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wner\Documents\Roguelike Roguelike\"/>
    </mc:Choice>
  </mc:AlternateContent>
  <xr:revisionPtr revIDLastSave="0" documentId="13_ncr:1_{242762EC-52DA-486B-B674-ABBBD088D49B}" xr6:coauthVersionLast="47" xr6:coauthVersionMax="47" xr10:uidLastSave="{00000000-0000-0000-0000-000000000000}"/>
  <bookViews>
    <workbookView xWindow="-120" yWindow="-120" windowWidth="38640" windowHeight="21120" tabRatio="870" activeTab="25" xr2:uid="{00000000-000D-0000-FFFF-FFFF00000000}"/>
  </bookViews>
  <sheets>
    <sheet name="games" sheetId="1" r:id="rId1"/>
    <sheet name="connections" sheetId="2" r:id="rId2"/>
    <sheet name="characters" sheetId="3" r:id="rId3"/>
    <sheet name="items" sheetId="4" r:id="rId4"/>
    <sheet name="enemies" sheetId="5" r:id="rId5"/>
    <sheet name="bosses" sheetId="6" r:id="rId6"/>
    <sheet name="abilities" sheetId="48" r:id="rId7"/>
    <sheet name="statuses" sheetId="7" r:id="rId8"/>
    <sheet name="events" sheetId="8" r:id="rId9"/>
    <sheet name="cards" sheetId="50" r:id="rId10"/>
    <sheet name="scrolls" sheetId="9" r:id="rId11"/>
    <sheet name="pills" sheetId="10" r:id="rId12"/>
    <sheet name="potions" sheetId="11" r:id="rId13"/>
    <sheet name="wands" sheetId="51" r:id="rId14"/>
    <sheet name="trinkets" sheetId="53" r:id="rId15"/>
    <sheet name="weapons" sheetId="55" r:id="rId16"/>
    <sheet name="evolutions" sheetId="56" r:id="rId17"/>
    <sheet name="bags" sheetId="54" r:id="rId18"/>
    <sheet name="objects" sheetId="12" r:id="rId19"/>
    <sheet name="curses" sheetId="13" r:id="rId20"/>
    <sheet name="tiles" sheetId="14" r:id="rId21"/>
    <sheet name="units" sheetId="15" r:id="rId22"/>
    <sheet name="goals" sheetId="52" r:id="rId23"/>
    <sheet name="shopkeepers" sheetId="58" r:id="rId24"/>
    <sheet name="radio" sheetId="57" r:id="rId25"/>
    <sheet name="locations" sheetId="17" r:id="rId26"/>
    <sheet name="Map Analysis" sheetId="18" r:id="rId27"/>
    <sheet name="amulets" sheetId="16" r:id="rId28"/>
    <sheet name="chart" sheetId="49" r:id="rId29"/>
    <sheet name="locationsold" sheetId="19" r:id="rId30"/>
    <sheet name="itemsold" sheetId="20" r:id="rId31"/>
    <sheet name="eventsold" sheetId="21" r:id="rId32"/>
    <sheet name="encountersold" sheetId="22" r:id="rId33"/>
    <sheet name="enemiesD" sheetId="23" r:id="rId34"/>
    <sheet name="enemiesA" sheetId="24" r:id="rId35"/>
    <sheet name="cursesold2" sheetId="25" r:id="rId36"/>
    <sheet name="statusesold" sheetId="26" r:id="rId37"/>
    <sheet name="statusesnew" sheetId="27" r:id="rId38"/>
    <sheet name="elementsold" sheetId="28" r:id="rId39"/>
    <sheet name="addons" sheetId="29" r:id="rId40"/>
    <sheet name="addonsnew" sheetId="30" r:id="rId41"/>
    <sheet name="scrollsold" sheetId="31" r:id="rId42"/>
    <sheet name="potionsold" sheetId="32" r:id="rId43"/>
    <sheet name="charactersold" sheetId="33" r:id="rId44"/>
    <sheet name="cardsold" sheetId="34" r:id="rId45"/>
    <sheet name="cardsnew" sheetId="35" r:id="rId46"/>
    <sheet name="evolutionsold" sheetId="36" r:id="rId47"/>
    <sheet name="moves" sheetId="37" r:id="rId48"/>
    <sheet name="spells" sheetId="38" r:id="rId49"/>
    <sheet name="fish" sheetId="39" r:id="rId50"/>
    <sheet name="enemiesold" sheetId="40" r:id="rId51"/>
    <sheet name="enemiesS" sheetId="41" r:id="rId52"/>
    <sheet name="dice" sheetId="42" r:id="rId53"/>
    <sheet name="mods" sheetId="43" r:id="rId54"/>
    <sheet name="gamestatuses" sheetId="44" r:id="rId55"/>
    <sheet name="cursesold" sheetId="45" r:id="rId56"/>
    <sheet name="bingo" sheetId="46" r:id="rId57"/>
    <sheet name="Map Calc" sheetId="47" r:id="rId58"/>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<sst xmlns="http://schemas.openxmlformats.org/spreadsheetml/2006/main" count="38518" uniqueCount="14400">
  <si>
    <t>Event</t>
  </si>
  <si>
    <t>Game</t>
  </si>
  <si>
    <t>Tier</t>
  </si>
  <si>
    <t>Where</t>
  </si>
  <si>
    <t>Requirement</t>
  </si>
  <si>
    <t>Trigger</t>
  </si>
  <si>
    <t>Rarity</t>
  </si>
  <si>
    <t>Image</t>
  </si>
  <si>
    <t>Prompt</t>
  </si>
  <si>
    <t>Goal Met</t>
  </si>
  <si>
    <t>Goal Missed</t>
  </si>
  <si>
    <t>Chance Won</t>
  </si>
  <si>
    <t>Chance Lost</t>
  </si>
  <si>
    <t>Choice 1</t>
  </si>
  <si>
    <t>Repeat 1</t>
  </si>
  <si>
    <t>Result 1</t>
  </si>
  <si>
    <t>Effect 1</t>
  </si>
  <si>
    <t>Choice 2</t>
  </si>
  <si>
    <t>Repeat 2</t>
  </si>
  <si>
    <t>Result 2</t>
  </si>
  <si>
    <t>Effect 2</t>
  </si>
  <si>
    <t>Choice 3</t>
  </si>
  <si>
    <t>Repeat 3</t>
  </si>
  <si>
    <t>Result 3</t>
  </si>
  <si>
    <t>Effect 3</t>
  </si>
  <si>
    <t>Choice 4</t>
  </si>
  <si>
    <t>Repeat 4</t>
  </si>
  <si>
    <t>Result 4</t>
  </si>
  <si>
    <t>Effect 4</t>
  </si>
  <si>
    <t>Choice 5</t>
  </si>
  <si>
    <t>Repeat 5</t>
  </si>
  <si>
    <t>Result 5</t>
  </si>
  <si>
    <t>Effect 5</t>
  </si>
  <si>
    <t>Choice 6</t>
  </si>
  <si>
    <t>Repeat 6</t>
  </si>
  <si>
    <t>Result 6</t>
  </si>
  <si>
    <t>Effect 6</t>
  </si>
  <si>
    <t>Abyssal Baths</t>
  </si>
  <si>
    <t>Slay the Spire 2</t>
  </si>
  <si>
    <t>All</t>
  </si>
  <si>
    <t>After</t>
  </si>
  <si>
    <t>Common</t>
  </si>
  <si>
    <t>AbyssalBaths</t>
  </si>
  <si>
    <t>You discover a secluded chamber. Steam rises from bubbling pools of hot liquid that shifts colors with hypnotic rhythm. Barnacled growths hang from the ceiling, dripping viscous fluid that hisses and writhes when it touches the surface. The air feels heavy, laden with salt and something unmistakably organic. As you approach the edge of the largest pool, the liquid ripples. The waters bubble more intensely as if anticipating your entry.</t>
  </si>
  <si>
    <t>Immerse</t>
  </si>
  <si>
    <t>Stay</t>
  </si>
  <si>
    <t>The liquid burns against your skin, simultaneously freezing and scalding. Beneath the surface, something brushes against your legs—tendrils? Currents with purpose? But when the pain subsides, you feel... denser somehow. More substantial.</t>
  </si>
  <si>
    <t>gain_max_hp 1; lose_hp 2</t>
  </si>
  <si>
    <t>Linger</t>
  </si>
  <si>
    <t>Again</t>
  </si>
  <si>
    <t>The temperature keeps rising! How long can you endure before the steam cooks you from within? || It keeps getting hotter! The pool's bubbling sounds like laughter. IT'S SO HOT! || You wonder if this is what it's like to live in the Village of Demons? You have bathed so long you have lost track of time and your mind... It's nice in here. Really fantastic. || If you bathe any longer you will die.</t>
  </si>
  <si>
    <t>needs Immerse &gt; 0; gain_max_hp 1; lose_hp {3+X}</t>
  </si>
  <si>
    <t>Abstain</t>
  </si>
  <si>
    <t>You decline the temptation of the waters, instead gathering crystalline salts that have formed along the edges. As you apply them to your skin, the pools churn and froth agitatedly.</t>
  </si>
  <si>
    <t>needs Immerse = 0; gain_hp 3</t>
  </si>
  <si>
    <t>Exit Baths</t>
  </si>
  <si>
    <t>The heat finally gets to you, and you hop out of the bath.</t>
  </si>
  <si>
    <t>needs Immerse &gt; 0; nothing</t>
  </si>
  <si>
    <t>Battleworn Dummy</t>
  </si>
  <si>
    <t>BattlewornDummy</t>
  </si>
  <si>
    <t>As you approach, it begins to rumble and fizzle and lights up brilliantly! "BZZZT! TIME TO TRAIN!!! YOU HAVE 3 TURNS TO DEFEAT ME! CHOOSE A SETTING OR FACE LETHAL HUMILIATION."</t>
  </si>
  <si>
    <t>"YOU PASS THE TRAINING! YOU ARE NOW EQUIPPED TO DEFEND THIS FACTORY AGAINST INTRUDERS!! BE SURE TO HYDRATE AFTER TRAINING SESSIONS!"</t>
  </si>
  <si>
    <t>"YOU ARE WEAK!! HUMILIATION HAS BEEN ADMINISTERED!" The dummy is silent for a moment and— "Choose a lower setting next time."</t>
  </si>
  <si>
    <t>Setting 1</t>
  </si>
  <si>
    <t>add_goal "beat a game in 5 attempts or fewer" for 3 games -&gt; gain_potion 1</t>
  </si>
  <si>
    <t>Setting 2</t>
  </si>
  <si>
    <t>add_goal "beat a game in 3 attempts or fewer" for 3 games -&gt; gain_chest small 1</t>
  </si>
  <si>
    <t>Setting 3</t>
  </si>
  <si>
    <t>add_goal "beat a game in 1 attempt" for 3 games -&gt; gain_chest large 1</t>
  </si>
  <si>
    <t>Unrest Site</t>
  </si>
  <si>
    <t>hp &lt;= 70%</t>
  </si>
  <si>
    <t>UnrestSite</t>
  </si>
  <si>
    <t>You find a secluded Rest Site and start a fire to get some rest. Once the fire is started, it begins to swell, reaching not upwards but sideways towards a grove of oil-seeping trees.</t>
  </si>
  <si>
    <t>Rest Anyways</t>
  </si>
  <si>
    <t>All this adventuring has left you exhausted, and despite the oddities, you decide to sleep. You toss and turn as the fire roars and crackles through the night. The disgusting trees give off a wretched scent from their pitch-black sap.</t>
  </si>
  <si>
    <t>heal_full; add_curse poor_sleep</t>
  </si>
  <si>
    <t>Kill the Trees</t>
  </si>
  <si>
    <t>These trees are clearly malicious so you decide to get rid of them. Days later, you're covered in ash and oily goop. A massive flock of little byrd spirits rise from the slain trees and drop a small box at your feet. "Thank you for freeing us from those trees... cheep cheep!"</t>
  </si>
  <si>
    <t>lose_max_hp 2; gain_chest small 1</t>
  </si>
  <si>
    <t>Punch Off</t>
  </si>
  <si>
    <t>games &gt;= 6</t>
  </si>
  <si>
    <t>PunchOff</t>
  </si>
  <si>
    <t>Two Punch Constructs are duking it out and you see some treasure in between them... Should you try to nab it?</t>
  </si>
  <si>
    <t>Nab</t>
  </si>
  <si>
    <t>You successfully nab the relic! ...or so you thought. A right-hook clocks you in the face.</t>
  </si>
  <si>
    <t>add_curse injury; gain_chest small 1</t>
  </si>
  <si>
    <t>I Can Take Them</t>
  </si>
  <si>
    <t>The Constructs turn to you menacingly!</t>
  </si>
  <si>
    <t>spawn_enemy tag=robot 1; play_game tag=mecha -&gt; gain_loot 1; gain_chest small 2</t>
  </si>
  <si>
    <t>Scrap Ooze</t>
  </si>
  <si>
    <t>Slay the Spire</t>
  </si>
  <si>
    <t>ScrapOoze</t>
  </si>
  <si>
    <t>As you walk into the room you hear a gurgling and the grinding of metals. Before you is a slime-like creature that ate too much scrap for its own good. From the center of the creature you see glints of strange light, perhaps something magical? It looks like you can get some treasure if you just reach inside its... opening. However, the acid and sharp objects may hurt.</t>
  </si>
  <si>
    <t>Success! After rummaging through the metal and burning acid, you finally grab hold of a relic and yank it out. You pull your way out of the ooze damaged but rewarded.</t>
  </si>
  <si>
    <t>Ouch! All you find is corroded metal and a bit of burning pain. However, you're still convinced there's a relic...</t>
  </si>
  <si>
    <t>Reach Inside</t>
  </si>
  <si>
    <t>lose_hp 1; chance 25% -&gt; gain_chest small 1</t>
  </si>
  <si>
    <t>Deeper</t>
  </si>
  <si>
    <t>needs Reach Inside &gt; 0; lose_hp {2+X}; chance {35+10*X}% -&gt; gain_chest small 1</t>
  </si>
  <si>
    <t>Leave</t>
  </si>
  <si>
    <t>You decide to leave the area. The slime pays no attention, content with its meal.</t>
  </si>
  <si>
    <t>nothing</t>
  </si>
  <si>
    <t>Jungle Maze Adventure</t>
  </si>
  <si>
    <t>JungleMazeAdventure</t>
  </si>
  <si>
    <t>In a clearing, you run into a Ragtag Group of Adventurers looking down and gesturing at a gigantic maze. They offer to join forces with you in an Epic Quest to loot the riches of this maze. As an experienced adventurer yourself, it's clear this maze is filled with deadly traps and guardians. It would be easier if you work together, but then you would have to split the loot.</t>
  </si>
  <si>
    <t>Solo Quest</t>
  </si>
  <si>
    <t>Feeling misanthropic, you wordlessly walk past their now-frowning faces. One of them even shakes their fist at you. The maze is not welcoming. You fall into a spike trap, you are struck by a massive log with spikes, and feisty creatures with spiky clubs fight you along the entire journey. You are sick of spikes, and consider teamwork for the next adventure.</t>
  </si>
  <si>
    <t>gain_gold 3; lose_hp 2</t>
  </si>
  <si>
    <t>Join Forces</t>
  </si>
  <si>
    <t>Everyone's face immediately lights up, including your own! One of the adventurers turns out to be a bard! You merrily waltz into the maze as Aquid the squid wizard effortlessly disarms traps, while you and the Grathorian fighter take out the spiky club-wielding guards with ease. This was the most joyous adventure of your life and you've made some truly Great Memories.</t>
  </si>
  <si>
    <t>gain_gold 1</t>
  </si>
  <si>
    <t>Morphic Grove</t>
  </si>
  <si>
    <t>gold &gt;=3</t>
  </si>
  <si>
    <t>MorphicGrove</t>
  </si>
  <si>
    <t>You enter a grove of crystalline trees, and they begin to quiver excitedly! A chorus of hellos and welcomes bombard you as a group of Morphics burst forth from trees. One of the Morphics is fidgeting in the corner, clearly not as sociable as the others. Approach the group or the loner?</t>
  </si>
  <si>
    <t>Group</t>
  </si>
  <si>
    <t>You greet the chittering Morphics and they embrace you into their crystally arms. They share their combined knowledge and inject you with Morphic Magic, changing your nature... Such lovely creatures, these Morphics. One of them stole your gold.</t>
  </si>
  <si>
    <t>gain_stat transmute 2; lose_gold all</t>
  </si>
  <si>
    <t>Loner</t>
  </si>
  <si>
    <t>You reach out a hand to the lone Morphic, sympathizing with its nature. It gifts you a tiny crystal fruit, and you consume it, as is custom. The fruit clarifies your mind and purpose. You give thanks, then make your way onwards.</t>
  </si>
  <si>
    <t>gain_max_hp 1</t>
  </si>
  <si>
    <t>Whispering Hollow</t>
  </si>
  <si>
    <t>gold &gt;=1</t>
  </si>
  <si>
    <t>WhisperingHollow</t>
  </si>
  <si>
    <t>Making your way through a hollow of dead trees you happen upon a single bone-white tree. Clay baubles hang off its branches, which curve inward like protective ribs. Such a creepy tree. It whispers. ...make exchange.....</t>
  </si>
  <si>
    <t>Exchange Gold</t>
  </si>
  <si>
    <t>You scatter some gold at the base of the tree and two of the clay vessels drop to the floor soundlessly. They break open, and contain perfectly intact potions within. You nab the potions and flee.</t>
  </si>
  <si>
    <t>lose_gold 1; gain_loot 2</t>
  </si>
  <si>
    <t>Hug the Tree</t>
  </si>
  <si>
    <t>The whispering compels you to give it gold but you resist and give the tree a big hug instead! It thrashes about, scratching you with its branches, but eventually calms down. The tree-hugging experience transforms you. ...make hug.....?</t>
  </si>
  <si>
    <t>lose_hp 1; gain_stat transmute 1</t>
  </si>
  <si>
    <t>Golden Idol</t>
  </si>
  <si>
    <t>GoldenIdol</t>
  </si>
  <si>
    <t>You come across an inconspicuous pedestal with a shining gold idol sitting peacefully atop. It looks incredibly valuable. You sure don't see any traps nearby.</t>
  </si>
  <si>
    <t>Take</t>
  </si>
  <si>
    <t>As you grab the Idol and stow it away, a giant boulder smashes through the ceiling into the ground next to you. You realize that the floor is slanted downwards as the boulder starts to roll towards you.</t>
  </si>
  <si>
    <t>gain_item golden_idol</t>
  </si>
  <si>
    <t>If there was ever an obvious trap, this would be it. You decide not to interfere with objects placed upon pedestals.</t>
  </si>
  <si>
    <t>needs Take = 0; nothing</t>
  </si>
  <si>
    <t>Outrun</t>
  </si>
  <si>
    <t>RUUUUUUUUUUN! You barely leap into a side passageway as the boulder rushes by. Unfortunately it feels like you sprained something however.</t>
  </si>
  <si>
    <t>needs Take &gt; 0; lose_hp {max(1,round(0.25*MAX_HP))}</t>
  </si>
  <si>
    <t>Smash</t>
  </si>
  <si>
    <t>You throw yourself at the boulder with everything you have. When the dust clears, you can make a safe way out.</t>
  </si>
  <si>
    <t>needs Take &gt; 0; add_curse injury</t>
  </si>
  <si>
    <t>Hide</t>
  </si>
  <si>
    <t>SQUISH! The boulder flattens you a little as it passes by, but otherwise you can get out of here.</t>
  </si>
  <si>
    <t>needs Take &gt; 0; lose_max_hp {max(1,round(0.08*MAX_HP))}</t>
  </si>
  <si>
    <t>Relic Trader</t>
  </si>
  <si>
    <t>relics &gt;= 5</t>
  </si>
  <si>
    <t>RelicTrader</t>
  </si>
  <si>
    <t>You turn a corner and suddenly, a shadowy figure is just standing there. He pivots to face you. “Welcome! What're ya trading?” The figure inquires as he flares open his cloak to reveal a slew of suspicious wares.</t>
  </si>
  <si>
    <t>Take the Top One</t>
  </si>
  <si>
    <t>“Hehehe Heh... Thank you!”</t>
  </si>
  <si>
    <t>trade_relic 1</t>
  </si>
  <si>
    <t>Take the Middle One</t>
  </si>
  <si>
    <t>trade_relic 2</t>
  </si>
  <si>
    <t>Take the Bottom One</t>
  </si>
  <si>
    <t>trade_relic 3</t>
  </si>
  <si>
    <t>Arcade Room</t>
  </si>
  <si>
    <t>The Binding of Isaac</t>
  </si>
  <si>
    <t>gold&gt;=1</t>
  </si>
  <si>
    <t>ArcadeRoom</t>
  </si>
  <si>
    <t>Enter</t>
  </si>
  <si>
    <t>lose_gold 1; spawn_object tag=arcade 2-3</t>
  </si>
  <si>
    <t>Name</t>
  </si>
  <si>
    <t>Year</t>
  </si>
  <si>
    <t>Type</t>
  </si>
  <si>
    <t>Connected?</t>
  </si>
  <si>
    <t>Influencer?</t>
  </si>
  <si>
    <t>Tags</t>
  </si>
  <si>
    <t>File</t>
  </si>
  <si>
    <t>Owned</t>
  </si>
  <si>
    <t>File Location</t>
  </si>
  <si>
    <t>Steam Page</t>
  </si>
  <si>
    <t>[Redacted]</t>
  </si>
  <si>
    <t>Action</t>
  </si>
  <si>
    <t>redacted</t>
  </si>
  <si>
    <t>100 Rogues</t>
  </si>
  <si>
    <t>Traditional</t>
  </si>
  <si>
    <t>100-rogues</t>
  </si>
  <si>
    <t>2 Fights in 2 Tight Spaces</t>
  </si>
  <si>
    <t>Deckbuilder</t>
  </si>
  <si>
    <t>2-fights-in-2-tight-spaces</t>
  </si>
  <si>
    <t>https://store.steampowered.com/app/3734890/2_Fights_in_2_Tight_Spaces/</t>
  </si>
  <si>
    <t>20 Minutes Till Dawn</t>
  </si>
  <si>
    <t>20-minutes-till-dawn</t>
  </si>
  <si>
    <t>Yes</t>
  </si>
  <si>
    <t>C:\Users\Owner\Documents\Roguelike Roguelike\Roguelikes\20 Minutes Till Dawn.url</t>
  </si>
  <si>
    <t>https://store.steampowered.com/app/1966900/20_Minutes_Till_Dawn/</t>
  </si>
  <si>
    <t>20XX</t>
  </si>
  <si>
    <t>20xx</t>
  </si>
  <si>
    <t>C:\Users\Owner\Documents\Roguelike Roguelike\Roguelikes\20XX.url</t>
  </si>
  <si>
    <t>https://store.steampowered.com/app/322110/20XX/</t>
  </si>
  <si>
    <t>30XX</t>
  </si>
  <si>
    <t>30xx</t>
  </si>
  <si>
    <t>C:\Users\Owner\Documents\Roguelike Roguelike\Roguelikes\30XX.url</t>
  </si>
  <si>
    <t>https://store.steampowered.com/app/1029210/30XX/</t>
  </si>
  <si>
    <t>33 Immortals</t>
  </si>
  <si>
    <t>hell</t>
  </si>
  <si>
    <t>33-immortals</t>
  </si>
  <si>
    <t>https://store.steampowered.com/app/958520/33_Immortals/</t>
  </si>
  <si>
    <t>868-Back</t>
  </si>
  <si>
    <t>868-back</t>
  </si>
  <si>
    <t>https://store.steampowered.com/app/3304110/868BACK/</t>
  </si>
  <si>
    <t>868-Hack</t>
  </si>
  <si>
    <t>868-hack</t>
  </si>
  <si>
    <t>C:\Users\Owner\Documents\Roguelike Roguelike\Roguelikes\868-HACK.url</t>
  </si>
  <si>
    <t>https://store.steampowered.com/app/274700/868HACK/</t>
  </si>
  <si>
    <t>9 Kings</t>
  </si>
  <si>
    <t>9-kings</t>
  </si>
  <si>
    <t>C:\Users\Owner\Documents\Roguelike Roguelike\Roguelikes\9 Kings.url</t>
  </si>
  <si>
    <t>https://store.steampowered.com/app/2784470/9_Kings/</t>
  </si>
  <si>
    <t>99 Levels to Hell</t>
  </si>
  <si>
    <t>99-levels-to-hell</t>
  </si>
  <si>
    <t>A la Card</t>
  </si>
  <si>
    <t>a-la-card</t>
  </si>
  <si>
    <t>A Robot Named Fight!</t>
  </si>
  <si>
    <t>a-robot-named-fight</t>
  </si>
  <si>
    <t>C:\Users\Owner\Documents\Roguelike Roguelike\Roguelikes\A Robot Named Fight.url</t>
  </si>
  <si>
    <t>https://store.steampowered.com/app/603530/A_Robot_Named_Fight/</t>
  </si>
  <si>
    <t>Abandon Ship</t>
  </si>
  <si>
    <t>Strategy</t>
  </si>
  <si>
    <t>abandon-ship</t>
  </si>
  <si>
    <t>C:\Users\Owner\Documents\Roguelike Roguelike\Roguelikes\Abandon Ship.url</t>
  </si>
  <si>
    <t>https://store.steampowered.com/app/551860/Abandon_Ship/</t>
  </si>
  <si>
    <t>Abandoned Archive</t>
  </si>
  <si>
    <t>abandoned-archive</t>
  </si>
  <si>
    <t>Absolum</t>
  </si>
  <si>
    <t>beat 'em up</t>
  </si>
  <si>
    <t>absolum</t>
  </si>
  <si>
    <t>C:\Users\Owner\Documents\Roguelike Roguelike\Roguelikes\Absolum.url</t>
  </si>
  <si>
    <t>https://store.steampowered.com/app/1904480/Absolum/</t>
  </si>
  <si>
    <t>Aces &amp; Adventures</t>
  </si>
  <si>
    <t>aces-adventures</t>
  </si>
  <si>
    <t>C:\Users\Owner\Documents\Roguelike Roguelike\Roguelikes\Aces and Adventures.url</t>
  </si>
  <si>
    <t>https://store.steampowered.com/app/1815570/Aces__Adventures/</t>
  </si>
  <si>
    <t>Across the Obelisk</t>
  </si>
  <si>
    <t>across-the-obelisk</t>
  </si>
  <si>
    <t>C:\Users\Owner\Documents\Roguelike Roguelike\Roguelikes\Across the Obelisk.url</t>
  </si>
  <si>
    <t>https://store.steampowered.com/app/1385380/Across_the_Obelisk/</t>
  </si>
  <si>
    <t>Aethermancer</t>
  </si>
  <si>
    <t>aethermancer</t>
  </si>
  <si>
    <t>C:\Users\Owner\Documents\Roguelike Roguelike\Roguelikes\Aethermancer.url</t>
  </si>
  <si>
    <t>https://store.steampowered.com/app/2288470/Aethermancer/</t>
  </si>
  <si>
    <t>AK-xolotl</t>
  </si>
  <si>
    <t>ak-xolotl</t>
  </si>
  <si>
    <t>C:\Users\Owner\Documents\Roguelike Roguelike\Roguelikes\AK-xolotl Together.url</t>
  </si>
  <si>
    <t>https://store.steampowered.com/app/1479140/AKxolotl_Together/</t>
  </si>
  <si>
    <t>Alina of the Arena</t>
  </si>
  <si>
    <t>alina-of-the-arena</t>
  </si>
  <si>
    <t>C:\Users\Owner\Documents\Roguelike Roguelike\Roguelikes\Alina of the Arena.url</t>
  </si>
  <si>
    <t>https://store.steampowered.com/app/1668690/Alina_of_the_Arena/</t>
  </si>
  <si>
    <t>An Amazing Wizard</t>
  </si>
  <si>
    <t>an-amazing-wizard</t>
  </si>
  <si>
    <t>https://store.steampowered.com/app/1372660/An_Amazing_Wizard/</t>
  </si>
  <si>
    <t>Ancient Domains of Mystery</t>
  </si>
  <si>
    <t>ancient-domains-of-mystery</t>
  </si>
  <si>
    <t>C:\Users\Owner\Documents\Roguelike Roguelike\Roguelikes\ADOM (Ancient Domains Of Mystery).url</t>
  </si>
  <si>
    <t>https://store.steampowered.com/app/333300/ADOM_Ancient_Domains_Of_Mystery/</t>
  </si>
  <si>
    <t>Angband</t>
  </si>
  <si>
    <t>angband</t>
  </si>
  <si>
    <t>C:\Users\Owner\Documents\Roguelike Roguelike\Roguelikes\angband.lnk</t>
  </si>
  <si>
    <t>Another Farm Roguelike</t>
  </si>
  <si>
    <t>food</t>
  </si>
  <si>
    <t>another-farm-roguelike</t>
  </si>
  <si>
    <t>C:\Users\Owner\Documents\Roguelike Roguelike\Roguelikes\Another Farm Roguelike.url</t>
  </si>
  <si>
    <t>https://store.steampowered.com/app/2116850/Another_Farm_Roguelike/</t>
  </si>
  <si>
    <t>Another Farm Roguelike: Rebirth</t>
  </si>
  <si>
    <t>another-farm-roguelike-rebirth</t>
  </si>
  <si>
    <t>Aotenjo: Infinite Hands</t>
  </si>
  <si>
    <t>mahjong</t>
  </si>
  <si>
    <t>aotenjo-infinite-hands</t>
  </si>
  <si>
    <t>Approaching Infinity</t>
  </si>
  <si>
    <t>space</t>
  </si>
  <si>
    <t>approaching-infinity</t>
  </si>
  <si>
    <t>Arc Seed</t>
  </si>
  <si>
    <t>mecha</t>
  </si>
  <si>
    <t>arc-seed</t>
  </si>
  <si>
    <t>C:\Users\Owner\Documents\Roguelike Roguelike\Roguelikes\ARC SEED.url</t>
  </si>
  <si>
    <t>https://store.steampowered.com/app/2332970/ARC_SEED/</t>
  </si>
  <si>
    <t>Arcane Trigger</t>
  </si>
  <si>
    <t>arcane-trigger</t>
  </si>
  <si>
    <t>Arcanium: Rise of Akhan</t>
  </si>
  <si>
    <t>arcanium-rise-of-akhan</t>
  </si>
  <si>
    <t>C:\Users\Owner\Documents\Roguelike Roguelike\Roguelikes\Arcanium.url</t>
  </si>
  <si>
    <t>https://store.steampowered.com/app/1056840/Arcanium_Rise_of_Akhan/</t>
  </si>
  <si>
    <t>Archon Soul</t>
  </si>
  <si>
    <t>archon-soul</t>
  </si>
  <si>
    <t>https://store.steampowered.com/app/4252700/Archon_Soul/</t>
  </si>
  <si>
    <t>Archons</t>
  </si>
  <si>
    <t>archons</t>
  </si>
  <si>
    <t>C:\Users\Owner\Documents\Roguelike Roguelike\Roguelikes\Archons.url</t>
  </si>
  <si>
    <t>https://store.steampowered.com/app/2779570/Archons/</t>
  </si>
  <si>
    <t>Arms of God</t>
  </si>
  <si>
    <t>arms-of-god</t>
  </si>
  <si>
    <t>https://store.steampowered.com/app/3100310/Arms_of_God/</t>
  </si>
  <si>
    <t>Army of Ruin</t>
  </si>
  <si>
    <t>army-of-ruin</t>
  </si>
  <si>
    <t>Arrogue</t>
  </si>
  <si>
    <t>arrogue</t>
  </si>
  <si>
    <t>As We Descend</t>
  </si>
  <si>
    <t>as-we-descend</t>
  </si>
  <si>
    <t>Asgard's Fall: Viking Survivors</t>
  </si>
  <si>
    <t>viking</t>
  </si>
  <si>
    <t>asgards-fall-viking-survivors</t>
  </si>
  <si>
    <t>C:\Users\Owner\Documents\Roguelike Roguelike\Roguelikes\Asgard's Fall — Viking Survivors.url</t>
  </si>
  <si>
    <t>https://store.steampowered.com/app/2780710/Asgards_Fall__Viking_Survivors/</t>
  </si>
  <si>
    <t>Asterogues</t>
  </si>
  <si>
    <t>asterogues</t>
  </si>
  <si>
    <t>Astral Ascent</t>
  </si>
  <si>
    <t>astral-ascent</t>
  </si>
  <si>
    <t>C:\Users\Owner\Documents\Roguelike Roguelike\Roguelikes\Astral Ascent.url</t>
  </si>
  <si>
    <t>https://store.steampowered.com/app/1280930/Astral_Ascent/</t>
  </si>
  <si>
    <t>Astrea: Six-Sided Oracles</t>
  </si>
  <si>
    <t>dice</t>
  </si>
  <si>
    <t>astrea-six-sided-oracles</t>
  </si>
  <si>
    <t>C:\Users\Owner\Documents\Roguelike Roguelike\Roguelikes\Astrea Six-Sided Oracles.url</t>
  </si>
  <si>
    <t>https://store.steampowered.com/app/1755830/Astrea_SixSided_Oracles/</t>
  </si>
  <si>
    <t>Astro Prospector</t>
  </si>
  <si>
    <t>astro-prospector</t>
  </si>
  <si>
    <t>C:\Users\Owner\Documents\Roguelike Roguelike\Roguelikes\Astro Prospector.url</t>
  </si>
  <si>
    <t>https://store.steampowered.com/app/3503440/Astro_Prospector/</t>
  </si>
  <si>
    <t>Astronarch</t>
  </si>
  <si>
    <t>astronarch</t>
  </si>
  <si>
    <t>C:\Users\Owner\Documents\Roguelike Roguelike\Roguelikes\Astronarch.url</t>
  </si>
  <si>
    <t>https://store.steampowered.com/app/1234940/Astronarch/</t>
  </si>
  <si>
    <t>Atai no Gensoukyou</t>
  </si>
  <si>
    <t>touhou</t>
  </si>
  <si>
    <t>atai-no-gensoukyou</t>
  </si>
  <si>
    <t>Atomic Owl</t>
  </si>
  <si>
    <t>atomic-owl</t>
  </si>
  <si>
    <t>https://store.steampowered.com/app/2228490/Atomic_Owl/</t>
  </si>
  <si>
    <t>Atomicrops</t>
  </si>
  <si>
    <t>atomicrops</t>
  </si>
  <si>
    <t>C:\Users\Owner\Documents\Roguelike Roguelike\Roguelikes\Atomicrops.url</t>
  </si>
  <si>
    <t>https://store.steampowered.com/app/757320/Atomicrops/</t>
  </si>
  <si>
    <t>Auro: A Monster-Bumping Adventure</t>
  </si>
  <si>
    <t>auro-a-monster-bumping-adventure</t>
  </si>
  <si>
    <t>Auto Rogue</t>
  </si>
  <si>
    <t>auto-rogue</t>
  </si>
  <si>
    <t>Azure Dreams</t>
  </si>
  <si>
    <t>azure-dreams</t>
  </si>
  <si>
    <t>C:\Users\Owner\Documents\Roguelike Roguelike\Roguelikes\Azure Dreams.lnk</t>
  </si>
  <si>
    <t>Backpack Battles</t>
  </si>
  <si>
    <t>backpack-battles</t>
  </si>
  <si>
    <t>Backpack Hero</t>
  </si>
  <si>
    <t>backpack-hero</t>
  </si>
  <si>
    <t>C:\Users\Owner\Documents\Roguelike Roguelike\Roguelikes\Backpack Hero.url</t>
  </si>
  <si>
    <t>https://store.steampowered.com/app/1970580/Backpack_Hero/</t>
  </si>
  <si>
    <t>Bad North</t>
  </si>
  <si>
    <t>bad-north</t>
  </si>
  <si>
    <t>https://store.steampowered.com/app/688420/Bad_North_Jotunn_Edition/</t>
  </si>
  <si>
    <t>Balatro</t>
  </si>
  <si>
    <t>casino</t>
  </si>
  <si>
    <t>balatro</t>
  </si>
  <si>
    <t>C:\Users\Owner\Documents\Roguelike Roguelike\Roguelikes\Balatro.url</t>
  </si>
  <si>
    <t>https://store.steampowered.com/app/2379780/Balatro/</t>
  </si>
  <si>
    <t>Baldi's Basics Plus</t>
  </si>
  <si>
    <t>baldis-basics-plus</t>
  </si>
  <si>
    <t>Ball x Pit</t>
  </si>
  <si>
    <t>ball-x-pit</t>
  </si>
  <si>
    <t>C:\Users\Owner\Documents\Roguelike Roguelike\Roguelikes\BALL x PIT.url</t>
  </si>
  <si>
    <t>https://store.steampowered.com/app/2062430/BALL_x_PIT/</t>
  </si>
  <si>
    <t>Ballionaire</t>
  </si>
  <si>
    <t>ballionaire</t>
  </si>
  <si>
    <t>C:\Users\Owner\Documents\Roguelike Roguelike\Roguelikes\Ballionaire.url</t>
  </si>
  <si>
    <t>https://store.steampowered.com/app/2667120/Ballionaire/</t>
  </si>
  <si>
    <t>Banners of Ruin</t>
  </si>
  <si>
    <t>banners-of-ruin</t>
  </si>
  <si>
    <t>C:\Users\Owner\Documents\Roguelike Roguelike\Roguelikes\Banners of Ruin.url</t>
  </si>
  <si>
    <t>https://store.steampowered.com/app/1075740/Banners_of_Ruin/</t>
  </si>
  <si>
    <t>Barda</t>
  </si>
  <si>
    <t>barda</t>
  </si>
  <si>
    <t>https://store.steampowered.com/app/3664320/BARDA_Backpack_Roguelike/</t>
  </si>
  <si>
    <t>Barony</t>
  </si>
  <si>
    <t>barony</t>
  </si>
  <si>
    <t>C:\Users\Owner\Documents\Roguelike Roguelike\Roguelikes\Barony.url</t>
  </si>
  <si>
    <t>https://store.steampowered.com/app/371970/Barony/</t>
  </si>
  <si>
    <t>Baroque</t>
  </si>
  <si>
    <t>baroque</t>
  </si>
  <si>
    <t>Baroque (2007)</t>
  </si>
  <si>
    <t>baroque-2007</t>
  </si>
  <si>
    <t>Battle Brothers</t>
  </si>
  <si>
    <t>battle-brothers</t>
  </si>
  <si>
    <t>C:\Users\Owner\Documents\Roguelike Roguelike\Roguelikes\BattleBrothers.lnk</t>
  </si>
  <si>
    <t>https://store.steampowered.com/app/365360/Battle_Brothers/</t>
  </si>
  <si>
    <t>Battle Shapers</t>
  </si>
  <si>
    <t>battle-shapers</t>
  </si>
  <si>
    <t>C:\Users\Owner\Documents\Roguelike Roguelike\Roguelikes\Battle Shapers.url</t>
  </si>
  <si>
    <t>https://store.steampowered.com/app/1421290/Battle_Shapers/</t>
  </si>
  <si>
    <t>BAZR</t>
  </si>
  <si>
    <t>bazr</t>
  </si>
  <si>
    <t>C:\Users\Owner\Documents\Roguelike Roguelike\Roguelikes\BAZR.lnk</t>
  </si>
  <si>
    <t>Be My Horde</t>
  </si>
  <si>
    <t>be-my-horde</t>
  </si>
  <si>
    <t>C:\Users\Owner\Documents\Roguelike Roguelike\Roguelikes\Be My Horde.url</t>
  </si>
  <si>
    <t>https://store.steampowered.com/app/2499520/Be_My_Horde/</t>
  </si>
  <si>
    <t>Beat Blast</t>
  </si>
  <si>
    <t>rhythm</t>
  </si>
  <si>
    <t>beat-blast</t>
  </si>
  <si>
    <t>C:\Users\Owner\Documents\Roguelike Roguelike\Roguelikes\Beat Blast.url</t>
  </si>
  <si>
    <t>https://store.steampowered.com/app/1072640/Beat_Blast/</t>
  </si>
  <si>
    <t>Bella Wants Blood</t>
  </si>
  <si>
    <t>tower defense</t>
  </si>
  <si>
    <t>bella-wants-blood</t>
  </si>
  <si>
    <t>C:\Users\Owner\Documents\Roguelike Roguelike\Roguelikes\Bella Wants Blood.url</t>
  </si>
  <si>
    <t>https://store.steampowered.com/app/3007660/Bella_Wants_Blood/</t>
  </si>
  <si>
    <t>Beneath Apple Manor</t>
  </si>
  <si>
    <t>beneath-apple-manor</t>
  </si>
  <si>
    <t>C:\Users\Owner\Documents\Roguelike Roguelike\Roguelikes\Beneath Apple Manor.lnk</t>
  </si>
  <si>
    <t>Beneath Oresa</t>
  </si>
  <si>
    <t>beneath-oresa</t>
  </si>
  <si>
    <t>C:\Users\Owner\Documents\Roguelike Roguelike\Roguelikes\Beneath Oresa.url</t>
  </si>
  <si>
    <t>https://store.steampowered.com/app/1803400/Beneath_Oresa/</t>
  </si>
  <si>
    <t>Beyond the Long Night</t>
  </si>
  <si>
    <t>beyond-the-long-night</t>
  </si>
  <si>
    <t>C:\Users\Owner\Documents\Roguelike Roguelike\Roguelikes\Beyond the Long Night.url</t>
  </si>
  <si>
    <t>https://store.steampowered.com/app/1730080/Beyond_the_Long_Night/</t>
  </si>
  <si>
    <t>Beyond Words</t>
  </si>
  <si>
    <t>beyond-words</t>
  </si>
  <si>
    <t>Bingle Bingle</t>
  </si>
  <si>
    <t>bingle-bingle</t>
  </si>
  <si>
    <t>C:\Users\Owner\Documents\Roguelike Roguelike\Roguelikes\Bingle Bingle.url</t>
  </si>
  <si>
    <t>https://store.steampowered.com/app/2789810/Bingle_Bingle/</t>
  </si>
  <si>
    <t>Bioprototype</t>
  </si>
  <si>
    <t>bioprototype</t>
  </si>
  <si>
    <t>https://store.steampowered.com/app/3689520/Bioprototype/</t>
  </si>
  <si>
    <t>Black Jacket</t>
  </si>
  <si>
    <t>black-jacket</t>
  </si>
  <si>
    <t>https://store.steampowered.com/app/3100370/Black_Jacket/</t>
  </si>
  <si>
    <t>Blazing Beaks</t>
  </si>
  <si>
    <t>blazing-beaks</t>
  </si>
  <si>
    <t>C:\Users\Owner\Documents\Roguelike Roguelike\Roguelikes\Blazing Beaks.url</t>
  </si>
  <si>
    <t>https://store.steampowered.com/app/585710/Blazing_Beaks/</t>
  </si>
  <si>
    <t>Bleak Sword</t>
  </si>
  <si>
    <t>bleak-sword</t>
  </si>
  <si>
    <t>C:\Users\Owner\Documents\Roguelike Roguelike\Roguelikes\Bleak Sword DX.url</t>
  </si>
  <si>
    <t>https://store.steampowered.com/app/2193050/Bleak_Sword_DX/</t>
  </si>
  <si>
    <t>Block Tower TD</t>
  </si>
  <si>
    <t>block-tower-td</t>
  </si>
  <si>
    <t>C:\Users\Owner\Documents\Roguelike Roguelike\Roguelikes\Block Tower TD.url</t>
  </si>
  <si>
    <t>https://store.steampowered.com/app/2427570/Block_Tower_TD/</t>
  </si>
  <si>
    <t>Block Tower TD 2</t>
  </si>
  <si>
    <t>block-tower-td-2</t>
  </si>
  <si>
    <t>C:\Users\Owner\Documents\Roguelike Roguelike\Roguelikes\Block Tower TD 2.url</t>
  </si>
  <si>
    <t>https://store.steampowered.com/app/2837350/Block_Tower_TD_2/</t>
  </si>
  <si>
    <t>BloodDome99</t>
  </si>
  <si>
    <t>blooddome99</t>
  </si>
  <si>
    <t>Bloodshed</t>
  </si>
  <si>
    <t>bloodshed</t>
  </si>
  <si>
    <t>C:\Users\Owner\Documents\Roguelike Roguelike\Roguelikes\Bloodshed.url</t>
  </si>
  <si>
    <t>https://store.steampowered.com/app/2747550/Bloodshed/</t>
  </si>
  <si>
    <t>Bloons TD 6: Rogue Legends</t>
  </si>
  <si>
    <t>bloons-td-6-rogue-legends</t>
  </si>
  <si>
    <t>Blue Prince</t>
  </si>
  <si>
    <t>blue-prince</t>
  </si>
  <si>
    <t>Boneraiser Minions</t>
  </si>
  <si>
    <t>undead</t>
  </si>
  <si>
    <t>boneraiser-minions</t>
  </si>
  <si>
    <t>C:\Users\Owner\Documents\Roguelike Roguelike\Roguelikes\Boneraiser Minions.url</t>
  </si>
  <si>
    <t>https://store.steampowered.com/app/1944570/Boneraiser_Minions/</t>
  </si>
  <si>
    <t>Book of Demons</t>
  </si>
  <si>
    <t>book-of-demons</t>
  </si>
  <si>
    <t>Bounty of One</t>
  </si>
  <si>
    <t>western</t>
  </si>
  <si>
    <t>bounty-of-one</t>
  </si>
  <si>
    <t>C:\Users\Owner\Documents\Roguelike Roguelike\Roguelikes\Bounty of One.url</t>
  </si>
  <si>
    <t>https://store.steampowered.com/app/1968730/Bounty_of_One/</t>
  </si>
  <si>
    <t>Boyfriend Dungeon</t>
  </si>
  <si>
    <t>boyfriend-dungeon</t>
  </si>
  <si>
    <t>C:\Users\Owner\Documents\Roguelike Roguelike\Roguelikes\Boyfriend Dungeon.url</t>
  </si>
  <si>
    <t>https://store.steampowered.com/app/674930/Boyfriend_Dungeon/</t>
  </si>
  <si>
    <t>BPM: Bullets Per Minute</t>
  </si>
  <si>
    <t>bpm-bullets-per-minute</t>
  </si>
  <si>
    <t>C:\Users\Owner\Documents\Roguelike Roguelike\Roguelikes\BPM BULLETS PER MINUTE.url</t>
  </si>
  <si>
    <t>https://store.steampowered.com/app/1286350/BPM_BULLETS_PER_MINUTE/</t>
  </si>
  <si>
    <t>Brawl Tactics: Origins</t>
  </si>
  <si>
    <t>brawl-tactics-origins</t>
  </si>
  <si>
    <t>https://store.steampowered.com/app/2451820/Brawl_Tactics_Origins/</t>
  </si>
  <si>
    <t>Breach Wanderers</t>
  </si>
  <si>
    <t>breach-wanderers</t>
  </si>
  <si>
    <t>C:\Users\Owner\Documents\Roguelike Roguelike\Roguelikes\Breach Wanderers.url</t>
  </si>
  <si>
    <t>https://store.steampowered.com/app/1394130/Breach_Wanderers/</t>
  </si>
  <si>
    <t>Breachway</t>
  </si>
  <si>
    <t>breachway</t>
  </si>
  <si>
    <t>C:\Users\Owner\Documents\Roguelike Roguelike\Roguelikes\Breachway.url</t>
  </si>
  <si>
    <t>https://store.steampowered.com/app/2118810/Breachway/</t>
  </si>
  <si>
    <t>Brew</t>
  </si>
  <si>
    <t>brew</t>
  </si>
  <si>
    <t>Brogue</t>
  </si>
  <si>
    <t>brogue</t>
  </si>
  <si>
    <t>C:\Users\Owner\Documents\Roguelike Roguelike\Roguelikes\brogue.lnk</t>
  </si>
  <si>
    <t>BroomSweeper</t>
  </si>
  <si>
    <t>broomsweeper</t>
  </si>
  <si>
    <t>C:\Users\Owner\Documents\Roguelike Roguelike\Roguelikes\BroomSweeper.url</t>
  </si>
  <si>
    <t>https://store.steampowered.com/app/3473250/BroomSweeper/</t>
  </si>
  <si>
    <t>Brotato</t>
  </si>
  <si>
    <t>brotato</t>
  </si>
  <si>
    <t>C:\Users\Owner\Documents\Roguelike Roguelike\Roguelikes\Brotato.url</t>
  </si>
  <si>
    <t>https://store.steampowered.com/app/1942280/Brotato/</t>
  </si>
  <si>
    <t>Brutal Orchestra</t>
  </si>
  <si>
    <t>brutal-orchestra</t>
  </si>
  <si>
    <t>C:\Users\Owner\Documents\Roguelike Roguelike\Roguelikes\Brutal Orchestra.url</t>
  </si>
  <si>
    <t>https://store.steampowered.com/app/1734320/Brutal_Orchestra/</t>
  </si>
  <si>
    <t>Buckshot Roulette</t>
  </si>
  <si>
    <t>horror</t>
  </si>
  <si>
    <t>buckshot-roulette</t>
  </si>
  <si>
    <t>C:\Users\Owner\Documents\Roguelike Roguelike\Roguelikes\Buckshot Roulette.url</t>
  </si>
  <si>
    <t>https://store.steampowered.com/app/2835570/Buckshot_Roulette/</t>
  </si>
  <si>
    <t>Candies 'n Curses</t>
  </si>
  <si>
    <t>candies-n-curses</t>
  </si>
  <si>
    <t>C:\Users\Owner\Documents\Roguelike Roguelike\Roguelikes\Candies 'n Curses.lnk</t>
  </si>
  <si>
    <t>Captain Forever Remix</t>
  </si>
  <si>
    <t>captain-forever-remix</t>
  </si>
  <si>
    <t>C:\Users\Owner\Documents\Roguelike Roguelike\Roguelikes\Captain Forever Remix.url</t>
  </si>
  <si>
    <t>https://store.steampowered.com/app/298560/Captain_Forever_Remix/</t>
  </si>
  <si>
    <t>Cardinal Quest</t>
  </si>
  <si>
    <t>cardinal-quest</t>
  </si>
  <si>
    <t>Cardinal Quest 2</t>
  </si>
  <si>
    <t>cardinal-quest-2</t>
  </si>
  <si>
    <t>https://store.steampowered.com/app/378030/Cardinal_Quest_2/</t>
  </si>
  <si>
    <t>Castle of the Winds</t>
  </si>
  <si>
    <t>castle-of-the-winds</t>
  </si>
  <si>
    <t>C:\Users\Owner\Documents\Roguelike Roguelike\Roguelikes\Castle of the Winds.url</t>
  </si>
  <si>
    <t>CastlevaniaRL</t>
  </si>
  <si>
    <t>castlevaniarl</t>
  </si>
  <si>
    <t>C:\Users\Owner\Documents\Roguelike Roguelike\Roguelikes\CastlevaniaRL.lnk</t>
  </si>
  <si>
    <t>Cat God Ranch</t>
  </si>
  <si>
    <t>cats</t>
  </si>
  <si>
    <t>cat-god-ranch</t>
  </si>
  <si>
    <t>Cataclysm</t>
  </si>
  <si>
    <t>cataclysm</t>
  </si>
  <si>
    <t>C:\Users\Owner\Documents\Roguelike Roguelike\Roguelikes\cataclysm.lnk</t>
  </si>
  <si>
    <t>Cataclysm: Bright Nights</t>
  </si>
  <si>
    <t>cataclysm-bright-nights</t>
  </si>
  <si>
    <t>Cataclysm: Dark Days Ahead</t>
  </si>
  <si>
    <t>cataclysm-dark-days-ahead</t>
  </si>
  <si>
    <t>Cataclysm: The Last Generation</t>
  </si>
  <si>
    <t>cataclysm-the-last-generation</t>
  </si>
  <si>
    <t>Catacomb Kids</t>
  </si>
  <si>
    <t>catacomb-kids</t>
  </si>
  <si>
    <t>https://store.steampowered.com/app/315840/Catacomb_Kids/</t>
  </si>
  <si>
    <t>Cats &amp; Dice</t>
  </si>
  <si>
    <t>cats-dice</t>
  </si>
  <si>
    <t>https://store.steampowered.com/app/3128280/Cats__Dice/</t>
  </si>
  <si>
    <t>Cave Noire</t>
  </si>
  <si>
    <t>cave-noire</t>
  </si>
  <si>
    <t>C:\Users\Owner\Documents\Roguelike Roguelike\Roguelikes\Cave Noire.lnk</t>
  </si>
  <si>
    <t>Caveblazers</t>
  </si>
  <si>
    <t>caveblazers</t>
  </si>
  <si>
    <t>C:\Users\Owner\Documents\Roguelike Roguelike\Roguelikes\Caveblazers.url</t>
  </si>
  <si>
    <t>https://store.steampowered.com/app/452060/Caveblazers/</t>
  </si>
  <si>
    <t>Caves of Qud</t>
  </si>
  <si>
    <t>caves-of-qud</t>
  </si>
  <si>
    <t>C:\Users\Owner\Documents\Roguelike Roguelike\Roguelikes\Caves of Qud.url</t>
  </si>
  <si>
    <t>https://store.steampowered.com/app/333640/Caves_of_Qud/</t>
  </si>
  <si>
    <t>Cavity Busters</t>
  </si>
  <si>
    <t>cavity-busters</t>
  </si>
  <si>
    <t>C:\Users\Owner\Documents\Roguelike Roguelike\Roguelikes\Cavity Busters.url</t>
  </si>
  <si>
    <t>https://store.steampowered.com/app/1084220/Cavity_Busters/</t>
  </si>
  <si>
    <t>Cell Command</t>
  </si>
  <si>
    <t>cell-command</t>
  </si>
  <si>
    <t>Centipede Gun</t>
  </si>
  <si>
    <t>centipede-gun</t>
  </si>
  <si>
    <t>C:\Users\Owner\Documents\Roguelike Roguelike\Roguelikes\Centipede Gun.url</t>
  </si>
  <si>
    <t>https://store.steampowered.com/app/2308000/Centipede_Gun/</t>
  </si>
  <si>
    <t>Chaos Zero Nightmare</t>
  </si>
  <si>
    <t>gacha</t>
  </si>
  <si>
    <t>chaos-zero-nightmare</t>
  </si>
  <si>
    <t>C:\Users\Owner\Documents\Roguelike Roguelike\Roguelikes\Chaos Zero Nightmare.url</t>
  </si>
  <si>
    <t>Chess Survivors</t>
  </si>
  <si>
    <t>chess-survivors</t>
  </si>
  <si>
    <t>https://store.steampowered.com/app/2065000/Chess_Survivors/</t>
  </si>
  <si>
    <t>Children of Morta</t>
  </si>
  <si>
    <t>children-of-morta</t>
  </si>
  <si>
    <t>C:\Users\Owner\Documents\Roguelike Roguelike\Roguelikes\Children of Morta.url</t>
  </si>
  <si>
    <t>https://store.steampowered.com/app/330020/Children_of_Morta/</t>
  </si>
  <si>
    <t>Chocobo's Dungeon 2</t>
  </si>
  <si>
    <t>chocobos-dungeon-2</t>
  </si>
  <si>
    <t>C:\Users\Owner\Documents\Roguelike Roguelike\Roguelikes\Chocobo's Dungeon 2.lnk</t>
  </si>
  <si>
    <t>Chocobo's Mysterious Dungeon</t>
  </si>
  <si>
    <t>chocobos-mysterious-dungeon</t>
  </si>
  <si>
    <t>C:\Users\Owner\Documents\Roguelike Roguelike\Roguelikes\Chocobos Mystery Dungeon.lnk</t>
  </si>
  <si>
    <t>Chocobo's Mystery Dungeon Every Buddy!</t>
  </si>
  <si>
    <t>chocobos-mystery-dungeon-every-buddy</t>
  </si>
  <si>
    <t>Choo Choo Survivor</t>
  </si>
  <si>
    <t>train</t>
  </si>
  <si>
    <t>choo-choo-survivor</t>
  </si>
  <si>
    <t>C:\Users\Owner\Documents\Roguelike Roguelike\Roguelikes\Choo Choo Survivor.url</t>
  </si>
  <si>
    <t>https://store.steampowered.com/app/2336200/Choo_Choo_Survivor/</t>
  </si>
  <si>
    <t>Choo Choo Survivor 2</t>
  </si>
  <si>
    <t>choo-choo-survivor-2</t>
  </si>
  <si>
    <t>C:\Users\Owner\Documents\Roguelike Roguelike\Roguelikes\Choo Choo Survivor 2.url</t>
  </si>
  <si>
    <t>https://store.steampowered.com/app/3494210/Choo_Choo_Survivor_2/</t>
  </si>
  <si>
    <t>Chosen Garden</t>
  </si>
  <si>
    <t>chosen-garden</t>
  </si>
  <si>
    <t>https://store.steampowered.com/app/3923750/Chosen_Garden/</t>
  </si>
  <si>
    <t>Chrono Ark</t>
  </si>
  <si>
    <t>chrono-ark</t>
  </si>
  <si>
    <t>C:\Users\Owner\Documents\Roguelike Roguelike\Roguelikes\Chrono Ark.url</t>
  </si>
  <si>
    <t>https://store.steampowered.com/app/1188930/Chrono_Ark/</t>
  </si>
  <si>
    <t>Cinderia</t>
  </si>
  <si>
    <t>cinderia</t>
  </si>
  <si>
    <t>CleanFall</t>
  </si>
  <si>
    <t>cleanfall</t>
  </si>
  <si>
    <t>CloverPit</t>
  </si>
  <si>
    <t>cloverpit</t>
  </si>
  <si>
    <t>C:\Users\Owner\Documents\Roguelike Roguelike\Roguelikes\CloverPit.url</t>
  </si>
  <si>
    <t>https://store.steampowered.com/app/3314790/CloverPit/</t>
  </si>
  <si>
    <t>Cluckmech Oasis</t>
  </si>
  <si>
    <t>cluckmech-oasis</t>
  </si>
  <si>
    <t>https://store.steampowered.com/app/2453360/Cluckmech_Oasis/</t>
  </si>
  <si>
    <t>Clutchtime: Basketball Deckbuilder</t>
  </si>
  <si>
    <t>sports</t>
  </si>
  <si>
    <t>clutchtime-basketball-deckbuilder</t>
  </si>
  <si>
    <t>Coal LLC</t>
  </si>
  <si>
    <t>mining</t>
  </si>
  <si>
    <t>coal-llc</t>
  </si>
  <si>
    <t>Cobalt Core</t>
  </si>
  <si>
    <t>cobalt-core</t>
  </si>
  <si>
    <t>C:\Users\Owner\Documents\Roguelike Roguelike\Roguelikes\Cobalt Core.url</t>
  </si>
  <si>
    <t>https://store.steampowered.com/app/2179850/Cobalt_Core/</t>
  </si>
  <si>
    <t>Cogmind</t>
  </si>
  <si>
    <t>cogmind</t>
  </si>
  <si>
    <t>Coin Crypt</t>
  </si>
  <si>
    <t>coin-crypt</t>
  </si>
  <si>
    <t>C:\Users\Owner\Documents\Roguelike Roguelike\Roguelikes\Coin Crypt.url</t>
  </si>
  <si>
    <t>https://store.steampowered.com/app/264690/Coin_Crypt/</t>
  </si>
  <si>
    <t>Colt Canyon</t>
  </si>
  <si>
    <t>colt-canyon</t>
  </si>
  <si>
    <t>C:\Users\Owner\Documents\Roguelike Roguelike\Roguelikes\Colt Canyon.url</t>
  </si>
  <si>
    <t>https://store.steampowered.com/app/940710/Colt_Canyon/</t>
  </si>
  <si>
    <t>Commander Quest</t>
  </si>
  <si>
    <t>commander-quest</t>
  </si>
  <si>
    <t>Conan Chop Chop</t>
  </si>
  <si>
    <t>conan-chop-chop</t>
  </si>
  <si>
    <t>C:\Users\Owner\Documents\Roguelike Roguelike\Roguelikes\Conan Chop Chop.url</t>
  </si>
  <si>
    <t>https://store.steampowered.com/app/1061880/Conan_Chop_Chop/</t>
  </si>
  <si>
    <t>Convoy</t>
  </si>
  <si>
    <t>convoy</t>
  </si>
  <si>
    <t>C:\Users\Owner\Documents\Roguelike Roguelike\Roguelikes\Convoy.url</t>
  </si>
  <si>
    <t>https://store.steampowered.com/app/318230/Convoy/</t>
  </si>
  <si>
    <t>Core Defense</t>
  </si>
  <si>
    <t>core-defense</t>
  </si>
  <si>
    <t>C:\Users\Owner\Documents\Roguelike Roguelike\Roguelikes\Core Defense.url</t>
  </si>
  <si>
    <t>https://store.steampowered.com/app/1203360/Core_Defense/</t>
  </si>
  <si>
    <t>Corpse Keeper</t>
  </si>
  <si>
    <t>corpse-keeper</t>
  </si>
  <si>
    <t>C:\Users\Owner\Documents\Roguelike Roguelike\Roguelikes\Corpse Keeper.url</t>
  </si>
  <si>
    <t>https://store.steampowered.com/app/1601740/Corpse_Keeper/</t>
  </si>
  <si>
    <t>Crab Champions</t>
  </si>
  <si>
    <t>maritime</t>
  </si>
  <si>
    <t>crab-champions</t>
  </si>
  <si>
    <t>C:\Users\Owner\Documents\Roguelike Roguelike\Roguelikes\Crab Champions.url</t>
  </si>
  <si>
    <t>https://store.steampowered.com/app/774801/Crab_Champions/</t>
  </si>
  <si>
    <t>Crablike</t>
  </si>
  <si>
    <t>crablike</t>
  </si>
  <si>
    <t>C:\Users\Owner\Documents\Roguelike Roguelike\Roguelikes\Crablike.lnk</t>
  </si>
  <si>
    <t>Crafty Survivors</t>
  </si>
  <si>
    <t>crafty-survivors</t>
  </si>
  <si>
    <t>C:\Users\Owner\Documents\Roguelike Roguelike\Roguelikes\Crafty Survivors.url</t>
  </si>
  <si>
    <t>https://store.steampowered.com/app/2137760/Crafty_Survivors/</t>
  </si>
  <si>
    <t>Crawl</t>
  </si>
  <si>
    <t>crawl</t>
  </si>
  <si>
    <t>C:\Users\Owner\Documents\Roguelike Roguelike\Roguelikes\Crawl.url</t>
  </si>
  <si>
    <t>https://store.steampowered.com/app/293780/Crawl/</t>
  </si>
  <si>
    <t>Crop Rotation</t>
  </si>
  <si>
    <t>crop-rotation</t>
  </si>
  <si>
    <t>C:\Users\Owner\Documents\Roguelike Roguelike\Roguelikes\Crop Rotation.url</t>
  </si>
  <si>
    <t>https://store.steampowered.com/app/2348090/Crop_Rotation/</t>
  </si>
  <si>
    <t>Cropdeck</t>
  </si>
  <si>
    <t>cropdeck</t>
  </si>
  <si>
    <t>Cross Blitz</t>
  </si>
  <si>
    <t>cross-blitz</t>
  </si>
  <si>
    <t>C:\Users\Owner\Documents\Roguelike Roguelike\Roguelikes\Cross Blitz.url</t>
  </si>
  <si>
    <t>https://store.steampowered.com/app/1619520/Cross_Blitz/</t>
  </si>
  <si>
    <t>Crown Trick</t>
  </si>
  <si>
    <t>crown-trick</t>
  </si>
  <si>
    <t>C:\Users\Owner\Documents\Roguelike Roguelike\Roguelikes\Crown Trick.url</t>
  </si>
  <si>
    <t>https://store.steampowered.com/app/1000010/Crown_Trick/</t>
  </si>
  <si>
    <t>Crush the Industry</t>
  </si>
  <si>
    <t>crush-the-industry</t>
  </si>
  <si>
    <t>C:\Users\Owner\Documents\Roguelike Roguelike\Roguelikes\Crush the Industry.url</t>
  </si>
  <si>
    <t>https://store.steampowered.com/app/1098610/Crush_the_Industry/</t>
  </si>
  <si>
    <t>Crying Suns</t>
  </si>
  <si>
    <t>crying-suns</t>
  </si>
  <si>
    <t>C:\Users\Owner\Documents\Roguelike Roguelike\Roguelikes\Crying Suns.url</t>
  </si>
  <si>
    <t>https://store.steampowered.com/app/873940/Crying_Suns/</t>
  </si>
  <si>
    <t>Crypt of the NecroDancer</t>
  </si>
  <si>
    <t>crypt-of-the-necrodancer</t>
  </si>
  <si>
    <t>C:\Users\Owner\Documents\Roguelike Roguelike\Roguelikes\Crypt of the NecroDancer.url</t>
  </si>
  <si>
    <t>https://store.steampowered.com/app/247080/Crypt_of_the_NecroDancer/</t>
  </si>
  <si>
    <t>Cryptark</t>
  </si>
  <si>
    <t>mecha, space</t>
  </si>
  <si>
    <t>cryptark</t>
  </si>
  <si>
    <t>C:\Users\Owner\Documents\Roguelike Roguelike\Roguelikes\CRYPTARK.url</t>
  </si>
  <si>
    <t>https://store.steampowered.com/app/344740/CRYPTARK/</t>
  </si>
  <si>
    <t>Cthangband</t>
  </si>
  <si>
    <t>cthangband</t>
  </si>
  <si>
    <t>C:\Users\Owner\Documents\Roguelike Roguelike\Roguelikes\Cthangband.lnk</t>
  </si>
  <si>
    <t>Cube Chaos</t>
  </si>
  <si>
    <t>cube-chaos</t>
  </si>
  <si>
    <t>Cubic Cosmos</t>
  </si>
  <si>
    <t>cubic-cosmos</t>
  </si>
  <si>
    <t>https://store.steampowered.com/app/3332600/Cubic_Cosmos/</t>
  </si>
  <si>
    <t>Cult of PiN</t>
  </si>
  <si>
    <t>cult-of-pin</t>
  </si>
  <si>
    <t>https://store.steampowered.com/app/3144340/Cult_of_PiN/</t>
  </si>
  <si>
    <t>Cult of the Lamb</t>
  </si>
  <si>
    <t>cult-of-the-lamb</t>
  </si>
  <si>
    <t>C:\Users\Owner\Documents\Roguelike Roguelike\Roguelikes\Cult of the Lamb.url</t>
  </si>
  <si>
    <t>https://store.steampowered.com/app/1313140/Cult_of_the_Lamb/</t>
  </si>
  <si>
    <t>Cultist Simulator</t>
  </si>
  <si>
    <t>cultist-simulator</t>
  </si>
  <si>
    <t>C:\Users\Owner\Documents\Roguelike Roguelike\Roguelikes\Cultist Simulator.url</t>
  </si>
  <si>
    <t>https://store.steampowered.com/app/718670/Cultist_Simulator/</t>
  </si>
  <si>
    <t>Cupiclaw</t>
  </si>
  <si>
    <t>cupiclaw</t>
  </si>
  <si>
    <t>https://store.steampowered.com/app/2967670/Cupiclaw/</t>
  </si>
  <si>
    <t>Curious Expedition</t>
  </si>
  <si>
    <t>curious-expedition</t>
  </si>
  <si>
    <t>C:\Users\Owner\Documents\Roguelike Roguelike\Roguelikes\Curious Expedition.url</t>
  </si>
  <si>
    <t>https://store.steampowered.com/app/358130/Curious_Expedition/</t>
  </si>
  <si>
    <t>Curious Expedition 2</t>
  </si>
  <si>
    <t>curious-expedition-2</t>
  </si>
  <si>
    <t>Curse of the Dead Gods</t>
  </si>
  <si>
    <t>curse-of-the-dead-gods</t>
  </si>
  <si>
    <t>C:\Users\Owner\Documents\Roguelike Roguelike\Roguelikes\Curse of the Dead Gods.url</t>
  </si>
  <si>
    <t>https://store.steampowered.com/app/1123770/Curse_of_the_Dead_Gods/</t>
  </si>
  <si>
    <t>Cursed Words</t>
  </si>
  <si>
    <t>words</t>
  </si>
  <si>
    <t>cursed-words</t>
  </si>
  <si>
    <t>Cursorblade</t>
  </si>
  <si>
    <t>cursorblade</t>
  </si>
  <si>
    <t>C:\Users\Owner\Documents\Roguelike Roguelike\Roguelikes\Cursorblade.url</t>
  </si>
  <si>
    <t>https://store.steampowered.com/app/2449040/Cursorblade/</t>
  </si>
  <si>
    <t>Dark Devotion</t>
  </si>
  <si>
    <t>dark-devotion</t>
  </si>
  <si>
    <t>C:\Users\Owner\Documents\Roguelike Roguelike\Roguelikes\Dark Devotion.url</t>
  </si>
  <si>
    <t>https://store.steampowered.com/app/718590/Dark_Devotion/</t>
  </si>
  <si>
    <t>Dark Light: Survivor</t>
  </si>
  <si>
    <t>dark-light-survivor</t>
  </si>
  <si>
    <t>https://store.steampowered.com/app/3088070/Dark_Light_Survivor/</t>
  </si>
  <si>
    <t>Darkblade Ascent</t>
  </si>
  <si>
    <t>darkblade-ascent</t>
  </si>
  <si>
    <t>Darkest Dungeon</t>
  </si>
  <si>
    <t>darkest-dungeon</t>
  </si>
  <si>
    <t>C:\Users\Owner\Documents\Roguelike Roguelike\Roguelikes\Darkest Dungeon®.url</t>
  </si>
  <si>
    <t>https://store.steampowered.com/app/262060/Darkest_Dungeon/</t>
  </si>
  <si>
    <t>Darkest Dungeon 2</t>
  </si>
  <si>
    <t>darkest-dungeon-2</t>
  </si>
  <si>
    <t>C:\Users\Owner\Documents\Roguelike Roguelike\Roguelikes\Darkest Dungeon® II.url</t>
  </si>
  <si>
    <t>https://store.steampowered.com/app/1940340/Darkest_Dungeon_II/</t>
  </si>
  <si>
    <t>Dave the Diver</t>
  </si>
  <si>
    <t>maritime, food</t>
  </si>
  <si>
    <t>dave-the-diver</t>
  </si>
  <si>
    <t>C:\Users\Owner\Documents\Roguelike Roguelike\Roguelikes\DAVE THE DIVER.url</t>
  </si>
  <si>
    <t>https://store.steampowered.com/app/1868140/DAVE_THE_DIVER/</t>
  </si>
  <si>
    <t>Dead Cells</t>
  </si>
  <si>
    <t>dead-cells</t>
  </si>
  <si>
    <t>C:\Users\Owner\Documents\Roguelike Roguelike\Roguelikes\Dead Cells.url</t>
  </si>
  <si>
    <t>https://store.steampowered.com/app/588650/Dead_Cells/</t>
  </si>
  <si>
    <t>Dead Estate</t>
  </si>
  <si>
    <t>dead-estate</t>
  </si>
  <si>
    <t>C:\Users\Owner\Documents\Roguelike Roguelike\Roguelikes\Dead Estate.url</t>
  </si>
  <si>
    <t>https://store.steampowered.com/app/1484720/Dead_Estate/</t>
  </si>
  <si>
    <t>Dead Finger Dice</t>
  </si>
  <si>
    <t>dead-finger-dice</t>
  </si>
  <si>
    <t>C:\Users\Owner\Documents\Roguelike Roguelike\Roguelikes\Dead Finger Dice.url</t>
  </si>
  <si>
    <t>https://store.steampowered.com/app/3512300/Dead_Finger_Dice/</t>
  </si>
  <si>
    <t>Dead Weight</t>
  </si>
  <si>
    <t>dead-weight</t>
  </si>
  <si>
    <t>https://store.steampowered.com/app/2646720/Dead_Weight/</t>
  </si>
  <si>
    <t>Deadzone: Rogue</t>
  </si>
  <si>
    <t>deadzone-rogue</t>
  </si>
  <si>
    <t>Death by Scrolling</t>
  </si>
  <si>
    <t>death-by-scrolling</t>
  </si>
  <si>
    <t>Death Must Die</t>
  </si>
  <si>
    <t>death-must-die</t>
  </si>
  <si>
    <t>C:\Users\Owner\Documents\Roguelike Roguelike\Roguelikes\Death Must Die.url</t>
  </si>
  <si>
    <t>https://store.steampowered.com/app/2334730/Death_Must_Die/</t>
  </si>
  <si>
    <t>Death Road to Canada</t>
  </si>
  <si>
    <t>death-road-to-canada</t>
  </si>
  <si>
    <t>C:\Users\Owner\Documents\Roguelike Roguelike\Roguelikes\Death Road to Canada.url</t>
  </si>
  <si>
    <t>https://store.steampowered.com/app/252610/Death_Road_to_Canada/</t>
  </si>
  <si>
    <t>Death Roads: Tournament</t>
  </si>
  <si>
    <t>racing</t>
  </si>
  <si>
    <t>death-roads-tournament</t>
  </si>
  <si>
    <t>C:\Users\Owner\Documents\Roguelike Roguelike\Roguelikes\Death Roads Tournament.url</t>
  </si>
  <si>
    <t>https://store.steampowered.com/app/1619570/Death_Roads_Tournament/</t>
  </si>
  <si>
    <t>Death Skid Marks</t>
  </si>
  <si>
    <t>death-skid-marks</t>
  </si>
  <si>
    <t>C:\Users\Owner\Documents\Roguelike Roguelike\Roguelikes\Death Skid Marks.url</t>
  </si>
  <si>
    <t>https://store.steampowered.com/app/326150/Death_Skid_Marks/</t>
  </si>
  <si>
    <t>Deck of Ashes</t>
  </si>
  <si>
    <t>deck-of-ashes</t>
  </si>
  <si>
    <t>C:\Users\Owner\Documents\Roguelike Roguelike\Roguelikes\Deck of Ashes.url</t>
  </si>
  <si>
    <t>https://store.steampowered.com/app/1016730/Deck_of_Ashes/</t>
  </si>
  <si>
    <t>Deck of Haunts</t>
  </si>
  <si>
    <t>deck-of-haunts</t>
  </si>
  <si>
    <t>C:\Users\Owner\Documents\Roguelike Roguelike\Roguelikes\Deck of Haunts.url</t>
  </si>
  <si>
    <t>https://store.steampowered.com/app/3179730/Deck_of_Haunts/</t>
  </si>
  <si>
    <t>Decktamer</t>
  </si>
  <si>
    <t>decktamer</t>
  </si>
  <si>
    <t>C:\Users\Owner\Documents\Roguelike Roguelike\Roguelikes\Decktamer.url</t>
  </si>
  <si>
    <t>https://store.steampowered.com/app/2870340/Decktamer/</t>
  </si>
  <si>
    <t>Deep Dungeons of Doom</t>
  </si>
  <si>
    <t>deep-dungeons-of-doom</t>
  </si>
  <si>
    <t>C:\Users\Owner\Documents\Roguelike Roguelike\Roguelikes\Deep Dungeons of Doom.url</t>
  </si>
  <si>
    <t>https://store.steampowered.com/app/325090/Deep_Dungeons_of_Doom/</t>
  </si>
  <si>
    <t>Deep Rock Galactic: Survivor</t>
  </si>
  <si>
    <t>deep-rock-galactic-survivor</t>
  </si>
  <si>
    <t>Deep Sky Derelicts</t>
  </si>
  <si>
    <t>deep-sky-derelicts</t>
  </si>
  <si>
    <t>Deepest Chamber: Resurrection</t>
  </si>
  <si>
    <t>deepest-chamber-resurrection</t>
  </si>
  <si>
    <t>C:\Users\Owner\Documents\Roguelike Roguelike\Roguelikes\Deepest Chamber Resurrection.url</t>
  </si>
  <si>
    <t>https://store.steampowered.com/app/1552080/Deepest_Chamber_Resurrection/</t>
  </si>
  <si>
    <t>Delver</t>
  </si>
  <si>
    <t>delver</t>
  </si>
  <si>
    <t>Demon Lord: Just a Block</t>
  </si>
  <si>
    <t>antagonist</t>
  </si>
  <si>
    <t>demon-lord-just-a-block</t>
  </si>
  <si>
    <t>C:\Users\Owner\Documents\Roguelike Roguelike\Roguelikes\Demon Lord Just a Block.url</t>
  </si>
  <si>
    <t>https://store.steampowered.com/app/3720420/Demon_Lord_Just_a_Block/</t>
  </si>
  <si>
    <t>DemonCrawl</t>
  </si>
  <si>
    <t>demoncrawl</t>
  </si>
  <si>
    <t>Demonic Mahjong</t>
  </si>
  <si>
    <t>demonic-mahjong</t>
  </si>
  <si>
    <t>C:\Users\Owner\Documents\Roguelike Roguelike\Roguelikes\Demonic Mahjong.url</t>
  </si>
  <si>
    <t>https://store.steampowered.com/app/3444020/Demonic_Mahjong/</t>
  </si>
  <si>
    <t>Demonlore</t>
  </si>
  <si>
    <t>demonlore</t>
  </si>
  <si>
    <t>C:\Users\Owner\Documents\Roguelike Roguelike\Roguelikes\Demonlore.url</t>
  </si>
  <si>
    <t>https://store.steampowered.com/app/1588340/Demonlore/</t>
  </si>
  <si>
    <t>Desktop Dungeons</t>
  </si>
  <si>
    <t>desktop-dungeons</t>
  </si>
  <si>
    <t>Desktop Survivors 98</t>
  </si>
  <si>
    <t>desktop-survivors-98</t>
  </si>
  <si>
    <t>C:\Users\Owner\Documents\Roguelike Roguelike\Roguelikes\Desktop Survivors 98.url</t>
  </si>
  <si>
    <t>https://store.steampowered.com/app/3339780/Desktop_Survivors_98/</t>
  </si>
  <si>
    <t>despots-game-dystopian-battle-simulator</t>
  </si>
  <si>
    <t>C:\Users\Owner\Documents\Roguelike Roguelike\Roguelikes\Despot's Game Dystopian Battle Simulator.url</t>
  </si>
  <si>
    <t>https://store.steampowered.com/app/1227280/Despots_Game_Dystopian_Battle_Simulator/</t>
  </si>
  <si>
    <t>Devil Slayer: Raksasi</t>
  </si>
  <si>
    <t>devil-slayer-raksasi</t>
  </si>
  <si>
    <t>Diablo</t>
  </si>
  <si>
    <t>diablo</t>
  </si>
  <si>
    <t>C:\Users\Owner\Documents\Roguelike Roguelike\Roguelikes\Diablo.lnk</t>
  </si>
  <si>
    <t>Dice &amp; Fold</t>
  </si>
  <si>
    <t>dice-fold</t>
  </si>
  <si>
    <t>C:\Users\Owner\Documents\Roguelike Roguelike\Roguelikes\Dice &amp; Fold.url</t>
  </si>
  <si>
    <t>https://store.steampowered.com/app/2693930/Dice__Fold/</t>
  </si>
  <si>
    <t>Dice A Million</t>
  </si>
  <si>
    <t>dice-a-million</t>
  </si>
  <si>
    <t>Dice Legends</t>
  </si>
  <si>
    <t>dice-legends</t>
  </si>
  <si>
    <t>https://store.steampowered.com/app/3112170/Dice_Legends</t>
  </si>
  <si>
    <t>Dice With Death</t>
  </si>
  <si>
    <t>dice-with-death</t>
  </si>
  <si>
    <t>C:\Users\Owner\Documents\Roguelike Roguelike\Roguelikes\Dice With Death.url</t>
  </si>
  <si>
    <t>https://store.steampowered.com/app/3435260/Dice_With_Death/</t>
  </si>
  <si>
    <t>Dicealot</t>
  </si>
  <si>
    <t>dicealot</t>
  </si>
  <si>
    <t>Dicefolk</t>
  </si>
  <si>
    <t>dicefolk</t>
  </si>
  <si>
    <t>C:\Users\Owner\Documents\Roguelike Roguelike\Roguelikes\Dicefolk.url</t>
  </si>
  <si>
    <t>https://store.steampowered.com/app/1996430/Dicefolk/</t>
  </si>
  <si>
    <t>Diceomancer</t>
  </si>
  <si>
    <t>diceomancer</t>
  </si>
  <si>
    <t>C:\Users\Owner\Documents\Roguelike Roguelike\Roguelikes\DICEOMANCER.url</t>
  </si>
  <si>
    <t>https://store.steampowered.com/app/2501600/DICEOMANCER/</t>
  </si>
  <si>
    <t>Dicey Dungeons</t>
  </si>
  <si>
    <t>dicey-dungeons</t>
  </si>
  <si>
    <t>C:\Users\Owner\Documents\Roguelike Roguelike\Roguelikes\Dicey Dungeons.url</t>
  </si>
  <si>
    <t>https://store.steampowered.com/app/861540/Dicey_Dungeons/</t>
  </si>
  <si>
    <t>Die For The Lich</t>
  </si>
  <si>
    <t>die-for-the-lich</t>
  </si>
  <si>
    <t>Die in the Dungeon</t>
  </si>
  <si>
    <t>die-in-the-dungeon</t>
  </si>
  <si>
    <t>C:\Users\Owner\Documents\Roguelike Roguelike\Roguelikes\Die in the Dungeon.url</t>
  </si>
  <si>
    <t>https://store.steampowered.com/app/2026820/Die_in_the_Dungeon/</t>
  </si>
  <si>
    <t>DIG: Deep In Galaxies</t>
  </si>
  <si>
    <t>dig-deep-in-galaxies</t>
  </si>
  <si>
    <t>C:\Users\Owner\Documents\Roguelike Roguelike\Roguelikes\DIG - Deep In Galaxies.url</t>
  </si>
  <si>
    <t>https://store.steampowered.com/app/1442840/DIG__Deep_In_Galaxies/</t>
  </si>
  <si>
    <t>Dimensionals</t>
  </si>
  <si>
    <t>dimensionals</t>
  </si>
  <si>
    <t>Disfigure</t>
  </si>
  <si>
    <t>disfigure</t>
  </si>
  <si>
    <t>C:\Users\Owner\Documents\Roguelike Roguelike\Roguelikes\Disfigure.url</t>
  </si>
  <si>
    <t>https://store.steampowered.com/app/2083160/Disfigure/</t>
  </si>
  <si>
    <t>Dive or Die: Children of Rain</t>
  </si>
  <si>
    <t>dive-or-die-children-of-rain</t>
  </si>
  <si>
    <t>https://store.steampowered.com/app/3590290/DIVE_or_DIE__Children_of_Rain/</t>
  </si>
  <si>
    <t>Dog and Goblin</t>
  </si>
  <si>
    <t>dog-and-goblin</t>
  </si>
  <si>
    <t>Dog Witch</t>
  </si>
  <si>
    <t>dog-witch</t>
  </si>
  <si>
    <t>Dogpile</t>
  </si>
  <si>
    <t>dogpile</t>
  </si>
  <si>
    <t>C:\Users\Owner\Documents\Roguelike Roguelike\Roguelikes\Dogpile.url</t>
  </si>
  <si>
    <t>https://store.steampowered.com/app/3839300/Dogpile/</t>
  </si>
  <si>
    <t>Dome Keeper</t>
  </si>
  <si>
    <t>space, mining</t>
  </si>
  <si>
    <t>dome-keeper</t>
  </si>
  <si>
    <t>C:\Users\Owner\Documents\Roguelike Roguelike\Roguelikes\Dome Keeper.url</t>
  </si>
  <si>
    <t>https://store.steampowered.com/app/1637320/Dome_Keeper/</t>
  </si>
  <si>
    <t>Don't Let It Starve</t>
  </si>
  <si>
    <t>don’t-let-it-starve</t>
  </si>
  <si>
    <t>https://store.steampowered.com/app/3930510/Dont_Let_It_Starve/</t>
  </si>
  <si>
    <t>Don't Lose Aggro</t>
  </si>
  <si>
    <t>dont-lose-aggro</t>
  </si>
  <si>
    <t>Don't Starve</t>
  </si>
  <si>
    <t>dont-starve</t>
  </si>
  <si>
    <t>C:\Users\Owner\Documents\Roguelike Roguelike\Roguelikes\Don't Starve.url</t>
  </si>
  <si>
    <t>https://store.steampowered.com/app/219740/Dont_Starve/</t>
  </si>
  <si>
    <t>Don't Starve Together</t>
  </si>
  <si>
    <t>dont-starve-together</t>
  </si>
  <si>
    <t>C:\Users\Owner\Documents\Roguelike Roguelike\Roguelikes\Don't Starve Together.url</t>
  </si>
  <si>
    <t>https://store.steampowered.com/app/322330/Dont_Starve_Together/</t>
  </si>
  <si>
    <t>DoomRL</t>
  </si>
  <si>
    <t>doomrl</t>
  </si>
  <si>
    <t>Dota Auto Chess</t>
  </si>
  <si>
    <t>dota-auto-chess</t>
  </si>
  <si>
    <t>Double Dragon Gaiden: Rise Of The Dragons</t>
  </si>
  <si>
    <t>double-dragon-gaiden-rise-of-the-dragons</t>
  </si>
  <si>
    <t>C:\Users\Owner\Documents\Roguelike Roguelike\Roguelikes\Double Dragon Gaiden Rise of the Dragons.url</t>
  </si>
  <si>
    <t>https://store.steampowered.com/app/1967260/Double_Dragon_Gaiden_Rise_Of_The_Dragons/</t>
  </si>
  <si>
    <t>Downwell</t>
  </si>
  <si>
    <t>downwell</t>
  </si>
  <si>
    <t>C:\Users\Owner\Documents\Roguelike Roguelike\Roguelikes\Downwell.url</t>
  </si>
  <si>
    <t>https://store.steampowered.com/app/360740/Downwell/</t>
  </si>
  <si>
    <t>Dragon Crystal</t>
  </si>
  <si>
    <t>dragon-crystal</t>
  </si>
  <si>
    <t>C:\Users\Owner\Documents\Roguelike Roguelike\Roguelikes\Dragon Crystal.lnk</t>
  </si>
  <si>
    <t>Dragon Quest: Young Yangus and the Mystery Dungeon</t>
  </si>
  <si>
    <t>dragon-quest-young-yangus-and-the-mystery-dungeon</t>
  </si>
  <si>
    <t>C:\Users\Owner\Documents\Roguelike Roguelike\Roguelikes\Dragon Quest Young Yangus and the Mystery Dungeon.lnk</t>
  </si>
  <si>
    <t>Dragonslayer</t>
  </si>
  <si>
    <t>dragonslayer</t>
  </si>
  <si>
    <t>Drapline</t>
  </si>
  <si>
    <t>drapline</t>
  </si>
  <si>
    <t>C:\Users\Owner\Documents\Roguelike Roguelike\Roguelikes\DRAPLINE.url</t>
  </si>
  <si>
    <t>https://store.steampowered.com/app/3103780/DRAPLINE/</t>
  </si>
  <si>
    <t>Dream Quest</t>
  </si>
  <si>
    <t>dream-quest</t>
  </si>
  <si>
    <t>Dreamscaper</t>
  </si>
  <si>
    <t>dreamscaper</t>
  </si>
  <si>
    <t>C:\Users\Owner\Documents\Roguelike Roguelike\Roguelikes\Dreamscaper.url</t>
  </si>
  <si>
    <t>https://store.steampowered.com/app/1040420/Dreamscaper/</t>
  </si>
  <si>
    <t>Drill Core</t>
  </si>
  <si>
    <t>drill-core</t>
  </si>
  <si>
    <t>Drop Duchy</t>
  </si>
  <si>
    <t>drop-duchy</t>
  </si>
  <si>
    <t>C:\Users\Owner\Documents\Roguelike Roguelike\Roguelikes\Drop Duchy.url</t>
  </si>
  <si>
    <t>https://store.steampowered.com/app/2525310/Drop_Duchy/</t>
  </si>
  <si>
    <t>Drop Pockets</t>
  </si>
  <si>
    <t>drop-pockets</t>
  </si>
  <si>
    <t>Dungeon Clawler</t>
  </si>
  <si>
    <t>dungeon-clawler</t>
  </si>
  <si>
    <t>C:\Users\Owner\Documents\Roguelike Roguelike\Roguelikes\Dungeon Clawler.url</t>
  </si>
  <si>
    <t>https://store.steampowered.com/app/2356780/Dungeon_Clawler/</t>
  </si>
  <si>
    <t>Dungeon Crawl Stone Soup</t>
  </si>
  <si>
    <t>dungeon-crawl-stone-soup</t>
  </si>
  <si>
    <t>C:\Users\Owner\Documents\Roguelike Roguelike\Roguelikes\Dungeon Crawl - tiles.lnk</t>
  </si>
  <si>
    <t>Dungeon Deathball</t>
  </si>
  <si>
    <t>dungeon-deathball</t>
  </si>
  <si>
    <t>C:\Users\Owner\Documents\Roguelike Roguelike\Roguelikes\Dungeon Deathball.url</t>
  </si>
  <si>
    <t>https://store.steampowered.com/app/861330/Dungeon_Deathball/</t>
  </si>
  <si>
    <t>Dungeon Drafters</t>
  </si>
  <si>
    <t>dungeon-drafters</t>
  </si>
  <si>
    <t>C:\Users\Owner\Documents\Roguelike Roguelike\Roguelikes\Dungeon Drafters.url</t>
  </si>
  <si>
    <t>https://store.steampowered.com/app/1824580/Dungeon_Drafters/</t>
  </si>
  <si>
    <t>Dungeon Hack</t>
  </si>
  <si>
    <t>dungeon-hack</t>
  </si>
  <si>
    <t>Dungeon of Windaria</t>
  </si>
  <si>
    <t>dungeon-of-windaria</t>
  </si>
  <si>
    <t>C:\Users\Owner\Documents\Roguelike Roguelike\Roguelikes\Dungeon of Windaria.lnk</t>
  </si>
  <si>
    <t>Dungeon Rushers</t>
  </si>
  <si>
    <t>dungeon-rushers</t>
  </si>
  <si>
    <t>C:\Users\Owner\Documents\Roguelike Roguelike\Roguelikes\Dungeon Rushers.url</t>
  </si>
  <si>
    <t>https://store.steampowered.com/app/429620/Dungeon_Rushers/</t>
  </si>
  <si>
    <t>Dungeonmans</t>
  </si>
  <si>
    <t>dungeonmans</t>
  </si>
  <si>
    <t>C:\Users\Owner\Documents\Roguelike Roguelike\Roguelikes\Dungeonmans.url</t>
  </si>
  <si>
    <t>https://store.steampowered.com/app/288120/Dungeonmans/</t>
  </si>
  <si>
    <t>Dungeons &amp; Degenerate Gamblers</t>
  </si>
  <si>
    <t>dungeons-degenerate-gamblers</t>
  </si>
  <si>
    <t>C:\Users\Owner\Documents\Roguelike Roguelike\Roguelikes\Dungeons &amp; Degenerate Gamblers.url</t>
  </si>
  <si>
    <t>https://store.steampowered.com/app/2400510/Dungeons__Degenerate_Gamblers/</t>
  </si>
  <si>
    <t>Dungeons of Blood and Dream</t>
  </si>
  <si>
    <t>dungeons-of-blood-and-dream</t>
  </si>
  <si>
    <t>Dungeons of Dredmor</t>
  </si>
  <si>
    <t>dungeons-of-dredmor</t>
  </si>
  <si>
    <t>C:\Users\Owner\Documents\Roguelike Roguelike\Roguelikes\Dungeons of Dredmor.url</t>
  </si>
  <si>
    <t>https://store.steampowered.com/app/98800/Dungeons_of_Dredmor/</t>
  </si>
  <si>
    <t>Dungreed</t>
  </si>
  <si>
    <t>dungreed</t>
  </si>
  <si>
    <t>C:\Users\Owner\Documents\Roguelike Roguelike\Roguelikes\Dungreed.url</t>
  </si>
  <si>
    <t>https://store.steampowered.com/app/753420/Dungreed/</t>
  </si>
  <si>
    <t>Dunjungle</t>
  </si>
  <si>
    <t>dunjungle</t>
  </si>
  <si>
    <t>Dwarf Fortress</t>
  </si>
  <si>
    <t>dwarf-fortress</t>
  </si>
  <si>
    <t>C:\Users\Owner\Documents\Roguelike Roguelike\Roguelikes\Dwarf Fortress.url</t>
  </si>
  <si>
    <t>https://store.steampowered.com/app/975370/Dwarf_Fortress/</t>
  </si>
  <si>
    <t>Dwarves: Glory, Death and Loot</t>
  </si>
  <si>
    <t>dwarves-glory-death-and-loot</t>
  </si>
  <si>
    <t>Elden Ring Nightreign</t>
  </si>
  <si>
    <t>elden-ring-nightreign</t>
  </si>
  <si>
    <t>C:\Users\Owner\Documents\Roguelike Roguelike\Roguelikes\ELDEN RING NIGHTREIGN.url</t>
  </si>
  <si>
    <t>https://store.steampowered.com/app/2622380/ELDEN_RING_NIGHTREIGN/</t>
  </si>
  <si>
    <t>Eldritch</t>
  </si>
  <si>
    <t>eldritch</t>
  </si>
  <si>
    <t>https://store.steampowered.com/app/252630/Eldritch/</t>
  </si>
  <si>
    <t>Elemental Survivors</t>
  </si>
  <si>
    <t>elemental-survivors</t>
  </si>
  <si>
    <t>C:\Users\Owner\Documents\Roguelike Roguelike\Roguelikes\Elemental Survivors.url</t>
  </si>
  <si>
    <t>https://store.steampowered.com/app/2217740/Kitty_Survivors_Rogues_of_Catmere/</t>
  </si>
  <si>
    <t>Elewar: Fused Survivors</t>
  </si>
  <si>
    <t>elewar-fused-survivors</t>
  </si>
  <si>
    <t>C:\Users\Owner\Documents\Roguelike Roguelike\Roguelikes\Elewar Fused Survivors.url</t>
  </si>
  <si>
    <t>https://store.steampowered.com/app/2489560/Elewar_Fused_Survivors/</t>
  </si>
  <si>
    <t>Elin</t>
  </si>
  <si>
    <t>elin</t>
  </si>
  <si>
    <t>Elona</t>
  </si>
  <si>
    <t>elona</t>
  </si>
  <si>
    <t>Ember Knights</t>
  </si>
  <si>
    <t>knights</t>
  </si>
  <si>
    <t>ember-knights</t>
  </si>
  <si>
    <t>C:\Users\Owner\Documents\Roguelike Roguelike\Roguelikes\Ember Knights.url</t>
  </si>
  <si>
    <t>https://store.steampowered.com/app/1135230/Ember_Knights/</t>
  </si>
  <si>
    <t>Emberward</t>
  </si>
  <si>
    <t>emberward</t>
  </si>
  <si>
    <t>C:\Users\Owner\Documents\Roguelike Roguelike\Roguelikes\Emberward.url</t>
  </si>
  <si>
    <t>https://store.steampowered.com/app/2459550/Emberward/</t>
  </si>
  <si>
    <t>Endgame of Devil</t>
  </si>
  <si>
    <t>endgame-of-devil</t>
  </si>
  <si>
    <t>C:\Users\Owner\Documents\Roguelike Roguelike\Roguelikes\Endgame of Devil.url</t>
  </si>
  <si>
    <t>https://store.steampowered.com/app/2343600/Endgame_of_Devil/</t>
  </si>
  <si>
    <t>Endless Alice</t>
  </si>
  <si>
    <t>endless-alice</t>
  </si>
  <si>
    <t>C:\Users\Owner\Documents\Roguelike Roguelike\Roguelikes\Endless Alice.url</t>
  </si>
  <si>
    <t>https://store.steampowered.com/app/1425000/Endless_Alice/</t>
  </si>
  <si>
    <t>Enter the Gungeon</t>
  </si>
  <si>
    <t>enter-the-gungeon</t>
  </si>
  <si>
    <t>C:\Users\Owner\Documents\Roguelike Roguelike\Roguelikes\Enter the Gungeon.url</t>
  </si>
  <si>
    <t>https://store.steampowered.com/app/311690/Enter_the_Gungeon/</t>
  </si>
  <si>
    <t>Escape The Mad Empire</t>
  </si>
  <si>
    <t>escape-the-mad-empire</t>
  </si>
  <si>
    <t>Eternal Quest</t>
  </si>
  <si>
    <t>eternal-quest</t>
  </si>
  <si>
    <t>C:\Users\Owner\Documents\Roguelike Roguelike\Roguelikes\Eternal Quest.lnk</t>
  </si>
  <si>
    <t>Etrian Mystery Dungeon</t>
  </si>
  <si>
    <t>etrian-mystery-dungeon</t>
  </si>
  <si>
    <t>Etrian Mystery Dungeon 2</t>
  </si>
  <si>
    <t>etrian-mystery-dungeon-2</t>
  </si>
  <si>
    <t>Everything is Crab</t>
  </si>
  <si>
    <t>everything-is-crab</t>
  </si>
  <si>
    <t>C:\Users\Owner\Documents\Roguelike Roguelike\Roguelikes\Everything is Crab.url</t>
  </si>
  <si>
    <t>https://store.steampowered.com/app/3526710/Everything_is_Crab_The_Animal_Evolution_Roguelite/</t>
  </si>
  <si>
    <t>Evolings</t>
  </si>
  <si>
    <t>evolings</t>
  </si>
  <si>
    <t>C:\Users\Owner\Documents\Roguelike Roguelike\Roguelikes\Evolings.url</t>
  </si>
  <si>
    <t>https://store.steampowered.com/app/2281820/Evolings/</t>
  </si>
  <si>
    <t>Exit the Gungeon</t>
  </si>
  <si>
    <t>exit-the-gungeon</t>
  </si>
  <si>
    <t>C:\Users\Owner\Documents\Roguelike Roguelike\Roguelikes\Exit the Gungeon.url</t>
  </si>
  <si>
    <t>https://store.steampowered.com/app/1209490/Exit_the_Gungeon/</t>
  </si>
  <si>
    <t>Facehand</t>
  </si>
  <si>
    <t>facehand</t>
  </si>
  <si>
    <t>C:\Users\Owner\Documents\Roguelike Roguelike\Roguelikes\Facehand.url</t>
  </si>
  <si>
    <t>https://store.steampowered.com/app/2605600/Facehand/</t>
  </si>
  <si>
    <t>Fairy Tail: Dungeons</t>
  </si>
  <si>
    <t>anime</t>
  </si>
  <si>
    <t>fairy-tail-dungeons</t>
  </si>
  <si>
    <t>C:\Users\Owner\Documents\Roguelike Roguelike\Roguelikes\FAIRY TAIL DUNGEONS.url</t>
  </si>
  <si>
    <t>https://store.steampowered.com/app/2305500/FAIRY_TAIL_DUNGEONS/</t>
  </si>
  <si>
    <t>Fatal Labyrinth</t>
  </si>
  <si>
    <t>fatal-labyrinth</t>
  </si>
  <si>
    <t>C:\Users\Owner\Documents\Roguelike Roguelike\Roguelikes\Fatal Labyrinth.lnk</t>
  </si>
  <si>
    <t>Fear &amp; Hunger</t>
  </si>
  <si>
    <t>fear-hunger</t>
  </si>
  <si>
    <t>Feed the Deep</t>
  </si>
  <si>
    <t>feed-the-deep</t>
  </si>
  <si>
    <t>C:\Users\Owner\Documents\Roguelike Roguelike\Roguelikes\Feed the Deep.url</t>
  </si>
  <si>
    <t>https://store.steampowered.com/app/2332260/Feed_the_Deep/</t>
  </si>
  <si>
    <t>Fights in Tight Spaces</t>
  </si>
  <si>
    <t>fights-in-tight-spaces</t>
  </si>
  <si>
    <t>C:\Users\Owner\Documents\Roguelike Roguelike\Roguelikes\Fights in Tight Spaces.url</t>
  </si>
  <si>
    <t>https://store.steampowered.com/app/1265820/Fights_in_Tight_Spaces/</t>
  </si>
  <si>
    <t>Final Fantasy Fables: Chocobo's Dungeon</t>
  </si>
  <si>
    <t>final-fantasy-fables-chocobos-dungeon</t>
  </si>
  <si>
    <t>C:\Users\Owner\Documents\Roguelike Roguelike\Roguelikes\Final Fantasy Fables Chocobo's Dungeon.lnk</t>
  </si>
  <si>
    <t>Fish Fear Me</t>
  </si>
  <si>
    <t>fish-fear-me</t>
  </si>
  <si>
    <t>C:\Users\Owner\Documents\Roguelike Roguelike\Roguelikes\FISH FEAR ME.url</t>
  </si>
  <si>
    <t>https://store.steampowered.com/app/3000120/FISH_FEAR_ME/</t>
  </si>
  <si>
    <t>FLERP</t>
  </si>
  <si>
    <t>flerp</t>
  </si>
  <si>
    <t>Flick Shot Rogues</t>
  </si>
  <si>
    <t>flick-shot-rogues</t>
  </si>
  <si>
    <t>Flinthook</t>
  </si>
  <si>
    <t>flinthook</t>
  </si>
  <si>
    <t>C:\Users\Owner\Documents\Roguelike Roguelike\Roguelikes\Flinthook.url</t>
  </si>
  <si>
    <t>https://store.steampowered.com/app/401710/Flinthook/</t>
  </si>
  <si>
    <t>Fogpiercer</t>
  </si>
  <si>
    <t>fogpiercer</t>
  </si>
  <si>
    <t>https://store.steampowered.com/app/3219010/Fogpiercer/</t>
  </si>
  <si>
    <t>Footgun: Underground</t>
  </si>
  <si>
    <t>footgun-underground</t>
  </si>
  <si>
    <t>C:\Users\Owner\Documents\Roguelike Roguelike\Roguelikes\Footgun Underground.url</t>
  </si>
  <si>
    <t>https://store.steampowered.com/app/2206240/Footgun_Underground/</t>
  </si>
  <si>
    <t>For the King</t>
  </si>
  <si>
    <t>for-the-king</t>
  </si>
  <si>
    <t>C:\Users\Owner\Documents\Roguelike Roguelike\Roguelikes\For The King.url</t>
  </si>
  <si>
    <t>https://store.steampowered.com/app/527230/For_The_King/</t>
  </si>
  <si>
    <t>For the King 2</t>
  </si>
  <si>
    <t>for-the-king-2</t>
  </si>
  <si>
    <t>C:\Users\Owner\Documents\Roguelike Roguelike\Roguelikes\For The King II.url</t>
  </si>
  <si>
    <t>https://store.steampowered.com/app/1676840/For_The_King_II/</t>
  </si>
  <si>
    <t>For The Warp</t>
  </si>
  <si>
    <t>for-the-warp</t>
  </si>
  <si>
    <t>C:\Users\Owner\Documents\Roguelike Roguelike\Roguelikes\For The Warp.url</t>
  </si>
  <si>
    <t>https://store.steampowered.com/app/1201830/For_The_Warp/</t>
  </si>
  <si>
    <t>Forestrike</t>
  </si>
  <si>
    <t>forestrike</t>
  </si>
  <si>
    <t>Forward: Escape the Fold</t>
  </si>
  <si>
    <t>forward-escape-the-fold</t>
  </si>
  <si>
    <t>C:\Users\Owner\Documents\Roguelike Roguelike\Roguelikes\Forward Escape the Fold - Ultimate Edition.url</t>
  </si>
  <si>
    <t>https://store.steampowered.com/app/1766390/FORWARD_Escape_the_Fold__Ultimate_Edition/</t>
  </si>
  <si>
    <t>Freaky Awesome</t>
  </si>
  <si>
    <t>freaky-awesome</t>
  </si>
  <si>
    <t>C:\Users\Owner\Documents\Roguelike Roguelike\Roguelikes\Freaky Awesome.url</t>
  </si>
  <si>
    <t>https://store.steampowered.com/app/622370/Freaky_Awesome/</t>
  </si>
  <si>
    <t>From The Top</t>
  </si>
  <si>
    <t>from-the-top</t>
  </si>
  <si>
    <t>C:\Users\Owner\Documents\Roguelike Roguelike\Roguelikes\From The Top.url</t>
  </si>
  <si>
    <t>https://store.steampowered.com/app/3585160/From_The_Top/</t>
  </si>
  <si>
    <t>Frozen Depths</t>
  </si>
  <si>
    <t>frozen-depths</t>
  </si>
  <si>
    <t>C:\Users\Owner\Documents\Roguelike Roguelike\Roguelikes\Frozen Depths.lnk</t>
  </si>
  <si>
    <t>FTL</t>
  </si>
  <si>
    <t>ftl</t>
  </si>
  <si>
    <t>C:\Users\Owner\Documents\Roguelike Roguelike\Roguelikes\FTL Faster Than Light.url</t>
  </si>
  <si>
    <t>https://store.steampowered.com/app/212680/FTL_Faster_Than_Light/</t>
  </si>
  <si>
    <t>Full Mojo Rampage</t>
  </si>
  <si>
    <t>full-mojo-rampage</t>
  </si>
  <si>
    <t>https://store.steampowered.com/app/225280/Full_Mojo_Rampage/</t>
  </si>
  <si>
    <t>Fury Unleashed</t>
  </si>
  <si>
    <t>fury-unleashed</t>
  </si>
  <si>
    <t>C:\Users\Owner\Documents\Roguelike Roguelike\Roguelikes\Fury Unleashed.url</t>
  </si>
  <si>
    <t>https://store.steampowered.com/app/465200/Fury_Unleashed/</t>
  </si>
  <si>
    <t>Fushigi no Gensoukyou</t>
  </si>
  <si>
    <t>fushigi-no-gensoukyou</t>
  </si>
  <si>
    <t>Fushigi no Gensoukyou 3</t>
  </si>
  <si>
    <t>fushigi-no-gensoukyou-3</t>
  </si>
  <si>
    <t>Galactic Glitch</t>
  </si>
  <si>
    <t>galactic-glitch</t>
  </si>
  <si>
    <t>C:\Users\Owner\Documents\Roguelike Roguelike\Roguelikes\Galactic Glitch.url</t>
  </si>
  <si>
    <t>https://store.steampowered.com/app/1536620/Galactic_Glitch/</t>
  </si>
  <si>
    <t>Gambonanza</t>
  </si>
  <si>
    <t>chess</t>
  </si>
  <si>
    <t>gambonanza</t>
  </si>
  <si>
    <t>Garden of Witches</t>
  </si>
  <si>
    <t>garden-of-witches</t>
  </si>
  <si>
    <t>Gatekeeper</t>
  </si>
  <si>
    <t>gatekeeper</t>
  </si>
  <si>
    <t>C:\Users\Owner\Documents\Roguelike Roguelike\Roguelikes\Gatekeeper.url</t>
  </si>
  <si>
    <t>GearHead</t>
  </si>
  <si>
    <t>gearhead</t>
  </si>
  <si>
    <t>C:\Users\Owner\Documents\Roguelike Roguelike\Roguelikes\gharena.lnk</t>
  </si>
  <si>
    <t>GearHead 2</t>
  </si>
  <si>
    <t>gearhead-2</t>
  </si>
  <si>
    <t>C:\Users\Owner\Documents\Roguelike Roguelike\Roguelikes\gearhead2.lnk</t>
  </si>
  <si>
    <t>GearHead Caramel</t>
  </si>
  <si>
    <t>gearhead-caramel</t>
  </si>
  <si>
    <t>https://store.steampowered.com/app/1565090/GearHead_Caramel/</t>
  </si>
  <si>
    <t>Genome Guardian</t>
  </si>
  <si>
    <t>genome-guardian</t>
  </si>
  <si>
    <t>C:\Users\Owner\Documents\Roguelike Roguelike\Roguelikes\Genome Guardian.url</t>
  </si>
  <si>
    <t>https://store.steampowered.com/app/2891310/Genome_Guardian/</t>
  </si>
  <si>
    <t>Genome Guardian 2</t>
  </si>
  <si>
    <t>genome-guardian-2</t>
  </si>
  <si>
    <t>https://store.steampowered.com/app/4130120/Genome_Guardian_2/</t>
  </si>
  <si>
    <t>Geometry Arena</t>
  </si>
  <si>
    <t>geometry-arena</t>
  </si>
  <si>
    <t>C:\Users\Owner\Documents\Roguelike Roguelike\Roguelikes\Geometry Arena.url</t>
  </si>
  <si>
    <t>https://store.steampowered.com/app/1255650/Geometry_Arena/</t>
  </si>
  <si>
    <t>Geometry Arena 2</t>
  </si>
  <si>
    <t>geometry-arena-2</t>
  </si>
  <si>
    <t>C:\Users\Owner\Documents\Roguelike Roguelike\Roguelikes\Geometry Arena 2.url</t>
  </si>
  <si>
    <t>https://store.steampowered.com/app/1667700/Geometry_Arena_2/</t>
  </si>
  <si>
    <t>Glyphica: Typing Survival</t>
  </si>
  <si>
    <t>glyphica-typing-survival</t>
  </si>
  <si>
    <t>GnollHack</t>
  </si>
  <si>
    <t>gnollhack</t>
  </si>
  <si>
    <t>C:\Users\Owner\Documents\Roguelike Roguelike\Roguelikes\GnollHack.url</t>
  </si>
  <si>
    <t>https://store.steampowered.com/app/3558190/GnollHack/</t>
  </si>
  <si>
    <t>Gnomes</t>
  </si>
  <si>
    <t>gnomes</t>
  </si>
  <si>
    <t>C:\Users\Owner\Documents\Roguelike Roguelike\Roguelikes\Gnomes.url</t>
  </si>
  <si>
    <t>https://store.steampowered.com/app/3133060/Gnomes/</t>
  </si>
  <si>
    <t>Go Mecha Ball</t>
  </si>
  <si>
    <t>go-mecha-ball</t>
  </si>
  <si>
    <t>C:\Users\Owner\Documents\Roguelike Roguelike\Roguelikes\Go Mecha Ball.url</t>
  </si>
  <si>
    <t>https://store.steampowered.com/app/2008510/Go_Mecha_Ball/</t>
  </si>
  <si>
    <t>Goblin Sushi</t>
  </si>
  <si>
    <t>goblin-sushi</t>
  </si>
  <si>
    <t>God of Weapons</t>
  </si>
  <si>
    <t>god-of-weapons</t>
  </si>
  <si>
    <t>C:\Users\Owner\Documents\Roguelike Roguelike\Roguelikes\God Of Weapons.url</t>
  </si>
  <si>
    <t>https://store.steampowered.com/app/2342950/God_Of_Weapons/</t>
  </si>
  <si>
    <t>Godbreakers</t>
  </si>
  <si>
    <t>godbreakers</t>
  </si>
  <si>
    <t>C:\Users\Owner\Documents\Roguelike Roguelike\Roguelikes\GODBREAKERS.url</t>
  </si>
  <si>
    <t>https://store.steampowered.com/app/2687400/GODBREAKERS/</t>
  </si>
  <si>
    <t>Going Under</t>
  </si>
  <si>
    <t>going-under</t>
  </si>
  <si>
    <t>C:\Users\Owner\Documents\Roguelike Roguelike\Roguelikes\Going Under.url</t>
  </si>
  <si>
    <t>https://store.steampowered.com/app/1154810/Going_Under/</t>
  </si>
  <si>
    <t>Golden Krone Hotel</t>
  </si>
  <si>
    <t>golden-krone-hotel</t>
  </si>
  <si>
    <t>C:\Users\Owner\Documents\Roguelike Roguelike\Roguelikes\Golden Krone Hotel.url</t>
  </si>
  <si>
    <t>https://store.steampowered.com/app/497800/Golden_Krone_Hotel/</t>
  </si>
  <si>
    <t>Golden Light</t>
  </si>
  <si>
    <t>golden-light</t>
  </si>
  <si>
    <t>C:\Users\Owner\Documents\Roguelike Roguelike\Roguelikes\Golden Light.url</t>
  </si>
  <si>
    <t>https://store.steampowered.com/app/1245430/Golden_Light/</t>
  </si>
  <si>
    <t>Golfie</t>
  </si>
  <si>
    <t>golfie</t>
  </si>
  <si>
    <t>C:\Users\Owner\Documents\Roguelike Roguelike\Roguelikes\Golfie.url</t>
  </si>
  <si>
    <t>https://store.steampowered.com/app/1579020/Golfie/</t>
  </si>
  <si>
    <t>GoNNER</t>
  </si>
  <si>
    <t>gonner</t>
  </si>
  <si>
    <t>C:\Users\Owner\Documents\Roguelike Roguelike\Roguelikes\GoNNER.url</t>
  </si>
  <si>
    <t>https://store.steampowered.com/app/437570/GoNNER/</t>
  </si>
  <si>
    <t>GONNER2</t>
  </si>
  <si>
    <t>gonner2</t>
  </si>
  <si>
    <t>C:\Users\Owner\Documents\Roguelike Roguelike\Roguelikes\GONNER2.url</t>
  </si>
  <si>
    <t>https://store.steampowered.com/app/1117670/GONNER2/</t>
  </si>
  <si>
    <t>Goobies</t>
  </si>
  <si>
    <t>goobies</t>
  </si>
  <si>
    <t>Gordian Quest</t>
  </si>
  <si>
    <t>gordian-quest</t>
  </si>
  <si>
    <t>C:\Users\Owner\Documents\Roguelike Roguelike\Roguelikes\Gordian Quest.url</t>
  </si>
  <si>
    <t>https://store.steampowered.com/app/981430/Gordian_Quest/</t>
  </si>
  <si>
    <t>Granvir</t>
  </si>
  <si>
    <t>granvir</t>
  </si>
  <si>
    <t>Greedland</t>
  </si>
  <si>
    <t>greedland</t>
  </si>
  <si>
    <t>C:\Users\Owner\Documents\Roguelike Roguelike\Roguelikes\Greedland.url</t>
  </si>
  <si>
    <t>https://store.steampowered.com/app/2218400/Greedland/</t>
  </si>
  <si>
    <t>Griftlands</t>
  </si>
  <si>
    <t>griftlands</t>
  </si>
  <si>
    <t>C:\Users\Owner\Documents\Roguelike Roguelike\Roguelikes\Griftlands.url</t>
  </si>
  <si>
    <t>https://store.steampowered.com/app/601840/Griftlands/</t>
  </si>
  <si>
    <t>Guidus</t>
  </si>
  <si>
    <t>guidus</t>
  </si>
  <si>
    <t>C:\Users\Owner\Documents\Roguelike Roguelike\Roguelikes\Guidus  Pixel Roguelike RPG.lnk</t>
  </si>
  <si>
    <t>Guidus Zero</t>
  </si>
  <si>
    <t>guidus-zero</t>
  </si>
  <si>
    <t>https://store.steampowered.com/app/3072640/Guidus_Zero/</t>
  </si>
  <si>
    <t>Guild of Dungeoneering</t>
  </si>
  <si>
    <t>guild-of-dungeoneering</t>
  </si>
  <si>
    <t>https://store.steampowered.com/app/317820/Guild_of_Dungeoneering_Ultimate_Edition/</t>
  </si>
  <si>
    <t>Gumballs &amp; Dungeons</t>
  </si>
  <si>
    <t>gumballs-dungeons</t>
  </si>
  <si>
    <t>C:\Users\Owner\Documents\Roguelike Roguelike\Roguelikes\Gumballs &amp; Dungeons.url</t>
  </si>
  <si>
    <t>https://store.steampowered.com/app/3112010/Gumballs__Dungeons/</t>
  </si>
  <si>
    <t>Gunfire Reborn</t>
  </si>
  <si>
    <t>gunfire-reborn</t>
  </si>
  <si>
    <t>C:\Users\Owner\Documents\Roguelike Roguelike\Roguelikes\Gunfire Reborn.url</t>
  </si>
  <si>
    <t>https://store.steampowered.com/app/1217060/Gunfire_Reborn/</t>
  </si>
  <si>
    <t>Gunlocked</t>
  </si>
  <si>
    <t>gunlocked</t>
  </si>
  <si>
    <t>C:\Users\Owner\Documents\Roguelike Roguelike\Roguelikes\Gunlocked.url</t>
  </si>
  <si>
    <t>https://store.steampowered.com/app/1512480/Gunlocked/</t>
  </si>
  <si>
    <t>Gunlocked 2</t>
  </si>
  <si>
    <t>gunlocked-2</t>
  </si>
  <si>
    <t>C:\Users\Owner\Documents\Roguelike Roguelike\Roguelikes\Gunlocked 2.url</t>
  </si>
  <si>
    <t>https://store.steampowered.com/app/3492830/Gunlocked_2/</t>
  </si>
  <si>
    <t>Hack</t>
  </si>
  <si>
    <t>hack</t>
  </si>
  <si>
    <t>C:\Users\Owner\Documents\Roguelike Roguelike\Roguelikes\Hack.lnk</t>
  </si>
  <si>
    <t>Hack'EM</t>
  </si>
  <si>
    <t>hackem</t>
  </si>
  <si>
    <t>C:\Users\Owner\Documents\Roguelike Roguelike\Roguelikes\HackEMW.lnk</t>
  </si>
  <si>
    <t>Hadean Tactics</t>
  </si>
  <si>
    <t>hadean-tactics</t>
  </si>
  <si>
    <t>C:\Users\Owner\Documents\Roguelike Roguelike\Roguelikes\Hadean Tactics.url</t>
  </si>
  <si>
    <t>https://store.steampowered.com/app/1260590/Hadean_Tactics/</t>
  </si>
  <si>
    <t>Hades</t>
  </si>
  <si>
    <t>hades</t>
  </si>
  <si>
    <t>C:\Users\Owner\Documents\Roguelike Roguelike\Roguelikes\Hades.url</t>
  </si>
  <si>
    <t>https://store.steampowered.com/app/1145360/Hades/</t>
  </si>
  <si>
    <t>Hades II</t>
  </si>
  <si>
    <t>hades-ii</t>
  </si>
  <si>
    <t>C:\Users\Owner\Documents\Roguelike Roguelike\Roguelikes\Hades II.url</t>
  </si>
  <si>
    <t>https://store.steampowered.com/app/1145350/Hades_II/</t>
  </si>
  <si>
    <t>Halls of Torment</t>
  </si>
  <si>
    <t>halls-of-torment</t>
  </si>
  <si>
    <t>C:\Users\Owner\Documents\Roguelike Roguelike\Roguelikes\Halls of Torment.url</t>
  </si>
  <si>
    <t>https://store.steampowered.com/app/2218750/Halls_of_Torment/</t>
  </si>
  <si>
    <t>Hand of Fate</t>
  </si>
  <si>
    <t>hand-of-fate</t>
  </si>
  <si>
    <t>C:\Users\Owner\Documents\Roguelike Roguelike\Roguelikes\Hand of Fate.url</t>
  </si>
  <si>
    <t>https://store.steampowered.com/app/266510/Hand_of_Fate/</t>
  </si>
  <si>
    <t>Hand of Fate 2</t>
  </si>
  <si>
    <t>hand-of-fate-2</t>
  </si>
  <si>
    <t>Hand of Fate: Hordes</t>
  </si>
  <si>
    <t>hand-of-fate-hordes</t>
  </si>
  <si>
    <t>https://store.steampowered.com/app/3075410/Hand_of_Fate_Hordes/</t>
  </si>
  <si>
    <t>Hangtime!</t>
  </si>
  <si>
    <t>hangtime</t>
  </si>
  <si>
    <t>Haque</t>
  </si>
  <si>
    <t>haque</t>
  </si>
  <si>
    <t>https://store.steampowered.com/app/662540/Haque/</t>
  </si>
  <si>
    <t>Has-Been Heroes</t>
  </si>
  <si>
    <t>has-been-heroes</t>
  </si>
  <si>
    <t>Haste</t>
  </si>
  <si>
    <t>haste</t>
  </si>
  <si>
    <t>C:\Users\Owner\Documents\Roguelike Roguelike\Roguelikes\Haste.url</t>
  </si>
  <si>
    <t>https://store.steampowered.com/app/1796470/Haste/</t>
  </si>
  <si>
    <t>Have a Nice Death</t>
  </si>
  <si>
    <t>have-a-nice-death</t>
  </si>
  <si>
    <t>C:\Users\Owner\Documents\Roguelike Roguelike\Roguelikes\Have a Nice Death.url</t>
  </si>
  <si>
    <t>https://store.steampowered.com/app/1740720/Have_a_Nice_Death/</t>
  </si>
  <si>
    <t>He is Coming</t>
  </si>
  <si>
    <t>he-is-coming</t>
  </si>
  <si>
    <t>C:\Users\Owner\Documents\Roguelike Roguelike\Roguelikes\He is Coming.url</t>
  </si>
  <si>
    <t>https://store.steampowered.com/app/2824490/He_is_Coming/</t>
  </si>
  <si>
    <t>Heading Out</t>
  </si>
  <si>
    <t>heading-out</t>
  </si>
  <si>
    <t>Heat Signature</t>
  </si>
  <si>
    <t>heat-signature</t>
  </si>
  <si>
    <t>C:\Users\Owner\Documents\Roguelike Roguelike\Roguelikes\Heat Signature.url</t>
  </si>
  <si>
    <t>https://store.steampowered.com/app/268130/Heat_Signature/</t>
  </si>
  <si>
    <t>Heavy Bullets</t>
  </si>
  <si>
    <t>heavy-bullets</t>
  </si>
  <si>
    <t>C:\Users\Owner\Documents\Roguelike Roguelike\Roguelikes\Heavy Bullets.url</t>
  </si>
  <si>
    <t>https://store.steampowered.com/app/297120/Heavy_Bullets/</t>
  </si>
  <si>
    <t>Hell Clock</t>
  </si>
  <si>
    <t>hell-clock</t>
  </si>
  <si>
    <t>C:\Users\Owner\Documents\Roguelike Roguelike\Roguelikes\Hell Clock.url</t>
  </si>
  <si>
    <t>https://store.steampowered.com/app/1782460/Hell_Clock/</t>
  </si>
  <si>
    <t>Hell Maiden</t>
  </si>
  <si>
    <t>hell-maiden</t>
  </si>
  <si>
    <t>https://store.steampowered.com/app/3372060/Hell_Maiden/</t>
  </si>
  <si>
    <t>Hellboy Web of Wyrd</t>
  </si>
  <si>
    <t>hellboy-web-of-wyrd</t>
  </si>
  <si>
    <t>Hellcard</t>
  </si>
  <si>
    <t>hellcard</t>
  </si>
  <si>
    <t>C:\Users\Owner\Documents\Roguelike Roguelike\Roguelikes\HELLCARD.url</t>
  </si>
  <si>
    <t>https://store.steampowered.com/app/1201540/HELLCARD/</t>
  </si>
  <si>
    <t>Helskate</t>
  </si>
  <si>
    <t>helskate</t>
  </si>
  <si>
    <t>C:\Users\Owner\Documents\Roguelike Roguelike\Roguelikes\Helskate.url</t>
  </si>
  <si>
    <t>https://store.steampowered.com/app/1295630/Helskate/</t>
  </si>
  <si>
    <t>Heretic's Fork</t>
  </si>
  <si>
    <t>heretics-fork</t>
  </si>
  <si>
    <t>C:\Users\Owner\Documents\Roguelike Roguelike\Roguelikes\Heretic's Fork.url</t>
  </si>
  <si>
    <t>https://store.steampowered.com/app/2181610/Heretics_Fork/</t>
  </si>
  <si>
    <t>Heroes of Hammerwatch</t>
  </si>
  <si>
    <t>heroes-of-hammerwatch</t>
  </si>
  <si>
    <t>C:\Users\Owner\Documents\Roguelike Roguelike\Roguelikes\Heroes of Hammerwatch.url</t>
  </si>
  <si>
    <t>https://store.steampowered.com/app/677120/Heroes_of_Hammerwatch/</t>
  </si>
  <si>
    <t>Heroes of Hammerwatch II</t>
  </si>
  <si>
    <t>heroes-of-hammerwatch-ii</t>
  </si>
  <si>
    <t>C:\Users\Owner\Documents\Roguelike Roguelike\Roguelikes\Heroes of Hammerwatch II.url</t>
  </si>
  <si>
    <t>https://store.steampowered.com/app/619820/Heroes_of_Hammerwatch_II/</t>
  </si>
  <si>
    <t>Hexagod</t>
  </si>
  <si>
    <t>hexagod</t>
  </si>
  <si>
    <t>https://store.steampowered.com/app/3059390/Hexagod/</t>
  </si>
  <si>
    <t>Hive Blight</t>
  </si>
  <si>
    <t>hive-blight</t>
  </si>
  <si>
    <t>HoloCure: Save the Fans!</t>
  </si>
  <si>
    <t>holocure-save-the-fans</t>
  </si>
  <si>
    <t>C:\Users\Owner\Documents\Roguelike Roguelike\Roguelikes\HoloCure - Save the Fans!.url</t>
  </si>
  <si>
    <t>https://store.steampowered.com/app/2420510/HoloCure__Save_the_Fans/</t>
  </si>
  <si>
    <t>HoloDungeon: Koyori vs HollowLive in Honsha Tower</t>
  </si>
  <si>
    <t>holodungeon-koyori-vs-hollowlive-in-honsha-tower</t>
  </si>
  <si>
    <t>https://store.steampowered.com/app/4215730/HoloDungeon_Koyori_vs_HollowLive_in_Honsha_Tower/</t>
  </si>
  <si>
    <t>Hoplite</t>
  </si>
  <si>
    <t>hoplite</t>
  </si>
  <si>
    <t>C:\Users\Owner\Documents\Roguelike Roguelike\Roguelikes\Hoplite.lnk</t>
  </si>
  <si>
    <t>House of Necrosis</t>
  </si>
  <si>
    <t>undead, horror</t>
  </si>
  <si>
    <t>house-of-necrosis</t>
  </si>
  <si>
    <t>How Many Dudes?</t>
  </si>
  <si>
    <t>how-many-dudes</t>
  </si>
  <si>
    <t>https://store.steampowered.com/app/3934270/How_Many_Dudes/</t>
  </si>
  <si>
    <t>Hungry Horrors</t>
  </si>
  <si>
    <t>hungry-horrors</t>
  </si>
  <si>
    <t>Hunter X Hunter: Nen X Survivor</t>
  </si>
  <si>
    <t>anime, gacha</t>
  </si>
  <si>
    <t>hunter-x-hunter-nen-x-survivor</t>
  </si>
  <si>
    <t>C:\Users\Owner\Documents\Roguelike Roguelike\Roguelikes\HUNTER×HUNTER NEN×SURVIVOR.lnk</t>
  </si>
  <si>
    <t>HyperRogue</t>
  </si>
  <si>
    <t>hyperrogue</t>
  </si>
  <si>
    <t>https://store.steampowered.com/app/342610/HyperRogue/</t>
  </si>
  <si>
    <t>I Am Legion: Stand Survivors</t>
  </si>
  <si>
    <t>i-am-legion-stand-survivors</t>
  </si>
  <si>
    <t>C:\Users\Owner\Documents\Roguelike Roguelike\Roguelikes\I Am Legion Stand Survivors.url</t>
  </si>
  <si>
    <t>https://store.steampowered.com/app/3109580/I_Am_Legion_Stand_Survivors/</t>
  </si>
  <si>
    <t>I Am Overburdened</t>
  </si>
  <si>
    <t>i-am-overburdened</t>
  </si>
  <si>
    <t>Icewall</t>
  </si>
  <si>
    <t>icewall</t>
  </si>
  <si>
    <t>C:\Users\Owner\Documents\Roguelike Roguelike\Roguelikes\ICEwall.url</t>
  </si>
  <si>
    <t>https://store.steampowered.com/app/1835970/ICEwall/</t>
  </si>
  <si>
    <t>Immortal Redneck</t>
  </si>
  <si>
    <t>immortal-redneck</t>
  </si>
  <si>
    <t>C:\Users\Owner\Documents\Roguelike Roguelike\Roguelikes\Immortal Redneck.url</t>
  </si>
  <si>
    <t>https://store.steampowered.com/app/595140/Immortal_Redneck/</t>
  </si>
  <si>
    <t>In Celebration of Violence</t>
  </si>
  <si>
    <t>in-celebration-of-violence</t>
  </si>
  <si>
    <t>https://store.steampowered.com/app/509570/In_Celebration_of_Violence/</t>
  </si>
  <si>
    <t>Incursion</t>
  </si>
  <si>
    <t>incursion</t>
  </si>
  <si>
    <t>C:\Users\Owner\Documents\Roguelike Roguelike\Roguelikes\Incursion.lnk</t>
  </si>
  <si>
    <t>Infinite Space III: Sea of Stars</t>
  </si>
  <si>
    <t>infinite-space-iii-sea-of-stars</t>
  </si>
  <si>
    <t>Infra Arcana</t>
  </si>
  <si>
    <t>infra-arcana</t>
  </si>
  <si>
    <t>C:\Users\Owner\Documents\Roguelike Roguelike\Roguelikes\Infra Arcana.lnk</t>
  </si>
  <si>
    <t>Inkbound</t>
  </si>
  <si>
    <t>inkbound</t>
  </si>
  <si>
    <t>C:\Users\Owner\Documents\Roguelike Roguelike\Roguelikes\Inkbound.url</t>
  </si>
  <si>
    <t>https://store.steampowered.com/app/1062810/Inkbound/</t>
  </si>
  <si>
    <t>Inkshade</t>
  </si>
  <si>
    <t>inkshade</t>
  </si>
  <si>
    <t>https://store.steampowered.com/app/3141310/Inkshade/</t>
  </si>
  <si>
    <t>Inscryption</t>
  </si>
  <si>
    <t>inscryption</t>
  </si>
  <si>
    <t>C:\Users\Owner\Documents\Roguelike Roguelike\Roguelikes\Inscryption.url</t>
  </si>
  <si>
    <t>https://store.steampowered.com/app/1092790/Inscryption/</t>
  </si>
  <si>
    <t>Insurmountable</t>
  </si>
  <si>
    <t>insurmountable</t>
  </si>
  <si>
    <t>C:\Users\Owner\Documents\Roguelike Roguelike\Roguelikes\Insurmountable.url</t>
  </si>
  <si>
    <t>https://store.steampowered.com/app/1385100/Insurmountable/</t>
  </si>
  <si>
    <t>Into the Breach</t>
  </si>
  <si>
    <t>into-the-breach</t>
  </si>
  <si>
    <t>C:\Users\Owner\Documents\Roguelike Roguelike\Roguelikes\Into the Breach.url</t>
  </si>
  <si>
    <t>https://store.steampowered.com/app/590380/Into_the_Breach/</t>
  </si>
  <si>
    <t>Into The Grid</t>
  </si>
  <si>
    <t>into-the-grid</t>
  </si>
  <si>
    <t>https://store.steampowered.com/app/2576200/Into_The_Grid/</t>
  </si>
  <si>
    <t>Iratus: Lord of the Dead</t>
  </si>
  <si>
    <t>iratus-lord-of-the-dead</t>
  </si>
  <si>
    <t>C:\Users\Owner\Documents\Roguelike Roguelike\Roguelikes\Iratus Lord of the Dead.url</t>
  </si>
  <si>
    <t>https://store.steampowered.com/app/807120/Iratus_Lord_of_the_Dead/</t>
  </si>
  <si>
    <t>Iter Vehemens Ad Necem</t>
  </si>
  <si>
    <t>iter-vehemens-ad-necem</t>
  </si>
  <si>
    <t>C:\Users\Owner\Documents\Roguelike Roguelike\Roguelikes\ivan.lnk</t>
  </si>
  <si>
    <t>Izuna 2: The Unemployed Ninja Returns</t>
  </si>
  <si>
    <t>izuna-2-the-unemployed-ninja-returns</t>
  </si>
  <si>
    <t>C:\Users\Owner\Documents\Roguelike Roguelike\Roguelikes\Izuna 2 The Unemployed Ninja Returns.lnk</t>
  </si>
  <si>
    <t>Izuna: Legend of the Unemployed Ninja</t>
  </si>
  <si>
    <t>izuna-legend-of-the-unemployed-ninja</t>
  </si>
  <si>
    <t>C:\Users\Owner\Documents\Roguelike Roguelike\Roguelikes\Izuna Legend of the Unemployed Ninja.lnk</t>
  </si>
  <si>
    <t>Jotunnslayer: Hordes of Hel</t>
  </si>
  <si>
    <t>jotunnslayer-hordes-of-hel</t>
  </si>
  <si>
    <t>Juicy Realm</t>
  </si>
  <si>
    <t>juicy-realm</t>
  </si>
  <si>
    <t>Jupiter Hell</t>
  </si>
  <si>
    <t>jupiter-hell</t>
  </si>
  <si>
    <t>C:\Users\Owner\Documents\Roguelike Roguelike\Roguelikes\Jupiter Hell.url</t>
  </si>
  <si>
    <t>https://store.steampowered.com/app/811320/Jupiter_Hell/</t>
  </si>
  <si>
    <t>Just King</t>
  </si>
  <si>
    <t>just-king</t>
  </si>
  <si>
    <t>C:\Users\Owner\Documents\Roguelike Roguelike\Roguelikes\Just King.url</t>
  </si>
  <si>
    <t>https://store.steampowered.com/app/1059980/Just_King/</t>
  </si>
  <si>
    <t>Kādomon: Hyper Auto Battlers</t>
  </si>
  <si>
    <t>kadomon-hyper-auto-battlers</t>
  </si>
  <si>
    <t>C:\Users\Owner\Documents\Roguelike Roguelike\Roguelikes\Kādomon Hyper Auto Battlers.url</t>
  </si>
  <si>
    <t>https://store.steampowered.com/app/2125540/Kdomon_Hyper_Auto_Battlers/</t>
  </si>
  <si>
    <t>Katanaut</t>
  </si>
  <si>
    <t>katanaut</t>
  </si>
  <si>
    <t>https://store.steampowered.com/app/3032830/Katanaut/</t>
  </si>
  <si>
    <t>KeeperRL</t>
  </si>
  <si>
    <t>keeperrl</t>
  </si>
  <si>
    <t>C:\Users\Owner\Documents\Roguelike Roguelike\Roguelikes\KeeperRL.url</t>
  </si>
  <si>
    <t>https://store.steampowered.com/app/329970/KeeperRL/</t>
  </si>
  <si>
    <t>Keeper's Toll</t>
  </si>
  <si>
    <t>keepers-toll</t>
  </si>
  <si>
    <t>C:\Users\Owner\Documents\Roguelike Roguelike\Roguelikes\Keeper's Toll.url</t>
  </si>
  <si>
    <t>https://store.steampowered.com/app/2002220/Keepers_Toll/</t>
  </si>
  <si>
    <t>Kill the Brickman</t>
  </si>
  <si>
    <t>kill-the-brickman</t>
  </si>
  <si>
    <t>Kill The Music</t>
  </si>
  <si>
    <t>kill-the-music</t>
  </si>
  <si>
    <t>C:\Users\Owner\Documents\Roguelike Roguelike\Roguelikes\Kill The Music.url</t>
  </si>
  <si>
    <t>https://store.steampowered.com/app/3093050/Kill_The_Music/</t>
  </si>
  <si>
    <t>Kingdom: New Lands</t>
  </si>
  <si>
    <t>kingdom-new-lands</t>
  </si>
  <si>
    <t>C:\Users\Owner\Documents\Roguelike Roguelike\Roguelikes\Kingdom New Lands.url</t>
  </si>
  <si>
    <t>https://store.steampowered.com/app/496300/Kingdom_New_Lands/</t>
  </si>
  <si>
    <t>Kitty Survivors: Rogues of Catmere</t>
  </si>
  <si>
    <t>kitty-survivors-rogues-of-catmere</t>
  </si>
  <si>
    <t>C:\Users\Owner\Documents\Roguelike Roguelike\Roguelikes\Kitty Survivors Rogues of Catmere.url</t>
  </si>
  <si>
    <t>Knightica</t>
  </si>
  <si>
    <t>knightica</t>
  </si>
  <si>
    <t>C:\Users\Owner\Documents\Roguelike Roguelike\Roguelikes\Knightica.url</t>
  </si>
  <si>
    <t>https://store.steampowered.com/app/3093400/Knightica/</t>
  </si>
  <si>
    <t>Knights in Tight Spaces</t>
  </si>
  <si>
    <t>knights-in-tight-spaces</t>
  </si>
  <si>
    <t>C:\Users\Owner\Documents\Roguelike Roguelike\Roguelikes\Knights in Tight Spaces.url</t>
  </si>
  <si>
    <t>https://store.steampowered.com/app/2315400/Knights_in_Tight_Spaces/</t>
  </si>
  <si>
    <t>Knock on the Coffin Lid</t>
  </si>
  <si>
    <t>knock-on-the-coffin-lid</t>
  </si>
  <si>
    <t>Labyrinth of Legendary Loot</t>
  </si>
  <si>
    <t>labyrinth-of-legendary-loot</t>
  </si>
  <si>
    <t>C:\Users\Owner\Documents\Roguelike Roguelike\Roguelikes\LabyrinthOfLegendaryLoot.lnk</t>
  </si>
  <si>
    <t>Lake of Creatures</t>
  </si>
  <si>
    <t>lake-of-creatures</t>
  </si>
  <si>
    <t>C:\Users\Owner\Documents\Roguelike Roguelike\Roguelikes\Lake of Creatures.url</t>
  </si>
  <si>
    <t>https://store.steampowered.com/app/1808320/Lake_of_Creatures/</t>
  </si>
  <si>
    <t>LambdaRogue: The Book of Stars</t>
  </si>
  <si>
    <t>lambdarogue-the-book-of-stars</t>
  </si>
  <si>
    <t>C:\Users\Owner\Documents\Roguelike Roguelike\Roguelikes\lambdarogue.lnk</t>
  </si>
  <si>
    <t>Larn</t>
  </si>
  <si>
    <t>larn</t>
  </si>
  <si>
    <t>C:\Users\Owner\Documents\Roguelike Roguelike\Roguelikes\Larn.url</t>
  </si>
  <si>
    <t>Legend of Keepers: Career of a Dungeon Manager</t>
  </si>
  <si>
    <t>legend-of-keepers-career-of-a-dungeon-manager</t>
  </si>
  <si>
    <t>C:\Users\Owner\Documents\Roguelike Roguelike\Roguelikes\Legend of Keepers.url</t>
  </si>
  <si>
    <t>https://store.steampowered.com/app/978520/Legend_of_Keepers_Career_of_a_Dungeon_Manager/</t>
  </si>
  <si>
    <t>Let Him Cook</t>
  </si>
  <si>
    <t>let-him-cook</t>
  </si>
  <si>
    <t>Lethal Dungeon</t>
  </si>
  <si>
    <t>lethal-dungeon</t>
  </si>
  <si>
    <t>Let's! Revolution!</t>
  </si>
  <si>
    <t>lets-revolution</t>
  </si>
  <si>
    <t>C:\Users\Owner\Documents\Roguelike Roguelike\Roguelikes\Let's! Revolution!.url</t>
  </si>
  <si>
    <t>https://store.steampowered.com/app/2111090/Lets_Revolution/</t>
  </si>
  <si>
    <t>Linley's Dungeon Crawl</t>
  </si>
  <si>
    <t>linleys-dungeon-crawl</t>
  </si>
  <si>
    <t>C:\Users\Owner\Documents\Roguelike Roguelike\Roguelikes\Linley's Dungeon Crawl.lnk</t>
  </si>
  <si>
    <t>Lone Ruin</t>
  </si>
  <si>
    <t>lone-ruin</t>
  </si>
  <si>
    <t>C:\Users\Owner\Documents\Roguelike Roguelike\Roguelikes\Lone Ruin.url</t>
  </si>
  <si>
    <t>https://store.steampowered.com/app/1452070/LONE_RUIN/</t>
  </si>
  <si>
    <t>LoneStar</t>
  </si>
  <si>
    <t>lonestar</t>
  </si>
  <si>
    <t>C:\Users\Owner\Documents\Roguelike Roguelike\Roguelikes\LONESTAR.url</t>
  </si>
  <si>
    <t>https://store.steampowered.com/app/2056210/LONESTAR/</t>
  </si>
  <si>
    <t>Loop Hero</t>
  </si>
  <si>
    <t>loop-hero</t>
  </si>
  <si>
    <t>C:\Users\Owner\Documents\Roguelike Roguelike\Roguelikes\Loop Hero.url</t>
  </si>
  <si>
    <t>https://store.steampowered.com/app/1282730/Loop_Hero/</t>
  </si>
  <si>
    <t>Loot Rascals</t>
  </si>
  <si>
    <t>loot-rascals</t>
  </si>
  <si>
    <t>Loot River</t>
  </si>
  <si>
    <t>loot-river</t>
  </si>
  <si>
    <t>C:\Users\Owner\Documents\Roguelike Roguelike\Roguelikes\Loot River.url</t>
  </si>
  <si>
    <t>https://store.steampowered.com/app/1494260/Loot_River/</t>
  </si>
  <si>
    <t>Lootplot</t>
  </si>
  <si>
    <t>lootplot</t>
  </si>
  <si>
    <t>Lort</t>
  </si>
  <si>
    <t>lort</t>
  </si>
  <si>
    <t>Lost Flame</t>
  </si>
  <si>
    <t>lost-flame</t>
  </si>
  <si>
    <t>Lost For Swords</t>
  </si>
  <si>
    <t>lost-for-swords</t>
  </si>
  <si>
    <t>https://store.steampowered.com/app/2638050/Lost_For_Swords/</t>
  </si>
  <si>
    <t>Lost In Fantaland</t>
  </si>
  <si>
    <t>lost-in-fantaland</t>
  </si>
  <si>
    <t>Lost in Random: The Eternal Die</t>
  </si>
  <si>
    <t>lost-in-random-the-eternal-die</t>
  </si>
  <si>
    <t>Lost Labyrinth</t>
  </si>
  <si>
    <t>lost-labyrinth</t>
  </si>
  <si>
    <t>Luck &amp; Loot</t>
  </si>
  <si>
    <t>luck-loot</t>
  </si>
  <si>
    <t>Luck be a Landlord</t>
  </si>
  <si>
    <t>luck-be-a-landlord</t>
  </si>
  <si>
    <t>C:\Users\Owner\Documents\Roguelike Roguelike\Roguelikes\Luck be a Landlord.url</t>
  </si>
  <si>
    <t>https://store.steampowered.com/app/1404850/Luck_be_a_Landlord/</t>
  </si>
  <si>
    <t>Lucky Hero</t>
  </si>
  <si>
    <t>lucky-hero</t>
  </si>
  <si>
    <t>C:\Users\Owner\Documents\Roguelike Roguelike\Roguelikes\Lucky Hero.url</t>
  </si>
  <si>
    <t>https://store.steampowered.com/app/2404510/Lucky_Hero/</t>
  </si>
  <si>
    <t>Lucky Shot</t>
  </si>
  <si>
    <t>lucky-shot</t>
  </si>
  <si>
    <t>https://store.steampowered.com/app/4092940/Lucky_Shot/</t>
  </si>
  <si>
    <t>Lunchbreak Tactics</t>
  </si>
  <si>
    <t>lunchbreak-tactics</t>
  </si>
  <si>
    <t>Mad King Redemption</t>
  </si>
  <si>
    <t>mad-king-redemption</t>
  </si>
  <si>
    <t>https://store.steampowered.com/app/2369580/Mad_King_Redemption/</t>
  </si>
  <si>
    <t>Magic Survival</t>
  </si>
  <si>
    <t>magic-survival</t>
  </si>
  <si>
    <t>Magicraft</t>
  </si>
  <si>
    <t>magicraft</t>
  </si>
  <si>
    <t>Maid Survivors: Little Angels</t>
  </si>
  <si>
    <t>maid-survivors-little-angels</t>
  </si>
  <si>
    <t>Mainframe Defenders</t>
  </si>
  <si>
    <t>mainframe-defenders</t>
  </si>
  <si>
    <t>C:\Users\Owner\Documents\Roguelike Roguelike\Roguelikes\Mainframe Defenders.url</t>
  </si>
  <si>
    <t>https://store.steampowered.com/app/1184810/Mainframe_Defenders/</t>
  </si>
  <si>
    <t>Mana Spark</t>
  </si>
  <si>
    <t>mana-spark</t>
  </si>
  <si>
    <t>C:\Users\Owner\Documents\Roguelike Roguelike\Roguelikes\Mana Spark.url</t>
  </si>
  <si>
    <t>https://store.steampowered.com/app/630720/Mana_Spark/</t>
  </si>
  <si>
    <t>Masks of the Void: Origins</t>
  </si>
  <si>
    <t>masks-of-the-void-origins</t>
  </si>
  <si>
    <t>C:\Users\Owner\Documents\Roguelike Roguelike\Roguelikes\Masks of the Void Origins.url</t>
  </si>
  <si>
    <t>https://store.steampowered.com/app/2542350/Masks_of_the_Void_Origins/</t>
  </si>
  <si>
    <t>Master of Piece</t>
  </si>
  <si>
    <t>master-of-piece</t>
  </si>
  <si>
    <t>https://store.steampowered.com/app/3009310/Master_of_Piece/</t>
  </si>
  <si>
    <t>Maze Mice</t>
  </si>
  <si>
    <t>maze-mice</t>
  </si>
  <si>
    <t>C:\Users\Owner\Documents\Roguelike Roguelike\Roguelikes\Maze Mice.url</t>
  </si>
  <si>
    <t>https://store.steampowered.com/app/3385370/Maze_Mice/</t>
  </si>
  <si>
    <t>Mechanibot</t>
  </si>
  <si>
    <t>mechanibot</t>
  </si>
  <si>
    <t>C:\Users\Owner\Documents\Roguelike Roguelike\Roguelikes\Mechanibot.url</t>
  </si>
  <si>
    <t>https://store.steampowered.com/app/1842510/Mechanibot/</t>
  </si>
  <si>
    <t>Megabonk</t>
  </si>
  <si>
    <t>megabonk</t>
  </si>
  <si>
    <t>C:\Users\Owner\Documents\Roguelike Roguelike\Roguelikes\Megabonk.url</t>
  </si>
  <si>
    <t>https://store.steampowered.com/app/3405340/Megabonk/</t>
  </si>
  <si>
    <t>Meme Mayhem</t>
  </si>
  <si>
    <t>meme-mayhem</t>
  </si>
  <si>
    <t>Menace from the Deep</t>
  </si>
  <si>
    <t>menace-from-the-deep</t>
  </si>
  <si>
    <t>C:\Users\Owner\Documents\Roguelike Roguelike\Roguelikes\Menace from the Deep.url</t>
  </si>
  <si>
    <t>https://store.steampowered.com/app/2644610/Menace_from_the_Deep/</t>
  </si>
  <si>
    <t>Menherarium</t>
  </si>
  <si>
    <t>menherarium</t>
  </si>
  <si>
    <t>Merge Maestro</t>
  </si>
  <si>
    <t>merge-maestro</t>
  </si>
  <si>
    <t>C:\Users\Owner\Documents\Roguelike Roguelike\Roguelikes\Merge Maestro.url</t>
  </si>
  <si>
    <t>https://store.steampowered.com/app/3519530/Merge_Maestro/</t>
  </si>
  <si>
    <t>Metal Slug Tactics</t>
  </si>
  <si>
    <t>metal-slug-tactics</t>
  </si>
  <si>
    <t>C:\Users\Owner\Documents\Roguelike Roguelike\Roguelikes\Metal Slug Tactics.url</t>
  </si>
  <si>
    <t>https://store.steampowered.com/app/1590760/Metal_Slug_Tactics/</t>
  </si>
  <si>
    <t>Metal Unit</t>
  </si>
  <si>
    <t>metal-unit</t>
  </si>
  <si>
    <t>C:\Users\Owner\Documents\Roguelike Roguelike\Roguelikes\Metal Unit.url</t>
  </si>
  <si>
    <t>https://store.steampowered.com/app/1173200/Metal_Unit/</t>
  </si>
  <si>
    <t>Metallic Child</t>
  </si>
  <si>
    <t>metallic-child</t>
  </si>
  <si>
    <t>C:\Users\Owner\Documents\Roguelike Roguelike\Roguelikes\METALLIC CHILD.url</t>
  </si>
  <si>
    <t>https://store.steampowered.com/app/1490610/METALLIC_CHILD/</t>
  </si>
  <si>
    <t>Mewgenics</t>
  </si>
  <si>
    <t>mewgenics</t>
  </si>
  <si>
    <t>C:\Users\Owner\Documents\Roguelike Roguelike\Roguelikes\Mewgenics.url</t>
  </si>
  <si>
    <t>https://store.steampowered.com/app/686060/Mewgenics/</t>
  </si>
  <si>
    <t>Million Depth</t>
  </si>
  <si>
    <t>million-depth</t>
  </si>
  <si>
    <t>Mimic Logic</t>
  </si>
  <si>
    <t>mimic-logic</t>
  </si>
  <si>
    <t>C:\Users\Owner\Documents\Roguelike Roguelike\Roguelikes\Mimic Logic.url</t>
  </si>
  <si>
    <t>https://store.steampowered.com/app/2455920/Mimic_Logic/</t>
  </si>
  <si>
    <t>Miracle Chou Party: Sanae to Tenshi no Gensou Labyrinth</t>
  </si>
  <si>
    <t>miracle-chou-party-sanae-to-tenshi-no-gensou-labyrinth</t>
  </si>
  <si>
    <t>Miracle Party: Fushigi no Gensoukyou 2</t>
  </si>
  <si>
    <t>miracle-party-fushigi-no-gensoukyou-2</t>
  </si>
  <si>
    <t>Mission: Thunderbolt</t>
  </si>
  <si>
    <t>mission-thunderbolt</t>
  </si>
  <si>
    <t>C:\Users\Owner\Documents\Roguelike Roguelike\Roguelikes\mission - thunderbolt.lnk</t>
  </si>
  <si>
    <t>Mistrogue: Mist and the Living Dungeons</t>
  </si>
  <si>
    <t>mistrogue-mist-and-the-living-dungeons</t>
  </si>
  <si>
    <t>C:\Users\Owner\Documents\Roguelike Roguelike\Roguelikes\MISTROGUE Mist and the Living Dungeons.url</t>
  </si>
  <si>
    <t>https://store.steampowered.com/app/2102320/MISTROGUE_Mist_and_the_Living_Dungeons/</t>
  </si>
  <si>
    <t>Mobmania</t>
  </si>
  <si>
    <t>mobmania</t>
  </si>
  <si>
    <t>Monmusu Gladiator</t>
  </si>
  <si>
    <t>monmusu-gladiator</t>
  </si>
  <si>
    <t>C:\Users\Owner\Documents\Roguelike Roguelike\Roguelikes\Monmusu Gladiator.url</t>
  </si>
  <si>
    <t>https://store.steampowered.com/app/1660290/Monmusu_Gladiator/</t>
  </si>
  <si>
    <t>Monster Gate</t>
  </si>
  <si>
    <t>monster-gate</t>
  </si>
  <si>
    <t>C:\Users\Owner\Documents\Roguelike Roguelike\Roguelikes\Monster Gate.lnk</t>
  </si>
  <si>
    <t>Monster Gate: Ooinaru Dungeon - Fuuin no Orb</t>
  </si>
  <si>
    <t>monster-gate-ooinaru-dungeon-fuuin-no-orb</t>
  </si>
  <si>
    <t>C:\Users\Owner\Documents\Roguelike Roguelike\Roguelikes\Monster Gate Ooinaru Dungeon - Fuuin no Orb.lnk</t>
  </si>
  <si>
    <t>Monster Girls and the Mysterious Adventure</t>
  </si>
  <si>
    <t>monster-girls-and-the-mysterious-adventure</t>
  </si>
  <si>
    <t>Monster Girls and the Mysterious Adventure 2</t>
  </si>
  <si>
    <t>monster-girls-and-the-mysterious-adventure-2</t>
  </si>
  <si>
    <t>Monster Slayers</t>
  </si>
  <si>
    <t>monster-slayers</t>
  </si>
  <si>
    <t>C:\Users\Owner\Documents\Roguelike Roguelike\Roguelikes\Monster Slayers.url</t>
  </si>
  <si>
    <t>https://store.steampowered.com/app/496620/Monster_Slayers/</t>
  </si>
  <si>
    <t>Monster Train</t>
  </si>
  <si>
    <t>monster-train</t>
  </si>
  <si>
    <t>C:\Users\Owner\Documents\Roguelike Roguelike\Roguelikes\Monster Train.url</t>
  </si>
  <si>
    <t>https://store.steampowered.com/app/1102190/Monster_Train/</t>
  </si>
  <si>
    <t>Monster Train 2</t>
  </si>
  <si>
    <t>monster-train-2</t>
  </si>
  <si>
    <t>Monsters are Coming!</t>
  </si>
  <si>
    <t>monsters-are-coming</t>
  </si>
  <si>
    <t>C:\Users\Owner\Documents\Roguelike Roguelike\Roguelikes\Monsters are Coming!.url</t>
  </si>
  <si>
    <t>https://store.steampowered.com/app/2934220/Monsters_are_Coming/</t>
  </si>
  <si>
    <t>Monstrum</t>
  </si>
  <si>
    <t>monstrum</t>
  </si>
  <si>
    <t>C:\Users\Owner\Documents\Roguelike Roguelike\Roguelikes\Monstrum.url</t>
  </si>
  <si>
    <t>https://store.steampowered.com/app/296710/Monstrum/</t>
  </si>
  <si>
    <t>Montabi</t>
  </si>
  <si>
    <t>montabi</t>
  </si>
  <si>
    <t>https://store.steampowered.com/app/3141630/Montabi/</t>
  </si>
  <si>
    <t>Moon Hunters</t>
  </si>
  <si>
    <t>moon-hunters</t>
  </si>
  <si>
    <t>C:\Users\Owner\Documents\Roguelike Roguelike\Roguelikes\Moon Hunters.url</t>
  </si>
  <si>
    <t>https://store.steampowered.com/app/320040/Moon_Hunters/</t>
  </si>
  <si>
    <t>Moon Watch</t>
  </si>
  <si>
    <t>moon-watch</t>
  </si>
  <si>
    <t>Moonlighter</t>
  </si>
  <si>
    <t>moonlighter</t>
  </si>
  <si>
    <t>C:\Users\Owner\Documents\Roguelike Roguelike\Roguelikes\Moonlighter.url</t>
  </si>
  <si>
    <t>https://store.steampowered.com/app/606150/Moonlighter/</t>
  </si>
  <si>
    <t>Moonlighter 2: The Endless Vault</t>
  </si>
  <si>
    <t>moonlighter-2-the-endless-vault</t>
  </si>
  <si>
    <t>Moonring</t>
  </si>
  <si>
    <t>moonring</t>
  </si>
  <si>
    <t>C:\Users\Owner\Documents\Roguelike Roguelike\Roguelikes\Moonring.url</t>
  </si>
  <si>
    <t>https://store.steampowered.com/app/2373630/Moonring/</t>
  </si>
  <si>
    <t>Morbid Metal</t>
  </si>
  <si>
    <t>morbid-metal</t>
  </si>
  <si>
    <t>Moria</t>
  </si>
  <si>
    <t>moria</t>
  </si>
  <si>
    <t>C:\Users\Owner\Documents\Roguelike Roguelike\Roguelikes\umoria.lnk</t>
  </si>
  <si>
    <t>Morimens</t>
  </si>
  <si>
    <t>morimens</t>
  </si>
  <si>
    <t>C:\Users\Owner\Documents\Roguelike Roguelike\Roguelikes\Morimens.url</t>
  </si>
  <si>
    <t>https://store.steampowered.com/app/3052450/Morimens/</t>
  </si>
  <si>
    <t>Morsels</t>
  </si>
  <si>
    <t>morsels</t>
  </si>
  <si>
    <t>Mortal Sin</t>
  </si>
  <si>
    <t>mortal-sin</t>
  </si>
  <si>
    <t>C:\Users\Owner\Documents\Roguelike Roguelike\Roguelikes\Mortal Sin.url</t>
  </si>
  <si>
    <t>https://store.steampowered.com/app/1494810/Mortal_Sin/</t>
  </si>
  <si>
    <t>Mothergunship</t>
  </si>
  <si>
    <t>mothergunship</t>
  </si>
  <si>
    <t>C:\Users\Owner\Documents\Roguelike Roguelike\Roguelikes\MOTHERGUNSHIP.url</t>
  </si>
  <si>
    <t>https://store.steampowered.com/app/574090/MOTHERGUNSHIP/</t>
  </si>
  <si>
    <t>Mothergunship: Forge</t>
  </si>
  <si>
    <t>mothergunship-forge</t>
  </si>
  <si>
    <t>C:\Users\Owner\Documents\Roguelike Roguelike\Roguelikes\MOTHERGUNSHIP FORGE.url</t>
  </si>
  <si>
    <t>https://store.steampowered.com/app/1931240/MOTHERGUNSHIP_FORGE/</t>
  </si>
  <si>
    <t>Motto!? Fushigi no Gensoukyou: Under the Moonlight</t>
  </si>
  <si>
    <t>motto-fushigi-no-gensoukyou-under-the-moon</t>
  </si>
  <si>
    <t>Mr. Sun's Hatbox</t>
  </si>
  <si>
    <t>mr-suns-hatbox</t>
  </si>
  <si>
    <t>C:\Users\Owner\Documents\Roguelike Roguelike\Roguelikes\Mr. Sun's Hatbox.url</t>
  </si>
  <si>
    <t>https://store.steampowered.com/app/1214670/Mr_Suns_Hatbox/</t>
  </si>
  <si>
    <t>Muck</t>
  </si>
  <si>
    <t>muck</t>
  </si>
  <si>
    <t>C:\Users\Owner\Documents\Roguelike Roguelike\Roguelikes\Muck.url</t>
  </si>
  <si>
    <t>https://store.steampowered.com/app/1625450/Muck/</t>
  </si>
  <si>
    <t>My Card Is Better Than Your Card!</t>
  </si>
  <si>
    <t>my-card-is-better-than-your-card</t>
  </si>
  <si>
    <t>Mystery Chronicle: One Way Heroics</t>
  </si>
  <si>
    <t>mystery-chronicle-one-way-heroics</t>
  </si>
  <si>
    <t>https://store.steampowered.com/app/409000/Mystery_Chronicle_One_Way_Heroics/</t>
  </si>
  <si>
    <t>Mystery Dungeon 2: Shiren the Wanderer</t>
  </si>
  <si>
    <t>mystery-dungeon-2-shiren-the-wanderer</t>
  </si>
  <si>
    <t>C:\Users\Owner\Documents\Roguelike Roguelike\Roguelikes\Mystery Dungeon 2 Shiren the Wanderer.lnk</t>
  </si>
  <si>
    <t>Mythical Concept Starnaut</t>
  </si>
  <si>
    <t>mythical-concept-starnaut</t>
  </si>
  <si>
    <t>C:\Users\Owner\Documents\Roguelike Roguelike\Roguelikes\Mythical Concept STARNAUT.url</t>
  </si>
  <si>
    <t>https://store.steampowered.com/app/2508940/Mythical_Concept_STARNAUT/</t>
  </si>
  <si>
    <t>Nadir</t>
  </si>
  <si>
    <t>nadir</t>
  </si>
  <si>
    <t>https://store.steampowered.com/app/1535100/Nadir_A_Grimdark_Deckbuilder/</t>
  </si>
  <si>
    <t>NecroBouncer</t>
  </si>
  <si>
    <t>necrobouncer</t>
  </si>
  <si>
    <t>C:\Users\Owner\Documents\Roguelike Roguelike\Roguelikes\NecroBouncer.url</t>
  </si>
  <si>
    <t>https://store.steampowered.com/app/1786830/NecroBouncer/</t>
  </si>
  <si>
    <t>Necroking</t>
  </si>
  <si>
    <t>necroking</t>
  </si>
  <si>
    <t>C:\Users\Owner\Documents\Roguelike Roguelike\Roguelikes\Necroking.url</t>
  </si>
  <si>
    <t>https://store.steampowered.com/app/2852980/Necroking/</t>
  </si>
  <si>
    <t>Necrosmith</t>
  </si>
  <si>
    <t>necrosmith</t>
  </si>
  <si>
    <t>C:\Users\Owner\Documents\Roguelike Roguelike\Roguelikes\Necrosmith.url</t>
  </si>
  <si>
    <t>https://store.steampowered.com/app/1949190/Necrosmith/</t>
  </si>
  <si>
    <t>Necrosmith 2</t>
  </si>
  <si>
    <t>necrosmith-2</t>
  </si>
  <si>
    <t>C:\Users\Owner\Documents\Roguelike Roguelike\Roguelikes\Necrosmith 2.url</t>
  </si>
  <si>
    <t>https://store.steampowered.com/app/2277320/Necrosmith_2/</t>
  </si>
  <si>
    <t>Neon Abyss</t>
  </si>
  <si>
    <t>neon-abyss</t>
  </si>
  <si>
    <t>C:\Users\Owner\Documents\Roguelike Roguelike\Roguelikes\Neon Abyss.url</t>
  </si>
  <si>
    <t>https://store.steampowered.com/app/788100/Neon_Abyss/</t>
  </si>
  <si>
    <t>Neon Abyss 2</t>
  </si>
  <si>
    <t>neon-abyss-2</t>
  </si>
  <si>
    <t>Neophyte</t>
  </si>
  <si>
    <t>neophyte</t>
  </si>
  <si>
    <t>NetHack</t>
  </si>
  <si>
    <t>nethack</t>
  </si>
  <si>
    <t>C:\Users\Owner\Documents\Roguelike Roguelike\Roguelikes\NetHackW.lnk</t>
  </si>
  <si>
    <t>Netherworld Covenant</t>
  </si>
  <si>
    <t>netherworld-covenant</t>
  </si>
  <si>
    <t>https://store.steampowered.com/app/2735580/Netherworld_Covenant/</t>
  </si>
  <si>
    <t>Nigate Tale</t>
  </si>
  <si>
    <t>nigate-tale</t>
  </si>
  <si>
    <t>https://store.steampowered.com/app/1048350/Nigate_Tale/</t>
  </si>
  <si>
    <t>Night Swarm</t>
  </si>
  <si>
    <t>vampire</t>
  </si>
  <si>
    <t>night-swarm</t>
  </si>
  <si>
    <t>C:\Users\Owner\Documents\Roguelike Roguelike\Roguelikes\Night Swarm.url</t>
  </si>
  <si>
    <t>https://store.steampowered.com/app/3668370/Night_Swarm/</t>
  </si>
  <si>
    <t>Nimrods</t>
  </si>
  <si>
    <t>nimrods</t>
  </si>
  <si>
    <t>Node Crown</t>
  </si>
  <si>
    <t>node-crown</t>
  </si>
  <si>
    <t>Node Farm</t>
  </si>
  <si>
    <t>node-farm</t>
  </si>
  <si>
    <t>C:\Users\Owner\Documents\Roguelike Roguelike\Roguelikes\Node Farm.url</t>
  </si>
  <si>
    <t>https://store.steampowered.com/app/2738990/Node_Farm/</t>
  </si>
  <si>
    <t>Noita</t>
  </si>
  <si>
    <t>noita</t>
  </si>
  <si>
    <t>C:\Users\Owner\Documents\Roguelike Roguelike\Roguelikes\Noita.url</t>
  </si>
  <si>
    <t>https://store.steampowered.com/app/881100/Noita/</t>
  </si>
  <si>
    <t>Nomad Survival</t>
  </si>
  <si>
    <t>nomad-survival</t>
  </si>
  <si>
    <t>C:\Users\Owner\Documents\Roguelike Roguelike\Roguelikes\Nomad Survival.url</t>
  </si>
  <si>
    <t>https://store.steampowered.com/app/1929870/Nomad_Survival/</t>
  </si>
  <si>
    <t>Noobs Are Coming</t>
  </si>
  <si>
    <t>noobs-are-coming</t>
  </si>
  <si>
    <t>C:\Users\Owner\Documents\Roguelike Roguelike\Roguelikes\Noobs Are Coming.url</t>
  </si>
  <si>
    <t>https://store.steampowered.com/app/2225960/Noobs_Are_Coming/</t>
  </si>
  <si>
    <t>Noobs Want to Live</t>
  </si>
  <si>
    <t>noobs-want-to-live</t>
  </si>
  <si>
    <t>C:\Users\Owner\Documents\Roguelike Roguelike\Roguelikes\通神榜 Noobs Want to Live.url</t>
  </si>
  <si>
    <t>https://store.steampowered.com/app/1737340/Noobs_Want_to_Live/</t>
  </si>
  <si>
    <t>Nordhold</t>
  </si>
  <si>
    <t>nordhold</t>
  </si>
  <si>
    <t>C:\Users\Owner\Documents\Roguelike Roguelike\Roguelikes\Nordhold.url</t>
  </si>
  <si>
    <t>https://store.steampowered.com/app/3028310/Nordhold/</t>
  </si>
  <si>
    <t>Nordic Ashes: Survivors of Ragnarok</t>
  </si>
  <si>
    <t>nordic-ashes-survivors-of-ragnarok</t>
  </si>
  <si>
    <t>C:\Users\Owner\Documents\Roguelike Roguelike\Roguelikes\Nordic Ashes.url</t>
  </si>
  <si>
    <t>https://store.steampowered.com/app/2068280/Nordic_Ashes_Survivors_of_Ragnarok/</t>
  </si>
  <si>
    <t>No-Skin</t>
  </si>
  <si>
    <t>no-skin</t>
  </si>
  <si>
    <t>Nova Drift</t>
  </si>
  <si>
    <t>nova-drift</t>
  </si>
  <si>
    <t>C:\Users\Owner\Documents\Roguelike Roguelike\Roguelikes\Nova Drift.url</t>
  </si>
  <si>
    <t>https://store.steampowered.com/app/858210/Nova_Drift/</t>
  </si>
  <si>
    <t>Nowhere Prophet</t>
  </si>
  <si>
    <t>nowhere-prophet</t>
  </si>
  <si>
    <t>C:\Users\Owner\Documents\Roguelike Roguelike\Roguelikes\Nowhere Prophet.url</t>
  </si>
  <si>
    <t>https://store.steampowered.com/app/681730/Nowhere_Prophet/</t>
  </si>
  <si>
    <t>Nubby's Number Factory</t>
  </si>
  <si>
    <t>nubbys-number-factory</t>
  </si>
  <si>
    <t>C:\Users\Owner\Documents\Roguelike Roguelike\Roguelikes\Nubby's Number Factory.url</t>
  </si>
  <si>
    <t>https://store.steampowered.com/app/3191030/Nubbys_Number_Factory/</t>
  </si>
  <si>
    <t>Nuclear Throne</t>
  </si>
  <si>
    <t>nuclear-throne</t>
  </si>
  <si>
    <t>C:\Users\Owner\Documents\Roguelike Roguelike\Roguelikes\Nuclear Throne.url</t>
  </si>
  <si>
    <t>https://store.steampowered.com/app/242680/Nuclear_Throne/</t>
  </si>
  <si>
    <t>Nunholy</t>
  </si>
  <si>
    <t>nunholy</t>
  </si>
  <si>
    <t>C:\Users\Owner\Documents\Roguelike Roguelike\Roguelikes\Nunholy.url</t>
  </si>
  <si>
    <t>https://store.steampowered.com/app/2854740/Nunholy/</t>
  </si>
  <si>
    <t>Oaken Tower</t>
  </si>
  <si>
    <t>oaken-tower</t>
  </si>
  <si>
    <t>Oblivion Override</t>
  </si>
  <si>
    <t>oblivion-override</t>
  </si>
  <si>
    <t>Obsidian Prince</t>
  </si>
  <si>
    <t>obsidian-prince</t>
  </si>
  <si>
    <t>C:\Users\Owner\Documents\Roguelike Roguelike\Roguelikes\Obsidian Prince.url</t>
  </si>
  <si>
    <t>https://store.steampowered.com/app/1373260/Obsidian_Prince/</t>
  </si>
  <si>
    <t>Octogeddon</t>
  </si>
  <si>
    <t>octogeddon</t>
  </si>
  <si>
    <t>C:\Users\Owner\Documents\Roguelike Roguelike\Roguelikes\Octogeddon.url</t>
  </si>
  <si>
    <t>https://store.steampowered.com/app/525620/Octogeddon/</t>
  </si>
  <si>
    <t>Oddcore</t>
  </si>
  <si>
    <t>oddcore</t>
  </si>
  <si>
    <t>Odinfall</t>
  </si>
  <si>
    <t>odinfall</t>
  </si>
  <si>
    <t>Ogre Chambers 2222</t>
  </si>
  <si>
    <t>ogre-chambers-2222</t>
  </si>
  <si>
    <t>https://store.steampowered.com/app/3375890/Ogre_Chambers_2222/</t>
  </si>
  <si>
    <t>Omega</t>
  </si>
  <si>
    <t>omega</t>
  </si>
  <si>
    <t>C:\Users\Owner\Documents\Roguelike Roguelike\Roguelikes\Omega.lnk</t>
  </si>
  <si>
    <t>Omega Labyrinth</t>
  </si>
  <si>
    <t>omega-labyrinth</t>
  </si>
  <si>
    <t>Omega Labyrinth Life</t>
  </si>
  <si>
    <t>omega-labyrinth-life</t>
  </si>
  <si>
    <t>C:\Users\Owner\Documents\Roguelike Roguelike\Roguelikes\Omega Labyrinth Life.url</t>
  </si>
  <si>
    <t>https://store.steampowered.com/app/1163600/Omega_Labyrinth_Life/</t>
  </si>
  <si>
    <t>Omega Labyrinth Z</t>
  </si>
  <si>
    <t>omega-labyrinth-z</t>
  </si>
  <si>
    <t>Omelet You Cook</t>
  </si>
  <si>
    <t>omelet-you-cook</t>
  </si>
  <si>
    <t>One Step From Eden</t>
  </si>
  <si>
    <t>one-step-from-eden</t>
  </si>
  <si>
    <t>C:\Users\Owner\Documents\Roguelike Roguelike\Roguelikes\One Step From Eden.url</t>
  </si>
  <si>
    <t>https://store.steampowered.com/app/960690/One_Step_From_Eden/</t>
  </si>
  <si>
    <t>One Way Heroics</t>
  </si>
  <si>
    <t>one-way-heroics</t>
  </si>
  <si>
    <t>C:\Users\Owner\Documents\Roguelike Roguelike\Roguelikes\One Way Heroics.url</t>
  </si>
  <si>
    <t>https://store.steampowered.com/app/266210/One_Way_Heroics/</t>
  </si>
  <si>
    <t>OneBit Adventure</t>
  </si>
  <si>
    <t>onebit-adventure</t>
  </si>
  <si>
    <t>C:\Users\Owner\Documents\Roguelike Roguelike\Roguelikes\OneBit Adventure.url</t>
  </si>
  <si>
    <t>https://store.steampowered.com/app/1688320/OneBit_Adventure/</t>
  </si>
  <si>
    <t>OTXO</t>
  </si>
  <si>
    <t>otxo</t>
  </si>
  <si>
    <t>C:\Users\Owner\Documents\Roguelike Roguelike\Roguelikes\OTXO.url</t>
  </si>
  <si>
    <t>https://store.steampowered.com/app/1608640/OTXO/</t>
  </si>
  <si>
    <t>Our Darker Purpose</t>
  </si>
  <si>
    <t>our-darker-purpose</t>
  </si>
  <si>
    <t>https://store.steampowered.com/app/262790/Our_Darker_Purpose/</t>
  </si>
  <si>
    <t>Overlooting</t>
  </si>
  <si>
    <t>overlooting</t>
  </si>
  <si>
    <t>C:\Users\Owner\Documents\Roguelike Roguelike\Roguelikes\Overlooting.url</t>
  </si>
  <si>
    <t>https://store.steampowered.com/app/3410180/Overlooting/</t>
  </si>
  <si>
    <t>Overworld</t>
  </si>
  <si>
    <t>overworld</t>
  </si>
  <si>
    <t>C:\Users\Owner\Documents\Roguelike Roguelike\Roguelikes\Overworld.lnk</t>
  </si>
  <si>
    <t>Pairs &amp; Perils</t>
  </si>
  <si>
    <t>pairs-perils</t>
  </si>
  <si>
    <t>C:\Users\Owner\Documents\Roguelike Roguelike\Roguelikes\Pairs &amp; Perils.url</t>
  </si>
  <si>
    <t>https://store.steampowered.com/app/3179860/Pairs__Perils/</t>
  </si>
  <si>
    <t>Paper Animal Adventure</t>
  </si>
  <si>
    <t>paper-animal-adventure</t>
  </si>
  <si>
    <t>Paper Planet</t>
  </si>
  <si>
    <t>paper-planet</t>
  </si>
  <si>
    <t>C:\Users\Owner\Documents\Roguelike Roguelike\Roguelikes\Paper Planet.url</t>
  </si>
  <si>
    <t>https://store.steampowered.com/app/1504250/Paper_Planet/</t>
  </si>
  <si>
    <t>Passant: A Chess Roguelike</t>
  </si>
  <si>
    <t>passant-a-chess-roguelike</t>
  </si>
  <si>
    <t>Patch Quest</t>
  </si>
  <si>
    <t>patch-quest</t>
  </si>
  <si>
    <t>C:\Users\Owner\Documents\Roguelike Roguelike\Roguelikes\Patch Quest.url</t>
  </si>
  <si>
    <t>https://store.steampowered.com/app/1347970/Patch_Quest/</t>
  </si>
  <si>
    <t>Path of Achra</t>
  </si>
  <si>
    <t>path-of-achra</t>
  </si>
  <si>
    <t>C:\Users\Owner\Documents\Roguelike Roguelike\Roguelikes\Path of Achra.url</t>
  </si>
  <si>
    <t>https://store.steampowered.com/app/2128270/Path_of_Achra/</t>
  </si>
  <si>
    <t>Pathogenic</t>
  </si>
  <si>
    <t>pathogenic</t>
  </si>
  <si>
    <t>https://store.steampowered.com/app/3808690/Pathogenic/</t>
  </si>
  <si>
    <t>Pathos: Nethack Codex</t>
  </si>
  <si>
    <t>pathos-nethack-codex</t>
  </si>
  <si>
    <t>C:\Users\Owner\Documents\Roguelike Roguelike\Roguelikes\Pathos Nethack Codex.lnk</t>
  </si>
  <si>
    <t>Pawnbarian</t>
  </si>
  <si>
    <t>pawnbarian</t>
  </si>
  <si>
    <t>C:\Users\Owner\Documents\Roguelike Roguelike\Roguelikes\Pawnbarian.url</t>
  </si>
  <si>
    <t>https://store.steampowered.com/app/1142080/Pawnbarian/</t>
  </si>
  <si>
    <t>Peglin</t>
  </si>
  <si>
    <t>peglin</t>
  </si>
  <si>
    <t>C:\Users\Owner\Documents\Roguelike Roguelike\Roguelikes\Peglin.url</t>
  </si>
  <si>
    <t>https://store.steampowered.com/app/1296610/Peglin/</t>
  </si>
  <si>
    <t>Pegs X Stickers</t>
  </si>
  <si>
    <t>pegs-x-stickers</t>
  </si>
  <si>
    <t>https://store.steampowered.com/app/4403010/Pegs_X_Stickers/</t>
  </si>
  <si>
    <t>Pesticide Not Required</t>
  </si>
  <si>
    <t>pesticide-not-required</t>
  </si>
  <si>
    <t>C:\Users\Owner\Documents\Roguelike Roguelike\Roguelikes\Pesticide Not Required.url</t>
  </si>
  <si>
    <t>https://store.steampowered.com/app/2479320/Pesticide_Not_Required/</t>
  </si>
  <si>
    <t>Picayune Dreams</t>
  </si>
  <si>
    <t>picayune-dreams</t>
  </si>
  <si>
    <t>C:\Users\Owner\Documents\Roguelike Roguelike\Roguelikes\Picayune Dreams.url</t>
  </si>
  <si>
    <t>https://store.steampowered.com/app/2088840/Picayune_Dreams/</t>
  </si>
  <si>
    <t>Pip My Dice</t>
  </si>
  <si>
    <t>pip-my-dice</t>
  </si>
  <si>
    <t>C:\Users\Owner\Documents\Roguelike Roguelike\Roguelikes\Pip My Dice.url</t>
  </si>
  <si>
    <t>https://store.steampowered.com/app/2797650/Pip_My_Dice/</t>
  </si>
  <si>
    <t>Pixel Dungeon</t>
  </si>
  <si>
    <t>pixel-dungeon</t>
  </si>
  <si>
    <t>https://store.steampowered.com/app/365900/Pixel_Dungeon/</t>
  </si>
  <si>
    <t>PlateUp!</t>
  </si>
  <si>
    <t>plateup</t>
  </si>
  <si>
    <t>C:\Users\Owner\Documents\Roguelike Roguelike\Roguelikes\PlateUp!.url</t>
  </si>
  <si>
    <t>https://store.steampowered.com/app/1599600/PlateUp/</t>
  </si>
  <si>
    <t>Plinbo</t>
  </si>
  <si>
    <t>plinbo</t>
  </si>
  <si>
    <t>https://store.steampowered.com/app/3948580/Plinbo_Roguelike_Plinko/</t>
  </si>
  <si>
    <t>Plinko Panic!</t>
  </si>
  <si>
    <t>plinko-panic</t>
  </si>
  <si>
    <t>Pluto</t>
  </si>
  <si>
    <t>pluto</t>
  </si>
  <si>
    <t>Pocket Crystal League</t>
  </si>
  <si>
    <t>pokémon</t>
  </si>
  <si>
    <t>pocket-crystal-league</t>
  </si>
  <si>
    <t>C:\Users\Owner\Documents\Roguelike Roguelike\Roguelikes\PocketCrystalLeague.lnk</t>
  </si>
  <si>
    <t>Pogo Rogue</t>
  </si>
  <si>
    <t>pogo-rogue</t>
  </si>
  <si>
    <t>C:\Users\Owner\Documents\Roguelike Roguelike\Roguelikes\Pogo Rogue.url</t>
  </si>
  <si>
    <t>https://store.steampowered.com/app/2870280/Pogo_Rogue/</t>
  </si>
  <si>
    <t>Pokelike</t>
  </si>
  <si>
    <t>pokelike</t>
  </si>
  <si>
    <t>C:\Users\Owner\Documents\Roguelike Roguelike\Roguelikes\Pokelike.url</t>
  </si>
  <si>
    <t>Pokémon Auto Chess</t>
  </si>
  <si>
    <t>pokemon-auto-chess</t>
  </si>
  <si>
    <t>C:\Users\Owner\Documents\Roguelike Roguelike\Roguelikes\Pokemon- Auto Chess.url</t>
  </si>
  <si>
    <t>Pokémon Auto Spire</t>
  </si>
  <si>
    <t>pokemon-auto-spire</t>
  </si>
  <si>
    <t>C:\Users\Owner\Documents\Roguelike Roguelike\Roguelikes\Pokemon- Auto Spire.url</t>
  </si>
  <si>
    <t>Pokémon Mystery Dungeon: Explorers of Sky</t>
  </si>
  <si>
    <t>pokemon-mystery-dungeon-explorers-of-sky</t>
  </si>
  <si>
    <t>C:\Users\Owner\Documents\Roguelike Roguelike\Roguelikes\Pokémon Mystery Dungeon Explorers of Sky.lnk</t>
  </si>
  <si>
    <t>Pokémon Mystery Dungeon: Explorers of Time and Explorers of Darkness</t>
  </si>
  <si>
    <t>pokemon-mystery-dungeon-explorers-of-time-and-explorers-of-darkness</t>
  </si>
  <si>
    <t>C:\Users\Owner\Documents\Roguelike Roguelike\Roguelikes\Pokémon Mystery Dungeon Explorers of Time and Explorers of Darkness.lnk</t>
  </si>
  <si>
    <t>Pokémon Mystery Dungeon: Gates to Infinity</t>
  </si>
  <si>
    <t>pokemon-mystery-dungeon-gates-to-infinity</t>
  </si>
  <si>
    <t>Pokémon Mystery Dungeon: Red and Blue Rescue Team</t>
  </si>
  <si>
    <t>pokemon-mystery-dungeon-red-and-blue-rescue-team</t>
  </si>
  <si>
    <t>C:\Users\Owner\Documents\Roguelike Roguelike\Roguelikes\Pokémon Mystery Dungeon Red and Blue Rescue Team.lnk</t>
  </si>
  <si>
    <t>Pokémon Mystery Dungeon: Rescue Team DX</t>
  </si>
  <si>
    <t>pokemon-mystery-dungeon-rescue-team-dx</t>
  </si>
  <si>
    <t>Pokémon Super Mystery Dungeon</t>
  </si>
  <si>
    <t>pokemon-super-mystery-dungeon</t>
  </si>
  <si>
    <t>PokéRogue</t>
  </si>
  <si>
    <t>pokerogue</t>
  </si>
  <si>
    <t>PokeVoid</t>
  </si>
  <si>
    <t>pokevoid</t>
  </si>
  <si>
    <t>C:\Users\Owner\Documents\Roguelike Roguelike\Roguelikes\PokéVoid.url</t>
  </si>
  <si>
    <t>Popup Dungeon</t>
  </si>
  <si>
    <t>popup-dungeon</t>
  </si>
  <si>
    <t>Powder</t>
  </si>
  <si>
    <t>powder</t>
  </si>
  <si>
    <t>C:\Users\Owner\Documents\Roguelike Roguelike\Roguelikes\powder.lnk</t>
  </si>
  <si>
    <t>Primordialis</t>
  </si>
  <si>
    <t>primordialis</t>
  </si>
  <si>
    <t>Pronoun Palace</t>
  </si>
  <si>
    <t>pronoun-palace</t>
  </si>
  <si>
    <t>https://store.steampowered.com/app/3618850/Pronoun_Palace/</t>
  </si>
  <si>
    <t>Putrid Shot Ultra</t>
  </si>
  <si>
    <t>putrid-shot-ultra</t>
  </si>
  <si>
    <t>C:\Users\Owner\Documents\Roguelike Roguelike\Roguelikes\PUTRID SHOT ULTRA.url</t>
  </si>
  <si>
    <t>https://store.steampowered.com/app/2053360/PUTRID_SHOT_ULTRA/</t>
  </si>
  <si>
    <t>Quasimorph</t>
  </si>
  <si>
    <t>quasimorph</t>
  </si>
  <si>
    <t>C:\Users\Owner\Documents\Roguelike Roguelike\Roguelikes\Quasimorph.url</t>
  </si>
  <si>
    <t>https://store.steampowered.com/app/2059170/Quasimorph/</t>
  </si>
  <si>
    <t>Quest of Dungeons</t>
  </si>
  <si>
    <t>quest-of-dungeons</t>
  </si>
  <si>
    <t>C:\Users\Owner\Documents\Roguelike Roguelike\Roguelikes\Quest of Dungeons.url</t>
  </si>
  <si>
    <t>https://store.steampowered.com/app/270050/Quest_of_Dungeons/</t>
  </si>
  <si>
    <t>Rabbit and Steel</t>
  </si>
  <si>
    <t>rabbit-and-steel</t>
  </si>
  <si>
    <t>Raccoin: Coin Pusher Roguelike</t>
  </si>
  <si>
    <t>raccoin-coin-pusher-roguelike</t>
  </si>
  <si>
    <t>C:\Users\Owner\Documents\Roguelike Roguelike\Roguelikes\RACCOIN Coin Pusher Roguelike.url</t>
  </si>
  <si>
    <t>https://store.steampowered.com/app/3784030/RACCOIN_Coin_Pusher_Roguelike/</t>
  </si>
  <si>
    <t>Rack and Slay</t>
  </si>
  <si>
    <t>rack-and-slay</t>
  </si>
  <si>
    <t>C:\Users\Owner\Documents\Roguelike Roguelike\Roguelikes\Rack and Slay.url</t>
  </si>
  <si>
    <t>https://store.steampowered.com/app/2311990/Rack_and_Slay/</t>
  </si>
  <si>
    <t>Ragnarok</t>
  </si>
  <si>
    <t>ragnarok</t>
  </si>
  <si>
    <t>C:\Users\Owner\Documents\Roguelike Roguelike\Roguelikes\Ragnarok.lnk</t>
  </si>
  <si>
    <t>RAM: Random Access Mayhem</t>
  </si>
  <si>
    <t>ram-random-access-mayhem</t>
  </si>
  <si>
    <t>Rampage Knights</t>
  </si>
  <si>
    <t>rampage-knights</t>
  </si>
  <si>
    <t>https://store.steampowered.com/app/314410/Rampage_Knights/</t>
  </si>
  <si>
    <t>Ratropolis</t>
  </si>
  <si>
    <t>ratropolis</t>
  </si>
  <si>
    <t>C:\Users\Owner\Documents\Roguelike Roguelike\Roguelikes\Ratropolis.url</t>
  </si>
  <si>
    <t>https://store.steampowered.com/app/1108370/Ratropolis/</t>
  </si>
  <si>
    <t>Ravenswatch</t>
  </si>
  <si>
    <t>ravenswatch</t>
  </si>
  <si>
    <t>C:\Users\Owner\Documents\Roguelike Roguelike\Roguelikes\Ravenswatch.url</t>
  </si>
  <si>
    <t>https://store.steampowered.com/app/2071280/Ravenswatch/</t>
  </si>
  <si>
    <t>Reality Break</t>
  </si>
  <si>
    <t>reality-break</t>
  </si>
  <si>
    <t>Realm of Ink</t>
  </si>
  <si>
    <t>realm-of-ink</t>
  </si>
  <si>
    <t>Realm of the Mad God</t>
  </si>
  <si>
    <t>realm-of-the-mad-god</t>
  </si>
  <si>
    <t>C:\Users\Owner\Documents\Roguelike Roguelike\Roguelikes\Realm of the Mad God Exalt.url</t>
  </si>
  <si>
    <t>https://store.steampowered.com/app/200210/Realm_of_the_Mad_God_Exalt/</t>
  </si>
  <si>
    <t>Red Rogue</t>
  </si>
  <si>
    <t>red-rogue</t>
  </si>
  <si>
    <t>C:\Users\Owner\Documents\Roguelike Roguelike\Roguelikes\redrogue.lnk</t>
  </si>
  <si>
    <t>Renowned Explorers: International Society</t>
  </si>
  <si>
    <t>renowned-explorers-international-society</t>
  </si>
  <si>
    <t>C:\Users\Owner\Documents\Roguelike Roguelike\Roguelikes\Renowned Explorers International Society.url</t>
  </si>
  <si>
    <t>https://store.steampowered.com/app/296970/Renowned_Explorers_International_Society/</t>
  </si>
  <si>
    <t>Repetendium</t>
  </si>
  <si>
    <t>repetendium</t>
  </si>
  <si>
    <t>C:\Users\Owner\Documents\Roguelike Roguelike\Roguelikes\Repetendium.url</t>
  </si>
  <si>
    <t>https://store.steampowered.com/app/2055500/Repetendium/</t>
  </si>
  <si>
    <t>Replicat</t>
  </si>
  <si>
    <t>replicat</t>
  </si>
  <si>
    <t>https://store.steampowered.com/app/3509430/Replicat/?curator_clanid=45876201</t>
  </si>
  <si>
    <t>Return to Abyss</t>
  </si>
  <si>
    <t>return-to-abyss</t>
  </si>
  <si>
    <t>C:\Users\Owner\Documents\Roguelike Roguelike\Roguelikes\Return to abyss 重返深渊.url</t>
  </si>
  <si>
    <t>https://store.steampowered.com/app/2185780/Return_to_abyss/</t>
  </si>
  <si>
    <t>Returnal</t>
  </si>
  <si>
    <t>returnal</t>
  </si>
  <si>
    <t>C:\Users\Owner\Documents\Roguelike Roguelike\Roguelikes\Returnal™.url</t>
  </si>
  <si>
    <t>https://store.steampowered.com/app/1649240/Returnal/</t>
  </si>
  <si>
    <t>Revita</t>
  </si>
  <si>
    <t>revita</t>
  </si>
  <si>
    <t>C:\Users\Owner\Documents\Roguelike Roguelike\Roguelikes\Revita.url</t>
  </si>
  <si>
    <t>https://store.steampowered.com/app/1175460/Revita/</t>
  </si>
  <si>
    <t>Rhythm Witch: Beat Death</t>
  </si>
  <si>
    <t>rhythm-witch-beat-death</t>
  </si>
  <si>
    <t>C:\Users\Owner\Documents\Roguelike Roguelike\Roguelikes\Rhythm Witch Beat Death.url</t>
  </si>
  <si>
    <t>https://store.steampowered.com/app/2951580/Rhythm_Witch_Beat_Death/</t>
  </si>
  <si>
    <t>Rift Wizard</t>
  </si>
  <si>
    <t>rift-wizard</t>
  </si>
  <si>
    <t>C:\Users\Owner\Documents\Roguelike Roguelike\Roguelikes\Rift Wizard.url</t>
  </si>
  <si>
    <t>https://store.steampowered.com/app/1271280/Rift_Wizard/</t>
  </si>
  <si>
    <t>Rift Wizard 2</t>
  </si>
  <si>
    <t>rift-wizard-2</t>
  </si>
  <si>
    <t>C:\Users\Owner\Documents\Roguelike Roguelike\Roguelikes\Rift Wizard 2.url</t>
  </si>
  <si>
    <t>https://store.steampowered.com/app/2058570/Rift_Wizard_2/</t>
  </si>
  <si>
    <t>Rift Wizard 3</t>
  </si>
  <si>
    <t>rift-wizard-3</t>
  </si>
  <si>
    <t>https://store.steampowered.com/app/4366330/Rift_Wizard_3/</t>
  </si>
  <si>
    <t>Right and Down</t>
  </si>
  <si>
    <t>right-and-down</t>
  </si>
  <si>
    <t>C:\Users\Owner\Documents\Roguelike Roguelike\Roguelikes\Right and Down.url</t>
  </si>
  <si>
    <t>https://store.steampowered.com/app/2008050/Right_and_Down/</t>
  </si>
  <si>
    <t>Ring of Pain</t>
  </si>
  <si>
    <t>ring-of-pain</t>
  </si>
  <si>
    <t>C:\Users\Owner\Documents\Roguelike Roguelike\Roguelikes\Ring of Pain.url</t>
  </si>
  <si>
    <t>https://store.steampowered.com/app/998740/Ring_of_Pain/</t>
  </si>
  <si>
    <t>Ringer</t>
  </si>
  <si>
    <t>ringer</t>
  </si>
  <si>
    <t>C:\Users\Owner\Documents\Roguelike Roguelike\Roguelikes\Ringer.url</t>
  </si>
  <si>
    <t>https://store.steampowered.com/app/3308190/Ringer/</t>
  </si>
  <si>
    <t>Riptale</t>
  </si>
  <si>
    <t>riptale</t>
  </si>
  <si>
    <t>Risk of Rain</t>
  </si>
  <si>
    <t>risk-of-rain</t>
  </si>
  <si>
    <t>C:\Users\Owner\Documents\Roguelike Roguelike\Roguelikes\Risk of Rain (2013).url</t>
  </si>
  <si>
    <t>https://store.steampowered.com/app/248820/Risk_of_Rain_2013/</t>
  </si>
  <si>
    <t>Risk of Rain 2</t>
  </si>
  <si>
    <t>risk-of-rain-2</t>
  </si>
  <si>
    <t>C:\Users\Owner\Documents\Roguelike Roguelike\Roguelikes\Risk of Rain 2.url</t>
  </si>
  <si>
    <t>https://store.steampowered.com/app/632360/Risk_of_Rain_2/</t>
  </si>
  <si>
    <t>Risk of Rain Returns</t>
  </si>
  <si>
    <t>risk-of-rain-returns</t>
  </si>
  <si>
    <t>C:\Users\Owner\Documents\Roguelike Roguelike\Roguelikes\Risk of Rain Returns.url</t>
  </si>
  <si>
    <t>https://store.steampowered.com/app/1337520/Risk_of_Rain_Returns/</t>
  </si>
  <si>
    <t>Road Not Taken</t>
  </si>
  <si>
    <t>road-not-taken</t>
  </si>
  <si>
    <t>Roboquest</t>
  </si>
  <si>
    <t>roboquest</t>
  </si>
  <si>
    <t>C:\Users\Owner\Documents\Roguelike Roguelike\Roguelikes\Roboquest.url</t>
  </si>
  <si>
    <t>https://store.steampowered.com/app/692890/Roboquest/</t>
  </si>
  <si>
    <t>Rocket Rats</t>
  </si>
  <si>
    <t>rocket-rats</t>
  </si>
  <si>
    <t>C:\Users\Owner\Documents\Roguelike Roguelike\Roguelikes\Rocket Rats.url</t>
  </si>
  <si>
    <t>https://store.steampowered.com/app/3069810/Rocket_Rats/</t>
  </si>
  <si>
    <t>Rogue</t>
  </si>
  <si>
    <t>rogue</t>
  </si>
  <si>
    <t>"C:\Users\Owner\Documents\Roguelike Roguelike\Roguelikes\Rogue.url"</t>
  </si>
  <si>
    <t>https://store.steampowered.com/app/1443430/Rogue/</t>
  </si>
  <si>
    <t>Rogue Command</t>
  </si>
  <si>
    <t>rogue-command</t>
  </si>
  <si>
    <t>Rogue Empire</t>
  </si>
  <si>
    <t>rogue-empire</t>
  </si>
  <si>
    <t>Rogue Factory</t>
  </si>
  <si>
    <t>rogue-factory</t>
  </si>
  <si>
    <t>Rogue Flight</t>
  </si>
  <si>
    <t>rogue-flight</t>
  </si>
  <si>
    <t>Rogue Hearts Dungeon</t>
  </si>
  <si>
    <t>rogue-hearts-dungeon</t>
  </si>
  <si>
    <t>C:\Users\Owner\Documents\Roguelike Roguelike\Roguelikes\Rogue Hearts Dungeon.lnk</t>
  </si>
  <si>
    <t>Rogue Heroes: Ruins of Tasos</t>
  </si>
  <si>
    <t>rogue-heroes-ruins-of-tasos</t>
  </si>
  <si>
    <t>C:\Users\Owner\Documents\Roguelike Roguelike\Roguelikes\Rogue Heroes Ruins of Tasos.url</t>
  </si>
  <si>
    <t>https://store.steampowered.com/app/787810/Rogue_Heroes_Ruins_of_Tasos/</t>
  </si>
  <si>
    <t>Rogue Legacy</t>
  </si>
  <si>
    <t>rogue-legacy</t>
  </si>
  <si>
    <t>C:\Users\Owner\Documents\Roguelike Roguelike\Roguelikes\Rogue Legacy.url</t>
  </si>
  <si>
    <t>https://store.steampowered.com/app/241600/Rogue_Legacy/</t>
  </si>
  <si>
    <t>Rogue Legacy 2</t>
  </si>
  <si>
    <t>rogue-legacy-2</t>
  </si>
  <si>
    <t>C:\Users\Owner\Documents\Roguelike Roguelike\Roguelikes\Rogue Legacy 2.url</t>
  </si>
  <si>
    <t>https://store.steampowered.com/app/1253920/Rogue_Legacy_2/</t>
  </si>
  <si>
    <t>Rogue Lords</t>
  </si>
  <si>
    <t>rogue-lords</t>
  </si>
  <si>
    <t>C:\Users\Owner\Documents\Roguelike Roguelike\Roguelikes\Rogue Lords.url</t>
  </si>
  <si>
    <t>https://store.steampowered.com/app/1069690/Rogue_Lords/</t>
  </si>
  <si>
    <t>Rogue Tower</t>
  </si>
  <si>
    <t>rogue-tower</t>
  </si>
  <si>
    <t>Rogue Voltage</t>
  </si>
  <si>
    <t>rogue-voltage</t>
  </si>
  <si>
    <t>https://store.steampowered.com/app/1494560/Rogue_Voltage/</t>
  </si>
  <si>
    <t>Rogue Wizards</t>
  </si>
  <si>
    <t>rogue-wizards</t>
  </si>
  <si>
    <t>Rogue: Genesia</t>
  </si>
  <si>
    <t>rogue-genesia</t>
  </si>
  <si>
    <t>C:\Users\Owner\Documents\Roguelike Roguelike\Roguelikes\Rogue Genesia.url</t>
  </si>
  <si>
    <t>https://store.steampowered.com/app/2067920/Rogue_Genesia/</t>
  </si>
  <si>
    <t>Roguebook</t>
  </si>
  <si>
    <t>roguebook</t>
  </si>
  <si>
    <t>C:\Users\Owner\Documents\Roguelike Roguelike\Roguelikes\Roguebook.url</t>
  </si>
  <si>
    <t>https://store.steampowered.com/app/1076200/Roguebook/</t>
  </si>
  <si>
    <t>Rogue-Fp</t>
  </si>
  <si>
    <t>rogue-fp</t>
  </si>
  <si>
    <t>RogueJack21</t>
  </si>
  <si>
    <t>roguejack21</t>
  </si>
  <si>
    <t>Rogue's Tale</t>
  </si>
  <si>
    <t>rogues-tale</t>
  </si>
  <si>
    <t>https://store.steampowered.com/app/265990/Rogues_Tale/</t>
  </si>
  <si>
    <t>RogueSlide</t>
  </si>
  <si>
    <t>rogueslide</t>
  </si>
  <si>
    <t>C:\Users\Owner\Documents\Roguelike Roguelike\Roguelikes\Rogueslide.url</t>
  </si>
  <si>
    <t>https://store.steampowered.com/app/1443100/RogueSlide/</t>
  </si>
  <si>
    <t>Roll</t>
  </si>
  <si>
    <t>roll</t>
  </si>
  <si>
    <t>C:\Users\Owner\Documents\Roguelike Roguelike\Roguelikes\Roll.url</t>
  </si>
  <si>
    <t>https://store.steampowered.com/app/1585910/Roll/</t>
  </si>
  <si>
    <t>RollScape</t>
  </si>
  <si>
    <t>rollscape</t>
  </si>
  <si>
    <t>C:\Users\Owner\Documents\Roguelike Roguelike\Roguelikes\RollScape.url</t>
  </si>
  <si>
    <t>https://store.steampowered.com/app/2904290/RollScape/</t>
  </si>
  <si>
    <t>Roulette Dungeon</t>
  </si>
  <si>
    <t>roulette-dungeon</t>
  </si>
  <si>
    <t>https://store.steampowered.com/app/3399930/Roulette_Dungeon/</t>
  </si>
  <si>
    <t>Roulette Hero</t>
  </si>
  <si>
    <t>roulette-hero</t>
  </si>
  <si>
    <t>https://store.steampowered.com/app/3371510/Roulette_Hero/</t>
  </si>
  <si>
    <t>Rounds</t>
  </si>
  <si>
    <t>rounds</t>
  </si>
  <si>
    <t>C:\Users\Owner\Documents\Roguelike Roguelike\Roguelikes\ROUNDS.url</t>
  </si>
  <si>
    <t>https://store.steampowered.com/app/1557740/ROUNDS/</t>
  </si>
  <si>
    <t>Rune Dice</t>
  </si>
  <si>
    <t>rune-dice</t>
  </si>
  <si>
    <t>https://store.steampowered.com/app/3542380/Rune_Dice/</t>
  </si>
  <si>
    <t>Runeborn</t>
  </si>
  <si>
    <t>runeborn</t>
  </si>
  <si>
    <t>C:\Users\Owner\Documents\Roguelike Roguelike\Roguelikes\Runeborn.url</t>
  </si>
  <si>
    <t>https://store.steampowered.com/app/3073990/Runeborn/</t>
  </si>
  <si>
    <t>Runeveil</t>
  </si>
  <si>
    <t>runeveil</t>
  </si>
  <si>
    <t>https://store.steampowered.com/app/3656560/Runeveil/</t>
  </si>
  <si>
    <t>Rungore</t>
  </si>
  <si>
    <t>rungore</t>
  </si>
  <si>
    <t>https://store.steampowered.com/app/2113040/RUNGORE/</t>
  </si>
  <si>
    <t>Sanae no Chou Tokkyuu: The Express Trial</t>
  </si>
  <si>
    <t>sanae-no-chou-tokkyuu-the-express-trial</t>
  </si>
  <si>
    <t>Sandwalkers</t>
  </si>
  <si>
    <t>sandwalkers</t>
  </si>
  <si>
    <t>https://store.steampowered.com/app/1639080/Sandwalkers/</t>
  </si>
  <si>
    <t>Scarlet Tower</t>
  </si>
  <si>
    <t>scarlet-tower</t>
  </si>
  <si>
    <t>C:\Users\Owner\Documents\Roguelike Roguelike\Roguelikes\Scarlet Tower.url</t>
  </si>
  <si>
    <t>https://store.steampowered.com/app/2181720/Scarlet_Tower/</t>
  </si>
  <si>
    <t>Schism</t>
  </si>
  <si>
    <t>schism</t>
  </si>
  <si>
    <t>https://store.steampowered.com/app/2084300/Schism/</t>
  </si>
  <si>
    <t>Scourgebringer</t>
  </si>
  <si>
    <t>scourgebringer</t>
  </si>
  <si>
    <t>C:\Users\Owner\Documents\Roguelike Roguelike\Roguelikes\ScourgeBringer.url</t>
  </si>
  <si>
    <t>https://store.steampowered.com/app/1037020/ScourgeBringer/</t>
  </si>
  <si>
    <t>Sea of Survivors</t>
  </si>
  <si>
    <t>sea-of-survivors</t>
  </si>
  <si>
    <t>Section 13</t>
  </si>
  <si>
    <t>section-13</t>
  </si>
  <si>
    <t>C:\Users\Owner\Documents\Roguelike Roguelike\Roguelikes\Section 13.url</t>
  </si>
  <si>
    <t>https://store.steampowered.com/app/2111870/Section_13/</t>
  </si>
  <si>
    <t>Seedborne Soldiers</t>
  </si>
  <si>
    <t>seedborne-soldiers</t>
  </si>
  <si>
    <t>https://store.steampowered.com/app/3039930/Seedborne_Soldiers/</t>
  </si>
  <si>
    <t>Sephiria</t>
  </si>
  <si>
    <t>sephiria</t>
  </si>
  <si>
    <t>Seraph's Last Stand</t>
  </si>
  <si>
    <t>seraphs-last-stand</t>
  </si>
  <si>
    <t>C:\Users\Owner\Documents\Roguelike Roguelike\Roguelikes\Seraph's Last Stand.url</t>
  </si>
  <si>
    <t>https://store.steampowered.com/app/1919460/Seraphs_Last_Stand/</t>
  </si>
  <si>
    <t>Serpent's Gaze</t>
  </si>
  <si>
    <t>serpents-gaze</t>
  </si>
  <si>
    <t>https://store.steampowered.com/app/3069050/Serpents_Gaze/</t>
  </si>
  <si>
    <t>Shadow of the Wyrm</t>
  </si>
  <si>
    <t>shadow-of-the-wyrm</t>
  </si>
  <si>
    <t>C:\Users\Owner\Documents\Roguelike Roguelike\Roguelikes\sotw.lnk</t>
  </si>
  <si>
    <t>Shadowveil: Legend of The Five Rings</t>
  </si>
  <si>
    <t>shadowveil-legend-of-the-five-rings</t>
  </si>
  <si>
    <t>Shape of Dreams</t>
  </si>
  <si>
    <t>shape-of-dreams</t>
  </si>
  <si>
    <t>Shape Shifter: Formations</t>
  </si>
  <si>
    <t>shape-shifter-formations</t>
  </si>
  <si>
    <t>https://store.steampowered.com/app/2202590/Shape_Shifter_Formations/</t>
  </si>
  <si>
    <t>Shattered Pixel Dungeon</t>
  </si>
  <si>
    <t>shattered-pixel-dungeon</t>
  </si>
  <si>
    <t>Ship of Fools</t>
  </si>
  <si>
    <t>ship-of-fools</t>
  </si>
  <si>
    <t>C:\Users\Owner\Documents\Roguelike Roguelike\Roguelikes\Ship of Fools.url</t>
  </si>
  <si>
    <t>https://store.steampowered.com/app/1286580/Ship_of_Fools/</t>
  </si>
  <si>
    <t>Shiren the Wanderer (2008)</t>
  </si>
  <si>
    <t>shiren-the-wanderer-2008</t>
  </si>
  <si>
    <t>C:\Users\Owner\Documents\Roguelike Roguelike\Roguelikes\Shiren the Wanderer (2008).lnk</t>
  </si>
  <si>
    <t>Shiren the Wanderer 2: Shiren's Castle and the Oni Invasion</t>
  </si>
  <si>
    <t>shiren-the-wanderer-2-shirens-castle-and-the-oni-invasion</t>
  </si>
  <si>
    <t>C:\Users\Owner\Documents\Roguelike Roguelike\Roguelikes\Shiren the Wanderer 2 Shiren's Castle and the Oni Invasion.lnk</t>
  </si>
  <si>
    <t>Shiren the Wanderer 4: The Eye of God and the Devil's Navel</t>
  </si>
  <si>
    <t>shiren-the-wanderer-4-the-eye-of-god-and-the-devils-navel</t>
  </si>
  <si>
    <t>C:\Users\Owner\Documents\Roguelike Roguelike\Roguelikes\Shiren the Wanderer 4 The Eye of God and the Devil's Navel.lnk</t>
  </si>
  <si>
    <t>Shiren the Wanderer Gaiden: Asuka the Swordswoman</t>
  </si>
  <si>
    <t>shiren-the-wanderer-gaiden-asuka-the-swordswoman</t>
  </si>
  <si>
    <t>C:\Users\Owner\Documents\Roguelike Roguelike\Roguelikes\Shiren the Wanderer Gaiden Asuka the Swordswoman.lnk</t>
  </si>
  <si>
    <t>Shiren the Wanderer GB: Monster of Moonlight Village</t>
  </si>
  <si>
    <t>shiren-the-wanderer-gb-monster-of-moonlight-village</t>
  </si>
  <si>
    <t>C:\Users\Owner\Documents\Roguelike Roguelike\Roguelikes\Shiren the Wanderer GB Monster of Moonlight Village.lnk</t>
  </si>
  <si>
    <t>Shiren the Wanderer GB2: Magic Castle of the Desert</t>
  </si>
  <si>
    <t>shiren-the-wanderer-gb2-magic-castle-of-the-desert</t>
  </si>
  <si>
    <t>C:\Users\Owner\Documents\Roguelike Roguelike\Roguelikes\Shiren the Wanderer GB2 Magic Castle of the Desert.lnk</t>
  </si>
  <si>
    <t>Shiren the Wanderer: The Mystery Dungeon of Serpentcoil Island</t>
  </si>
  <si>
    <t>shiren-the-wanderer-the-mystery-dungeon-of-serpentcoil-island</t>
  </si>
  <si>
    <t>C:\Users\Owner\Documents\Roguelike Roguelike\Roguelikes\Shiren the Wanderer The Mystery Dungeon of Serpentcoil Island.url</t>
  </si>
  <si>
    <t>https://store.steampowered.com/app/2178480/Shiren_the_Wanderer_The_Mystery_Dungeon_of_Serpentcoil_Island/</t>
  </si>
  <si>
    <t>Shiren the Wanderer: The Tower of Fortune and the Dice of Fate</t>
  </si>
  <si>
    <t>shiren-the-wanderer-the-tower-of-fortune-and-the-dice-of-fate</t>
  </si>
  <si>
    <t>C:\Users\Owner\Documents\Roguelike Roguelike\Roguelikes\Shiren the Wanderer The Tower of Fortune and the Dice of Fate.url</t>
  </si>
  <si>
    <t>https://store.steampowered.com/app/1178790/Shiren_the_Wanderer_The_Tower_of_Fortune_and_the_Dice_of_Fate/</t>
  </si>
  <si>
    <t>Shogun Showdown</t>
  </si>
  <si>
    <t>shogun-showdown</t>
  </si>
  <si>
    <t>C:\Users\Owner\Documents\Roguelike Roguelike\Roguelikes\Shogun Showdown.url</t>
  </si>
  <si>
    <t>https://store.steampowered.com/app/2084000/Shogun_Showdown/</t>
  </si>
  <si>
    <t>Shoot First</t>
  </si>
  <si>
    <t>shoot-first</t>
  </si>
  <si>
    <t>Shotgun King: The Final Checkmate</t>
  </si>
  <si>
    <t>shotgun-king-the-final-checkmate</t>
  </si>
  <si>
    <t>C:\Users\Owner\Documents\Roguelike Roguelike\Roguelikes\Shotgun King The Final Checkmate.url</t>
  </si>
  <si>
    <t>https://store.steampowered.com/app/1972440/Shotgun_King_The_Final_Checkmate/</t>
  </si>
  <si>
    <t>Shovel Knight Dig</t>
  </si>
  <si>
    <t>shovel-knight-dig</t>
  </si>
  <si>
    <t>Sil</t>
  </si>
  <si>
    <t>sil</t>
  </si>
  <si>
    <t>Sir, We Have an Orc Problem</t>
  </si>
  <si>
    <t>sir-we-have-an-orc-problem</t>
  </si>
  <si>
    <t>https://store.steampowered.com/app/4594150/Sir_We_Have_an_Orc_Problem</t>
  </si>
  <si>
    <t>Skul: The Hero Slayer</t>
  </si>
  <si>
    <t>skul-the-hero-slayer</t>
  </si>
  <si>
    <t>C:\Users\Owner\Documents\Roguelike Roguelike\Roguelikes\Skul The Hero Slayer.url</t>
  </si>
  <si>
    <t>https://store.steampowered.com/app/1147560/Skul_The_Hero_Slayer/</t>
  </si>
  <si>
    <t>Skull Horde</t>
  </si>
  <si>
    <t>skull-horde</t>
  </si>
  <si>
    <t>Sky Rogue</t>
  </si>
  <si>
    <t>sky-rogue</t>
  </si>
  <si>
    <t>https://store.steampowered.com/app/381020/Sky_Rogue/</t>
  </si>
  <si>
    <t>Sky's The Limit MAH-JONG</t>
  </si>
  <si>
    <t>skys-the-limit-mah-jong</t>
  </si>
  <si>
    <t>C:\Users\Owner\Documents\Roguelike Roguelike\Roguelikes\Sky's The Limit MAH-JONG.url</t>
  </si>
  <si>
    <t>https://store.steampowered.com/app/3085620/Skys_The_Limit_MAHJONG/</t>
  </si>
  <si>
    <t>Slash'EM</t>
  </si>
  <si>
    <t>slashem</t>
  </si>
  <si>
    <t>C:\Users\Owner\Documents\Roguelike Roguelike\Roguelikes\Slash'EM.lnk</t>
  </si>
  <si>
    <t>Slasher's Keep</t>
  </si>
  <si>
    <t>slashers-keep</t>
  </si>
  <si>
    <t>C:\Users\Owner\Documents\Roguelike Roguelike\Roguelikes\Slasher's Keep.url</t>
  </si>
  <si>
    <t>https://store.steampowered.com/app/598060/Slashers_Keep/</t>
  </si>
  <si>
    <t>slay-the-spire</t>
  </si>
  <si>
    <t>C:\Users\Owner\Documents\Roguelike Roguelike\Roguelikes\Slay the Spire.url</t>
  </si>
  <si>
    <t>https://store.steampowered.com/app/646570/Slay_the_Spire/</t>
  </si>
  <si>
    <t>slay-the-spire-2</t>
  </si>
  <si>
    <t>C:\Users\Owner\Documents\Roguelike Roguelike\Roguelikes\Slay the Spire 2.url</t>
  </si>
  <si>
    <t>https://store.steampowered.com/app/2868840/Slay_the_Spire_2/</t>
  </si>
  <si>
    <t>Slice &amp; Dice</t>
  </si>
  <si>
    <t>slice-dice</t>
  </si>
  <si>
    <t>C:\Users\Owner\Documents\Roguelike Roguelike\Roguelikes\Slice &amp; Dice.url</t>
  </si>
  <si>
    <t>https://store.steampowered.com/app/1775490/Slice__Dice/</t>
  </si>
  <si>
    <t>Slime 3K: Rise Against Despot</t>
  </si>
  <si>
    <t>slime-3k-rise-against-despot</t>
  </si>
  <si>
    <t>C:\Users\Owner\Documents\Roguelike Roguelike\Roguelikes\Slime 3K Rise Against Despot.url</t>
  </si>
  <si>
    <t>https://store.steampowered.com/app/2348610/Slime_3K_Rise_Against_Despot/</t>
  </si>
  <si>
    <t>Slot &amp; Dungeons</t>
  </si>
  <si>
    <t>slot-dungeons</t>
  </si>
  <si>
    <t>Slot or Not</t>
  </si>
  <si>
    <t>slot-or-not</t>
  </si>
  <si>
    <t>Slots &amp; Daggers</t>
  </si>
  <si>
    <t>slots-daggers</t>
  </si>
  <si>
    <t>C:\Users\Owner\Documents\Roguelike Roguelike\Roguelikes\Slots &amp; Daggers.url</t>
  </si>
  <si>
    <t>https://store.steampowered.com/app/3631290/Slots__Daggers/</t>
  </si>
  <si>
    <t>SNKRX</t>
  </si>
  <si>
    <t>snkrx</t>
  </si>
  <si>
    <t>C:\Users\Owner\Documents\Roguelike Roguelike\Roguelikes\SNKRX.url</t>
  </si>
  <si>
    <t>https://store.steampowered.com/app/915310/SNKRX/</t>
  </si>
  <si>
    <t>Sodaman</t>
  </si>
  <si>
    <t>sodaman</t>
  </si>
  <si>
    <t>C:\Users\Owner\Documents\Roguelike Roguelike\Roguelikes\Sodaman.url</t>
  </si>
  <si>
    <t>https://store.steampowered.com/app/2178990/Sodaman/</t>
  </si>
  <si>
    <t>Sol Cesto</t>
  </si>
  <si>
    <t>sol-cesto</t>
  </si>
  <si>
    <t>C:\Users\Owner\Documents\Roguelike Roguelike\Roguelikes\Sol Cesto.url</t>
  </si>
  <si>
    <t>https://store.steampowered.com/app/2738490/Sol_Cesto/</t>
  </si>
  <si>
    <t>Solitairica</t>
  </si>
  <si>
    <t>solitairica</t>
  </si>
  <si>
    <t>C:\Users\Owner\Documents\Roguelike Roguelike\Roguelikes\Solitairica.url</t>
  </si>
  <si>
    <t>https://store.steampowered.com/app/463980/Solitairica/</t>
  </si>
  <si>
    <t>Soulash</t>
  </si>
  <si>
    <t>soulash</t>
  </si>
  <si>
    <t>Soulash 2</t>
  </si>
  <si>
    <t>soulash-2</t>
  </si>
  <si>
    <t>Soulstone Survivors</t>
  </si>
  <si>
    <t>soulstone-survivors</t>
  </si>
  <si>
    <t>C:\Users\Owner\Documents\Roguelike Roguelike\Roguelikes\Soulstone Survivors.url</t>
  </si>
  <si>
    <t>https://store.steampowered.com/app/2066020/Soulstone_Survivors/</t>
  </si>
  <si>
    <t>Space Beast Terror Fright</t>
  </si>
  <si>
    <t>space-beast-terror-fright</t>
  </si>
  <si>
    <t>Space Gladiators</t>
  </si>
  <si>
    <t>space-gladiators</t>
  </si>
  <si>
    <t>https://store.steampowered.com/app/1144910/Space_Gladiators</t>
  </si>
  <si>
    <t>Space Grunts</t>
  </si>
  <si>
    <t>space-grunts</t>
  </si>
  <si>
    <t>C:\Users\Owner\Documents\Roguelike Roguelike\Roguelikes\Space Grunts.url</t>
  </si>
  <si>
    <t>https://store.steampowered.com/app/371430/Space_Grunts/</t>
  </si>
  <si>
    <t>Spellbook Demonslayers</t>
  </si>
  <si>
    <t>spellbook-demonslayers</t>
  </si>
  <si>
    <t>C:\Users\Owner\Documents\Roguelike Roguelike\Roguelikes\Spellbook Demonslayers.url</t>
  </si>
  <si>
    <t>https://store.steampowered.com/app/2007530/Spellbook_Demonslayers/</t>
  </si>
  <si>
    <t>Spellmasons</t>
  </si>
  <si>
    <t>spellmasons</t>
  </si>
  <si>
    <t>SpellRogue</t>
  </si>
  <si>
    <t>spellrogue</t>
  </si>
  <si>
    <t>C:\Users\Owner\Documents\Roguelike Roguelike\Roguelikes\SpellRogue.url</t>
  </si>
  <si>
    <t>https://store.steampowered.com/app/1990110/SpellRogue/</t>
  </si>
  <si>
    <t>Spelunky</t>
  </si>
  <si>
    <t>spelunky</t>
  </si>
  <si>
    <t>C:\Users\Owner\Documents\Roguelike Roguelike\Roguelikes\Spelunky.url</t>
  </si>
  <si>
    <t>https://store.steampowered.com/app/239350/Spelunky/</t>
  </si>
  <si>
    <t>Spelunky 2</t>
  </si>
  <si>
    <t>spelunky-2</t>
  </si>
  <si>
    <t>C:\Users\Owner\Documents\Roguelike Roguelike\Roguelikes\Spelunky 2.url</t>
  </si>
  <si>
    <t>https://store.steampowered.com/app/418530/Spelunky_2/</t>
  </si>
  <si>
    <t>Spelunky Classic</t>
  </si>
  <si>
    <t>spelunky-classic</t>
  </si>
  <si>
    <t>C:\Users\Owner\Documents\Roguelike Roguelike\Roguelikes\SpelunkyClassic.lnk</t>
  </si>
  <si>
    <t>Spin Hero</t>
  </si>
  <si>
    <t>spin-hero</t>
  </si>
  <si>
    <t>C:\Users\Owner\Documents\Roguelike Roguelike\Roguelikes\Spin Hero.url</t>
  </si>
  <si>
    <t>https://store.steampowered.com/app/2917350/Spin_Hero/</t>
  </si>
  <si>
    <t>Spirit Hunters: Infinite Horde</t>
  </si>
  <si>
    <t>spirit-hunters-infinite-horde</t>
  </si>
  <si>
    <t>C:\Users\Owner\Documents\Roguelike Roguelike\Roguelikes\Spirit Hunters Infinite Horde.url</t>
  </si>
  <si>
    <t>https://store.steampowered.com/app/1914580/Spirit_Hunters_Infinite_Horde/</t>
  </si>
  <si>
    <t>Spiritfall</t>
  </si>
  <si>
    <t>spiritfall</t>
  </si>
  <si>
    <t>C:\Users\Owner\Documents\Roguelike Roguelike\Roguelikes\Spiritfall.url</t>
  </si>
  <si>
    <t>https://store.steampowered.com/app/1835240/Spiritfall/</t>
  </si>
  <si>
    <t>Spirits Abyss</t>
  </si>
  <si>
    <t>spirits-abyss</t>
  </si>
  <si>
    <t>C:\Users\Owner\Documents\Roguelike Roguelike\Roguelikes\Spirits Abyss.url</t>
  </si>
  <si>
    <t>https://store.steampowered.com/app/1078200/Spirits_Abyss/</t>
  </si>
  <si>
    <t>Sproggiwood</t>
  </si>
  <si>
    <t>sproggiwood</t>
  </si>
  <si>
    <t>C:\Users\Owner\Documents\Roguelike Roguelike\Roguelikes\Sproggiwood.url</t>
  </si>
  <si>
    <t>https://store.steampowered.com/app/311720/Sproggiwood/</t>
  </si>
  <si>
    <t>Squeaky Squad</t>
  </si>
  <si>
    <t>squeaky-squad</t>
  </si>
  <si>
    <t>C:\Users\Owner\Documents\Roguelike Roguelike\Roguelikes\Squeaky Squad.url</t>
  </si>
  <si>
    <t>https://store.steampowered.com/app/2573200/Squeaky_Squad/</t>
  </si>
  <si>
    <t>Stackflow</t>
  </si>
  <si>
    <t>stackflow</t>
  </si>
  <si>
    <t>C:\Users\Owner\Documents\Roguelike Roguelike\Roguelikes\Stackflow.url</t>
  </si>
  <si>
    <t>https://store.steampowered.com/app/3908810/Stackflow/</t>
  </si>
  <si>
    <t>Star of Providence</t>
  </si>
  <si>
    <t>star-of-providence</t>
  </si>
  <si>
    <t>C:\Users\Owner\Documents\Roguelike Roguelike\Roguelikes\Star of Providence.url</t>
  </si>
  <si>
    <t>https://store.steampowered.com/app/603960/Star_of_Providence/</t>
  </si>
  <si>
    <t>Star Survivor</t>
  </si>
  <si>
    <t>star-survivor</t>
  </si>
  <si>
    <t>C:\Users\Owner\Documents\Roguelike Roguelike\Roguelikes\Star Survivor.url</t>
  </si>
  <si>
    <t>https://store.steampowered.com/app/2060750/Star_Survivor/</t>
  </si>
  <si>
    <t>Starlight Revolver</t>
  </si>
  <si>
    <t>starlight-revolver</t>
  </si>
  <si>
    <t>C:\Users\Owner\Documents\Roguelike Roguelike\Roguelikes\Starlight ReVolver.url</t>
  </si>
  <si>
    <t>https://store.steampowered.com/app/3201010/Starlight_Revolver/</t>
  </si>
  <si>
    <t>StarVaders</t>
  </si>
  <si>
    <t>starvaders</t>
  </si>
  <si>
    <t>C:\Users\Owner\Documents\Roguelike Roguelike\Roguelikes\StarVaders.url</t>
  </si>
  <si>
    <t>https://store.steampowered.com/app/2097570/StarVaders/</t>
  </si>
  <si>
    <t>Steve's Warehouse: Physics. Roguelike. Chaos.</t>
  </si>
  <si>
    <t>steves-warehouse-physics-roguelike-chaos</t>
  </si>
  <si>
    <t>Stick It to the Stickman</t>
  </si>
  <si>
    <t>stick-it-to-the-stickman</t>
  </si>
  <si>
    <t>C:\Users\Owner\Documents\Roguelike Roguelike\Roguelikes\Stick It to the Stickman.url</t>
  </si>
  <si>
    <t>https://store.steampowered.com/app/2085540/Stick_It_to_the_Stickman/</t>
  </si>
  <si>
    <t>Stoneshard</t>
  </si>
  <si>
    <t>stoneshard</t>
  </si>
  <si>
    <t>Stories from the Outbreak</t>
  </si>
  <si>
    <t>stories-from-the-outbreak</t>
  </si>
  <si>
    <t>Strafe</t>
  </si>
  <si>
    <t>strafe</t>
  </si>
  <si>
    <t>C:\Users\Owner\Documents\Roguelike Roguelike\Roguelikes\STRAFE Gold Edition.url</t>
  </si>
  <si>
    <t>https://store.steampowered.com/app/442780/STRAFE_Gold_Edition/</t>
  </si>
  <si>
    <t>Strange Adventures in Infinite Space</t>
  </si>
  <si>
    <t>strange-adventures-in-infinite-space</t>
  </si>
  <si>
    <t>C:\Users\Owner\Documents\Roguelike Roguelike\Roguelikes\Strange Adventures in Infinite Space.lnk</t>
  </si>
  <si>
    <t>Streets of Rogue</t>
  </si>
  <si>
    <t>streets-of-rogue</t>
  </si>
  <si>
    <t>C:\Users\Owner\Documents\Roguelike Roguelike\Roguelikes\Streets of Rogue.url</t>
  </si>
  <si>
    <t>https://store.steampowered.com/app/512900/Streets_of_Rogue/</t>
  </si>
  <si>
    <t>SULFUR</t>
  </si>
  <si>
    <t>sulfur</t>
  </si>
  <si>
    <t>Sundered</t>
  </si>
  <si>
    <t>sundered</t>
  </si>
  <si>
    <t>C:\Users\Owner\Documents\Roguelike Roguelike\Roguelikes\Sundered Eldritch Edition.url</t>
  </si>
  <si>
    <t>https://store.steampowered.com/app/535480/Sundered_Eldritch_Edition/</t>
  </si>
  <si>
    <t>Sunless Sea</t>
  </si>
  <si>
    <t>sunless-sea</t>
  </si>
  <si>
    <t>C:\Users\Owner\Documents\Roguelike Roguelike\Roguelikes\Sunless Sea.url</t>
  </si>
  <si>
    <t>https://store.steampowered.com/app/304650/SUNLESS_SEA/</t>
  </si>
  <si>
    <t>Super Auto Pets</t>
  </si>
  <si>
    <t>super-auto-pets</t>
  </si>
  <si>
    <t>C:\Users\Owner\Documents\Roguelike Roguelike\Roguelikes\Super Auto Pets.url</t>
  </si>
  <si>
    <t>https://store.steampowered.com/app/1714040/Super_Auto_Pets/</t>
  </si>
  <si>
    <t>Super Bullet Break</t>
  </si>
  <si>
    <t>super-bullet-break</t>
  </si>
  <si>
    <t>C:\Users\Owner\Documents\Roguelike Roguelike\Roguelikes\Super Bullet Break.url</t>
  </si>
  <si>
    <t>https://store.steampowered.com/app/1767170/Super_Bullet_Break/</t>
  </si>
  <si>
    <t>Super Fantasy Kingdom</t>
  </si>
  <si>
    <t>super-fantasy-kingdom</t>
  </si>
  <si>
    <t>C:\Users\Owner\Documents\Roguelike Roguelike\Roguelikes\Super Fantasy Kingdom.url</t>
  </si>
  <si>
    <t>https://store.steampowered.com/app/2289750/Super_Fantasy_Kingdom/</t>
  </si>
  <si>
    <t>Super House of Dead Ninjas</t>
  </si>
  <si>
    <t>super-house-of-dead-ninjas</t>
  </si>
  <si>
    <t>C:\Users\Owner\Documents\Roguelike Roguelike\Roguelikes\Super House of Dead Ninjas.url</t>
  </si>
  <si>
    <t>https://store.steampowered.com/app/224820/Super_House_of_Dead_Ninjas/</t>
  </si>
  <si>
    <t>Super Tax City</t>
  </si>
  <si>
    <t>super-tax-city</t>
  </si>
  <si>
    <t>Swapmeat</t>
  </si>
  <si>
    <t>swapmeat</t>
  </si>
  <si>
    <t>Swarm Grinder</t>
  </si>
  <si>
    <t>swarm-grinder</t>
  </si>
  <si>
    <t>C:\Users\Owner\Documents\Roguelike Roguelike\Roguelikes\Swarm Grinder.url</t>
  </si>
  <si>
    <t>https://store.steampowered.com/app/1375900/Swarm_Grinder/</t>
  </si>
  <si>
    <t>Switchcars</t>
  </si>
  <si>
    <t>switchcars</t>
  </si>
  <si>
    <t>C:\Users\Owner\Documents\Roguelike Roguelike\Roguelikes\Switchcars.url</t>
  </si>
  <si>
    <t>https://store.steampowered.com/app/442210/Switchcars/</t>
  </si>
  <si>
    <t>Sword of Fargoal</t>
  </si>
  <si>
    <t>sword-of-fargoal</t>
  </si>
  <si>
    <t>https://store.steampowered.com/app/2231080/Sword_of_Fargoal/</t>
  </si>
  <si>
    <t>Sword of the Necromancer</t>
  </si>
  <si>
    <t>sword-of-the-necromancer</t>
  </si>
  <si>
    <t>https://store.steampowered.com/app/1243890/Sword_of_the_Necromancer/</t>
  </si>
  <si>
    <t>Sword of the Necromancer: Resurrection</t>
  </si>
  <si>
    <t>sword-of-the-necromancer-resurrection</t>
  </si>
  <si>
    <t>https://store.steampowered.com/app/2782880/Sword_of_the_Necromancer_Resurrection/</t>
  </si>
  <si>
    <t>Sword of the Stars: The Pit</t>
  </si>
  <si>
    <t>sword-of-the-stars-the-pit</t>
  </si>
  <si>
    <t>https://store.steampowered.com/app/233700/Sword_of_the_Stars_The_Pit/</t>
  </si>
  <si>
    <t>Swordship</t>
  </si>
  <si>
    <t>swordship</t>
  </si>
  <si>
    <t>C:\Users\Owner\Documents\Roguelike Roguelike\Roguelikes\Swordship.url</t>
  </si>
  <si>
    <t>https://store.steampowered.com/app/1804270/Swordship/</t>
  </si>
  <si>
    <t>Sworn</t>
  </si>
  <si>
    <t>sworn</t>
  </si>
  <si>
    <t>C:\Users\Owner\Documents\Roguelike Roguelike\Roguelikes\SWORN.url</t>
  </si>
  <si>
    <t>https://store.steampowered.com/app/1763250/SWORN/</t>
  </si>
  <si>
    <t>Synthetik 2</t>
  </si>
  <si>
    <t>synthetik-2</t>
  </si>
  <si>
    <t>Synthetik: Legion Rising</t>
  </si>
  <si>
    <t>synthetik-legion-rising</t>
  </si>
  <si>
    <t>C:\Users\Owner\Documents\Roguelike Roguelike\Roguelikes\SYNTHETIK.url</t>
  </si>
  <si>
    <t>https://store.steampowered.com/app/528230/SYNTHETIK_Legion_Rising/</t>
  </si>
  <si>
    <t>Tabletop Tavern</t>
  </si>
  <si>
    <t>tabletop-tavern</t>
  </si>
  <si>
    <t>https://store.steampowered.com/app/3337380/Tabletop_Tavern/</t>
  </si>
  <si>
    <t>Tainted Grail: Conquest</t>
  </si>
  <si>
    <t>tainted-grail-conquest</t>
  </si>
  <si>
    <t>C:\Users\Owner\Documents\Roguelike Roguelike\Roguelikes\Tainted Grail.url</t>
  </si>
  <si>
    <t>https://store.steampowered.com/app/1199030/Tainted_Grail_Conquest/</t>
  </si>
  <si>
    <t>Talented</t>
  </si>
  <si>
    <t>talented</t>
  </si>
  <si>
    <t>C:\Users\Owner\Documents\Roguelike Roguelike\Roguelikes\Talented.url</t>
  </si>
  <si>
    <t>https://store.steampowered.com/app/2435090/Talented/</t>
  </si>
  <si>
    <t>Tales of Maj'Eyal</t>
  </si>
  <si>
    <t>tales-of-majeyal</t>
  </si>
  <si>
    <t>C:\Users\Owner\Documents\Roguelike Roguelike\Roguelikes\Tales of Maj'Eyal.url</t>
  </si>
  <si>
    <t>https://store.steampowered.com/app/259680/Tales_of_MajEyal/</t>
  </si>
  <si>
    <t>Talespinner</t>
  </si>
  <si>
    <t>talespinner</t>
  </si>
  <si>
    <t>https://store.steampowered.com/app/1725410/Talespinner/</t>
  </si>
  <si>
    <t>Tangledeep</t>
  </si>
  <si>
    <t>tangledeep</t>
  </si>
  <si>
    <t>C:\Users\Owner\Documents\Roguelike Roguelike\Roguelikes\Tangledeep.url</t>
  </si>
  <si>
    <t>https://store.steampowered.com/app/628770/Tangledeep/</t>
  </si>
  <si>
    <t>Tangy TD</t>
  </si>
  <si>
    <t>tower defense, food</t>
  </si>
  <si>
    <t>tangy-td</t>
  </si>
  <si>
    <t>C:\Users\Owner\Documents\Roguelike Roguelike\Roguelikes\Tangy TD.url</t>
  </si>
  <si>
    <t>https://store.steampowered.com/app/2245620/Tangy_TD/</t>
  </si>
  <si>
    <t>Tao's Adventure: Curse of the Demon Seal</t>
  </si>
  <si>
    <t>taos-adventure-curse-of-the-demon-seal</t>
  </si>
  <si>
    <t>C:\Users\Owner\Documents\Roguelike Roguelike\Roguelikes\Tao's Adventure Curse of the Demon Seal.lnk</t>
  </si>
  <si>
    <t>Tape to Tape</t>
  </si>
  <si>
    <t>tape-to-tape</t>
  </si>
  <si>
    <t>C:\Users\Owner\Documents\Roguelike Roguelike\Roguelikes\Tape to Tape.url</t>
  </si>
  <si>
    <t>https://store.steampowered.com/app/1566200/Tape_to_Tape/</t>
  </si>
  <si>
    <t>Teamfight Tactics</t>
  </si>
  <si>
    <t>teamfight-tactics</t>
  </si>
  <si>
    <t>Tears of Metal</t>
  </si>
  <si>
    <t>tears-of-metal</t>
  </si>
  <si>
    <t>https://store.steampowered.com/app/1913120/Tears_of_Metal/</t>
  </si>
  <si>
    <t>Teenage Mutant Ninja Turtles: Splintered Fate</t>
  </si>
  <si>
    <t>teenage-mutant-ninja-turtles-splintered-fate</t>
  </si>
  <si>
    <t>C:\Users\Owner\Documents\Roguelike Roguelike\Roguelikes\Teenage Mutant Ninja Turtles Splintered Fate.url</t>
  </si>
  <si>
    <t>https://store.steampowered.com/app/2996040/Teenage_Mutant_Ninja_Turtles_Splintered_Fate/</t>
  </si>
  <si>
    <t>Temtem: Swarm</t>
  </si>
  <si>
    <t>temtem-swarm</t>
  </si>
  <si>
    <t>Terraformers</t>
  </si>
  <si>
    <t>terraformers</t>
  </si>
  <si>
    <t>C:\Users\Owner\Documents\Roguelike Roguelike\Roguelikes\Terraformers.url</t>
  </si>
  <si>
    <t>https://store.steampowered.com/app/1244800/Terraformers/</t>
  </si>
  <si>
    <t>TerraTech Legion</t>
  </si>
  <si>
    <t>terratech-legion</t>
  </si>
  <si>
    <t>https://store.steampowered.com/app/3596700/TerraTech_Legion/</t>
  </si>
  <si>
    <t>TerRoguelike</t>
  </si>
  <si>
    <t>terroguelike</t>
  </si>
  <si>
    <t>The Bazaar</t>
  </si>
  <si>
    <t>the-bazaar</t>
  </si>
  <si>
    <t>the-binding-of-isaac</t>
  </si>
  <si>
    <t>C:\Users\Owner\Documents\Roguelike Roguelike\Roguelikes\The Binding of Isaac.url</t>
  </si>
  <si>
    <t>https://store.steampowered.com/app/113200/The_Binding_of_Isaac/</t>
  </si>
  <si>
    <t>The Binding of Isaac: Rebirth</t>
  </si>
  <si>
    <t>the-binding-of-isaac-rebirth</t>
  </si>
  <si>
    <t>C:\Users\Owner\Documents\Roguelike Roguelike\Roguelikes\The Binding of Isaac Rebirth.url</t>
  </si>
  <si>
    <t>https://store.steampowered.com/app/250900/The_Binding_of_Isaac_Rebirth/</t>
  </si>
  <si>
    <t>The Doors of Trithius</t>
  </si>
  <si>
    <t>the-doors-of-trithius</t>
  </si>
  <si>
    <t>The Dungeon RPG</t>
  </si>
  <si>
    <t>the-dungeon-rpg</t>
  </si>
  <si>
    <t>C:\Users\Owner\Documents\Roguelike Roguelike\Roguelikes\The Dungeon RPG.lnk</t>
  </si>
  <si>
    <t>The Fable: Manga Build Roguelike</t>
  </si>
  <si>
    <t>the-fable-manga-build-roguelike</t>
  </si>
  <si>
    <t>The Flame in the Flood</t>
  </si>
  <si>
    <t>the-flame-in-the-flood</t>
  </si>
  <si>
    <t>C:\Users\Owner\Documents\Roguelike Roguelike\Roguelikes\The Flame in the Flood.url</t>
  </si>
  <si>
    <t>https://store.steampowered.com/app/318600/The_Flame_in_the_Flood/</t>
  </si>
  <si>
    <t>The Ground Gives Way</t>
  </si>
  <si>
    <t>the-ground-gives-way</t>
  </si>
  <si>
    <t>C:\Users\Owner\Documents\Roguelike Roguelike\Roguelikes\The Ground Gives Way.lnk</t>
  </si>
  <si>
    <t>The Guided Fate Paradox</t>
  </si>
  <si>
    <t>the-guided-fate-paradox</t>
  </si>
  <si>
    <t>The King is Watching</t>
  </si>
  <si>
    <t>the-king-is-watching</t>
  </si>
  <si>
    <t>C:\Users\Owner\Documents\Roguelike Roguelike\Roguelikes\The King is Watching.url</t>
  </si>
  <si>
    <t>https://store.steampowered.com/app/2753900/The_King_is_Watching/</t>
  </si>
  <si>
    <t>The Last Flame</t>
  </si>
  <si>
    <t>the-last-flame</t>
  </si>
  <si>
    <t>The Last Game</t>
  </si>
  <si>
    <t>the-last-game</t>
  </si>
  <si>
    <t>https://store.steampowered.com/app/2563800/The_Last_Game/</t>
  </si>
  <si>
    <t>The Last Spell</t>
  </si>
  <si>
    <t>the-last-spell</t>
  </si>
  <si>
    <t>C:\Users\Owner\Documents\Roguelike Roguelike\Roguelikes\The Last Spell.url</t>
  </si>
  <si>
    <t>https://store.steampowered.com/app/1105670/The_Last_Spell/</t>
  </si>
  <si>
    <t>The Legend of Bum-Bo</t>
  </si>
  <si>
    <t>the-legend-of-bum-bo</t>
  </si>
  <si>
    <t>C:\Users\Owner\Documents\Roguelike Roguelike\Roguelikes\The Legend of Bum-Bo.url</t>
  </si>
  <si>
    <t>https://store.steampowered.com/app/1148650/The_Legend_of_BumBo/</t>
  </si>
  <si>
    <t>The Nightmare of Druaga</t>
  </si>
  <si>
    <t>the-nightmare-of-druaga</t>
  </si>
  <si>
    <t>C:\Users\Owner\Documents\Roguelike Roguelike\Roguelikes\The Nightmare of Druaga.lnk</t>
  </si>
  <si>
    <t>The Ouroboros King</t>
  </si>
  <si>
    <t>the-ouroboros-king</t>
  </si>
  <si>
    <t>C:\Users\Owner\Documents\Roguelike Roguelike\Roguelikes\The Ouroboros King.url</t>
  </si>
  <si>
    <t>https://store.steampowered.com/app/2096510/The_Ouroboros_King/</t>
  </si>
  <si>
    <t>The Rogue Prince of Persia</t>
  </si>
  <si>
    <t>the-rogue-prince-of-persia</t>
  </si>
  <si>
    <t>C:\Users\Owner\Documents\Roguelike Roguelike\Roguelikes\The Rogue Prince of Persia.url</t>
  </si>
  <si>
    <t>https://store.steampowered.com/app/2717880/The_Rogue_Prince_of_Persia/</t>
  </si>
  <si>
    <t>The Royal Writ</t>
  </si>
  <si>
    <t>the-royal-writ</t>
  </si>
  <si>
    <t>The Spell Brigade</t>
  </si>
  <si>
    <t>the-spell-brigade</t>
  </si>
  <si>
    <t>The Spirit Lift</t>
  </si>
  <si>
    <t>the-spirit-lift</t>
  </si>
  <si>
    <t>C:\Users\Owner\Documents\Roguelike Roguelike\Roguelikes\THE SPIRIT LIFT.url</t>
  </si>
  <si>
    <t>https://store.steampowered.com/app/1727590/THE_SPIRIT_LIFT/</t>
  </si>
  <si>
    <t>The Unliving</t>
  </si>
  <si>
    <t>the-unliving</t>
  </si>
  <si>
    <t>C:\Users\Owner\Documents\Roguelike Roguelike\Roguelikes\The Unliving.url</t>
  </si>
  <si>
    <t>https://store.steampowered.com/app/986040/The_Unliving/</t>
  </si>
  <si>
    <t>The Void Rains Upon Her Heart</t>
  </si>
  <si>
    <t>the-void-rains-upon-her-heart</t>
  </si>
  <si>
    <t>The World is Your Weapon</t>
  </si>
  <si>
    <t>the-world-is-your-weapon</t>
  </si>
  <si>
    <t>https://store.steampowered.com/app/1056490/The_World_is_Your_Weapon/</t>
  </si>
  <si>
    <t>There Are No Orcs</t>
  </si>
  <si>
    <t>there-are-no-orcs</t>
  </si>
  <si>
    <t>Tic Tactic</t>
  </si>
  <si>
    <t>tic-tactic</t>
  </si>
  <si>
    <t>Time Survivors</t>
  </si>
  <si>
    <t>time-survivors</t>
  </si>
  <si>
    <t>https://store.steampowered.com/app/2211390/Time_Survivors/</t>
  </si>
  <si>
    <t>Time Wasters</t>
  </si>
  <si>
    <t>time-wasters</t>
  </si>
  <si>
    <t>C:\Users\Owner\Documents\Roguelike Roguelike\Roguelikes\Time Wasters.url</t>
  </si>
  <si>
    <t>https://store.steampowered.com/app/1290330/Time_Wasters/</t>
  </si>
  <si>
    <t>Tiny Auto Knights</t>
  </si>
  <si>
    <t>tiny-auto-knights</t>
  </si>
  <si>
    <t>https://store.steampowered.com/app/3405540/Tiny_Auto_Knights</t>
  </si>
  <si>
    <t>Tiny Rogues</t>
  </si>
  <si>
    <t>tiny-rogues</t>
  </si>
  <si>
    <t>C:\Users\Owner\Documents\Roguelike Roguelike\Roguelikes\Tiny Rogues.url</t>
  </si>
  <si>
    <t>https://store.steampowered.com/app/2088570/Tiny_Rogues/</t>
  </si>
  <si>
    <t>Tinyfolks</t>
  </si>
  <si>
    <t>tinyfolks</t>
  </si>
  <si>
    <t>C:\Users\Owner\Documents\Roguelike Roguelike\Roguelikes\Tinyfolks.url</t>
  </si>
  <si>
    <t>https://store.steampowered.com/app/1909420/Tinyfolks/</t>
  </si>
  <si>
    <t>ToeJam &amp; Earl</t>
  </si>
  <si>
    <t>toejam-earl</t>
  </si>
  <si>
    <t>C:\Users\Owner\Documents\Roguelike Roguelike\Roguelikes\ToeJam &amp; Earl.lnk</t>
  </si>
  <si>
    <t>ToeJam &amp; Earl: Back in the Groove!</t>
  </si>
  <si>
    <t>toejam-earl-back-in-the-groove</t>
  </si>
  <si>
    <t>TombStar</t>
  </si>
  <si>
    <t>tombstar</t>
  </si>
  <si>
    <t>C:\Users\Owner\Documents\Roguelike Roguelike\Roguelikes\TombStar.url</t>
  </si>
  <si>
    <t>https://store.steampowered.com/app/1165470/TombStar/</t>
  </si>
  <si>
    <t>Torneko: The Last Hope</t>
  </si>
  <si>
    <t>torneko-the-last-hope</t>
  </si>
  <si>
    <t>C:\Users\Owner\Documents\Roguelike Roguelike\Roguelikes\Torneko - The Last Hope.lnk</t>
  </si>
  <si>
    <t>Torneko's Great Adventure 3</t>
  </si>
  <si>
    <t>tornekos-great-adventure-3</t>
  </si>
  <si>
    <t>C:\Users\Owner\Documents\Roguelike Roguelike\Roguelikes\Torneko's Great Adventure 3.lnk</t>
  </si>
  <si>
    <t>Torneko's Great Adventure: Mystery Dungeon</t>
  </si>
  <si>
    <t>tornekos-great-adventure-mystery-dungeon</t>
  </si>
  <si>
    <t>C:\Users\Owner\Documents\Roguelike Roguelike\Roguelikes\Torneko's Great Adventure Mystery Dungeon.lnk</t>
  </si>
  <si>
    <t>Touhou Crawl</t>
  </si>
  <si>
    <t>touhou-crawl</t>
  </si>
  <si>
    <t>C:\Users\Owner\Documents\Roguelike Roguelike\Roguelikes\Touhou Crawl.url</t>
  </si>
  <si>
    <t>https://store.steampowered.com/app/3601130/Touhou_Crawl/</t>
  </si>
  <si>
    <t>Touhou Genso Wanderer: Foresight</t>
  </si>
  <si>
    <t>touhou-genso-wanderer-foresight</t>
  </si>
  <si>
    <t>https://store.steampowered.com/app/1847150/Touhou_Genso_Wanderer_FORESIGHT/</t>
  </si>
  <si>
    <t>Touhou Genso Wanderer: Lotus Labyrinth R</t>
  </si>
  <si>
    <t>touhou-genso-wanderer-lotus-labyrinth-r</t>
  </si>
  <si>
    <t>https://store.steampowered.com/app/1005120/Touhou_Genso_Wanderer_Lotus_Labyrinth_R/</t>
  </si>
  <si>
    <t>Touhou: Lost Branch of Legend</t>
  </si>
  <si>
    <t>touhou-lost-branch-of-legend</t>
  </si>
  <si>
    <t>Tower Dominion</t>
  </si>
  <si>
    <t>tower-dominion</t>
  </si>
  <si>
    <t>Tower Escape</t>
  </si>
  <si>
    <t>tower-escape</t>
  </si>
  <si>
    <t>C:\Users\Owner\Documents\Roguelike Roguelike\Roguelikes\Tower Escape.url</t>
  </si>
  <si>
    <t>https://store.steampowered.com/app/2009860/Tower_Escape/</t>
  </si>
  <si>
    <t>Tower Factory</t>
  </si>
  <si>
    <t>tower-factory</t>
  </si>
  <si>
    <t>Tower Fortress</t>
  </si>
  <si>
    <t>tower-fortress</t>
  </si>
  <si>
    <t>https://store.steampowered.com/app/593700/Tower_Fortress/</t>
  </si>
  <si>
    <t>Tower of Guns</t>
  </si>
  <si>
    <t>tower-of-guns</t>
  </si>
  <si>
    <t>C:\Users\Owner\Documents\Roguelike Roguelike\Roguelikes\Tower of Guns.url</t>
  </si>
  <si>
    <t>https://store.steampowered.com/app/266110/Tower_of_Guns/</t>
  </si>
  <si>
    <t>Tower Tactics: Liberation</t>
  </si>
  <si>
    <t>tower-tactics-liberation</t>
  </si>
  <si>
    <t>C:\Users\Owner\Documents\Roguelike Roguelike\Roguelikes\Tower Tactics Liberation.url</t>
  </si>
  <si>
    <t>https://store.steampowered.com/app/1709900/Tower_Tactics_Liberation/</t>
  </si>
  <si>
    <t>Toy Smash Kaboom!</t>
  </si>
  <si>
    <t>toy-smash-kaboom</t>
  </si>
  <si>
    <t>Trials of Fire</t>
  </si>
  <si>
    <t>trials-of-fire</t>
  </si>
  <si>
    <t>https://store.steampowered.com/app/1038370/Trials_of_Fire/</t>
  </si>
  <si>
    <t>TumbleSeed</t>
  </si>
  <si>
    <t>tumbleseed</t>
  </si>
  <si>
    <t>https://store.steampowered.com/app/457890/TumbleSeed/</t>
  </si>
  <si>
    <t>Turnbound</t>
  </si>
  <si>
    <t>turnbound</t>
  </si>
  <si>
    <t>https://store.steampowered.com/app/3802470/Turnbound/</t>
  </si>
  <si>
    <t>Tyrant's Realm</t>
  </si>
  <si>
    <t>tyrants-realm</t>
  </si>
  <si>
    <t>https://store.steampowered.com/app/2259260/Tyrants_Realm/</t>
  </si>
  <si>
    <t>Ultima Ratio Regum</t>
  </si>
  <si>
    <t>ultima-ratio-regum</t>
  </si>
  <si>
    <t>Ultimate ADOM</t>
  </si>
  <si>
    <t>ultimate-adom</t>
  </si>
  <si>
    <t>C:\Users\Owner\Documents\Roguelike Roguelike\Roguelikes\Ultimate ADOM - Caverns of Chaos.url</t>
  </si>
  <si>
    <t>https://store.steampowered.com/app/1266820/Ultimate_ADOM__Caverns_of_Chaos/</t>
  </si>
  <si>
    <t>Uma Musume: Pretty Derby</t>
  </si>
  <si>
    <t>anime, gacha, racing</t>
  </si>
  <si>
    <t>uma-musume-pretty-derby</t>
  </si>
  <si>
    <t>C:\Users\Owner\Documents\Roguelike Roguelike\Roguelikes\Umamusume Pretty Derby.url</t>
  </si>
  <si>
    <t>https://store.steampowered.com/app/3224770/Umamusume_Pretty_Derby/</t>
  </si>
  <si>
    <t>Underdogs</t>
  </si>
  <si>
    <t>underdogs</t>
  </si>
  <si>
    <t>UnderMine</t>
  </si>
  <si>
    <t>undermine</t>
  </si>
  <si>
    <t>C:\Users\Owner\Documents\Roguelike Roguelike\Roguelikes\UnderMine.url</t>
  </si>
  <si>
    <t>https://store.steampowered.com/app/656350/UnderMine/</t>
  </si>
  <si>
    <t>UnderMine 2</t>
  </si>
  <si>
    <t>undermine-2</t>
  </si>
  <si>
    <t>Unexplored</t>
  </si>
  <si>
    <t>unexplored</t>
  </si>
  <si>
    <t>Unexplored 2: The Wayfarer's Legacy</t>
  </si>
  <si>
    <t>unexplored-2-the-wayfarers-legacy</t>
  </si>
  <si>
    <t>UnReal World</t>
  </si>
  <si>
    <t>unreal-world</t>
  </si>
  <si>
    <t>C:\Users\Owner\Documents\Roguelike Roguelike\Roguelikes\UnReal World.url</t>
  </si>
  <si>
    <t>https://store.steampowered.com/app/351700/UnReal_World/</t>
  </si>
  <si>
    <t>Vagante</t>
  </si>
  <si>
    <t>vagante</t>
  </si>
  <si>
    <t>Vampire Crawlers</t>
  </si>
  <si>
    <t>vampire-crawlers</t>
  </si>
  <si>
    <t>Vampire Hunters</t>
  </si>
  <si>
    <t>vampire-hunters</t>
  </si>
  <si>
    <t>C:\Users\Owner\Documents\Roguelike Roguelike\Roguelikes\Vampire Hunters.url</t>
  </si>
  <si>
    <t>https://store.steampowered.com/app/2206270/Vampire_Hunters/</t>
  </si>
  <si>
    <t>Vampire Survivors</t>
  </si>
  <si>
    <t>vampire-survivors</t>
  </si>
  <si>
    <t>C:\Users\Owner\Documents\Roguelike Roguelike\Roguelikes\Vampire Survivors.url</t>
  </si>
  <si>
    <t>https://store.steampowered.com/app/1794680/Vampire_Survivors/</t>
  </si>
  <si>
    <t>Vault of the Void</t>
  </si>
  <si>
    <t>vault-of-the-void</t>
  </si>
  <si>
    <t>C:\Users\Owner\Documents\Roguelike Roguelike\Roguelikes\Vault of the Void.url</t>
  </si>
  <si>
    <t>https://store.steampowered.com/app/1135810/Vault_of_the_Void/</t>
  </si>
  <si>
    <t>Vellum</t>
  </si>
  <si>
    <t>vellum</t>
  </si>
  <si>
    <t>Vital Shell</t>
  </si>
  <si>
    <t>vital-shell</t>
  </si>
  <si>
    <t>C:\Users\Owner\Documents\Roguelike Roguelike\Roguelikes\Vital Shell.url</t>
  </si>
  <si>
    <t>https://store.steampowered.com/app/3741860/Vital_Shell/</t>
  </si>
  <si>
    <t>Vivid Knight</t>
  </si>
  <si>
    <t>vivid-knight</t>
  </si>
  <si>
    <t>Vivid World</t>
  </si>
  <si>
    <t>vivid-world</t>
  </si>
  <si>
    <t>Voice of Belldona</t>
  </si>
  <si>
    <t>voice-of-belldona</t>
  </si>
  <si>
    <t>Void Bastards</t>
  </si>
  <si>
    <t>void-bastards</t>
  </si>
  <si>
    <t>C:\Users\Owner\Documents\Roguelike Roguelike\Roguelikes\Void Bastards.url</t>
  </si>
  <si>
    <t>https://store.steampowered.com/app/857980/Void_Bastards/</t>
  </si>
  <si>
    <t>Void Scrappers</t>
  </si>
  <si>
    <t>void-scrappers</t>
  </si>
  <si>
    <t>C:\Users\Owner\Documents\Roguelike Roguelike\Roguelikes\Void Scrappers.url</t>
  </si>
  <si>
    <t>https://store.steampowered.com/app/2005210/Void_Scrappers/</t>
  </si>
  <si>
    <t>Void War</t>
  </si>
  <si>
    <t>void-war</t>
  </si>
  <si>
    <t>Voidigo</t>
  </si>
  <si>
    <t>voidigo</t>
  </si>
  <si>
    <t>C:\Users\Owner\Documents\Roguelike Roguelike\Roguelikes\Voidigo.url</t>
  </si>
  <si>
    <t>https://store.steampowered.com/app/1304680/Voidigo/</t>
  </si>
  <si>
    <t>Voids Vigil</t>
  </si>
  <si>
    <t>voids-vigil</t>
  </si>
  <si>
    <t>Voin</t>
  </si>
  <si>
    <t>voin</t>
  </si>
  <si>
    <t>https://store.steampowered.com/app/2464530/VOIN/</t>
  </si>
  <si>
    <t>Waku Waku Puyo Puyo Dungeon</t>
  </si>
  <si>
    <t>waku-waku-poyo-poyo-dungeon</t>
  </si>
  <si>
    <t>C:\Users\Owner\Documents\Roguelike Roguelike\Roguelikes\Waku Waku Puyo Puyo Dungeon.lnk</t>
  </si>
  <si>
    <t>Wall World</t>
  </si>
  <si>
    <t>wall-world</t>
  </si>
  <si>
    <t>C:\Users\Owner\Documents\Roguelike Roguelike\Roguelikes\Wall World.url</t>
  </si>
  <si>
    <t>https://store.steampowered.com/app/2187290/Wall_World/</t>
  </si>
  <si>
    <t>Wall World 2</t>
  </si>
  <si>
    <t>wall-world-2</t>
  </si>
  <si>
    <t>Warhammer Survivors</t>
  </si>
  <si>
    <t>warhammer-survivors</t>
  </si>
  <si>
    <t>WarpVector</t>
  </si>
  <si>
    <t>warpvector</t>
  </si>
  <si>
    <t>Warriors: Abyss</t>
  </si>
  <si>
    <t>warriors-abyss</t>
  </si>
  <si>
    <t>C:\Users\Owner\Documents\Roguelike Roguelike\Roguelikes\WARRIORS Abyss.url</t>
  </si>
  <si>
    <t>https://store.steampowered.com/app/3178350/WARRIORS_Abyss/</t>
  </si>
  <si>
    <t>Warsim: The Realm of Aslona</t>
  </si>
  <si>
    <t>warsim-the-realm-of-aslona</t>
  </si>
  <si>
    <t>C:\Users\Owner\Documents\Roguelike Roguelike\Roguelikes\Warsim The Realm of Aslona.url</t>
  </si>
  <si>
    <t>https://store.steampowered.com/app/659540/Warsim_The_Realm_of_Aslona/</t>
  </si>
  <si>
    <t>Wayward</t>
  </si>
  <si>
    <t>wayward</t>
  </si>
  <si>
    <t>WazHack</t>
  </si>
  <si>
    <t>wazhack</t>
  </si>
  <si>
    <t>C:\Users\Owner\Documents\Roguelike Roguelike\Roguelikes\WazHack.url</t>
  </si>
  <si>
    <t>https://store.steampowered.com/app/264160/WazHack/</t>
  </si>
  <si>
    <t>We Need To Go Deeper</t>
  </si>
  <si>
    <t>we-need-to-go-deeper</t>
  </si>
  <si>
    <t>C:\Users\Owner\Documents\Roguelike Roguelike\Roguelikes\We Need To Go Deeper.url</t>
  </si>
  <si>
    <t>https://store.steampowered.com/app/307110/We_Need_To_Go_Deeper/</t>
  </si>
  <si>
    <t>Weird Worlds: Return to Infinite Space</t>
  </si>
  <si>
    <t>weird-worlds-return-to-infinite-space</t>
  </si>
  <si>
    <t>C:\Users\Owner\Documents\Roguelike Roguelike\Roguelikes\Weird Worlds Return to Infinite Space.url</t>
  </si>
  <si>
    <t>https://store.steampowered.com/app/226120/Weird_Worlds_Return_to_Infinite_Space/</t>
  </si>
  <si>
    <t>West of Dead</t>
  </si>
  <si>
    <t>west-of-dead</t>
  </si>
  <si>
    <t>C:\Users\Owner\Documents\Roguelike Roguelike\Roguelikes\West of Dead.url</t>
  </si>
  <si>
    <t>https://store.steampowered.com/app/1016790/West_of_Dead/</t>
  </si>
  <si>
    <t>Whisker Squadron: Survivor</t>
  </si>
  <si>
    <t>whisker-squadron-survivor</t>
  </si>
  <si>
    <t>White Knuckle</t>
  </si>
  <si>
    <t>white-knuckle</t>
  </si>
  <si>
    <t>Wild Bastards</t>
  </si>
  <si>
    <t>wild-bastards</t>
  </si>
  <si>
    <t>Wildermyth</t>
  </si>
  <si>
    <t>wildermyth</t>
  </si>
  <si>
    <t>Wildfrost</t>
  </si>
  <si>
    <t>wildfrost</t>
  </si>
  <si>
    <t>C:\Users\Owner\Documents\Roguelike Roguelike\Roguelikes\Wildfrost.url</t>
  </si>
  <si>
    <t>https://store.steampowered.com/app/1811990/Wildfrost/</t>
  </si>
  <si>
    <t>Windblown</t>
  </si>
  <si>
    <t>windblown</t>
  </si>
  <si>
    <t>Winnie's Hole</t>
  </si>
  <si>
    <t>winnies-hole</t>
  </si>
  <si>
    <t>Wireworks</t>
  </si>
  <si>
    <t>wireworks</t>
  </si>
  <si>
    <t>https://store.steampowered.com/app/4206270/Wireworks/</t>
  </si>
  <si>
    <t>Witchfire</t>
  </si>
  <si>
    <t>witchfire</t>
  </si>
  <si>
    <t>https://store.steampowered.com/app/3156770/Witchfire/</t>
  </si>
  <si>
    <t>Witch's Apocalyptic Journey</t>
  </si>
  <si>
    <t>witchs-apocalyptic-journey</t>
  </si>
  <si>
    <t>Wizard of Legend</t>
  </si>
  <si>
    <t>wizard-of-legend</t>
  </si>
  <si>
    <t>C:\Users\Owner\Documents\Roguelike Roguelike\Roguelikes\Wizard of Legend.url</t>
  </si>
  <si>
    <t>https://store.steampowered.com/app/445980/Wizard_of_Legend/</t>
  </si>
  <si>
    <t>Wizard of Legend 2</t>
  </si>
  <si>
    <t>wizard-of-legend-2</t>
  </si>
  <si>
    <t>C:\Users\Owner\Documents\Roguelike Roguelike\Roguelikes\Wizard of Legend 2.url</t>
  </si>
  <si>
    <t>https://store.steampowered.com/app/2193540/Wizard_of_Legend_2/</t>
  </si>
  <si>
    <t>WizardChess</t>
  </si>
  <si>
    <t>wizardchess</t>
  </si>
  <si>
    <t>C:\Users\Owner\Documents\Roguelike Roguelike\Roguelikes\WizardChess.url</t>
  </si>
  <si>
    <t>https://store.steampowered.com/app/1274210/WizardChess/</t>
  </si>
  <si>
    <t>Word Play</t>
  </si>
  <si>
    <t>word-play</t>
  </si>
  <si>
    <t>Wordatro!</t>
  </si>
  <si>
    <t>wordatro</t>
  </si>
  <si>
    <t>C:\Users\Owner\Documents\Roguelike Roguelike\Roguelikes\Wordatro!.url</t>
  </si>
  <si>
    <t>https://store.steampowered.com/app/3140120/Wordatro/</t>
  </si>
  <si>
    <t>Words Can Kill</t>
  </si>
  <si>
    <t>words-can-kill</t>
  </si>
  <si>
    <t>C:\Users\Owner\Documents\Roguelike Roguelike\Roguelikes\Words Can Kill.url</t>
  </si>
  <si>
    <t>https://store.steampowered.com/app/1732090/Words_Can_Kill/</t>
  </si>
  <si>
    <t>Worlds Upon The Wind</t>
  </si>
  <si>
    <t>worlds-upon-the-wind</t>
  </si>
  <si>
    <t>https://store.steampowered.com/app/3640430/Worlds_Upon_The_Wind/</t>
  </si>
  <si>
    <t>Yasha: Legends of the Demon Blade</t>
  </si>
  <si>
    <t>yasha-legends-of-the-demon-blade</t>
  </si>
  <si>
    <t>Yet Another Zombie Survivors</t>
  </si>
  <si>
    <t>yet-another-zombie-survivors</t>
  </si>
  <si>
    <t>C:\Users\Owner\Documents\Roguelike Roguelike\Roguelikes\Yet Another Zombie Survivors.url</t>
  </si>
  <si>
    <t>https://store.steampowered.com/app/2163330/Yet_Another_Zombie_Survivors/</t>
  </si>
  <si>
    <t>Yohane the Parhelion: Numazu in the Mirage</t>
  </si>
  <si>
    <t>yohane-the-parhelion-numazu-in-the-mirage</t>
  </si>
  <si>
    <t>C:\Users\Owner\Documents\Roguelike Roguelike\Roguelikes\Yohane the Parhelion - NUMAZU in the MIRAGE -.url</t>
  </si>
  <si>
    <t>https://store.steampowered.com/app/2459750/Yohane_the_Parhelion__NUMAZU_in_the_MIRAGE/</t>
  </si>
  <si>
    <t>Youdanji</t>
  </si>
  <si>
    <t>youdanji</t>
  </si>
  <si>
    <t>Z.H.P. Unlosing Ranger VS Darkdeath Evilman</t>
  </si>
  <si>
    <t>z-h-p-unlosing-ranger-vs-darkdeath-evilman</t>
  </si>
  <si>
    <t>C:\Users\Owner\Documents\Roguelike Roguelike\Roguelikes\Z.H.P. Unlosing Ranger VS Darkdeath Evilman.lnk</t>
  </si>
  <si>
    <t>https://store.steampowered.com/app/1732070/ZHP_Unlosing_Ranger_vs_Darkdeath_Evilman/</t>
  </si>
  <si>
    <t>Zangband</t>
  </si>
  <si>
    <t>zangband</t>
  </si>
  <si>
    <t>C:\Users\Owner\Documents\Roguelike Roguelike\Roguelikes\Zangband.lnk</t>
  </si>
  <si>
    <t>Zet Zillions</t>
  </si>
  <si>
    <t>zet-zillions</t>
  </si>
  <si>
    <t>C:\Users\Owner\Documents\Roguelike Roguelike\Roguelikes\Zet Zillions.url</t>
  </si>
  <si>
    <t>https://store.steampowered.com/app/2229560/Zet_Zillions/</t>
  </si>
  <si>
    <t>Ziggurat</t>
  </si>
  <si>
    <t>ziggurat</t>
  </si>
  <si>
    <t>C:\Users\Owner\Documents\Roguelike Roguelike\Roguelikes\Ziggurat.url</t>
  </si>
  <si>
    <t>https://store.steampowered.com/app/308420/Ziggurat/</t>
  </si>
  <si>
    <t>Ziggurat 2</t>
  </si>
  <si>
    <t>ziggurat-2</t>
  </si>
  <si>
    <t>C:\Users\Owner\Documents\Roguelike Roguelike\Roguelikes\Ziggurat 2.url</t>
  </si>
  <si>
    <t>https://store.steampowered.com/app/1159560/Ziggurat_2/</t>
  </si>
  <si>
    <t>ZMAngband</t>
  </si>
  <si>
    <t>zmangband</t>
  </si>
  <si>
    <t>C:\Users\Owner\Documents\Roguelike Roguelike\Roguelikes\ZMAngband.lnk</t>
  </si>
  <si>
    <t>Zoeti</t>
  </si>
  <si>
    <t>zoeti</t>
  </si>
  <si>
    <t>C:\Users\Owner\Documents\Roguelike Roguelike\Roguelikes\Zoeti.url</t>
  </si>
  <si>
    <t>https://store.steampowered.com/app/1434540/Zoeti/</t>
  </si>
  <si>
    <t>Zoominoes</t>
  </si>
  <si>
    <t>zoominoes</t>
  </si>
  <si>
    <t>https://store.steampowered.com/app/3282420/Zoominoes/</t>
  </si>
  <si>
    <t>Zorbus</t>
  </si>
  <si>
    <t>zorbus</t>
  </si>
  <si>
    <t>C:\Users\Owner\Documents\Roguelike Roguelike\Roguelikes\Zorbus.url</t>
  </si>
  <si>
    <t>https://store.steampowered.com/app/2125420/Zorbus/</t>
  </si>
  <si>
    <t>Influencer</t>
  </si>
  <si>
    <t>Influencee</t>
  </si>
  <si>
    <t>Influencer Time</t>
  </si>
  <si>
    <t>Dev/Series Relation</t>
  </si>
  <si>
    <t>Source</t>
  </si>
  <si>
    <t>https://www.reddit.com/r/nintendo/comments/54vjq6/ama_im_david_the_developer_of_quest_of_dungeons/</t>
  </si>
  <si>
    <t>check folder</t>
  </si>
  <si>
    <t>https://steamcommunity.com/app/1461910/discussions/0/3363649332031630216/?l=finnish</t>
  </si>
  <si>
    <t>https://x.com/mumpitzgames/status/1925572756806017381</t>
  </si>
  <si>
    <t>https://store.steampowered.com/app/3333700/The_Royal_Writ/</t>
  </si>
  <si>
    <t>https://www.akuparagames.com/2026/06/09/meeting-mankibo-the-team-behind-montabi/</t>
  </si>
  <si>
    <t>https://www.reddit.com/r/roguelikes/comments/1kanmof/crablike_an_underwater_dungeon_crawler/</t>
  </si>
  <si>
    <t>https://www.youtube.com/watch?v=JXv8hQguGCI</t>
  </si>
  <si>
    <t>https://frozendepths.net/roguelike/info.php</t>
  </si>
  <si>
    <t>https://roguebasin.com/index.php/GearHead_Caramel</t>
  </si>
  <si>
    <t>https://zenorogue.blogspot.com/search/label/sources</t>
  </si>
  <si>
    <t>game credits</t>
  </si>
  <si>
    <t>https://roguebasin.com/index.php/LambdaRogue</t>
  </si>
  <si>
    <t>http://www.zincland.com/powder/?pagename=about</t>
  </si>
  <si>
    <t>https://www.patreon.com/roguempire/about</t>
  </si>
  <si>
    <t>https://www.shadowofthewyrm.org/about.html</t>
  </si>
  <si>
    <t>https://x.com/ArturSmiarowski/status/1870390372389597210</t>
  </si>
  <si>
    <t>https://www.roguebasin.com/index.php/Sproggiwood</t>
  </si>
  <si>
    <t>https://www.kickstarter.com/projects/1926605606/stoneshard-open-world-roguelike-rpg-with-tactical</t>
  </si>
  <si>
    <t>https://x.com/tametick/status/1202248124221272064</t>
  </si>
  <si>
    <t>https://roguebasin.com/index.php/Crablike</t>
  </si>
  <si>
    <t>https://roguebasin.com/index.php?title=Diablo</t>
  </si>
  <si>
    <t>https://roguebasin.com/index.php/Sil</t>
  </si>
  <si>
    <t>https://roguebasin.com/index.php/The_Ground_Gives_Way</t>
  </si>
  <si>
    <t>https://roguebasin.com/index.php/Zangband</t>
  </si>
  <si>
    <t>https://roguebasin.com/index.php/ZMAngband</t>
  </si>
  <si>
    <t>https://steamcommunity.com/app/1830970/discussions/0/6660355571253835571/</t>
  </si>
  <si>
    <t>https://www.youtube.com/watch?v=kYUYXX5vdkU</t>
  </si>
  <si>
    <t>http://www.roguelikeradio.com/2019/02/episode-151-haque.html</t>
  </si>
  <si>
    <t>https://x.com/GrimorioG/status/1213196249509376001?s=20</t>
  </si>
  <si>
    <t>https://www.reddit.com/r/IndieGaming/comments/1iooyqr/roguelike_autobattler_cute_creatures_what_do_you/</t>
  </si>
  <si>
    <t>https://codetheory.itch.io/lootplot-playtest#:~:text=A%20downloadable%20game%20for%20Windows,it%20to%20the%20next%20round.</t>
  </si>
  <si>
    <t>look at it</t>
  </si>
  <si>
    <t>https://youtu.be/DY-KwfFTU9g</t>
  </si>
  <si>
    <t>https://www.reddit.com/r/IndieGaming/comments/13vr0mm/comment/jm7alk0/?context=3</t>
  </si>
  <si>
    <t>https://x.com/Mudita_Games/status/1988179400454500794</t>
  </si>
  <si>
    <t>https://steamcommunity.com/app/1494560/discussions/0/4335355681660890217/#c4335355681661031211</t>
  </si>
  <si>
    <t>developer is a big balatro fan, decks and cards resemble balatro</t>
  </si>
  <si>
    <t>https://store.steampowered.com/app/3823370/Beyond_Words/</t>
  </si>
  <si>
    <t>https://youtu.be/HyhYA69y62c</t>
  </si>
  <si>
    <t>https://forum.gamemaker.io/index.php?threads/cats-dice-a-big-number-dice-building-roguelike-inspired-by-games-such-as-balatro-and-slice-dice.114871/</t>
  </si>
  <si>
    <t>https://x.com/CraftmosGames/status/2032372023327146439?s=20</t>
  </si>
  <si>
    <t>https://www.gamespress.com/Solo-Developer-Bigosaur-Launches-Basketball-Roguelike-Clutchtime-Baske#:~:text=With%20inspirations%20from%20hometown%20superstars%20Nikola%20Joki%C4%87%2C,passion%20project%20using%20basketball%20as%20the%20medium.</t>
  </si>
  <si>
    <t>https://www.reddit.com/r/roguelites/comments/1u78c4e/2_years_later_my_solo_pinball_roguelike_project/</t>
  </si>
  <si>
    <t>https://www.youtube.com/watch?v=7SjRhK9wdEE</t>
  </si>
  <si>
    <t>https://rocketadrift.itch.io/dead-finger-dice-a-billionaire-killing-game/devlog/963841/dead-finger-dice-demo-out-now</t>
  </si>
  <si>
    <t>https://store.steampowered.com/app/3035330/Dicealot/</t>
  </si>
  <si>
    <t>https://www.reddit.com/r/IndieGaming/comments/1pjdyue/bucket_list_item_complete_presenting_at_day_of/</t>
  </si>
  <si>
    <t>clear influence but also check folder, he clearly plays it and made a game like it</t>
  </si>
  <si>
    <t>https://www.pocketgamer.com/gambonanza/developer-interview/</t>
  </si>
  <si>
    <t>https://bscotch.itch.io/how-many-dudes</t>
  </si>
  <si>
    <t>https://www.youtube.com/watch?v=txv0XsRrFwo</t>
  </si>
  <si>
    <t>https://x.com/PlayLuckyShot/status/2084999450808782908</t>
  </si>
  <si>
    <t>https://www.youtube.com/watch?v=cjh1J2AuT_4</t>
  </si>
  <si>
    <t>https://store.steampowered.com/app/3205380/Omelet_You_Cook/</t>
  </si>
  <si>
    <t>https://www.reddit.com/r/IndieGaming/comments/1h0aag9/passant_is_a_chess_roguelike_where_you_build_your/ / mentioned on discord he went back to an old project after playing balatro</t>
  </si>
  <si>
    <t>https://x.com/MrMorrisGames/status/2030327854383190254</t>
  </si>
  <si>
    <t>https://retconmagazine.com/how-raccoin-a-game-about-watching-a-machine-push-coins-came-to-life-interview/</t>
  </si>
  <si>
    <t>https://x.com/brainoidgames/status/1925653290278121609</t>
  </si>
  <si>
    <t>https://www.reddit.com/r/godot/comments/1lo0rfm/14_months_of_work_on_my_1st_game_demo_is_now/#:~:text=Demo%20is%20now%20available!,-selfpromo%20(games)&amp;text=This%20video%20cannot%20be%20played.&amp;text=Hi%20fellow%20devs%2C%20I'm,it%20to%20get%20notified%20:)</t>
  </si>
  <si>
    <t>https://steamcommunity.com/games/2904290/announcements/detail/4185610799649293674#:~:text=RollScape%20is%20a%20game%20inspired,I%20played%20throughout%20the%20years.</t>
  </si>
  <si>
    <t>https://x.com/CLLC_studio/status/1925866594078453892</t>
  </si>
  <si>
    <t>https://www.reddit.com/r/pcgaming/comments/1ix1kj1/we_are_the_developers_of_runeborn_a_dark_fantasy/#:~:text=%2C%20say%2C%20Arco?-,RunebornGame,make%20it%20even%20more%20unique.</t>
  </si>
  <si>
    <t>https://www.reddit.com/r/deckbuildingroguelike/comments/1qszp8o/runeveil_sts_meets_balatro_is_on_steam/</t>
  </si>
  <si>
    <t>duh</t>
  </si>
  <si>
    <t>https://store.steampowered.com/app/3496890/Slot_or_Not/</t>
  </si>
  <si>
    <t>https://www.reddit.com/r/Games/comments/1giltps/sodaman_tape_corps_balatro_inspired_roguelite/</t>
  </si>
  <si>
    <t>https://www.youtube.com/watch?v=ZVQBDWbGPIg</t>
  </si>
  <si>
    <t>https://store.steampowered.com/app/2902440/Steves_Warehouse_Physics_Roguelike_Chaos/</t>
  </si>
  <si>
    <t>Mentioned multiple times in discord, not an inspiration to start the game, but helped out during development, check folder</t>
  </si>
  <si>
    <t>https://gmtk.substack.com/p/how-i-made-word-play</t>
  </si>
  <si>
    <t>….......</t>
  </si>
  <si>
    <t>https://www.youtube.com/watch?v=9MTnAtXsJn0</t>
  </si>
  <si>
    <t>https://legendofkeepers.fandom.com/wiki/Legend_of_Keepers</t>
  </si>
  <si>
    <t>https://gamerant.com/the-last-spell-game-interview-launch-dlc/#:~:text=The%20Last%20Spell's%20unique%20blend,build%20characters%20however%20they%20want.</t>
  </si>
  <si>
    <t>https://youtu.be/VGMszILvj78</t>
  </si>
  <si>
    <t>https://www.ign.com/articles/claim-a-key-for-hellcard-the-turn-based-deckbuilding-rogue-lite-from-book-of-demons-developer</t>
  </si>
  <si>
    <t>https://steamcommunity.com/app/1823390/discussions/2/6893400166994423780/</t>
  </si>
  <si>
    <t>https://roguebasin.com/index.php/Labyrinth_of_Legendary_Loot</t>
  </si>
  <si>
    <t>https://roguebasin.com/index.php/Pixel_Dungeon</t>
  </si>
  <si>
    <t>https://roguebasin.com/index.php/ROGUE-FP</t>
  </si>
  <si>
    <t>https://steamcommunity.com/app/371430/discussions/0/494631967651210890/#c494631967651765393</t>
  </si>
  <si>
    <t>https://steamcommunity.com/app/506870/discussions/0/1354868867726398236/</t>
  </si>
  <si>
    <t>https://www.youtube.com/watch?v=G8e_zxWb3QA</t>
  </si>
  <si>
    <t>https://steamcommunity.com/app/3100310/discussions/0/735910198043224446/#c735910198043297427</t>
  </si>
  <si>
    <t>https://caifuhao.eastmoney.com/news/20260725235351583816280</t>
  </si>
  <si>
    <t>https://x.com/9fingergames/status/1702411051290006007</t>
  </si>
  <si>
    <t>https://x.com/nikkonikkoLTD/status/1984291038723457227?s=20</t>
  </si>
  <si>
    <t>https://gamingtrend.com/previews/little-angels-maid-survivors-preview-playx4-a-brotato-esque-horde-survival-game-with-anime-packaging-and-evolutions-to-the-genre/</t>
  </si>
  <si>
    <t>https://www.reddit.com/r/Games/comments/16x0fkk/shape_shifter_formations_castec_studios_an_action/</t>
  </si>
  <si>
    <t>https://store.steampowered.com/app/2738940/Voids_Vigil/?inqueue=2_eyJzdHJDb250ZW50SHViVHlwZSI6InRhZ3MiLCJuQ29udGVudEh1YlRhZ0lEIjoxNzE2LCJiRGlzY291bnRzT25seSI6ZmFsc2UsImJQcmlvcml0aXplRGlzY291bnRzIjpmYWxzZX0</t>
  </si>
  <si>
    <t>https://www.reddit.com/r/Games/comments/2osauc/hi_rgames_were_a_group_of_aaa_and_exaaa/</t>
  </si>
  <si>
    <t>https://roguebasin.com/index.php/Cataclysm:_Bright_Nights</t>
  </si>
  <si>
    <t>https://roguebasin.com/index.php/CataclysmDDA</t>
  </si>
  <si>
    <t>https://www.youtube.com/watch?v=DASCE8BbvOI&amp;t=1s (Got to play the kickstarter version early)</t>
  </si>
  <si>
    <t>https://mcvuk.com/business-news/when-we-made-wildfrost/</t>
  </si>
  <si>
    <t>https://www.scousegamer88.com/2021/03/31/astral-ascent-hibernian-workshop-interview/</t>
  </si>
  <si>
    <t>https://gonintendo.com/contents/37637-tmnt-splintered-fate-devs-say-they-were-inspired-by-hades-dead-cells-and-more</t>
  </si>
  <si>
    <t>https://www.reddit.com/r/roguelikes/comments/fwbx5g/mainframe_defenders_cogmind_inspired_tactics/#:~:text=*Mainframe%20Defenders*%20is%20a%20roguelite%20game%20available,**Earning%20Matter%20and%20drops**%20*%20**Upgrading%20mechs**</t>
  </si>
  <si>
    <t>https://steamcommunity.com/app/1519490/discussions/0/5456682769556329213/#c5456682769558786398</t>
  </si>
  <si>
    <t>https://malcolmsith.newgrounds.com/news/post/1504514</t>
  </si>
  <si>
    <t>https://rogueliker.com/vellum-inspirations/#:~:text=Vellum's%20Inspirations,chapter%20of%20the%20original%20series.</t>
  </si>
  <si>
    <t>https://www.reddit.com/r/IAmA/comments/4po4pn/i_am_the_developer_of_20xx_the_megaman_xinspired/</t>
  </si>
  <si>
    <t>https://en.wikipedia.org/wiki/BPM:_Bullets_Per_Minute#:~:text=The%20game%20was%20inspired%20by,of%20the%20NecroDancer%20and%20Cuphead.</t>
  </si>
  <si>
    <t>https://www.youtube.com/watch?v=dfLSGkKC2ug</t>
  </si>
  <si>
    <t>https://www.reddit.com/r/Games/comments/1syyjc8/ama_demon_lord_just_a_block_the_gridbased/</t>
  </si>
  <si>
    <t>https://x.com/nikkonikkoLTD/status/1925953983178269138?s=20</t>
  </si>
  <si>
    <t>https://shogunshowdown.wiki.gg/wiki/Shogun_Showdown</t>
  </si>
  <si>
    <t>https://www.nettosgameroom.com/2025/09/interview-with-team-tapas-creators-of.html</t>
  </si>
  <si>
    <t>https://www.reddit.com/r/IndieGaming/comments/evnabb/a_short_impression_of_insurmountable_our_new_game/</t>
  </si>
  <si>
    <t>https://x.com/studio_goblinz/status/1703121970680807815?s=20</t>
  </si>
  <si>
    <t>https://steamcommunity.com/app/2735580/discussions/0/595152144826392997/</t>
  </si>
  <si>
    <t>duh also check the folder for proof</t>
  </si>
  <si>
    <t>also mentioned in discord</t>
  </si>
  <si>
    <t>https://www.reddit.com/r/pcgaming/comments/1kxi8ze/as_we_descend_strategy_roguelike_deckbuilder/</t>
  </si>
  <si>
    <t>https://www.kickstarter.com/projects/thermitegames/corpse-keeper</t>
  </si>
  <si>
    <t>https://youtu.be/tbs9o6bck1U</t>
  </si>
  <si>
    <t>https://steamcommunity.com/app/1016730/discussions/0/1814296907961762044/</t>
  </si>
  <si>
    <t>https://www.pcgamer.com/turn-based-roguelike-deep-sky-derelicts-channels-darkest-dungeon-in-space/</t>
  </si>
  <si>
    <t>https://www.gamespress.com/Die-For-The-Lich-is-coming-to-Early-Access-on-November-10th-2025</t>
  </si>
  <si>
    <t>https://steamcommunity.com/app/429620/discussions/0/352788552271906911/#c352788917764129482</t>
  </si>
  <si>
    <t>https://www.reddit.com/r/roguelites/comments/r8cay9/weve_been_developing_the_roguelite_escape_the_mad/</t>
  </si>
  <si>
    <t>https://www.youtube.com/watch?v=ZqMZqQ-wrko</t>
  </si>
  <si>
    <t>https://iratus.org/faq</t>
  </si>
  <si>
    <t>https://x.com/NadirTheGame/status/1585925975115702273?s=20</t>
  </si>
  <si>
    <t>https://rogueliker.com/shadowveil-legend-of-the-five-rings-interview/</t>
  </si>
  <si>
    <t>https://www.reddit.com/r/IAmA/comments/aj6sq1/comment/eet5qh4/</t>
  </si>
  <si>
    <t>https://www.reddit.com/r/indiegames/comments/171yt60/our_first_gamevoice_of_belldonademo_release/</t>
  </si>
  <si>
    <t>https://store.steampowered.com/news/app/3590290/view/508482584447025703</t>
  </si>
  <si>
    <t>https://www.polygon.com/absolum-roguelike-interview-dotemu-guard-crush/</t>
  </si>
  <si>
    <t>https://x.com/AnAmazingWizard/status/1489554155597352962?s=20</t>
  </si>
  <si>
    <t>https://x.com/monstertheaterx/status/1819715822203355558?s=20</t>
  </si>
  <si>
    <t>https://80.lv/articles/battle-shapers-how-blender-unity-helped-create-the-game-s-vibrant-world</t>
  </si>
  <si>
    <t>https://www.youtube.com/watch?v=VRhAER68ynU</t>
  </si>
  <si>
    <t>https://darkrpgs.home.blog/2021/01/08/interview-with-glasses-cat-games-the-creators-of-devil-slayer-raksasi-a-souls-like-inspired-by-chinese-legends/#:~:text=How%20the%20idea%20behind%20this,souls%2Dlike%20style%20combat%20system.</t>
  </si>
  <si>
    <t>https://www.reddit.com/r/Games/comments/oymu1h/ama_we_are_afterburner_studios_the_3person_team/</t>
  </si>
  <si>
    <t>https://www.reddit.com/r/IndieGaming/comments/1pji5gu/dunjungle_the_monkey_action_roguelite_is_out_on/#:~:text=A%20big%20of%20Rogue%20Legacy%2C%20Spelunky%2C%20Hades.,kinda%20got%20inspiration%20from%20all%20of%20them.</t>
  </si>
  <si>
    <t>https://store.steampowered.com/app/465200/Fury_Unleashed/#:~:text=Fury%20Unleashed%20was%20created%20by,like%20Contra%20and%20Metal%20Slug.</t>
  </si>
  <si>
    <t>https://x.com/JFGamesPR/status/1803711115047625170</t>
  </si>
  <si>
    <t>https://x.com/VoidmawGames/status/2024503993805000848?s=20</t>
  </si>
  <si>
    <t>https://noisypixel.net/metal-unit-interview-waifus-2d-action-felix-soumpholphakdy/#:~:text=Felix%20Soumpholphakdy:%20Dead%20Cells%20is%20a%20big,we%20wanted%20to%20craft%20a%20big%20world.</t>
  </si>
  <si>
    <t>https://www.reddit.com/r/roguelites/comments/m2341u/space_gladiators_my_isaac_inspired_grotesque/</t>
  </si>
  <si>
    <t>https://www.cbr.com/rogue-prince-of-persia-asadi-xye-dylan-eurlings-interview/</t>
  </si>
  <si>
    <t>https://www.shacknews.com/article/110700/undermine-dev-unearths-roguelike-rpg-info-in-interview</t>
  </si>
  <si>
    <t>https://en.wikipedia.org/wiki/Windblown</t>
  </si>
  <si>
    <t>https://www.reddit.com/r/Games/comments/1c3l5e8/jotunnslayer_hordes_of_hel_games_farm_roguelike/</t>
  </si>
  <si>
    <t>https://www.reddit.com/r/roguelites/comments/1df57mf/ama_hello_were_bolt_blaster_games_the_creators_of/</t>
  </si>
  <si>
    <t>https://www.reddit.com/r/iosgaming/comments/1hjehh9/lost_for_swords_a_dungeon_crawler_focusing_on/</t>
  </si>
  <si>
    <t>https://www.youtube.com/watch?v=-X_QYumQQGk</t>
  </si>
  <si>
    <t>https://steamcommunity.com/app/3100310/discussions/0/735910198042983690/#c758430178052462886</t>
  </si>
  <si>
    <t>https://steamcommunity.com/app/449960/discussions/0/352788917765198084/?ctp=2#c353915309337431749</t>
  </si>
  <si>
    <t>https://x.com/MirariRelics/status/2083184893182489017?s=20</t>
  </si>
  <si>
    <t>https://www.youtube.com/watch?v=mGVNTEOoBXc</t>
  </si>
  <si>
    <t>https://roguesnail.com/hell-clock-our-new-roguelike-arpg-in-a-dark-fantasy-twist-on-brazils-war-of-canudos/</t>
  </si>
  <si>
    <t>https://x.com/edmundmcmillen/status/2073665726712614938?s=20</t>
  </si>
  <si>
    <t>https://www.youtube.com/watch?v=xsmbVWflwpw</t>
  </si>
  <si>
    <t>https://roguebasin.com/index.php/Sword_of_the_Stars:_The_Pit</t>
  </si>
  <si>
    <t>https://www.reddit.com/r/WebGames/comments/1m6esqf/archon_soul_its_been_a_year_and_a_half_of_hard/</t>
  </si>
  <si>
    <t>https://www.reddit.com/r/Games/comments/1dbw5hw/dice_fold_tinymice_slay_the_spire_but_with_dice/</t>
  </si>
  <si>
    <t>https://store.steampowered.com/app/3548520/DOG_WITCH/</t>
  </si>
  <si>
    <t>https://www.facebook.com/reel/931892201606258</t>
  </si>
  <si>
    <t>https://x.com/cleanfallgame/status/1958500517597876299?s=20</t>
  </si>
  <si>
    <t>https://store.steampowered.com/news/app/2934220/view/698764742929416235?l=english</t>
  </si>
  <si>
    <t>https://store.steampowered.com/news/app/2187290/view/3683427098080954737</t>
  </si>
  <si>
    <t>https://en.wikipedia.org/wiki/Road_Not_Taken</t>
  </si>
  <si>
    <t>https://www.reddit.com/r/NintendoSwitch/comments/75yryq/hi_we_are_the_molasses_flood_creators_of_the/</t>
  </si>
  <si>
    <t>https://www.roguelikeradio.com/2011/10/interview-with-ido-yehieli.html</t>
  </si>
  <si>
    <t>https://roguebasin.com/index.php/Cataclysm</t>
  </si>
  <si>
    <t>https://sassygamers.com/2023/10/20/gamedev-interview-quasimorph/</t>
  </si>
  <si>
    <t>https://x.com/TeamWoodGames/status/1383470923156647938?s=20</t>
  </si>
  <si>
    <t>https://en.wikipedia.org/wiki/Teamfight_Tactics</t>
  </si>
  <si>
    <t>https://gamestudio.n-ix.com/case-study/the-bazaar-game-development-story/</t>
  </si>
  <si>
    <t>https://www.youtube.com/watch?v=5fR9VYTfm2A&amp;t=1s</t>
  </si>
  <si>
    <t>https://www.reddit.com/r/nintendo/comments/6k942k/yo_we_made_gonner_and_it_just_came_out_on_the/</t>
  </si>
  <si>
    <t>https://gamerant.com/lone-ruin-interview-roguelike-indie-game-design-inspirations-visuals-coding/#:~:text=As%20inspiration%20from%20different%20games,dangerous%20to%20go%20alone%22%20line.</t>
  </si>
  <si>
    <t>https://monstervine.com/ic/IC-LR-Interview.mp3</t>
  </si>
  <si>
    <t>https://steamcommunity.com/app/616000/discussions/0/1319962663550892419/#c1319962683447326488</t>
  </si>
  <si>
    <t>https://www.fanbyte.com/legacy/shovel-knight-dig-interview</t>
  </si>
  <si>
    <t>https://x.com/Nitrome/status/931133911408828421?s=20</t>
  </si>
  <si>
    <t>https://www.reddit.com/r/nintendo/comments/691a58/we_are_team_tumbleseed_and_we_launched_tumbleseed/</t>
  </si>
  <si>
    <t>https://www.polygon.com/pc/2019/4/7/18299068/dicey-dungeons-terry-cavanagh-gdc-preview</t>
  </si>
  <si>
    <t>https://game-wisdom.com/podcast/five-year-development-behind-nowhere-prophet mentions plaing dream quest in this interview</t>
  </si>
  <si>
    <t>https://podcasts.apple.com/us/podcast/slay-the-spire-with-anthony-giovannetti/id1435365252?i=1000447140877</t>
  </si>
  <si>
    <t>https://www.gridsagegames.com/forums/index.php?topic=648.msg5316#msg5316</t>
  </si>
  <si>
    <t>https://www.qcfdesign.com/wiki/DesktopDungeons/index.php?title=Desktop_Dungeons</t>
  </si>
  <si>
    <t>https://www.gamedeveloper.com/game-platforms/eugene-paik-talks-about-vagante-a-roguelite-8-years-in-the-making</t>
  </si>
  <si>
    <t>https://www.reddit.com/r/Games/comments/7ukbl1/im_the_lead_developer_of_tangledeep_a_roguelike/</t>
  </si>
  <si>
    <t>https://www.roguebasin.com/index.php/I_Am_Overburdened</t>
  </si>
  <si>
    <t>https://www.gameskinny.com/culture/interview-with-colin-day-creator-of-rogue-wizards-and-founder-of-spellbind-studios/</t>
  </si>
  <si>
    <t>https://steamcommunity.com/app/329970/discussions/0/620700960829035333/#c606068060818832019</t>
  </si>
  <si>
    <t>https://www.bay12forums.com/smf/index.php?topic=182370.0#:~:text=Escaped%20Lunatic-,Soulash%202%20%2D%20Adventures%20and%20Conquest%20in%20Procedural%20Fantasy%20Worlds,to%20the%20Roguelike%20design%20formula.</t>
  </si>
  <si>
    <t>https://store.epicgames.com/en-US/news/super-fantasy-kingdom-city-builder-next-vampire-survivors-obsession</t>
  </si>
  <si>
    <t>https://doorsoftrithius.com/</t>
  </si>
  <si>
    <t>https://www.youtube.com/watch?v=giIIoIKntnw</t>
  </si>
  <si>
    <t>https://youtu.be/-I__TxhbQgw</t>
  </si>
  <si>
    <t>http://www.bay12forums.com/smf/index.php?topic=173000.0</t>
  </si>
  <si>
    <t>https://roguebasin.com/index.php/Wayward</t>
  </si>
  <si>
    <t>https://x.com/TheFeebleMinds/status/2027340299630989393</t>
  </si>
  <si>
    <t>https://www.reddit.com/r/playmygame/comments/sqb852/our_spellcasting_roguelike_abandoned_archive_now/</t>
  </si>
  <si>
    <t>https://www.reddit.com/r/Games/comments/v2kcsr/ama_were_the_team_behind_akxolotl_a_cute_but/</t>
  </si>
  <si>
    <t>dev has mentioned playing both isaac and gungeon, and also look at it</t>
  </si>
  <si>
    <t>https://www.reddit.com/r/Games/comments/czn9i5/were_the_developers_of_atomicrops_an_action/#:~:text=I%20got%20addicted%20to%20Stardew,simply%20stat%20upgrades%20or%20something).</t>
  </si>
  <si>
    <t>https://web.archive.org/web/20220130212105/https://www.indiegameoftheweek.com/BeyondTheLongNight</t>
  </si>
  <si>
    <t>https://steamcommunity.com/app/1734320/discussions/0/598515896185532848/</t>
  </si>
  <si>
    <t>https://en.wikipedia.org/wiki/Gunfire_Reborn#:~:text=Gunfire%20Reborn%20is%20developed%20by,would%20be%20most%20beneficial%20design.</t>
  </si>
  <si>
    <t>https://www.reddit.com/r/Games/comments/ziyl7m/this_is_alchemy_sheep_the_studio_behind_a/</t>
  </si>
  <si>
    <t>https://fextralife.com/odinfall-a-new-viking-themed-roguelite-coming-to-early-access/#:~:text=Odinfall%20Early%20Access%20on%20Steam&amp;text=According%20to%20Oscar%20Axelsson%20from,Throne%20and%20Enter%20the%20Gungeon.</t>
  </si>
  <si>
    <t>https://x.com/pathogenicgame/status/2085041700716654606?s=20</t>
  </si>
  <si>
    <t>https://www.gamedeveloper.com/design/ram-random-access-mayhem-s-body-swapping-mechanic-was-born-from-challenges-playing-roguelikes</t>
  </si>
  <si>
    <t>devs mentioned gungeon and hades a few times as comparisons, it's clear they've played multiple roguelikes also check folder</t>
  </si>
  <si>
    <t>https://creators.spotify.com/pod/show/openindie/episodes/29---Pixlpunk---Tiny-Rogues---RubyDev---Austria-e2ainqm/a-aafpjfq</t>
  </si>
  <si>
    <t>https://www.nme.com/news/gaming-news/crossy-road-creator-announces-space-western-shooter-tombstar-3258744</t>
  </si>
  <si>
    <t>https://www.reddit.com/r/JRPG/comments/1h4umpj/lets_talk_about_dragon_crystal_segas_own_early/</t>
  </si>
  <si>
    <t>https://bigbossbattle.com/abandon-ship-interview-fireblade-softwares-gary-burchell/</t>
  </si>
  <si>
    <t>https://arcanium-rise-of-akhan.xsollasitebuilder.com/</t>
  </si>
  <si>
    <t>https://steamcommunity.com/app/2118810/discussions/1/3980680532379147080/#c6027566653452797874</t>
  </si>
  <si>
    <t>https://medium.com/@gofig.news/a-coffee-break-with-fr%C3%A9d%C3%A9ric-lopez-crying-suns-3b030eb4f455</t>
  </si>
  <si>
    <t>https://medium.com/@alexiskennedy/q-a-with-alexis-kennedy-co-founder-of-weather-factory-dd35393c66f3</t>
  </si>
  <si>
    <t>https://steamcommunity.com/app/326150/discussions/0/617320168090466146/#c617320168065346307</t>
  </si>
  <si>
    <t>https://www.nintendolife.com/features/only-pokemon-can-make-pokemon-dicefolk-devs-on-finding-a-voice-in-a-crowded-genre</t>
  </si>
  <si>
    <t>https://www.reddit.com/r/NintendoSwitch/comments/trax0e/hi_im_the_developer_of_for_the_warp_a_scifi/</t>
  </si>
  <si>
    <t>https://medium.com/@morganjaffit/games-dont-credit-their-influences-they-should-a32e9904d800</t>
  </si>
  <si>
    <t>https://switchplayer.net/2017/05/08/grabbing-a-frozenbyte-with-some-has-been-heroes/</t>
  </si>
  <si>
    <t>https://en.wikipedia.org/wiki/Into_the_Breach#:~:text=Into%20the%20Breach%20came%20out,%3A%20Enemy%20Unknown%20(2012).</t>
  </si>
  <si>
    <t>https://forums.tigsource.com/index.php?topic=41609.0</t>
  </si>
  <si>
    <t>https://steamcommunity.com/app/681730/discussions/0/2132869574262194220/#c1675812484339955409</t>
  </si>
  <si>
    <t>https://en.wikipedia.org/wiki/One_Step_From_Eden#:~:text=Development%20of%20the%20game%20began,a%20reference%20to%20the%20game.</t>
  </si>
  <si>
    <t>https://www.polygon.com/2013/6/20/4439320/our-darker-purpose-kickstarter-avidly-wild-games/</t>
  </si>
  <si>
    <t>https://steamcommunity.com/app/296970/discussions/0/483368526579730066/#c483368526581048948</t>
  </si>
  <si>
    <t>https://screenrant.com/shape-of-dreams-eunseop-shim-interview/#:~:text=MOBAs%20were%20a%20key%20inspiration,like%20action%20roguelites%20in%20general.</t>
  </si>
  <si>
    <t>https://en.wikipedia.org/wiki/Slay_the_Spire#:~:text=Their%20initial%20goal%20was%20to,built%20on%20the%20libGDX%20framework.</t>
  </si>
  <si>
    <t>https://youtu.be/j6rOHgGxdHY</t>
  </si>
  <si>
    <t>https://www.emuglx.org/reportaze/interview/exclusive-switchcars-interview/</t>
  </si>
  <si>
    <t>https://youtu.be/X_7TB97jCug &amp; check folder</t>
  </si>
  <si>
    <t>https://store.steampowered.com/news/app/1434540/view/2939150821227809707</t>
  </si>
  <si>
    <t>https://www.gamingfurever.com/news/editorials/brew-interview-with-ceo-of-snow-leaf-studios-isak-wahl#:~:text=JW%2C%20GF:%20What%20are%20some,us%20a%20lot%20of%20motivation.</t>
  </si>
  <si>
    <t>https://store.epicgames.com/en-US/news/darkblade-ascent-brings-the-roguelike-to-the-soulslike</t>
  </si>
  <si>
    <t>https://roguebasin.com/index.php/ADOM</t>
  </si>
  <si>
    <t>https://roguebasin.com/index.php/Slaves_to_Armok_II:_Dwarf_Fortress</t>
  </si>
  <si>
    <t>https://roguebasin.com/index.php/GearHead</t>
  </si>
  <si>
    <t>https://www.roguebasin.com/index.php/Lost_Labyrinth</t>
  </si>
  <si>
    <t>https://roguebasin.com/index.php/NetHack</t>
  </si>
  <si>
    <t>https://www.reddit.com/r/survivorslikes/comments/1jvtb6m/we_released_asgards_fall_on_steam/</t>
  </si>
  <si>
    <t>https://filipmagnuswrites.wordpress.com/2023/12/07/in-the-oven-death-must-die-is-a-love-letter-to-your-favourite-games/#:~:text=Death%20Must%20Die%20opens%20up,appropriation%2C%20even%20a%20love%20letter.</t>
  </si>
  <si>
    <t>https://twotinydice.itch.io/forward/devlog/355393/development-update-2-new-game-mode-cool-features</t>
  </si>
  <si>
    <t>https://gamerant.com/have-a-nice-death-tim-burton-one-punch-man-anime-game-inspirations/#:~:text=Have%20a%20Nice%20Death%20also,movies%2C%20shorts%2C%20and%20ads.</t>
  </si>
  <si>
    <t>https://store.steampowered.com/news/app/3372060/view/600783816474231378?l=english</t>
  </si>
  <si>
    <t>https://youtu.be/tGdbRTxu4Ew</t>
  </si>
  <si>
    <t>https://www.polygon.com/gaming/610928/lost-random-eternal-die-roguelike-developer-insights/</t>
  </si>
  <si>
    <t>https://x.com/MasksOfTheVoid/status/2084174185505448157?s=20</t>
  </si>
  <si>
    <t>https://www.reddit.com/r/Games/comments/wifqwk/putrid_shot_ultra_abhi_sundu_chaotic_roguelike/</t>
  </si>
  <si>
    <t>https://rogueliker.com/realm-of-ink-interview/</t>
  </si>
  <si>
    <t>https://www.reddit.com/r/roguelites/comments/xtr9td/tomorrow_we_have_a_huge_announcement_for/</t>
  </si>
  <si>
    <t>https://steamcommunity.com/app/1763250/discussions/0/4289188745218594758/</t>
  </si>
  <si>
    <t>https://www.reddit.com/r/Games/comments/w6vkdf/tape_to_tape_a_roguelite_hockey_game/#:~:text=Tape%20to%20Tape%20is%20a,the%20Spire%20and%20NHL%2094!</t>
  </si>
  <si>
    <t>https://www.thegamer.com/teenage-mutant-ninja-turtles-tmnt-splintered-fate-leads-talk-idw-inspirations-2025-dlc-and-the-comparisons-to-hades/</t>
  </si>
  <si>
    <t>https://www.indie-games.eu/hell-maiden-touhou-meets-vampire-survivors-interview/</t>
  </si>
  <si>
    <t>https://youtu.be/s_I07Iq_2XM?si=AWX0JtDGVzx0vl36</t>
  </si>
  <si>
    <t>https://steamcommunity.com/app/3585160/discussions/0/663844088186935277/#c695373095208229623</t>
  </si>
  <si>
    <t>https://x.com/imgame_official/status/1925464077654249724</t>
  </si>
  <si>
    <t>https://moodytail.itch.io/pocket-crystal-league</t>
  </si>
  <si>
    <t>https://pokevoid.com/</t>
  </si>
  <si>
    <t>https://store.steampowered.com/app/1668690/Alina_of_the_Arena/#:~:text=About%20This%20Game-,ABOUT,and%20'Into%20the%20Breach'.</t>
  </si>
  <si>
    <t>https://en.wikipedia.org/wiki/Backpack_Hero#:~:text=Main%20developer%20Jasper%20Cole%20stated,inventory%20as%20an%20additional%20inspiration.</t>
  </si>
  <si>
    <t>https://x.com/Klukva_Games/status/1750485532868522090</t>
  </si>
  <si>
    <t>https://youtu.be/zLmdMjZtDs4</t>
  </si>
  <si>
    <t>https://www.reddit.com/r/Games/comments/1kjulpf/fogpiercer_mad_cookies_train_building_roguelike/</t>
  </si>
  <si>
    <t>https://www.thegamer.com/metal-slug-tactics-interview/</t>
  </si>
  <si>
    <t>https://www.reddit.com/r/Games/comments/vftn02/pawnbarian_j4nw_a_chessinspired_tactical_puzzle/</t>
  </si>
  <si>
    <t>https://www.reddit.com/r/IndieGaming/comments/1m9tpw9/a_whole_25_years_after_release_my_spellcrafting/#:~:text=is%20blowing%20up!-,830%20concurrent%20players%2C%20I%20can't%20believe%20it!,has%20been%20a%20wild%20ride.</t>
  </si>
  <si>
    <t>https://www.reddit.com/r/Games/comments/10uappd/the_ouroboros_king_oriol_cosp_chess_based/</t>
  </si>
  <si>
    <t>https://www.siliconera.com/catacomb-kids-interview-spelunky-comparisons-and-the-early-access-gamble/</t>
  </si>
  <si>
    <t>https://steamcommunity.com/app/2821800/discussions/0/4346617656894336061/#c4346617656897843847</t>
  </si>
  <si>
    <t>https://roguebasin.com/index.php/Dungeon_Crawl_Stone_Soup</t>
  </si>
  <si>
    <t>https://www.gamedeveloper.com/design/making-a-case-for-short-games</t>
  </si>
  <si>
    <t>https://youtu.be/DpEmpx4isOQ</t>
  </si>
  <si>
    <t>https://x.com/sparklewing925/status/1926056500113346640</t>
  </si>
  <si>
    <t>https://en.wikipedia.org/wiki/Balatro</t>
  </si>
  <si>
    <t>https://www.reddit.com/r/indiegames/comments/1b21ga6/we_are_developing_a_strategy_deckbuilding_game/</t>
  </si>
  <si>
    <t>https://x.com/Typin_/status/2033598772677140518?s=20</t>
  </si>
  <si>
    <t>https://www.reddit.com/r/indiegames/comments/1gg9w9m/the_new_luck_be_a_landlordstyle_game_dog_and/</t>
  </si>
  <si>
    <t>https://steamcommunity.com/app/1794400/discussions/0/3409803709049368658/</t>
  </si>
  <si>
    <t>https://www.kxan.com/business/press-releases/ein-presswire/785406016/idream-interactive-unveils-runeborn-a-dark-fantasy-roguelike-deckbuilder-at-steam-next-fest/#:~:text=Founder's%20Vision%20%E2%80%9CRuneborn%20is%20an,share%20it%20with%20the%20world.%E2%80%9D</t>
  </si>
  <si>
    <t>https://x.com/SoramameKoubou/status/1786329686978777095</t>
  </si>
  <si>
    <t>https://en.wikipedia.org/wiki/Vampire_Survivors#:~:text=The%20game%20was%20inspired%20by,assets%2C%20art%2C%20and%20music.</t>
  </si>
  <si>
    <t>https://www.digitallydownloaded.net/2021/10/four-quick-questions-for-developer-of.html</t>
  </si>
  <si>
    <t>https://roguebasin.com/index.php/Angband</t>
  </si>
  <si>
    <t>https://www.reddit.com/r/pcgaming/comments/1p30oqw/were_big_distraction_an_indie_studio_founded_by/</t>
  </si>
  <si>
    <t>https://www.gamedeveloper.com/business/marketing-on-the-app-store-the-cautionary-tale-of-i-100-rogues-i-</t>
  </si>
  <si>
    <t>https://www.reddit.com/r/roguelikes/comments/1iyzkws/house_of_necrosis_demo_is_out_now_on_steam/#:~:text=House%20of%20Necrosis%20is%20a,Linux)%20and%20the%20Steam%20Deck</t>
  </si>
  <si>
    <t>https://www.moguragames.com/smokingwolfinterview/</t>
  </si>
  <si>
    <t>https://www.pcgamer.com/how-a-videogame-composer-designed-the-tangledeep-rpg/</t>
  </si>
  <si>
    <t>https://indiegraph.wordpress.com/2013/12/11/interview-with-the-creator-of-barony/</t>
  </si>
  <si>
    <t>https://forums.tigsource.com/index.php?topic=25392.0</t>
  </si>
  <si>
    <t>https://www.roguebasin.com/index.php/Dragonslayer</t>
  </si>
  <si>
    <t>https://darkrpgs.home.blog/2019/03/08/interview-with-miro-haverinen-the-creator-of-the-dark-rpg-fear-hunger/</t>
  </si>
  <si>
    <t>variant</t>
  </si>
  <si>
    <t>https://www.gamingonlinux.com/2015/10/project-maiden-review-plus-interview-with-developer-kevin-cole/</t>
  </si>
  <si>
    <t>http://roguebasin.com/index.php/IVAN</t>
  </si>
  <si>
    <t>https://roguebasin.com/index.php/Linley%27s_Dungeon_Crawl</t>
  </si>
  <si>
    <t>https://www.roguebasin.com/index.php/Pathos:_NetHack_Codex</t>
  </si>
  <si>
    <t>https://roguebasin.com/index.php/POWDER</t>
  </si>
  <si>
    <t>https://crpgaddict.blogspot.com/2020/02/game-354-ragnarok-1992.html</t>
  </si>
  <si>
    <t>https://roguebasin.com/index.php/SLASH%27EM</t>
  </si>
  <si>
    <t>https://en.wikipedia.org/wiki/Spelunky</t>
  </si>
  <si>
    <t>https://www.roguebasin.com/index.php/Sword_of_the_Stars:_The_Pit</t>
  </si>
  <si>
    <t>http://www.roguelikeradio.com/2013/09/this-is-episode-80-of-roguelike-radio.html</t>
  </si>
  <si>
    <t>https://www.reddit.com/r/WazHack/comments/2dgp8s/question_is_wazhack_based_of_of_nethack/</t>
  </si>
  <si>
    <t>dev is a noita fan also look at it</t>
  </si>
  <si>
    <t>https://www.sohu.com/a/740136808_204824</t>
  </si>
  <si>
    <t>https://steamcommunity.com/app/3808690/discussions/0/574921459914426009/#c574921459914427191</t>
  </si>
  <si>
    <t>https://youtu.be/3C_nZPTNy4E</t>
  </si>
  <si>
    <t>mentioned multiple times by players as inspired by noita, and check folder for the dev saying he likes noita</t>
  </si>
  <si>
    <t>mentioned multiple times in discord and on steam discussions</t>
  </si>
  <si>
    <t>https://milkbar-lads.itch.io/dead-estate</t>
  </si>
  <si>
    <t>https://en.wikipedia.org/wiki/Enter_the_Gungeon#:~:text=Though%20Crooks%20stated%20that%20The,Souls%2C%20and%20Metal%20Gear%20Solid.</t>
  </si>
  <si>
    <t>https://gamingbolt.com/gonner-interview-a-colorful-and-challenging-ride</t>
  </si>
  <si>
    <t>https://x.com/AntennaGames/status/2062052913199956449</t>
  </si>
  <si>
    <t>https://gamerant.com/voidigo-developer-art-rogue-like-interview/</t>
  </si>
  <si>
    <t>https://www.reddit.com/r/roguelites/comments/1ic44r5/my_angry_bird_roguelike_is_finally_out_on_steam/</t>
  </si>
  <si>
    <t>https://www.reddit.com/r/Games/comments/1ker0jk/rune_dice_smart_raven_studio_peglininspired/</t>
  </si>
  <si>
    <t>https://youtu.be/ShnrIAmnN8I</t>
  </si>
  <si>
    <t>https://www.reddit.com/r/indiegames/comments/1kfcwzq/i_worked_4_years_fulltime_on_my_dream_game/</t>
  </si>
  <si>
    <t>https://creators.spotify.com/pod/show/the-indie-diarist/episodes/Indie-Diary-5-Enrique-Dryere-Triple-B-Titles---Creativity-as-Sacrifice--Secrets-of-Inspiration--DnD-and----Poker-e207m5b</t>
  </si>
  <si>
    <t>https://roguebasin.com/index.php/Haque</t>
  </si>
  <si>
    <t>https://roguebasin.com/index.php?title=Wayward</t>
  </si>
  <si>
    <t>https://x.com/search?q=from%3AMiraricogames%20survivors&amp;src=typed_query</t>
  </si>
  <si>
    <t>https://www.reddit.com/r/pcgaming/comments/1f9y4d8/weve_been_making_our_totally_normal_coop_shooter/</t>
  </si>
  <si>
    <t>https://mcvuk.com/development-news/when-we-made-dead-cells/</t>
  </si>
  <si>
    <t>https://www.julianedisonart.com/icov</t>
  </si>
  <si>
    <t>https://www.reddit.com/r/IAmA/comments/9m53vr/after_a_failed_kickstarter_and_3_years_of_working/</t>
  </si>
  <si>
    <t>https://steamcommunity.com/app/1425000/discussions/0/595137684887848950/#c595137684887857500</t>
  </si>
  <si>
    <t>https://youtu.be/GWc7QppCPHM</t>
  </si>
  <si>
    <t>https://youtu.be/Jn9yS2eSJzg</t>
  </si>
  <si>
    <t>it's clear from the discord messages</t>
  </si>
  <si>
    <t>https://www.gamedeveloper.com/design/how-michael-brough-s-love-of-exploring-a-single-game-mechanic-beget-i-cinco-paus-i-</t>
  </si>
  <si>
    <t>https://roguebasin.com/index.php/Brogue</t>
  </si>
  <si>
    <t>https://www.honestgamers.com/15273/game-boy/cave-noire/review.html (not an actual source, just an informed speculation)</t>
  </si>
  <si>
    <t>https://www.reddit.com/r/Games/comments/2e7eti/hello_rgames_we_are_the_creators_of_the_roguelike/</t>
  </si>
  <si>
    <t>https://segadoes.com/2017/06/16/fatal-labyrinth/#:~:text=Fatal%20Labyrinth%20is%20Sega's%20first,is%20a%20game%2Dbreaking%20affair. Also it shares a lot of similarities</t>
  </si>
  <si>
    <t>https://www.reddit.com/r/gamedev/comments/o8bzkt/one_year_into_early_access_for_golden_light_lets/</t>
  </si>
  <si>
    <t>https://roguebasin.com/index.php/Larn</t>
  </si>
  <si>
    <t>https://roguebasin.com/index.php/Moria</t>
  </si>
  <si>
    <t>https://www.youtube.com/watch?v=DASCE8BbvOI&amp;t=1s</t>
  </si>
  <si>
    <t>https://www.reddit.com/r/JRPG/comments/1k54nny/lets_discover_rogue_hearts_dungeon_jun_ota_and/#:~:text=Apparently%2C%20Ota%20was%20a%20well%20known%20figure,to%20connect%20Tokyo's%20three%20main%20universities%20that</t>
  </si>
  <si>
    <t>https://www.roguebasin.com/index.php/Rogue's_Tale</t>
  </si>
  <si>
    <t>https://en.wikipedia.org/wiki/ToeJam_%26_Earl</t>
  </si>
  <si>
    <t>https://en.wikipedia.org/wiki/Torneko%27s_Great_Adventure</t>
  </si>
  <si>
    <t>https://youtu.be/0MY03yNkuFI</t>
  </si>
  <si>
    <t>https://en.wikipedia.org/wiki/Flinthook#:~:text=The%20game%20was%20inspired%20by,exceptionally%20difficult%20for%20all%20players.</t>
  </si>
  <si>
    <t>https://gamerheadquarters.com/articles/immortal-redneck-interview.html</t>
  </si>
  <si>
    <t>https://mcvuk.com/development-news/when-we-made-moonlighter/</t>
  </si>
  <si>
    <t>https://www.facebook.com/DreamHack/videos/rogue-heroes-ruins-of-tasos-developers-explain-how-why-the-game-came-together-go/440879170356208/</t>
  </si>
  <si>
    <t>https://steamcommunity.com/app/535480/discussions/0/1693785035806645807/#c1693785035807819716</t>
  </si>
  <si>
    <t>https://steamcommunity.com/app/3226530/discussions/0/592890533790115891/</t>
  </si>
  <si>
    <t>https://youtu.be/MgSjfLOYMXg</t>
  </si>
  <si>
    <t>https://steamcommunity.com/app/242680/discussions/0/648811852292061582/</t>
  </si>
  <si>
    <t>https://nethackwiki.com/wiki/Hack%27EM</t>
  </si>
  <si>
    <t>https://www.youtube.com/watch?v=9fxnPkfyHuA</t>
  </si>
  <si>
    <t>duh also the devs talk about loving sts in discord</t>
  </si>
  <si>
    <t>https://www.kickstarter.com/projects/hibernian-workshop/astral-ascent#:~:text=Inspired%20by%20rogue%2Dlite%20games,set%20of%20attacks%20and%20spells.</t>
  </si>
  <si>
    <t>https://indiecator.org/2022/09/26/astrea-six-sided-oracles-interview/</t>
  </si>
  <si>
    <t>https://www.gamingonlinux.com/2024/07/bite-sized-roguelike-tower-defense-game-bella-wants-blood-releases-july-24/#:~:text=What%20they%20said%20about%20it,rewards%20that%20come%20with%20them.</t>
  </si>
  <si>
    <t>https://steamcommunity.com/app/1803400/discussions/0/3883848697076653164/?l=hungarian</t>
  </si>
  <si>
    <t>https://www.reddit.com/r/Games/comments/s5izbt/breach_wanderers_baronnerie_games_roguelike/</t>
  </si>
  <si>
    <t>https://hardcoregamer.com/chaos-zero-nightmare-director-interview-tgs-2025/</t>
  </si>
  <si>
    <t>https://www.youtube.com/watch?v=SI0_xHvFIKM</t>
  </si>
  <si>
    <t>https://www.reddit.com/r/Games/comments/1g2qolv/commander_quest_flyway_games_deck_building/#:~:text=I'm%20the%20game%20designer,battling%20from%20%22Clash%20Royale%22.</t>
  </si>
  <si>
    <t>https://www.reddit.com/r/TowerDefense/comments/epx1qr/ive_just_released_core_defense_a_very_difficult/#:~:text=Oh%20and%20did%20I%20mention,insanely%20replayable%20for%20similar%20reasons.</t>
  </si>
  <si>
    <t>https://www.reddit.com/r/Games/comments/1bmxhsf/crush_the_industry_cognoggin_games_a_roguelike/</t>
  </si>
  <si>
    <t>devs mention liking and playing sts multiple times in discord</t>
  </si>
  <si>
    <t>https://indiegamepicks.wordpress.com/2023/10/18/deepest-chamber-resurrection-interview/</t>
  </si>
  <si>
    <t>https://x.com/dicefold/status/1805536239212544285</t>
  </si>
  <si>
    <t>https://www.reddit.com/r/slaythespire/comments/1mqcqmg/dice_legends_a_love_letter_and_homage_to_slay_the/</t>
  </si>
  <si>
    <t>https://x.com/dieinthedungeon/status/1829950757699010949</t>
  </si>
  <si>
    <t>mentions slay the spire multiple times in discord and also check the folder</t>
  </si>
  <si>
    <t>mentions slay the spire multiple times in discord</t>
  </si>
  <si>
    <t>https://www.pocketgamer.com/gordian-quest/interview/</t>
  </si>
  <si>
    <t>https://youtu.be/gxLI-Zq8gqU</t>
  </si>
  <si>
    <t>https://x.com/hellmaidengame/status/1929946431311241324</t>
  </si>
  <si>
    <t>mutiple messages about sts and check folder</t>
  </si>
  <si>
    <t>https://steamcommunity.com/app/1266430/discussions/0/3194745319517826630/#c3194745319530070972</t>
  </si>
  <si>
    <t>https://en.wikipedia.org/wiki/Luck_Be_a_Landlord#:~:text=Dan%20DiIorio%20developed%20Luck%20Be,pondering%20why%20rent%20was%20necessary.</t>
  </si>
  <si>
    <t>Perfect is based on defect</t>
  </si>
  <si>
    <t>https://mezha.media/en/articles/interview-with-artem-bazdyrev-about-the-development-and-release-of-menace-from-the-deep-problems-and-future-plans/</t>
  </si>
  <si>
    <t>dev mentions slay the spire when talking about some specific decisions, check folder</t>
  </si>
  <si>
    <t>https://x.com/PlayMontabi/status/2084484478647595121?s=20</t>
  </si>
  <si>
    <t>https://youtu.be/-Vsd5hUMAT8</t>
  </si>
  <si>
    <t>https://youtu.be/lr9xu3YNwZE</t>
  </si>
  <si>
    <t>https://en.wikipedia.org/wiki/Peglin#:~:text=As%20design%20of%20the%20game,Bandicoot%20and%20Donkey%20Kong%20Country.</t>
  </si>
  <si>
    <t>https://www.reddit.com/r/pokemon/comments/1rp0vq7/i_made_a_roguelike_pokemon_autobattler/</t>
  </si>
  <si>
    <t>https://www.reddit.com/r/NintendoSwitch/comments/10q0wez/ama_the_roguelike_that_is_played_using_only_two/</t>
  </si>
  <si>
    <t>https://www.reddit.com/r/NintendoSwitch/comments/jsi9x8/we_are_the_devs_behind_ring_of_pain_a_roguelike/</t>
  </si>
  <si>
    <t>https://venturebeat.com/games/roguebook-interview-rewriting-the-slay-to-spire-formula/</t>
  </si>
  <si>
    <t>https://forum.godotengine.org/t/seedborne-soldiers-an-auto-battler-roguelike-demo-now-available-on-steam/83974</t>
  </si>
  <si>
    <t>https://www.reddit.com/r/slaythespire/comments/1g25q6g/design_lessons_from_sts_or_how_i_got_inspired_to/</t>
  </si>
  <si>
    <t>https://x.com/tjgamedev/status/1850115152118796296</t>
  </si>
  <si>
    <t>https://steamcommunity.com/app/1199030/discussions/0/5011908545188375361/?ctp=2#c3005556719742617866</t>
  </si>
  <si>
    <t>https://x.com/Talespinner_/status/1925872666474401877?s=20</t>
  </si>
  <si>
    <t>https://www.reddit.com/r/slaythespire/comments/173zdvp/i_am_a_solo_developer_working_on_the_last_flame_a/#:~:text=hotloopgames-,I%20am%20a%20solo%20developer%20working%20on%20The%20Last%20Flame,plays%20as%20an%20auto%2Dbattler.</t>
  </si>
  <si>
    <t>https://www.reddit.com/r/roguelites/comments/1djfzyz/started_as_a_solodev_with_no_programming/</t>
  </si>
  <si>
    <t>https://automaton-media.com/en/interviews/interview-koei-tecmos-warriors-abyss-is-a-major-japanese-developers-take-on-the-roguelite-genre-made-by-a-hardcore-roguelite-lover/</t>
  </si>
  <si>
    <t>https://youtu.be/cX-tottt9i0</t>
  </si>
  <si>
    <t>https://www.reddit.com/r/IndieGame/comments/1s28b5c/we_have_such_a_game_do_you_think_people_will_like/</t>
  </si>
  <si>
    <t>https://www.reddit.com/r/Games/comments/r4a4sv/words_can_kill_typing_monkey_slay_the_spire/</t>
  </si>
  <si>
    <t>https://youtu.be/wJ2cgBoxsi4</t>
  </si>
  <si>
    <t>https://en.wikipedia.org/wiki/Caveblazers</t>
  </si>
  <si>
    <t>https://dumbandfat.com/coincrypt/</t>
  </si>
  <si>
    <t>https://en.wikipedia.org/wiki/Downwell_(video_game)#:~:text=Much%20of%20the%20game%20was,similar%20gameplay%20would%20be%20like.</t>
  </si>
  <si>
    <t>https://bsky.app/profile/dphrygian.com/post/3mgga4hmbg22r</t>
  </si>
  <si>
    <t>https://youtu.be/gDuqf4uCBho</t>
  </si>
  <si>
    <t>https://wesleyjkurtz.wixsite.com/orangedrop/post/mana-spark-kishimoto-studios-indie-devs-behemutt-an-in-depth-interview</t>
  </si>
  <si>
    <t>https://www.gamedeveloper.com/business/road-to-the-igf-2023-kenny-sun-s-mr-sun-s-hatbox</t>
  </si>
  <si>
    <t>https://en.wikipedia.org/wiki/Rogue_Legacy#:~:text=The%20game%20was%20developed%20by,development%2C%20including%20an%20experience%20system.</t>
  </si>
  <si>
    <t>https://youtu.be/zKQl9Xp3dxo</t>
  </si>
  <si>
    <t>https://en.wikipedia.org/wiki/Streets_of_Rogue#:~:text=Lead%20designer%20Matt%20Dabrowski%20credited,inspirations%20for%20Streets%20of%20Rogue.</t>
  </si>
  <si>
    <t>https://www.reddit.com/r/roguelikes/comments/5zi6kq/y%C5%8Ddanji_coffeebreak_mobile_roguelike_themed_after/</t>
  </si>
  <si>
    <t>https://www.reddit.com/r/NintendoSwitch/comments/8jv8rd/im_matt_bitner_sole_developer_of_a_robot_named/#:~:text=I%20left%20my%20old%20job,as%20The%20Binding%20of%20Isaac.</t>
  </si>
  <si>
    <t>https://www.reddit.com/r/bindingofisaac/comments/icvtkc/cavity_busters_toothpunk_roguelite_with_some/</t>
  </si>
  <si>
    <t>https://conanchopchop.fandom.com/wiki/Conan_Chop_Chop</t>
  </si>
  <si>
    <t>https://x.com/2_left_thumbs/status/1625686255093813249?s=20</t>
  </si>
  <si>
    <t>The dev's favorite roguelike, check folder</t>
  </si>
  <si>
    <t>https://steamcommunity.com/app/225280/discussions/0/846961716374404705/#c846961716375428005</t>
  </si>
  <si>
    <t>https://blog.novadrift.io/nova-drift-frequently-asked-questions/</t>
  </si>
  <si>
    <t>https://www.reddit.com/r/Spore/comments/1uz4aye/just_released_my_game_pathogenic_its_basically/</t>
  </si>
  <si>
    <t>https://store.steampowered.com/news/app/3618850/view/527614642864786784?l=english</t>
  </si>
  <si>
    <t>https://games.tiscali.cz/novinky/cesky-tym-rake-in-grass-se-hlasi-se-slibnou-arkadou-rampage-knights-240475</t>
  </si>
  <si>
    <t>https://gamerant.com/revita-benstar-interview-six-year-development-early-access-pc-switch-launch/#:~:text=The%20Binding%20of%20Isaac's%20%22Deals,health%2Das%2Dcurrency%20mechanic.</t>
  </si>
  <si>
    <t>https://github.com/ScottBurger/going_rogue_podcast/blob/master/docs/providence.md</t>
  </si>
  <si>
    <t>https://steamcommunity.com/app/2563800/discussions/0/4756451565242385846/#c592882772895432824</t>
  </si>
  <si>
    <t>https://steamcommunity.com/app/790060/discussions/0/3377008022024931698/?ctp=12#c1696095174288151256</t>
  </si>
  <si>
    <t>https://www.terribleposture.com/tower-of-guns/</t>
  </si>
  <si>
    <t>https://store.steampowered.com/news/app/3618850/view/527612739964633653?l=english</t>
  </si>
  <si>
    <t>https://baldis-basics-in-education-and-learning.fandom.com/wiki/Inspiration_and_reference</t>
  </si>
  <si>
    <t>https://www.dualshockers.com/touhou-genso-wanderer-interview-director-jyunya-talks-about-the-best-rouge-like-game-in-japan/</t>
  </si>
  <si>
    <t>https://www.pcgamer.com/dave-the-diver-was-inspired-by-a-real-oceanside-seafood-restaurant-and-metal-gear-solid/</t>
  </si>
  <si>
    <t>https://store.steampowered.com/app/1229260/Monster_Girls_and_the_Mysterious_Adventure/</t>
  </si>
  <si>
    <t>https://www.simplelove.co/entry/20141209/1418122763</t>
  </si>
  <si>
    <t>https://x.com/kagaya_wqy/status/1152559201945677825</t>
  </si>
  <si>
    <t>tried my best to find sources, but all I got is that like duh look at it and also that there might be an interview in Dengeki PlayStation Vol. 478 but I don't got that shit (might be more like shiren but oh well)</t>
  </si>
  <si>
    <t>https://steamcommunity.com/app/3088070/discussions/0/562532756309055685/#c562532756309107833</t>
  </si>
  <si>
    <t>https://www.reddit.com/r/IndieGaming/comments/1dnw8jb/been_working_on_an_experimental_survivorslike/</t>
  </si>
  <si>
    <t>https://xuanmingzhou.com/blog/glyphica-a-solo-dev-retrospective/</t>
  </si>
  <si>
    <t>https://www.reddit.com/r/shmups/comments/y3uhl5/i_just_released_my_game_icewall_an_action/</t>
  </si>
  <si>
    <t>described as a bullet heaven, unclear if there was a specific game inspired from, but I think VS counts to an extent</t>
  </si>
  <si>
    <t>https://www.reddit.com/r/Games/comments/196wldd/swarm_grinder_last_bite_games_a_roguelite_game/</t>
  </si>
  <si>
    <t>https://store.epicgames.com/news/terratech-legion-interview-russ-clark-car-building-freedom-bullet-heaven?lang=hi</t>
  </si>
  <si>
    <t>https://www.reddit.com/r/DestroyMyGame/comments/119wet3/looking_for_feedback_on_this_vs_inspired/</t>
  </si>
  <si>
    <t>Developed by Auroch Digital (Warhammer 40,000: Boltgun) in partnership with Warhammer and poncle (Vampire Survivors)</t>
  </si>
  <si>
    <t>https://tonemadison.com/articles/whisker-squadron-survivor-takes-aim-at-its-pain-points/#:~:text=Runs%20in%20Whisker%20Squadron:%20Survivor,to%20engage%20the%20boost%20thrusters.</t>
  </si>
  <si>
    <t>https://80.lv/articles/making-hack-and-slash-action-rpg-voin-as-solo-developer</t>
  </si>
  <si>
    <t>same devs, same mechanics, different tone</t>
  </si>
  <si>
    <t>https://www.roguebasin.com/index.php/Cthangband</t>
  </si>
  <si>
    <t>https://roguebasin.com/index.php/PernAngband</t>
  </si>
  <si>
    <t>Health</t>
  </si>
  <si>
    <t>Gold</t>
  </si>
  <si>
    <t>Bash</t>
  </si>
  <si>
    <t>Dash</t>
  </si>
  <si>
    <t>Push</t>
  </si>
  <si>
    <t>Transmute</t>
  </si>
  <si>
    <t>Scramble</t>
  </si>
  <si>
    <t>Bombs</t>
  </si>
  <si>
    <t>Keys</t>
  </si>
  <si>
    <t>Random</t>
  </si>
  <si>
    <t>Level Up</t>
  </si>
  <si>
    <t>Reward</t>
  </si>
  <si>
    <t>Description</t>
  </si>
  <si>
    <t>Starting items</t>
  </si>
  <si>
    <t>Antonio Belpaese</t>
  </si>
  <si>
    <t>Gain +1 Random Sized Chest</t>
  </si>
  <si>
    <t>What a wonderful night to hunt beasts!</t>
  </si>
  <si>
    <t>N/A</t>
  </si>
  <si>
    <t>AntonioBelpaese</t>
  </si>
  <si>
    <t>Erratic Deck</t>
  </si>
  <si>
    <t>Gain +1 Scramble</t>
  </si>
  <si>
    <t>All Ranks and Suits in deck are randomized</t>
  </si>
  <si>
    <t>ErraticDeck</t>
  </si>
  <si>
    <t>Ironclad</t>
  </si>
  <si>
    <t>Gain +1 Small Chest</t>
  </si>
  <si>
    <t>The remaining soldier of the Ironclads. Sold his soul to harness demonic energies.</t>
  </si>
  <si>
    <t>Burning Blood</t>
  </si>
  <si>
    <t>Isaac</t>
  </si>
  <si>
    <t>Gain +1 Small Chest and +1 Scramble</t>
  </si>
  <si>
    <t>Who am I?</t>
  </si>
  <si>
    <t>D6</t>
  </si>
  <si>
    <t>Manager</t>
  </si>
  <si>
    <t>Gain +1 Push and +1 Gold</t>
  </si>
  <si>
    <t>Master in using  Math coins and earning tickets.</t>
  </si>
  <si>
    <t>Minä</t>
  </si>
  <si>
    <t>Craft or combine a spell or weapon</t>
  </si>
  <si>
    <t>Gain +1 Transmute</t>
  </si>
  <si>
    <t>Why must you go destroying everything? Why? For glory? For your precious god of gods. Is it really worth all this? Is it? Is it really?</t>
  </si>
  <si>
    <t>Poe Ratcho</t>
  </si>
  <si>
    <t>A malodorous hero</t>
  </si>
  <si>
    <t>Pummarola</t>
  </si>
  <si>
    <t>PoeRatcho</t>
  </si>
  <si>
    <t>Regent</t>
  </si>
  <si>
    <t>Heir to the Throne of Stars. Wields cosmic powers but his minions do the work.</t>
  </si>
  <si>
    <t>Rodney</t>
  </si>
  <si>
    <t>Beat a game without meta progression</t>
  </si>
  <si>
    <t>Now I abide here, searching endlessly for the precious Amulet... and finding a thousand horrors.</t>
  </si>
  <si>
    <t>Zagreus</t>
  </si>
  <si>
    <t>Gain +1 Large Chest</t>
  </si>
  <si>
    <t>... All right, let's give it another shot.</t>
  </si>
  <si>
    <t>Zoe</t>
  </si>
  <si>
    <t>Perfect a Game</t>
  </si>
  <si>
    <t>Gain +1 Dash</t>
  </si>
  <si>
    <t>Express Delivery: Arrives with haste, before the world ends.</t>
  </si>
  <si>
    <t>Rating</t>
  </si>
  <si>
    <t>Effect</t>
  </si>
  <si>
    <t>Reference</t>
  </si>
  <si>
    <t>tags</t>
  </si>
  <si>
    <t>pools</t>
  </si>
  <si>
    <t>Sorting</t>
  </si>
  <si>
    <t>Alien Baby</t>
  </si>
  <si>
    <t>Rare</t>
  </si>
  <si>
    <t>Pickup, Triggered</t>
  </si>
  <si>
    <t>Gain +6 Max Health, but all enemies gain +1 Health</t>
  </si>
  <si>
    <t>item_acquired: gain_max_hp 6; passive: +1 enemy_health</t>
  </si>
  <si>
    <t>alien</t>
  </si>
  <si>
    <t>AlienBaby</t>
  </si>
  <si>
    <t>Anchor</t>
  </si>
  <si>
    <t>Triggered</t>
  </si>
  <si>
    <t>game_selected: gain_stat shields 1</t>
  </si>
  <si>
    <t>sea, ship</t>
  </si>
  <si>
    <t>Defense</t>
  </si>
  <si>
    <t>Ban Hammer</t>
  </si>
  <si>
    <t>Uncommon</t>
  </si>
  <si>
    <t>Pickup</t>
  </si>
  <si>
    <t>Gain +2 Bashes</t>
  </si>
  <si>
    <t>item_acquired: gain_stat bash 2</t>
  </si>
  <si>
    <t>tool, hammer</t>
  </si>
  <si>
    <t>BanHammer</t>
  </si>
  <si>
    <t>Stats</t>
  </si>
  <si>
    <t>Barricade</t>
  </si>
  <si>
    <t>Bionic Face Plating</t>
  </si>
  <si>
    <t>Passive</t>
  </si>
  <si>
    <t>Gain +3 Speed, but this is destroyed when taking damage</t>
  </si>
  <si>
    <t>passive_status: speed 3; destroy_on_damage</t>
  </si>
  <si>
    <t>cybernetics</t>
  </si>
  <si>
    <t>BionicFacePlating</t>
  </si>
  <si>
    <t>Blood Bag</t>
  </si>
  <si>
    <t>Gain +2 Max Health and +8 Health</t>
  </si>
  <si>
    <t>item_acquired: gain_max_hp 2; gain_hp 8</t>
  </si>
  <si>
    <t>blood</t>
  </si>
  <si>
    <t>BloodBag</t>
  </si>
  <si>
    <t>Blood Bombs</t>
  </si>
  <si>
    <t>Gain +1 Bomb. When using a Bomb, Gain +1 Health</t>
  </si>
  <si>
    <t>item_acquired: gain_stat bombs 1; bomb_used: gain_hp 1</t>
  </si>
  <si>
    <t>bomb, blood</t>
  </si>
  <si>
    <t>BloodBombs</t>
  </si>
  <si>
    <t>Bomb</t>
  </si>
  <si>
    <t>Brimstone Bombs</t>
  </si>
  <si>
    <t>Pickup, Passive</t>
  </si>
  <si>
    <t>item_acquired: gain_stat bombs 1; bomb_cardinal</t>
  </si>
  <si>
    <t>bomb</t>
  </si>
  <si>
    <t>devil_room</t>
  </si>
  <si>
    <t>BrimstoneBombs</t>
  </si>
  <si>
    <t>Bomb, Grid</t>
  </si>
  <si>
    <t>Starter</t>
  </si>
  <si>
    <t>After beating a game, Gain +1 Health</t>
  </si>
  <si>
    <t>game_beaten: gain_hp 1</t>
  </si>
  <si>
    <t>BurningBlood</t>
  </si>
  <si>
    <t>Caffeine Pill</t>
  </si>
  <si>
    <t>Passive, Pickup</t>
  </si>
  <si>
    <t>Gain +1 Speed and +1 Pill</t>
  </si>
  <si>
    <t>passive_status: speed 1; item_acquired: gain_pill 1</t>
  </si>
  <si>
    <t>drugs, pills</t>
  </si>
  <si>
    <t>CaffeinePill</t>
  </si>
  <si>
    <t>Loot, Stats</t>
  </si>
  <si>
    <t>Calling Bell</t>
  </si>
  <si>
    <t>Boss</t>
  </si>
  <si>
    <t>Obtain Curse of the Bell and 3 random items — one Common, one Uncommon, one Rare</t>
  </si>
  <si>
    <t>item_acquired: add_curse curse_of_the_bell, gain_item_per_rarity 3</t>
  </si>
  <si>
    <t>CallingBell</t>
  </si>
  <si>
    <t>Special</t>
  </si>
  <si>
    <t>Charm of the Vampire</t>
  </si>
  <si>
    <t>Triggered, Incremental</t>
  </si>
  <si>
    <t>When you defeat 3 enemies, Gain +1 Health</t>
  </si>
  <si>
    <t>enemy_killed: counter key=enemies_defeated every=3 -&gt; gain_hp 1</t>
  </si>
  <si>
    <t>bat, vampire</t>
  </si>
  <si>
    <t>CharmOfTheVampire</t>
  </si>
  <si>
    <t>Clover</t>
  </si>
  <si>
    <t>Gain +1 Luck</t>
  </si>
  <si>
    <t>passive: +1 luck</t>
  </si>
  <si>
    <t>plant</t>
  </si>
  <si>
    <t>Crown</t>
  </si>
  <si>
    <t>When Levelling Up, 50% chance to Level Up an additional time</t>
  </si>
  <si>
    <t>level_up: 50%</t>
  </si>
  <si>
    <t>wearable, hat, crown</t>
  </si>
  <si>
    <t>Economy</t>
  </si>
  <si>
    <t>D10</t>
  </si>
  <si>
    <t>Charged, 2</t>
  </si>
  <si>
    <t>Reroll all non-boss enemies</t>
  </si>
  <si>
    <t>item_used: reroll_enemies</t>
  </si>
  <si>
    <t>Grid</t>
  </si>
  <si>
    <t>item_used: gain_stat scramble 1</t>
  </si>
  <si>
    <t>Echo Chamber</t>
  </si>
  <si>
    <t>Whenever you use Loot, you also use a copy of the last 3 Loot you used after picking up Echo Chamber</t>
  </si>
  <si>
    <t>echo_loot 3</t>
  </si>
  <si>
    <t>EchoChamber</t>
  </si>
  <si>
    <t>Loot</t>
  </si>
  <si>
    <t>Fortune Necklace</t>
  </si>
  <si>
    <t>When selecting a game, Gain +1 Gold, but this is destroyed when taking damage</t>
  </si>
  <si>
    <t>game_selected: gain_gold 1; destroy_on_damage</t>
  </si>
  <si>
    <t>wearable, necklace</t>
  </si>
  <si>
    <t>FortuneNecklace</t>
  </si>
  <si>
    <t>All enemies drop +1 Gold</t>
  </si>
  <si>
    <t>gold_per_enemy: 1</t>
  </si>
  <si>
    <t>gold</t>
  </si>
  <si>
    <t>Hollow Heart</t>
  </si>
  <si>
    <t>item_acquired: gain_empty_max_hp 4</t>
  </si>
  <si>
    <t>heart</t>
  </si>
  <si>
    <t>HollowHeart</t>
  </si>
  <si>
    <t>Hot Bombs</t>
  </si>
  <si>
    <t>item_acquired: gain_stat bombs 1; bomb_tile fire</t>
  </si>
  <si>
    <t>bomb, fire</t>
  </si>
  <si>
    <t>HotBombs</t>
  </si>
  <si>
    <t>IV Bag</t>
  </si>
  <si>
    <t>Usable, 0</t>
  </si>
  <si>
    <t>Lose 1 Health and Gain +1 Gold</t>
  </si>
  <si>
    <t>item_used: lose_hp 1; gain_gold 1</t>
  </si>
  <si>
    <t>IvBag</t>
  </si>
  <si>
    <t>Landmines</t>
  </si>
  <si>
    <t>After Combat ends, Apply the Landmine Unit to a random empty Tile</t>
  </si>
  <si>
    <t>game_beaten: apply_unit landmine target=random_empty</t>
  </si>
  <si>
    <t>Lord's Parasol</t>
  </si>
  <si>
    <t>When encountering a shop, purchase everything in it</t>
  </si>
  <si>
    <t>shop_sweep</t>
  </si>
  <si>
    <t>umbrella</t>
  </si>
  <si>
    <t>LordsParasol</t>
  </si>
  <si>
    <t>Lucky Foot</t>
  </si>
  <si>
    <t>Gain +1 Luck, +1 Pill, and all negative pills become positive</t>
  </si>
  <si>
    <t>passive: +1 luck; item_acquired: gain_pill 1; pills_positive</t>
  </si>
  <si>
    <t>foot</t>
  </si>
  <si>
    <t>LuckyFoot</t>
  </si>
  <si>
    <t>Lucky Hat</t>
  </si>
  <si>
    <t>Gain +1 Luck, but this is destroyed when taking damage</t>
  </si>
  <si>
    <t>passive: +1 luck; destroy_on_damage</t>
  </si>
  <si>
    <t>wearable, hat</t>
  </si>
  <si>
    <t>LuckyHat</t>
  </si>
  <si>
    <t>Lunch</t>
  </si>
  <si>
    <t>Gain +2 Max Health</t>
  </si>
  <si>
    <t>item_acquired: gain_max_hp 2</t>
  </si>
  <si>
    <t>Mango</t>
  </si>
  <si>
    <t>Gain +4 Max Health</t>
  </si>
  <si>
    <t>item_acquired: gain_max_hp 4</t>
  </si>
  <si>
    <t>food, fruit</t>
  </si>
  <si>
    <t>Meat on the Bone</t>
  </si>
  <si>
    <t>When your Health is at 50% or below Max Health after beating a game, gain +2 Health</t>
  </si>
  <si>
    <t>game_beaten: if_hp below 0.5 -&gt; gain_hp 2</t>
  </si>
  <si>
    <t>food, meat</t>
  </si>
  <si>
    <t>MeatOnTheBone</t>
  </si>
  <si>
    <t>Mine-r Construction</t>
  </si>
  <si>
    <t xml:space="preserve">Increase the Grid length and width by 1 </t>
  </si>
  <si>
    <t>grid_grow</t>
  </si>
  <si>
    <t>tool</t>
  </si>
  <si>
    <t>MinerConstruction</t>
  </si>
  <si>
    <t>Mom's Bottle of Pills</t>
  </si>
  <si>
    <t>Gain +1 Pill</t>
  </si>
  <si>
    <t>item_used: gain_pill 1</t>
  </si>
  <si>
    <t>mom, drugs, pills</t>
  </si>
  <si>
    <t>MomsBottleOfPills</t>
  </si>
  <si>
    <t>Mom's Coin Purse</t>
  </si>
  <si>
    <t>Gain +4 Pills</t>
  </si>
  <si>
    <t>item_acquired: gain_pill 4</t>
  </si>
  <si>
    <t>MomsCoinPurse</t>
  </si>
  <si>
    <t>Oddly Smooth Stone</t>
  </si>
  <si>
    <t>Status</t>
  </si>
  <si>
    <t>Gain +1 Dexterity</t>
  </si>
  <si>
    <t>item_acquired: apply_status dexterity 1</t>
  </si>
  <si>
    <t>stone</t>
  </si>
  <si>
    <t>OddlySmoothStone</t>
  </si>
  <si>
    <t>Philosophers Stone</t>
  </si>
  <si>
    <t>Increase the Grid length by 1, but give all spawned enemies +1 Strength</t>
  </si>
  <si>
    <t>grid_length; spawn_status strength 1</t>
  </si>
  <si>
    <t>PhilosophersStone</t>
  </si>
  <si>
    <t>Piggy Bank</t>
  </si>
  <si>
    <t>Whenever you lose Health, Gain +1 Gold</t>
  </si>
  <si>
    <t>health_lost: gain_gold 1</t>
  </si>
  <si>
    <t>pig, bank</t>
  </si>
  <si>
    <t>shop</t>
  </si>
  <si>
    <t>PiggyBank</t>
  </si>
  <si>
    <t>Red Candle</t>
  </si>
  <si>
    <t>Charged, 1</t>
  </si>
  <si>
    <t>Apply the Fire Tile to any tile within the columns 2 and 3</t>
  </si>
  <si>
    <t>item_used: apply_tile fire target=tile cols=2-3</t>
  </si>
  <si>
    <t>fire</t>
  </si>
  <si>
    <t>RedCandle</t>
  </si>
  <si>
    <t>Ride the Bus</t>
  </si>
  <si>
    <t>Teleport to a random Deckbuilder Game</t>
  </si>
  <si>
    <t>RideTheBus</t>
  </si>
  <si>
    <t>Movement</t>
  </si>
  <si>
    <t>Runic Dome</t>
  </si>
  <si>
    <t>Increase the Grid length by 1, but you can no longer see enemies that will spawn</t>
  </si>
  <si>
    <t>grid_length; hide_spawns</t>
  </si>
  <si>
    <t>RunicDome</t>
  </si>
  <si>
    <t>Sacred Bark</t>
  </si>
  <si>
    <t>Double the effect of all Loot consumables (Scrolls, Potions, etc)</t>
  </si>
  <si>
    <t>loot_multiplier: 2</t>
  </si>
  <si>
    <t>wood</t>
  </si>
  <si>
    <t>SacredBark</t>
  </si>
  <si>
    <t>Snowball</t>
  </si>
  <si>
    <t>When you would Gain +1 Transmute, Gain +1 Transmute</t>
  </si>
  <si>
    <t>stat_gain_bonus: {transmute: 1}</t>
  </si>
  <si>
    <t>snow</t>
  </si>
  <si>
    <t>Staff of Flame</t>
  </si>
  <si>
    <t>Apply +3 Burn to a target enemy</t>
  </si>
  <si>
    <t>item_used: apply_status burn 3 target=enemy</t>
  </si>
  <si>
    <t>magic, fire</t>
  </si>
  <si>
    <t>StaffOfFlame</t>
  </si>
  <si>
    <t>Sticky Bombs</t>
  </si>
  <si>
    <t>bomb, spider</t>
  </si>
  <si>
    <t>StickyBombs</t>
  </si>
  <si>
    <t>Stigmata</t>
  </si>
  <si>
    <t>Gain +2 Max Health, Gain +2 Health, and +1 Bash</t>
  </si>
  <si>
    <t>item_acquired: gain_max_hp 2; gain_hp 2; gain_stat bash 1</t>
  </si>
  <si>
    <t>angel_room</t>
  </si>
  <si>
    <t>Health, Stats</t>
  </si>
  <si>
    <t>The Mark</t>
  </si>
  <si>
    <t>Gain +1 Bash and +1 Speed</t>
  </si>
  <si>
    <t>item_acquired: gain_stat bash 1; apply_status speed 1</t>
  </si>
  <si>
    <t>devilish</t>
  </si>
  <si>
    <t>TheMark</t>
  </si>
  <si>
    <t>There's Options</t>
  </si>
  <si>
    <t>Increase the chest size dropped from bosses by 1</t>
  </si>
  <si>
    <t>boss_chest_bonus: 1</t>
  </si>
  <si>
    <t>TheresOptions</t>
  </si>
  <si>
    <t>Unstable Genome</t>
  </si>
  <si>
    <t>When you beat a game, there's a 33% chance for this item to be destroyed and you may gain 1 of 3 random items</t>
  </si>
  <si>
    <t>game_beaten: 33% chance random_item_choice 3 destroy_self</t>
  </si>
  <si>
    <t>mutation</t>
  </si>
  <si>
    <t>UnstableGenome</t>
  </si>
  <si>
    <t>Vajra</t>
  </si>
  <si>
    <t>Gain +1 Strength</t>
  </si>
  <si>
    <t>item_acquired: apply_status strength 1</t>
  </si>
  <si>
    <t>Wand of Wishing</t>
  </si>
  <si>
    <t>Legendary</t>
  </si>
  <si>
    <t>Obtain any one item in the game</t>
  </si>
  <si>
    <t>wand</t>
  </si>
  <si>
    <t>WandOfWishing</t>
  </si>
  <si>
    <t>Wooden Nickel</t>
  </si>
  <si>
    <t>50% chance to Gain +1 Gold</t>
  </si>
  <si>
    <t>item_used: 50% chance gain_gold 1</t>
  </si>
  <si>
    <t>wood, coin</t>
  </si>
  <si>
    <t>WoodenNickel</t>
  </si>
  <si>
    <t>Difficulty</t>
  </si>
  <si>
    <t>Size</t>
  </si>
  <si>
    <t>Damage</t>
  </si>
  <si>
    <t>Goal Type</t>
  </si>
  <si>
    <t>Goal</t>
  </si>
  <si>
    <t>Ability</t>
  </si>
  <si>
    <t>Tag</t>
  </si>
  <si>
    <t>Attack Fly</t>
  </si>
  <si>
    <t>1-Low</t>
  </si>
  <si>
    <t>1x1</t>
  </si>
  <si>
    <t>Bounty</t>
  </si>
  <si>
    <t>AttackFly</t>
  </si>
  <si>
    <t>bug, fly</t>
  </si>
  <si>
    <t>Baby Alien</t>
  </si>
  <si>
    <t>Defeat an enemy that is an alien</t>
  </si>
  <si>
    <t>BabyAlien</t>
  </si>
  <si>
    <t>Flaming Fatty</t>
  </si>
  <si>
    <t>Feat</t>
  </si>
  <si>
    <t>Push an enemy into fire</t>
  </si>
  <si>
    <t>FlamingFatty</t>
  </si>
  <si>
    <t>Keybullet Kin</t>
  </si>
  <si>
    <t>Fetch</t>
  </si>
  <si>
    <t>KeybulletKin</t>
  </si>
  <si>
    <t>Lil Dave</t>
  </si>
  <si>
    <t>Destroy a wooden structure</t>
  </si>
  <si>
    <t>LilDave</t>
  </si>
  <si>
    <t>Numbskull</t>
  </si>
  <si>
    <t>Defeat an animated body part</t>
  </si>
  <si>
    <t>undead, skeleton</t>
  </si>
  <si>
    <t>Psychic Horf</t>
  </si>
  <si>
    <t>Use a homing attack</t>
  </si>
  <si>
    <t>PsychicHorf</t>
  </si>
  <si>
    <t>Skeleton Warrior</t>
  </si>
  <si>
    <t>Defeat a skeleton with a ball</t>
  </si>
  <si>
    <t>SkeletonWarrior</t>
  </si>
  <si>
    <t>Spider</t>
  </si>
  <si>
    <t>bug, spider</t>
  </si>
  <si>
    <t>Wisp</t>
  </si>
  <si>
    <t>Defeat an enemy made of fire</t>
  </si>
  <si>
    <t>Wringer</t>
  </si>
  <si>
    <t>Grab an enemy</t>
  </si>
  <si>
    <t>Bony</t>
  </si>
  <si>
    <t>2-Medium</t>
  </si>
  <si>
    <t>Child</t>
  </si>
  <si>
    <t>Defeat a child</t>
  </si>
  <si>
    <t>Coal Spider</t>
  </si>
  <si>
    <t>Set a rock on fire</t>
  </si>
  <si>
    <t>CoalSpider</t>
  </si>
  <si>
    <t>spider, rock, fire</t>
  </si>
  <si>
    <t>Flaming Hopper</t>
  </si>
  <si>
    <t>Defeat an enemy while on fire</t>
  </si>
  <si>
    <t>FlamingHopper</t>
  </si>
  <si>
    <t>Skeletal Brute</t>
  </si>
  <si>
    <t>1x2</t>
  </si>
  <si>
    <t>SkeletalBrute</t>
  </si>
  <si>
    <t>Bishop</t>
  </si>
  <si>
    <t>3-High</t>
  </si>
  <si>
    <t>Gigantic Vermin</t>
  </si>
  <si>
    <t>2x2</t>
  </si>
  <si>
    <t>Defeat a large rodent</t>
  </si>
  <si>
    <t>GiganticVermin</t>
  </si>
  <si>
    <t>rodent, rat</t>
  </si>
  <si>
    <t>Nemean Chariot</t>
  </si>
  <si>
    <t>Hit an enemy with a vehicle</t>
  </si>
  <si>
    <t>NemeanChariot</t>
  </si>
  <si>
    <t>Skeletal Bastion</t>
  </si>
  <si>
    <t>2x3 L 90 CC</t>
  </si>
  <si>
    <t>SkeletalBastion</t>
  </si>
  <si>
    <t>Cultist</t>
  </si>
  <si>
    <t>Perform a religious act</t>
  </si>
  <si>
    <t>Fungi Beast</t>
  </si>
  <si>
    <t>Get infected</t>
  </si>
  <si>
    <t>FungiBeast</t>
  </si>
  <si>
    <t>mushroom</t>
  </si>
  <si>
    <t>Ice Slime</t>
  </si>
  <si>
    <t>Freeze an enemy</t>
  </si>
  <si>
    <t>IceSlime</t>
  </si>
  <si>
    <t>slime, ice</t>
  </si>
  <si>
    <t>Lava Slime</t>
  </si>
  <si>
    <t>Touch lava</t>
  </si>
  <si>
    <t>LavaSlime</t>
  </si>
  <si>
    <t>slime, lava</t>
  </si>
  <si>
    <t>Punch Construct</t>
  </si>
  <si>
    <t>Punch a robot</t>
  </si>
  <si>
    <t>PunchConstruct</t>
  </si>
  <si>
    <t>robot</t>
  </si>
  <si>
    <t>Shrinker Beetle</t>
  </si>
  <si>
    <t>Shrink in size</t>
  </si>
  <si>
    <t>ShrinkerBeetle</t>
  </si>
  <si>
    <t>bug, beetle</t>
  </si>
  <si>
    <t>Spike Slime (L)</t>
  </si>
  <si>
    <t>Defeat an enemy that splits into another enemy</t>
  </si>
  <si>
    <t>SpikeSlime(L)</t>
  </si>
  <si>
    <t>slime</t>
  </si>
  <si>
    <t>Shelled Parasite</t>
  </si>
  <si>
    <t>Defeat an enemy that looks edible</t>
  </si>
  <si>
    <t>ShelledParasite</t>
  </si>
  <si>
    <t>Snecko</t>
  </si>
  <si>
    <t>Restriction</t>
  </si>
  <si>
    <t>The Obscura</t>
  </si>
  <si>
    <t>Create an illusion</t>
  </si>
  <si>
    <t>TheObscura</t>
  </si>
  <si>
    <t>Chosen</t>
  </si>
  <si>
    <t>Transient</t>
  </si>
  <si>
    <t>Discovery</t>
  </si>
  <si>
    <t>Witness an enemy kill itself</t>
  </si>
  <si>
    <t>Carcass</t>
  </si>
  <si>
    <t>Destroy an enemy spawner</t>
  </si>
  <si>
    <t>Goblin</t>
  </si>
  <si>
    <t>goblin</t>
  </si>
  <si>
    <t>Mung</t>
  </si>
  <si>
    <t>Obtain 1 fish</t>
  </si>
  <si>
    <t>fish</t>
  </si>
  <si>
    <t>Host</t>
  </si>
  <si>
    <t>Reflect a projectile</t>
  </si>
  <si>
    <t>Love Bot</t>
  </si>
  <si>
    <t>Use technology to heal yourself</t>
  </si>
  <si>
    <t>LoveBot</t>
  </si>
  <si>
    <t>Revola</t>
  </si>
  <si>
    <t>Body slam an enemy</t>
  </si>
  <si>
    <t>Robo-Cat</t>
  </si>
  <si>
    <t>Defeat a robot designed to look like an animal</t>
  </si>
  <si>
    <t>cat, robot</t>
  </si>
  <si>
    <t>Sharky</t>
  </si>
  <si>
    <t>Bleed an enemy to death</t>
  </si>
  <si>
    <t>cat, fish</t>
  </si>
  <si>
    <t>Spiked Cat</t>
  </si>
  <si>
    <t>Break glass</t>
  </si>
  <si>
    <t>SpikedCat</t>
  </si>
  <si>
    <t>cat</t>
  </si>
  <si>
    <t>Tornado</t>
  </si>
  <si>
    <t>Find a Tornado</t>
  </si>
  <si>
    <t>Giggling Minister</t>
  </si>
  <si>
    <t>Get something stolen from you</t>
  </si>
  <si>
    <t>GigglingMinister</t>
  </si>
  <si>
    <t>Spider Kitten</t>
  </si>
  <si>
    <t>Trap an enemy in place</t>
  </si>
  <si>
    <t>SpiderKitten</t>
  </si>
  <si>
    <t>cat, bug, spider</t>
  </si>
  <si>
    <t>Leprechaun</t>
  </si>
  <si>
    <t>Retrieve stolen currency or items</t>
  </si>
  <si>
    <t>Rust Monster</t>
  </si>
  <si>
    <t>RustMonster</t>
  </si>
  <si>
    <t>Stalker</t>
  </si>
  <si>
    <t>Become undetectable</t>
  </si>
  <si>
    <t>Jabberwock</t>
  </si>
  <si>
    <t>Behead an enemy</t>
  </si>
  <si>
    <t>Beholster</t>
  </si>
  <si>
    <t>gun</t>
  </si>
  <si>
    <t>Big Chunk</t>
  </si>
  <si>
    <t>Defeat an enemy made of stone</t>
  </si>
  <si>
    <t>BigChunk</t>
  </si>
  <si>
    <t>rock</t>
  </si>
  <si>
    <t>Colossus</t>
  </si>
  <si>
    <t>Witness a living structure</t>
  </si>
  <si>
    <t>Famine</t>
  </si>
  <si>
    <t>Mega Fatty</t>
  </si>
  <si>
    <t>Defeat an obese enemy</t>
  </si>
  <si>
    <t>MegaFatty</t>
  </si>
  <si>
    <t>Megaera</t>
  </si>
  <si>
    <t>Date someone</t>
  </si>
  <si>
    <t>Steven</t>
  </si>
  <si>
    <t>Be in a time loop</t>
  </si>
  <si>
    <t>Charon</t>
  </si>
  <si>
    <t>2x1</t>
  </si>
  <si>
    <t>Steal from a shop</t>
  </si>
  <si>
    <t>Mom's Heart</t>
  </si>
  <si>
    <t>Break a Heart</t>
  </si>
  <si>
    <t>MomsHeart</t>
  </si>
  <si>
    <t>Royal Phalanx</t>
  </si>
  <si>
    <t>Block an attack with an element</t>
  </si>
  <si>
    <t>RoyalPhalanx</t>
  </si>
  <si>
    <t>Scylla</t>
  </si>
  <si>
    <t>Perform a song</t>
  </si>
  <si>
    <t>Defeat yourself</t>
  </si>
  <si>
    <t>Lich</t>
  </si>
  <si>
    <t>4-Insane</t>
  </si>
  <si>
    <t>Defeat a magic enemy with a gun</t>
  </si>
  <si>
    <t xml:space="preserve">Lagavulin </t>
  </si>
  <si>
    <t>Go to sleep</t>
  </si>
  <si>
    <t>Lagavulin</t>
  </si>
  <si>
    <t>Vantom</t>
  </si>
  <si>
    <t>Use an attack that hits 4+ times</t>
  </si>
  <si>
    <t>The Club</t>
  </si>
  <si>
    <t>TheClub</t>
  </si>
  <si>
    <t>The Goad</t>
  </si>
  <si>
    <t>TheGoad</t>
  </si>
  <si>
    <t>The Head</t>
  </si>
  <si>
    <t>TheHead</t>
  </si>
  <si>
    <t xml:space="preserve">The Insatiable </t>
  </si>
  <si>
    <t>Consume an enemy</t>
  </si>
  <si>
    <t>TheInsatiable</t>
  </si>
  <si>
    <t>The Window</t>
  </si>
  <si>
    <t>TheWindow</t>
  </si>
  <si>
    <t>Cerulean Bell</t>
  </si>
  <si>
    <t>When taking reward options, only take the first option offered</t>
  </si>
  <si>
    <t>CeruleanBell</t>
  </si>
  <si>
    <t>Time Eater</t>
  </si>
  <si>
    <t>Beat the game in 2 hours or less</t>
  </si>
  <si>
    <t>TimeEater</t>
  </si>
  <si>
    <t>Corrupt Heart</t>
  </si>
  <si>
    <t>Get the true ending on the hardest difficulty possible</t>
  </si>
  <si>
    <t>CorruptHeart</t>
  </si>
  <si>
    <t>Giant Spider</t>
  </si>
  <si>
    <t>Defeat a bug larger than you</t>
  </si>
  <si>
    <t>GiantSpider</t>
  </si>
  <si>
    <t>Hickory</t>
  </si>
  <si>
    <t>Light a liquid on fire</t>
  </si>
  <si>
    <t>Marshmallow</t>
  </si>
  <si>
    <t>Have an enemy defeat another enemy</t>
  </si>
  <si>
    <t>Mobius</t>
  </si>
  <si>
    <t>Obtain a large fish</t>
  </si>
  <si>
    <t>Morana</t>
  </si>
  <si>
    <t>Raise the dead</t>
  </si>
  <si>
    <t>Trigger Fingers</t>
  </si>
  <si>
    <t>Defeat a fascist</t>
  </si>
  <si>
    <t>TriggerFingers</t>
  </si>
  <si>
    <t>Flushmaster</t>
  </si>
  <si>
    <t>Flush or get flushed</t>
  </si>
  <si>
    <t>Lord Bunga</t>
  </si>
  <si>
    <t>Become a cannibal</t>
  </si>
  <si>
    <t>LordBunga</t>
  </si>
  <si>
    <t>Trampy</t>
  </si>
  <si>
    <t>Get drunk</t>
  </si>
  <si>
    <t>The Man in the Moon</t>
  </si>
  <si>
    <t>3x3</t>
  </si>
  <si>
    <t>Go to a Moon</t>
  </si>
  <si>
    <t>TheManInTheMoon</t>
  </si>
  <si>
    <t>Throbbing King</t>
  </si>
  <si>
    <t>Steal a body part</t>
  </si>
  <si>
    <t>ThrobbingKing</t>
  </si>
  <si>
    <t>The Creator</t>
  </si>
  <si>
    <t>TheCreator</t>
  </si>
  <si>
    <t>Banshee</t>
  </si>
  <si>
    <t>Green Banshee</t>
  </si>
  <si>
    <t>GreenBanshee</t>
  </si>
  <si>
    <t>Dragon</t>
  </si>
  <si>
    <t>Slay a dragon boss</t>
  </si>
  <si>
    <t>On Player</t>
  </si>
  <si>
    <t>On Player Effect</t>
  </si>
  <si>
    <t>On Enemy</t>
  </si>
  <si>
    <t>On Enemy Effect</t>
  </si>
  <si>
    <t>Combat</t>
  </si>
  <si>
    <t>Decrease</t>
  </si>
  <si>
    <t>EnemyOnly</t>
  </si>
  <si>
    <t>Enemy Combat Effect</t>
  </si>
  <si>
    <t>Stackable</t>
  </si>
  <si>
    <t>Strength</t>
  </si>
  <si>
    <t>Buff</t>
  </si>
  <si>
    <t>Increase Damage Dealt by X</t>
  </si>
  <si>
    <t>damage_dealt +{X}</t>
  </si>
  <si>
    <t>Intensity</t>
  </si>
  <si>
    <t>Speed</t>
  </si>
  <si>
    <t>goal "beaten in {1+(1/2)^(X-2):hours} or less" -&gt; gain_chest reward {X}; gain_stat dash 1</t>
  </si>
  <si>
    <t>Increase tile movement by X</t>
  </si>
  <si>
    <t>tile_move +{X}</t>
  </si>
  <si>
    <t>Marked</t>
  </si>
  <si>
    <t>Debuff</t>
  </si>
  <si>
    <t>demand "get {X} [achievement|achievements]" else -&gt; take_damage 3</t>
  </si>
  <si>
    <t>bonus "you get {X} [achievement|achievements]" decay -&gt; gain_chest reward {X}</t>
  </si>
  <si>
    <t>Damage taken increased by x2. Ignores shields.</t>
  </si>
  <si>
    <t xml:space="preserve">On Completion </t>
  </si>
  <si>
    <t>No</t>
  </si>
  <si>
    <t>damage_taken x2; pierce_shields</t>
  </si>
  <si>
    <t>Dexterity</t>
  </si>
  <si>
    <t>Gain +X Shields</t>
  </si>
  <si>
    <t>shield +{X}</t>
  </si>
  <si>
    <t>Burn</t>
  </si>
  <si>
    <t>demand "skip or trash {X} [item/upgrade|items/upgrades]" else -&gt; take_damage 3</t>
  </si>
  <si>
    <t>instead "skip or trash {4-X} [item/upgrade|items/upgrades]"</t>
  </si>
  <si>
    <t>Half Damage dealt</t>
  </si>
  <si>
    <t>damage_dealt x0.5</t>
  </si>
  <si>
    <t>Max: 3</t>
  </si>
  <si>
    <t>Scrolls</t>
  </si>
  <si>
    <t>Preference</t>
  </si>
  <si>
    <t>Notes</t>
  </si>
  <si>
    <t>Random Scroll Name</t>
  </si>
  <si>
    <t>Random Scroll Part</t>
  </si>
  <si>
    <t>Scroll of Aggravate Monsters</t>
  </si>
  <si>
    <t>Negative</t>
  </si>
  <si>
    <t>All current enemies Gain +1 Strength</t>
  </si>
  <si>
    <t>apply_status strength 1 all</t>
  </si>
  <si>
    <t>ANDOVA BEGARIN</t>
  </si>
  <si>
    <t>ah</t>
  </si>
  <si>
    <t>Scroll of Amnesia</t>
  </si>
  <si>
    <t>Forget 1 random Identified Loot.</t>
  </si>
  <si>
    <t>forget loot 1</t>
  </si>
  <si>
    <t>Amnesia</t>
  </si>
  <si>
    <t>DAIYEN FOOELS</t>
  </si>
  <si>
    <t>arek</t>
  </si>
  <si>
    <t>Scroll of Create Monster</t>
  </si>
  <si>
    <t>Spawn a Random Enemy with the current Difficulty</t>
  </si>
  <si>
    <t>spawn_enemy current</t>
  </si>
  <si>
    <t>DUAM XNAHT</t>
  </si>
  <si>
    <t>bahl</t>
  </si>
  <si>
    <t>Scroll of Identify</t>
  </si>
  <si>
    <t>Positive</t>
  </si>
  <si>
    <t>Choose 1 Loot to Identify.</t>
  </si>
  <si>
    <t>identify_loot choose 1</t>
  </si>
  <si>
    <t>Identify</t>
  </si>
  <si>
    <t>ELAM EBOW</t>
  </si>
  <si>
    <t>bar</t>
  </si>
  <si>
    <t>Scroll of Scare Monster</t>
  </si>
  <si>
    <t>stun_enemies choose 1</t>
  </si>
  <si>
    <t>ELBIB YLOH</t>
  </si>
  <si>
    <t>barf</t>
  </si>
  <si>
    <t>Scroll of Teleportation</t>
  </si>
  <si>
    <t>Neutral</t>
  </si>
  <si>
    <t>Teleport to a Random Space with roughly the same distance from the Amulet Game. (+ or - 2)</t>
  </si>
  <si>
    <t>teleport same 2</t>
  </si>
  <si>
    <t>Teleportation</t>
  </si>
  <si>
    <t>FOOBIE BLETCH</t>
  </si>
  <si>
    <t>behil</t>
  </si>
  <si>
    <t>Scroll of Fire</t>
  </si>
  <si>
    <t>Gain +3 Burn, Apply the Fire Tile and +3 Burn to all everything in the first column</t>
  </si>
  <si>
    <t>apply_status burn 3 player; apply_tile fire front; apply_status burn 3 front</t>
  </si>
  <si>
    <t>GARVEN DEH</t>
  </si>
  <si>
    <t>blech</t>
  </si>
  <si>
    <t>Scroll of Remove Curse</t>
  </si>
  <si>
    <t>Remove 1 target Curse</t>
  </si>
  <si>
    <t>remove_curse choose 1</t>
  </si>
  <si>
    <t>HACKEM MUCHE</t>
  </si>
  <si>
    <t>blorp</t>
  </si>
  <si>
    <t>JUYED AWK YACC</t>
  </si>
  <si>
    <t>bloto</t>
  </si>
  <si>
    <t>KERNOD WEL</t>
  </si>
  <si>
    <t>caca</t>
  </si>
  <si>
    <t>KIRJE</t>
  </si>
  <si>
    <t>coph</t>
  </si>
  <si>
    <t>LEP GEX VEN ZEA</t>
  </si>
  <si>
    <t>druhl</t>
  </si>
  <si>
    <t>NR 9</t>
  </si>
  <si>
    <t>erp</t>
  </si>
  <si>
    <t>PRATYAVAYAH</t>
  </si>
  <si>
    <t>festr</t>
  </si>
  <si>
    <t>PRIRUTSENIE</t>
  </si>
  <si>
    <t>flem</t>
  </si>
  <si>
    <t>READ ME</t>
  </si>
  <si>
    <t>foo</t>
  </si>
  <si>
    <t>TEMOV</t>
  </si>
  <si>
    <t>grit</t>
  </si>
  <si>
    <t>THARR</t>
  </si>
  <si>
    <t>ichi</t>
  </si>
  <si>
    <t>VE FORBRYDERNE</t>
  </si>
  <si>
    <t>ighr</t>
  </si>
  <si>
    <t>VELOX NEB </t>
  </si>
  <si>
    <t>iky</t>
  </si>
  <si>
    <t>VENZAR BORGAVVE</t>
  </si>
  <si>
    <t>kini</t>
  </si>
  <si>
    <t>VERR YED HORRE</t>
  </si>
  <si>
    <t>kona</t>
  </si>
  <si>
    <t>XIXAXA XOXAXA XUXAXA</t>
  </si>
  <si>
    <t>mep</t>
  </si>
  <si>
    <t>YUM YUM</t>
  </si>
  <si>
    <t>mihln</t>
  </si>
  <si>
    <t>ZELGO MER</t>
  </si>
  <si>
    <t>ogr</t>
  </si>
  <si>
    <t>9 KR</t>
  </si>
  <si>
    <t>oh</t>
  </si>
  <si>
    <t>BAYOWOKI</t>
  </si>
  <si>
    <t>oo</t>
  </si>
  <si>
    <t>BITEME</t>
  </si>
  <si>
    <t>ooze</t>
  </si>
  <si>
    <t>FIIK</t>
  </si>
  <si>
    <t>poxi</t>
  </si>
  <si>
    <t>GA NI VEN ZEA</t>
  </si>
  <si>
    <t>quo</t>
  </si>
  <si>
    <t>HACHEM MUCHE</t>
  </si>
  <si>
    <t>rech</t>
  </si>
  <si>
    <t>PRIRUCHENIE</t>
  </si>
  <si>
    <t>rot</t>
  </si>
  <si>
    <t>RE ADME</t>
  </si>
  <si>
    <t>slie</t>
  </si>
  <si>
    <t>ROCH HOCH</t>
  </si>
  <si>
    <t>snorf</t>
  </si>
  <si>
    <t>swerr</t>
  </si>
  <si>
    <t>TIDDER ROF</t>
  </si>
  <si>
    <t>tims</t>
  </si>
  <si>
    <t>yuky</t>
  </si>
  <si>
    <t>zep</t>
  </si>
  <si>
    <t>zihr</t>
  </si>
  <si>
    <t>Horse Description</t>
  </si>
  <si>
    <t>Horse Effect</t>
  </si>
  <si>
    <t>Luck Up</t>
  </si>
  <si>
    <t>gain_stat luck 1</t>
  </si>
  <si>
    <t>Gain +2 Luck</t>
  </si>
  <si>
    <t>gain_stat luck 2</t>
  </si>
  <si>
    <t>Luck Down</t>
  </si>
  <si>
    <t>Lose -1 Luck</t>
  </si>
  <si>
    <t>lose_stat luck 1</t>
  </si>
  <si>
    <t>Lose -2 Luck</t>
  </si>
  <si>
    <t>lose_stat luck 2</t>
  </si>
  <si>
    <t>Telepills</t>
  </si>
  <si>
    <t>Teleport to a Random Space with a 1-3 distance from the Amulet Game</t>
  </si>
  <si>
    <t>teleport amulet 1 3</t>
  </si>
  <si>
    <t>48 Hour Energy</t>
  </si>
  <si>
    <t>charge random 3</t>
  </si>
  <si>
    <t>charge random 3 full</t>
  </si>
  <si>
    <t>Health Up</t>
  </si>
  <si>
    <t>gain_max_hp 2</t>
  </si>
  <si>
    <t>gain_max_hp 4</t>
  </si>
  <si>
    <t>Health Down</t>
  </si>
  <si>
    <t>Lose -2 Max Health</t>
  </si>
  <si>
    <t>lose_max_hp 2</t>
  </si>
  <si>
    <t>Lose -4 Max Health</t>
  </si>
  <si>
    <t>lose_max_hp 4</t>
  </si>
  <si>
    <t>Bad Trip</t>
  </si>
  <si>
    <t>Lose -2 Health</t>
  </si>
  <si>
    <t>lose_hp 2 lethal=heal_full</t>
  </si>
  <si>
    <t>Lose -4 Health</t>
  </si>
  <si>
    <t>lose_hp 4 lethal=heal_full</t>
  </si>
  <si>
    <t>When a Bad Trip pill when it would kill you, it becomes Full Health</t>
  </si>
  <si>
    <t>Full Health</t>
  </si>
  <si>
    <t>Heal to full health</t>
  </si>
  <si>
    <t>heal_full</t>
  </si>
  <si>
    <t>Heal to full health and Gain +3 Shields</t>
  </si>
  <si>
    <t>heal_full; gain_stat bonus_shields 3</t>
  </si>
  <si>
    <t>Balls of Steel</t>
  </si>
  <si>
    <t>Gain +2 Shields</t>
  </si>
  <si>
    <t>gain_stat bonus_shields 2</t>
  </si>
  <si>
    <t>Gain +4 Shields</t>
  </si>
  <si>
    <t>gain_stat bonus_shields 4</t>
  </si>
  <si>
    <t>Gain a Random Curse and Forget all Identified loot</t>
  </si>
  <si>
    <t>add_curse random; forget loot all</t>
  </si>
  <si>
    <t>On Tile</t>
  </si>
  <si>
    <t>On Tile Effect</t>
  </si>
  <si>
    <t>Fire Potion</t>
  </si>
  <si>
    <t>FirePotion</t>
  </si>
  <si>
    <t>Block Potion</t>
  </si>
  <si>
    <t>Apply 2 Sheilds</t>
  </si>
  <si>
    <t>grant_shield 2 area=cell</t>
  </si>
  <si>
    <t>BlockPotion</t>
  </si>
  <si>
    <t>Speed Potion</t>
  </si>
  <si>
    <t>Gain +5 Dexterity until the end of the next combat</t>
  </si>
  <si>
    <t>apply_status dexterity 5 player games=1</t>
  </si>
  <si>
    <t>Apply +5 Dexterity until the end of the next combat</t>
  </si>
  <si>
    <t>apply_status dexterity 5 area=cell games=1</t>
  </si>
  <si>
    <t>SpeedPotion</t>
  </si>
  <si>
    <t>Flex Potion</t>
  </si>
  <si>
    <t>Gain +5 Strength until the end of the next combat</t>
  </si>
  <si>
    <t>apply_status strength 5 player games=1</t>
  </si>
  <si>
    <t>Apply +5 Strength until the end of the next combat</t>
  </si>
  <si>
    <t>apply_status strength 5 area=cell games=1</t>
  </si>
  <si>
    <t>FlexPotion</t>
  </si>
  <si>
    <t>Fruit Juice</t>
  </si>
  <si>
    <t>Apply +2 Max Health</t>
  </si>
  <si>
    <t>grant_max_health 2 area=cell</t>
  </si>
  <si>
    <t>FruitJuice</t>
  </si>
  <si>
    <t>Dexterity Potion</t>
  </si>
  <si>
    <t>Gain +2 Dexterity until the end of the next combat</t>
  </si>
  <si>
    <t>apply_status dexterity 2 player games=1</t>
  </si>
  <si>
    <t>Apply +1 Dexterity until the end of the next combat</t>
  </si>
  <si>
    <t>apply_status dexterity 1 area=cell games=1</t>
  </si>
  <si>
    <t>DexterityPotion</t>
  </si>
  <si>
    <t>Strength Potion</t>
  </si>
  <si>
    <t>Gain +2 Strength until the end of the next combat</t>
  </si>
  <si>
    <t>apply_status strength 2 player games=1</t>
  </si>
  <si>
    <t>Apply +1 Strength until the end of the next combat</t>
  </si>
  <si>
    <t>apply_status strength 1 area=cell games=1</t>
  </si>
  <si>
    <t>StrengthPotion</t>
  </si>
  <si>
    <t>Explosive Ampoule</t>
  </si>
  <si>
    <t>Take 3 Damage</t>
  </si>
  <si>
    <t>take_damage 3</t>
  </si>
  <si>
    <t>Deal 1 Damage everything on this tile and it's row</t>
  </si>
  <si>
    <t>deal_damage 1 area=row</t>
  </si>
  <si>
    <t>ExplosiveAmpoule</t>
  </si>
  <si>
    <t>Fysh Oil</t>
  </si>
  <si>
    <t>Gain +1 Strength and +1 Dexterity until the end of the next combat</t>
  </si>
  <si>
    <t>apply_status strength 1 player games=1; apply_status dexterity 1 player games=1</t>
  </si>
  <si>
    <t>Apply +1 Strength and +1 Dexterity until the end of the next combat</t>
  </si>
  <si>
    <t>apply_status strength 1 area=cell games=1; apply_status dexterity 1 area=cell games=1</t>
  </si>
  <si>
    <t>FyshOil</t>
  </si>
  <si>
    <t>Potion of Healing</t>
  </si>
  <si>
    <t>Gain +2 Health</t>
  </si>
  <si>
    <t>gain_hp 2</t>
  </si>
  <si>
    <t>Apply +2 Health</t>
  </si>
  <si>
    <t>grant_health 2 area=cell</t>
  </si>
  <si>
    <t>Potion of Raise Level</t>
  </si>
  <si>
    <t>Gain +1 Level</t>
  </si>
  <si>
    <t>gain_level 1</t>
  </si>
  <si>
    <t>none</t>
  </si>
  <si>
    <t>Potion of Extra Healing</t>
  </si>
  <si>
    <t>Gain +5 Health</t>
  </si>
  <si>
    <t>gain_hp 5</t>
  </si>
  <si>
    <t>Apply +5 Health</t>
  </si>
  <si>
    <t>grant_health 5 area=cell</t>
  </si>
  <si>
    <t>Potion of Haste Self</t>
  </si>
  <si>
    <t>Gain +2 Speed until the end of the next combat</t>
  </si>
  <si>
    <t>apply_status speed 2 player games=1</t>
  </si>
  <si>
    <t>Apply +2 Speed until the end of the next combat</t>
  </si>
  <si>
    <t>apply_status speed 2 area=cell games=1</t>
  </si>
  <si>
    <t>Potion of Self-Mutilation</t>
  </si>
  <si>
    <t>Deal 3 Damage to everything on this tile</t>
  </si>
  <si>
    <t>deal_damage 3 area=cell</t>
  </si>
  <si>
    <t>Potion of Uselessness</t>
  </si>
  <si>
    <t>Do nothing</t>
  </si>
  <si>
    <t>Limit</t>
  </si>
  <si>
    <t>Unique</t>
  </si>
  <si>
    <t>Blood Donation Machine</t>
  </si>
  <si>
    <t>arcade</t>
  </si>
  <si>
    <t>BloodDonationMachine</t>
  </si>
  <si>
    <t>The machine exploded, and {ITEM} appeared.</t>
  </si>
  <si>
    <t>Give Blood</t>
  </si>
  <si>
    <t>lose_hp 1; chance 6.7% -&gt; gain_item_of blood_bag|iv_bag; destroy_object else gain_gold 1</t>
  </si>
  <si>
    <t>needs bombs 1; spend_bomb 1; gain_pickups 2-4 hp|gold; destroy_object</t>
  </si>
  <si>
    <t>Donation Machine</t>
  </si>
  <si>
    <t>DonationMachine</t>
  </si>
  <si>
    <t>Give Gold</t>
  </si>
  <si>
    <t>needs gold 1; needs not_jammed; needs bank_space; donate_gold 1; roll 5% gain_stat luck 1; roll {1+X}% jam_object</t>
  </si>
  <si>
    <t>needs bombs 1; spend_bomb 1; bank_payout 2-5; destroy_object run</t>
  </si>
  <si>
    <t>Curse</t>
  </si>
  <si>
    <t>Condition</t>
  </si>
  <si>
    <t>Penalty</t>
  </si>
  <si>
    <t>Timer</t>
  </si>
  <si>
    <t>Curse of the Bell</t>
  </si>
  <si>
    <t>you don't ring a bell</t>
  </si>
  <si>
    <t>spawn_enemy</t>
  </si>
  <si>
    <t>CurseOfTheBell</t>
  </si>
  <si>
    <t>Injury</t>
  </si>
  <si>
    <t>you go below half health</t>
  </si>
  <si>
    <t>Poor Sleep</t>
  </si>
  <si>
    <t>you use a rest site to replenish health</t>
  </si>
  <si>
    <t>PoorSleep</t>
  </si>
  <si>
    <t>Interactions</t>
  </si>
  <si>
    <t>Decay</t>
  </si>
  <si>
    <t>Img</t>
  </si>
  <si>
    <t>Fire</t>
  </si>
  <si>
    <t>Apply +1 Burn to enemies who enter or start their turn on this tile</t>
  </si>
  <si>
    <t>enemy_enters: apply_status burn 1; enemy_turn_start: apply_status burn 1</t>
  </si>
  <si>
    <t>3 Games</t>
  </si>
  <si>
    <t>Landmine</t>
  </si>
  <si>
    <t>Inanimate</t>
  </si>
  <si>
    <t>On contact with an enemy, or when it takes damage, destroy itself, explode, and trigger your bomb effects</t>
  </si>
  <si>
    <t>enemy_enters: detonate; damaged: detonate</t>
  </si>
  <si>
    <t>tile fire: detonate_unit; remove_tile</t>
  </si>
  <si>
    <t>Obtain Goals</t>
  </si>
  <si>
    <t>Visuals</t>
  </si>
  <si>
    <t>Body</t>
  </si>
  <si>
    <t>Get damaged by enemies a lot</t>
  </si>
  <si>
    <t>Only take 10 or less damage from enemies</t>
  </si>
  <si>
    <t>Take no damage from enemies</t>
  </si>
  <si>
    <t>Cord</t>
  </si>
  <si>
    <t>End a run with 10 or less items</t>
  </si>
  <si>
    <t>End a run with 11 - 20 items</t>
  </si>
  <si>
    <t>has some stuff on it</t>
  </si>
  <si>
    <t>End a run with over 20 items</t>
  </si>
  <si>
    <t>ornaments and stuff on it</t>
  </si>
  <si>
    <t>Decoration</t>
  </si>
  <si>
    <t>Beat a low tier boss</t>
  </si>
  <si>
    <t>Beat a medium tier boss</t>
  </si>
  <si>
    <t>Beat a high tier boss</t>
  </si>
  <si>
    <t>Beat an insane tier boss</t>
  </si>
  <si>
    <t>Burning Basement</t>
  </si>
  <si>
    <t>None</t>
  </si>
  <si>
    <t>Dross</t>
  </si>
  <si>
    <t>stinky</t>
  </si>
  <si>
    <t>Influence Graph — live analysis</t>
  </si>
  <si>
    <t>Every figure is a formula over the games and connections sheets. Add a row to either and these update on open.</t>
  </si>
  <si>
    <t>Measure</t>
  </si>
  <si>
    <t>Value</t>
  </si>
  <si>
    <t>What it means</t>
  </si>
  <si>
    <t>Degree</t>
  </si>
  <si>
    <t>Games</t>
  </si>
  <si>
    <t>Genre</t>
  </si>
  <si>
    <t>Owned %</t>
  </si>
  <si>
    <t>Rank</t>
  </si>
  <si>
    <t>Game you own</t>
  </si>
  <si>
    <t>Connections</t>
  </si>
  <si>
    <t>Edge span</t>
  </si>
  <si>
    <t>Nodes in the graph</t>
  </si>
  <si>
    <t>0</t>
  </si>
  <si>
    <t>Games owned</t>
  </si>
  <si>
    <t>Marked Owned — the catalog a default run draws from</t>
  </si>
  <si>
    <t>1</t>
  </si>
  <si>
    <t>Owned share</t>
  </si>
  <si>
    <t>How much of the sheet a run can actually be sent to</t>
  </si>
  <si>
    <t>2</t>
  </si>
  <si>
    <t>Authored influence edges</t>
  </si>
  <si>
    <t>3</t>
  </si>
  <si>
    <t>Average degree</t>
  </si>
  <si>
    <t>Connections per game — under 3 means a sparse graph</t>
  </si>
  <si>
    <t>4</t>
  </si>
  <si>
    <t>Average degree (owned)</t>
  </si>
  <si>
    <t>5</t>
  </si>
  <si>
    <t>Median degree</t>
  </si>
  <si>
    <t>Half of all games sit at or below this</t>
  </si>
  <si>
    <t>6-9</t>
  </si>
  <si>
    <t>Largest hub</t>
  </si>
  <si>
    <t>Degree of the single most connected game</t>
  </si>
  <si>
    <t>10-24</t>
  </si>
  <si>
    <t>Leaves (degree 1)</t>
  </si>
  <si>
    <t>Dead ends — one way in, the same way out</t>
  </si>
  <si>
    <t>25+</t>
  </si>
  <si>
    <t>Isolated (degree 0)</t>
  </si>
  <si>
    <t>Leaves + isolated</t>
  </si>
  <si>
    <t>Share of the map that carries no routing information</t>
  </si>
  <si>
    <t>Owned &amp; routable</t>
  </si>
  <si>
    <t>Owned games with more than one way out — real junctions on a route</t>
  </si>
  <si>
    <t>11-20</t>
  </si>
  <si>
    <t>Owned dead ends</t>
  </si>
  <si>
    <t>Owned games the run can only reach and turn around in</t>
  </si>
  <si>
    <t>21+</t>
  </si>
  <si>
    <t>Backward in time</t>
  </si>
  <si>
    <t>MUST BE 0 — an influence cannot point at an older game</t>
  </si>
  <si>
    <t>Same year</t>
  </si>
  <si>
    <t>Legal: a demo influencing something shipped the same year</t>
  </si>
  <si>
    <t>Median edge span</t>
  </si>
  <si>
    <t>Years between an influencer and what it influenced</t>
  </si>
  <si>
    <t>Dev/Series flagged</t>
  </si>
  <si>
    <t>Sequel / same-devs links, distinct from plain influence</t>
  </si>
  <si>
    <t>With a source</t>
  </si>
  <si>
    <t>Connections carrying a URL or note as evidence</t>
  </si>
  <si>
    <t>Owned, no Steam page</t>
  </si>
  <si>
    <t>Owned rows with nothing to link to — a gap in the sheet, not the graph</t>
  </si>
  <si>
    <t>Keep of the Lead Lord</t>
  </si>
  <si>
    <t>Low</t>
  </si>
  <si>
    <t>Building</t>
  </si>
  <si>
    <t>Guns are 20% more likely to show up</t>
  </si>
  <si>
    <t>Black Powder Mine</t>
  </si>
  <si>
    <t>Medium</t>
  </si>
  <si>
    <t>Underground</t>
  </si>
  <si>
    <t>Hollow</t>
  </si>
  <si>
    <t>Icy</t>
  </si>
  <si>
    <t>Forge</t>
  </si>
  <si>
    <t>Hard</t>
  </si>
  <si>
    <t>Firey</t>
  </si>
  <si>
    <t>Bullet Hell</t>
  </si>
  <si>
    <t>Undead</t>
  </si>
  <si>
    <t>Basement</t>
  </si>
  <si>
    <t>All games in this Location will either be Holy, Devilish, or Stinky (At least one of each if possible)</t>
  </si>
  <si>
    <t>Fiery</t>
  </si>
  <si>
    <t>Sewage</t>
  </si>
  <si>
    <t>Caves</t>
  </si>
  <si>
    <t>Flooded Caves</t>
  </si>
  <si>
    <t>Watery</t>
  </si>
  <si>
    <t>Necropolis</t>
  </si>
  <si>
    <t>Womb</t>
  </si>
  <si>
    <t>Living</t>
  </si>
  <si>
    <t>Cathedral</t>
  </si>
  <si>
    <t>Holy</t>
  </si>
  <si>
    <t>The Void</t>
  </si>
  <si>
    <t>Chaos</t>
  </si>
  <si>
    <t>Tartarus</t>
  </si>
  <si>
    <t>When the player enters this location, they will chose one of 3 Gods which will Give the player a it's Boon Item</t>
  </si>
  <si>
    <t>Asphodel</t>
  </si>
  <si>
    <t>Elysium</t>
  </si>
  <si>
    <t>Temple of Styx</t>
  </si>
  <si>
    <t>Titanic Plains</t>
  </si>
  <si>
    <t>General</t>
  </si>
  <si>
    <t>The Difficulty level has a 50% chance to increase by +1 after beating a game, but whenever a player beats a game, they can open an extra chest for 20 Gold</t>
  </si>
  <si>
    <t>Abandoned Aqueduct</t>
  </si>
  <si>
    <t>Desert</t>
  </si>
  <si>
    <t>Siphoned Forest</t>
  </si>
  <si>
    <t>Wetland Aspect</t>
  </si>
  <si>
    <t>Swampy</t>
  </si>
  <si>
    <t>Rallypoint Delta</t>
  </si>
  <si>
    <t>Abyssal Depths</t>
  </si>
  <si>
    <t>Sundered Grove</t>
  </si>
  <si>
    <t>Sulfur Pools</t>
  </si>
  <si>
    <t>Poisonous</t>
  </si>
  <si>
    <t>Sky Meadow</t>
  </si>
  <si>
    <t>Sky</t>
  </si>
  <si>
    <t>Commencement</t>
  </si>
  <si>
    <t>Lunar</t>
  </si>
  <si>
    <t>Salt Marsh</t>
  </si>
  <si>
    <t>If the player changes their physical appearance (not attire) in a run, there's a 50% chance to upgrade and 50% chance to downgrade a random passive item</t>
  </si>
  <si>
    <t>Deep Jungle</t>
  </si>
  <si>
    <t>Salt Dunes</t>
  </si>
  <si>
    <t>Moon Stair</t>
  </si>
  <si>
    <t>Flower fields</t>
  </si>
  <si>
    <t>Asphalt Mines</t>
  </si>
  <si>
    <t>The Far Shore</t>
  </si>
  <si>
    <t>All Enemies Gain Pigment Rich at the start of combat.</t>
  </si>
  <si>
    <t>The Orpheum</t>
  </si>
  <si>
    <t>The Garden</t>
  </si>
  <si>
    <t>Gain +25 Max Health, but at the start of combat, all enemies gain +3 Max HP</t>
  </si>
  <si>
    <t>item_acquired: gain_max_hp 25; enemy_spawned: +3 enemy_max_hp</t>
  </si>
  <si>
    <t>At the start of combat, Gain +10 Block</t>
  </si>
  <si>
    <t>combat_start: +10 block</t>
  </si>
  <si>
    <t>Bag o' Glitter</t>
  </si>
  <si>
    <t>Weapon</t>
  </si>
  <si>
    <t>Add the Card "Bag o' Glitter" into your Deck. If you obtain something glittery at least one time, "Bag o' Glitter" Gains (+1/+2) Blind</t>
  </si>
  <si>
    <t>weapon: bag_o_glitter; verify: Did you obtain something glittery? =&gt; +1/+2 Blind</t>
  </si>
  <si>
    <t>bag</t>
  </si>
  <si>
    <t>BagO'Glitter</t>
  </si>
  <si>
    <t>Ballistic Boots</t>
  </si>
  <si>
    <t>Gain +1 Speed</t>
  </si>
  <si>
    <t>passive: +1 speed</t>
  </si>
  <si>
    <t>wearable, shoes</t>
  </si>
  <si>
    <t>BallisticBoots</t>
  </si>
  <si>
    <t>Barrel</t>
  </si>
  <si>
    <t>Add the Card "Barrel" into your Deck. If you obtain at least 1 fish, Gain (1/2) random fish</t>
  </si>
  <si>
    <t>weapon: barrel; verify: Did you obtain at least 1 fish? =&gt; 1/2 random fish</t>
  </si>
  <si>
    <t>gun, fish</t>
  </si>
  <si>
    <t>Offense, Economy</t>
  </si>
  <si>
    <t>Bear Trap Mask</t>
  </si>
  <si>
    <t>At the start of combat, Gain +4 Block and +1 Bleed Thorns</t>
  </si>
  <si>
    <t>combat_start: +4 block, +1 bleed_thorns</t>
  </si>
  <si>
    <t>wearable, mask</t>
  </si>
  <si>
    <t>BearTrapMask</t>
  </si>
  <si>
    <t>Beefy Ring</t>
  </si>
  <si>
    <t>Scaling</t>
  </si>
  <si>
    <t xml:space="preserve">Gain scaling +1 Strength per 20 max health </t>
  </si>
  <si>
    <t>scaling: +1 strength per 20 max_hp</t>
  </si>
  <si>
    <t>wearable, ring</t>
  </si>
  <si>
    <t>BeefyRing</t>
  </si>
  <si>
    <t>Bird Head</t>
  </si>
  <si>
    <t>Your Strikes inflict Soul Link.</t>
  </si>
  <si>
    <t>card_grant if_tag=strike: +1 soul_link (enemy)</t>
  </si>
  <si>
    <t>bird, evil, animal corpse</t>
  </si>
  <si>
    <t>BirdHead</t>
  </si>
  <si>
    <t>Offense</t>
  </si>
  <si>
    <t>Bird-Faced Urn</t>
  </si>
  <si>
    <t>When you play a power, gain +2 Health</t>
  </si>
  <si>
    <t>card_played if_type=power: +2 hp</t>
  </si>
  <si>
    <t>bird</t>
  </si>
  <si>
    <t>BirdFacedUrn</t>
  </si>
  <si>
    <t>Blasma Pistol</t>
  </si>
  <si>
    <t>Add the Card "Blasma Pistol" into your Deck. If you open more than 10 chests, Gain (10/20) Gold</t>
  </si>
  <si>
    <t>weapon: blasma_pistol; verify: Did you open more than 10 chests? =&gt; gain_gold 10/20</t>
  </si>
  <si>
    <t>BlasmaPistol</t>
  </si>
  <si>
    <t>Blood Magic</t>
  </si>
  <si>
    <t>Add the Card "Blood Magic" into your Deck. If you create or use a magic circle, "Blood Magic" Gains  (+1/+2/) Infuse</t>
  </si>
  <si>
    <t>weapon: blood_magic; verify: Did you create or use a magic circle? =&gt; bump effect#0.infuse +1/+2</t>
  </si>
  <si>
    <t>BloodMagic</t>
  </si>
  <si>
    <t>Offense, Health</t>
  </si>
  <si>
    <t>Blood Vial</t>
  </si>
  <si>
    <t>At the start of combat, gain +2 Health</t>
  </si>
  <si>
    <t>combat_start: +2 hp</t>
  </si>
  <si>
    <t>BloodVial</t>
  </si>
  <si>
    <t>Boiling Water</t>
  </si>
  <si>
    <t>Gain +4 Intelligence and -3 Max Health</t>
  </si>
  <si>
    <t>passive: +4 intelligence; item_acquired: gain_max_hp -3</t>
  </si>
  <si>
    <t>drink, water</t>
  </si>
  <si>
    <t>BoilingWater</t>
  </si>
  <si>
    <t>Boon of Aphrodite</t>
  </si>
  <si>
    <t>Boon</t>
  </si>
  <si>
    <t>If the player charms an enemy gain +1 to all combat roll bonus stats, but 1 of the game choices will be Charmed</t>
  </si>
  <si>
    <t>BoonOfAphrodite</t>
  </si>
  <si>
    <t>Boon of Artemis</t>
  </si>
  <si>
    <t>If the player uses ranged strategies primarlity to win the run gain +1 to all combat roll bonus stats, but 1 of the game choices will be Marked</t>
  </si>
  <si>
    <t>BoonOfArtemis</t>
  </si>
  <si>
    <t>Boon of Athena</t>
  </si>
  <si>
    <t>If the player negates damage with a shield 5+ times gain +1 to all combat roll bonus stats, but 1 of the game choices will be Shielded</t>
  </si>
  <si>
    <t>BoonOfAthena</t>
  </si>
  <si>
    <t>Boon of Hermes</t>
  </si>
  <si>
    <t>If the player beats a game within an hour gain +1 to all combat roll bonus stats, but 1 of the game choices will be Timed</t>
  </si>
  <si>
    <t>BoonOfHermes</t>
  </si>
  <si>
    <t>Boon of Poseidon</t>
  </si>
  <si>
    <t>If the player defeats an enemy underwater gain +1 to all combat roll bonus stats, but 1 of the game choices will be Soaked</t>
  </si>
  <si>
    <t>BoonOfPoseidon</t>
  </si>
  <si>
    <t>Boon of Zeus</t>
  </si>
  <si>
    <t>If the player defeats an enemy with lightning in their run gain +1 to all combat roll bonus stats, but 1 of the game choices will be Shocked</t>
  </si>
  <si>
    <t>BoonOfZeus</t>
  </si>
  <si>
    <t>Bowler Hat</t>
  </si>
  <si>
    <t>Gain +3 Luck and 18 Harvesting, but -3% Crit Chance</t>
  </si>
  <si>
    <t>passive: +3 luck, +18 harvesting, -3 crit_chance</t>
  </si>
  <si>
    <t>BowlerHat</t>
  </si>
  <si>
    <t>Stats, Economy</t>
  </si>
  <si>
    <t>Brain Candy</t>
  </si>
  <si>
    <t>Usable</t>
  </si>
  <si>
    <t>Gain +5 Intelligence this combat/event</t>
  </si>
  <si>
    <t>item_used: temp_stat intelligence +5</t>
  </si>
  <si>
    <t>drug, pill, consumable</t>
  </si>
  <si>
    <t>BrainCandy</t>
  </si>
  <si>
    <t>Brass Knuckles</t>
  </si>
  <si>
    <t>Your Strikes inflict Bruise</t>
  </si>
  <si>
    <t>card_grant if_tag=strike: +1 bruise (enemy)</t>
  </si>
  <si>
    <t>BrassKnuckles</t>
  </si>
  <si>
    <t>Broken Window</t>
  </si>
  <si>
    <t>At the start of combat, Gain +3 Bleed Thorns and +1 Bleed</t>
  </si>
  <si>
    <t>combat_start: +3 bleed_thorns, +1 bleed</t>
  </si>
  <si>
    <t>glass, wood</t>
  </si>
  <si>
    <t>BrokenWindow</t>
  </si>
  <si>
    <t>Bronze Scales</t>
  </si>
  <si>
    <t>At the start of combat, Gain +3 Thorns</t>
  </si>
  <si>
    <t>combat_start: +3 thorns</t>
  </si>
  <si>
    <t>metal</t>
  </si>
  <si>
    <t>BronzeScales</t>
  </si>
  <si>
    <t>At the end of combat, Gain +6 Health</t>
  </si>
  <si>
    <t>combat_end: +6 hp</t>
  </si>
  <si>
    <t>Busted Crown</t>
  </si>
  <si>
    <t>Gain +1 Max Energy, but -2 Discovery</t>
  </si>
  <si>
    <t>passive: +1 max_energy, -2 discovery</t>
  </si>
  <si>
    <t>BustedCrown</t>
  </si>
  <si>
    <t>Energy</t>
  </si>
  <si>
    <t>Campfire</t>
  </si>
  <si>
    <t>Gain +3 Intelligence and +1 Regeneration, but -1 Speed</t>
  </si>
  <si>
    <t>passive: +3 intelligence, +1 regeneration, -1 speed</t>
  </si>
  <si>
    <t>Captain's Wheel</t>
  </si>
  <si>
    <t>Start the 3rd turn of combat with +18 Block</t>
  </si>
  <si>
    <t>turn_started if_turn=3: +18 block (self)</t>
  </si>
  <si>
    <t>Captain'sWheel</t>
  </si>
  <si>
    <t>When you defeat an enemy, 50% chance to Heal +2 Health</t>
  </si>
  <si>
    <t>enemy_killed: 50% chance +2 hp</t>
  </si>
  <si>
    <t>Gain +5 Luck this combat/event</t>
  </si>
  <si>
    <t>item_used: temp_stat luck +5</t>
  </si>
  <si>
    <t>Clown Shoes</t>
  </si>
  <si>
    <t>Whenever you don't Perfect a game, (beat a game/combat without losing a run) 50% chance to treat it like you did</t>
  </si>
  <si>
    <t>perfect: verify Did you Perfect this game? =&gt; 50% to treat a non-perfect game as perfected</t>
  </si>
  <si>
    <t>wearable, shoes, clown</t>
  </si>
  <si>
    <t>ClownShoes</t>
  </si>
  <si>
    <t>Perfect</t>
  </si>
  <si>
    <t>Cricket's Head</t>
  </si>
  <si>
    <t>Gain +1 Strength. Multiply all Strength by 1.5</t>
  </si>
  <si>
    <t>passive: +1 strength; stat_multiply: strength 1.5</t>
  </si>
  <si>
    <t>dog, animal corpse</t>
  </si>
  <si>
    <t>CricketsHead</t>
  </si>
  <si>
    <t>level_up: 50% chance to Level Up an additional time</t>
  </si>
  <si>
    <t>Charged, 4</t>
  </si>
  <si>
    <t>Gain +1 Reroll</t>
  </si>
  <si>
    <t>charged (charge_cost 4); item_used: gain_stat reroll +1 (adds a Reroll charge, spendable on any reward/shop reroll)</t>
  </si>
  <si>
    <t>Darkstone Periapt</t>
  </si>
  <si>
    <t>Gain +6 Max Health whenever you obtain a Curse</t>
  </si>
  <si>
    <t>curse_applied: gain_max_hp 6</t>
  </si>
  <si>
    <t>stone, necklace, wearable</t>
  </si>
  <si>
    <t>DarkstonePeriapt</t>
  </si>
  <si>
    <t>Health, Curse</t>
  </si>
  <si>
    <t>Dead Eye</t>
  </si>
  <si>
    <t>Incremental</t>
  </si>
  <si>
    <t>Every time you hit with an Attack on the same target, every Attack Gains +1 Dmg. Bonus goes away when you miss or change targets.</t>
  </si>
  <si>
    <t>attack_landed: +1 dead_eye streak (same target); attack_missed: reset dead_eye</t>
  </si>
  <si>
    <t>eye</t>
  </si>
  <si>
    <t>DeadEye</t>
  </si>
  <si>
    <t>Dead Sea Scrolls</t>
  </si>
  <si>
    <t>Trigger the effect of a Random Scroll / Outside of Combat</t>
  </si>
  <si>
    <t>historical</t>
  </si>
  <si>
    <t>DeadSeaScrolls</t>
  </si>
  <si>
    <t>Death Orb</t>
  </si>
  <si>
    <t>When you play a power, deal Xx2 damage to each enemy where X is the number of Curses you have</t>
  </si>
  <si>
    <t>card_played if_type=power: dmg all_enemies value_from=curses x2 type=true (X = curse COUNT, not curse cards; true damage)</t>
  </si>
  <si>
    <t>orb, evil</t>
  </si>
  <si>
    <t>DeathOrb</t>
  </si>
  <si>
    <t>Power, Curse</t>
  </si>
  <si>
    <t>Dexecutioner</t>
  </si>
  <si>
    <t>Add the Card "Dexecutioner" into your Deck. If you kill an enemy with a piercing attack at least one time, "Dexecutioner" Gains (+1/+2) Dmg</t>
  </si>
  <si>
    <t>weapon: dexecutioner; verify: Did you kill an enemy with a piercing attack? =&gt; 1/2 dmg</t>
  </si>
  <si>
    <t>Disco Biscuit</t>
  </si>
  <si>
    <t>Gain +5 Charisma this combat/event</t>
  </si>
  <si>
    <t>item_used: temp_stat charisma +5</t>
  </si>
  <si>
    <t>DiscoBiscuit</t>
  </si>
  <si>
    <t>Duplicator</t>
  </si>
  <si>
    <t>Your Weapon Attack Cards gain Replay 1</t>
  </si>
  <si>
    <t>card_grant if_tag=weapon if_type=attack: +Replay 1 (re-resolves the card 1 extra time)</t>
  </si>
  <si>
    <t>Du-Vu Doll</t>
  </si>
  <si>
    <t>At the start of each combat, Gain X Power where X is the number of curses you have</t>
  </si>
  <si>
    <t>combat_started: +X power (self) stacks_from=curses (X = curse COUNT, not curse cards)</t>
  </si>
  <si>
    <t>doll</t>
  </si>
  <si>
    <t>Du-VuDoll</t>
  </si>
  <si>
    <t>Power</t>
  </si>
  <si>
    <t>Empty Syringe</t>
  </si>
  <si>
    <t>When Inflicting Bleed or Poison, Inflict +1 Bleed or Poison</t>
  </si>
  <si>
    <t>status_amplify: +1 bleed, +1 poison (when inflicted on an enemy)</t>
  </si>
  <si>
    <t>syringe</t>
  </si>
  <si>
    <t>EmptySyringe</t>
  </si>
  <si>
    <t>Empty Tome</t>
  </si>
  <si>
    <t>At the start of combat, a random Weapon Attack card in your deck costs 1 less for the rest of the combat.</t>
  </si>
  <si>
    <t>combat_started: reduce_card_cost 1 tag=weapon type=attack</t>
  </si>
  <si>
    <t>book</t>
  </si>
  <si>
    <t>EmptyTome</t>
  </si>
  <si>
    <t>Focus Crystal</t>
  </si>
  <si>
    <t>Melee Attacks deal +1 Dmg</t>
  </si>
  <si>
    <t>attack_damage_bonus: {melee: 1} (player melee attacks deal +1)</t>
  </si>
  <si>
    <t>crystal</t>
  </si>
  <si>
    <t>FocusCrystal</t>
  </si>
  <si>
    <t>Frozen Egg</t>
  </si>
  <si>
    <t>Whenever you add a Power card to your deck, Upgrade it</t>
  </si>
  <si>
    <t>upgrade_card_types: power (auto-upgrade Power cards added to deck)</t>
  </si>
  <si>
    <t>egg</t>
  </si>
  <si>
    <t>FrozenEgg</t>
  </si>
  <si>
    <t>Garlic</t>
  </si>
  <si>
    <t>At the start of combat, gain +1 Brace</t>
  </si>
  <si>
    <t>combat_started: +1 brace (self)</t>
  </si>
  <si>
    <t>food, vegetable</t>
  </si>
  <si>
    <t>Ginger</t>
  </si>
  <si>
    <t>You can no longer Gain Weak</t>
  </si>
  <si>
    <t>status_immunity: weak</t>
  </si>
  <si>
    <t>Glass Eye</t>
  </si>
  <si>
    <t>Gain +2 Strength and +1 Luck</t>
  </si>
  <si>
    <t>passive: +2 strength, +1 luck</t>
  </si>
  <si>
    <t>eye, glass</t>
  </si>
  <si>
    <t>GlassEye</t>
  </si>
  <si>
    <t>Golden Beetle</t>
  </si>
  <si>
    <t>Whenever you get rid of a Curse or Curse Card, gain one Chest</t>
  </si>
  <si>
    <t>curse_removed: gain_chest 1; curse_card_removed: gain_chest 1 (a chest = an item reward; counts both curses AND curse cards)</t>
  </si>
  <si>
    <t>bug</t>
  </si>
  <si>
    <t>GoldenBeetle</t>
  </si>
  <si>
    <t>Curse, Economy</t>
  </si>
  <si>
    <t>Gremlin Horn</t>
  </si>
  <si>
    <t>When an enemy dies, Gain +1 Energy and Draw 1 card</t>
  </si>
  <si>
    <t>enemy_killed: gain_energy 1, draw 1</t>
  </si>
  <si>
    <t>GremlinHorn</t>
  </si>
  <si>
    <t>Energy, Draw</t>
  </si>
  <si>
    <t>Handcuffs</t>
  </si>
  <si>
    <t>Gain +3 Strength, +3 Dexterity, and +3 Intelligence. Your Max Health is capped at its current value</t>
  </si>
  <si>
    <t>passive: +3 strength, +3 dexterity, +3 intelligence; caps_max_hp: locks max_hp at its current value while owned (held via GameState.max_hp_cap; cleared when the item leaves)</t>
  </si>
  <si>
    <t>military</t>
  </si>
  <si>
    <t>Happy Flower</t>
  </si>
  <si>
    <t>Every 3 turns, Gain +1 energy</t>
  </si>
  <si>
    <t>turn_tick: counter key=turns every=3 -&gt; gain_energy 1</t>
  </si>
  <si>
    <t>flower</t>
  </si>
  <si>
    <t>HappyFlower</t>
  </si>
  <si>
    <t>Head of the Keeper</t>
  </si>
  <si>
    <t>When you deal Dmg to an Enemy, 5% to Gain 1 Gold</t>
  </si>
  <si>
    <t>attack_landed: 5% chance gain_gold 1</t>
  </si>
  <si>
    <t>coin</t>
  </si>
  <si>
    <t>HeadOfTheKeeper</t>
  </si>
  <si>
    <t>Gain +12 Max Health</t>
  </si>
  <si>
    <t>item_acquired: gain_max_hp 6</t>
  </si>
  <si>
    <t>Holy Mantle</t>
  </si>
  <si>
    <t>At the start of combat, Gain +1 Buffer</t>
  </si>
  <si>
    <t>combat_start: +1 buffer (self)</t>
  </si>
  <si>
    <t>holy</t>
  </si>
  <si>
    <t>HolyMantle</t>
  </si>
  <si>
    <t>Horn Cleat</t>
  </si>
  <si>
    <t>Start the 2nd turn of combat with +14 Block</t>
  </si>
  <si>
    <t>turn_started if_turn=2: +14 block (self)</t>
  </si>
  <si>
    <t>HornCleat</t>
  </si>
  <si>
    <t>Ice Cream</t>
  </si>
  <si>
    <t>When you end your turn with energy, gain that much energy on your next energy</t>
  </si>
  <si>
    <t>carries_leftover_energy: true (deckbuilder carries leftover energy to next turn; strategy banks an empower charge on a turn the ability is skipped; action n/a)</t>
  </si>
  <si>
    <t>IceCream</t>
  </si>
  <si>
    <t>Jar of Leeches</t>
  </si>
  <si>
    <t>Your Strikes inflict Leeches</t>
  </si>
  <si>
    <t>card_grant if_tag=strike: +1 leeches (enemy). Leeches drains the enemy each turn and heals you</t>
  </si>
  <si>
    <t>leech, jar</t>
  </si>
  <si>
    <t>JarOfLeeches</t>
  </si>
  <si>
    <t>Jelly</t>
  </si>
  <si>
    <t>Gain +2 Max Health per Weapon Card in your Deck</t>
  </si>
  <si>
    <t>scaling: +2 max_hp per weapon card in deck (of: deck_tag:weapon)</t>
  </si>
  <si>
    <t>Keeper's Sack</t>
  </si>
  <si>
    <t>Gain 5 Gold. Whenever you spend 10 Gold, Gain +1 to a Random Stat</t>
  </si>
  <si>
    <t>item_acquired: gain_gold 5; gold_spend_stat_per=10 (+1 random core stat per 10 gold spent)</t>
  </si>
  <si>
    <t>Keeper'sSack</t>
  </si>
  <si>
    <t>Economy, Stats</t>
  </si>
  <si>
    <t>Leech Brood</t>
  </si>
  <si>
    <t>At the start of combat, inflict +1 Leeches to all enemies. If you start combat above 50% health, lose 10 health</t>
  </si>
  <si>
    <t>combat_started: +1 leeches (all_enemies); if_hp above 0.5 -&gt; lose_hp 10 (non_lethal, self)</t>
  </si>
  <si>
    <t>leech</t>
  </si>
  <si>
    <t>LeechBrood</t>
  </si>
  <si>
    <t>Leeching Seed</t>
  </si>
  <si>
    <t>Your Strikes Gain Heal 1</t>
  </si>
  <si>
    <t>card_grant if_tag=strike: heal 1 (self)</t>
  </si>
  <si>
    <t>seed</t>
  </si>
  <si>
    <t>LeechingSeed</t>
  </si>
  <si>
    <t>Lil' Bomber</t>
  </si>
  <si>
    <t>Add the Card "Lil' Bomber" into your Deck. If you kill an enemy with a bomb at least one time, "Lil' Bomber" Gains (+1/+2) Dmg</t>
  </si>
  <si>
    <t>weapon: lil_bomber; verify: Did you kill an enemy with a bomb? =&gt; 1/2 dmg</t>
  </si>
  <si>
    <t>LilBomber</t>
  </si>
  <si>
    <t>Little Knife</t>
  </si>
  <si>
    <t>Attacks deal 25% more Dmg to targets with lower Health</t>
  </si>
  <si>
    <t>lower_hp_damage_mult: 1.25 (player attacks deal x1.25 Dmg, ceil, to targets below player HP)</t>
  </si>
  <si>
    <t>knife</t>
  </si>
  <si>
    <t>LittleKnife</t>
  </si>
  <si>
    <t>Lower Case r</t>
  </si>
  <si>
    <t>Add the Card "Lower Case r" into your Deck. If you beat a game with the letter "R" in the title, "Lower Case r" Gains (+1/+2) Dmg</t>
  </si>
  <si>
    <t>weapon: lower_case_r; verify: Did you beat a game with the letter R in the title? =&gt; 1/2 dmg</t>
  </si>
  <si>
    <t>LowerCaseR</t>
  </si>
  <si>
    <t>Lucky Toe</t>
  </si>
  <si>
    <t>passive: +2 luck</t>
  </si>
  <si>
    <t>LuckyToe</t>
  </si>
  <si>
    <t>Gain +8 Max Health and +8 Health</t>
  </si>
  <si>
    <t>item_acquired: gain_max_hp 6, gain_hp 6</t>
  </si>
  <si>
    <t>Gain + 14 Max Health and +14 Health</t>
  </si>
  <si>
    <t>item_acquired: gain_max_hp 14, gain_hp 14</t>
  </si>
  <si>
    <t>Whenever your Health is at 50% or below Max Health at the end of combat, gain +12 Health</t>
  </si>
  <si>
    <t>combat_ended: if_hp below 0.5 -&gt; gain_hp 12 (heal when at/below 50% HP)</t>
  </si>
  <si>
    <t>Mercury Hourglass</t>
  </si>
  <si>
    <t>At the start of your turn, Deal 3 Dmg to all enemies</t>
  </si>
  <si>
    <t>turn_started: dmg 3 (all_enemies)</t>
  </si>
  <si>
    <t>MercuryHourglass</t>
  </si>
  <si>
    <t>Metal Plate</t>
  </si>
  <si>
    <t>When you kill an enemy, Gain +1 Brace</t>
  </si>
  <si>
    <t>enemy_killed: +1 brace (self)</t>
  </si>
  <si>
    <t>scrap, metal</t>
  </si>
  <si>
    <t>MetalPlate</t>
  </si>
  <si>
    <t>Molten Egg</t>
  </si>
  <si>
    <t>Whenever you add an Attack card to your deck, Upgrade it</t>
  </si>
  <si>
    <t>upgrade_card_types: attack (auto-upgrade Attack cards added to deck)</t>
  </si>
  <si>
    <t>MoltenEgg</t>
  </si>
  <si>
    <t>More Options</t>
  </si>
  <si>
    <t>Gain +1 Field of View, get an extra option in the space choice</t>
  </si>
  <si>
    <t>passive: +1 fov_bonus (an extra overworld portal option)</t>
  </si>
  <si>
    <t>MoreOptions</t>
  </si>
  <si>
    <t>Mummified Hand</t>
  </si>
  <si>
    <t>When you play a power, a random card in your hand becomes free to play this turn</t>
  </si>
  <si>
    <t>card_played if_type=power: free_random_hand_card (deckbuilder: random hand card costs 0 this turn; strategy: a random other ability needs no play this turn, still spends a use; action: slashes attack cooldowns)</t>
  </si>
  <si>
    <t>mummy</t>
  </si>
  <si>
    <t>MummifiedHand</t>
  </si>
  <si>
    <t>Power, Energy</t>
  </si>
  <si>
    <t>Nunchaku</t>
  </si>
  <si>
    <t>Every time you play 10 attacks, gain +1 Energy</t>
  </si>
  <si>
    <t>card_played if_type=attack: counter key=attacks_total every=10 -&gt; gain_energy 1</t>
  </si>
  <si>
    <t>ninja</t>
  </si>
  <si>
    <t>Offense, Energy</t>
  </si>
  <si>
    <t>Gain +3 Dexterity</t>
  </si>
  <si>
    <t>passive: +3 dexterity</t>
  </si>
  <si>
    <t>Old Coin</t>
  </si>
  <si>
    <t>Gain 100 Gold</t>
  </si>
  <si>
    <t>item_acquired: gain_gold 100</t>
  </si>
  <si>
    <t>OldCoin</t>
  </si>
  <si>
    <t>Ornamental Fan</t>
  </si>
  <si>
    <t>Every time you play 4 attacks in a single turn, Gain +4 Block</t>
  </si>
  <si>
    <t>card_played if_type=attack: counter key=attacks_this_turn every=4 -&gt; +4 block (self)</t>
  </si>
  <si>
    <t>japan</t>
  </si>
  <si>
    <t>OrnamentalFan</t>
  </si>
  <si>
    <t>Panda</t>
  </si>
  <si>
    <t>Gain +20 Max Health and +2 Luck, but -2 Strength</t>
  </si>
  <si>
    <t>item_acquired: gain_max_hp 20; passive: +2 luck, -2 strength</t>
  </si>
  <si>
    <t>Paper Bag</t>
  </si>
  <si>
    <t>Your Charisma is equal to your highest stat</t>
  </si>
  <si>
    <t>stat_mirror: {charisma: [strength, dexterity, intelligence, charisma]}</t>
  </si>
  <si>
    <t>wearable, paper</t>
  </si>
  <si>
    <t>PaperBag</t>
  </si>
  <si>
    <t>Pen Nib</t>
  </si>
  <si>
    <t>Every 10th attack you play deals double damage</t>
  </si>
  <si>
    <t>card_played if_type=attack: counter key=attacks_total every=10 -&gt; attack_double</t>
  </si>
  <si>
    <t>PenNib</t>
  </si>
  <si>
    <t>Percs</t>
  </si>
  <si>
    <t>Gain +10 Block</t>
  </si>
  <si>
    <t>item_used: block 10 (self)</t>
  </si>
  <si>
    <t>Performance Based Health Insurance</t>
  </si>
  <si>
    <t>Whenever you perfect a game (beat a game/combat without losing a run), Gain +5 Health</t>
  </si>
  <si>
    <t>perfect: gain_hp 5</t>
  </si>
  <si>
    <t>PerformanceBasedHealthInsurance</t>
  </si>
  <si>
    <t>Perfect, Health</t>
  </si>
  <si>
    <t>Philosopher's Stone</t>
  </si>
  <si>
    <t>Gain +1 Max Energy, but all enemies start with 1 Power</t>
  </si>
  <si>
    <t>passive: +1 max_energy; enemy_spawned: +1 power (enemy)</t>
  </si>
  <si>
    <t>Prayer Beads</t>
  </si>
  <si>
    <t>Whenever you take damage, Gain Temporary +3 Brace until end of this turn</t>
  </si>
  <si>
    <t>damage_taken: +3 brace temp until end of turn (self)</t>
  </si>
  <si>
    <t>monk, wearable, necklace</t>
  </si>
  <si>
    <t>PrayerBeads</t>
  </si>
  <si>
    <t>Prayer Card</t>
  </si>
  <si>
    <t>33% chance to gain +1 Buffer each time you take damage</t>
  </si>
  <si>
    <t>damage_taken: 33% chance +1 buffer (self)</t>
  </si>
  <si>
    <t>card, paper, holy, cardboard</t>
  </si>
  <si>
    <t>PrayerCard</t>
  </si>
  <si>
    <t>Propeller Hat</t>
  </si>
  <si>
    <t>Gain +3 Luck, but -1 Strength</t>
  </si>
  <si>
    <t>passive: +3 luck, -1 strength</t>
  </si>
  <si>
    <t>PropellerHat</t>
  </si>
  <si>
    <t>At the start of combat, Gain +1 Regeneration</t>
  </si>
  <si>
    <t>combat_started: +1 regeneration (self)</t>
  </si>
  <si>
    <t>Raven Feather</t>
  </si>
  <si>
    <t>At the start of combat, inflict Soul Link on 2 random enemies</t>
  </si>
  <si>
    <t>combat_started: +1 soul_link (random_enemies count=2)</t>
  </si>
  <si>
    <t>RavenFeather</t>
  </si>
  <si>
    <t>Reactive Trauma Plate</t>
  </si>
  <si>
    <t>If the player would take lethal damage, negate that damage and destroy this item</t>
  </si>
  <si>
    <t>negate_lethal: negate a lethal hit, then destroy this item</t>
  </si>
  <si>
    <t>ReactiveTraumaPlate</t>
  </si>
  <si>
    <t>Teleport to a random Deckbuilder space</t>
  </si>
  <si>
    <t>Ring of the Snake</t>
  </si>
  <si>
    <t>At the start of combat, Draw 2 Cards</t>
  </si>
  <si>
    <t>combat_started: draw 2 (self)</t>
  </si>
  <si>
    <t>ring</t>
  </si>
  <si>
    <t>RingOfTheSnake</t>
  </si>
  <si>
    <t>Draw</t>
  </si>
  <si>
    <t>Rock Bottom</t>
  </si>
  <si>
    <t>Prevents your Strength, Dexterity, Intelligence, Charisma, FoV, Discovery, and Luck from falling below their highest values reached.</t>
  </si>
  <si>
    <t>stat_floor: [strength, dexterity, intelligence, charisma, fov_bonus, discovery, luck] (held at highest effective value reached)</t>
  </si>
  <si>
    <t>RockBottom</t>
  </si>
  <si>
    <t>Roid Rage</t>
  </si>
  <si>
    <t>Gain +5 Strength this combat/event</t>
  </si>
  <si>
    <t>item_used: temp_stat strength +5</t>
  </si>
  <si>
    <t>RoidRage</t>
  </si>
  <si>
    <t>Rusty Razor</t>
  </si>
  <si>
    <t>Add the Card "Rusty Razor" into your Deck. If you kill an enemy with a status affliction at least one time, "Rusty Razor" Gains (+1/+2) Bleed and Poison</t>
  </si>
  <si>
    <t>weapon: rusty_razor; verify: Did you kill an enemy with a status affliction? =&gt; +1/+2 Bleed and Poison</t>
  </si>
  <si>
    <t>RustyRazor</t>
  </si>
  <si>
    <t>Sacred Orb</t>
  </si>
  <si>
    <t>Whenever an item spawns, if it was Common, reroll it. If it was an Uncommon, there is a 25% chance to reroll it.</t>
  </si>
  <si>
    <t>reroll_low_rarity: item rewards reroll Common picks (always) and Uncommon picks (25%)</t>
  </si>
  <si>
    <t>SacredOrb</t>
  </si>
  <si>
    <t>Secret Technique Instructions</t>
  </si>
  <si>
    <t>Whenever you perfect a game (beat a game/combat without losing a run), gain +1 Dash</t>
  </si>
  <si>
    <t>perfect: gain_stat dash 1</t>
  </si>
  <si>
    <t>SecretTechniqueInstructions</t>
  </si>
  <si>
    <t>Perfect, Stats</t>
  </si>
  <si>
    <t>Shuriken</t>
  </si>
  <si>
    <t>Every time you play 3 attacks in a single turn, Gain +1 Power</t>
  </si>
  <si>
    <t>card_played if_type=attack: counter key=attacks_this_turn every=3 -&gt; +1 power (self)</t>
  </si>
  <si>
    <t>Whenever you would Gain permanent Intelligence, Gain +1 Intelligence</t>
  </si>
  <si>
    <t>stat_gain_bonus: {intelligence: 1} (each permanent Intelligence gain grants +1 more)</t>
  </si>
  <si>
    <t>Speedball</t>
  </si>
  <si>
    <t>Gain +5 Dexterity this combat/event</t>
  </si>
  <si>
    <t>item_used: temp_stat dexterity +5</t>
  </si>
  <si>
    <t>Stabilizer Arm Locks</t>
  </si>
  <si>
    <t>Gain +6 Dexterity</t>
  </si>
  <si>
    <t>passive: +6 dexterity</t>
  </si>
  <si>
    <t>StabilizerArmLocks</t>
  </si>
  <si>
    <t>Steady Investment</t>
  </si>
  <si>
    <t>Whenever you perfect a game (beat a game/combat without losing a run), Gain +10 Gold</t>
  </si>
  <si>
    <t>perfect: gain_gold 10</t>
  </si>
  <si>
    <t>SteadyInvestment</t>
  </si>
  <si>
    <t>Perfect, Economy</t>
  </si>
  <si>
    <t>Stem Cells</t>
  </si>
  <si>
    <t>Gain +3 Regeneration</t>
  </si>
  <si>
    <t>consumable</t>
  </si>
  <si>
    <t>StemCells</t>
  </si>
  <si>
    <t>Stone Calendar</t>
  </si>
  <si>
    <t>At the end of turn 7, Deal 52 Damage to all enemies</t>
  </si>
  <si>
    <t>turn_ended if_turn=7: dmg 52 (all_enemies)</t>
  </si>
  <si>
    <t>StoneCalendar</t>
  </si>
  <si>
    <t>Strike Dummy</t>
  </si>
  <si>
    <t>Your Strikes Gain +3 Dmg</t>
  </si>
  <si>
    <t>card_grant if_tag=strike: dmg 3 (enemy)</t>
  </si>
  <si>
    <t>StrikeDummy</t>
  </si>
  <si>
    <t>Sulfa Powder</t>
  </si>
  <si>
    <t>At the start of your turn, Gain +D12 Block</t>
  </si>
  <si>
    <t>turn_started: roll_block sides=12 (self, Luck-weighted)</t>
  </si>
  <si>
    <t>SulfaPowder</t>
  </si>
  <si>
    <t>Sunglasses</t>
  </si>
  <si>
    <t>Gain +3 Charisma</t>
  </si>
  <si>
    <t>passive: +3 charisma</t>
  </si>
  <si>
    <t>wearable, glasses</t>
  </si>
  <si>
    <t>The Necronomicon</t>
  </si>
  <si>
    <t>Deal 20 Magic Dmg Dark Cleave / Inside of Combat</t>
  </si>
  <si>
    <t>book, evil</t>
  </si>
  <si>
    <t>TheNecronomicon</t>
  </si>
  <si>
    <t>The Poop</t>
  </si>
  <si>
    <t>Poop on the current space, this space will not show up on the space choice in the future unless it's the only option (very stinky) / Outside of Combat</t>
  </si>
  <si>
    <t>poop</t>
  </si>
  <si>
    <t>ThePoop</t>
  </si>
  <si>
    <t>Thread and Needle</t>
  </si>
  <si>
    <t>At the start of combat, Gain +4 Plated Armor</t>
  </si>
  <si>
    <t>combat_started: +4 plated_armor</t>
  </si>
  <si>
    <t>ThreadAndNeedle</t>
  </si>
  <si>
    <t>Toxic Egg</t>
  </si>
  <si>
    <t>Whenever you add a Skill card to your deck, Upgrade it</t>
  </si>
  <si>
    <t>upgrade_card_types: skill (auto-upgrade Skill cards added to deck)</t>
  </si>
  <si>
    <t>ToxicEgg</t>
  </si>
  <si>
    <t>Toy Ornithopter</t>
  </si>
  <si>
    <t>Whenever you use a Potion, Gain + 5 Health</t>
  </si>
  <si>
    <t>potion_used: gain_hp 5</t>
  </si>
  <si>
    <t>toy, wood</t>
  </si>
  <si>
    <t>ToyOrnithopter</t>
  </si>
  <si>
    <t>Turnip</t>
  </si>
  <si>
    <t>You can no longer Gain Frail</t>
  </si>
  <si>
    <t>status_immunity: frail</t>
  </si>
  <si>
    <t>Upper</t>
  </si>
  <si>
    <t>Gain +5 Speed this combat/event</t>
  </si>
  <si>
    <t>item_used: temp_stat speed +5</t>
  </si>
  <si>
    <t>Gain +3 Strength</t>
  </si>
  <si>
    <t>passive: +3 strength</t>
  </si>
  <si>
    <t>Ventricle Razor</t>
  </si>
  <si>
    <t>On the first use, create a portal. On second use, return to the space you created the portal on / Outside of Combat</t>
  </si>
  <si>
    <t>VentricleRazor</t>
  </si>
  <si>
    <t>Vitality Orb</t>
  </si>
  <si>
    <t>Gain +10 Max Health whenever you obtain a Curse</t>
  </si>
  <si>
    <t>curse_applied: gain_max_hp 10</t>
  </si>
  <si>
    <t>orb</t>
  </si>
  <si>
    <t>VitalityOrb</t>
  </si>
  <si>
    <t>Charged, 10</t>
  </si>
  <si>
    <t>Obtain any one item in the game / Inside or Outside of Combat</t>
  </si>
  <si>
    <t>War Paint</t>
  </si>
  <si>
    <t>Upgrade 2 random Skills</t>
  </si>
  <si>
    <t>item_acquired: upgrade_random_cards card_type=skill count=2</t>
  </si>
  <si>
    <t>WarPaint</t>
  </si>
  <si>
    <t>Wheat</t>
  </si>
  <si>
    <t>Gain +6 Strength, but -2 Intelligence</t>
  </si>
  <si>
    <t>passive: +3 strength, +2 dexterity, +10 harvesting, -3 intelligence</t>
  </si>
  <si>
    <t>Whetstone</t>
  </si>
  <si>
    <t>Upgrade 2 random Attacks</t>
  </si>
  <si>
    <t>item_acquired: upgrade_random_cards card_type=attack count=2</t>
  </si>
  <si>
    <t>Winged Boots</t>
  </si>
  <si>
    <t>Usable, 3</t>
  </si>
  <si>
    <t>Move to a one of three games that share the year of the game you're currently on</t>
  </si>
  <si>
    <t>item_used: overworld_jump same_year count=3</t>
  </si>
  <si>
    <t>WingedBoots</t>
  </si>
  <si>
    <t>Wings</t>
  </si>
  <si>
    <t>Gain +6 Dexterity, but -2  Intelligence</t>
  </si>
  <si>
    <t>passive: +2 speed, +3 range, -2 intelligence</t>
  </si>
  <si>
    <t>50% Chance to Gain 1, 5, or 10 Gold</t>
  </si>
  <si>
    <t>charged (charge_cost 1); item_used: 50% chance =&gt; roll_gold [1,5,10] (luck-weighted: 1 common / 5 uncommon / 10 rare)</t>
  </si>
  <si>
    <t>coin, wood</t>
  </si>
  <si>
    <t xml:space="preserve">Name </t>
  </si>
  <si>
    <t>Diffuculty Roll</t>
  </si>
  <si>
    <t>Possible Inputs</t>
  </si>
  <si>
    <t>Possible Outputs</t>
  </si>
  <si>
    <t>Multipath</t>
  </si>
  <si>
    <t>Run Limit</t>
  </si>
  <si>
    <t>Watching Eyeballs</t>
  </si>
  <si>
    <t>Dexterity, Intelligence, Strength</t>
  </si>
  <si>
    <t>Ambush, Ambushed, Fear, Item, Gold, Curse, Health</t>
  </si>
  <si>
    <t>WatchingEyeballs</t>
  </si>
  <si>
    <t>spooky, hole</t>
  </si>
  <si>
    <t>Fruit Basket</t>
  </si>
  <si>
    <t>Constitution, Strength, Intelligence</t>
  </si>
  <si>
    <t>Health, Poison, Item, Enemy, Buffer, Ambushed, Fear</t>
  </si>
  <si>
    <t>FruitBasket</t>
  </si>
  <si>
    <t>A Note For Yourself</t>
  </si>
  <si>
    <t>Card</t>
  </si>
  <si>
    <t>ANoteForYourself</t>
  </si>
  <si>
    <t>The Ssssserpent</t>
  </si>
  <si>
    <t>Easy</t>
  </si>
  <si>
    <t>Gold, Curse</t>
  </si>
  <si>
    <t>TheSsssserpent</t>
  </si>
  <si>
    <t>snake</t>
  </si>
  <si>
    <t>Primordial Teleporter</t>
  </si>
  <si>
    <t>A trio of Stone Golems back you up into what seems to be an ancient teleporter. Do you activate it?</t>
  </si>
  <si>
    <t>Enter the teleporter (teleport to a random action roguelike)</t>
  </si>
  <si>
    <t xml:space="preserve">Interact with the teleporter, then enter it (teleport to the starting game and decrease difficulty by 3) </t>
  </si>
  <si>
    <t>Fight off the Stone Golems (Enter three consecutive combats with the Stone Golem Enemy)</t>
  </si>
  <si>
    <t>A Wild Muncher Appears</t>
  </si>
  <si>
    <t>You come across a green chest that looks hungry. Should you feed it?</t>
  </si>
  <si>
    <t>Feed it four items (discard four items and get two random new ones of rarity equal to the least rare item discarded)</t>
  </si>
  <si>
    <t>Feed it two items (discard 2 items and get one random new one of rarity equal to the least rare item discarded)</t>
  </si>
  <si>
    <t>Leave it hungry (Do Nothing)</t>
  </si>
  <si>
    <t>4 or more items</t>
  </si>
  <si>
    <t>The Collosseum</t>
  </si>
  <si>
    <t xml:space="preserve">You wake up in the center of a roaring arena, and must survive as long as you can. You must fight off an enemy and then are given the choice to escape or double down. (Teleport to an action game off of the map and beat it.) </t>
  </si>
  <si>
    <t>Escape the arena (you then get teleported back to the game that originally had the event trigger)</t>
  </si>
  <si>
    <t xml:space="preserve">Challenge the Champion (You get teleported to another game that isn't connected to the rest and have three attempts to beat it, if you succeed gain 2 random items, if you fail lose 3 health) </t>
  </si>
  <si>
    <t>A Sushi Bar By The Blue Hole</t>
  </si>
  <si>
    <t>As you continue on your journey, you stumble upon a sushi resteraunt residing near a large ocean. You meet an eccentric older gentleman who challenges you to a fishing contest.</t>
  </si>
  <si>
    <t>Keep the fish (You are able to sell fish in the shop for gold)</t>
  </si>
  <si>
    <t>Allow the chef to prepare sushi (exchange fish for health)</t>
  </si>
  <si>
    <t>Deal with the Devil</t>
  </si>
  <si>
    <t>You enter a room devoid of light with a large statue of Satan standing above 3 different floating question marks. Do you take them?</t>
  </si>
  <si>
    <t>Grab one question mark (Get one random item and lose one health)</t>
  </si>
  <si>
    <t>Grab two question marks (Get two random items and lose two health)</t>
  </si>
  <si>
    <t>Grab three question mark (Get three random items and lose three health)</t>
  </si>
  <si>
    <t>The Colloseum</t>
  </si>
  <si>
    <t xml:space="preserve">You wake up in the center of a roaring arena, and must survive as long as you can. You must fight off an enemy and then are given the choice to escape or double down. (Teleport to an action game off of the map and beat it. You get the item reward, but not the event trigger) </t>
  </si>
  <si>
    <t>Escape the arena (Teleport back to the spot you were on before)</t>
  </si>
  <si>
    <t xml:space="preserve">Challenge the Champion (You have three attempts to beat the game you are currently on, if you succeed gain 2 random items, if you fail lose 3 health) </t>
  </si>
  <si>
    <t>npc</t>
  </si>
  <si>
    <t>Requirements</t>
  </si>
  <si>
    <t>Requirement Effect</t>
  </si>
  <si>
    <t>Deal</t>
  </si>
  <si>
    <t>Pick any of 3 Random Evil Items, but lose health based on rarity and gain a Random Curse for each Item taken.</t>
  </si>
  <si>
    <t>offer_items evil 3 any ; per_item lose_hp_pct by_rarity ; per_item add_curse 1</t>
  </si>
  <si>
    <t>Satan</t>
  </si>
  <si>
    <t>Trigger a Curse in the last Game Cleared</t>
  </si>
  <si>
    <t>last_game.curses_triggered &gt;= 1</t>
  </si>
  <si>
    <t>deal-with-the-devil</t>
  </si>
  <si>
    <t>P Mart Shopkeeper</t>
  </si>
  <si>
    <t>Shop</t>
  </si>
  <si>
    <t>A shop that sells Food and Pill Items</t>
  </si>
  <si>
    <t>shop food pill</t>
  </si>
  <si>
    <t>Tracy</t>
  </si>
  <si>
    <t>p-mart-shopkeeper</t>
  </si>
  <si>
    <t>Trorc Shopkeeper</t>
  </si>
  <si>
    <t>A shop that sells Military Items with a 20% discount</t>
  </si>
  <si>
    <t>shop military discount=20</t>
  </si>
  <si>
    <t>Trorc</t>
  </si>
  <si>
    <t>trorc-shopkeeper</t>
  </si>
  <si>
    <t>Teleporter</t>
  </si>
  <si>
    <t>Fight 1 Action Combat Elite, and then Teleport to a nearby Random Game</t>
  </si>
  <si>
    <t>combat action elite ; teleport nearby</t>
  </si>
  <si>
    <t>teleporter</t>
  </si>
  <si>
    <t>Divine Teleporter</t>
  </si>
  <si>
    <t>Fight 1 Action Combat Elite, and then Teleport to a nearby Random Game or return to the Previous Game</t>
  </si>
  <si>
    <t>combat action elite ; teleport choose nearby previous</t>
  </si>
  <si>
    <t>divine-teleporter</t>
  </si>
  <si>
    <t>Challenge Rift</t>
  </si>
  <si>
    <t>Challenge</t>
  </si>
  <si>
    <t>Decide to play a Random Action Game not connected on the map to claim 50 Gold and a Chest up front. Then beat it within 3 attempts — fail and gain a Random Curse.</t>
  </si>
  <si>
    <t>challenge action unconnected attempts=3 ; reward gain_gold 50 ; reward gain_chest ; fail add_curse 1</t>
  </si>
  <si>
    <t>challenge-rift</t>
  </si>
  <si>
    <t>Angel Room</t>
  </si>
  <si>
    <t>Pick 1 of 3 Holy Items.</t>
  </si>
  <si>
    <t>offer_items holy 3 one</t>
  </si>
  <si>
    <t xml:space="preserve">Last Game Cleared was with 2+ Curses without triggering them </t>
  </si>
  <si>
    <t>last_game.curses_held &gt;= 2 and last_game.curses_triggered == 0</t>
  </si>
  <si>
    <t>angel-statue</t>
  </si>
  <si>
    <t>Weight</t>
  </si>
  <si>
    <t>Min HP</t>
  </si>
  <si>
    <t>Max HP</t>
  </si>
  <si>
    <t>Location</t>
  </si>
  <si>
    <t>Moves</t>
  </si>
  <si>
    <t>Variant</t>
  </si>
  <si>
    <t>Charisma</t>
  </si>
  <si>
    <t>t1 @ 0 | Ritualize (+3 Ritual) | gain:ritual:3;;
any @ 100 | Dark Strike (6) | dmg:6</t>
  </si>
  <si>
    <t>t1 @ 0 | Perplexing Glare (6 Confused) | inflict:confused:6;;
any @ 60 | Tail Whip (8 dmg, 2 Vulnerable) | dmg:8; inflict:vulnerable:2;;
any @ 40 | Bite (15) | dmg:15</t>
  </si>
  <si>
    <t>High</t>
  </si>
  <si>
    <t>Fading 4/Shifting</t>
  </si>
  <si>
    <t>any @ 100 | Attack (30, +10/turn) | dmg:30:per_turn=10</t>
  </si>
  <si>
    <t>Jaw Worm</t>
  </si>
  <si>
    <t>t1 @ 0 | Chomp (11) | dmg:11;;
any @ 45 | Bellow (+3 Power, +6 Block) | gain:power:3; block:6;;
any @ 30 | Thrash (7 dmg, 6 Block) | dmg:7; block:6;;
any @ 25 | Chomp (11) | dmg:11</t>
  </si>
  <si>
    <t>JawWorm</t>
  </si>
  <si>
    <t>Red Louse</t>
  </si>
  <si>
    <t>Curl Up Determined(3-7)</t>
  </si>
  <si>
    <t>any @ 75 | Bite (5-7) | dmg:determined(5,7);;
any @ 25 | Grow (+3 Power) | gain:power:3</t>
  </si>
  <si>
    <t>RedLouse</t>
  </si>
  <si>
    <t>Green Louse</t>
  </si>
  <si>
    <t>any @ 75 | Bite (5-7) | dmg:determined(5,7);;
any @ 25 | Spit Web (2 Weak) | inflict:weak:2</t>
  </si>
  <si>
    <t>GreenLouse</t>
  </si>
  <si>
    <t>Acid Slime (L)</t>
  </si>
  <si>
    <t>Split 2 Acid Slime (M)</t>
  </si>
  <si>
    <t>any @ 30 | Corrosive Spit (11, +2 Slimed) | dmg:11:ranged; add_card:slimed:2:discard;;
any @ 40 | Tackle (16) | dmg:16;;
any @ 30 | Lick (2 Weak) | inflict:weak:2</t>
  </si>
  <si>
    <t>AcidSlime(L)</t>
  </si>
  <si>
    <t>Acid Slime (M)</t>
  </si>
  <si>
    <t>any @ 30 | Corrosive Spit (7, +1 Slimed) | dmg:7:ranged; add_card:slimed:1:discard;;
any @ 40 | Tackle (10) | dmg:10;;
any @ 30 | Lick (1 Weak) | inflict:weak:1</t>
  </si>
  <si>
    <t>AcidSlime(M)</t>
  </si>
  <si>
    <t>Acid Slime (S)</t>
  </si>
  <si>
    <t>any @ 50 | Tackle (3) | dmg:3;;
any @ 50 | Lick (1 Weak) | inflict:weak:1</t>
  </si>
  <si>
    <t>AcidSlime(S)</t>
  </si>
  <si>
    <t>Split 2 Spike Slime (M)</t>
  </si>
  <si>
    <t>any @ 30 | Flame Tackle (16, +2 Slimed) | dmg:16; add_card:slimed:2:discard;;
any @ 70 | Lick (2 Frail) | inflict:frail:2</t>
  </si>
  <si>
    <t>Spike Slime (M)</t>
  </si>
  <si>
    <t>any @ 30 | Flame Tackle (8, +1 Slimed) | dmg:8; add_card:slimed:1:discard;;
any @ 70 | Lick (1 Frail) | inflict:frail:1</t>
  </si>
  <si>
    <t>SpikeSlime(M)</t>
  </si>
  <si>
    <t>Spike Slime (S)</t>
  </si>
  <si>
    <t>any @ 100 | Tackle (5) | dmg:5</t>
  </si>
  <si>
    <t>SpikeSlime(S)</t>
  </si>
  <si>
    <t>Id</t>
  </si>
  <si>
    <t>Behavior</t>
  </si>
  <si>
    <t>Stop Distance</t>
  </si>
  <si>
    <t>Attacks</t>
  </si>
  <si>
    <t>Color</t>
  </si>
  <si>
    <t>Directional</t>
  </si>
  <si>
    <t>Motion</t>
  </si>
  <si>
    <t>Attack Style</t>
  </si>
  <si>
    <t>Layers</t>
  </si>
  <si>
    <t>Animations</t>
  </si>
  <si>
    <t>baby_alien</t>
  </si>
  <si>
    <t>Walker</t>
  </si>
  <si>
    <t>melee dmg 5 cd 1.0 range 40</t>
  </si>
  <si>
    <t>0.45,0.4,0.55</t>
  </si>
  <si>
    <t>squash</t>
  </si>
  <si>
    <t>idle @ 4 loop</t>
  </si>
  <si>
    <t>Gaper</t>
  </si>
  <si>
    <t>gaper</t>
  </si>
  <si>
    <t>melee dmg 6 cd 1.0 range 40</t>
  </si>
  <si>
    <t>0.9,0.6,0.55</t>
  </si>
  <si>
    <t>body @ 0,0 sheet Gaper/gaper_body_sheet.png cell 32 ; head @ 0,-10 sheet Gaper/gaper_head_sheet.png cell 32</t>
  </si>
  <si>
    <t>body.idle @ 5 loop cells 0,0 ; body.walk_vert @ 12 loop cells 0,1 0,2 0,3 1,0 1,1 1,2 1,3 2,0 2,1 ; body.walk_side @ 12 loop cells 2,2 2,3 3,0 3,1 3,2 3,3 4,0 4,1 4,2 4,3 ; head.idle @ 5 loop cells 0,1 ; head.attack @ 10 once cells 0,1 1,1</t>
  </si>
  <si>
    <t>OnDeath(pacer:80, gusher:20)</t>
  </si>
  <si>
    <t>Gusher</t>
  </si>
  <si>
    <t>gusher</t>
  </si>
  <si>
    <t>Pacer</t>
  </si>
  <si>
    <t>melee dmg 6 cd 1.2 range 40 ; ranged dmg 6 cd 1.2 speed 180 life 3 count 1 random</t>
  </si>
  <si>
    <t>0.7,0.1,0.1</t>
  </si>
  <si>
    <t>body @ 0,0 sheet Gusher/gusher_body_sheet.png cell 32 ; gush @ 0,-1 sheet Gusher/gusher_gush_sheet.png cell 48</t>
  </si>
  <si>
    <t>body.idle @ 5 loop cells 0,0 ; body.walk_vert @ 12 loop cells 0,1 0,2 0,3 1,0 1,1 1,2 1,3 2,0 2,1 ; body.walk_side @ 12 loop cells 2,3 3,0 3,1 3,2 3,3 4,0 4,1 4,2 4,3 ; body.idle_side @ 5 loop cells 2,2 ; gush.spew @ 10 loop cells 0,0 0,1 0,2 0,3 1,0 1,1 1,2 1,3 2,0 2,1</t>
  </si>
  <si>
    <t>Horf</t>
  </si>
  <si>
    <t>horf</t>
  </si>
  <si>
    <t>Stationary</t>
  </si>
  <si>
    <t>ranged dmg 6 cd 2.2 windup 0.35 range 480 speed 200 life 5</t>
  </si>
  <si>
    <t>0.8,0.1,0.1</t>
  </si>
  <si>
    <t>idle @ 4 loop ; attack @ 12 once grid 32x32</t>
  </si>
  <si>
    <t>pacer</t>
  </si>
  <si>
    <t>0.85,0.5,0.5</t>
  </si>
  <si>
    <t>body @ 0,0 sheet Pacer/pacer_body_sheet.png cell 32</t>
  </si>
  <si>
    <t>body.idle @ 5 loop cells 0,0 ; body.walk_vert @ 12 loop cells 0,1 0,2 0,3 1,0 1,1 1,2 1,3 2,0 2,1 ; body.walk_side @ 12 loop cells 2,3 3,0 3,1 3,2 3,3 4,0 4,1 4,2 4,3 ; body.idle_side @ 5 loop cells 2,2</t>
  </si>
  <si>
    <t>Spitter</t>
  </si>
  <si>
    <t>spitter</t>
  </si>
  <si>
    <t>Shooter</t>
  </si>
  <si>
    <t>ranged dmg 6 cd 1.8 windup 0.6 range 490 speed 260 life 2.5</t>
  </si>
  <si>
    <t>0.42,0.38,0.52</t>
  </si>
  <si>
    <t>charge</t>
  </si>
  <si>
    <t>Penalty Card</t>
  </si>
  <si>
    <t>Curse of Devotion</t>
  </si>
  <si>
    <t>Never reset a run</t>
  </si>
  <si>
    <t>Curse of Compulsion</t>
  </si>
  <si>
    <t>Never skip an offered reward (item, card, upgrade, etc.) when skipping is possible</t>
  </si>
  <si>
    <t>Curse of Impulse</t>
  </si>
  <si>
    <t>Regret</t>
  </si>
  <si>
    <t>Curse of Haste</t>
  </si>
  <si>
    <t>If you aren't playing a Traditional Roguelike, Complete the run in 3 hours or less</t>
  </si>
  <si>
    <t>Curse of Blindness</t>
  </si>
  <si>
    <t>You must randomly choose your starting Character/Loadout if possible</t>
  </si>
  <si>
    <t>Curse of Frugality</t>
  </si>
  <si>
    <t>Never purchase more than 2 rewards for sale in a single shop</t>
  </si>
  <si>
    <t>Greed</t>
  </si>
  <si>
    <t>Curse of Hubris</t>
  </si>
  <si>
    <t>Always Choose the highest difficulty available</t>
  </si>
  <si>
    <t>Pride</t>
  </si>
  <si>
    <t>Curse of Vulnerability</t>
  </si>
  <si>
    <t>Affliction</t>
  </si>
  <si>
    <t>If you were to get a Curse, Get another of the same exact Curse</t>
  </si>
  <si>
    <t>duplicate_curse</t>
  </si>
  <si>
    <t>Curse of Shroud</t>
  </si>
  <si>
    <t>Space Choices contain one less option</t>
  </si>
  <si>
    <t>reduce_choices:1</t>
  </si>
  <si>
    <t>Curse of Misfortune</t>
  </si>
  <si>
    <t>When rolling a die, roll it with disadvantage</t>
  </si>
  <si>
    <t>dice_disadvantage</t>
  </si>
  <si>
    <t>Curse of Guilt</t>
  </si>
  <si>
    <t>Do not kill any innocents</t>
  </si>
  <si>
    <t>Guilty</t>
  </si>
  <si>
    <t>Curse of Affection</t>
  </si>
  <si>
    <t>Every game you beat must be one you rate 7+/10.</t>
  </si>
  <si>
    <t>Curse of the Hunter</t>
  </si>
  <si>
    <t>You must obtain a new Achievement if possible</t>
  </si>
  <si>
    <t>Curse of the Damp</t>
  </si>
  <si>
    <t>You must touch water at least once</t>
  </si>
  <si>
    <t>Curse of Decay</t>
  </si>
  <si>
    <t>When obtaining a passive item, there is a 50% chance that it gets downgraded</t>
  </si>
  <si>
    <t>item_downgrade_chance:50</t>
  </si>
  <si>
    <t>Curse of Ocular Trauma</t>
  </si>
  <si>
    <t>Do not equip headgear if possible</t>
  </si>
  <si>
    <t>Punctured Eye</t>
  </si>
  <si>
    <t>Max Stack</t>
  </si>
  <si>
    <t>Who</t>
  </si>
  <si>
    <t>File2</t>
  </si>
  <si>
    <t>Arcane</t>
  </si>
  <si>
    <t>Raise or Lower the Magic damage dealt by this target by X</t>
  </si>
  <si>
    <t>Block is not removed at the start of each turn</t>
  </si>
  <si>
    <t>Bleed</t>
  </si>
  <si>
    <t>Target loses 1 Health per stack at the end of their turn.</t>
  </si>
  <si>
    <t>UP by 1 at the end of turn</t>
  </si>
  <si>
    <t>Bleed Thorns</t>
  </si>
  <si>
    <t>When a target with Bleed Thorns gets dealt or deals Melee Dmg, the target Inflicts X Bleed to the attacker/recipient</t>
  </si>
  <si>
    <t>BleedThorns</t>
  </si>
  <si>
    <t>Blind</t>
  </si>
  <si>
    <t>Each hit from Attack Cards have a 30% Miss Chance</t>
  </si>
  <si>
    <t>Down by 1 at end of turn</t>
  </si>
  <si>
    <t>Blur</t>
  </si>
  <si>
    <t>Block is not removed at the start of your next X turns</t>
  </si>
  <si>
    <t>Brace</t>
  </si>
  <si>
    <t>Target takes 1 less damage from all sources per stack. (minimum 1)</t>
  </si>
  <si>
    <t>Bruise</t>
  </si>
  <si>
    <t>Increases all melee and ranged damage taken by 1 per stack.</t>
  </si>
  <si>
    <t>Buffer</t>
  </si>
  <si>
    <t>Prevent the next X times the target would lose Health</t>
  </si>
  <si>
    <t>When the target would take damage</t>
  </si>
  <si>
    <t>Deals 3 damage to target at the end of turn</t>
  </si>
  <si>
    <t>Burst</t>
  </si>
  <si>
    <t>The next X Skills are played an additional time</t>
  </si>
  <si>
    <t>Lose all at end of turn</t>
  </si>
  <si>
    <t>Player</t>
  </si>
  <si>
    <t>Choked</t>
  </si>
  <si>
    <t>Whenever you play a card this turn, target loses X Health</t>
  </si>
  <si>
    <t>Enemy</t>
  </si>
  <si>
    <t>Confused</t>
  </si>
  <si>
    <t>Each Dice Energy Cost is randomized between 0 and your max energy every roll</t>
  </si>
  <si>
    <t>Corpse Explosion</t>
  </si>
  <si>
    <t>On death, this enemy deals X times it's Max Health to all other Enemies</t>
  </si>
  <si>
    <t>CorpseExplosion</t>
  </si>
  <si>
    <t>Curl Up</t>
  </si>
  <si>
    <t>Target Gains +X Block upon receiving first attack damage each turn</t>
  </si>
  <si>
    <t>CurlUp</t>
  </si>
  <si>
    <t>Raise or Lower the Block gained by this target by X</t>
  </si>
  <si>
    <t>Dodge</t>
  </si>
  <si>
    <t>Negate the next X sources of damage where X is the stack</t>
  </si>
  <si>
    <t>Down when player was going to lose health</t>
  </si>
  <si>
    <t>Doom</t>
  </si>
  <si>
    <t>At the end the target's turn, if that target has less health than it has Doom, it will die</t>
  </si>
  <si>
    <t>Double Damage</t>
  </si>
  <si>
    <t>Attacks deal double damage for X turns</t>
  </si>
  <si>
    <t>DoubleDamage</t>
  </si>
  <si>
    <t>Enfeebled</t>
  </si>
  <si>
    <t>All damage deals double to target</t>
  </si>
  <si>
    <t>Envenom</t>
  </si>
  <si>
    <t>Whenever you deal unblocked attack damage, apply X poison</t>
  </si>
  <si>
    <t>Evolve</t>
  </si>
  <si>
    <t>Whenever you Draw a Status Card, Draw X Cards</t>
  </si>
  <si>
    <t>Fading X</t>
  </si>
  <si>
    <t>Dies in X turns</t>
  </si>
  <si>
    <t>Fading</t>
  </si>
  <si>
    <t>Fear</t>
  </si>
  <si>
    <t>Your non-Skill Cards cost 1 more Energy, lose 1 Fear whenever you play a Skill Card</t>
  </si>
  <si>
    <t>Down by 1 on played Skill Card</t>
  </si>
  <si>
    <t>Feel No Pain</t>
  </si>
  <si>
    <t>Whenever a Card is Exhausted, Gain X Block</t>
  </si>
  <si>
    <t>FeelNoPain</t>
  </si>
  <si>
    <t>Fire Breathing</t>
  </si>
  <si>
    <t>Whenever you Draw a Status or Curse Card, Deal X Magic Dmg Fire Ranged Cleave</t>
  </si>
  <si>
    <t>FireBreathing</t>
  </si>
  <si>
    <t>Flame Barrier</t>
  </si>
  <si>
    <t>When a target with Flame Barrier gets dealt Dmg, the target deals X Magic Dmg Fire Ranged to the attacker</t>
  </si>
  <si>
    <t>FlameBarrier</t>
  </si>
  <si>
    <t>Forgetful</t>
  </si>
  <si>
    <t>This enemy cannot repeat any of its intents until it has performed all of them.</t>
  </si>
  <si>
    <t>Down by 1 when all sides have been rolled</t>
  </si>
  <si>
    <t>Formless</t>
  </si>
  <si>
    <t>When dealt damage, change it's intent</t>
  </si>
  <si>
    <t>Frail</t>
  </si>
  <si>
    <t>Block gained from Cards is reduced by 25%</t>
  </si>
  <si>
    <t>Intangible</t>
  </si>
  <si>
    <t>Reduce each instance of Dmg and Health loss to 1</t>
  </si>
  <si>
    <t>Leeches</t>
  </si>
  <si>
    <t>Drains 1 health per stack from all afflicted units at the end of the applier's turn and gives it to the applier. When hovering, it will say "X's Leeches"</t>
  </si>
  <si>
    <t>Multi Attack</t>
  </si>
  <si>
    <t>This enemy has X amount of intents in a turn</t>
  </si>
  <si>
    <t>MultiAttack</t>
  </si>
  <si>
    <t>Next Turn Block</t>
  </si>
  <si>
    <t>Gain X Block at the start of your next turn</t>
  </si>
  <si>
    <t>Separate</t>
  </si>
  <si>
    <t>Lose all when triggered</t>
  </si>
  <si>
    <t>NextTurnBlock</t>
  </si>
  <si>
    <t>Next Turn Draw</t>
  </si>
  <si>
    <t>Draw X Cards at the start of your turn</t>
  </si>
  <si>
    <t>NextTurnDraw</t>
  </si>
  <si>
    <t>Next Turn Energy</t>
  </si>
  <si>
    <t>Gain X Energy at the start of your turn</t>
  </si>
  <si>
    <t>NextTurnEnergy</t>
  </si>
  <si>
    <t>No Draw</t>
  </si>
  <si>
    <t>You cannot Draw Cards this Turn</t>
  </si>
  <si>
    <t>NoDraw</t>
  </si>
  <si>
    <t>Oiled</t>
  </si>
  <si>
    <t>Burn deals double damage, and at end of turn, Dex save 10 or Lose 1 Energy</t>
  </si>
  <si>
    <t>Persistence</t>
  </si>
  <si>
    <t>Raise or Lower the severity of all non-basic statuses gained or inclifted in combat by X if possible</t>
  </si>
  <si>
    <t>Pigment Rich</t>
  </si>
  <si>
    <t>When hit, add a random pigment card to your hand.</t>
  </si>
  <si>
    <t>PigmentRich</t>
  </si>
  <si>
    <t>Plated Armor</t>
  </si>
  <si>
    <t>At the end of your turn, Gain X Block</t>
  </si>
  <si>
    <t>Down by 1 when receiving unblocked Dmg</t>
  </si>
  <si>
    <t>PlatedArmor</t>
  </si>
  <si>
    <t>Poison</t>
  </si>
  <si>
    <t>Deals X damage to any target where X is the stack at the start of turn</t>
  </si>
  <si>
    <t>Down by 1 at start of turn</t>
  </si>
  <si>
    <t>Raise or Lower the Melee or Ranged damage dealth by this target by X</t>
  </si>
  <si>
    <t>Regeneration</t>
  </si>
  <si>
    <t>At the end of target's turn, it gains X health where X is the stack</t>
  </si>
  <si>
    <t>Rerollable</t>
  </si>
  <si>
    <t>Attacks from this enemy can be rerolled costing 1 Reroll</t>
  </si>
  <si>
    <t>Ritual</t>
  </si>
  <si>
    <t>At the end of its turn, gains X Power</t>
  </si>
  <si>
    <t>Ruptured</t>
  </si>
  <si>
    <t>Deals 3 damage to the player when they use a dash to gain dodge</t>
  </si>
  <si>
    <t>Down by 1 when dash is used</t>
  </si>
  <si>
    <t>Rust</t>
  </si>
  <si>
    <t>If this enemy does damage that causes the player to lose health, Downgrade a random passive item</t>
  </si>
  <si>
    <t>Shackled</t>
  </si>
  <si>
    <t>Regains X Power at the end of target's turn</t>
  </si>
  <si>
    <t>Shifting</t>
  </si>
  <si>
    <t>Loses X Power where X is the amount of damage taken this turn. Gain X Shackled.</t>
  </si>
  <si>
    <t>Soul Link</t>
  </si>
  <si>
    <t>Whenever a soul linked target loses health, all soul linked characters lose that health as well.</t>
  </si>
  <si>
    <t>SoulLink</t>
  </si>
  <si>
    <t>Split</t>
  </si>
  <si>
    <t>When target's health is at or below 50%, it's intent will become Unknown Intent ("Splitting") and Spawn X Y with its current HP on it's turn</t>
  </si>
  <si>
    <t>Stagger X</t>
  </si>
  <si>
    <t>Target will gain Stun when hit with X% of Total Health lost in one hit</t>
  </si>
  <si>
    <t>Stun</t>
  </si>
  <si>
    <t xml:space="preserve">The enemy's intent will be changed to "Stunned" and will do nothing on this turn </t>
  </si>
  <si>
    <t>Thorns</t>
  </si>
  <si>
    <t>When a target with Thorns gets dealt or deals Melee Dmg, the target deals X Dmg to the attacker/recipient</t>
  </si>
  <si>
    <t>Unknown</t>
  </si>
  <si>
    <t>This enemy intends to do something specific</t>
  </si>
  <si>
    <t>Intent</t>
  </si>
  <si>
    <t>Vulnerable</t>
  </si>
  <si>
    <t xml:space="preserve">All damage deals 50% more to target </t>
  </si>
  <si>
    <t>Weak</t>
  </si>
  <si>
    <t>Target deals 25% less damage.</t>
  </si>
  <si>
    <t>Well-Laid Plans</t>
  </si>
  <si>
    <t>At the end of your turn, add Retain to up to X Cards</t>
  </si>
  <si>
    <t>Well-LaidPlans</t>
  </si>
  <si>
    <t>Wet</t>
  </si>
  <si>
    <t>Cannot be Burned. Any Magic Dmg Electric dealt to adjacent Wet targets will be dealt to this target as well</t>
  </si>
  <si>
    <t>Icon</t>
  </si>
  <si>
    <t>Translates</t>
  </si>
  <si>
    <t>Per-Mode</t>
  </si>
  <si>
    <t>on_damage_dealt:add_per_stack:1:type=magic</t>
  </si>
  <si>
    <t>When you play an Attack, each unit with Bleed loses 1 Health per stack. All Bleed is lost at the end of your turn.</t>
  </si>
  <si>
    <t>on_turn_end:  lose N hp</t>
  </si>
  <si>
    <t>All stacks lost at end of turn</t>
  </si>
  <si>
    <t>db.both: when you play an Attack card, each bleeding unit loses HP = its stacks (after the card resolves); all Bleed lost at end of turn | strategy.both: loses 1 HP per stack at end of turn, then grows +1 | action.both: bites for HP = stacks each turn tick; +1 while it keeps taking hits, cleared the moment it isn't hit</t>
  </si>
  <si>
    <t>When a target with Bleed Thorns gets dealt Melee Dmg, the target Inflicts X Bleed to the attacker/recipient</t>
  </si>
  <si>
    <t>on_melee_hit: N bleed attacker</t>
  </si>
  <si>
    <t>Each hit from an Attack have a 30% Miss Chance</t>
  </si>
  <si>
    <t>on_damage_dealt:roll_miss:30:type=attack</t>
  </si>
  <si>
    <t>Increases all non-magic melee and ranged damage taken by 1 per stack.</t>
  </si>
  <si>
    <t>on_damage_taken:add_per_stack:1:type=attack</t>
  </si>
  <si>
    <t>on_damage_taken:skip_and_consume</t>
  </si>
  <si>
    <t>on_turn_end:dmg_self:3</t>
  </si>
  <si>
    <t>Each card's energy cost is randomized between 0 and your max energy each turn</t>
  </si>
  <si>
    <t>on_turn_start:randomize_card_costs:0:max_energy</t>
  </si>
  <si>
    <t>Crit Chance Up</t>
  </si>
  <si>
    <t>Chance for a hit on an enemy to become a Critical Hit dealing Critical Damage, which starts at 100%.</t>
  </si>
  <si>
    <t>crit% = max(0, crit_chance_stat + 2×luck) + Crit Chance Up</t>
  </si>
  <si>
    <t>CritChanceUp</t>
  </si>
  <si>
    <t>Gains X Block the first time it takes attack damage each turn</t>
  </si>
  <si>
    <t>on_first_damage_taken:gain_block:per_stack</t>
  </si>
  <si>
    <t>on_block_gained:add_per_stack:1</t>
  </si>
  <si>
    <t>on_turn_end:countdown:die_at_zero</t>
  </si>
  <si>
    <t>db.player: non-Skill cards +1 Energy; lose 1 Fear per Skill | db.enemy: none | strategy.both: flee at turn start; -1 end of turn | action.enemy: flees, scales with stacks | action.player: none</t>
  </si>
  <si>
    <t>on_block_gained:multiplier:0.75</t>
  </si>
  <si>
    <t>on_status_applied:add_stacks:1:per_stack:exclude_class=basic</t>
  </si>
  <si>
    <t>on_turn_end:gain_block:per_stack</t>
  </si>
  <si>
    <t>on_turn_start:dmg_self:1:per_stack</t>
  </si>
  <si>
    <t>on_damage_dealt:add_per_stack:1:type=attack</t>
  </si>
  <si>
    <t>on_turn_end:heal_self:1:per_stack</t>
  </si>
  <si>
    <t>on_turn_end:gain_power:per_stack:1</t>
  </si>
  <si>
    <t>Regains X Power at the end of the target's turn, then all Shackled is removed</t>
  </si>
  <si>
    <t>on_turn_end:gain_power:per_stack:1;then:lose_all</t>
  </si>
  <si>
    <t>At the end of the target's turn, it loses Power equal to the damage it took this turn and gains that much Shackled</t>
  </si>
  <si>
    <t>on_turn_end:lose_power:damage_taken_this_turn:gain_shackled</t>
  </si>
  <si>
    <t>on_hp_lost: propagate raw hp loss to all other soul_link holders</t>
  </si>
  <si>
    <t>When target's HP is at or below 50%, its intent becomes Splitting and it spawns its split targets at its current HP on its turn</t>
  </si>
  <si>
    <t>on_turn_start:if_hp_at_or_below:50:split_spawn</t>
  </si>
  <si>
    <t>When a target with Thorns gets dealt Melee Dmg, the target deals X Dmg to the attacker/recipient</t>
  </si>
  <si>
    <t>on_melee_hit: N dmg attacker</t>
  </si>
  <si>
    <t>on_damage_taken:multiplier:1.5</t>
  </si>
  <si>
    <t>on_damage_dealt:multiplier:0.75:type=attack</t>
  </si>
  <si>
    <t>on_turn_start: skip turn</t>
  </si>
  <si>
    <t>All modes: the stunned unit's turn is skipped (deals/plays nothing).</t>
  </si>
  <si>
    <t>Gain X Energy at the start of your next turn, where X is the stack</t>
  </si>
  <si>
    <t>on_turn_start: gain N energy, then all stacks removed</t>
  </si>
  <si>
    <t>db.player: +stacks energy on top of the refreshed pool at turn start, then cleared | strategy.player: +stacks energy at the unit's turn start, then cleared | action.player: at the next turn tick (in combat) the stacks become a Haste window (energy_to_seconds), then cleared</t>
  </si>
  <si>
    <t>Draw X additional Cards at the start of your next turn, where X is the stack</t>
  </si>
  <si>
    <t>on_turn_start: draw N cards, then all stacks removed</t>
  </si>
  <si>
    <t>db.player: +stacks cards with the turn-start hand, then cleared | strategy.player: +stacks cards with the turn-start hand, then cleared | action.player: at the next turn tick (in combat) opens stacks temporary auto-cast slots (the draw analog), then cleared</t>
  </si>
  <si>
    <t>You cannot Draw Cards this turn</t>
  </si>
  <si>
    <t>on_draw: suppress</t>
  </si>
  <si>
    <t>db.player: every draw_cards call is suppressed while the stack is up; decays at end of turn so the next turn-start hand is unaffected | strategy.player: same rule on the unit's turn | action.player: draw effects open no temporary auto-cast slots until the next turn tick decays it</t>
  </si>
  <si>
    <t>on_damage: clamp each instance to 1 (pre-block)</t>
  </si>
  <si>
    <t>db/strategy: every hit resolves through Stats.resolve_damage, which clamps the post-modifier amount to 1 BEFORE block soaks it; DoT ticks (apply_dot) clamp to 1 too; decays at the turn boundary | action: same shared resolver + DoT clamp; decays at the turn tick</t>
  </si>
  <si>
    <t>Whenever you play a Card, this target loses X Health where X is the stack. All Choked is lost at the end of your turn.</t>
  </si>
  <si>
    <t>on_card_played: lose stacks as raw HP (apply_dot, like Bleed's bite)</t>
  </si>
  <si>
    <t>All lost at end of your turn</t>
  </si>
  <si>
    <t>db/strategy: every card play AFTER the choking play bites via apply_dot (the play that inflicts Choked doesn't proc itself); wiped alongside Bleed at the player's end of turn | action: every click/auto card use bites; wiped at each turn tick</t>
  </si>
  <si>
    <t>Until your next turn, enemies that hit you take X Magic Dmg Fire and gain 1 Burn per contact.</t>
  </si>
  <si>
    <t>N/A — behavior lives on the card's Effects DSL</t>
  </si>
  <si>
    <t>Skill</t>
  </si>
  <si>
    <t>All stacks lost at the start of your next turn</t>
  </si>
  <si>
    <t>Rage</t>
  </si>
  <si>
    <t>Until the end of your turn, whenever you play an Attack, Gain +X Block.</t>
  </si>
  <si>
    <t>Double Tap</t>
  </si>
  <si>
    <t>This turn, your next X Attacks are played twice.</t>
  </si>
  <si>
    <t>DoubleTap</t>
  </si>
  <si>
    <t>Your Block is not removed at the start of your next turn. Down by 1 each turn it preserves your Block.</t>
  </si>
  <si>
    <t>on_turn_start: keep block, then stack -1</t>
  </si>
  <si>
    <t>Down by 1 when it preserves your Block at turn start</t>
  </si>
  <si>
    <t>db.player: the turn-start block wipe is skipped while a stack remains (Barricade's rule, one turn per stack) | strategy.player: same rule at the unit's turn start | action.player: block stops fading while stacks remain; one stack is consumed per turn tick</t>
  </si>
  <si>
    <t>This turn, your next X Skills are played twice.</t>
  </si>
  <si>
    <t>Gain X Block at the start of your next turn, where X is the stack</t>
  </si>
  <si>
    <t>on_turn_start: gain N block, then all stacks removed</t>
  </si>
  <si>
    <t>db.player: +stacks Block (through gain_block, so Frail/Defense apply) at turn start, then cleared | strategy.player: same at the unit's turn start | action.player: at the next turn tick the stacks pour into the decaying block pool, then cleared</t>
  </si>
  <si>
    <t>Your Attacks deal double damage. X is the number of turns it lasts.</t>
  </si>
  <si>
    <t>on_damage_dealt:multiplier:2:type=attack</t>
  </si>
  <si>
    <t>When this target dies, it deals damage equal to its Max Health to all other enemies.</t>
  </si>
  <si>
    <t>on_death: dmg max_hp to all other enemies</t>
  </si>
  <si>
    <t>db.enemy: the corpse detonates for its Max HP against every other living enemy | strategy.enemy: same room-wide blast | action.enemy: the corpse bursts like Lil' Bomber — a Medium blast disc at the body; only enemies caught in the radius take the Max HP hit</t>
  </si>
  <si>
    <t>Effect on Attack</t>
  </si>
  <si>
    <t xml:space="preserve">Extra Effects </t>
  </si>
  <si>
    <t>Extra Effects 2</t>
  </si>
  <si>
    <t>Blood</t>
  </si>
  <si>
    <t>Inflict 1 Bleed</t>
  </si>
  <si>
    <t>Red</t>
  </si>
  <si>
    <t>Dark</t>
  </si>
  <si>
    <t>Inflict 1 Blind</t>
  </si>
  <si>
    <t>Purple</t>
  </si>
  <si>
    <t>Earth</t>
  </si>
  <si>
    <t>Brown</t>
  </si>
  <si>
    <t>Electric</t>
  </si>
  <si>
    <t>Any Electric Dmg dealt to a Wet target will also target adjacent Wet targets</t>
  </si>
  <si>
    <t>Yellow</t>
  </si>
  <si>
    <t>Inflict 1 Burn</t>
  </si>
  <si>
    <t>Orange</t>
  </si>
  <si>
    <t>Inflict 1 Poison if target isn't gaining Poison already</t>
  </si>
  <si>
    <t>Light Green</t>
  </si>
  <si>
    <t>Water</t>
  </si>
  <si>
    <t>Inflict 1 Wet, Remove all stacks of Burn</t>
  </si>
  <si>
    <t>Remove all stacks of Burn</t>
  </si>
  <si>
    <t>Every Burn applied to a target with Wet instead lowers Wet by 1</t>
  </si>
  <si>
    <t>Blue</t>
  </si>
  <si>
    <t>Can Be Attached To</t>
  </si>
  <si>
    <t>Forms</t>
  </si>
  <si>
    <t>Cantrip</t>
  </si>
  <si>
    <t>Whenever this side is rolled, trigger its effect immediately (to a random preferred target)</t>
  </si>
  <si>
    <t>Channel</t>
  </si>
  <si>
    <t>Costs 1 less mana each time it's cast (minimum 1)</t>
  </si>
  <si>
    <t>Spell</t>
  </si>
  <si>
    <t>Cleave</t>
  </si>
  <si>
    <t>Applies this to target and every target on it's side (Allies or Enemies)</t>
  </si>
  <si>
    <t>Cooldown</t>
  </si>
  <si>
    <t>Only usable once per turn</t>
  </si>
  <si>
    <t>Deplete</t>
  </si>
  <si>
    <t>Costs 1 more mana each time it's cast</t>
  </si>
  <si>
    <t>Destroy</t>
  </si>
  <si>
    <t>Remove this from your deck permanently</t>
  </si>
  <si>
    <t>Determined(X-Y)</t>
  </si>
  <si>
    <t>Counts as a number that is determined before combat to be a random number from X to Y</t>
  </si>
  <si>
    <t>Engage</t>
  </si>
  <si>
    <t>x2 on targets with full health</t>
  </si>
  <si>
    <t>Ethereal</t>
  </si>
  <si>
    <t>If an Ethereal card is in your hand at the end of your turn, it is Exhausted.</t>
  </si>
  <si>
    <t>Cards</t>
  </si>
  <si>
    <t>Finesse</t>
  </si>
  <si>
    <t>This weapon scales damage with Dexterity instead of Strength</t>
  </si>
  <si>
    <t>Fishing Weight</t>
  </si>
  <si>
    <t>Gain +1 Dmg for every 3 Common, 2 Uncommon, or 1 Rare fish in your loot inventory</t>
  </si>
  <si>
    <t>Future</t>
  </si>
  <si>
    <t>Effect is delayed until the start of the next turn</t>
  </si>
  <si>
    <t>Indiscriminate</t>
  </si>
  <si>
    <t>Will use random applicable targets</t>
  </si>
  <si>
    <t>Infuse X</t>
  </si>
  <si>
    <t>If this kills an enemy, gain X Max Health</t>
  </si>
  <si>
    <t>Innate</t>
  </si>
  <si>
    <t>Place this card on the top of your deck at the start of combat</t>
  </si>
  <si>
    <t>Lifesteal</t>
  </si>
  <si>
    <t>Heals the target equal to the amount of unblocked Dmg dealt</t>
  </si>
  <si>
    <t>Mandatory</t>
  </si>
  <si>
    <t>This Side must be played before ending your turn</t>
  </si>
  <si>
    <t>Dice</t>
  </si>
  <si>
    <t>Melee</t>
  </si>
  <si>
    <t>Triggers effects from contact (Thorns, etc.)</t>
  </si>
  <si>
    <t>Multiply X</t>
  </si>
  <si>
    <t>Multiplies this side by X (Example: 2 Damage Multi 2)</t>
  </si>
  <si>
    <t>Overload</t>
  </si>
  <si>
    <t>Applies this to every target (both the player/allies and enemies). Adding ExceptLeft or ExceptRight will allow an enemy to hit everything except any other enemy targets to it's left or right</t>
  </si>
  <si>
    <t>OverloadExceptLeft, OverloadExceptRight</t>
  </si>
  <si>
    <t>Ranged</t>
  </si>
  <si>
    <t>Ignores effects come from contact</t>
  </si>
  <si>
    <t>Attack, Status</t>
  </si>
  <si>
    <t>Retain</t>
  </si>
  <si>
    <t>This card is not discarded at the end of the turn</t>
  </si>
  <si>
    <t>Sequential Upgrade</t>
  </si>
  <si>
    <t>This card can be upgraded any number of times. Adding Dmg will allow the card to scale it's damage by X each time</t>
  </si>
  <si>
    <t>SequentialUpgradeDmg</t>
  </si>
  <si>
    <t>Single Use</t>
  </si>
  <si>
    <t>After this Side is used, replace it with a blank this fight</t>
  </si>
  <si>
    <t>SingleCast</t>
  </si>
  <si>
    <t>Only usable once per combat</t>
  </si>
  <si>
    <t>Sly</t>
  </si>
  <si>
    <t>This Card is Unplayable, but gets played when it's discarded</t>
  </si>
  <si>
    <t>Unplayable</t>
  </si>
  <si>
    <t>This card cannot be played and has no mana cost</t>
  </si>
  <si>
    <t>Vorpal</t>
  </si>
  <si>
    <t>A random Enemy Type and Weight are chosen. This Weapon Deals +10 Dmg to Enemies that fit that Type and Weight</t>
  </si>
  <si>
    <t>Weapon (Attack)</t>
  </si>
  <si>
    <t>Wealth</t>
  </si>
  <si>
    <t>Add +1 for every 10 Gold the player has</t>
  </si>
  <si>
    <t>Has Value</t>
  </si>
  <si>
    <t>Uses</t>
  </si>
  <si>
    <t>Key</t>
  </si>
  <si>
    <t>Hook</t>
  </si>
  <si>
    <t>Expr</t>
  </si>
  <si>
    <t>DB Verb</t>
  </si>
  <si>
    <t>Action Verb</t>
  </si>
  <si>
    <t>Strategy Verb</t>
  </si>
  <si>
    <t>Radius is a full circle around the player</t>
  </si>
  <si>
    <t>The attacks radius is all around the player</t>
  </si>
  <si>
    <t>cleave</t>
  </si>
  <si>
    <t>effect_retarget</t>
  </si>
  <si>
    <t>enemy-&gt;all_enemies</t>
  </si>
  <si>
    <t>destroy</t>
  </si>
  <si>
    <t>structural</t>
  </si>
  <si>
    <t>Determined</t>
  </si>
  <si>
    <t>Counts as a number determined before combat to be a random number from X to Y</t>
  </si>
  <si>
    <t>determined</t>
  </si>
  <si>
    <t>effect_value</t>
  </si>
  <si>
    <t>Eternal</t>
  </si>
  <si>
    <t>This card cannot be removed</t>
  </si>
  <si>
    <t>eternal</t>
  </si>
  <si>
    <t>Cooldown time is doubled</t>
  </si>
  <si>
    <t>ethereal</t>
  </si>
  <si>
    <t>eot_in_hand: to_pile(exhaust)</t>
  </si>
  <si>
    <t>cooldown_mult(2)</t>
  </si>
  <si>
    <t>Exhaust</t>
  </si>
  <si>
    <t>Put the card in the Exhaust Pile</t>
  </si>
  <si>
    <t>This Ability can only be used once per combat</t>
  </si>
  <si>
    <t>exhaust</t>
  </si>
  <si>
    <t>on_play: to_pile(exhaust)</t>
  </si>
  <si>
    <t>uses_per_combat(1)</t>
  </si>
  <si>
    <t>Bonus damage scales with Defense as well as Power</t>
  </si>
  <si>
    <t>Bonus damage scales with Dexterity as well as Strength</t>
  </si>
  <si>
    <t>finesse</t>
  </si>
  <si>
    <t>effect_flag</t>
  </si>
  <si>
    <t>fishing_weight</t>
  </si>
  <si>
    <t>effect_dmg_bonus</t>
  </si>
  <si>
    <t>Will use random applicable targets in an area</t>
  </si>
  <si>
    <t>indiscriminate</t>
  </si>
  <si>
    <t>Infuse</t>
  </si>
  <si>
    <t>If this kills an enemy, 10% chance to gain X Max Health</t>
  </si>
  <si>
    <t>infuse</t>
  </si>
  <si>
    <t>One of your Innate cards is the first card auto-cast each room</t>
  </si>
  <si>
    <t>innate</t>
  </si>
  <si>
    <t>on_combat_start: to_hand</t>
  </si>
  <si>
    <t>on_combat_start: auto_play</t>
  </si>
  <si>
    <t>lifesteal</t>
  </si>
  <si>
    <t>Triggers effects from contact</t>
  </si>
  <si>
    <t>Attack is a melee hit with a set range</t>
  </si>
  <si>
    <t>melee</t>
  </si>
  <si>
    <t>Permanent</t>
  </si>
  <si>
    <t>This Status does not decay</t>
  </si>
  <si>
    <t>Statuses</t>
  </si>
  <si>
    <t>permanent</t>
  </si>
  <si>
    <t>Temporary</t>
  </si>
  <si>
    <t>This Status holds its value for N turns, then is removed</t>
  </si>
  <si>
    <t>temporary</t>
  </si>
  <si>
    <t>Attack is a projectile</t>
  </si>
  <si>
    <t>ranged</t>
  </si>
  <si>
    <t>Replay</t>
  </si>
  <si>
    <t>This card gets played again X times</t>
  </si>
  <si>
    <t>This ability gets played again X times</t>
  </si>
  <si>
    <t>replay</t>
  </si>
  <si>
    <t>card_replay</t>
  </si>
  <si>
    <t>As this Card's cooldown completes and it fires, open another slot</t>
  </si>
  <si>
    <t>retain</t>
  </si>
  <si>
    <t>This Card gets played when it's discarded</t>
  </si>
  <si>
    <t>If a Card would be Discarded while a Sly Card is in a slot, immediately play the Sly Card</t>
  </si>
  <si>
    <t>sly</t>
  </si>
  <si>
    <t>This card cannot be played</t>
  </si>
  <si>
    <t>unplayable</t>
  </si>
  <si>
    <t>not_playable</t>
  </si>
  <si>
    <t>A random Combat Type and Weight are chosen. This Weapon Deals +10 Dmg to Enemies that fit that Type and Weight</t>
  </si>
  <si>
    <t>vorpal</t>
  </si>
  <si>
    <t>effect_vorpal</t>
  </si>
  <si>
    <t>wealth</t>
  </si>
  <si>
    <t>gold/10</t>
  </si>
  <si>
    <t>Critical Success</t>
  </si>
  <si>
    <t>Critical Success Effect</t>
  </si>
  <si>
    <t>Success</t>
  </si>
  <si>
    <t>Success Effect</t>
  </si>
  <si>
    <t>Fail</t>
  </si>
  <si>
    <t>Fail Effect</t>
  </si>
  <si>
    <t>Critical Fail</t>
  </si>
  <si>
    <t>Critical Fail Effect</t>
  </si>
  <si>
    <t>Blank Scroll</t>
  </si>
  <si>
    <t>Does nothing.</t>
  </si>
  <si>
    <t>All Enemies Gain +1 Power in your next Combat.</t>
  </si>
  <si>
    <t>buff_enemies power 1</t>
  </si>
  <si>
    <t>All Enemies Gain +2 Power in your next Combat.</t>
  </si>
  <si>
    <t>buff_enemies power 2</t>
  </si>
  <si>
    <t>All Enemies Gain +3 Power in your next Combat.</t>
  </si>
  <si>
    <t>buff_enemies power 3</t>
  </si>
  <si>
    <t>All Enemies Gain +3 Power  and +3 Defense in your next Combat.</t>
  </si>
  <si>
    <t>buff_enemies power 3 defense 3</t>
  </si>
  <si>
    <t>Forget 1 Identified Scroll and 1 Potion.</t>
  </si>
  <si>
    <t>forget scroll 1; forget potion 1</t>
  </si>
  <si>
    <t>Forget up to 2 Identified Scrolls and 2 Potions.</t>
  </si>
  <si>
    <t>forget scroll 2; forget potion 2</t>
  </si>
  <si>
    <t>Forget up to 3 Identified Scrolls and 3 Potions. Forget 1 Random Spell.</t>
  </si>
  <si>
    <t>forget scroll 3; forget potion 3; forget spell 1</t>
  </si>
  <si>
    <t>Forget all Identified Scrolls and Potions. Forget 2 Random Spells.</t>
  </si>
  <si>
    <t>forget scroll all; forget potion all; forget spell 2</t>
  </si>
  <si>
    <t>Scroll of Create Food</t>
  </si>
  <si>
    <t>Chose 1 of 2 Random Uncommon or higher Food Items.</t>
  </si>
  <si>
    <t>create_food choose 2 rarity uncommon+</t>
  </si>
  <si>
    <t>Chose 1 of 2 Random Food Items.</t>
  </si>
  <si>
    <t>create_food choose 2</t>
  </si>
  <si>
    <t>Get 1 Random Food Item.</t>
  </si>
  <si>
    <t>create_food random 1</t>
  </si>
  <si>
    <t>Get 1 Random Common Food Item.</t>
  </si>
  <si>
    <t>create_food random 1 rarity common</t>
  </si>
  <si>
    <t>Add a Random Enemy with 2 or less Weight to the next Combat.</t>
  </si>
  <si>
    <t>spawn_enemies 1 weight 2</t>
  </si>
  <si>
    <t>Add a Random Enemy with 3 or less Weight to the next Combat</t>
  </si>
  <si>
    <t>spawn_enemies 1 weight 3</t>
  </si>
  <si>
    <t>Add a Random Enemy with 5 or less Weight to the next Combat.</t>
  </si>
  <si>
    <t>spawn_enemies 1 weight 5</t>
  </si>
  <si>
    <t>Add 2 Random Enemies with 5 or less Weight to the next Combat.</t>
  </si>
  <si>
    <t>spawn_enemies 2 weight 5</t>
  </si>
  <si>
    <t>Scroll of Enchant Weapon</t>
  </si>
  <si>
    <t>Choose 1 Weapon Attack Card you own. It Gains +5 Dmg and Retain.</t>
  </si>
  <si>
    <t>enchant_weapon choose dmg 5 retain</t>
  </si>
  <si>
    <t>Choose 1 Weapon Attack Card you own. It Gains +5 Dmg.</t>
  </si>
  <si>
    <t>enchant_weapon choose dmg 5</t>
  </si>
  <si>
    <t>A Random Weapon Attack Card you own Gains +5 Dmg.</t>
  </si>
  <si>
    <t>enchant_weapon random dmg 5</t>
  </si>
  <si>
    <t>A Random Weapon Attack Card you own Gains +2 Dmg.</t>
  </si>
  <si>
    <t>enchant_weapon random dmg 2</t>
  </si>
  <si>
    <t>EnchantWeapon</t>
  </si>
  <si>
    <t>Take 10 Magic Dmg Fire. Health. All Enemies Take 10 Magic Dmg Fire in your next Combat.</t>
  </si>
  <si>
    <t>self_damage 10 fire; damage_enemies 10 fire</t>
  </si>
  <si>
    <t>Take 10 Magic Dmg Fire. All Enemies Take 10 Magic Dmg Fire in your next Combat. Destroy 1 Random Item.</t>
  </si>
  <si>
    <t>self_damage 10 fire; damage_enemies 10 fire; destroy item 1</t>
  </si>
  <si>
    <t>Take 10 Magic Dmg Fire. All Enemies Take 10 Magic Dmg Fire in your next Combat. Destroy 1 Random Item and 1 Random Scroll.</t>
  </si>
  <si>
    <t>self_damage 10 fire; damage_enemies 10 fire; destroy item 1; destroy scroll 1</t>
  </si>
  <si>
    <t>Take 10 Magic Dmg Fire. All Enemies Take 10 Magic Dmg Fire in your next Combat. Destroy 1 Random Item, 1 Random Scroll, and 1 Random Potion.</t>
  </si>
  <si>
    <t>self_damage 10 fire; damage_enemies 10 fire; destroy item 1; destroy scroll 1; destroy potion 1</t>
  </si>
  <si>
    <t>Identify all of your Scrolls.</t>
  </si>
  <si>
    <t>identify_scrolls all</t>
  </si>
  <si>
    <t>Choose up to 3 Scrolls to Identify.</t>
  </si>
  <si>
    <t>identify_scrolls choose 3</t>
  </si>
  <si>
    <t>Choose 1 Scroll to Identify.</t>
  </si>
  <si>
    <t>identify_scrolls choose 1</t>
  </si>
  <si>
    <t>Identify 1 Random Scroll.</t>
  </si>
  <si>
    <t>identify_scrolls random 1</t>
  </si>
  <si>
    <t>Stun all Enemies at the start of the next Combat.</t>
  </si>
  <si>
    <t>stun_enemies all</t>
  </si>
  <si>
    <t>Choose up to 3 Enemies to Stun at the start of the next Combat.</t>
  </si>
  <si>
    <t>stun_enemies choose 3</t>
  </si>
  <si>
    <t>Choose 1 Enemy to Stun at the start of the next Combat.</t>
  </si>
  <si>
    <t>Stun 1 Random Enemy at the start of the next Combat.</t>
  </si>
  <si>
    <t>stun_enemies random 1</t>
  </si>
  <si>
    <t>Scroll of Sleep</t>
  </si>
  <si>
    <t>Fall asleep and Gain +10 Health. You are Ambushed in your next Combat.</t>
  </si>
  <si>
    <t>heal 10; ambush</t>
  </si>
  <si>
    <t>Fall asleep. You are Ambushed in your next Combat.</t>
  </si>
  <si>
    <t>ambush</t>
  </si>
  <si>
    <t>Fall asleep and get a nightmare. You Gain +1 Fear and are Ambushed in your next Combat.</t>
  </si>
  <si>
    <t>gain_status fear 1; ambush</t>
  </si>
  <si>
    <t>Fall asleep and get a nightmare. You Gain +3 Fear and are Ambushed in your next Combat.</t>
  </si>
  <si>
    <t>gain_status fear 3; ambush</t>
  </si>
  <si>
    <t xml:space="preserve">Scroll of Teleportation </t>
  </si>
  <si>
    <t>Teleport to a Random Space closer to the Amulet Game by up to 3 Spaces.</t>
  </si>
  <si>
    <t>teleport closer 3</t>
  </si>
  <si>
    <t>Teleport to a Random Space with the same distance from the Amulet Game.</t>
  </si>
  <si>
    <t>teleport same</t>
  </si>
  <si>
    <t>Teleport to a Random Space farther away from the Amulet Game by up to 3 Spaces.</t>
  </si>
  <si>
    <t>teleport farther 3</t>
  </si>
  <si>
    <t>Teleport to a completely Random Space.</t>
  </si>
  <si>
    <t>teleport random</t>
  </si>
  <si>
    <t>Scroll of Vorpalize Weapon</t>
  </si>
  <si>
    <t>Choose 1 Weapon Attack Card you own. It Gains +5 Dmg and Vorpal.</t>
  </si>
  <si>
    <t>vorpalize_weapon choose dmg 5</t>
  </si>
  <si>
    <t>Choose 1 Weapon Attack Card you own. It Gains Vorpal.</t>
  </si>
  <si>
    <t>vorpalize_weapon choose</t>
  </si>
  <si>
    <t>A Random Weapon Attack Card you own Gains +5 Dmg and Vorpal.</t>
  </si>
  <si>
    <t>vorpalize_weapon random dmg 5</t>
  </si>
  <si>
    <t>A Random Weapon Attack Card you own Gains Vorpal.</t>
  </si>
  <si>
    <t>vorpalize_weapon random</t>
  </si>
  <si>
    <t>Deal 20 Magic Dmg Fire</t>
  </si>
  <si>
    <t>Gain +12 Block</t>
  </si>
  <si>
    <t>Energy Potion</t>
  </si>
  <si>
    <t>Gain +2 Energy</t>
  </si>
  <si>
    <t>EnergyPotion</t>
  </si>
  <si>
    <t>Weak Potion</t>
  </si>
  <si>
    <t>Inflict 3 Weak</t>
  </si>
  <si>
    <t>WeakPotion</t>
  </si>
  <si>
    <t>Vulnerable Potion</t>
  </si>
  <si>
    <t>Inflict 3 Vulnerable</t>
  </si>
  <si>
    <t>VulnerablePotion</t>
  </si>
  <si>
    <t>Gain +5 Defense for 1 turn</t>
  </si>
  <si>
    <t>Gain +5 Power for 1 turn</t>
  </si>
  <si>
    <t>Gain +5 Max Health and Health</t>
  </si>
  <si>
    <t>Gain +2 Defense</t>
  </si>
  <si>
    <t>Gain +2 Power</t>
  </si>
  <si>
    <t>Deal 10 Magic Dmg Fire Cleave</t>
  </si>
  <si>
    <t>Liquid Bronze</t>
  </si>
  <si>
    <t>Gain +3 Thorns</t>
  </si>
  <si>
    <t>LiquidBronze</t>
  </si>
  <si>
    <t>Str</t>
  </si>
  <si>
    <t>Dex</t>
  </si>
  <si>
    <t>Int</t>
  </si>
  <si>
    <t>Cha</t>
  </si>
  <si>
    <t>Reroll</t>
  </si>
  <si>
    <t>Skip</t>
  </si>
  <si>
    <t>FoV</t>
  </si>
  <si>
    <t>Luck</t>
  </si>
  <si>
    <t>Combat Style</t>
  </si>
  <si>
    <t>Strikes</t>
  </si>
  <si>
    <t>Defends</t>
  </si>
  <si>
    <t>Unique 1</t>
  </si>
  <si>
    <t>Unique 2</t>
  </si>
  <si>
    <t>1 Scroll and 1 Potion</t>
  </si>
  <si>
    <t>Unlock a new Item</t>
  </si>
  <si>
    <t>1 Small Chest</t>
  </si>
  <si>
    <t>Isaac's D6</t>
  </si>
  <si>
    <t>50 Gold</t>
  </si>
  <si>
    <t>1 Spell</t>
  </si>
  <si>
    <t>Spells</t>
  </si>
  <si>
    <t>Unlock a new difficulty</t>
  </si>
  <si>
    <t>1 Ironclad Card Reward</t>
  </si>
  <si>
    <t>Silent</t>
  </si>
  <si>
    <t>1 Silent Card Reward</t>
  </si>
  <si>
    <t>A deadly huntress from the foglands. Eradicates foes with daggers and poisons.</t>
  </si>
  <si>
    <t>Survivor</t>
  </si>
  <si>
    <t>Neutralize</t>
  </si>
  <si>
    <t>Cost</t>
  </si>
  <si>
    <t>Upgraded Description</t>
  </si>
  <si>
    <t>Upgraded Cost</t>
  </si>
  <si>
    <t>Accuracy</t>
  </si>
  <si>
    <t>Shivs deal +4 Dmg.</t>
  </si>
  <si>
    <t>Shivs deal +6 Dmg.</t>
  </si>
  <si>
    <t>silent, scaling</t>
  </si>
  <si>
    <t>Acrobatics</t>
  </si>
  <si>
    <t>Draw 3 Cards. Discard 1 Card.</t>
  </si>
  <si>
    <t>Draw 4 Cards. Discard 1 Card.</t>
  </si>
  <si>
    <t>silent, draw, discard</t>
  </si>
  <si>
    <t>Adrenaline</t>
  </si>
  <si>
    <t>Gain 1 Energy. Draw 2 Cards. Exhaust.</t>
  </si>
  <si>
    <t>Gain 2 Energy. Draw 2 Cards. Exhaust.</t>
  </si>
  <si>
    <t>silent, energy, draw</t>
  </si>
  <si>
    <t>After Image</t>
  </si>
  <si>
    <t>Whenever you play a Card, Gain 1 Block</t>
  </si>
  <si>
    <t>Innate. Whenever you play a Card, Gain 1 Block</t>
  </si>
  <si>
    <t>AfterImage</t>
  </si>
  <si>
    <t>silent, defense</t>
  </si>
  <si>
    <t>Alchemize</t>
  </si>
  <si>
    <t>Gain 1 Random Potion Item. Exhaust.</t>
  </si>
  <si>
    <t>silent, item</t>
  </si>
  <si>
    <t>All for One</t>
  </si>
  <si>
    <t>Attack</t>
  </si>
  <si>
    <t>Deal 10 Dmg Melee. Put all 0 cost Cards from Discard to Hand.</t>
  </si>
  <si>
    <t>Deal 14 Dmg Melee. Put all 0 cost Cards from Discard to Hand.</t>
  </si>
  <si>
    <t>AllForOne</t>
  </si>
  <si>
    <t>defect, draw, offense</t>
  </si>
  <si>
    <t>All-Out Attack</t>
  </si>
  <si>
    <t>Deal 10 Dmg Melee Cleave. Discard 1 Random Card.</t>
  </si>
  <si>
    <t>Deal 14 Dmg Melee Cleave. Discard 1 Random Card.</t>
  </si>
  <si>
    <t>All-OutAttack</t>
  </si>
  <si>
    <t>silent, offense, aoe, discard</t>
  </si>
  <si>
    <t>Anger</t>
  </si>
  <si>
    <t>Deal 6 Dmg Melee. Conjure 1 copy of this card to Discard.</t>
  </si>
  <si>
    <t>Deal 8 Dmg Melee. Conjure 1 copy of this card to Discard.</t>
  </si>
  <si>
    <t>ironclad, offense</t>
  </si>
  <si>
    <t>Armaments</t>
  </si>
  <si>
    <t>Gain +5 Block. Upgrade a Card in your hand for the rest of combat.</t>
  </si>
  <si>
    <t>Gain +5 Block. Upgrade all Cards in your hand for the rest of combat.</t>
  </si>
  <si>
    <t>ironclad, defense</t>
  </si>
  <si>
    <t>Backflip</t>
  </si>
  <si>
    <t>Gain +5 Block. Draw 2 Cards.</t>
  </si>
  <si>
    <t>Gain 8 Block. Draw 2 Cards.</t>
  </si>
  <si>
    <t>silent, defense, draw</t>
  </si>
  <si>
    <t>Backstab</t>
  </si>
  <si>
    <t>Innate. Deal 11 Dmg Melee. Exhaust.</t>
  </si>
  <si>
    <t>Innate. Deal 15 Dmg Melee. Exhaust.</t>
  </si>
  <si>
    <t>silent, offense, exhaust</t>
  </si>
  <si>
    <t>Inflict 2 Blind. 10% chance to Exhaust.</t>
  </si>
  <si>
    <t>weapon, debuff, exhaust</t>
  </si>
  <si>
    <t>Bane</t>
  </si>
  <si>
    <t>Deal 7 Dmg Melee. If the target has Poison, deal 7x2 Dmg Melee instead.</t>
  </si>
  <si>
    <t>Deal 10 Dmg Melee. If the target has Poison, deal 10x2 Dmg Melee instead.</t>
  </si>
  <si>
    <t>silent, offense, debuff</t>
  </si>
  <si>
    <t>Deal 6 Dmg Ranged. Fishing Weight.</t>
  </si>
  <si>
    <t>weapon</t>
  </si>
  <si>
    <t>Gain Barricade.</t>
  </si>
  <si>
    <t>Deal 8 Dmg Melee. Inflict 2 Vulnerable.</t>
  </si>
  <si>
    <t>Deal 10 Dmg Melee. Apply 3 Vulnerable.</t>
  </si>
  <si>
    <t>Battle Trance</t>
  </si>
  <si>
    <t>Draw 3 Cards. Gain +1 No Draw.</t>
  </si>
  <si>
    <t>Draw 4 Cards. Gain +1 No Draw.</t>
  </si>
  <si>
    <t>BattleTrance</t>
  </si>
  <si>
    <t>ironclad, draw</t>
  </si>
  <si>
    <t>Beam Cell</t>
  </si>
  <si>
    <t>Deal 3 Dmg Ranged. Inflict 1 Vulnerable.</t>
  </si>
  <si>
    <t>Deal 4 Dmg Ranged. Inflict 2 Vulnerable.</t>
  </si>
  <si>
    <t>BeamCell</t>
  </si>
  <si>
    <t>defect, offense, debuff</t>
  </si>
  <si>
    <t>Berserk</t>
  </si>
  <si>
    <t>Gain 2 Vulnerable. At the start of your turn, Gain +1 Energy.</t>
  </si>
  <si>
    <t>Gain 1 Vulnerable. At the start of your turn, Gain +1 Energy.</t>
  </si>
  <si>
    <t>ironclad, energy</t>
  </si>
  <si>
    <t>Blade Dance</t>
  </si>
  <si>
    <t>Conjure 3 Shivs to Hand.</t>
  </si>
  <si>
    <t>Conjure 4 Shivs to Hand.</t>
  </si>
  <si>
    <t>BladeDance</t>
  </si>
  <si>
    <t>silent, offense</t>
  </si>
  <si>
    <t>Deal 3 Dmg Ranged. Wealth.</t>
  </si>
  <si>
    <t>Blood for Blood</t>
  </si>
  <si>
    <t>Costs 1 less Energy for each time you lost Health this combat. Deal 18 Dmg Melee.</t>
  </si>
  <si>
    <t>Costs 1 less Energy for each time you lost Health this combat. Deal 22 Dmg Melee.</t>
  </si>
  <si>
    <t>BloodForBlood</t>
  </si>
  <si>
    <t>Deal 2x3 Dmg Ranged. Indiscriminate. 2 Infuse.</t>
  </si>
  <si>
    <t>Bloodletting</t>
  </si>
  <si>
    <t>Lose 3 Health. Gain 2 Energy.</t>
  </si>
  <si>
    <t>Lose 3 Health. Gain 3 Energy.</t>
  </si>
  <si>
    <t>Bludgeon</t>
  </si>
  <si>
    <t>Deal 32 Dmg Melee.</t>
  </si>
  <si>
    <t>Deal 42 Dmg Melee.</t>
  </si>
  <si>
    <t>Blue Pigment</t>
  </si>
  <si>
    <t>Gain +2 Arcane until end of the turn. At the end of your turn, if this is in Hand, Take 3 Dmg. Exhaust.</t>
  </si>
  <si>
    <t>BluePigment</t>
  </si>
  <si>
    <t>pigment</t>
  </si>
  <si>
    <t>Gain +5 Block. Gain 1 Blur</t>
  </si>
  <si>
    <t>Gain +8 Block. Gain 1 Blur</t>
  </si>
  <si>
    <t>Body Slam</t>
  </si>
  <si>
    <t>Deal X Dmg Melee, where X is equal to your current Block.</t>
  </si>
  <si>
    <t>BodySlam</t>
  </si>
  <si>
    <t>Boot Sequence</t>
  </si>
  <si>
    <t>Innate. Gain 10 Block. Exhaust</t>
  </si>
  <si>
    <t>Innate. Gain 13 Block. Exhaust</t>
  </si>
  <si>
    <t>BootSequence</t>
  </si>
  <si>
    <t>defect, defense, exhaust</t>
  </si>
  <si>
    <t>Boulder Dodge</t>
  </si>
  <si>
    <t>Training</t>
  </si>
  <si>
    <t>Permanently Gain +1 Intelligence and +2 Dexterity. Destroy.</t>
  </si>
  <si>
    <t>Permanently Gain +2 Intelligence and +3 Dexterity. Destroy.</t>
  </si>
  <si>
    <t>BoulderDodge</t>
  </si>
  <si>
    <t>Bouncing Flask</t>
  </si>
  <si>
    <t>Inflict 3 Poison to a Random target. Repeat 2 times.</t>
  </si>
  <si>
    <t>Inflict 3 Poison on Random target. Repeat 3 times.</t>
  </si>
  <si>
    <t>BouncingFlask</t>
  </si>
  <si>
    <t>silent, debuff</t>
  </si>
  <si>
    <t>Brutality</t>
  </si>
  <si>
    <t>At the start of your turn, Lose 1 Health and Draw 1 Card.</t>
  </si>
  <si>
    <t>Innate. At the start of your turn, Lose 1 Health and Draw 1 Card.</t>
  </si>
  <si>
    <t>Gain +1 Buffer.</t>
  </si>
  <si>
    <t>Gain +2 Buffer.</t>
  </si>
  <si>
    <t>defect, defense</t>
  </si>
  <si>
    <t>Bullet Time</t>
  </si>
  <si>
    <t>Gain +1 No Draw. All Cards in your Hand are free to play this turn.</t>
  </si>
  <si>
    <t>BulletTime</t>
  </si>
  <si>
    <t>silent, energy</t>
  </si>
  <si>
    <t>Unplayable. At the end of your turn, take 2 Dmg.</t>
  </si>
  <si>
    <t>Unplayable. At the end of your turn, take 4 Dmg.</t>
  </si>
  <si>
    <t>Burning Pact</t>
  </si>
  <si>
    <t>Exhaust 1 Card. Draw 2 Cards.</t>
  </si>
  <si>
    <t>Exhaust 1 Card. Draw 3 Cards.</t>
  </si>
  <si>
    <t>BurningPact</t>
  </si>
  <si>
    <t>ironclad, draw, exhaust</t>
  </si>
  <si>
    <t>Until the end of the turn, Gain +1 Burst.</t>
  </si>
  <si>
    <t>Until the end of the turn, Gain +2 Burst.</t>
  </si>
  <si>
    <t>Calculated Gamble</t>
  </si>
  <si>
    <t>Discard your hand, then Draw X Cards where X was the amount of cards that were Discarded. Exhaust</t>
  </si>
  <si>
    <t>Discard your hand, then Draw X Cards where X was the amount of cards that were Discarded.</t>
  </si>
  <si>
    <t>CalculatedGamble</t>
  </si>
  <si>
    <t>silent, discard, draw</t>
  </si>
  <si>
    <t>Caltrops</t>
  </si>
  <si>
    <t>Gain +5 Thorns</t>
  </si>
  <si>
    <t>Carnage</t>
  </si>
  <si>
    <t>Ethereal. Deal 20 Dmg Melee</t>
  </si>
  <si>
    <t>Ethereal. Deal 28 Dmg Melee.</t>
  </si>
  <si>
    <t>Catalyst</t>
  </si>
  <si>
    <t>Inflict Double Poison. Exhaust.</t>
  </si>
  <si>
    <t>Inflict Triple Poison. Exhaust.</t>
  </si>
  <si>
    <t>Choke</t>
  </si>
  <si>
    <t>Deal 12 Dmg Melee. Inflict 3 Choked.</t>
  </si>
  <si>
    <t>Deal 12 Dmg Melee. Inflict 5 Choked.</t>
  </si>
  <si>
    <t>silent, debuff, offense</t>
  </si>
  <si>
    <t>Clash</t>
  </si>
  <si>
    <t>Can only be played if every Card in your Hand is an Attack. Deal 14 Dmg Melee.</t>
  </si>
  <si>
    <t>Can only be played if every Card in your Hand is an Attack. Deal 18 Dmg Melee.</t>
  </si>
  <si>
    <t>Claw</t>
  </si>
  <si>
    <t>Deal 3 Dmg Melee. Increase the Dmg of ALL Claw Cards by 2 this combat.</t>
  </si>
  <si>
    <t>Deal 4 Dmg Melee. Increase the damage of ALL Claw cards by 3 this combat.</t>
  </si>
  <si>
    <t>defect, offense, scaling</t>
  </si>
  <si>
    <t>Deal 8 Dmg Melee Cleave.</t>
  </si>
  <si>
    <t>Deal 11 Dmg Melee Cleave.</t>
  </si>
  <si>
    <t>ironclad, offense, aoe</t>
  </si>
  <si>
    <t>Cloak and Dagger</t>
  </si>
  <si>
    <t>Gain 6 Block. Conjure 1 Shiv to Hand.</t>
  </si>
  <si>
    <t>Gain 6 Block. Conjure 2 Shivs to Hand.</t>
  </si>
  <si>
    <t>CloakAndDagger</t>
  </si>
  <si>
    <t>Clothesline</t>
  </si>
  <si>
    <t>Deal 12 Dmg Melee. Inflict 2 Weak.</t>
  </si>
  <si>
    <t>Deal 14 Dmg Melee. Inflict 3 Weak.</t>
  </si>
  <si>
    <t>ironclad, offense, debuff</t>
  </si>
  <si>
    <t>Clumsy</t>
  </si>
  <si>
    <t>Unplayable. Ethereal.</t>
  </si>
  <si>
    <t>randomcurse</t>
  </si>
  <si>
    <t>Roll this die.</t>
  </si>
  <si>
    <t>Roll this die. Gain +1 Reroll.</t>
  </si>
  <si>
    <t xml:space="preserve">Slice &amp; Dice </t>
  </si>
  <si>
    <t>hero, orange</t>
  </si>
  <si>
    <t>Combust</t>
  </si>
  <si>
    <t>At the end of your turn, Lose 1 Health and Deal 5 Magic Dmg Fire Ranged Cleave.</t>
  </si>
  <si>
    <t>At the end of your turn, Lose 1 Health and Deal 7 Magic Dmg Fire Ranged Cleave.</t>
  </si>
  <si>
    <t>Concentrate</t>
  </si>
  <si>
    <t>Discard 3 Cards. Gain +2 Energy.</t>
  </si>
  <si>
    <t>Discard 2 Cards. Gain +2 Energy.</t>
  </si>
  <si>
    <t>silent, discard, energy</t>
  </si>
  <si>
    <t>Inflict 6 Poison. Inflict 1 Corpse Explosion.</t>
  </si>
  <si>
    <t>Inflict 9 Poison. Inflict 1 Corpse Explosion.</t>
  </si>
  <si>
    <t>silent, debuff, aoe</t>
  </si>
  <si>
    <t>Corruption</t>
  </si>
  <si>
    <t>Skills cost 0 Energy. Whenever you play a Skill, Exhaust it.</t>
  </si>
  <si>
    <t>Crippling Cloud</t>
  </si>
  <si>
    <t>Inflict 4 Poison Cleave and 2 Weak Cleave.</t>
  </si>
  <si>
    <t>Inflict 7 Poison Cleave and 2 Weak Cleave.</t>
  </si>
  <si>
    <t>CripplingCloud</t>
  </si>
  <si>
    <t>Dabblest</t>
  </si>
  <si>
    <t>Dagger Spray</t>
  </si>
  <si>
    <t>Deal 4x2 Dmg Ranged Cleave.</t>
  </si>
  <si>
    <t>Deal 6x2 Dmg Ranged Cleave.</t>
  </si>
  <si>
    <t>DaggerSpray</t>
  </si>
  <si>
    <t>silent, offense, aoe</t>
  </si>
  <si>
    <t>Dagger Throw</t>
  </si>
  <si>
    <t>Deal 9 Dmg Ranged. Draw 1 Card. Discard 1 Card.</t>
  </si>
  <si>
    <t>Deal 12 Dmg Ranged. Draw 1 Card. Discard 1 Card.</t>
  </si>
  <si>
    <t>DaggerThrow</t>
  </si>
  <si>
    <t>silent, offense, discard, draw</t>
  </si>
  <si>
    <t>Dark Embrace</t>
  </si>
  <si>
    <t>Whenever a Card is Exhausted, Draw 1 Card.</t>
  </si>
  <si>
    <t>DarkEmbrace</t>
  </si>
  <si>
    <t>Gain +10 Block. Deal 10 Dmg Melee.</t>
  </si>
  <si>
    <t>Gain +13 Block. Deal 13 Dmg Melee.</t>
  </si>
  <si>
    <t>silent, offense, defense</t>
  </si>
  <si>
    <t>Dazed</t>
  </si>
  <si>
    <t>Ethereal.</t>
  </si>
  <si>
    <t>Deadly Poison</t>
  </si>
  <si>
    <t>Inflict 5 Poison.</t>
  </si>
  <si>
    <t>Inflict 7 Poison.</t>
  </si>
  <si>
    <t>DeadlyPoison</t>
  </si>
  <si>
    <t>Unplayable. At the end of your turn, if this is in your Hand, it deals 2 Dmg to you.</t>
  </si>
  <si>
    <t>Defend</t>
  </si>
  <si>
    <t>Gain 5 Block.</t>
  </si>
  <si>
    <t>Gain 8 Block.</t>
  </si>
  <si>
    <t>Defender</t>
  </si>
  <si>
    <t>hero, gray</t>
  </si>
  <si>
    <t>Deflect</t>
  </si>
  <si>
    <t>Gain +4 Block.</t>
  </si>
  <si>
    <t>Gain +7 Block</t>
  </si>
  <si>
    <t>Demon Form</t>
  </si>
  <si>
    <t>At the start of each turn, gain 2 Power.</t>
  </si>
  <si>
    <t>At the start of each turn, gain 3 Power.</t>
  </si>
  <si>
    <t>DemonForm</t>
  </si>
  <si>
    <t>ironclad, scaling</t>
  </si>
  <si>
    <t>6 Assassinate.</t>
  </si>
  <si>
    <t>Die Die Die</t>
  </si>
  <si>
    <t>Deal 13 Dmg Ranged Cleave. Exhaust.</t>
  </si>
  <si>
    <t>Deal 17 Dmg Ranged Cleave. Exhaust.</t>
  </si>
  <si>
    <t>DieDieDie</t>
  </si>
  <si>
    <t>silent, offense, aoe, exhaust</t>
  </si>
  <si>
    <t>Disarm</t>
  </si>
  <si>
    <t>Inflict -2 Power. Exhaust.</t>
  </si>
  <si>
    <t>Inflict -3 Power. Exhaust.</t>
  </si>
  <si>
    <t>ironclad, debuff, exhaust</t>
  </si>
  <si>
    <t>Distraction</t>
  </si>
  <si>
    <t>Conjure 1 Random Skill in Hand. You can play it for free this turn. Exhaust.</t>
  </si>
  <si>
    <t>silent, draw, random</t>
  </si>
  <si>
    <t>Dodge and Roll</t>
  </si>
  <si>
    <t>Gain +4 Block. Gain Next Turn Block equal to Block Gained.</t>
  </si>
  <si>
    <t>Gain +6 Block. Gain Next Turn Block equal to Block Gained.</t>
  </si>
  <si>
    <t>DodgeAndRoll</t>
  </si>
  <si>
    <t>Doppelganger</t>
  </si>
  <si>
    <t>X</t>
  </si>
  <si>
    <t>Gain X Next Turn Draw and Gain X Next Turn Energy. Exhaust.</t>
  </si>
  <si>
    <t>Gain X+1 Next Turn Draw and Gain X+1 Next Turn Energy. Exhaust.</t>
  </si>
  <si>
    <t>silent, draw, energy</t>
  </si>
  <si>
    <t>This turn, your next Attack is played twice.</t>
  </si>
  <si>
    <t>This turn, your next 2 Attacks are played twice.</t>
  </si>
  <si>
    <t>ironclad, energy, offense</t>
  </si>
  <si>
    <t>Doubt</t>
  </si>
  <si>
    <t>Unplayable. At the end of your turn, Gain 1 Weak.</t>
  </si>
  <si>
    <t>Dropkick</t>
  </si>
  <si>
    <t>Deal 5 Dmg Melee. If the target has Vulnerable, Gain +1 Energy and Draw 1 Card</t>
  </si>
  <si>
    <t>Deal 8 Dmg Melee. If the target has Vulnerable, Gain +1 Energy and Draw 1 Card</t>
  </si>
  <si>
    <t>ironclad, offense, draw, energy</t>
  </si>
  <si>
    <t>Druid</t>
  </si>
  <si>
    <t>Roll this die. When adding this Card to your Deck, Learn Balance.</t>
  </si>
  <si>
    <t>Roll this die. Gain +1 Reroll. When adding this Card to your Deck, Learn Balance.</t>
  </si>
  <si>
    <t>hero, red</t>
  </si>
  <si>
    <t>Dual Weild</t>
  </si>
  <si>
    <t>Choose an Attack or Power Card. Conjure 1 Copy of that Card to Hand.</t>
  </si>
  <si>
    <t>Choose an Attack or Power Card. Conjure 2 Copies of that Card to Hand.</t>
  </si>
  <si>
    <t>DualWield</t>
  </si>
  <si>
    <t>Endless Agony</t>
  </si>
  <si>
    <t>Whenever you draw this card, Conjure X in Deck where X is a copy of this card. Deal 4 Dmg Melee. Exhaust.</t>
  </si>
  <si>
    <t>Whenever you draw this card, Conjure X in Deck where X is a copy of this card. Deal 6 Dmg Melee. Exhaust.</t>
  </si>
  <si>
    <t>EndlessAgony</t>
  </si>
  <si>
    <t>Entrench</t>
  </si>
  <si>
    <t>Gain Double Block.</t>
  </si>
  <si>
    <t>Gain +1 Envenom.</t>
  </si>
  <si>
    <t>Escape Plan</t>
  </si>
  <si>
    <t>Draw 1 Card. If it was a Skill, Gain +3 Block.</t>
  </si>
  <si>
    <t>Draw 1 Card. If it was a Skill, Gain +5 Block.</t>
  </si>
  <si>
    <t>EscapePlan</t>
  </si>
  <si>
    <t>silent, draw, defense</t>
  </si>
  <si>
    <t>Eviscerate</t>
  </si>
  <si>
    <t>Costs 1 less Energy for each Discarded Card this turn. Deal 7x3 Dmg Melee.</t>
  </si>
  <si>
    <t>Costs 1 less Energy for each Discarded Card this turn. Deal 9x3 Dmg Melee.</t>
  </si>
  <si>
    <t>silent, offense, discard</t>
  </si>
  <si>
    <t>Gain +1 Evolve.</t>
  </si>
  <si>
    <t>Gain +2 Evolve.</t>
  </si>
  <si>
    <t>ironclad, draw, status</t>
  </si>
  <si>
    <t>Exhume</t>
  </si>
  <si>
    <t>Put 1 Card from your Exhaust to your Hand. Exhaust.</t>
  </si>
  <si>
    <t>ironclad, exhaust</t>
  </si>
  <si>
    <t>Expertise</t>
  </si>
  <si>
    <t>Draw X Cards where X is equal to 6 - the amount of Cards in your Hand.</t>
  </si>
  <si>
    <t>Draw X Cards where X is equal to 7 - the amount of Cards in your Hand.</t>
  </si>
  <si>
    <t>silent, draw</t>
  </si>
  <si>
    <t>Feed</t>
  </si>
  <si>
    <t>Deal 10 Dmg Melee. Infuse 3. Exhaust.</t>
  </si>
  <si>
    <t>Deal 12 Dmg Melee. Infuse 4. Exhaust.</t>
  </si>
  <si>
    <t>ironclad, offense, health, exhaust</t>
  </si>
  <si>
    <t>Gain +3 Feel No Pain.</t>
  </si>
  <si>
    <t>Gain +4 Feel No Pain.</t>
  </si>
  <si>
    <t>ironclad, defense, exhaust</t>
  </si>
  <si>
    <t>Fiend Fire</t>
  </si>
  <si>
    <t>Exhaust All Cards in Hand. Deal 7xX Dmg Ranged where X is equal to the amount of Cards Exhausted. Exhaust.</t>
  </si>
  <si>
    <t>Exhaust All Cards in Hand. Deal 10xX Dmg Ranged where X is equal to the amount of Cards Exhausted. Exhaust.</t>
  </si>
  <si>
    <t>FiendFire</t>
  </si>
  <si>
    <t>ironclad, offense, exhaust</t>
  </si>
  <si>
    <t>Fighter</t>
  </si>
  <si>
    <t>hero, yellow</t>
  </si>
  <si>
    <t>Finisher</t>
  </si>
  <si>
    <t>Deal 6xX Dmg Melee where X is equal to the amount of Attacks played this turn.</t>
  </si>
  <si>
    <t>Deal 8xX Dmg Melee where X is equal to the amount of Attacks played this turn.</t>
  </si>
  <si>
    <t>Gain +6 Fire Breathing.</t>
  </si>
  <si>
    <t>Gain +10 Fire Breathing.</t>
  </si>
  <si>
    <t>ironclad, offense, aoe, status</t>
  </si>
  <si>
    <t>Gain +12 Block. Gain +4 Flame Barrier.</t>
  </si>
  <si>
    <t>Gain +16 Block. Gain +6 Flame Barrier.</t>
  </si>
  <si>
    <t>Flechettes</t>
  </si>
  <si>
    <t>Deal 4xX Dmg Ranged where X is equal to the amount of Skills in your Hand.</t>
  </si>
  <si>
    <t>Deal 6xX Dmg Ranged where X is equal to the amount of Skills in your Hand.</t>
  </si>
  <si>
    <t>Flex</t>
  </si>
  <si>
    <t>Until the end of the turn, Gain +2 Power.</t>
  </si>
  <si>
    <t>Until the end of the turn, Gain +4 Power.</t>
  </si>
  <si>
    <t>Flying Knee</t>
  </si>
  <si>
    <t>Deal 8 Dmg Melee. Gain +1 Next Turn Energy.</t>
  </si>
  <si>
    <t>Deal 11 Dmg Melee. Gain +1 Next Turn Energy.</t>
  </si>
  <si>
    <t>FlyingKnee</t>
  </si>
  <si>
    <t>silent, offense, energy</t>
  </si>
  <si>
    <t>Footwork</t>
  </si>
  <si>
    <t>Gain +3 Defense</t>
  </si>
  <si>
    <t>Gambler</t>
  </si>
  <si>
    <t>Ghostly Armor</t>
  </si>
  <si>
    <t>Ethereal. Gain +10 Block.</t>
  </si>
  <si>
    <t>Ethereal. Gain +13 Block.</t>
  </si>
  <si>
    <t>GhostlyArmor</t>
  </si>
  <si>
    <t>Gladiator</t>
  </si>
  <si>
    <t>Glass Knife</t>
  </si>
  <si>
    <t>Deal 8x2 Dmg Melee. Decrease the Dmg of this Card by 2 this combat.</t>
  </si>
  <si>
    <t>Deal 12x2 Dmg Melee. Decrease the Dmg of this Card by 2 this combat.</t>
  </si>
  <si>
    <t>GlassKnife</t>
  </si>
  <si>
    <t>Go for the Eyes</t>
  </si>
  <si>
    <t>Deal 3 Dmg Melee. If target intends to attack, Inflict 1 Weak.</t>
  </si>
  <si>
    <t>Deal 4 Dmg Melee. If target intends to attack, Inflict 2 Weak.</t>
  </si>
  <si>
    <t>GoForTheEyes</t>
  </si>
  <si>
    <t>Grand Finale</t>
  </si>
  <si>
    <t>Can only be played if there are no cards in your draw pile. Deal 50 Dmg Ranged Cleave.</t>
  </si>
  <si>
    <t>Can only be played if there are no cards in your draw pile. Deal 60 Dmg Ranged Cleave.</t>
  </si>
  <si>
    <t>GrandFinale</t>
  </si>
  <si>
    <t>Unplayable. Destroy after completing 3 Combats.</t>
  </si>
  <si>
    <t>Havoc</t>
  </si>
  <si>
    <t>Play the top card of your Draw Pile and Exhaust it.</t>
  </si>
  <si>
    <t>Headbutt</t>
  </si>
  <si>
    <t>Deal 9 Dmg Melee. Put a Card from your Discard on the top of the Draw Pile.</t>
  </si>
  <si>
    <t>Deal 12 Dmg Melee. Put a Card from your Discard on the top of the Draw Pile.</t>
  </si>
  <si>
    <t>Healer</t>
  </si>
  <si>
    <t>Roll this die. When adding this Card to your Deck, Learn Mend.</t>
  </si>
  <si>
    <t>Roll this die. Gain +1 Reroll. When adding this Card to your Deck, Learn Mend.</t>
  </si>
  <si>
    <t>Heavy Blade</t>
  </si>
  <si>
    <t>Deal 14 Dmg Melee. Power affects this card x3 times.</t>
  </si>
  <si>
    <t>Deal 14 Dmg Melee. Power affects this card x5 times.</t>
  </si>
  <si>
    <t>HeavyBlade</t>
  </si>
  <si>
    <t>ironclad, offense, scaling</t>
  </si>
  <si>
    <t>Heel Hook</t>
  </si>
  <si>
    <t>Deal 5 Dmg Melee. If the target has Weak, Gain +1 Energy and Draw 1 Card</t>
  </si>
  <si>
    <t>Deal 8 Dmg Melee. If the target has Weak, Gain +1 Energy and Draw 1 Card</t>
  </si>
  <si>
    <t>HeelHook</t>
  </si>
  <si>
    <t>Hemokinesis</t>
  </si>
  <si>
    <t>Lose 2 Health. Deal 15 Dmg Ranged.</t>
  </si>
  <si>
    <t>Lose 2 Health. Deal 20 Dmg Ranged.</t>
  </si>
  <si>
    <t>Hologram</t>
  </si>
  <si>
    <t>Gain +3 Block. Put a Card from Discard to Hand. Exhaust.</t>
  </si>
  <si>
    <t>Gain +5 Block. Put a Card from Discard to Hand.</t>
  </si>
  <si>
    <t>defect, defense, draw, exhaust</t>
  </si>
  <si>
    <t>Immolate</t>
  </si>
  <si>
    <t>Deal 21 Magic Dmg Fire Cleave. Conjure 1 Burn to Discard.</t>
  </si>
  <si>
    <t>Deal 28 Magic Dmg Fire Cleave. Conjure 1 Burn to Discard.</t>
  </si>
  <si>
    <t>Impervious</t>
  </si>
  <si>
    <t>Gain +30 Block. Exhaust.</t>
  </si>
  <si>
    <t>Gain +40 Block. Exhaust.</t>
  </si>
  <si>
    <t>Infernal Blade</t>
  </si>
  <si>
    <t>Conjure 1 Random Attack in Hand. You can play it for free this turn. Exhaust.</t>
  </si>
  <si>
    <t>InfernalBlade</t>
  </si>
  <si>
    <t>ironclad, draw, random</t>
  </si>
  <si>
    <t>Infinite Blades</t>
  </si>
  <si>
    <t>At the start of your turn, Conjure 1 Shiv to Hand.</t>
  </si>
  <si>
    <t>Innate. At the start of your turn, Conjure 1 Shiv to Hand.</t>
  </si>
  <si>
    <t>InfiniteBlades</t>
  </si>
  <si>
    <t>Inflame</t>
  </si>
  <si>
    <t>Gain 2 Power.</t>
  </si>
  <si>
    <t>Gain 3 Power.</t>
  </si>
  <si>
    <t>Unplayable.</t>
  </si>
  <si>
    <t>Intimidate</t>
  </si>
  <si>
    <t>Inflict 1 Weak Cleave. Exhaust.</t>
  </si>
  <si>
    <t>Inflict 2 Weak Cleave. Exhaust.</t>
  </si>
  <si>
    <t>Iron Wave</t>
  </si>
  <si>
    <t>Gain +5 Block. Deal 5 Dmg Ranged.</t>
  </si>
  <si>
    <t>Gain +7 Block. Deal 7 Dmg Ranged.</t>
  </si>
  <si>
    <t>IronWave</t>
  </si>
  <si>
    <t>ironclad, offense, defense</t>
  </si>
  <si>
    <t>Roll this die. Choose a Card in your Hand, it transforms into a random Card of the rolled type.</t>
  </si>
  <si>
    <t>Jester</t>
  </si>
  <si>
    <t>Roll this die. When adding this Card to your Deck, Learn Flick.</t>
  </si>
  <si>
    <t>Roll this die. Gain +1 Reroll. When adding this Card to your Deck, Learn Flick.</t>
  </si>
  <si>
    <t>hero, blue</t>
  </si>
  <si>
    <t>Juggernaut</t>
  </si>
  <si>
    <t>Whenever you Gain Block, Deal 5 Dmg Melee to a random enemy.</t>
  </si>
  <si>
    <t>Whenever you Gain Block, Deal 7 Dmg Melee to a random enemy.</t>
  </si>
  <si>
    <t>Juggler</t>
  </si>
  <si>
    <t>Lazy</t>
  </si>
  <si>
    <t>Leap</t>
  </si>
  <si>
    <t>Gain +9 Block.</t>
  </si>
  <si>
    <t>Gain +12 Block.</t>
  </si>
  <si>
    <t>Leg Sweep</t>
  </si>
  <si>
    <t>Inflict 2 Weak. Gain 11 Block.</t>
  </si>
  <si>
    <t>Inflict 3 Weak. Gain 14 Block.</t>
  </si>
  <si>
    <t>LegSweep</t>
  </si>
  <si>
    <t>silent, debuff, defense</t>
  </si>
  <si>
    <t>Deal 5 Dmg Ranged.</t>
  </si>
  <si>
    <t>Limit Break</t>
  </si>
  <si>
    <t>Gain Double Power. Exhaust.</t>
  </si>
  <si>
    <t>Gain Double Power.</t>
  </si>
  <si>
    <t>LimitBreak</t>
  </si>
  <si>
    <t>Machine Learning</t>
  </si>
  <si>
    <t xml:space="preserve">At the start of your turn, Gain +1 Next Turn Draw. </t>
  </si>
  <si>
    <t xml:space="preserve">Innate. At the start of your turn, Gain +1 Next Turn Draw. </t>
  </si>
  <si>
    <t>MachineLearning</t>
  </si>
  <si>
    <t>defect, draw</t>
  </si>
  <si>
    <t>Mage</t>
  </si>
  <si>
    <t>Roll this die. When adding this Card to your Deck, Learn Poke.</t>
  </si>
  <si>
    <t>Roll this die. Gain +1 Reroll. When adding this Card to your Deck, Learn Poke.</t>
  </si>
  <si>
    <t>Malaise</t>
  </si>
  <si>
    <t>Inflict -X Power and Inflict X Weak. Exhaust</t>
  </si>
  <si>
    <t>Inflict -X-1 Power and Inflict X+1 Weak. Exhaust</t>
  </si>
  <si>
    <t>silent, debuff, exhaust</t>
  </si>
  <si>
    <t>Masterful Stab</t>
  </si>
  <si>
    <t>Costs 1 more Energy for each time you've lost Health this combat. Deal 12 Dmg Melee.</t>
  </si>
  <si>
    <t>Costs 1 more Energy for each time you've lost Health this combat. Deal 16 Dmg Melee.</t>
  </si>
  <si>
    <t>MasterfulStab</t>
  </si>
  <si>
    <t>Metallicize</t>
  </si>
  <si>
    <t>At the end of your turn, Gain +3 Block.</t>
  </si>
  <si>
    <t>At the end of your turn, Gain +4 Block.</t>
  </si>
  <si>
    <t>Mock Battle</t>
  </si>
  <si>
    <t>Permanently Gain +2 Strength, Dexterity, Intelligence, and Charisma. Destroy.</t>
  </si>
  <si>
    <t>MockBattle</t>
  </si>
  <si>
    <t>Mystic</t>
  </si>
  <si>
    <t>Roll this die. When adding this Card to your Deck, Learn Gaze.</t>
  </si>
  <si>
    <t>Roll this die. Gain +1 Reroll. When adding this Card to your Deck, Learn Gaze.</t>
  </si>
  <si>
    <t>Deal 3 Dmg Melee. Inflict 1 Weak.</t>
  </si>
  <si>
    <t>Deal 4 Dmg Melee. Inflict 2 Weak.</t>
  </si>
  <si>
    <t>Nightmare</t>
  </si>
  <si>
    <t>Choose a Card. Next turn, Conjure 3 copies of that Card to your Hand.</t>
  </si>
  <si>
    <t>Noxious Fumes</t>
  </si>
  <si>
    <t>At the start of each turn, Inflict 2 Poison Cleave</t>
  </si>
  <si>
    <t>At the start of each turn, Inflict 3 Poison Cleave</t>
  </si>
  <si>
    <t>NoxiousFumes</t>
  </si>
  <si>
    <t>Offering</t>
  </si>
  <si>
    <t>Lose 6 Health. Gain +2 Energy. Draw 3 Cards. Exhaust.</t>
  </si>
  <si>
    <t>Lose 6 Health. Gain +2 Energy. Draw 5 Cards. Exhaust.</t>
  </si>
  <si>
    <t>ironclad, energy, draw, exhaust</t>
  </si>
  <si>
    <t>Outmaneuver</t>
  </si>
  <si>
    <t>Gain +2 Next Turn Energy.</t>
  </si>
  <si>
    <t>Gain +3 Next Turn Energy.</t>
  </si>
  <si>
    <t>Pain</t>
  </si>
  <si>
    <t xml:space="preserve">Unplayable. If this is in Hand, Lose 1 Health when playing another Card. </t>
  </si>
  <si>
    <t>Perfected Strike</t>
  </si>
  <si>
    <t>Deal 6 Dmg Melee. Deals 2 additional damage for All of your Cards that contain "Strike".</t>
  </si>
  <si>
    <t>Deal 6 Dmg Melee. Deals 3 additional damage for All of your Cards that contain "Strike".</t>
  </si>
  <si>
    <t>PerfectedStrike</t>
  </si>
  <si>
    <t>Phantasmal Killer</t>
  </si>
  <si>
    <t>Gain +1 Double Damage.</t>
  </si>
  <si>
    <t>PhantasmalKiller</t>
  </si>
  <si>
    <t>Piercing Wail</t>
  </si>
  <si>
    <t>Inflict -6 Power Cleave and Inflict 6 Shackled Cleave. Exhaust.</t>
  </si>
  <si>
    <t>Inflict -8 Power Cleave and Inflict 8 Shackled Cleave. Exhaust.</t>
  </si>
  <si>
    <t>PiercingWail</t>
  </si>
  <si>
    <t>Poisoned Stab</t>
  </si>
  <si>
    <t>Deal 6 Dmg Melee. Inflict 3 Poison.</t>
  </si>
  <si>
    <t>Deal 8 Dmg Melee. Inflict 4 Poison.</t>
  </si>
  <si>
    <t>PoisonedStab</t>
  </si>
  <si>
    <t>Pommel Strike</t>
  </si>
  <si>
    <t>Deal 9 Dmg Melee. Draw 1 card.</t>
  </si>
  <si>
    <t>Deal 10 Dmg Melee. Draw 2 cards.</t>
  </si>
  <si>
    <t>PommelStrike</t>
  </si>
  <si>
    <t>ironclad, offense, draw</t>
  </si>
  <si>
    <t>Power Through</t>
  </si>
  <si>
    <t>Conjure 2 Wounds to Hand. Gain +15 Block.</t>
  </si>
  <si>
    <t>Conjure 2 Wounds to Hand. Gain +20 Block.</t>
  </si>
  <si>
    <t>PowerThrough</t>
  </si>
  <si>
    <t>ironclad, defense, status</t>
  </si>
  <si>
    <t>Predator</t>
  </si>
  <si>
    <t>Deal 15 Dmg Melee. Gain +2 Next Turn Draw.</t>
  </si>
  <si>
    <t>Deal 20 Dmg Melee. Gain +2 Next Turn Draw.</t>
  </si>
  <si>
    <t>Prepared</t>
  </si>
  <si>
    <t>Draw 1 Card. Discard 1 Card.</t>
  </si>
  <si>
    <t>Draw 2 Cards. Discard 2 Cards.</t>
  </si>
  <si>
    <t>Pummel</t>
  </si>
  <si>
    <t>Deal 2x4 Dmg Melee. Exhaust.</t>
  </si>
  <si>
    <t>Deal 2x5 Dmg Melee. Exhaust.</t>
  </si>
  <si>
    <t>Unplayable. At the end of your turn, if this is in Hand, Gain 1 Blind.</t>
  </si>
  <si>
    <t>PuncturedEye</t>
  </si>
  <si>
    <t>Purple Pigment</t>
  </si>
  <si>
    <t>Gain +1 Persistence until end of the turn. At the end of your turn, if this is in Hand, Take 3 Dmg. Exhaust.</t>
  </si>
  <si>
    <t>PurplePigment</t>
  </si>
  <si>
    <t>Quick Slash</t>
  </si>
  <si>
    <t>Deal 8 Dmg Melee. Draw 1 Card.</t>
  </si>
  <si>
    <t>Deal 12 Dmg Melee. Draw 1 Card.</t>
  </si>
  <si>
    <t>QuickSlash</t>
  </si>
  <si>
    <t>silent, offense, draw</t>
  </si>
  <si>
    <t>Until the end of your turn, whenever you play an Attack, Gain +3 Block.</t>
  </si>
  <si>
    <t>Until the end of your turn, whenever you play an Attack, Gain +5 Block.</t>
  </si>
  <si>
    <t>Rampage</t>
  </si>
  <si>
    <t>Deal 8 Dmg Melee. Increase the Dmg of this Card by 5 this combat.</t>
  </si>
  <si>
    <t>Deal 8 Dmg Melee. Increase the Dmg of this Card by 8 this combat.</t>
  </si>
  <si>
    <t>Ranger</t>
  </si>
  <si>
    <t>Reaper</t>
  </si>
  <si>
    <t>Deal 4 Dmg Melee Cleave Lifesteal. Exhaust.</t>
  </si>
  <si>
    <t>Deal 5 Dmg Melee Cleave Lifesteal. Exhaust.</t>
  </si>
  <si>
    <t>Reckless Charge</t>
  </si>
  <si>
    <t xml:space="preserve">Deal 7 Dmg Melee. Conjure 1 Dazed to Deck. </t>
  </si>
  <si>
    <t xml:space="preserve">Deal 10 Dmg Melee. Conjure 1 Dazed to Deck. </t>
  </si>
  <si>
    <t>RecklessCharge</t>
  </si>
  <si>
    <t>ironclad, offense, status</t>
  </si>
  <si>
    <t>Red Pigment</t>
  </si>
  <si>
    <t>Gain +2 Power until end of the turn. At the end of your turn, if this is in Hand, Take 3 Dmg. Exhaust.</t>
  </si>
  <si>
    <t>RedPigment</t>
  </si>
  <si>
    <t>Reflex</t>
  </si>
  <si>
    <t>Sly. Draw 2 Cards.</t>
  </si>
  <si>
    <t>Sly. Draw 3 Cards.</t>
  </si>
  <si>
    <t>Unplayable. At the end of your turn, if this is in Hand, Lose 1 Health for each card in Hand.</t>
  </si>
  <si>
    <t>Riddle with Holes</t>
  </si>
  <si>
    <t>Deal 3x5 Dmg Melee.</t>
  </si>
  <si>
    <t>Deal 4x5 Dmg Melee.</t>
  </si>
  <si>
    <t>RiddleWithHoles</t>
  </si>
  <si>
    <t>Runner's High</t>
  </si>
  <si>
    <t>For every 10 Health you have under Max Health, Gain +2 Max Health. Destroy.</t>
  </si>
  <si>
    <t xml:space="preserve">For every 10 Health you have under Max Health, Gain +3 Max Health. Destroy. </t>
  </si>
  <si>
    <t>Runner'sHigh</t>
  </si>
  <si>
    <t>Rupture</t>
  </si>
  <si>
    <t>Whenever you lose Health from a Card, Gain +1 Power.</t>
  </si>
  <si>
    <t>Whenever you lose Health from a Card, Gain +2 Power.</t>
  </si>
  <si>
    <t>Inflict 1 Bleed and 1 Poison.</t>
  </si>
  <si>
    <t>Searing Blow</t>
  </si>
  <si>
    <t>Deal 12 Magic Dmg Fire Melee. Sequential Upgrade Magic Dmg +3.</t>
  </si>
  <si>
    <t>SearingBlow</t>
  </si>
  <si>
    <t>Second Wind</t>
  </si>
  <si>
    <t>Exhaust all non-Attack Cards in Hand. Gain +5 Block for each Card Exhausted.</t>
  </si>
  <si>
    <t>Exhaust all non-Attack Cards in Hand. Gain +7 Block for each Card Exhausted.</t>
  </si>
  <si>
    <t>SecondWind</t>
  </si>
  <si>
    <t>Seeing Red</t>
  </si>
  <si>
    <t>Gain 2 Energy. Exhaust.</t>
  </si>
  <si>
    <t>SeeingRed</t>
  </si>
  <si>
    <t>ironclad, energy, exhaust</t>
  </si>
  <si>
    <t>Seek</t>
  </si>
  <si>
    <t>Put 1 Card from your Deck to Hand. Exhaust.</t>
  </si>
  <si>
    <t>Put 2 Cards from your Deck to Hand. Exhaust.</t>
  </si>
  <si>
    <t>defect, draw, exhaust</t>
  </si>
  <si>
    <t>Sentinel</t>
  </si>
  <si>
    <t>Gain +5 Block. If this Card is Exhausted, Gain +2 Energy.</t>
  </si>
  <si>
    <t>Gain +8 Block. If this Card is Exhausted, Gain +3 Energy.</t>
  </si>
  <si>
    <t>Setup</t>
  </si>
  <si>
    <t>Put 1 Card in your Hand on the top of the Draw Pile. It is free to play until played.</t>
  </si>
  <si>
    <t>Sever Soul</t>
  </si>
  <si>
    <t>Exhaust all non-Attack Cards in Hand. Deal 16 Dmg.</t>
  </si>
  <si>
    <t>Exhaust all non-Attack Cards in Hand. Deal 22 Dmg.</t>
  </si>
  <si>
    <t>SeverSoul</t>
  </si>
  <si>
    <t>Shame</t>
  </si>
  <si>
    <t>Unplayable. At the end of your turn, if this is in Hand, Gain 1 Frail.</t>
  </si>
  <si>
    <t>Shiv</t>
  </si>
  <si>
    <t>Deal 4 Dmg Ranged. Exhaust.</t>
  </si>
  <si>
    <t>Deal 6 Dmg Ranged. Exhaust.</t>
  </si>
  <si>
    <t>Shockwave</t>
  </si>
  <si>
    <t>Apply 3 Weak Cleave and 3 Vulnerable Cleave. Exhaust.</t>
  </si>
  <si>
    <t>Apply 5 Weak Cleave and 5 Vulnerable Cleave. Exhaust.</t>
  </si>
  <si>
    <t>Shrug It Off</t>
  </si>
  <si>
    <t>Gain 8 Block. Draw 1 Card.</t>
  </si>
  <si>
    <t>Gain 11 Block. Draw 1 card.</t>
  </si>
  <si>
    <t>ShrugItOff</t>
  </si>
  <si>
    <t>ironclad, block, defense</t>
  </si>
  <si>
    <t>Skewer</t>
  </si>
  <si>
    <t>Deal 7xX Dmg Melee.</t>
  </si>
  <si>
    <t>Deal 10xX Dmg Melee.</t>
  </si>
  <si>
    <t>Slice</t>
  </si>
  <si>
    <t>Deal 6 Dmg Melee.</t>
  </si>
  <si>
    <t>Deal 9 Dmg Melee.</t>
  </si>
  <si>
    <t>Slimed</t>
  </si>
  <si>
    <t>Draw 1 Card. Exhaust.</t>
  </si>
  <si>
    <t>Sneaky Strike</t>
  </si>
  <si>
    <t>Deal 12 Dmg Melee. If you have Discarded a Card this turn, Gain +2 Energy.</t>
  </si>
  <si>
    <t>Deal 16 Dmg Melee. If you have Discarded a Card this turn, Gain +2 Energy.</t>
  </si>
  <si>
    <t>SneakyStrike</t>
  </si>
  <si>
    <t>Soldier</t>
  </si>
  <si>
    <t>Spot Weakness</t>
  </si>
  <si>
    <t>If target enemy intends to attack, Gain +3 Power.</t>
  </si>
  <si>
    <t>If target enemy intends to attack, Gain +4 Power.</t>
  </si>
  <si>
    <t>SpotWeakness</t>
  </si>
  <si>
    <t>Storm of Steel</t>
  </si>
  <si>
    <t>Discard your Hand, then Conjure X Shivs where X was the amount of cards that were Discarded.</t>
  </si>
  <si>
    <t>Discard your Hand, then Conjure X Upgraded Shivs where X was the amount of cards that were Discarded.</t>
  </si>
  <si>
    <t>StormOfShield</t>
  </si>
  <si>
    <t>silent, discard, offense</t>
  </si>
  <si>
    <t>Strike</t>
  </si>
  <si>
    <t>Sucker Punch</t>
  </si>
  <si>
    <t>Deal 8 Dmg Melee. Inflict 1 Weak.</t>
  </si>
  <si>
    <t>Deal 10 Dmg Melee. Inflict 2 Weak.</t>
  </si>
  <si>
    <t>SuckerPunch</t>
  </si>
  <si>
    <t>Gain +8 Block. Discard 1 Card.</t>
  </si>
  <si>
    <t>Gain +11 Block. Discard 1 Card.</t>
  </si>
  <si>
    <t>silent, defense, discard</t>
  </si>
  <si>
    <t>Sweeping Beam</t>
  </si>
  <si>
    <t>Deal 6 Dmg Ranged Cleave. Draw 1 Card.</t>
  </si>
  <si>
    <t>Deal 9 Dmg Ranged Cleave. Draw 1 Card.</t>
  </si>
  <si>
    <t>SweepingBeam</t>
  </si>
  <si>
    <t>defect, offense, draw</t>
  </si>
  <si>
    <t>Sword Boomerang</t>
  </si>
  <si>
    <t>Deal 3 Dmg Ranged to a Random target. Repeat 2 times</t>
  </si>
  <si>
    <t>Deal 3 Dmg Ranged to a Random target. Repeat 3 times</t>
  </si>
  <si>
    <t>SwordBoomerang</t>
  </si>
  <si>
    <t>Tactician</t>
  </si>
  <si>
    <t>Sly. Gain +1 Energy.</t>
  </si>
  <si>
    <t>Sly. Gain +2 Energy.</t>
  </si>
  <si>
    <t>silent, energy, discard</t>
  </si>
  <si>
    <t>Target Practice</t>
  </si>
  <si>
    <t>Permanently Gain +1 Strength and +2 Charisma. Destroy.</t>
  </si>
  <si>
    <t>Permanently Gain +2 Strength and +3 Charisma. Destroy.</t>
  </si>
  <si>
    <t>TargetPractice</t>
  </si>
  <si>
    <t>Terror</t>
  </si>
  <si>
    <t>Inflict 99 Vulnerable. Exhaust.</t>
  </si>
  <si>
    <t>Thunderclap</t>
  </si>
  <si>
    <t>Deal 4 Dmg Ranged Cleave. Inflict 1 Vulnerable Cleave.</t>
  </si>
  <si>
    <t>Deal 7 Dmg Ranged Cleave. Inflict 1 Vulnerable Cleave.</t>
  </si>
  <si>
    <t>Tools of the Trade</t>
  </si>
  <si>
    <t>At the start of your turn, Draw 1 Card and Discard 1 Card.</t>
  </si>
  <si>
    <t>ToolsOfTheTrade</t>
  </si>
  <si>
    <t>True Grit</t>
  </si>
  <si>
    <t>Gain +7 Block. Exhaust a random Card in your Hand.</t>
  </si>
  <si>
    <t>Gain +7 Block. Exhaust a Card in your Hand.</t>
  </si>
  <si>
    <t>TrueGrit</t>
  </si>
  <si>
    <t>Twin Strike</t>
  </si>
  <si>
    <t>Deal 5x2 Dmg Melee.</t>
  </si>
  <si>
    <t>Deal 7x2 Dmg Melee.</t>
  </si>
  <si>
    <t>TwinStrike</t>
  </si>
  <si>
    <t>Unload</t>
  </si>
  <si>
    <t>Deal 14 Dmg Ranged. Discard All non-Attack Cards in your hand.</t>
  </si>
  <si>
    <t>Deal 18 Dmg Ranged. Discard All non-Attack Cards in your hand.</t>
  </si>
  <si>
    <t>Uppercut</t>
  </si>
  <si>
    <t>Deal 13 Dmg Melee. Inflict 1 Weak. Inflict 1 Vulnerable.</t>
  </si>
  <si>
    <t>Deal 13 Dmg Melee. Inflict 2 Weak. Inflict 2 Vulnerable.</t>
  </si>
  <si>
    <t>Veteran</t>
  </si>
  <si>
    <t>Warcry</t>
  </si>
  <si>
    <t>Draw 1 Card. Put a Card from your Hand on the top of the Draw Pile. Exhaust.</t>
  </si>
  <si>
    <t>Draw 2 Cards. Put a Card from your Hand on the top of the Draw Pile. Exhaust.</t>
  </si>
  <si>
    <t>Warden</t>
  </si>
  <si>
    <t>Gain +1 Well-Laid Plans.</t>
  </si>
  <si>
    <t>Gain +2 Well-Laid Plans.</t>
  </si>
  <si>
    <t>Whirlwind</t>
  </si>
  <si>
    <t>Deal 5xX Dmg Cleave.</t>
  </si>
  <si>
    <t>Deal 8xX Dmg Cleave.</t>
  </si>
  <si>
    <t>White Noise</t>
  </si>
  <si>
    <t>Conjure 1 Random Power in Hand. You can play it for free this turn. Exhaust.</t>
  </si>
  <si>
    <t>WhiteNoise</t>
  </si>
  <si>
    <t>defect, draw, random, exhaust</t>
  </si>
  <si>
    <t>Wild Strike</t>
  </si>
  <si>
    <t>Deal 12 Dmg Melee. Conjure 1 Wound to Draw.</t>
  </si>
  <si>
    <t>Deal 17 Dmg Melee. Conjure 1 Wound to Draw.</t>
  </si>
  <si>
    <t>WildStrike</t>
  </si>
  <si>
    <t>Wound</t>
  </si>
  <si>
    <t>Wraith Form</t>
  </si>
  <si>
    <t>Gain +2 Intangible. At the start of the turn, Lose 1 Defense.</t>
  </si>
  <si>
    <t>Gain +3 Intangible. At the start of the turn, Lose 1 Defense.</t>
  </si>
  <si>
    <t>WraithForm</t>
  </si>
  <si>
    <t>Writhe</t>
  </si>
  <si>
    <t>Unplayable. Innate.</t>
  </si>
  <si>
    <t>Yellow Pigment</t>
  </si>
  <si>
    <t>Gain +2 Defense until end of the turn. At the end of your turn, if this is in Hand, Take 3 Dmg. Exhaust.</t>
  </si>
  <si>
    <t>YellowPigment</t>
  </si>
  <si>
    <t>Effects</t>
  </si>
  <si>
    <t>↑ Description</t>
  </si>
  <si>
    <t>↑ Effects</t>
  </si>
  <si>
    <t>↑ Cost</t>
  </si>
  <si>
    <t>Keywords</t>
  </si>
  <si>
    <t>Element</t>
  </si>
  <si>
    <t>boost_cards:tag=shiv:dmg:4</t>
  </si>
  <si>
    <t>boost_cards:tag=shiv:dmg:6</t>
  </si>
  <si>
    <t>draw:3; discard:1</t>
  </si>
  <si>
    <t>draw:4; discard:1</t>
  </si>
  <si>
    <t>gain_energy:1; draw:2</t>
  </si>
  <si>
    <t>gain_energy:2; draw:2</t>
  </si>
  <si>
    <t>on_card_played:gain:block:1</t>
  </si>
  <si>
    <t>gain_loot:potion:1</t>
  </si>
  <si>
    <t>silent, item, exhaust</t>
  </si>
  <si>
    <t>Deal 10 Dmg Melee. Put all 0-cost Cards from your discard pile into your hand.</t>
  </si>
  <si>
    <t>dmg:10:melee; recall:cost=0</t>
  </si>
  <si>
    <t>Deal 14 Dmg Melee. Put all 0-cost Cards from your discard pile into your hand.</t>
  </si>
  <si>
    <t>dmg:14:melee; recall:cost=0</t>
  </si>
  <si>
    <t>Poke, Medium</t>
  </si>
  <si>
    <t>Deal 10 Dmg Melee Cleave. Discard 1 Card at random.</t>
  </si>
  <si>
    <t>dmg:10:melee:cleave; discard:1:random</t>
  </si>
  <si>
    <t>Deal 14 Dmg Melee Cleave. Discard 1 Card at random.</t>
  </si>
  <si>
    <t>dmg:14:melee:cleave; discard:1:random</t>
  </si>
  <si>
    <t>Nova, Small</t>
  </si>
  <si>
    <t>dmg:6:melee; conjure:self:discard</t>
  </si>
  <si>
    <t>dmg:8:melee; conjure:self:discard</t>
  </si>
  <si>
    <t>Poke, Small</t>
  </si>
  <si>
    <t>gain:block:5; upgrade_hand:1</t>
  </si>
  <si>
    <t>gain:block:5; upgrade_hand:all</t>
  </si>
  <si>
    <t>gain:block:5; draw:2</t>
  </si>
  <si>
    <t>gain:block:8; draw:2</t>
  </si>
  <si>
    <t>dmg:11:melee</t>
  </si>
  <si>
    <t>dmg:15:melee</t>
  </si>
  <si>
    <t>Innate, Exhaust</t>
  </si>
  <si>
    <t>inflict:blind:2; chance:10:exhaust_self</t>
  </si>
  <si>
    <t>Swing, Medium</t>
  </si>
  <si>
    <t>weapon, debuff, exhaust, blind</t>
  </si>
  <si>
    <t>Deal 7 Dmg Melee. If the target is Poisoned, deal 7 Dmg Melee again.</t>
  </si>
  <si>
    <t>dmg:7:melee; dmg:7:melee:if_status=poison</t>
  </si>
  <si>
    <t>Deal 10 Dmg Melee. If the target is Poisoned, deal 10 Dmg Melee again.</t>
  </si>
  <si>
    <t>dmg:10:melee; dmg:10:melee:if_status=poison</t>
  </si>
  <si>
    <t>silent, offense, poison, debuff</t>
  </si>
  <si>
    <t>dmg:6:ranged</t>
  </si>
  <si>
    <t>Projectile, Medium</t>
  </si>
  <si>
    <t>Block is not removed at the start of your turn.</t>
  </si>
  <si>
    <t>keep_block</t>
  </si>
  <si>
    <t>ironclad, defense, block</t>
  </si>
  <si>
    <t>dmg:8:melee; inflict:vulnerable:2</t>
  </si>
  <si>
    <t>dmg:10:melee; inflict:vulnerable:3</t>
  </si>
  <si>
    <t>Smash, Medium</t>
  </si>
  <si>
    <t>Draw 3 Cards. Gain 1 No Draw.</t>
  </si>
  <si>
    <t>draw:3; gain:no_draw:1</t>
  </si>
  <si>
    <t>Draw 4 Cards. Gain 1 No Draw.</t>
  </si>
  <si>
    <t>draw:4; gain:no_draw:1</t>
  </si>
  <si>
    <t>dmg:3:ranged; inflict:vulnerable:1</t>
  </si>
  <si>
    <t>dmg:4:ranged; inflict:vulnerable:2</t>
  </si>
  <si>
    <t>Beam</t>
  </si>
  <si>
    <t>conjure:shiv:hand:3</t>
  </si>
  <si>
    <t>conjure:shiv:hand:4</t>
  </si>
  <si>
    <t>dmg:3:ranged</t>
  </si>
  <si>
    <t>cost_reduce:per=hp_losses; dmg:18:melee</t>
  </si>
  <si>
    <t>cost_reduce:per=hp_losses; dmg:22:melee</t>
  </si>
  <si>
    <t>Deal 2x3 Magic Dmg Ranged. Indiscriminate. 2 Infuse.</t>
  </si>
  <si>
    <t>dmg:2x3:ranged:infuse=2</t>
  </si>
  <si>
    <t>Auto_aoe, target=random, Small</t>
  </si>
  <si>
    <t>lose_hp:3; gain_energy:2</t>
  </si>
  <si>
    <t>lose_hp:3; gain_energy:3</t>
  </si>
  <si>
    <t>dmg:32:melee</t>
  </si>
  <si>
    <t>dmg:42:melee</t>
  </si>
  <si>
    <t>Smash, Large</t>
  </si>
  <si>
    <t>Gain +5 Block. Gain 1 Blur.</t>
  </si>
  <si>
    <t>gain:block:5; gain:blur:1</t>
  </si>
  <si>
    <t>Gain +8 Block. Gain 1 Blur.</t>
  </si>
  <si>
    <t>gain:block:8; gain:blur:1</t>
  </si>
  <si>
    <t>Deal Melee Dmg equal to your Block.</t>
  </si>
  <si>
    <t>dmg:block:melee</t>
  </si>
  <si>
    <t>Smash, Small</t>
  </si>
  <si>
    <t>gain:block:10</t>
  </si>
  <si>
    <t>gain:block:13</t>
  </si>
  <si>
    <t>inflict:poison:3:times=3</t>
  </si>
  <si>
    <t>inflict:poison:3:times=4</t>
  </si>
  <si>
    <t>Bounce</t>
  </si>
  <si>
    <t>silent, debuff, poison</t>
  </si>
  <si>
    <t>gain:no_draw:1; free_hand</t>
  </si>
  <si>
    <t>eot: dmg:2:self</t>
  </si>
  <si>
    <t>status</t>
  </si>
  <si>
    <t>exhaust:1; draw:2</t>
  </si>
  <si>
    <t>exhaust:1; draw:3</t>
  </si>
  <si>
    <t>This turn, your next Skill is played twice.</t>
  </si>
  <si>
    <t>gain:burst:1</t>
  </si>
  <si>
    <t>This turn, your next 2 Skills are played twice.</t>
  </si>
  <si>
    <t>gain:burst:2</t>
  </si>
  <si>
    <t>Discard your Hand, then Draw X Cards where X was the amount of cards that were Discarded. Exhaust.</t>
  </si>
  <si>
    <t>discard:all; draw:count=discarded; exhaust_self</t>
  </si>
  <si>
    <t>Discard your Hand, then Draw X Cards where X was the amount of cards that were Discarded.</t>
  </si>
  <si>
    <t>discard:all; draw:count=discarded</t>
  </si>
  <si>
    <t>Ethereal. Deal 20 Dmg Melee.</t>
  </si>
  <si>
    <t>dmg:20:melee</t>
  </si>
  <si>
    <t>dmg:28:melee</t>
  </si>
  <si>
    <t>Double the target's Poison. Exhaust.</t>
  </si>
  <si>
    <t>multiply:poison:2</t>
  </si>
  <si>
    <t>Triple the target's Poison. Exhaust.</t>
  </si>
  <si>
    <t>multiply:poison:3</t>
  </si>
  <si>
    <t>silent, debuff, poison, exhaust</t>
  </si>
  <si>
    <t>dmg:12:melee; inflict:choked:3</t>
  </si>
  <si>
    <t>dmg:12:melee; inflict:choked:5</t>
  </si>
  <si>
    <t>Deal 14 Dmg Melee. Does nothing if you have any non-Attack Cards in Hand.</t>
  </si>
  <si>
    <t>dmg:14:melee:if_hand=all_attacks</t>
  </si>
  <si>
    <t>Deal 18 Dmg Melee. Does nothing if you have any non-Attack Cards in Hand.</t>
  </si>
  <si>
    <t>dmg:18:melee:if_hand=all_attacks</t>
  </si>
  <si>
    <t>Swing, Small</t>
  </si>
  <si>
    <t>dmg:3:melee; boost_cards:id=claw:dmg:2</t>
  </si>
  <si>
    <t>dmg:4:melee; boost_cards:id=claw:dmg:3</t>
  </si>
  <si>
    <t>dmg:8:melee:cleave</t>
  </si>
  <si>
    <t>dmg:11:melee:cleave</t>
  </si>
  <si>
    <t>Swing, Large</t>
  </si>
  <si>
    <t>ironclad, aoe, cleave, offense</t>
  </si>
  <si>
    <t>gain:block:6; conjure:shiv:hand</t>
  </si>
  <si>
    <t>gain:block:6; conjure:shiv:hand:2</t>
  </si>
  <si>
    <t>Deal 12 Dmg Melee. Apply 2 Weak.</t>
  </si>
  <si>
    <t>dmg:12:melee; inflict:weak:2</t>
  </si>
  <si>
    <t>Deal 14 Dmg Melee. Apply 3 Weak.</t>
  </si>
  <si>
    <t>dmg:14:melee; inflict:weak:3</t>
  </si>
  <si>
    <t>Unplayable, Ethereal</t>
  </si>
  <si>
    <t>Discard 3 Cards. Gain 2 Energy.</t>
  </si>
  <si>
    <t>discard:3; gain_energy:2</t>
  </si>
  <si>
    <t>Discard 2 Cards. Gain 2 Energy.</t>
  </si>
  <si>
    <t>discard:2; gain_energy:2</t>
  </si>
  <si>
    <t>silent, resource</t>
  </si>
  <si>
    <t>inflict:poison:6; inflict:corpse_explosion:1</t>
  </si>
  <si>
    <t>inflict:poison:9; inflict:corpse_explosion:1</t>
  </si>
  <si>
    <t>Homing, Medium, explosive</t>
  </si>
  <si>
    <t>silent, debuff, poison, aoe</t>
  </si>
  <si>
    <t>Apply 4 Poison and 2 Weak to ALL Enemies. Exhaust.</t>
  </si>
  <si>
    <t>inflict:poison:4:cleave; inflict:weak:2:cleave</t>
  </si>
  <si>
    <t>Apply 7 Poison and 3 Weak to ALL Enemies. Exhaust.</t>
  </si>
  <si>
    <t>inflict:poison:7:cleave; inflict:weak:3:cleave</t>
  </si>
  <si>
    <t>Nova, Medium</t>
  </si>
  <si>
    <t>silent, poison, debuff, aoe</t>
  </si>
  <si>
    <t>dmg:4x2:ranged:cleave</t>
  </si>
  <si>
    <t>dmg:6x2:ranged:cleave</t>
  </si>
  <si>
    <t>Projectile, Medium, spread=4</t>
  </si>
  <si>
    <t>dmg:9:ranged;draw:1;discard:1</t>
  </si>
  <si>
    <t>dmg:12:ranged;draw:1;discard:1</t>
  </si>
  <si>
    <t>gain:block:10; dmg:10:melee</t>
  </si>
  <si>
    <t>gain:block:13; dmg:13:melee</t>
  </si>
  <si>
    <t>Ethereal. Unplayable.</t>
  </si>
  <si>
    <t>inflict:poison:5</t>
  </si>
  <si>
    <t>inflict:poison:7</t>
  </si>
  <si>
    <t>Defend (Ironclad)</t>
  </si>
  <si>
    <t>gain:block:5</t>
  </si>
  <si>
    <t>gain:block:8</t>
  </si>
  <si>
    <t>DefendIronclad</t>
  </si>
  <si>
    <t>defend</t>
  </si>
  <si>
    <t>Defend (Silent)</t>
  </si>
  <si>
    <t>DefendSilent</t>
  </si>
  <si>
    <t>gain:block:4</t>
  </si>
  <si>
    <t>Gain +7 Block.</t>
  </si>
  <si>
    <t>gain:block:7</t>
  </si>
  <si>
    <t>Deal 5 Dmg. Finesse.</t>
  </si>
  <si>
    <t>dmg:5:melee</t>
  </si>
  <si>
    <t>dmg:13:ranged:cleave</t>
  </si>
  <si>
    <t>dmg:17:ranged:cleave</t>
  </si>
  <si>
    <t>Projectile, Medium, spread=8</t>
  </si>
  <si>
    <t>inflict:power:-2</t>
  </si>
  <si>
    <t>inflict:power:-3</t>
  </si>
  <si>
    <t>conjure_random:skill:hand:free</t>
  </si>
  <si>
    <t>Gain +4 Block. Gain +4 Next Turn Block.</t>
  </si>
  <si>
    <t>gain:block:4; gain:next_turn_block:4</t>
  </si>
  <si>
    <t>Gain +6 Block. Gain +6 Next Turn Block.</t>
  </si>
  <si>
    <t>gain:block:6; gain:next_turn_block:6</t>
  </si>
  <si>
    <t>Gain X Next Turn Draw and X Next Turn Energy. Exhaust.</t>
  </si>
  <si>
    <t>gain:next_turn_draw:X; gain:next_turn_energy:X</t>
  </si>
  <si>
    <t>Gain X+1 Next Turn Draw and X+1 Next Turn Energy. Exhaust.</t>
  </si>
  <si>
    <t>gain:next_turn_draw:X+1; gain:next_turn_energy:X+1</t>
  </si>
  <si>
    <t>gain:double_tap:1</t>
  </si>
  <si>
    <t>gain:double_tap:2</t>
  </si>
  <si>
    <t>eot: inflict:weak:1:self</t>
  </si>
  <si>
    <t>Deal 5 Dmg Melee. If the target has Vulnerable, Gain +1 Energy and Draw 1 Card.</t>
  </si>
  <si>
    <t>dmg:5:melee; if_target:vulnerable:gain_energy:1; if_target:vulnerable:draw:1</t>
  </si>
  <si>
    <t>Deal 8 Dmg Melee. If the target has Vulnerable, Gain +1 Energy and Draw 1 Card.</t>
  </si>
  <si>
    <t>dmg:8:melee; if_target:vulnerable:gain_energy:1; if_target:vulnerable:draw:1</t>
  </si>
  <si>
    <t>copy_from_hand:1:attack_or_power</t>
  </si>
  <si>
    <t>copy_from_hand:2:attack_or_power</t>
  </si>
  <si>
    <t>Whenever you draw this card, Conjure 1 copy of this card to Hand. Deal 4 Dmg Ranged. Exhaust.</t>
  </si>
  <si>
    <t>dmg:4:ranged; drawn: conjure:self:hand</t>
  </si>
  <si>
    <t>Whenever you draw this card, Conjure 1 copy of this card to Hand. Deal 6 Dmg Ranged. Exhaust.</t>
  </si>
  <si>
    <t>dmg:6:ranged; drawn: conjure:self:hand</t>
  </si>
  <si>
    <t>double:block</t>
  </si>
  <si>
    <t>Whenever you deal unblocked Attack Dmg, Inflict 1 Poison.</t>
  </si>
  <si>
    <t>on_unblocked_attack:inflict:poison:1</t>
  </si>
  <si>
    <t>silent, poison, offense</t>
  </si>
  <si>
    <t>draw:1:skill_block=3</t>
  </si>
  <si>
    <t>draw:1:skill_block=5</t>
  </si>
  <si>
    <t>Costs 1 less Energy for each Card you Discarded this turn. Deal 7x3 Dmg Melee.</t>
  </si>
  <si>
    <t>cost_reduce:per=discards_this_turn; dmg:7x3:melee</t>
  </si>
  <si>
    <t>Costs 1 less Energy for each Card you Discarded this turn. Deal 9x3 Dmg Melee.</t>
  </si>
  <si>
    <t>cost_reduce:per=discards_this_turn; dmg:9x3:melee</t>
  </si>
  <si>
    <t>Whenever you Draw a Status Card, Draw 1 Card.</t>
  </si>
  <si>
    <t>on_status_drawn:draw:1</t>
  </si>
  <si>
    <t>Whenever you Draw a Status Card, Draw 2 Cards.</t>
  </si>
  <si>
    <t>on_status_drawn:draw:2</t>
  </si>
  <si>
    <t>exhume:1</t>
  </si>
  <si>
    <t>Draw Cards until you have 6 Cards in your Hand.</t>
  </si>
  <si>
    <t>draw:to=6</t>
  </si>
  <si>
    <t>Draw Cards until you have 7 Cards in your Hand.</t>
  </si>
  <si>
    <t>draw:to=7</t>
  </si>
  <si>
    <t>Deal 10 Dmg Melee. If Fatal, raise your Max HP by 3. Exhaust.</t>
  </si>
  <si>
    <t>dmg:10:melee:infuse=3</t>
  </si>
  <si>
    <t>Deal 12 Dmg Melee. If Fatal, raise your Max HP by 4. Exhaust.</t>
  </si>
  <si>
    <t>dmg:12:melee:infuse=4</t>
  </si>
  <si>
    <t>Whenever a Card is Exhausted, Gain 3 Block.</t>
  </si>
  <si>
    <t>on_card_exhausted:gain:block:3</t>
  </si>
  <si>
    <t>Whenever a Card is Exhausted, Gain 4 Block.</t>
  </si>
  <si>
    <t>on_card_exhausted:gain:block:4</t>
  </si>
  <si>
    <t>Exhaust all other Cards in your Hand. Deal 7 Dmg Ranged for each Card Exhausted. Exhaust.</t>
  </si>
  <si>
    <t>exhaust:all; dmg:7:ranged:hits=exhausted</t>
  </si>
  <si>
    <t>Exhaust all other Cards in your Hand. Deal 10 Dmg Ranged for each Card Exhausted. Exhaust.</t>
  </si>
  <si>
    <t>exhaust:all; dmg:10:ranged:hits=exhausted</t>
  </si>
  <si>
    <t>Deal 6 Dmg Melee for each Attack played this turn.</t>
  </si>
  <si>
    <t>dmg:6:melee:per=attacks_this_turn</t>
  </si>
  <si>
    <t>Deal 8 Dmg Melee for each Attack played this turn.</t>
  </si>
  <si>
    <t>dmg:8:melee:per=attacks_this_turn</t>
  </si>
  <si>
    <t>silent, offense, scaling</t>
  </si>
  <si>
    <t>Whenever you Draw a Status or Curse Card, Deal 6 Magic Dmg to ALL Enemies.</t>
  </si>
  <si>
    <t>on_status_or_curse_drawn:dmg:6:magic:cleave</t>
  </si>
  <si>
    <t>Whenever you Draw a Status or Curse Card, Deal 10 Magic Dmg to ALL Enemies.</t>
  </si>
  <si>
    <t>on_status_or_curse_drawn:dmg:10:magic:cleave</t>
  </si>
  <si>
    <t>Gain +12 Block. Until your next turn, enemies that hit you take 4 Magic Dmg Fire and gain 1 Burn per contact.</t>
  </si>
  <si>
    <t>gain:block:12; gain:flame_barrier:4; on_hit_by_attack:dmg:4:magic:until=turn_end</t>
  </si>
  <si>
    <t>Gain +16 Block. Until your next turn, enemies that hit you take 6 Magic Dmg Fire and gain 1 Burn per contact.</t>
  </si>
  <si>
    <t>gain:block:16; gain:flame_barrier:6; on_hit_by_attack:dmg:6:magic:until=turn_end</t>
  </si>
  <si>
    <t>Deal 4 Dmg Ranged for each Skill in your Hand.</t>
  </si>
  <si>
    <t>dmg:4:ranged:hits=skills_in_hand</t>
  </si>
  <si>
    <t>Deal 6 Dmg Ranged for each Skill in your Hand.</t>
  </si>
  <si>
    <t>dmg:6:ranged:hits=skills_in_hand</t>
  </si>
  <si>
    <t>Gain 2 Power. At the end of your turn, lose 2 Power.</t>
  </si>
  <si>
    <t>gain:power:2:temp</t>
  </si>
  <si>
    <t>Gain 4 Power. At the end of your turn, lose 4 Power.</t>
  </si>
  <si>
    <t>gain:power:4:temp</t>
  </si>
  <si>
    <t>Deal 8 Dmg Melee. Gain 1 Next Turn Energy.</t>
  </si>
  <si>
    <t>dmg:8:melee; gain:next_turn_energy:1</t>
  </si>
  <si>
    <t>Deal 11 Dmg Melee. Gain 1 Next Turn Energy.</t>
  </si>
  <si>
    <t>dmg:11:melee; gain:next_turn_energy:1</t>
  </si>
  <si>
    <t>Ethereal. Gain 10 Block.</t>
  </si>
  <si>
    <t>Ethereal. Gain 13 Block.</t>
  </si>
  <si>
    <t>Deal 8x2 Dmg Ranged. Decrease the Dmg of this Card by 2 this combat.</t>
  </si>
  <si>
    <t>dmg:8x2:ranged; boost_cards:id=glass_knife:dmg:-2</t>
  </si>
  <si>
    <t>Deal 12x2 Dmg Ranged. Decrease the Dmg of this Card by 2 this combat.</t>
  </si>
  <si>
    <t>dmg:12x2:ranged; boost_cards:id=glass_knife:dmg:-2</t>
  </si>
  <si>
    <t>Deal 3 Dmg Melee. If the target intends to Attack, Inflict 1 Weak.</t>
  </si>
  <si>
    <t>dmg:3:melee; inflict:weak:1:if_intent=attack</t>
  </si>
  <si>
    <t>Deal 4 Dmg Melee. If the target intends to Attack, Inflict 2 Weak.</t>
  </si>
  <si>
    <t>dmg:4:melee; inflict:weak:2:if_intent=attack</t>
  </si>
  <si>
    <t>Deal 50 Dmg Ranged Cleave. Does nothing if there are any Cards in your Draw Pile.</t>
  </si>
  <si>
    <t>dmg:50:ranged:cleave:if_draw=empty</t>
  </si>
  <si>
    <t>Deal 60 Dmg Ranged Cleave. Does nothing if there are any Cards in your Draw Pile.</t>
  </si>
  <si>
    <t>dmg:60:ranged:cleave:if_draw=empty</t>
  </si>
  <si>
    <t>Nova, Large</t>
  </si>
  <si>
    <t>Unplayable. Eternal.</t>
  </si>
  <si>
    <t>Unplayable, Eternal</t>
  </si>
  <si>
    <t>Unplayable. Destroy after completing 3 Games beaten.</t>
  </si>
  <si>
    <t>lifecycle: destroy_after:3:games_beaten</t>
  </si>
  <si>
    <t>autoplay_top:exhaust</t>
  </si>
  <si>
    <t>dmg:9:melee; topdeck:1:from=discard</t>
  </si>
  <si>
    <t>dmg:12:melee; topdeck:1:from=discard</t>
  </si>
  <si>
    <t>dmg:14:melee; power_multiplier:3</t>
  </si>
  <si>
    <t>dmg:14:melee; power_multiplier:5</t>
  </si>
  <si>
    <t>Deal 5 Dmg Melee. If the target has Weak, Gain +1 Energy and Draw 1 Card.</t>
  </si>
  <si>
    <t>dmg:5:melee; if_target:weak:gain_energy:1; if_target:weak:draw:1</t>
  </si>
  <si>
    <t>Deal 8 Dmg Melee. If the target has Weak, Gain +1 Energy and Draw 1 Card.</t>
  </si>
  <si>
    <t>dmg:8:melee; if_target:weak:gain_energy:1; if_target:weak:draw:1</t>
  </si>
  <si>
    <t>silent, offense, draw, energy</t>
  </si>
  <si>
    <t>lose_hp:2; dmg:15:ranged</t>
  </si>
  <si>
    <t>lose_hp:2; dmg:20:ranged</t>
  </si>
  <si>
    <t>ironclad, offense, health</t>
  </si>
  <si>
    <t>Gain +3 Block. Put a Card from your Discard Pile to your Hand. Exhaust.</t>
  </si>
  <si>
    <t>gain:block:3; retrieve:1:from=discard; exhaust_self</t>
  </si>
  <si>
    <t>Gain +5 Block. Put a Card from your Discard Pile to your Hand.</t>
  </si>
  <si>
    <t>gain:block:5; retrieve:1:from=discard</t>
  </si>
  <si>
    <t>dmg:21:magic:cleave; conjure:burn:discard</t>
  </si>
  <si>
    <t>dmg:28:magic:cleave; conjure:burn:discard</t>
  </si>
  <si>
    <t>Auto_aoe, target=nearest, Large</t>
  </si>
  <si>
    <t>gain:block:30</t>
  </si>
  <si>
    <t>gain:block:40</t>
  </si>
  <si>
    <t>conjure_random:attack:hand:free</t>
  </si>
  <si>
    <t>gain:power:2</t>
  </si>
  <si>
    <t>gain:power:3</t>
  </si>
  <si>
    <t>inflict:weak:1:cleave</t>
  </si>
  <si>
    <t>inflict:weak:2:cleave</t>
  </si>
  <si>
    <t>gain:block:5; dmg:5:ranged</t>
  </si>
  <si>
    <t>gain:block:7; dmg:7:ranged</t>
  </si>
  <si>
    <t>Projectile, Medium, crescent, pierce</t>
  </si>
  <si>
    <t>gain:block:9</t>
  </si>
  <si>
    <t>gain:block:12</t>
  </si>
  <si>
    <t>Inflict 2 Weak. Gain +11 Block.</t>
  </si>
  <si>
    <t>inflict:weak:2; gain:block:11</t>
  </si>
  <si>
    <t>Inflict 3 Weak. Gain +14 Block.</t>
  </si>
  <si>
    <t>inflict:weak:3; gain:block:14</t>
  </si>
  <si>
    <t>Deal 12 Dmg Ranged.</t>
  </si>
  <si>
    <t>dmg:12:ranged</t>
  </si>
  <si>
    <t>Projectile, Medium, Explosive</t>
  </si>
  <si>
    <t>double:power; exhaust_self</t>
  </si>
  <si>
    <t>double:power</t>
  </si>
  <si>
    <t>Deal 1x3 Dmg Ranged.</t>
  </si>
  <si>
    <t>dmg:1x3:ranged</t>
  </si>
  <si>
    <t>Inflict -X Power and X Weak. Exhaust.</t>
  </si>
  <si>
    <t>inflict:power:-X; inflict:weak:X</t>
  </si>
  <si>
    <t>Inflict -X-1 Power and X+1 Weak. Exhaust.</t>
  </si>
  <si>
    <t>inflict:power:-X-1; inflict:weak:X+1</t>
  </si>
  <si>
    <t>dmg:12:melee; cost_increase:per=hp_losses</t>
  </si>
  <si>
    <t>dmg:16:melee; cost_increase:per=hp_losses</t>
  </si>
  <si>
    <t>dmg:3:melee; inflict:weak:1</t>
  </si>
  <si>
    <t>dmg:4:melee; inflict:weak:2</t>
  </si>
  <si>
    <t>Choose a Card in your Hand. Next turn, Conjure 3 copies of that Card to your Hand.</t>
  </si>
  <si>
    <t>nightmare:3</t>
  </si>
  <si>
    <t>lose_hp:6; gain_energy:2; draw:3</t>
  </si>
  <si>
    <t>lose_hp:6; gain_energy:2; draw:5</t>
  </si>
  <si>
    <t>gain:next_turn_energy:2</t>
  </si>
  <si>
    <t>gain:next_turn_energy:3</t>
  </si>
  <si>
    <t>on_play_other: lose_hp:1</t>
  </si>
  <si>
    <t>dmg:6:melee:bonus=2:per_name=strike</t>
  </si>
  <si>
    <t>dmg:6:melee:bonus=3:per_name=strike</t>
  </si>
  <si>
    <t>gain:double_damage:1</t>
  </si>
  <si>
    <t>Inflict -6 Power Cleave and 6 Shackled Cleave. Exhaust.</t>
  </si>
  <si>
    <t>inflict:power:-6:cleave; inflict:shackled:6:cleave</t>
  </si>
  <si>
    <t>Inflict -8 Power Cleave and 8 Shackled Cleave. Exhaust.</t>
  </si>
  <si>
    <t>inflict:power:-8:cleave; inflict:shackled:8:cleave</t>
  </si>
  <si>
    <t>dmg:6:melee; inflict:poison:3</t>
  </si>
  <si>
    <t>dmg:8:melee; inflict:poison:4</t>
  </si>
  <si>
    <t>dmg:9:melee; draw:1</t>
  </si>
  <si>
    <t>dmg:10:melee; draw:2</t>
  </si>
  <si>
    <t>ironclad, strike, offense, draw</t>
  </si>
  <si>
    <t>conjure:wound:hand:2; gain:block:15</t>
  </si>
  <si>
    <t>conjure:wound:hand:2; gain:block:20</t>
  </si>
  <si>
    <t>Deal 15 Dmg Melee. Gain 2 Next Turn Draw.</t>
  </si>
  <si>
    <t>dmg:15:melee; gain:next_turn_draw:2</t>
  </si>
  <si>
    <t>Deal 20 Dmg Melee. Gain 2 Next Turn Draw.</t>
  </si>
  <si>
    <t>dmg:20:melee; gain:next_turn_draw:2</t>
  </si>
  <si>
    <t>draw:1; discard:1</t>
  </si>
  <si>
    <t>draw:2; discard:2</t>
  </si>
  <si>
    <t>Innate. At the end of your turn, put a copy of this card on top of your draw pile. Exhaust.</t>
  </si>
  <si>
    <t>eot: conjure:self:draw_top</t>
  </si>
  <si>
    <t>dmg:2x4:melee</t>
  </si>
  <si>
    <t>dmg:2x5:melee</t>
  </si>
  <si>
    <t>eot: inflict:blind:1:self</t>
  </si>
  <si>
    <t>dmg:8:melee; draw:1</t>
  </si>
  <si>
    <t>dmg:12:melee; draw:1</t>
  </si>
  <si>
    <t>gain:rage:3; on_attack_played:gain:block:3:until=turn_end</t>
  </si>
  <si>
    <t>gain:rage:5; on_attack_played:gain:block:5:until=turn_end</t>
  </si>
  <si>
    <t>dmg:8:melee; boost_cards:id=rampage:dmg:5</t>
  </si>
  <si>
    <t>dmg:8:melee; boost_cards:id=rampage:dmg:8</t>
  </si>
  <si>
    <t>dmg:4:melee:cleave</t>
  </si>
  <si>
    <t>dmg:5:melee:cleave</t>
  </si>
  <si>
    <t>Exhaust, Lifesteal</t>
  </si>
  <si>
    <t>Deal 7 Dmg Melee. Conjure 1 Dazed to Deck.</t>
  </si>
  <si>
    <t>dmg:7:melee; conjure:dazed:draw</t>
  </si>
  <si>
    <t>Deal 10 Dmg Melee. Conjure 1 Dazed to Deck.</t>
  </si>
  <si>
    <t>dmg:10:melee; conjure:dazed:draw</t>
  </si>
  <si>
    <t>draw:2</t>
  </si>
  <si>
    <t>draw:3</t>
  </si>
  <si>
    <t>eot: lose_hp:1:per_card_in_hand</t>
  </si>
  <si>
    <t>dmg:3x5:melee</t>
  </si>
  <si>
    <t>dmg:4x5:melee</t>
  </si>
  <si>
    <t>inflict:bleed:1; inflict:poison:1</t>
  </si>
  <si>
    <t>weapon, debuff, bleed, poison</t>
  </si>
  <si>
    <t>Deal 12 Dmg Fire Melee. Sequential Upgrade Dmg +3.</t>
  </si>
  <si>
    <t>dmg:12:melee; sequential_upgrade:3</t>
  </si>
  <si>
    <t>exhaust:all:non_attack; gain:block:5:per=exhausted</t>
  </si>
  <si>
    <t>exhaust:all:non_attack; gain:block:7:per=exhausted</t>
  </si>
  <si>
    <t>gain_energy:2</t>
  </si>
  <si>
    <t>Put 1 Card from your Draw Pile to your Hand. Exhaust.</t>
  </si>
  <si>
    <t>retrieve:1:from=draw</t>
  </si>
  <si>
    <t>Put 2 Cards from your Draw Pile to your Hand. Exhaust.</t>
  </si>
  <si>
    <t>retrieve:2:from=draw</t>
  </si>
  <si>
    <t>gain:block:5; exhausted: gain_energy:2</t>
  </si>
  <si>
    <t>gain:block:8; exhausted: gain_energy:3</t>
  </si>
  <si>
    <t>Put a Card from your Hand on top of the Draw Pile. It is free to play until played.</t>
  </si>
  <si>
    <t>topdeck:1:free=until_played</t>
  </si>
  <si>
    <t>Exhaust all non-Attack Cards in Hand. Deal 16 Dmg Melee.</t>
  </si>
  <si>
    <t>exhaust:all:non_attack; dmg:16:melee</t>
  </si>
  <si>
    <t>Exhaust all non-Attack Cards in Hand. Deal 22 Dmg Melee.</t>
  </si>
  <si>
    <t>exhaust:all:non_attack; dmg:22:melee</t>
  </si>
  <si>
    <t>eot: inflict:frail:1:self</t>
  </si>
  <si>
    <t>dmg:4:ranged</t>
  </si>
  <si>
    <t>shiv</t>
  </si>
  <si>
    <t>inflict:weak:3:cleave; inflict:vulnerable:3:cleave</t>
  </si>
  <si>
    <t>inflict:weak:5:cleave; inflict:vulnerable:5:cleave</t>
  </si>
  <si>
    <t>gain:block:8; draw:1</t>
  </si>
  <si>
    <t>gain:block:11; draw:1</t>
  </si>
  <si>
    <t>dmg:7xX:melee</t>
  </si>
  <si>
    <t>dmg:10xX:melee</t>
  </si>
  <si>
    <t>Poke, Large</t>
  </si>
  <si>
    <t>dmg:6:melee</t>
  </si>
  <si>
    <t>dmg:9:melee</t>
  </si>
  <si>
    <t>draw:1</t>
  </si>
  <si>
    <t>dmg:12:melee; if_counter:discards_this_turn:gain_energy:2</t>
  </si>
  <si>
    <t>dmg:16:melee; if_counter:discards_this_turn:gain_energy:2</t>
  </si>
  <si>
    <t>if_intent:attack:gain:power:3</t>
  </si>
  <si>
    <t>if_intent:attack:gain:power:4</t>
  </si>
  <si>
    <t>discard:all; conjure:shiv:hand:count=discarded</t>
  </si>
  <si>
    <t>discard:all; conjure:shiv+:hand:count=discarded</t>
  </si>
  <si>
    <t>Strike (Ironclad)</t>
  </si>
  <si>
    <t>StrikeIronclad</t>
  </si>
  <si>
    <t>strike</t>
  </si>
  <si>
    <t>Strike (Silent)</t>
  </si>
  <si>
    <t>StrikeSilent</t>
  </si>
  <si>
    <t>dmg:8:melee; inflict:weak:1</t>
  </si>
  <si>
    <t>dmg:10:melee; inflict:weak:2</t>
  </si>
  <si>
    <t>gain:block:8; discard:1</t>
  </si>
  <si>
    <t>gain:block:11; discard:1</t>
  </si>
  <si>
    <t>dmg:6:ranged:cleave;draw:1</t>
  </si>
  <si>
    <t>dmg:9:ranged:cleave;draw:1</t>
  </si>
  <si>
    <t>Beam, sweep</t>
  </si>
  <si>
    <t>Deal 3 Dmg Ranged to a Random target. Repeat 2 times.</t>
  </si>
  <si>
    <t>dmg:3x3:ranged</t>
  </si>
  <si>
    <t>Deal 3 Dmg Ranged to a Random target. Repeat 3 times.</t>
  </si>
  <si>
    <t>dmg:3x4:ranged</t>
  </si>
  <si>
    <t>Boomerang</t>
  </si>
  <si>
    <t>gain_energy:1</t>
  </si>
  <si>
    <t>inflict:vulnerable:99</t>
  </si>
  <si>
    <t>Deal 4 Dmg Ranged Electric Cleave. Inflict 1 Vulnerable Cleave.</t>
  </si>
  <si>
    <t>dmg:4:ranged:cleave; inflict:vulnerable:1:cleave</t>
  </si>
  <si>
    <t>Deal 7 Dmg Ranged Electric Cleave. Inflict 1 Vulnerable Cleave.</t>
  </si>
  <si>
    <t>dmg:7:ranged:cleave; inflict:vulnerable:1:cleave</t>
  </si>
  <si>
    <t>Smite, target=all</t>
  </si>
  <si>
    <t>ironclad, aoe, cleave, electric, offense, debuff</t>
  </si>
  <si>
    <t>gain:block:7; exhaust:1:random</t>
  </si>
  <si>
    <t>gain:block:7; exhaust:1</t>
  </si>
  <si>
    <t>dmg:5x2:melee</t>
  </si>
  <si>
    <t>dmg:7x2:melee</t>
  </si>
  <si>
    <t>ironclad, strike, offense</t>
  </si>
  <si>
    <t>dmg:14:ranged; discard:all:non_attack</t>
  </si>
  <si>
    <t>dmg:18:ranged; discard:all:non_attack</t>
  </si>
  <si>
    <t>dmg:13:melee; inflict:weak:1; inflict:vulnerable:1</t>
  </si>
  <si>
    <t>dmg:13:melee; inflict:weak:2; inflict:vulnerable:2</t>
  </si>
  <si>
    <t>draw:1; topdeck:1</t>
  </si>
  <si>
    <t>draw:2; topdeck:1</t>
  </si>
  <si>
    <t>At the end of your turn, choose up to 1 Card in your hand to Retain.</t>
  </si>
  <si>
    <t>on_turn_ended:retain:1</t>
  </si>
  <si>
    <t>At the end of your turn, choose up to 2 Cards in your hand to Retain.</t>
  </si>
  <si>
    <t>on_turn_ended:retain:2</t>
  </si>
  <si>
    <t>silent, draw, retain</t>
  </si>
  <si>
    <t>Deal 5xX Dmg Melee Cleave.</t>
  </si>
  <si>
    <t>dmg:5xX:melee:cleave</t>
  </si>
  <si>
    <t>Deal 8xX Dmg Melee Cleave.</t>
  </si>
  <si>
    <t>dmg:8xX:melee:cleave</t>
  </si>
  <si>
    <t>conjure_random:power:hand:free</t>
  </si>
  <si>
    <t>defect, draw, random</t>
  </si>
  <si>
    <t>dmg:12:melee; conjure:wound:draw</t>
  </si>
  <si>
    <t>dmg:17:melee; conjure:wound:draw</t>
  </si>
  <si>
    <t>Gain 2 Intangible. At the start of your turn, lose 1 Defense.</t>
  </si>
  <si>
    <t>gain:intangible:2; on_turn_started:gain:defense:-1</t>
  </si>
  <si>
    <t>Gain 3 Intangible. At the start of your turn, lose 1 Defense.</t>
  </si>
  <si>
    <t>gain:intangible:3; on_turn_started:gain:defense:-1</t>
  </si>
  <si>
    <t>Requirement 1</t>
  </si>
  <si>
    <t>Requirement 2</t>
  </si>
  <si>
    <t>Visual</t>
  </si>
  <si>
    <t>King Bomber</t>
  </si>
  <si>
    <t>Any Crown Item</t>
  </si>
  <si>
    <t>Gains: Gain 5-9 Gold on an enemy hit.</t>
  </si>
  <si>
    <t>gold_on_hit:5:9</t>
  </si>
  <si>
    <t>imgswap:KingBomber</t>
  </si>
  <si>
    <t>Preferred Target</t>
  </si>
  <si>
    <t>Add X Y to Z</t>
  </si>
  <si>
    <t>Target gives X number of Y card to your Z (Deck, Hand, or Discard)</t>
  </si>
  <si>
    <t>Alter</t>
  </si>
  <si>
    <t>Alter target into X with the same Health as the original target, but Max Health of X</t>
  </si>
  <si>
    <t>Self</t>
  </si>
  <si>
    <t>Assassinate</t>
  </si>
  <si>
    <t>Kill an enemy with at least X health left</t>
  </si>
  <si>
    <t>Block</t>
  </si>
  <si>
    <t>Give target X block, X amount of damage a target can take before it affects their health</t>
  </si>
  <si>
    <t>Ally/Self</t>
  </si>
  <si>
    <t>Cleanse</t>
  </si>
  <si>
    <t>Removes X stacks of all debuff statuses</t>
  </si>
  <si>
    <t>Conjure X Y to Z</t>
  </si>
  <si>
    <t>Create X number of Y named Cards to your Z (Hand, Discard, Exhaust, Discard)</t>
  </si>
  <si>
    <t>Consume X in Y for Z</t>
  </si>
  <si>
    <t>Steal X from the player's Y(Deck, Hand, Discard, Any) and then destroy it permanently and then Get z status if succesfully stolen and destroyed</t>
  </si>
  <si>
    <t>Dmg</t>
  </si>
  <si>
    <t>Deals X damage to target</t>
  </si>
  <si>
    <t>Get</t>
  </si>
  <si>
    <t>Give X status to self</t>
  </si>
  <si>
    <t>Heal</t>
  </si>
  <si>
    <t>Give target X health</t>
  </si>
  <si>
    <t>Inflict</t>
  </si>
  <si>
    <t>Inflict X status to target</t>
  </si>
  <si>
    <t>Learn</t>
  </si>
  <si>
    <t>Add X Spell to your Spellbook</t>
  </si>
  <si>
    <t>Lose</t>
  </si>
  <si>
    <t>Target loses X status Y times (# or All)</t>
  </si>
  <si>
    <t>Magic Dmg</t>
  </si>
  <si>
    <t>Deals X Magic damage to target. Magic Damage can Have Different Elements (Fire).</t>
  </si>
  <si>
    <t>Intelligence</t>
  </si>
  <si>
    <t>Mana</t>
  </si>
  <si>
    <t>Gain X Mana</t>
  </si>
  <si>
    <t>Target Loses X Health (not Melee or Ranged)</t>
  </si>
  <si>
    <t>Gains X rerolls</t>
  </si>
  <si>
    <t>Spawn X Y</t>
  </si>
  <si>
    <t>Spawn X number of Y where X is the number of creatures and Y is the name of a creature. If used by enemies, the new enemy will have the Unknown intent showing "Spawning"</t>
  </si>
  <si>
    <t>Steal X in Y</t>
  </si>
  <si>
    <t>Enemy Steals X Card from the player's Y(Deck, Hand, Discard, Any) for the duration of the battle</t>
  </si>
  <si>
    <t>Vitality</t>
  </si>
  <si>
    <t>Gain X Max Health</t>
  </si>
  <si>
    <t>Bonus</t>
  </si>
  <si>
    <t>Abyss</t>
  </si>
  <si>
    <t>Assassinate X, where X is half of the target's Maximum Health</t>
  </si>
  <si>
    <t>Balance</t>
  </si>
  <si>
    <t>1 Magic Dmg Cleave Ranged and Gain 1 Health</t>
  </si>
  <si>
    <t>Bind</t>
  </si>
  <si>
    <t>Target gains 1 Buffer</t>
  </si>
  <si>
    <t>Blaze</t>
  </si>
  <si>
    <t>13 Magic Dmg Fire Ranged</t>
  </si>
  <si>
    <t>1 Magic Dmg Fire Ranged Overload</t>
  </si>
  <si>
    <t>Crush</t>
  </si>
  <si>
    <t>3 Dmg to leftmost and rightmost enemy</t>
  </si>
  <si>
    <t>Flick</t>
  </si>
  <si>
    <t>1 Magic Dmg Engage Ranged</t>
  </si>
  <si>
    <t>Gaze</t>
  </si>
  <si>
    <t>Harvest</t>
  </si>
  <si>
    <t>Assassinate 1, then Gain 3 mana</t>
  </si>
  <si>
    <t>Infinity</t>
  </si>
  <si>
    <t>Assassinate X, where X is the target's Maximum Health</t>
  </si>
  <si>
    <t>Mend</t>
  </si>
  <si>
    <t>Set friendly target's Health to 10</t>
  </si>
  <si>
    <t>Miasma</t>
  </si>
  <si>
    <t>1 Magic Dmg Poison Ranged Cleave</t>
  </si>
  <si>
    <t>Poke</t>
  </si>
  <si>
    <t>1 Magic Dmg Ranged</t>
  </si>
  <si>
    <t>Poultice</t>
  </si>
  <si>
    <t>Gain 2 Health</t>
  </si>
  <si>
    <t>Remedy</t>
  </si>
  <si>
    <t>Gain 2 Health and Cleanse 1</t>
  </si>
  <si>
    <t>Scald</t>
  </si>
  <si>
    <t>2 Magic Dmg Water Ranged to all damaged enemies</t>
  </si>
  <si>
    <t>Scorch</t>
  </si>
  <si>
    <t>1 Magic Dmg Fire Cleave Ranged</t>
  </si>
  <si>
    <t>Sprout</t>
  </si>
  <si>
    <t>Gain 3 Health</t>
  </si>
  <si>
    <t>Zap</t>
  </si>
  <si>
    <t>Assassinate 2</t>
  </si>
  <si>
    <t>Types</t>
  </si>
  <si>
    <t>Hellfish</t>
  </si>
  <si>
    <t>hellfish</t>
  </si>
  <si>
    <t>Knucklehead</t>
  </si>
  <si>
    <t>knucklehead</t>
  </si>
  <si>
    <t>Scyllascion</t>
  </si>
  <si>
    <t>scyllascion</t>
  </si>
  <si>
    <t>Slavug</t>
  </si>
  <si>
    <t>slavug</t>
  </si>
  <si>
    <t>Chrustacean</t>
  </si>
  <si>
    <t>chrustacean</t>
  </si>
  <si>
    <t>Flameater</t>
  </si>
  <si>
    <t>flameater</t>
  </si>
  <si>
    <t>Chlam</t>
  </si>
  <si>
    <t>chlam</t>
  </si>
  <si>
    <t>Charp</t>
  </si>
  <si>
    <t>charp</t>
  </si>
  <si>
    <t>Seamare</t>
  </si>
  <si>
    <t>seamare</t>
  </si>
  <si>
    <t>Gupp</t>
  </si>
  <si>
    <t>gupp</t>
  </si>
  <si>
    <t>Scuffer</t>
  </si>
  <si>
    <t>scuffer</t>
  </si>
  <si>
    <t>Stonewhal</t>
  </si>
  <si>
    <t>stonewhal</t>
  </si>
  <si>
    <t>Mati</t>
  </si>
  <si>
    <t>mati</t>
  </si>
  <si>
    <t>Projelly</t>
  </si>
  <si>
    <t>projelly</t>
  </si>
  <si>
    <t>Voidskate</t>
  </si>
  <si>
    <t>voidskate</t>
  </si>
  <si>
    <t>Trout</t>
  </si>
  <si>
    <t>trout</t>
  </si>
  <si>
    <t>Bass</t>
  </si>
  <si>
    <t>bass</t>
  </si>
  <si>
    <t>Sturgeon</t>
  </si>
  <si>
    <t>sturgeon</t>
  </si>
  <si>
    <t>Minnow</t>
  </si>
  <si>
    <t>minnow</t>
  </si>
  <si>
    <t>Crab</t>
  </si>
  <si>
    <t>crab</t>
  </si>
  <si>
    <t>Salmon</t>
  </si>
  <si>
    <t>salmon</t>
  </si>
  <si>
    <t>Tuna</t>
  </si>
  <si>
    <t>tuna</t>
  </si>
  <si>
    <t>Blowfish</t>
  </si>
  <si>
    <t>blowfish</t>
  </si>
  <si>
    <t>Octopus</t>
  </si>
  <si>
    <t>octopus</t>
  </si>
  <si>
    <t>Squid</t>
  </si>
  <si>
    <t>squid</t>
  </si>
  <si>
    <t>Swordfish</t>
  </si>
  <si>
    <t>swordfish</t>
  </si>
  <si>
    <t>Lobster</t>
  </si>
  <si>
    <t>lobster</t>
  </si>
  <si>
    <t>Scorching Sunfish</t>
  </si>
  <si>
    <t>scorching-sunfish</t>
  </si>
  <si>
    <t>Ice Bream</t>
  </si>
  <si>
    <t>Icey</t>
  </si>
  <si>
    <t>ice-bream</t>
  </si>
  <si>
    <t>Mudfish</t>
  </si>
  <si>
    <t>mudfish</t>
  </si>
  <si>
    <t>Bitty Baitfish</t>
  </si>
  <si>
    <t>bitty-baitfish</t>
  </si>
  <si>
    <t>Sweetish Fish</t>
  </si>
  <si>
    <t>sweetish-fish</t>
  </si>
  <si>
    <t>Runty Guppy</t>
  </si>
  <si>
    <t>runty-guppy</t>
  </si>
  <si>
    <t>Smolt Fry</t>
  </si>
  <si>
    <t>smolt-fry</t>
  </si>
  <si>
    <t>Needlenosed Squirt</t>
  </si>
  <si>
    <t>needlenosed-squirt</t>
  </si>
  <si>
    <t>Jiffy</t>
  </si>
  <si>
    <t>jiffy</t>
  </si>
  <si>
    <t>Goldfish</t>
  </si>
  <si>
    <t>goldfish</t>
  </si>
  <si>
    <t>Styxeon</t>
  </si>
  <si>
    <t>styxeon</t>
  </si>
  <si>
    <t>Pattern</t>
  </si>
  <si>
    <t>Lemurian</t>
  </si>
  <si>
    <t>Stagger 33%</t>
  </si>
  <si>
    <t>Always: 75% 6 Magic Dmg Fire / 25% 9 Dmg Melee</t>
  </si>
  <si>
    <t>Stone Golem</t>
  </si>
  <si>
    <t>Turn 1: Unknown Intent ("Charging") | Turn 2: 50% 20 Dmg Ranged / 50% 10 Dmg Melee 3 Vulnerable | Next: Repeat</t>
  </si>
  <si>
    <t>StoneGolem</t>
  </si>
  <si>
    <t>Elder Lemurian</t>
  </si>
  <si>
    <t>Always: 50% 3x5 Dmg Ranged / 50% 8 Magic Dmg Fire 5 Burn</t>
  </si>
  <si>
    <t>ElderLemurian</t>
  </si>
  <si>
    <t>Always: 75% Unknown Intent ("Wandering") / 25% 6 Dmg Melee</t>
  </si>
  <si>
    <t>When Defeated, 60% Spawn Pacer / 40% Spawn Gusher</t>
  </si>
  <si>
    <t>Always: 6 Dmg Melee</t>
  </si>
  <si>
    <t>Always: 75% Unknown Intent ("Wandering") / 25% 6 Dmg Ranged</t>
  </si>
  <si>
    <t>Double Vis</t>
  </si>
  <si>
    <t>Always: 10 Dmg Overload Ranged</t>
  </si>
  <si>
    <t>DoubleVis</t>
  </si>
  <si>
    <t>Tainted Pooter</t>
  </si>
  <si>
    <t>When Defeated, Strength Save 15 or take 3 Dmg</t>
  </si>
  <si>
    <t>Turn 1: 5x4 Dmg Ranged | Turn 2: 5x2 Dmg Ranged</t>
  </si>
  <si>
    <t>TaintedPooter</t>
  </si>
  <si>
    <t>Always: 50% 5 Dmg Melee / 50% Add 1 random Pigment Status card to draw pile</t>
  </si>
  <si>
    <t>Mud Lung</t>
  </si>
  <si>
    <t>Always: 58% 6 Dmg Melee / 42% Consume 1 random Pigment Status card in Any for 3 Power, 8 Block</t>
  </si>
  <si>
    <t>MudLung</t>
  </si>
  <si>
    <t>Mungling Mud Lung</t>
  </si>
  <si>
    <t>Pigment Rich / Multi Attack 2 / When Defeated, 50% chance to Spawn Mung</t>
  </si>
  <si>
    <t>Always: 41% 6 Dmg Melee /  29% Consume 1 random Pigment Status card in Any for 3 Power, 8 Block / 30% 4 Pain, Spawn Mungie</t>
  </si>
  <si>
    <t>MunglingMudLung</t>
  </si>
  <si>
    <t>Mungie</t>
  </si>
  <si>
    <t>Always: 3 Dmg Melee</t>
  </si>
  <si>
    <t>Pigment Rich / Forgetful / Barricade</t>
  </si>
  <si>
    <t>Always: 41% 3 Dmg Ranged, 3 Oiled / 41% 15 Dmg Ranged, 16 Block / 18% Alter Revola (Standing), Gain 2 Enfeebled</t>
  </si>
  <si>
    <t>Revola (Standing)</t>
  </si>
  <si>
    <t>Always: 77% 9 Dmg Melee, Inflict 3 Ruptured, 20 Block, Alter Revola, Lose All Frail / 23% Unknown Intent ("Stood up too fast, got a headrush")</t>
  </si>
  <si>
    <t>RevolaStanding</t>
  </si>
  <si>
    <t>Skinning Homunculus</t>
  </si>
  <si>
    <t>Formless / When another ally takes Melee Dmg, Add 1 Enfeebled Overload to Intent</t>
  </si>
  <si>
    <t>Always: 43% 10 Dmg Ranged OverloadExceptLeft / 43% 10 Dmg Ranged OverloadExceptRight / 14% 40 Dmg Ranged, 35 Pain</t>
  </si>
  <si>
    <t>SkinningHomunculus</t>
  </si>
  <si>
    <t>Hobgoblin</t>
  </si>
  <si>
    <t>Always: D8 Dmg Melee</t>
  </si>
  <si>
    <t>Aquator</t>
  </si>
  <si>
    <t>Rust / Rerollable</t>
  </si>
  <si>
    <t>Always: D6x3 Dmg Melee</t>
  </si>
  <si>
    <t>Troll</t>
  </si>
  <si>
    <t>Always: D8x2+D6x2 Dmg Melee</t>
  </si>
  <si>
    <t>Immune to Burn, Rerollable</t>
  </si>
  <si>
    <t>Always: 50% D6x6 Dmg Ranged, 5 Burn / 50% D8x2+D10x3 Dmg Melee</t>
  </si>
  <si>
    <t>dragon</t>
  </si>
  <si>
    <t>Turn 1: Gain 3 Ritual | Next: 6 Dmg Melee</t>
  </si>
  <si>
    <t>Turn 1: Inflict 6 Confused | Next: 60% 8 Dmg Melee 2 Vulnerable / 40% 15 Dmg Melee</t>
  </si>
  <si>
    <t>Always: 30 + (Turn Number - 1 x 10) Dmg Melee</t>
  </si>
  <si>
    <t>Bones</t>
  </si>
  <si>
    <t>When Defeated, 5 Dmg to it's adjacent allies</t>
  </si>
  <si>
    <t>Always: 60% 8 Dmg Melee / 40% 6 Dmg Melee</t>
  </si>
  <si>
    <t>Fanatic</t>
  </si>
  <si>
    <t>Always: 33.3% 20 Dmg Melee, 20 Pain / 33.3% 15 Dmg Melee, 15 Pain / 33.4% 10 Dmg Melee, 10 Pain</t>
  </si>
  <si>
    <t>Spiker</t>
  </si>
  <si>
    <t>3 Thorns</t>
  </si>
  <si>
    <t>Always: 60% 15 Dmg Melee / 40% 10 Dmg Ranged, Gain 1 Thorns</t>
  </si>
  <si>
    <t>Turn 1: 11 Dmg Melee | Next: 45% Get 3 Power, 6 Block / 30% 7 Dmg Melee, 6 Block / 25% 11 Dmg Melee</t>
  </si>
  <si>
    <t>Always: 75% Determined(5-7) Dmg Melee / 25% Gain 3 Power</t>
  </si>
  <si>
    <t>Always: 75% Determined(5-7) Dmg Melee / 25% Inflict 2 Weak</t>
  </si>
  <si>
    <t>Always: 30% 11 Dmg Ranged, Add 2 Slimed to Discard / 40% 16 Dmg Melee / 30% Inflict 2 Weak</t>
  </si>
  <si>
    <t>Always: 30% 7 Dmg Ranged, Add 1 Slimed to Discard / 40% 10 Dmg Melee / 30% Inflict 1 Weak</t>
  </si>
  <si>
    <t>Always: 50% 3 Dmg Melee / 50% Inflict 1 Weak</t>
  </si>
  <si>
    <t>Always: 30% 16 Dmg Melee, Add 2 Slimed to Discard / 70% Inflict 2 Frail</t>
  </si>
  <si>
    <t>Always: 30% 8 Dmg Melee, Add 1 Slimed to Discard / 70% Inflict 1 Frail</t>
  </si>
  <si>
    <t>Always: 5 Dmg Melee</t>
  </si>
  <si>
    <t>Scary</t>
  </si>
  <si>
    <t>Always: 50% Inflict 10 Doom / 50% Inflict 2 Fear</t>
  </si>
  <si>
    <t>undead, ghost</t>
  </si>
  <si>
    <t>Fly</t>
  </si>
  <si>
    <t>Always: 2 Dmg Melee</t>
  </si>
  <si>
    <t>Glyph</t>
  </si>
  <si>
    <t>Min Floor</t>
  </si>
  <si>
    <t>Spawn Weight</t>
  </si>
  <si>
    <t>Intents</t>
  </si>
  <si>
    <t>hobgoblin</t>
  </si>
  <si>
    <t>h</t>
  </si>
  <si>
    <t>0.5,0.45,0.3</t>
  </si>
  <si>
    <t>60% 4-9</t>
  </si>
  <si>
    <t>club @ 1 icon=x shape poke small | Club | dmg:1d8</t>
  </si>
  <si>
    <t>Rattlesnake</t>
  </si>
  <si>
    <t>rattlesnake</t>
  </si>
  <si>
    <t>r</t>
  </si>
  <si>
    <t>0.6,0.5,0.35</t>
  </si>
  <si>
    <t>60% 5-10</t>
  </si>
  <si>
    <t>bite @ 1 icon=x shape poke small | Bite | dmg:2d8 ; inflict:weak:1</t>
  </si>
  <si>
    <t>Sewer Rat</t>
  </si>
  <si>
    <t>sewer_rat</t>
  </si>
  <si>
    <t>rodent</t>
  </si>
  <si>
    <t>0.5,0.45,0.4</t>
  </si>
  <si>
    <t>40% 1-4</t>
  </si>
  <si>
    <t>bite @ 1 icon=x shape poke small | Bite | dmg:1d3</t>
  </si>
  <si>
    <t>Snake</t>
  </si>
  <si>
    <t>s</t>
  </si>
  <si>
    <t>0.4,0.6,0.4</t>
  </si>
  <si>
    <t>50% 3-8</t>
  </si>
  <si>
    <t>bite @ 1 icon=x shape poke small | Bite | dmg:1d8</t>
  </si>
  <si>
    <t>troll</t>
  </si>
  <si>
    <t>T</t>
  </si>
  <si>
    <t>0.4,0.5,0.45</t>
  </si>
  <si>
    <t>90% 12-24</t>
  </si>
  <si>
    <t>maul @ 1 icon=x shape poke small | Maul | dmg:1d8 ; dmg:1d8 ; dmg:2d6</t>
  </si>
  <si>
    <t>Regeneration 5 Permanent</t>
  </si>
  <si>
    <t>Sides</t>
  </si>
  <si>
    <t>Side 1</t>
  </si>
  <si>
    <t>Side 2</t>
  </si>
  <si>
    <t>Side 3</t>
  </si>
  <si>
    <t>Side 4</t>
  </si>
  <si>
    <t>Side 5</t>
  </si>
  <si>
    <t>Side 6</t>
  </si>
  <si>
    <t>Deal 3 Dmg Melee, Cantrip</t>
  </si>
  <si>
    <t>Take 3 Dmg, Cantrip</t>
  </si>
  <si>
    <t>Deal 3 Dmg Melee Cleave</t>
  </si>
  <si>
    <t>Gain +3 Mana</t>
  </si>
  <si>
    <t>Deal 12 Dmg Melee</t>
  </si>
  <si>
    <t>Deal 9 Dmg Melee</t>
  </si>
  <si>
    <t>Gain +15 Block</t>
  </si>
  <si>
    <t>Gain +9 Block</t>
  </si>
  <si>
    <t>Gain +6 Block</t>
  </si>
  <si>
    <t>Deal 3 Dmg Melee</t>
  </si>
  <si>
    <t>Gain +3 Block</t>
  </si>
  <si>
    <t xml:space="preserve">Deal 6 Dmg Melee.  Increase the Dmg of this Side by 3 this combat. </t>
  </si>
  <si>
    <t xml:space="preserve">Gain +6 Block. Increase the Block of this Side by 3 this combat. </t>
  </si>
  <si>
    <t>Gain +2 Mana</t>
  </si>
  <si>
    <t>Gain +2 Health, Cleanse 2</t>
  </si>
  <si>
    <t>Deal 6 Dmg Melee</t>
  </si>
  <si>
    <t>Deal 15 Dmg Melee</t>
  </si>
  <si>
    <t>Deal 1 Dmg Melee</t>
  </si>
  <si>
    <t>Deal 6 Dmg Melee Engage</t>
  </si>
  <si>
    <t>Deal 3 Dmg Melee Engage</t>
  </si>
  <si>
    <t>Deal 6 Dmg Melee, Gain +6 Block</t>
  </si>
  <si>
    <t>Gain +1 Mana</t>
  </si>
  <si>
    <t>Gain +4 Health</t>
  </si>
  <si>
    <t>Random Attack, Skill, or Power that is free to play this combat, Mandatory</t>
  </si>
  <si>
    <t>Random Power, Mandatory</t>
  </si>
  <si>
    <t>Random Skill, Mandatory</t>
  </si>
  <si>
    <t>Random Attack, Mandatory</t>
  </si>
  <si>
    <t>Random Status, Mandatory</t>
  </si>
  <si>
    <t>Random Curse, Mandatory</t>
  </si>
  <si>
    <t>Gain +1 Reroll, Cantrip</t>
  </si>
  <si>
    <t>Gain +1 Mana, Single Use</t>
  </si>
  <si>
    <t>Gain +1 Buffer</t>
  </si>
  <si>
    <t>Deal 6 Dmg Melee, Cantrip</t>
  </si>
  <si>
    <t>Gain +3 Block, Gain +1 Health, Gain +1 Mana</t>
  </si>
  <si>
    <t>Gain +1 Health, Gain +1 Mana</t>
  </si>
  <si>
    <t>Deal 6 Dmg Ranged Engage</t>
  </si>
  <si>
    <t>Deal 3 Dmg Ranged Cleave</t>
  </si>
  <si>
    <t>Deal 6 Dmg Ranged</t>
  </si>
  <si>
    <t>Original</t>
  </si>
  <si>
    <t>Link</t>
  </si>
  <si>
    <t>Fiend Folio: Reheated</t>
  </si>
  <si>
    <t>fiend-folio-reheated</t>
  </si>
  <si>
    <t>Downfall</t>
  </si>
  <si>
    <t>downfall</t>
  </si>
  <si>
    <t>Pokermon</t>
  </si>
  <si>
    <t>pokermon</t>
  </si>
  <si>
    <t>Risk of Rain: Starstorm</t>
  </si>
  <si>
    <t>starstorm</t>
  </si>
  <si>
    <t>Risk of Rain 2: Starstorm 2</t>
  </si>
  <si>
    <t>risk-of-rain-2-starstorm-2</t>
  </si>
  <si>
    <t>Balatro: Cryptid</t>
  </si>
  <si>
    <t>balatro-cryptid</t>
  </si>
  <si>
    <t>Bunco</t>
  </si>
  <si>
    <t>https://firch.github.io/BuncoWeb/</t>
  </si>
  <si>
    <t>Charmed</t>
  </si>
  <si>
    <t>When landed on, get Curse of Affection scaled by difficulty</t>
  </si>
  <si>
    <t>Devilish</t>
  </si>
  <si>
    <t>When landed on, lose +5 health</t>
  </si>
  <si>
    <t>When landed on, gain +5 health</t>
  </si>
  <si>
    <t>When landed on, get Curse of the Hunter scaled by difficulty</t>
  </si>
  <si>
    <t>Portal</t>
  </si>
  <si>
    <t>Creates a portal connection on a game space. When more than one portal exists, those games become directly connected to each other</t>
  </si>
  <si>
    <t>Shielded</t>
  </si>
  <si>
    <t>When landed on, get Curse of Obstruction scaled by difficulty</t>
  </si>
  <si>
    <t>Shocked</t>
  </si>
  <si>
    <t>When landed on, get Curse of the Dazed scaled by difficulty</t>
  </si>
  <si>
    <t>Soaked</t>
  </si>
  <si>
    <t>When landed on, get Curse of the Damp scaled by difficulty</t>
  </si>
  <si>
    <t>Stinky</t>
  </si>
  <si>
    <t>Games marked as "stinky" are deprioritized in selections, they appear last in the game choice list unless they're the only option available</t>
  </si>
  <si>
    <t>Timed</t>
  </si>
  <si>
    <t>When landed on, get Curse of Haste scaled by difficulty</t>
  </si>
  <si>
    <t>Stat</t>
  </si>
  <si>
    <t>Duration</t>
  </si>
  <si>
    <t>Curse of Devotion I</t>
  </si>
  <si>
    <t>Until 2 Games Beaten</t>
  </si>
  <si>
    <t>Every time you reset a run, lose 5 health. Add a random Curse to your Deck.</t>
  </si>
  <si>
    <t>Manual</t>
  </si>
  <si>
    <t>Curse of Devotion II</t>
  </si>
  <si>
    <t>Every time you reset a run, lose 10 health. Add a random Curse to your Deck.</t>
  </si>
  <si>
    <t>Curse of Devotion III</t>
  </si>
  <si>
    <t>Every time you reset a run, lose 15 health. Add a random Curse to your Deck.</t>
  </si>
  <si>
    <t>Curse of Greed I</t>
  </si>
  <si>
    <t>Every time you skip an upgrade/item choice in game, lose 5 Health. Add Doubt to your Deck.</t>
  </si>
  <si>
    <t>Curse of Greed II</t>
  </si>
  <si>
    <t>Every time you skip an upgrade/item choice in game, lose 10 Health. Add Doubt to your Deck.</t>
  </si>
  <si>
    <t>Curse of Greed III</t>
  </si>
  <si>
    <t>Every time you skip an upgrade/item choice in game, lose 15 Health. Add Doubt to your Deck.</t>
  </si>
  <si>
    <t>Curse of Impulse I</t>
  </si>
  <si>
    <t>Until 1 Game Beaten</t>
  </si>
  <si>
    <t>When given options for upgrades/items, if you don't take the option that is the topmost, the leftmost, or what the cursor is set to, lose 5 Health. Add Regret to Deck.</t>
  </si>
  <si>
    <t>Curse of Impulse II</t>
  </si>
  <si>
    <t>Curse of Impulse III</t>
  </si>
  <si>
    <t>Until 3 Games Beaten</t>
  </si>
  <si>
    <t>Curse of Haste I</t>
  </si>
  <si>
    <t>If you don't beat the next game within 4 hours, lose 5 Health. Add a random Curse to your Deck.</t>
  </si>
  <si>
    <t>Curse of Haste II</t>
  </si>
  <si>
    <t>If you don't beat the next game within 3 hours, lose 5 Health. Add a random Curse to your Deck.</t>
  </si>
  <si>
    <t>Curse of Haste III</t>
  </si>
  <si>
    <t>If you don't beat the next game within 2 hours, lose 5 Health. Add a random Curse to your Deck.</t>
  </si>
  <si>
    <t>Curse of Blindness I</t>
  </si>
  <si>
    <t>Until 1 Game Beaten w/ Effect</t>
  </si>
  <si>
    <t>You must randomly choose your starting Character/Loadout. Add a random Curse to your Deck.</t>
  </si>
  <si>
    <t>Curse of Blindness II</t>
  </si>
  <si>
    <t>Until 2 Games Beaten w/ Effect</t>
  </si>
  <si>
    <t>Curse of Blindness III</t>
  </si>
  <si>
    <t>Until 3 Games Beaten w/ Effect</t>
  </si>
  <si>
    <t>Curse of Frugality I</t>
  </si>
  <si>
    <t>Until 1 Shop Item Bought</t>
  </si>
  <si>
    <t>Everything in Shops cost 5 more Gold. Add a random Curse to your Deck.</t>
  </si>
  <si>
    <t>Auto</t>
  </si>
  <si>
    <t>Curse of Frugality II</t>
  </si>
  <si>
    <t>Everything in Shops cost 10 more Gold. Add a random Curse to your Deck.</t>
  </si>
  <si>
    <t>Curse of Frugality III</t>
  </si>
  <si>
    <t>Everything in Shops cost 15 more Gold. Add a random Curse to your Deck.</t>
  </si>
  <si>
    <t>Curse of Shroud I</t>
  </si>
  <si>
    <t>Until 1 Space Choice Chosen</t>
  </si>
  <si>
    <t>Space Choices contain one less option. Add a random Curse to your Deck.</t>
  </si>
  <si>
    <t>Curse of Shroud II</t>
  </si>
  <si>
    <t>Until 2 Space Choice Chosen</t>
  </si>
  <si>
    <t>Curse of Shroud III</t>
  </si>
  <si>
    <t>Until 3 Space Choices Chosen</t>
  </si>
  <si>
    <t>Curse of Hubris I</t>
  </si>
  <si>
    <t>You must raise the difficulty once if possible. Add a random Curse to your Deck.</t>
  </si>
  <si>
    <t>Curse of Hubris II</t>
  </si>
  <si>
    <t>You must raise the difficulty twice if possible. Add a random Curse to your Deck.</t>
  </si>
  <si>
    <t>Curse of Hubris III</t>
  </si>
  <si>
    <t>You must raise the difficulty three times if possible. Add a random Curse to your Deck.</t>
  </si>
  <si>
    <t>Curse of Vulnerability I</t>
  </si>
  <si>
    <t>Until 1 Curse Obtained</t>
  </si>
  <si>
    <t>If you were to get a Curse, Get another of the same exact Curse.</t>
  </si>
  <si>
    <t>Curse of Vulnerability II</t>
  </si>
  <si>
    <t>Until 2 Curses Obtained</t>
  </si>
  <si>
    <t>Curse of Vulnerability III</t>
  </si>
  <si>
    <t>Until 3 Curses Obtained</t>
  </si>
  <si>
    <t>Curse of Weakness I</t>
  </si>
  <si>
    <t>Until 1 Combat Beaten</t>
  </si>
  <si>
    <t>Start the next Combat with 3 Weak.</t>
  </si>
  <si>
    <t>Curse of Weakness II</t>
  </si>
  <si>
    <t>Until 2 Combats Beaten</t>
  </si>
  <si>
    <t>Curse of Weakness III</t>
  </si>
  <si>
    <t>Until 3 Combats Beaten</t>
  </si>
  <si>
    <t>Curse of the Failure I</t>
  </si>
  <si>
    <t>Until 1 is rolled</t>
  </si>
  <si>
    <t>When you roll a 1 on any roll (before adding to the roll), Fail the roll no matter what and take 5 damage. It can't be rerolled. Add Clumsy to your Deck.</t>
  </si>
  <si>
    <t>Curse of the Failure II</t>
  </si>
  <si>
    <t>Curse of the Failure III</t>
  </si>
  <si>
    <t>Curse of Guilt I</t>
  </si>
  <si>
    <t>If you killed any innocents, lose 5 health. Add Guilty to your Deck.</t>
  </si>
  <si>
    <t>Curse of Guilt II</t>
  </si>
  <si>
    <t>Curse of Guilt III</t>
  </si>
  <si>
    <t>Curse of the Dazed I</t>
  </si>
  <si>
    <t>If the next game you beat isn't instead beaten twice, take 5 Damage. Add a random Curse to your Deck.</t>
  </si>
  <si>
    <t>Curse of the Dazed II</t>
  </si>
  <si>
    <t>Curse of the Dazed III</t>
  </si>
  <si>
    <t>Curse of Affection I</t>
  </si>
  <si>
    <t>After beating a game, if you would give it an 8+ out of 10, then Gain 5 Health. If not, lose 5 Health. Add a random Curse to your Deck.</t>
  </si>
  <si>
    <t>Curse of Affection II</t>
  </si>
  <si>
    <t>After beating a game, if you would give it an 8+ out of 10, then Gain 5 Health. If not, lose 10 Health. Add a random Curse to your Deck.</t>
  </si>
  <si>
    <t>Curse of Affection III</t>
  </si>
  <si>
    <t>After beating a game, if you would give it an 8+ out of 10, then Gain 5 Health. If not, lose 15 Health. Add a random Curse to your Deck.</t>
  </si>
  <si>
    <t>Curse of the Hunter I</t>
  </si>
  <si>
    <t>If you beat a game without getting an achievement, then take 5 damage. Add Injury to your Deck.</t>
  </si>
  <si>
    <t>Curse of the Hunter II</t>
  </si>
  <si>
    <t>Curse of the Hunter III</t>
  </si>
  <si>
    <t>Curse of Obstruction I</t>
  </si>
  <si>
    <t>All enemies Gain +3 Plated Armor at the start of combat.</t>
  </si>
  <si>
    <t>Curse of Obstruction II</t>
  </si>
  <si>
    <t>All enemies Gain +5 Plated Armor at the start of combat.</t>
  </si>
  <si>
    <t>Curse of Obstruction III</t>
  </si>
  <si>
    <t>All enemies Gain +7 Plated Armor at the start of combat.</t>
  </si>
  <si>
    <t>Curse of the Damp I</t>
  </si>
  <si>
    <t>If the player doesn’t touch water in the game, take 3 damage. Add a random Curse to your Deck.</t>
  </si>
  <si>
    <t>Curse of the Damp II</t>
  </si>
  <si>
    <t>Curse of the Damp III</t>
  </si>
  <si>
    <t>Curse of Decay I</t>
  </si>
  <si>
    <t>Until 1 Passive Item Obtained</t>
  </si>
  <si>
    <t>Whenever the player gets a passive item, downgrade it. Add Decay to your Deck.</t>
  </si>
  <si>
    <t>Curse of Decay II</t>
  </si>
  <si>
    <t>Until 2 Passive Items Obtained</t>
  </si>
  <si>
    <t>Curse of Decay III</t>
  </si>
  <si>
    <t>Until 3 Passive Items Obtained</t>
  </si>
  <si>
    <t>Curse of Misfortune I</t>
  </si>
  <si>
    <t>1 Roll</t>
  </si>
  <si>
    <t>Gain Disadvantage on the next roll. Add Clumsy to your Deck.</t>
  </si>
  <si>
    <t>Curse of Misfortune II</t>
  </si>
  <si>
    <t>2 Rolls</t>
  </si>
  <si>
    <t>Curse of Misfortune III</t>
  </si>
  <si>
    <t>3 Rolls</t>
  </si>
  <si>
    <t>Curse of Ocular Trauma I</t>
  </si>
  <si>
    <t>You are unable to wear headgear if possible. Add Punctured Eye to your Deck.</t>
  </si>
  <si>
    <t>Curse of Ocular Trauma II</t>
  </si>
  <si>
    <t>Curse of Ocular Trauma III</t>
  </si>
  <si>
    <t>Beat a boss with 1 Health left</t>
  </si>
  <si>
    <t>Defeat 15 Skeletons</t>
  </si>
  <si>
    <t>Defeat 15 Zombies</t>
  </si>
  <si>
    <t>Defeat an enemy with a ball</t>
  </si>
  <si>
    <t>Obtain a mushroom</t>
  </si>
  <si>
    <t>Pet a pet</t>
  </si>
  <si>
    <t>Trade Health for resources</t>
  </si>
  <si>
    <t>Unlock a new Character</t>
  </si>
  <si>
    <t>Worship an altar</t>
  </si>
  <si>
    <t>Beat a run without moving</t>
  </si>
  <si>
    <t>Beat a run without spending currency</t>
  </si>
  <si>
    <t>Beat a run without taking damage</t>
  </si>
  <si>
    <t>Beat the "True" ending of a game</t>
  </si>
  <si>
    <t>Defeat a boss in 1 second or less/1 turn</t>
  </si>
  <si>
    <t>Get an achievement that only 10% of players or less have gotten</t>
  </si>
  <si>
    <t>Beat 3 Action Roguelikes</t>
  </si>
  <si>
    <t>Normal</t>
  </si>
  <si>
    <t>Beat 3 Deckbuilder Roguelikes</t>
  </si>
  <si>
    <t>Beat 3 different roguelikes in one day</t>
  </si>
  <si>
    <t>Beat 3 Strategy Roguelikes</t>
  </si>
  <si>
    <t>Beat a run without meta progression</t>
  </si>
  <si>
    <t>Complete a daily/weekly challenge run</t>
  </si>
  <si>
    <t>Deal damage equal to your block</t>
  </si>
  <si>
    <t>Defeat a boss without taking damage</t>
  </si>
  <si>
    <t>Defeat a magic boss with a gun</t>
  </si>
  <si>
    <t>Double your max health in a run</t>
  </si>
  <si>
    <t>Enchant an item to +5 or higher</t>
  </si>
  <si>
    <t>Get 10 achievements in 1 run</t>
  </si>
  <si>
    <t>Have a character reach "level 30"</t>
  </si>
  <si>
    <t>Have an enemy defeat 3 enemies</t>
  </si>
  <si>
    <t>Obtain 5 max tier items in one run</t>
  </si>
  <si>
    <t>Permanently remove 5 cards from your deck and win a run</t>
  </si>
  <si>
    <t>Ressurect yourself 3 times in one run and win</t>
  </si>
  <si>
    <t>Succesfully steal an item from a shop</t>
  </si>
  <si>
    <t>Tame an enemy</t>
  </si>
  <si>
    <t>Visit and beat the same game twice in one playthrough</t>
  </si>
  <si>
    <t>Beat a game you have gotten 100% achievements on</t>
  </si>
  <si>
    <t>Use elements to your advantage</t>
  </si>
  <si>
    <t>Steal 3 times in one game</t>
  </si>
  <si>
    <t>Get 100%+ crit chance</t>
  </si>
  <si>
    <t>Lane</t>
  </si>
  <si>
    <t>Stack</t>
  </si>
  <si>
    <t>Action X</t>
  </si>
  <si>
    <t>Action Y</t>
  </si>
  <si>
    <t>Strategy X</t>
  </si>
  <si>
    <t>Strategy Y</t>
  </si>
  <si>
    <t>Deckbuilder X</t>
  </si>
  <si>
    <t>Deckbuilder Y</t>
  </si>
  <si>
    <t>Traditional X</t>
  </si>
  <si>
    <t>Traditional Y</t>
  </si>
  <si>
    <t>Rank key</t>
  </si>
  <si>
    <t>Owned rank key</t>
  </si>
  <si>
    <t>Influencer yr</t>
  </si>
  <si>
    <t>Influencee yr</t>
  </si>
  <si>
    <t>Span (yrs)</t>
  </si>
  <si>
    <t>Doomvas</t>
  </si>
  <si>
    <t>Destroy a painting</t>
  </si>
  <si>
    <t>art</t>
  </si>
  <si>
    <t>Khidr</t>
  </si>
  <si>
    <t>Poke an eye</t>
  </si>
  <si>
    <t>Cauldron</t>
  </si>
  <si>
    <t>pot</t>
  </si>
  <si>
    <t>Reptile Trinket</t>
  </si>
  <si>
    <t>Whenever you drink or throw a potion, Gain +3 Strength until the end of the next combat</t>
  </si>
  <si>
    <t>ReptileTrinket</t>
  </si>
  <si>
    <t>White Beast Statue</t>
  </si>
  <si>
    <t>WhiteBeastStatue</t>
  </si>
  <si>
    <t>Gain +1 Potion at the end of combat</t>
  </si>
  <si>
    <t>Gain +5 Potions</t>
  </si>
  <si>
    <t>statue</t>
  </si>
  <si>
    <t>Gain +6 Gold</t>
  </si>
  <si>
    <t>Ripple Basin</t>
  </si>
  <si>
    <t>RippleBasin</t>
  </si>
  <si>
    <t>If you lose a run before completing any goals, Gain +1 Temporary Shield</t>
  </si>
  <si>
    <t>item_acquired: gain_potion 5</t>
  </si>
  <si>
    <t>item_acquired: gain_gold 6</t>
  </si>
  <si>
    <t>potion_used: apply_status strength 3 games=1</t>
  </si>
  <si>
    <t>run_lost if_goals=0: gain_stat shields 1</t>
  </si>
  <si>
    <t>game_beaten: gain_potion 1</t>
  </si>
  <si>
    <t>Trample</t>
  </si>
  <si>
    <t>When moving forward, it wil push other units to the side or behind it to go forward</t>
  </si>
  <si>
    <t>Grid Range</t>
  </si>
  <si>
    <t>Variables</t>
  </si>
  <si>
    <t>Summoner</t>
  </si>
  <si>
    <t>Nested Spawner</t>
  </si>
  <si>
    <t>Amount, Enemy Type</t>
  </si>
  <si>
    <t>Necromancy</t>
  </si>
  <si>
    <t>Fireproof</t>
  </si>
  <si>
    <t>Resistance</t>
  </si>
  <si>
    <t>Amount</t>
  </si>
  <si>
    <t>Stacks</t>
  </si>
  <si>
    <t>Tanky</t>
  </si>
  <si>
    <t>On Death, Splits into X number of Y type Enemies</t>
  </si>
  <si>
    <t>Melee Ally Buff</t>
  </si>
  <si>
    <t>If there is an Enemy present, this Enemy will use it's turn and movement to move towards the nearest Enemy and if in contact, will X amount of Y Status to them</t>
  </si>
  <si>
    <t>Amount, Status Type</t>
  </si>
  <si>
    <t>Degradation</t>
  </si>
  <si>
    <t>Invisibility</t>
  </si>
  <si>
    <t>Amount, Goods</t>
  </si>
  <si>
    <t>Theft</t>
  </si>
  <si>
    <t>Predatory Scent</t>
  </si>
  <si>
    <t>Defensive Stance</t>
  </si>
  <si>
    <t>Will not move or attack on it's first turn, but every turn after that it Gains +1 Strength</t>
  </si>
  <si>
    <t>Will Gain X Dexterity on it's first turn instead of moving or attacking</t>
  </si>
  <si>
    <t>Melee Ally Buff (1, Speed)</t>
  </si>
  <si>
    <t>Immobile</t>
  </si>
  <si>
    <t>Can Attack from X tiles away</t>
  </si>
  <si>
    <t>Cannot Move</t>
  </si>
  <si>
    <t>Ranged (N/A), Immobile</t>
  </si>
  <si>
    <t>Hexer</t>
  </si>
  <si>
    <t>When this Enemy attacks and deals damage, it will Destroy X amount of random obtained Loot</t>
  </si>
  <si>
    <t>Lacerator</t>
  </si>
  <si>
    <t>Death</t>
  </si>
  <si>
    <t>Will die at the end of X amount of combats</t>
  </si>
  <si>
    <t>Will take an extra turn if the player doesn't complete a status goal if they have one</t>
  </si>
  <si>
    <t>Spawns invisible to the player and will become visible again when it attacks</t>
  </si>
  <si>
    <t>Spawns with X More Max Health</t>
  </si>
  <si>
    <t>Will not move, but each turn will Summon X Enemies that was previously defeated in the row in front of them in that lane if there is space and gives the Undead type to Enemies Summoned</t>
  </si>
  <si>
    <t>Spawns with X Speed</t>
  </si>
  <si>
    <t>Will not move, but each turn will Summon X number of Y type enemies in the row in front of them in that lane if there is space</t>
  </si>
  <si>
    <t>Cannot be Burned</t>
  </si>
  <si>
    <t>Tanky (8), Fading (3)</t>
  </si>
  <si>
    <t>Illusionist</t>
  </si>
  <si>
    <t>Will spend it's first turn Summoning X amount of Y Enemies and gives the Illusion Ability to Enemies Summoned</t>
  </si>
  <si>
    <t>Illusion</t>
  </si>
  <si>
    <t>Will die when it's Illusionist does</t>
  </si>
  <si>
    <t>Split (2, slime tag)</t>
  </si>
  <si>
    <t>Haste (1)</t>
  </si>
  <si>
    <t>Guillatina</t>
  </si>
  <si>
    <t>Undying</t>
  </si>
  <si>
    <t>On Death, will revive at the rightmost column at the start of the next combat X times</t>
  </si>
  <si>
    <t>Bolster</t>
  </si>
  <si>
    <t>Bolster (3, Speed)</t>
  </si>
  <si>
    <t>Block damage done to a friendly unit</t>
  </si>
  <si>
    <t>Grants X amount of X Status to all other Enemies and Bosses until death</t>
  </si>
  <si>
    <t>Bolster (1, Dexterity)</t>
  </si>
  <si>
    <t>Ranged (3)</t>
  </si>
  <si>
    <t>Nested Spawner (1, fly tag)</t>
  </si>
  <si>
    <t>Maggot</t>
  </si>
  <si>
    <t>Defeat an infested or rotted enemy</t>
  </si>
  <si>
    <t>fly</t>
  </si>
  <si>
    <t>Aftermath</t>
  </si>
  <si>
    <t>On Death, will Add X Tile Effect to the Tile it died on</t>
  </si>
  <si>
    <t>Tile Effect</t>
  </si>
  <si>
    <t>Aftermath (Fire)</t>
  </si>
  <si>
    <t>Necromancy (1)</t>
  </si>
  <si>
    <t>Defensive Stance (2)</t>
  </si>
  <si>
    <t>Devour Whole</t>
  </si>
  <si>
    <t>Ranged (4)</t>
  </si>
  <si>
    <t>Ruthless</t>
  </si>
  <si>
    <t>Ranged (N/A)</t>
  </si>
  <si>
    <t>Infliction</t>
  </si>
  <si>
    <t>When this Enemy attacks and deals damage, it will Apply X amount of Y Status to the Player</t>
  </si>
  <si>
    <t>Infliction (1, Burn)</t>
  </si>
  <si>
    <t>Infliction (2, Burn)</t>
  </si>
  <si>
    <t>Ranged (2), Fireproof, Infliction (1, Burn)</t>
  </si>
  <si>
    <t>Ranged (1)</t>
  </si>
  <si>
    <t>Trample, Undying (2)</t>
  </si>
  <si>
    <t>Ranged (2)</t>
  </si>
  <si>
    <t>Hexer (2)</t>
  </si>
  <si>
    <t>Will attack enemies in front of it to make space to hit the player</t>
  </si>
  <si>
    <t>When this Enemy attacks and deals damage, the target is eaten and dies, including the plaer</t>
  </si>
  <si>
    <t>Ruthless, Devour Whole</t>
  </si>
  <si>
    <t>Illusionist (1, Random Medium)</t>
  </si>
  <si>
    <t>Theft (1, Item), Agile</t>
  </si>
  <si>
    <t>Theft (2, Gold), Agile</t>
  </si>
  <si>
    <t>At the start of combat, Gain +1 Temporary Shield</t>
  </si>
  <si>
    <t>Phases</t>
  </si>
  <si>
    <t>Feat/Feat/Bounty</t>
  </si>
  <si>
    <t>Guillotina, Guillotina2, Guillotina3</t>
  </si>
  <si>
    <t>Agile</t>
  </si>
  <si>
    <t>Can move diagonally if necessary</t>
  </si>
  <si>
    <t>When this Enemy attacks and deals damage, it will give the player X amount of random curses</t>
  </si>
  <si>
    <t>When this Enemy attacks and deals damage, it will give the player the Injury curse</t>
  </si>
  <si>
    <t>While attacking and dealing damage, it will steal X amount of Y(Gold, Items, Loot) until defeated in which it will drop stolen goods on the battlefield, and then will start moving to the right and if they reach the last column they disappear</t>
  </si>
  <si>
    <t>Not rolled with the other scrolls: 10% of every loot drop is this one instead.</t>
  </si>
  <si>
    <t>C:\Users\Owner\Documents\Roguelike Roguelike\Roguelikes\Cataclysm Bright Nights.lnk</t>
  </si>
  <si>
    <t>C:\Users\Owner\Documents\Roguelike Roguelike\Roguelikes\Cataclysm Dark Days Ahead.lnk</t>
  </si>
  <si>
    <t>C:\Users\Owner\Documents\Roguelike Roguelike\Roguelikes\Cataclysm The Last Generation.lnk</t>
  </si>
  <si>
    <t>goal "{X} or all bosses were beaten without getting hit" -&gt; gain_chest reward {X}</t>
  </si>
  <si>
    <t>clause "you must beat {X} or all bosses without getting hit"</t>
  </si>
  <si>
    <t>goal "the difficulty is increased {X} [time|times] or as much as possible" -&gt; gain_chest reward {X}; gain_stat bash 1</t>
  </si>
  <si>
    <t>clause "the difficulty must be increased {X} [time|times] or as much as possible"</t>
  </si>
  <si>
    <t>Gain +1 Max Health and +1 Loot</t>
  </si>
  <si>
    <t>System 1</t>
  </si>
  <si>
    <t>Subsystem 1</t>
  </si>
  <si>
    <t>System 2</t>
  </si>
  <si>
    <t>Subsystem 2</t>
  </si>
  <si>
    <t>System 3</t>
  </si>
  <si>
    <t>Subsystem 3</t>
  </si>
  <si>
    <t>Item</t>
  </si>
  <si>
    <t>Max Health</t>
  </si>
  <si>
    <t>Icon Image</t>
  </si>
  <si>
    <t>Slay_the_Spire_Ironclad_Rare</t>
  </si>
  <si>
    <t>Isaac_Major_Arcana</t>
  </si>
  <si>
    <t>V - The Hierophant</t>
  </si>
  <si>
    <t>VI - The Lovers</t>
  </si>
  <si>
    <t>VITheLovers</t>
  </si>
  <si>
    <t>IX - The Hermit</t>
  </si>
  <si>
    <t>IXTheHermit</t>
  </si>
  <si>
    <t>XIV - Temperance</t>
  </si>
  <si>
    <t>XIVTemperance</t>
  </si>
  <si>
    <t>Spawn a Blood Donation Machine</t>
  </si>
  <si>
    <t>0 - The Fool</t>
  </si>
  <si>
    <t>0TheFool</t>
  </si>
  <si>
    <t>Teleport to the Starting Game</t>
  </si>
  <si>
    <t>Balatro_Playing_Cards</t>
  </si>
  <si>
    <t>Isaac_Playing_Cards</t>
  </si>
  <si>
    <t>2 of Clubs</t>
  </si>
  <si>
    <t>Double your Bombs, if you have no Bombs then Gain +2</t>
  </si>
  <si>
    <t>2 of Diamonds</t>
  </si>
  <si>
    <t>Double your Gold, if you have no Gold Gain +2 Gold</t>
  </si>
  <si>
    <t>2OfDiamonds</t>
  </si>
  <si>
    <t>2OfClubs</t>
  </si>
  <si>
    <t>2 of Hearts</t>
  </si>
  <si>
    <t>2OfHearts</t>
  </si>
  <si>
    <t>Double your Health</t>
  </si>
  <si>
    <t>Queen of Hearts</t>
  </si>
  <si>
    <t>Gain from +1 to +20 Health</t>
  </si>
  <si>
    <t>QueenOfHearts</t>
  </si>
  <si>
    <t>Ancient Recall</t>
  </si>
  <si>
    <t>Gain +3 Random Cards</t>
  </si>
  <si>
    <t>AncientRecall</t>
  </si>
  <si>
    <t>Isaac_MTG_Cards</t>
  </si>
  <si>
    <t>? Card</t>
  </si>
  <si>
    <t>Copy the effect of a selected Usable Item in your inventory</t>
  </si>
  <si>
    <t>teleport_type deckbuilder</t>
  </si>
  <si>
    <t>VTheHierophant</t>
  </si>
  <si>
    <t>spawn_object blood_donation_machine</t>
  </si>
  <si>
    <t>teleport_start</t>
  </si>
  <si>
    <t>double_stat bombs floor=2</t>
  </si>
  <si>
    <t>double_stat gold floor=2</t>
  </si>
  <si>
    <t>double_stat hp</t>
  </si>
  <si>
    <t>gain_hp 1-20</t>
  </si>
  <si>
    <t>gain_loot card 3</t>
  </si>
  <si>
    <t>copy_item</t>
  </si>
  <si>
    <t>QuestionMarkCard</t>
  </si>
  <si>
    <t>Pill</t>
  </si>
  <si>
    <t>Trigger1</t>
  </si>
  <si>
    <t>Trigger 2</t>
  </si>
  <si>
    <t>Enemy Spawn</t>
  </si>
  <si>
    <t>Trigger 3</t>
  </si>
  <si>
    <t>Combat Start</t>
  </si>
  <si>
    <t>Damage Taken</t>
  </si>
  <si>
    <t>Bomb Use</t>
  </si>
  <si>
    <t>Health Amount</t>
  </si>
  <si>
    <t>Bomb Amount</t>
  </si>
  <si>
    <t>Combat End</t>
  </si>
  <si>
    <t>Pills</t>
  </si>
  <si>
    <t>Pill Amount</t>
  </si>
  <si>
    <t>Potions</t>
  </si>
  <si>
    <t>Node</t>
  </si>
  <si>
    <t>Otainable</t>
  </si>
  <si>
    <t>Chest</t>
  </si>
  <si>
    <t>Boss Chest</t>
  </si>
  <si>
    <t>Item Amount</t>
  </si>
  <si>
    <t>Potion Amount</t>
  </si>
  <si>
    <t>Enemy Defeat</t>
  </si>
  <si>
    <t>Starter, Chest</t>
  </si>
  <si>
    <t>On Level Up</t>
  </si>
  <si>
    <t>Subsystem</t>
  </si>
  <si>
    <t>Bomb Size</t>
  </si>
  <si>
    <t>Up</t>
  </si>
  <si>
    <t>Down</t>
  </si>
  <si>
    <t>Item Use</t>
  </si>
  <si>
    <t>Enemy Variety</t>
  </si>
  <si>
    <t>Loot Use</t>
  </si>
  <si>
    <t>Event: Golden Idol</t>
  </si>
  <si>
    <t>Object: Blood Donation Machine</t>
  </si>
  <si>
    <t>Tile</t>
  </si>
  <si>
    <t>Node Type</t>
  </si>
  <si>
    <t>Item: Landmines</t>
  </si>
  <si>
    <t>Object</t>
  </si>
  <si>
    <t>Enemy Max Health</t>
  </si>
  <si>
    <t>Fire Tile</t>
  </si>
  <si>
    <t>Unit</t>
  </si>
  <si>
    <t>Friendly Unit Spawn</t>
  </si>
  <si>
    <t>Enemy Movement</t>
  </si>
  <si>
    <t>Dir 1</t>
  </si>
  <si>
    <t>Dir 2</t>
  </si>
  <si>
    <t>Dir 3</t>
  </si>
  <si>
    <t>Groups</t>
  </si>
  <si>
    <t>Loot Copy</t>
  </si>
  <si>
    <t>Collectables</t>
  </si>
  <si>
    <t>Items</t>
  </si>
  <si>
    <t>Loot Amount</t>
  </si>
  <si>
    <t>Goals</t>
  </si>
  <si>
    <t>Object Use</t>
  </si>
  <si>
    <t>Game Completion</t>
  </si>
  <si>
    <t>Object Spawn</t>
  </si>
  <si>
    <t>Gold Use</t>
  </si>
  <si>
    <t>Object Use, Bomb Use</t>
  </si>
  <si>
    <t>Resource</t>
  </si>
  <si>
    <t>Shields</t>
  </si>
  <si>
    <t>Objects</t>
  </si>
  <si>
    <t>Enemies</t>
  </si>
  <si>
    <t>Enemy Defeat; Game Completion</t>
  </si>
  <si>
    <t>Shop Purchase</t>
  </si>
  <si>
    <t>Pill Preference</t>
  </si>
  <si>
    <t>Grid Height</t>
  </si>
  <si>
    <t>Grid Width</t>
  </si>
  <si>
    <t>Strength on Player</t>
  </si>
  <si>
    <t>Strength on Enemy</t>
  </si>
  <si>
    <t>Health Lost</t>
  </si>
  <si>
    <t>Chest; Character Start: Poe Ratcho</t>
  </si>
  <si>
    <t>Potion Quaff</t>
  </si>
  <si>
    <t>Game Loss</t>
  </si>
  <si>
    <t>Game Choices</t>
  </si>
  <si>
    <t>Pre-Combat Enemy Visibility</t>
  </si>
  <si>
    <t>Potion Copy</t>
  </si>
  <si>
    <t>On Transmute Gain</t>
  </si>
  <si>
    <t>Web</t>
  </si>
  <si>
    <t>Gain +1 Bomb and Bombs Apply the Fire Tile</t>
  </si>
  <si>
    <t>Gain +1 Bomb and Bombs Apply the Web Tile</t>
  </si>
  <si>
    <t>Apply +1 Stun to enemies who enter or start their turn on this tile</t>
  </si>
  <si>
    <t>Until Triggered</t>
  </si>
  <si>
    <t>Each Turn</t>
  </si>
  <si>
    <t>Skip their turn</t>
  </si>
  <si>
    <t>Apply +1 Stun to a target Enemy</t>
  </si>
  <si>
    <t>50% chance to take 1 Damage when attacking</t>
  </si>
  <si>
    <t>On Trigger</t>
  </si>
  <si>
    <t>Web Tile</t>
  </si>
  <si>
    <t>Item: Blood Bombs, Brimstone Bombs, Hot Bombs, Sticky Bombs; Character Start: Isaac</t>
  </si>
  <si>
    <t>Speed on Player</t>
  </si>
  <si>
    <t>Chest Size</t>
  </si>
  <si>
    <t>Dexterity on Player</t>
  </si>
  <si>
    <t>Charges</t>
  </si>
  <si>
    <t>Wands</t>
  </si>
  <si>
    <t>Wand Use</t>
  </si>
  <si>
    <t>Greater Item Choice</t>
  </si>
  <si>
    <t>Wand of Nothing</t>
  </si>
  <si>
    <t>Non-Directional</t>
  </si>
  <si>
    <t>Wand of Fire</t>
  </si>
  <si>
    <t>Spawn 1 Random Enemy to the Board</t>
  </si>
  <si>
    <t>Wand of Create Monster</t>
  </si>
  <si>
    <t>item_acquired: gain_stat bombs 1; bomb_tile web</t>
  </si>
  <si>
    <t>demand "not heal intentionally" else -&gt; take_damage 3</t>
  </si>
  <si>
    <t>recoil +1 chance=50</t>
  </si>
  <si>
    <t>skip_turn</t>
  </si>
  <si>
    <t>obtain_item any</t>
  </si>
  <si>
    <t>apply_status burn 3 target=enemy; apply_tile fire</t>
  </si>
  <si>
    <t>enemy_enters: apply_status stun 1; enemy_turn_start: apply_status stun 1</t>
  </si>
  <si>
    <t>https://bsky.app/profile/vfqd.itch.io/post/3mjfbk36e6k22</t>
  </si>
  <si>
    <t>Luck Be a Landlord</t>
  </si>
  <si>
    <t>https://store.steampowered.com/app/4075620/Combolands_Roguelike_Citybuilder/</t>
  </si>
  <si>
    <t>combolands</t>
  </si>
  <si>
    <t>Combolands</t>
  </si>
  <si>
    <t>PengPong</t>
  </si>
  <si>
    <t>pengpong</t>
  </si>
  <si>
    <t>https://store.steampowered.com/app/2766910/PengPong/</t>
  </si>
  <si>
    <t>https://store.epicgames.com/news/pengpong-s-hockey-pinball-chaos-was-the-result-of-a-game-jam?lang=vi</t>
  </si>
  <si>
    <t>https://www.ign.com/articles/city-of-balls-was-the-original-title-and-somehow-ball-x-pit-got-even-weirder-from-there</t>
  </si>
  <si>
    <t>Wand of Invisibility</t>
  </si>
  <si>
    <t>Wand of Haste Monster</t>
  </si>
  <si>
    <t>Wand of Magic Missile</t>
  </si>
  <si>
    <t>Wand of Cancellation</t>
  </si>
  <si>
    <t>Wand of Polymorph</t>
  </si>
  <si>
    <t>Wand of Death</t>
  </si>
  <si>
    <t>Wand of Teleportation</t>
  </si>
  <si>
    <t>Apply +3 Burn to any Unit on target Tile and apply the Fire Tile to this Tile</t>
  </si>
  <si>
    <t>Target Unit becomes invisible</t>
  </si>
  <si>
    <t>Target Unit Gains +1 Speed</t>
  </si>
  <si>
    <t>Target Unit takes 1 Damage</t>
  </si>
  <si>
    <t>Target Unit loses it's ability</t>
  </si>
  <si>
    <t>Target Unit becomes a random Enemy of the same difficulty</t>
  </si>
  <si>
    <t>Target Unit is instantly killed</t>
  </si>
  <si>
    <t>Target Unit is transported to a random Tile</t>
  </si>
  <si>
    <t>Wand of Plenty</t>
  </si>
  <si>
    <t>Target Unit is split into two of the same Units with half Max Health if possible</t>
  </si>
  <si>
    <t>Gain "If beaten while the difficulty is increased X times or as much as possible, Gain a [chest reward] and 1 Bash"</t>
  </si>
  <si>
    <t>cancel_abilities</t>
  </si>
  <si>
    <t>kill</t>
  </si>
  <si>
    <t>apply_status speed 1 target=enemy</t>
  </si>
  <si>
    <t>grant_ability invisibility</t>
  </si>
  <si>
    <t>deal_damage 1</t>
  </si>
  <si>
    <t>split</t>
  </si>
  <si>
    <t>polymorph</t>
  </si>
  <si>
    <t>teleport</t>
  </si>
  <si>
    <t>Predatory Scent, Infliction(1, Bleed)</t>
  </si>
  <si>
    <t>Monkey</t>
  </si>
  <si>
    <t>Defeat an enemy that latches on to you</t>
  </si>
  <si>
    <t>monkey</t>
  </si>
  <si>
    <t>Atomic Kitten</t>
  </si>
  <si>
    <t>Defeat a radiated enemy</t>
  </si>
  <si>
    <t>AtomicKitten</t>
  </si>
  <si>
    <t>cat, radiation</t>
  </si>
  <si>
    <t>Steal a soul</t>
  </si>
  <si>
    <t>Drain</t>
  </si>
  <si>
    <t>Amount, Stats</t>
  </si>
  <si>
    <t>When this Enemy attacks and deals damage, decrease by X the player's Y(Max Health, Luck, Scramble, Bash, Dash, Transmute)</t>
  </si>
  <si>
    <t>Entry Summon</t>
  </si>
  <si>
    <t>Instead of moving or attacking on it's first turn, it will Summon X amount of Y Enemies to a random adjacent tile</t>
  </si>
  <si>
    <t>Drain (2, Max Health), Entry Summon (1, skeleton tag)</t>
  </si>
  <si>
    <t>Cop Bot</t>
  </si>
  <si>
    <t>Defy an officer of the law</t>
  </si>
  <si>
    <t>CopBot</t>
  </si>
  <si>
    <t>robot, cop</t>
  </si>
  <si>
    <t>https://store.steampowered.com/app/4195110/Ultrapool/</t>
  </si>
  <si>
    <t>Ultrapool</t>
  </si>
  <si>
    <t>ultrapool</t>
  </si>
  <si>
    <t>Guntouchables</t>
  </si>
  <si>
    <t>guntouchables</t>
  </si>
  <si>
    <t>https://store.steampowered.com/app/2543510/GUNTOUCHABLES/</t>
  </si>
  <si>
    <t>https://rogueliker.com/guntouchables-interview/ and also talked about nuclear throne in the discord</t>
  </si>
  <si>
    <t>C:\Users\Owner\Documents\Roguelike Roguelike\Roguelikes\GUNTOUCHABLES.url</t>
  </si>
  <si>
    <t>Echo Form</t>
  </si>
  <si>
    <t>EchoForm</t>
  </si>
  <si>
    <t>Slay_the_Spire_Defect_Rare</t>
  </si>
  <si>
    <t>Card Use</t>
  </si>
  <si>
    <t>Item Copy</t>
  </si>
  <si>
    <t>Card Amount</t>
  </si>
  <si>
    <t>Temporary Shield Amount</t>
  </si>
  <si>
    <t>Shield Amount</t>
  </si>
  <si>
    <t>Teleport Nearby Hub</t>
  </si>
  <si>
    <t>Teleport Random Deckbuilder</t>
  </si>
  <si>
    <t>Scroll Use</t>
  </si>
  <si>
    <t>Identification</t>
  </si>
  <si>
    <t>Enemy Amount</t>
  </si>
  <si>
    <t>Stun on Enemy</t>
  </si>
  <si>
    <t>Teleport Random Close</t>
  </si>
  <si>
    <t>Item Pickup</t>
  </si>
  <si>
    <t>Burn on Player</t>
  </si>
  <si>
    <t>Burn on Enemy</t>
  </si>
  <si>
    <t>Tiles</t>
  </si>
  <si>
    <t>Random Charges</t>
  </si>
  <si>
    <t>Pill Use</t>
  </si>
  <si>
    <t>Gain a Random Curse and Forget 1 random Identified Loot</t>
  </si>
  <si>
    <t>add_curse random; forget loot 1</t>
  </si>
  <si>
    <t>Scroll</t>
  </si>
  <si>
    <t>Potion</t>
  </si>
  <si>
    <t>Wand</t>
  </si>
  <si>
    <t>System 4</t>
  </si>
  <si>
    <t>Subsystem 4</t>
  </si>
  <si>
    <t>Trigger 4</t>
  </si>
  <si>
    <t>Dir 4</t>
  </si>
  <si>
    <t>Good Dir</t>
  </si>
  <si>
    <t>Gain +3 Burn</t>
  </si>
  <si>
    <t>apply_status burn 3 player</t>
  </si>
  <si>
    <t>Apply the Fire tile and Apply +3 Burn to everything in a 3x3 area centered on this tile</t>
  </si>
  <si>
    <t>apply_tile fire area=3x3; apply_status burn 3 area=3x3</t>
  </si>
  <si>
    <t>Potion Throw</t>
  </si>
  <si>
    <t>Shield on Enemy</t>
  </si>
  <si>
    <t>Speed on Enemy</t>
  </si>
  <si>
    <t>Dexterity on Enemy</t>
  </si>
  <si>
    <t>Enemy Health</t>
  </si>
  <si>
    <t>Enemy Ability</t>
  </si>
  <si>
    <t>Enemy Position</t>
  </si>
  <si>
    <t>Event: Arcade Room</t>
  </si>
  <si>
    <t>Event: Arcade Room; Loot: XIV - Temperance</t>
  </si>
  <si>
    <t>Buff on Enemy</t>
  </si>
  <si>
    <t>Enemy Turn</t>
  </si>
  <si>
    <t>Debuff on Player</t>
  </si>
  <si>
    <t>Enemy Visibility</t>
  </si>
  <si>
    <t>Enemy Range</t>
  </si>
  <si>
    <t>Teleport Start Game</t>
  </si>
  <si>
    <t>Enemy Passive</t>
  </si>
  <si>
    <t>Enemy Attack</t>
  </si>
  <si>
    <t>Run</t>
  </si>
  <si>
    <t>End Run</t>
  </si>
  <si>
    <t>Goal Amount</t>
  </si>
  <si>
    <t>On Player Debuff</t>
  </si>
  <si>
    <t>Enemy Damage</t>
  </si>
  <si>
    <t>Shield Absorption</t>
  </si>
  <si>
    <t>Item: Anchor, Ripple Basin; Card: Barricade, V - The Hierophant; Pill: Balls of Steel; Potion: Block Potion</t>
  </si>
  <si>
    <t>Shield Absorb</t>
  </si>
  <si>
    <t>Lost Game</t>
  </si>
  <si>
    <t>Item: Hot Bombs, Red Candle, Staff of Flame; Potion: Fire Potion; Scroll: Scroll of Fire; Wand: Wand of Fire; Enemy Ability: Aftermath</t>
  </si>
  <si>
    <t>Tile Step</t>
  </si>
  <si>
    <t>Item: Sticky Bombs</t>
  </si>
  <si>
    <t>Enemy Goal</t>
  </si>
  <si>
    <t>Opens With</t>
  </si>
  <si>
    <t>Ranwid the Elder</t>
  </si>
  <si>
    <t>gold&gt;=2 and potions&gt;=1 and relics&gt;=1</t>
  </si>
  <si>
    <t>RanwidTheElder</t>
  </si>
  <si>
    <t>You are approached by the oldest person you have ever seen. “We meet once more... it's me, Ranwid!” You do not know this man.</t>
  </si>
  <si>
    <t>Give 2 Gold</t>
  </si>
  <si>
    <t>“Mag.. nificent...” Ranwid mumbles while chewing the gold.</t>
  </si>
  <si>
    <t>needs gold 2; lose_gold 2; gain_random_item 1</t>
  </si>
  <si>
    <t>Give &lt;potion&gt;</t>
  </si>
  <si>
    <t>“Exquisite...” Glup glup glup. He downs the &lt;potion&gt; in one go.</t>
  </si>
  <si>
    <t>lose_potion; gain_random_item 1</t>
  </si>
  <si>
    <t>Give &lt;relic&gt;</t>
  </si>
  <si>
    <t>“Exemplary...” Ranwid observes the relic studiously for several minutes... Then eats the &lt;relic&gt;.</t>
  </si>
  <si>
    <t>lose_relic; gain_random_item 2</t>
  </si>
  <si>
    <t>Potion Lab</t>
  </si>
  <si>
    <t>PotionLab</t>
  </si>
  <si>
    <t>offer_loot potion 3</t>
  </si>
  <si>
    <t>Golden Monkey</t>
  </si>
  <si>
    <t>GoldenMonkey</t>
  </si>
  <si>
    <t>Touch the Golden Monkey</t>
  </si>
  <si>
    <t>gain_stat luck 1; add_curse random</t>
  </si>
  <si>
    <t>We Meet Again!</t>
  </si>
  <si>
    <t>gold&gt;=2</t>
  </si>
  <si>
    <t>WeMeetAgain</t>
  </si>
  <si>
    <t>“We meet again!” A cheery disheveled fellow approaches you gleefully. You do not know this man. “It's me, Ranwid! Have any goods for me today? The usual? A fella like me can't make it alone, you know?” You eye him suspiciously and consider your options...</t>
  </si>
  <si>
    <t>Ranwid: “Exquisite! Was feeling parched.” Glup glup glup. He downs the potion in one go and lets out a satisfied burp. He rummages around his various pockets... Ranwid: “Here, look what I've got for you today! Take it take it!”</t>
  </si>
  <si>
    <t>Ranwid: “Magnificent! This will be quite handy if I run into those mask wearing hoodlums again.” He rummages around his various pockets... Ranwid: “Here, look what I've got for you today! Take it take it!”</t>
  </si>
  <si>
    <t>Give &lt;card&gt;</t>
  </si>
  <si>
    <t>Ranwid: “Exemplary! I shall study this further in my chambers.” He rummages around his various pockets... Ranwid: “Here, look what I've got for you today! Take it take it!”</t>
  </si>
  <si>
    <t>lose_card uncommon+; gain_random_item 1</t>
  </si>
  <si>
    <t>Ranwid: “Aaaaagghh!! What a jerk you are sometimes!” He runs away.</t>
  </si>
  <si>
    <t>The Woman in Blue</t>
  </si>
  <si>
    <t>gold&gt;=3</t>
  </si>
  <si>
    <t>TheWomanInBlue</t>
  </si>
  <si>
    <t>From the darkness, an arm pulls you into a small shop. As your eyes adjust, you see a pale woman in sharp clothes gesturing towards a wall of potions. Pale Woman: “Buy a potion. Now!” she states.</t>
  </si>
  <si>
    <t>Buy 1 Potion</t>
  </si>
  <si>
    <t>Pale Woman: “Good. Now leave.” You exit the shop cautiously.</t>
  </si>
  <si>
    <t>needs gold 1; lose_gold 1; gain_potion 1</t>
  </si>
  <si>
    <t>Buy 2 Potions</t>
  </si>
  <si>
    <t>needs gold 2; lose_gold 2; gain_potion 2</t>
  </si>
  <si>
    <t>Buy 3 Potions</t>
  </si>
  <si>
    <t>needs gold 3; lose_gold 3; gain_potion 3</t>
  </si>
  <si>
    <t>WHAM. Her gloved fist collides with your face, nearly knocking you off your feet. Pale Woman: “Get out before I litter the floor with your guts.” You take her word and exit with your guts still safely in your body.</t>
  </si>
  <si>
    <t>order-automatica</t>
  </si>
  <si>
    <t>https://store.steampowered.com/app/2105840/Order_Automatica/</t>
  </si>
  <si>
    <t>https://x.com/Mickanio/status/1555411757409001472</t>
  </si>
  <si>
    <t>C:\Users\Owner\Documents\Roguelike Roguelike\Roguelikes\Mystery Chronicle One Way Heroics.url</t>
  </si>
  <si>
    <t>Dragon Fruit</t>
  </si>
  <si>
    <t>DragonFruit</t>
  </si>
  <si>
    <t>Lucky Fysh</t>
  </si>
  <si>
    <t>Whenever you obtain any amount of gold, Gain +1 Max Health</t>
  </si>
  <si>
    <t>Whenever you obtain a Card, Gain +1 Gold</t>
  </si>
  <si>
    <t>LuckyFysh</t>
  </si>
  <si>
    <t>Cadence of Hyrule</t>
  </si>
  <si>
    <t>cadence-of-hyrule</t>
  </si>
  <si>
    <t>gold_gained: gain_max_hp 1</t>
  </si>
  <si>
    <t>card_obtained: gain_gold 1</t>
  </si>
  <si>
    <t>Curse of Pirates</t>
  </si>
  <si>
    <t>curse-of-pirates</t>
  </si>
  <si>
    <t>https://store.steampowered.com/app/3484940/Curse_of_Pirates/</t>
  </si>
  <si>
    <t>Order Automatica</t>
  </si>
  <si>
    <t>Gasoline</t>
  </si>
  <si>
    <t>Whenever an Enemy is defeated, Add the Fire Tile Effect to the Tile it died on</t>
  </si>
  <si>
    <t>Infusion</t>
  </si>
  <si>
    <t>Every time you defeat an Enemy, Gain +1 Empty Max Health</t>
  </si>
  <si>
    <t>Gain +4 Empty Max Health</t>
  </si>
  <si>
    <t>Rejuvenation Rack</t>
  </si>
  <si>
    <t>Double the effect of all Healing</t>
  </si>
  <si>
    <t>RejuvenationRack</t>
  </si>
  <si>
    <t>death_tile fire</t>
  </si>
  <si>
    <t>enemy_killed: gain_empty_max_hp 1</t>
  </si>
  <si>
    <t>heal_multiplier: 2</t>
  </si>
  <si>
    <t>Dragon Quest Heroes: Torneko‘s Mystery Dungeon Classic HD</t>
  </si>
  <si>
    <t>https://store.steampowered.com/app/4027450/Dragon_Quest_Heroes_Tornekos_Mystery_Dungeon_Classic_HD/</t>
  </si>
  <si>
    <t>Wanderburg</t>
  </si>
  <si>
    <t>wanderburg</t>
  </si>
  <si>
    <t>https://store.steampowered.com/app/3624140/Wanderburg/</t>
  </si>
  <si>
    <t>https://games.gg/news/wanderburg-trailers-drive-150k-steam-wishlists/</t>
  </si>
  <si>
    <t>https://nintendoeverything.com/interview-sparklite-dev-on-zelda-inspirations-art-style-possible-post-launch-additions-more/</t>
  </si>
  <si>
    <t>Sparklite</t>
  </si>
  <si>
    <t>sparklite</t>
  </si>
  <si>
    <t>https://store.steampowered.com/app/943140/Sparklite/</t>
  </si>
  <si>
    <t>https://x.com/Handmancers/status/2038942935211798568?s=20</t>
  </si>
  <si>
    <t>Handmancers</t>
  </si>
  <si>
    <t>handmancers</t>
  </si>
  <si>
    <t>https://store.steampowered.com/app/2423290/Handmancers/</t>
  </si>
  <si>
    <t>dragon-quest-heroes-tornekos-mystery-dungeon-classic-hd</t>
  </si>
  <si>
    <t>Censer</t>
  </si>
  <si>
    <t>Fanny Pack</t>
  </si>
  <si>
    <t>50% chance to spawn 1 random loot on the grid when losing health</t>
  </si>
  <si>
    <t>wearable, bag</t>
  </si>
  <si>
    <t>FannyPack</t>
  </si>
  <si>
    <t>health_lost: 50% chance drop_loot 1</t>
  </si>
  <si>
    <t>C:\Users\Owner\Documents\Roguelike Roguelike\Roguelikes\Spellmasons.url</t>
  </si>
  <si>
    <t>https://store.steampowered.com/app/1618380?snr=5000_5100__</t>
  </si>
  <si>
    <t>C:\Users\Owner\Documents\Roguelike Roguelike\Roguelikes\Lost in Random The Eternal Die.url</t>
  </si>
  <si>
    <t>https://store.steampowered.com/app/2564520/Lost_in_Random_The_Eternal_Die/</t>
  </si>
  <si>
    <t>C:\Users\Owner\Documents\Roguelike Roguelike\Roguelikes\Dungeons of Blood and Dream.url</t>
  </si>
  <si>
    <t>https://store.steampowered.com/app/2488590/Dungeons_of_Blood_and_Dream/</t>
  </si>
  <si>
    <t>C:\Users\Owner\Documents\Roguelike Roguelike\Roguelikes\Rabbit and Steel.url</t>
  </si>
  <si>
    <t>https://store.steampowered.com/app/2132850/Rabbit_and_Steel/</t>
  </si>
  <si>
    <t>Bullat</t>
  </si>
  <si>
    <t>Shoot down a flying enemy</t>
  </si>
  <si>
    <t>bullet</t>
  </si>
  <si>
    <t>bat, bullet</t>
  </si>
  <si>
    <t>King Bullat</t>
  </si>
  <si>
    <t>KingBullat</t>
  </si>
  <si>
    <t>Fungun</t>
  </si>
  <si>
    <t>Shoot a mushroom</t>
  </si>
  <si>
    <t>Resourceful Rat</t>
  </si>
  <si>
    <t>Beat a mini-game inside of a game</t>
  </si>
  <si>
    <t>ResourcefulRat</t>
  </si>
  <si>
    <t>rat</t>
  </si>
  <si>
    <t>Chrome Pyramid</t>
  </si>
  <si>
    <t>Get an achievement 5% or less of players have gotten</t>
  </si>
  <si>
    <t>ChromePyramid</t>
  </si>
  <si>
    <t>Floating Eye</t>
  </si>
  <si>
    <t>FloatingEye</t>
  </si>
  <si>
    <t>Taunt at someone</t>
  </si>
  <si>
    <t>Gremlin Nob</t>
  </si>
  <si>
    <t>GremlinNob</t>
  </si>
  <si>
    <t>The Needle</t>
  </si>
  <si>
    <t>TheNeedle</t>
  </si>
  <si>
    <t>Destroy a wall</t>
  </si>
  <si>
    <t>Wallmonger</t>
  </si>
  <si>
    <t>2x3</t>
  </si>
  <si>
    <t>The Rainmaker</t>
  </si>
  <si>
    <t>Take a shower</t>
  </si>
  <si>
    <t>TheRainmaker</t>
  </si>
  <si>
    <t>The One Who Waits</t>
  </si>
  <si>
    <t>Enter or Create a religion</t>
  </si>
  <si>
    <t>TheOneWhoWaits</t>
  </si>
  <si>
    <t>Chubs&amp;Nubs</t>
  </si>
  <si>
    <t>Chubs &amp; Nubs</t>
  </si>
  <si>
    <t>Eat something smelly</t>
  </si>
  <si>
    <t>dog</t>
  </si>
  <si>
    <t>https://steamcommunity.com/app/1721110/discussions/0/600775708393865281/</t>
  </si>
  <si>
    <t>Abyssus</t>
  </si>
  <si>
    <t>abyssus</t>
  </si>
  <si>
    <t>https://store.steampowered.com/app/1721110/Abyssus/</t>
  </si>
  <si>
    <t>https://www.youtube.com/watch?v=5xuW5r3ww6Y</t>
  </si>
  <si>
    <t>Reignbreaker</t>
  </si>
  <si>
    <t>reignbreaker</t>
  </si>
  <si>
    <t>https://store.steampowered.com/app/2129810/Reignbreaker/</t>
  </si>
  <si>
    <t>C:\Users\Owner\Documents\Roguelike Roguelike\Roguelikes\Abyssus.url</t>
  </si>
  <si>
    <t>C:\Users\Owner\Documents\Roguelike Roguelike\Roguelikes\Reignbreaker.url</t>
  </si>
  <si>
    <t>https://www.reddit.com/r/Games/comments/1v0h3jp/pass_the_fear_playmud_studio_gungeonlike_with/</t>
  </si>
  <si>
    <t>Pass the Fear</t>
  </si>
  <si>
    <t>pass-the-fear</t>
  </si>
  <si>
    <t>https://store.steampowered.com/app/3561220/Pass_the_Fear/</t>
  </si>
  <si>
    <t>https://www.youtube.com/watch?v=4M-9B0RWQF8</t>
  </si>
  <si>
    <t>Rangedrifter</t>
  </si>
  <si>
    <t>https://www.reddit.com/r/roguelikedev/comments/1tbz50j/hello_made_a_3d_asciisprite_roguelike_called/</t>
  </si>
  <si>
    <t>rangedrifter</t>
  </si>
  <si>
    <t>https://store.steampowered.com/app/4595710/Rangedrifter/</t>
  </si>
  <si>
    <t>https://youtu.be/pkhzUQ39ts4</t>
  </si>
  <si>
    <t>Rig Riot</t>
  </si>
  <si>
    <t>rig-riot</t>
  </si>
  <si>
    <t>https://store.steampowered.com/app/3180340/RIG_Riot/</t>
  </si>
  <si>
    <t>The Loopler</t>
  </si>
  <si>
    <t>the-loopler</t>
  </si>
  <si>
    <t>https://store.steampowered.com/app/4150860/The_Loopler/</t>
  </si>
  <si>
    <t>https://www.reddit.com/r/IndieDev/comments/1ow9lo4/my_first_game_on_steam_is_finally_out_shard_squad/</t>
  </si>
  <si>
    <t>https://store.steampowered.com/app/3363560/Shard_Squad/</t>
  </si>
  <si>
    <t>Shard Squad</t>
  </si>
  <si>
    <t>shard-squad</t>
  </si>
  <si>
    <t>Pokémon Survivor Burst</t>
  </si>
  <si>
    <t>pokemon-survivor-burst</t>
  </si>
  <si>
    <t>C:\Users\Owner\Documents\Roguelike Roguelike\Roguelikes\Pokemon Survivor Burst.lnk</t>
  </si>
  <si>
    <t>https://www.pokecommunity.com/threads/pok%C3%A9mon-survivor-burst-multi-languages.543514/</t>
  </si>
  <si>
    <t>https://www.youtube.com/watch?v=L0Yg-sCCPEo</t>
  </si>
  <si>
    <t>Shroom and Gloom</t>
  </si>
  <si>
    <t>shroom-and-gloom</t>
  </si>
  <si>
    <t>https://store.steampowered.com/app/3271280/Shroom_and_Gloom/</t>
  </si>
  <si>
    <t>https://www.reddit.com/r/indiegames/comments/1sc54y5/batomon_showdown_a_casual_autobattler_inspired_by/</t>
  </si>
  <si>
    <t>Batomon Showdown</t>
  </si>
  <si>
    <t>batomon-showdown</t>
  </si>
  <si>
    <t>https://store.steampowered.com/app/4557380/Batomon_Showdown/</t>
  </si>
  <si>
    <t>Deep Rock Galactic: Rogue Core</t>
  </si>
  <si>
    <t>deep-rock-galactic-rogue-core</t>
  </si>
  <si>
    <t>https://store.steampowered.com/app/2605790/Deep_Rock_Galactic_Rogue_Core/</t>
  </si>
  <si>
    <t>https://www.gamereactor.eu/trading-rock-and-stone-for-rogue-and-like-deep-rock-galactic-rogue-core-interview-with-ghost-ship-games-1721543/</t>
  </si>
  <si>
    <t xml:space="preserve">mentions hades in discord a lot and check folder also here https://www.theastronauts.com/2022/10/redesigning-one-witchfire-feature/ </t>
  </si>
  <si>
    <t>https://steamcommunity.com/app/4283360/discussions/0/842879193508271024/#c842879193508275230</t>
  </si>
  <si>
    <t>Legionbound</t>
  </si>
  <si>
    <t>legionbound</t>
  </si>
  <si>
    <t>https://store.steampowered.com/app/4283360/Legionbound/</t>
  </si>
  <si>
    <t>https://x.com/CodeRed_dev/status/1925987988565074114?s=20</t>
  </si>
  <si>
    <t>Tinker Shot</t>
  </si>
  <si>
    <t>tinker-shot</t>
  </si>
  <si>
    <t>https://store.steampowered.com/app/3351280/Tinker_Shot/</t>
  </si>
  <si>
    <t>Fetus</t>
  </si>
  <si>
    <t>Find a baby</t>
  </si>
  <si>
    <t>Stem Cat</t>
  </si>
  <si>
    <t>Defeat an enemy that clones itself</t>
  </si>
  <si>
    <t>StemCat</t>
  </si>
  <si>
    <t>Skeleton Cat</t>
  </si>
  <si>
    <t>Restless Remains</t>
  </si>
  <si>
    <t>On Health depletion, will leave a corpse with 1 Max Health that will revive in it's current tile on game completion unless fully defeated</t>
  </si>
  <si>
    <t>Defeat a skeleton animal</t>
  </si>
  <si>
    <t>cat, undead, skeleton</t>
  </si>
  <si>
    <t>SkeletonCat</t>
  </si>
  <si>
    <t>Caveman Woman</t>
  </si>
  <si>
    <t>Witness a birth</t>
  </si>
  <si>
    <t>baby</t>
  </si>
  <si>
    <t>CavemanWoman</t>
  </si>
  <si>
    <t>Entry Summon (1, baby tag)</t>
  </si>
  <si>
    <t>Defeat a headless enemy</t>
  </si>
  <si>
    <t>Gain +1 Random Card</t>
  </si>
  <si>
    <t>Kernel Hearts</t>
  </si>
  <si>
    <t>kernel-hearts</t>
  </si>
  <si>
    <t>https://store.steampowered.com/app/2902170/Kernel_Hearts/</t>
  </si>
  <si>
    <t>https://www.youtube.com/shorts/VHSBsCiZ148</t>
  </si>
  <si>
    <t>https://x.com/DrivingRogue/status/2084622846303625448?s=20</t>
  </si>
  <si>
    <t>Driving Rogue</t>
  </si>
  <si>
    <t>driving-rogue</t>
  </si>
  <si>
    <t>https://store.steampowered.com/app/3088700/Driving_Rogue/</t>
  </si>
  <si>
    <t>https://x.com/NaiiveStudio/status/1986888642565193932?s=20</t>
  </si>
  <si>
    <t>Insider Trading</t>
  </si>
  <si>
    <t>insider-trading</t>
  </si>
  <si>
    <t>https://store.steampowered.com/app/3166810/Insider_Trading/</t>
  </si>
  <si>
    <t>https://youtu.be/O8FIzwdfuzs</t>
  </si>
  <si>
    <t>Lexispell</t>
  </si>
  <si>
    <t>lexispell</t>
  </si>
  <si>
    <t>https://store.steampowered.com/app/4053960/Lexispell/</t>
  </si>
  <si>
    <t>death: apply_tile Y</t>
  </si>
  <si>
    <t>passive: move_diagonal</t>
  </si>
  <si>
    <t>passive: aura_status Y X</t>
  </si>
  <si>
    <t>first_turn: gain_status dexterity X</t>
  </si>
  <si>
    <t>hit: destroy_loot X</t>
  </si>
  <si>
    <t>hit: devour</t>
  </si>
  <si>
    <t>hit: drain_stat Y X</t>
  </si>
  <si>
    <t>first_turn: summon_adjacent X Y</t>
  </si>
  <si>
    <t>spawn: set_fades X</t>
  </si>
  <si>
    <t>passive: immune burn</t>
  </si>
  <si>
    <t>spawn: gain_status speed X</t>
  </si>
  <si>
    <t>hit: add_curse random X</t>
  </si>
  <si>
    <t>death: dies_with_illusionist</t>
  </si>
  <si>
    <t>first_turn: summon_brood X Y illusion</t>
  </si>
  <si>
    <t>passive: no_move</t>
  </si>
  <si>
    <t>hit: apply_status Y X</t>
  </si>
  <si>
    <t>spawn: hide</t>
  </si>
  <si>
    <t>hit: add_curse injury 1</t>
  </si>
  <si>
    <t>turn: buff_nearest_ally Y X</t>
  </si>
  <si>
    <t>turn: summon_lane X defeated undead</t>
  </si>
  <si>
    <t>turn: summon_lane X Y</t>
  </si>
  <si>
    <t>passive: extra_turn_on_unmet_status_goal</t>
  </si>
  <si>
    <t>passive: reach X</t>
  </si>
  <si>
    <t>first_turn: idle; turn: gain_status strength 1 free</t>
  </si>
  <si>
    <t>passive: strike_through</t>
  </si>
  <si>
    <t>death: summon_here X Y</t>
  </si>
  <si>
    <t>spawn: gain_max_health X</t>
  </si>
  <si>
    <t>hit: steal Y X; passive: flee_when_carrying</t>
  </si>
  <si>
    <t>passive: push_through</t>
  </si>
  <si>
    <t>spawn: set_revives X; death: revive_next_game</t>
  </si>
  <si>
    <t>death: leave_corpse 1 revive=game_end</t>
  </si>
  <si>
    <t>Gain "If beaten in 1+(1/2)^(X-2) hours or less, Gain a [chest reward] and 1 Dash"</t>
  </si>
  <si>
    <t>Owner Sheet</t>
  </si>
  <si>
    <t>Owner</t>
  </si>
  <si>
    <t>Owner Detail</t>
  </si>
  <si>
    <t>Relation</t>
  </si>
  <si>
    <t>Count</t>
  </si>
  <si>
    <t>enemy</t>
  </si>
  <si>
    <t>has</t>
  </si>
  <si>
    <t>boss</t>
  </si>
  <si>
    <t>The Insatiable</t>
  </si>
  <si>
    <t>Eat a living creature</t>
  </si>
  <si>
    <t>phase 1 of 3</t>
  </si>
  <si>
    <t>Throw a body part</t>
  </si>
  <si>
    <t>phase 2 of 3</t>
  </si>
  <si>
    <t>Defeat a rotten enemy</t>
  </si>
  <si>
    <t>phase 3 of 3</t>
  </si>
  <si>
    <t>character</t>
  </si>
  <si>
    <t>curse</t>
  </si>
  <si>
    <t>on player</t>
  </si>
  <si>
    <t>modifies</t>
  </si>
  <si>
    <t>If beaten in 1+(1/2)^(X-2) hours or less</t>
  </si>
  <si>
    <t>If beaten while the difficulty is increased X times or as much as possible</t>
  </si>
  <si>
    <t>Defeat 2 skeletons with a ball</t>
  </si>
  <si>
    <t>Defeat 3 skeletons with a ball</t>
  </si>
  <si>
    <t>Obtain a key</t>
  </si>
  <si>
    <t>beat a game while not healing intentionally</t>
  </si>
  <si>
    <t>beat a game while skipping or trashing X items/upgrades</t>
  </si>
  <si>
    <t>Ticked</t>
  </si>
  <si>
    <t>any time</t>
  </si>
  <si>
    <t>game beaten</t>
  </si>
  <si>
    <t>Defeat 5 skeletons</t>
  </si>
  <si>
    <t>Defeat 3 bugs</t>
  </si>
  <si>
    <t>Defeat 3 goblins</t>
  </si>
  <si>
    <t>Defeat 3 spiders</t>
  </si>
  <si>
    <t>Defeat a God</t>
  </si>
  <si>
    <t>Beat a game while having collected 3 different types of currency</t>
  </si>
  <si>
    <t>Beat a game while having crafted or combined a spell or weapon</t>
  </si>
  <si>
    <t>Beat a game with the help of a God</t>
  </si>
  <si>
    <t>Beat a game while being stinky</t>
  </si>
  <si>
    <t>Beat a game while having muted the game</t>
  </si>
  <si>
    <t>Beat a game while having made a friend</t>
  </si>
  <si>
    <t>Beat a game while having made a Faustian bargain</t>
  </si>
  <si>
    <t>Beat a game while having used sorrow or self-inflicted pain as a weapon</t>
  </si>
  <si>
    <t>Beat a game without backtracking</t>
  </si>
  <si>
    <t>Beat a game without purposefully healing</t>
  </si>
  <si>
    <t>Beat a game without spending currency</t>
  </si>
  <si>
    <t>Beat a game without using a weapon</t>
  </si>
  <si>
    <t>Beat a game without using magic</t>
  </si>
  <si>
    <t>Beat a game without using melee attacks</t>
  </si>
  <si>
    <t>Beat a game without using metal armor</t>
  </si>
  <si>
    <t>Beat a game without eating any food</t>
  </si>
  <si>
    <t>Beat a game while only using 1 hand</t>
  </si>
  <si>
    <t xml:space="preserve">Beat a game while only taking the first option offered when taking reward options </t>
  </si>
  <si>
    <t>Have 6 Guns at once</t>
  </si>
  <si>
    <t>Shoot down 2 flying enemies</t>
  </si>
  <si>
    <t>beat a game while getting X achievements</t>
  </si>
  <si>
    <t>if X or all bosses were beaten without getting hit when beating a game</t>
  </si>
  <si>
    <t>Perfect a game by beating it without losing</t>
  </si>
  <si>
    <t>Beat a game while having selected a random starting build</t>
  </si>
  <si>
    <t>Beat a game while only taking the first option offered when taking reward options</t>
  </si>
  <si>
    <t>Eat a living creature/Throw a body part/Defeat a rotten enemy</t>
  </si>
  <si>
    <t>Gain "You must beat a game while skipping or trashing X items/upgrades or take 3 Damage."</t>
  </si>
  <si>
    <t>Gains "or instead beat a game while skipping or trashing 4-X items/upgrades"</t>
  </si>
  <si>
    <t>Gain "if X or all bosses were beaten without getting hit when beating a game, Gain a [chest reward]"</t>
  </si>
  <si>
    <t>Gains "and you must beat X or all bosses without getting hit in the run you complete the goal in"</t>
  </si>
  <si>
    <t>Gain "You must beat a game while getting X achievements or take 3 Damage."</t>
  </si>
  <si>
    <t>Gains "and if you get X achievements in the run you complete the goal in, Gain a [chest reward]"</t>
  </si>
  <si>
    <t>Gains "and the difficulty must be increased X times or as much as possible in the run you complete the goal in"</t>
  </si>
  <si>
    <t>Gain "You must beat a game while not healing intentionally or take 3 Damage. This lasts for X games."</t>
  </si>
  <si>
    <t>Teleport to the nearest Shop</t>
  </si>
  <si>
    <t>teleport_shop</t>
  </si>
  <si>
    <t>Legend of Dungeon</t>
  </si>
  <si>
    <t>legend-of-dungeon</t>
  </si>
  <si>
    <t>https://store.steampowered.com/app/238280/Legend_of_Dungeon/</t>
  </si>
  <si>
    <t>Stolen Realm Survivors</t>
  </si>
  <si>
    <t>stolen-realm-survivors</t>
  </si>
  <si>
    <t>https://store.steampowered.com/app/3228580/Stolen_Realm_Survivors/</t>
  </si>
  <si>
    <t>Pyrene</t>
  </si>
  <si>
    <t>pyrene</t>
  </si>
  <si>
    <t>https://store.steampowered.com/app/2468100/Pyrene/</t>
  </si>
  <si>
    <t>Space Prison</t>
  </si>
  <si>
    <t>space-prison</t>
  </si>
  <si>
    <t>https://store.steampowered.com/app/1865930/Space_Prison/</t>
  </si>
  <si>
    <t>Anomaly Collapse</t>
  </si>
  <si>
    <t>anomaly-collapse</t>
  </si>
  <si>
    <t>https://store.steampowered.com/app/2082410/Anomaly_Collapse/</t>
  </si>
  <si>
    <t>Trash of the Titans</t>
  </si>
  <si>
    <t>trash-of-the-titans</t>
  </si>
  <si>
    <t>https://store.steampowered.com/app/2450400/Trash_of_the_Titans/</t>
  </si>
  <si>
    <t>Pebble Knights</t>
  </si>
  <si>
    <t>pebble-knights</t>
  </si>
  <si>
    <t>https://store.steampowered.com/app/3087930/Pebble_Knights/</t>
  </si>
  <si>
    <t>https://www.reddit.com/r/roguelikes/comments/13qgts/new_roguelike_legend_of_dungeon_inspired_by_my/</t>
  </si>
  <si>
    <t>https://www.reddit.com/r/roguelites/comments/1t6eumj/we_spent_2_years_making_a_coop_action_roguelite/</t>
  </si>
  <si>
    <t>https://www.indiedb.com/news/dev-blog-10-references-and-pop-culture-in-space-prison</t>
  </si>
  <si>
    <t>https://www.facebook.com/groups/132728896890594/posts/2551615688335224/</t>
  </si>
  <si>
    <t>https://www.reddit.com/r/Games/comments/17dw9zh/trash_of_the_titans_tabagain_its_into_the_breach/</t>
  </si>
  <si>
    <t>https://www.reddit.com/r/IndieGaming/comments/1h0xiwq/been_working_on_pebble_knights_a_mix_of_survival/</t>
  </si>
  <si>
    <t>C:\Users\Owner\Documents\Roguelike Roguelike\Roguelikes\Tyrant's Realm.url</t>
  </si>
  <si>
    <t>C:\Users\Owner\Documents\Roguelike Roguelike\Roguelikes\CleanFall.url</t>
  </si>
  <si>
    <t>https://store.steampowered.com/app/2769780/CleanFall/</t>
  </si>
  <si>
    <t>C:\Users\Owner\Documents\Roguelike Roguelike\Roguelikes\SuperTaxCity.url</t>
  </si>
  <si>
    <t>https://store.steampowered.com/app/2881800/SuperTaxCity/</t>
  </si>
  <si>
    <t>C:\Users\Owner\Documents\Roguelike Roguelike\Roguelikes\The Royal Writ.url</t>
  </si>
  <si>
    <t>C:\Users\Owner\Documents\Roguelike Roguelike\Roguelikes\Turnbound.url</t>
  </si>
  <si>
    <t>C:\Users\Owner\Documents\Roguelike Roguelike\Roguelikes\Hand of Fate 2.url</t>
  </si>
  <si>
    <t>https://store.steampowered.com/app/456670/Hand_of_Fate_2/</t>
  </si>
  <si>
    <t>C:\Users\Owner\Documents\Roguelike Roguelike\Roguelikes\Sandwalkers.url</t>
  </si>
  <si>
    <t>C:\Users\Owner\Documents\Roguelike Roguelike\Roguelikes\Batomon Showdown.url</t>
  </si>
  <si>
    <t>C:\Users\Owner\Documents\Roguelike Roguelike\Roguelikes\Backpack Battles.url</t>
  </si>
  <si>
    <t>https://store.steampowered.com/app/2427700/Backpack_Battles/</t>
  </si>
  <si>
    <t>The Magus Circle</t>
  </si>
  <si>
    <t>https://store.steampowered.com/app/2796640/The_Magus_Circle/</t>
  </si>
  <si>
    <t>the-magus-circle</t>
  </si>
  <si>
    <t>Chaos the Clown</t>
  </si>
  <si>
    <t>ChaosTheClown</t>
  </si>
  <si>
    <t>Burnt Penny</t>
  </si>
  <si>
    <t>BurntPenny</t>
  </si>
  <si>
    <t>Bloody Penny</t>
  </si>
  <si>
    <t>BloodyPenny</t>
  </si>
  <si>
    <t>Counterfeit Penny</t>
  </si>
  <si>
    <t>coin, blood</t>
  </si>
  <si>
    <t>CounterfeitPenny</t>
  </si>
  <si>
    <t>Charged Penny</t>
  </si>
  <si>
    <t>ChargedPenny</t>
  </si>
  <si>
    <t>Swallowed Penny</t>
  </si>
  <si>
    <t>SwallowedPenny</t>
  </si>
  <si>
    <t>Wooden Cross</t>
  </si>
  <si>
    <t>WoodenCross</t>
  </si>
  <si>
    <t>Hairpin</t>
  </si>
  <si>
    <t>IV - The Emperor</t>
  </si>
  <si>
    <t>Spawn a random Boss from the current Game Type and Difficulty Tier</t>
  </si>
  <si>
    <t>IVTheEmperor</t>
  </si>
  <si>
    <t>Endless Nameless</t>
  </si>
  <si>
    <t>EndlessNameless</t>
  </si>
  <si>
    <t>Isaac's Fork</t>
  </si>
  <si>
    <t>IsaacsFork</t>
  </si>
  <si>
    <t>Goat Hoof</t>
  </si>
  <si>
    <t>GoatHoof</t>
  </si>
  <si>
    <t>Blueprint</t>
  </si>
  <si>
    <t>Rocket</t>
  </si>
  <si>
    <t>Deck of Cards</t>
  </si>
  <si>
    <t>Gain +1 Card</t>
  </si>
  <si>
    <t>DeckOfCards</t>
  </si>
  <si>
    <t>Trading Card</t>
  </si>
  <si>
    <t>TradingCard</t>
  </si>
  <si>
    <t>To the Moon</t>
  </si>
  <si>
    <t>ToTheMoon</t>
  </si>
  <si>
    <t>item_used: gain_card 1</t>
  </si>
  <si>
    <t>bank_shields</t>
  </si>
  <si>
    <t>copy_right</t>
  </si>
  <si>
    <t>shop_entered: gain_stat scramble 1</t>
  </si>
  <si>
    <t>echo_first_loot 1</t>
  </si>
  <si>
    <t>spawn_boss</t>
  </si>
  <si>
    <t>game_won: gain_gold 1 plus=counter; enemy_killed if_boss: bump 2</t>
  </si>
  <si>
    <t>game_won: gain_gold 1 per=3 of=gold</t>
  </si>
  <si>
    <t>card_binned once_per_game: gain_gold 2</t>
  </si>
  <si>
    <t>gold_gained: 25% chance gain_hp 1</t>
  </si>
  <si>
    <t>gold_gained: 25% chance gain_stat bombs 1</t>
  </si>
  <si>
    <t>gold_gained: 16% chance charge_random 1</t>
  </si>
  <si>
    <t>gold_gained: 50% chance gain_gold 1</t>
  </si>
  <si>
    <t>loot_used: 25% chance drop_copy</t>
  </si>
  <si>
    <t>passive_status: speed 1</t>
  </si>
  <si>
    <t>boss_spawned: charge_random full</t>
  </si>
  <si>
    <t>game_won: 25% chance gain_hp 1</t>
  </si>
  <si>
    <t>Potion Belt</t>
  </si>
  <si>
    <t>Protective Purse</t>
  </si>
  <si>
    <t>4x1</t>
  </si>
  <si>
    <t>The first time a potion is consumed while inside this bag, Gain +1 Random Buff. Every 4 Potions consumed in this bag removes a random Debuff on the player.</t>
  </si>
  <si>
    <t>PotionBelt</t>
  </si>
  <si>
    <t>ProtectivePurse</t>
  </si>
  <si>
    <t>Leather Bag</t>
  </si>
  <si>
    <t>LeatherBag</t>
  </si>
  <si>
    <t>loot_used if_loot=potion if_in_bag once_per_game: gain_random_buff 1; loot_used if_loot=potion if_in_bag every=4: remove_random_debuff 1</t>
  </si>
  <si>
    <t>Broccoli</t>
  </si>
  <si>
    <t>Cupcake</t>
  </si>
  <si>
    <t>food, sweets</t>
  </si>
  <si>
    <t>Cheese</t>
  </si>
  <si>
    <t>food, dairy</t>
  </si>
  <si>
    <t>Carrot</t>
  </si>
  <si>
    <t>Holdall</t>
  </si>
  <si>
    <t>Charge</t>
  </si>
  <si>
    <t>heat</t>
  </si>
  <si>
    <t>Heat</t>
  </si>
  <si>
    <t>Charged</t>
  </si>
  <si>
    <t>25% chance to Gain +1 Health when gaining Gold</t>
  </si>
  <si>
    <t>25% chance to Gain +1 Bomb when gaining Gold</t>
  </si>
  <si>
    <t>50% chance to Gain +1 Gold when gaining Gold</t>
  </si>
  <si>
    <t>Whenever you use a loot, 25% chance to spawn a duplicate of that loot on the board</t>
  </si>
  <si>
    <t>25% chance to Gain +1 Health when Completing a Game</t>
  </si>
  <si>
    <t>Gain +1 Gold when losing Health</t>
  </si>
  <si>
    <t xml:space="preserve">At the start of combat, Gain +1 Temporary Shield </t>
  </si>
  <si>
    <t xml:space="preserve">Whenever you complete a game, Gain +1 Gold. Increase Gold payout by 2 when you defeat a boss. </t>
  </si>
  <si>
    <t>Whenever you complete a game, Gain +1 Gold for each 3 Gold you have.</t>
  </si>
  <si>
    <t>The first loot you use each game plays an additional copy</t>
  </si>
  <si>
    <t>Whenever you enter a shop, Gain +1 Scramble</t>
  </si>
  <si>
    <t>Copy the effect of the loot to the right of this if possible</t>
  </si>
  <si>
    <t>When a game resolves, unspent Temporary Shields become Shields</t>
  </si>
  <si>
    <t>Whenever you defeat an enemy, Gain +1 Charge. On 6 Charges, Gain +2 Luck</t>
  </si>
  <si>
    <t xml:space="preserve">Whenever you defeat an enemy, Gain +1 Charge. On 3 Charges, Lose 1 Random Debuff </t>
  </si>
  <si>
    <t>Whenever you defeat an enemy, Gain +1 Charge. On 4 Charges, Gain +5 Empty Max Health and Gain +1 Random Buff</t>
  </si>
  <si>
    <t>Whenever you defeat an enemy, Gain +1 Charge. On 6 Charges, Gain +5 Health and Gain +1 Buff to the one you have the most of</t>
  </si>
  <si>
    <t>Whenever you defeat an enemy, Gain +1 Charge. On 4 Charges, Gain +3 Temporary Shield</t>
  </si>
  <si>
    <t>When Loot inside this bag would Gain +1 Charge, it has a +10% chance to Gain +1 Charge</t>
  </si>
  <si>
    <t>At the start of combat, Gain +1 Temporary Shield for every 2 Unidentified Loot in this bag</t>
  </si>
  <si>
    <t>Hero Sword</t>
  </si>
  <si>
    <t>Be a hero</t>
  </si>
  <si>
    <t>Aim</t>
  </si>
  <si>
    <t>Area</t>
  </si>
  <si>
    <t>front</t>
  </si>
  <si>
    <t>stun 1</t>
  </si>
  <si>
    <t>HeroSword</t>
  </si>
  <si>
    <t>Stankus' Toothpick</t>
  </si>
  <si>
    <t>Every Weapon adjacent to this Gains +1 Stun</t>
  </si>
  <si>
    <t>Every 2 Food adjacent to this weapon gives this +1 Stun</t>
  </si>
  <si>
    <t>StankusToothpick</t>
  </si>
  <si>
    <t>Attack an enemy with food</t>
  </si>
  <si>
    <t>Wooden Sword</t>
  </si>
  <si>
    <t>WoodenSword</t>
  </si>
  <si>
    <t>Defeat an enemy with wooden gear on</t>
  </si>
  <si>
    <t>Weapons above and below Gain +1 Stun</t>
  </si>
  <si>
    <t>food, vegetable, garlic</t>
  </si>
  <si>
    <t>stone, whetstone</t>
  </si>
  <si>
    <t>Any Item or Trinket with "whetstone"</t>
  </si>
  <si>
    <t>Outcome</t>
  </si>
  <si>
    <t>Any Item or Trinket with "garlic"</t>
  </si>
  <si>
    <t>Hero Longsword</t>
  </si>
  <si>
    <t>3x1</t>
  </si>
  <si>
    <t>stun 2</t>
  </si>
  <si>
    <t>Every Weapon adjacent to this Gains +2 Stun</t>
  </si>
  <si>
    <t>HeroLongsword</t>
  </si>
  <si>
    <t>3x2</t>
  </si>
  <si>
    <t>Any 2 Items or Trinkets with "whetstone"</t>
  </si>
  <si>
    <t>Consume All</t>
  </si>
  <si>
    <t>any</t>
  </si>
  <si>
    <t>plus</t>
  </si>
  <si>
    <t>Explode an enemy with a cannon ball</t>
  </si>
  <si>
    <t>Consume None</t>
  </si>
  <si>
    <t>Any Item or Trinket with "crown"</t>
  </si>
  <si>
    <t>KingBomber</t>
  </si>
  <si>
    <t>enemy_killed charges=6: gain_stat luck 2</t>
  </si>
  <si>
    <t>enemy_killed charges=3: remove_random_debuff 1</t>
  </si>
  <si>
    <t>16% chance to Gain +1 Charge to a random Chargeable Item or Loot when gaining Gold</t>
  </si>
  <si>
    <t>enemy_killed charges=4: gain_empty_max_hp 5; gain_random_buff 1</t>
  </si>
  <si>
    <t>enemy_killed charges=6: gain_hp 5; gain_top_buff 1</t>
  </si>
  <si>
    <t>enemy_killed charges=4: gain_stat shields 3</t>
  </si>
  <si>
    <t>Fully Charge a random Chargeable Item or Loot when a Boss spawns</t>
  </si>
  <si>
    <t>weapon_stun +1 dirs=up,down</t>
  </si>
  <si>
    <t>Gain +3 Charges for random Chargeable Items and Loot</t>
  </si>
  <si>
    <t>Fully Charge 3 Random Chargeable Items and Loot</t>
  </si>
  <si>
    <t>Passive Effect</t>
  </si>
  <si>
    <t>weapon_stun +2 dirs=adjacent</t>
  </si>
  <si>
    <t>weapon_stun +1 dirs=adjacent</t>
  </si>
  <si>
    <t>Gain +1 Gold for each enemy Stunned with this weapon</t>
  </si>
  <si>
    <t>weapon_stunned if_self: gain_gold 1</t>
  </si>
  <si>
    <t>stun_per_food +1 per=2</t>
  </si>
  <si>
    <t>charge_bonus 10%</t>
  </si>
  <si>
    <t>game_selected: gain_stat shields 1 per=2 of=unidentified_in_bag</t>
  </si>
  <si>
    <t>Beat a game while having defeated a vampire</t>
  </si>
  <si>
    <t>Enemies in the 2 leftmost columns take no extra turns</t>
  </si>
  <si>
    <t>Adjacent Weapons trigger an extra time</t>
  </si>
  <si>
    <t>Lightning Ring</t>
  </si>
  <si>
    <t>random</t>
  </si>
  <si>
    <t>Defeat an enemy with a lightning bolt</t>
  </si>
  <si>
    <t>LightningRing</t>
  </si>
  <si>
    <t>ring, lightning</t>
  </si>
  <si>
    <t>Thunder Loop</t>
  </si>
  <si>
    <t>ThunderLoop</t>
  </si>
  <si>
    <t>stun 2, push right 1</t>
  </si>
  <si>
    <t>Starting loadout</t>
  </si>
  <si>
    <t>1 random joker card</t>
  </si>
  <si>
    <t>tarot</t>
  </si>
  <si>
    <t>playing_card</t>
  </si>
  <si>
    <t>joker</t>
  </si>
  <si>
    <t>1 random wand</t>
  </si>
  <si>
    <t>Gains +1 Replay after each use (Max 4 times)</t>
  </si>
  <si>
    <t>Whip</t>
  </si>
  <si>
    <t>Defeat a vampire</t>
  </si>
  <si>
    <t>Any Item or Trinket with "heart"</t>
  </si>
  <si>
    <t>Bloody Tear</t>
  </si>
  <si>
    <t>Gain +1 Health for each enemy hit</t>
  </si>
  <si>
    <t>BloodyTear</t>
  </si>
  <si>
    <t>Dicevaders</t>
  </si>
  <si>
    <t>dicevaders</t>
  </si>
  <si>
    <t>https://store.steampowered.com/app/3917700/Dicevaders/</t>
  </si>
  <si>
    <t>Gain +1 Bomb. Bombs now apply 1 Stun to all rows in the 4 cardinal directions</t>
  </si>
  <si>
    <t>front_column_slow 2</t>
  </si>
  <si>
    <t>weapon_retrigger +1 dirs=adjacent</t>
  </si>
  <si>
    <t>weapon_hit if_self: gain_hp 1</t>
  </si>
  <si>
    <t>replay_on_use +1 max=4</t>
  </si>
  <si>
    <t>https://www.youtube.com/watch?v=uKyeo6l_pAQ</t>
  </si>
  <si>
    <t>C:\Users\Owner\Documents\Roguelike Roguelike\Roguelikes\Army of Ruin.url</t>
  </si>
  <si>
    <t>https://store.steampowered.com/app/1918040/Army_of_Ruin/</t>
  </si>
  <si>
    <t>C:\Users\Owner\Documents\Roguelike Roguelike\Roguelikes\Chess Survivors.url</t>
  </si>
  <si>
    <t>C:\Users\Owner\Documents\Roguelike Roguelike\Roguelikes\Eldritch.url</t>
  </si>
  <si>
    <t>C:\Users\Owner\Documents\Roguelike Roguelike\Roguelikes\Flick Shot Rogues.url</t>
  </si>
  <si>
    <t>https://store.steampowered.com/app/2427450/Flick_Shot_Rogues/</t>
  </si>
  <si>
    <t>C:\Users\Owner\Documents\Roguelike Roguelike\Roguelikes\Pixel Dungeon.url</t>
  </si>
  <si>
    <t>C:\Users\Owner\Documents\Roguelike Roguelike\Roguelikes\Plinbo.url</t>
  </si>
  <si>
    <t>C:\Users\Owner\Documents\Roguelike Roguelike\Roguelikes\Sky Rogue.url</t>
  </si>
  <si>
    <t>C:\Users\Owner\Documents\Roguelike Roguelike\Roguelikes\Space Prison.url</t>
  </si>
  <si>
    <t>C:\Users\Owner\Documents\Roguelike Roguelike\Roguelikes\Sparklite.url</t>
  </si>
  <si>
    <t>Star Renegades</t>
  </si>
  <si>
    <t>star-renegades</t>
  </si>
  <si>
    <t>C:\Users\Owner\Documents\Roguelike Roguelike\Roguelikes\Star Renegades.url</t>
  </si>
  <si>
    <t>https://store.steampowered.com/app/651670/Star_Renegades/</t>
  </si>
  <si>
    <t>C:\Users\Owner\Documents\Roguelike Roguelike\Roguelikes\Stories from the Outbreak.url</t>
  </si>
  <si>
    <t>https://store.steampowered.com/app/1968630/Stories_from_the_Outbreak/</t>
  </si>
  <si>
    <t>C:\Users\Owner\Documents\Roguelike Roguelike\Roguelikes\Sword of the Necromancer.url</t>
  </si>
  <si>
    <t>C:\Users\Owner\Documents\Roguelike Roguelike\Roguelikes\The Last Game.url</t>
  </si>
  <si>
    <t>C:\Users\Owner\Documents\Roguelike Roguelike\Roguelikes\Tower Fortress.url</t>
  </si>
  <si>
    <t>C:\Users\Owner\Documents\Roguelike Roguelike\Roguelikes\Trials of Fire.url</t>
  </si>
  <si>
    <t>https://youtu.be/_Ner8cAfsBg</t>
  </si>
  <si>
    <t>C:\Users\Owner\Documents\Roguelike Roguelike\Roguelikes\Skull Horde.url</t>
  </si>
  <si>
    <t>https://store.steampowered.com/app/3199360/Skull_Horde/</t>
  </si>
  <si>
    <t>C:\Users\Owner\Documents\Roguelike Roguelike\Roguelikes\Cats &amp; Dice.url</t>
  </si>
  <si>
    <t>C:\Users\Owner\Documents\Roguelike Roguelike\Roguelikes\Shape of Dreams.url</t>
  </si>
  <si>
    <t>https://store.steampowered.com/app/2444750/Shape_of_Dreams/</t>
  </si>
  <si>
    <t>C:\Users\Owner\Documents\Roguelike Roguelike\Roguelikes\33 Immortals.url</t>
  </si>
  <si>
    <t>https://www.inven.co.kr/webzine/news/?news=194987</t>
  </si>
  <si>
    <t>https://rogueliker.com/footgun-underground-interview/</t>
  </si>
  <si>
    <t>https://cheerfulghost.com/jdodson/posts/1590/interview-with-death-road-to-canada-s-kepa-auwae</t>
  </si>
  <si>
    <t>https://toogytime.wordpress.com/2014/12/16/toogy-talk-crawl-an-interview-with-barney-cumming-of-powerhoof/</t>
  </si>
  <si>
    <t>https://www.pentadact.com/2015-09-25-natural-numbers-in-game-design/</t>
  </si>
  <si>
    <t>https://steamcommunity.com/games/1000010/announcements/detail/1712958942358263915</t>
  </si>
  <si>
    <t>https://steamcommunity.com/games/3123120/announcements/detail/502834694432228039</t>
  </si>
  <si>
    <t>https://steamcommunity.com/games/2835570/announcements/detail/4181107834755509907</t>
  </si>
  <si>
    <t>https://cliqist.com/2015/01/30/children-morta-interview/#</t>
  </si>
  <si>
    <t>https://www.gamesradar.com/modern-roguelikes-are-in-great-shape-but-where-does-the-genre-go-next/</t>
  </si>
  <si>
    <t>https://steamcommunity.com/games/3066570/announcements/detail/4356754561281185320</t>
  </si>
  <si>
    <t>https://steamcommunity.com/games/3923750/announcements/detail/503962497384974869</t>
  </si>
  <si>
    <t>https://steamcommunity.com/games/1619520/announcements/detail/3692434297316940519</t>
  </si>
  <si>
    <t>https://steamcommunity.com/games/1123770/announcements/detail/1697231221626410268</t>
  </si>
  <si>
    <t>https://www.nintendolife.com/news/2021/02/feature_curse_of_the_dead_gods_devs_on_early_access_switch_challenges_and_hades_comparisons</t>
  </si>
  <si>
    <t>https://steamcommunity.com/games/1637320/announcements/detail/4673137508062083951</t>
  </si>
  <si>
    <t>https://steamcommunity.com/games/2342950/announcements/detail/3801662447199262264</t>
  </si>
  <si>
    <t>https://steamcommunity.com/games/2342950/announcements/detail/524208404882784298</t>
  </si>
  <si>
    <t>https://steamcommunity.com/games/1914580/announcements/detail/3096792662638547858</t>
  </si>
  <si>
    <t>https://steamcommunity.com/games/2068280/announcements/detail/5301322539098227375</t>
  </si>
  <si>
    <t>https://steamcommunity.com/games/2105840/announcements/detail/670626757615813587</t>
  </si>
  <si>
    <t>https://steamcommunity.com/games/2105840/announcements/detail/526488742956893954</t>
  </si>
  <si>
    <t>https://steamcommunity.com/games/262790/announcements/detail/1694779751808309596</t>
  </si>
  <si>
    <t>https://steamcommunity.com/games/692890/announcements/detail/4599817768902300278</t>
  </si>
  <si>
    <t>https://steamcommunity.com/games/1494560/announcements/detail/4187858160655360600</t>
  </si>
  <si>
    <t>https://steamcommunity.com/games/2067920/announcements/detail/3908626109457877555</t>
  </si>
  <si>
    <t>Runic Survivor</t>
  </si>
  <si>
    <t>runic-survivor</t>
  </si>
  <si>
    <t>https://store.steampowered.com/app/2116920/Runic_Survivor/</t>
  </si>
  <si>
    <t>https://steamcommunity.com/games/1732090/announcements/detail/3328736922033412095</t>
  </si>
  <si>
    <t>https://steamcommunity.com/games/1227280/announcements/detail/4522268823003961902</t>
  </si>
  <si>
    <t>Slime 3k: Demake</t>
  </si>
  <si>
    <t>slime-3k-demake</t>
  </si>
  <si>
    <t>C:\Users\Owner\Documents\Roguelike Roguelike\Roguelikes\Slime3kDemake.lnk</t>
  </si>
  <si>
    <t>https://steamcommunity.com/games/1105670/announcements/detail/2996568545566483264</t>
  </si>
  <si>
    <t>https://steamcommunity.com/games/2088570/announcements/detail/6770639657665738311</t>
  </si>
  <si>
    <t>https://steamcommunity.com/games/2066020/announcements/detail/538872373928001896</t>
  </si>
  <si>
    <t>https://steamcommunity.com/app/3228590/discussions/0/591779267908673222/#c591779267908675739</t>
  </si>
  <si>
    <t>https://www.gamespark.jp/article/2025/07/24/155340.html</t>
  </si>
  <si>
    <t>https://v.daum.net/v/pIwu8NNfMg?f=p</t>
  </si>
  <si>
    <t>https://www.gamecast-blog.com/archives/66001023.html</t>
  </si>
  <si>
    <t>https://www.gamespark.jp/article/2025/12/23/160936.html</t>
  </si>
  <si>
    <t>https://bbs.ruliweb.com/news/read/152932</t>
  </si>
  <si>
    <t>https://dtf.ru/gamedev/141739-otzyvy-i-obshenie-na-meropriyatiyah-uchat-luchshe-lyubyh-kursov-beseda-s-avtorom-rogalika-despots-game</t>
  </si>
  <si>
    <t>Despot's Game</t>
  </si>
  <si>
    <t>Despotism 3k</t>
  </si>
  <si>
    <t>https://store.steampowered.com/app/699920/Despotism_3k/</t>
  </si>
  <si>
    <t>despotism-3k</t>
  </si>
  <si>
    <t>https://www.gamespark.jp/article/2026/05/10/166209.html</t>
  </si>
  <si>
    <t>https://www.gamedeveloper.com/business/paper-heroes-colm-larkin-and-guild-of-dungeoneering</t>
  </si>
  <si>
    <t>https://www.gamedeveloper.com/design/road-to-the-igf-spry-fox-s-and-wild-shadow-studios-i-realm-of-the-mad-god-i-</t>
  </si>
  <si>
    <t>https://rpgcodex.net/content.php?id=8133</t>
  </si>
  <si>
    <t>https://reviewfix.com/2018/08/review-fix-exclusive-inside-caves-of-qud/</t>
  </si>
  <si>
    <t>https://www.theyoungfolks.com/video-games/154551/interview-joris-dormans-details-the-gameplay-and-story-of-unexplored-2/</t>
  </si>
  <si>
    <t>https://www.gamegrin.com/articles/developer-interview-neon-abyss-2-veewo-games/</t>
  </si>
  <si>
    <t>https://www.gamespark.jp/article/2023/02/15/127110.html</t>
  </si>
  <si>
    <t>https://www.gamedeveloper.com/design/-play-86-interview-with-adom-creator-dr-thomas-biskup</t>
  </si>
  <si>
    <t>https://itch.io/t/9805/immortal-redneck-the-definitive-redneck-fps-roguelite</t>
  </si>
  <si>
    <t>https://reviewfix.com/2018/03/review-fix-exclusive-inside-immortal-redneck/</t>
  </si>
  <si>
    <t>https://www.engadget.com/2013-08-15-wasteland-kings-is-vlambeers-next-big-little-game.html</t>
  </si>
  <si>
    <t>https://web.archive.org/web/20250319160658/https://www.whatsitlike.com.au/interview-with-tiago-zaidan-vampire-hunters/</t>
  </si>
  <si>
    <t>https://nichegamer.com/patch-quest-interview/</t>
  </si>
  <si>
    <t>https://valleesdeletrange.wordpress.com/2026/03/09/sol-cesto-le-bandit-manchot-et-ses-deux-tetes-entretien-avec-chariospirale-et-docgeraud/</t>
  </si>
  <si>
    <t>https://spacemyfriend.itch.io/cavity-busters</t>
  </si>
  <si>
    <t>https://www.rpgsite.net/interview/20000-brian-bucklew-caves-of-qud-interview-expansions-switch-port-unity-controller-support-coffee</t>
  </si>
  <si>
    <t>https://www.quartertothree.com/fp/2013/07/30/ten-things-you-should-know-about-sunless-sea/</t>
  </si>
  <si>
    <t>https://www.gamedeveloper.com/game-platforms/playing-catch-up-i-castle-of-the-winds-i-rick-saada</t>
  </si>
  <si>
    <t>https://newsletter.gamediscover.co/p/how-sulfur-sold-50k-real-fast-and</t>
  </si>
  <si>
    <t>Sulfur</t>
  </si>
  <si>
    <t>C:\Users\Owner\Documents\Roguelike Roguelike\Roguelikes\Runic.url</t>
  </si>
  <si>
    <t>C:\Users\Owner\Documents\Roguelike Roguelike\Roguelikes\Infinite Space III Sea of Stars.url</t>
  </si>
  <si>
    <t>https://www.gamedeveloper.com/design/building-i-enter-the-gungeon-i-s-dungeon-climbing-spin-off-i-exit-the-gungeon-i-</t>
  </si>
  <si>
    <t>https://howtomarketagame.com/2025/08/13/gnomes-tower-defense-with-10-month-dev-time-hits-367484/</t>
  </si>
  <si>
    <t>https://steamcommunity.com/games/981430/announcements/detail/3728349046587300862</t>
  </si>
  <si>
    <t>https://rubberchickengames.com/2014/10/14/entrevista-a-terri-vellmann-criador-de-heavy-bullets/</t>
  </si>
  <si>
    <t>https://www.gamedeveloper.com/production/prototyping-i-let-s-revolution-i-transforming-i-minesweeper-i-into-a-turn-based-strategy-roguelike</t>
  </si>
  <si>
    <t>https://www.thegamer.com/moonlighter-2-the-endless-vault-preview-inteview-hades-inspired/</t>
  </si>
  <si>
    <t xml:space="preserve">Moonlighter 2: The Endless Vault </t>
  </si>
  <si>
    <t>https://gamingbolt.com/morbid-metal-interview-shapeshifting-level-design-combat-and-more</t>
  </si>
  <si>
    <t>https://www.gamesradar.com/games/roguelike/a-4000-hour-final-fantasy-14-diehard-made-his-own-mmo-raid-infused-roguelike-and-its-tearing-it-up-on-steam-beating-the-4-year-sales-of-his-last-game-in-24-hours/</t>
  </si>
  <si>
    <t>https://www.screenhype.co.uk/undermine-2-interview-thorium-entertainment-exclusive/</t>
  </si>
  <si>
    <t>https://steamcommunity.com/games/2400160/announcements/detail/4686648941196507636</t>
  </si>
  <si>
    <t>Proof</t>
  </si>
  <si>
    <t>torneko_s_great_adventure_mystery_dungeon---baroque</t>
  </si>
  <si>
    <t>https://nervetower.neocities.org/int_yonemitsu_ps</t>
  </si>
  <si>
    <t>rogue---baroque</t>
  </si>
  <si>
    <t>spelunky_classic---cardinal_quest</t>
  </si>
  <si>
    <t>https://www.indiegamemag.com/ido-yehieli-interview-nephews-and-niches/</t>
  </si>
  <si>
    <t>desktop_dungeons---cardinal_quest</t>
  </si>
  <si>
    <t>brogue---cardinal_quest</t>
  </si>
  <si>
    <t>into_the_breach---cobalt_core</t>
  </si>
  <si>
    <t>hades---cobalt_core</t>
  </si>
  <si>
    <t>https://turnbasedlovers.com/10-turns-interview/with-cobalt-core-devs/</t>
  </si>
  <si>
    <t>https://rpgcodex.net/content.php?id=102</t>
  </si>
  <si>
    <t>ancient_domains_of_mystery---gearhead</t>
  </si>
  <si>
    <t>https://shmuplations.com/chunsoft30th/</t>
  </si>
  <si>
    <t>nethack---mystery_dungeon_2_shiren_the_wanderer</t>
  </si>
  <si>
    <t>hades---shadowveil_legend_of_the_five_rings</t>
  </si>
  <si>
    <t>brotato---stolen_realm_survivors</t>
  </si>
  <si>
    <t>https://www.demonlore.com/</t>
  </si>
  <si>
    <t>diablo---demonlore</t>
  </si>
  <si>
    <t>ftl---heading_out</t>
  </si>
  <si>
    <t>https://tech4gamers.com/heading-out-interview/</t>
  </si>
  <si>
    <t>https://crpgaddict.blogspot.com/2011/05/omega-everything-is-reference.html</t>
  </si>
  <si>
    <t>rogue---omega</t>
  </si>
  <si>
    <t>diablo---vagante</t>
  </si>
  <si>
    <t>https://turtlefoxgames.itch.io/talented/devlog/354683/devlog-17-experimentation</t>
  </si>
  <si>
    <t>vampire_survivors---talented</t>
  </si>
  <si>
    <t>100_rogues---quest_of_dungeons</t>
  </si>
  <si>
    <t>20_minutes_till_dawn---disfigure</t>
  </si>
  <si>
    <t>20_minutes_till_dawn---rogue_command</t>
  </si>
  <si>
    <t>20_minutes_till_dawn---slime_3k_rise_against_despot</t>
  </si>
  <si>
    <t>20_minutes_till_dawn---star_survivor</t>
  </si>
  <si>
    <t>868_hack---order_automatica</t>
  </si>
  <si>
    <t>9_kings---tiny_auto_knights</t>
  </si>
  <si>
    <t>across_the_obelisk---the_royal_writ</t>
  </si>
  <si>
    <t>ancient_domains_of_mystery---frozen_depths</t>
  </si>
  <si>
    <t>ancient_domains_of_mystery---gearhead_caramel</t>
  </si>
  <si>
    <t>ancient_domains_of_mystery---hyperrogue</t>
  </si>
  <si>
    <t>ancient_domains_of_mystery---keeperrl</t>
  </si>
  <si>
    <t>ancient_domains_of_mystery---lambdarogue_the_book_of_stars</t>
  </si>
  <si>
    <t>ancient_domains_of_mystery---moonring</t>
  </si>
  <si>
    <t>ancient_domains_of_mystery---powder</t>
  </si>
  <si>
    <t>ancient_domains_of_mystery---shadow_of_the_wyrm</t>
  </si>
  <si>
    <t>ancient_domains_of_mystery---soulash</t>
  </si>
  <si>
    <t>ancient_domains_of_mystery---sproggiwood</t>
  </si>
  <si>
    <t>angband---cardinal_quest</t>
  </si>
  <si>
    <t>angband---crablike</t>
  </si>
  <si>
    <t>angband---diablo</t>
  </si>
  <si>
    <t>angband---lambdarogue_the_book_of_stars</t>
  </si>
  <si>
    <t>angband---powder</t>
  </si>
  <si>
    <t>angband---sil</t>
  </si>
  <si>
    <t>angband---the_ground_gives_way</t>
  </si>
  <si>
    <t>angband---zangband</t>
  </si>
  <si>
    <t>angband---zmangband</t>
  </si>
  <si>
    <t>angband---zorbus</t>
  </si>
  <si>
    <t>astronarch---the_last_flame</t>
  </si>
  <si>
    <t>atomicrops---pesticide_not_required</t>
  </si>
  <si>
    <t>azure_dreams---sword_of_the_necromancer</t>
  </si>
  <si>
    <t>backpack_battles---he_is_coming</t>
  </si>
  <si>
    <t>backpack_battles---knightica</t>
  </si>
  <si>
    <t>backpack_battles---lootplot</t>
  </si>
  <si>
    <t>backpack_battles---oaken_tower</t>
  </si>
  <si>
    <t>backpack_battles---rogue_voltage</t>
  </si>
  <si>
    <t>backpack_battles---tiny_auto_knights</t>
  </si>
  <si>
    <t>backpack_hero---backpack_battles</t>
  </si>
  <si>
    <t>backpack_hero---barda</t>
  </si>
  <si>
    <t>backpack_hero---footgun_underground</t>
  </si>
  <si>
    <t>backpack_hero---god_of_weapons</t>
  </si>
  <si>
    <t>backpack_hero---rogue_voltage</t>
  </si>
  <si>
    <t>backpack_hero---spin_hero</t>
  </si>
  <si>
    <t>bad_north---tabletop_tavern</t>
  </si>
  <si>
    <t>bad_north---wanderburg</t>
  </si>
  <si>
    <t>balatro---aotenjo_infinite_hands</t>
  </si>
  <si>
    <t>balatro---beyond_words</t>
  </si>
  <si>
    <t>balatro---bingle_bingle</t>
  </si>
  <si>
    <t>balatro---cats_dice</t>
  </si>
  <si>
    <t>balatro---chosen_garden</t>
  </si>
  <si>
    <t>balatro---cloverpit</t>
  </si>
  <si>
    <t>balatro---clutchtime_basketball_deckbuilder</t>
  </si>
  <si>
    <t>balatro---combolands</t>
  </si>
  <si>
    <t>balatro---cropdeck</t>
  </si>
  <si>
    <t>balatro---dead_finger_dice</t>
  </si>
  <si>
    <t>balatro---dicealot</t>
  </si>
  <si>
    <t>balatro---driving_rogue</t>
  </si>
  <si>
    <t>balatro---drop_duchy</t>
  </si>
  <si>
    <t>balatro---drop_pockets</t>
  </si>
  <si>
    <t>balatro---gambonanza</t>
  </si>
  <si>
    <t>balatro---glyphica_typing_survival</t>
  </si>
  <si>
    <t>balatro---how_many_dudes</t>
  </si>
  <si>
    <t>balatro---insider_trading</t>
  </si>
  <si>
    <t>balatro---lootplot</t>
  </si>
  <si>
    <t>balatro---lucky_shot</t>
  </si>
  <si>
    <t>balatro---omelet_you_cook</t>
  </si>
  <si>
    <t>balatro---passant_a_chess_roguelike</t>
  </si>
  <si>
    <t>balatro---pegs_x_stickers</t>
  </si>
  <si>
    <t>balatro---pip_my_dice</t>
  </si>
  <si>
    <t>balatro---raccoin_coin_pusher_roguelike</t>
  </si>
  <si>
    <t>balatro---replicat</t>
  </si>
  <si>
    <t>balatro---rogue_factory</t>
  </si>
  <si>
    <t>balatro---rollscape</t>
  </si>
  <si>
    <t>balatro---roulette_hero</t>
  </si>
  <si>
    <t>balatro---runeborn</t>
  </si>
  <si>
    <t>balatro---runeveil</t>
  </si>
  <si>
    <t>balatro---schism</t>
  </si>
  <si>
    <t>balatro---slot_or_not</t>
  </si>
  <si>
    <t>balatro---sodaman</t>
  </si>
  <si>
    <t>balatro---steve_s_warehouse_physics_roguelike_chaos</t>
  </si>
  <si>
    <t>balatro---the_loopler</t>
  </si>
  <si>
    <t>balatro---the_royal_writ</t>
  </si>
  <si>
    <t>balatro---tic_tactic</t>
  </si>
  <si>
    <t>balatro---ultrapool</t>
  </si>
  <si>
    <t>balatro---word_play</t>
  </si>
  <si>
    <t>ballionaire---dicevaders</t>
  </si>
  <si>
    <t>ballionaire---omelet_you_cook</t>
  </si>
  <si>
    <t>battle_brothers---the_last_spell</t>
  </si>
  <si>
    <t>boneraiser_minions---star_survivor</t>
  </si>
  <si>
    <t>book_of_demons---hellcard</t>
  </si>
  <si>
    <t>brogue---escape_the_mad_empire</t>
  </si>
  <si>
    <t>brogue---moonring</t>
  </si>
  <si>
    <t>brogue---pixel_dungeon</t>
  </si>
  <si>
    <t>brogue---rift_wizard</t>
  </si>
  <si>
    <t>brogue---rogue_fp</t>
  </si>
  <si>
    <t>brogue---space_grunts</t>
  </si>
  <si>
    <t>brogue---unexplored</t>
  </si>
  <si>
    <t>brotato---arms_of_god</t>
  </si>
  <si>
    <t>brotato---astro_prospector</t>
  </si>
  <si>
    <t>brotato---cluckmech_oasis</t>
  </si>
  <si>
    <t>brotato---footgun_underground</t>
  </si>
  <si>
    <t>brotato---heretic_s_fork</t>
  </si>
  <si>
    <t>brotato---how_many_dudes</t>
  </si>
  <si>
    <t>brotato---kill_the_music</t>
  </si>
  <si>
    <t>brotato---maid_survivors_little_angels</t>
  </si>
  <si>
    <t>brotato---noobs_are_coming</t>
  </si>
  <si>
    <t>brotato---pebble_knights</t>
  </si>
  <si>
    <t>brotato---pesticide_not_required</t>
  </si>
  <si>
    <t>brotato---shape_shifter_formations</t>
  </si>
  <si>
    <t>brotato---slime_3k_rise_against_despot</t>
  </si>
  <si>
    <t>brotato---star_survivor</t>
  </si>
  <si>
    <t>brotato---voids_vigil</t>
  </si>
  <si>
    <t>buckshot_roulette---cloverpit</t>
  </si>
  <si>
    <t>castle_of_the_winds---dungeonmans</t>
  </si>
  <si>
    <t>castlevaniarl---zmangband</t>
  </si>
  <si>
    <t>cataclysm_dark_days_ahead---cataclysm_bright_nights</t>
  </si>
  <si>
    <t>cataclysm---cataclysm_dark_days_ahead</t>
  </si>
  <si>
    <t>caveblazers---wildfrost</t>
  </si>
  <si>
    <t>caves_of_qud---approaching_infinity</t>
  </si>
  <si>
    <t>children_of_morta---astral_ascent</t>
  </si>
  <si>
    <t>children_of_morta---teenage_mutant_ninja_turtles_splintered_fate</t>
  </si>
  <si>
    <t>cloverpit---don_t_let_it_starve</t>
  </si>
  <si>
    <t>cogmind---mainframe_defenders</t>
  </si>
  <si>
    <t>cogmind---the_doors_of_trithius</t>
  </si>
  <si>
    <t>crab_champions---vellum</t>
  </si>
  <si>
    <t>crypt_of_the_necrodancer---20xx</t>
  </si>
  <si>
    <t>crypt_of_the_necrodancer---bpm_bullets_per_minute</t>
  </si>
  <si>
    <t>crypt_of_the_necrodancer---demon_lord_just_a_block</t>
  </si>
  <si>
    <t>crypt_of_the_necrodancer---guidus</t>
  </si>
  <si>
    <t>crypt_of_the_necrodancer---hyperrogue</t>
  </si>
  <si>
    <t>crypt_of_the_necrodancer---kill_the_music</t>
  </si>
  <si>
    <t>crypt_of_the_necrodancer---shogun_showdown</t>
  </si>
  <si>
    <t>cult_of_the_lamb---cinderia</t>
  </si>
  <si>
    <t>cult_of_the_lamb---garden_of_witches</t>
  </si>
  <si>
    <t>cupiclaw---raccoin_coin_pusher_roguelike</t>
  </si>
  <si>
    <t>curious_expedition---insurmountable</t>
  </si>
  <si>
    <t>curious_expedition---sandwalkers</t>
  </si>
  <si>
    <t>curse_of_the_dead_gods---netherworld_covenant</t>
  </si>
  <si>
    <t>dark_devotion---astral_ascent</t>
  </si>
  <si>
    <t>darkest_dungeon---across_the_obelisk</t>
  </si>
  <si>
    <t>darkest_dungeon---anomaly_collapse</t>
  </si>
  <si>
    <t>darkest_dungeon---as_we_descend</t>
  </si>
  <si>
    <t>darkest_dungeon---chrono_ark</t>
  </si>
  <si>
    <t>darkest_dungeon---curse_of_the_dead_gods</t>
  </si>
  <si>
    <t>darkest_dungeon---deck_of_ashes</t>
  </si>
  <si>
    <t>darkest_dungeon---deep_sky_derelicts</t>
  </si>
  <si>
    <t>darkest_dungeon---die_for_the_lich</t>
  </si>
  <si>
    <t>darkest_dungeon---dungeon_rushers</t>
  </si>
  <si>
    <t>darkest_dungeon---escape_the_mad_empire</t>
  </si>
  <si>
    <t>darkest_dungeon---gordian_quest</t>
  </si>
  <si>
    <t>darkest_dungeon---hades</t>
  </si>
  <si>
    <t>darkest_dungeon---iratus_lord_of_the_dead</t>
  </si>
  <si>
    <t>darkest_dungeon---luck_loot</t>
  </si>
  <si>
    <t>darkest_dungeon---nadir</t>
  </si>
  <si>
    <t>darkest_dungeon---sandwalkers</t>
  </si>
  <si>
    <t>darkest_dungeon---shadowveil_legend_of_the_five_rings</t>
  </si>
  <si>
    <t>darkest_dungeon---shogun_showdown</t>
  </si>
  <si>
    <t>darkest_dungeon---slay_the_spire</t>
  </si>
  <si>
    <t>darkest_dungeon---tinyfolks</t>
  </si>
  <si>
    <t>darkest_dungeon---voice_of_belldona</t>
  </si>
  <si>
    <t>dave_the_diver---dive_or_die_children_of_rain</t>
  </si>
  <si>
    <t>dead_cells---absolum</t>
  </si>
  <si>
    <t>dead_cells---aethermancer</t>
  </si>
  <si>
    <t>dead_cells---an_amazing_wizard</t>
  </si>
  <si>
    <t>dead_cells---astral_ascent</t>
  </si>
  <si>
    <t>dead_cells---atomic_owl</t>
  </si>
  <si>
    <t>dead_cells---battle_shapers</t>
  </si>
  <si>
    <t>dead_cells---devil_slayer_raksasi</t>
  </si>
  <si>
    <t>dead_cells---dreamscaper</t>
  </si>
  <si>
    <t>dead_cells---dunjungle</t>
  </si>
  <si>
    <t>dead_cells---fury_unleashed</t>
  </si>
  <si>
    <t>dead_cells---galactic_glitch</t>
  </si>
  <si>
    <t>dead_cells---hades</t>
  </si>
  <si>
    <t>dead_cells---katanaut</t>
  </si>
  <si>
    <t>dead_cells---neon_abyss</t>
  </si>
  <si>
    <t>dead_cells---reality_break</t>
  </si>
  <si>
    <t>dead_cells---scourgebringer</t>
  </si>
  <si>
    <t>dead_cells---space_gladiators</t>
  </si>
  <si>
    <t>dead_cells---teenage_mutant_ninja_turtles_splintered_fate</t>
  </si>
  <si>
    <t>dead_cells---the_rogue_prince_of_persia</t>
  </si>
  <si>
    <t>dead_cells---tyrant_s_realm</t>
  </si>
  <si>
    <t>dead_cells---undermine</t>
  </si>
  <si>
    <t>dead_cells---windblown</t>
  </si>
  <si>
    <t>death_must_die---everything_is_crab</t>
  </si>
  <si>
    <t>death_must_die---jotunnslayer_hordes_of_hel</t>
  </si>
  <si>
    <t>death_must_die---sodaman</t>
  </si>
  <si>
    <t>death_must_die---the_spell_brigade</t>
  </si>
  <si>
    <t>death_roads_tournament---fogpiercer</t>
  </si>
  <si>
    <t>deep_rock_galactic_survivor---ball_x_pit</t>
  </si>
  <si>
    <t>deep_rock_galactic_survivor---hand_of_fate_hordes</t>
  </si>
  <si>
    <t>deep_rock_galactic_survivor---the_spell_brigade</t>
  </si>
  <si>
    <t>deep_sky_derelicts---death_roads_tournament</t>
  </si>
  <si>
    <t>demoncrawl---broomsweeper</t>
  </si>
  <si>
    <t>desktop_dungeons---lost_for_swords</t>
  </si>
  <si>
    <t>despot_s_game---skull_horde</t>
  </si>
  <si>
    <t>diablo---arms_of_god</t>
  </si>
  <si>
    <t>diablo---book_of_demons</t>
  </si>
  <si>
    <t>diablo---cardinal_quest</t>
  </si>
  <si>
    <t>diablo---crawl</t>
  </si>
  <si>
    <t>diablo---curse_of_the_dead_gods</t>
  </si>
  <si>
    <t>diablo---dark_light_survivor</t>
  </si>
  <si>
    <t>diablo---dungeonmans</t>
  </si>
  <si>
    <t>diablo---escape_the_mad_empire</t>
  </si>
  <si>
    <t>diablo---god_of_weapons</t>
  </si>
  <si>
    <t>diablo---gordian_quest</t>
  </si>
  <si>
    <t>diablo---hell_clock</t>
  </si>
  <si>
    <t>diablo---lambdarogue_the_book_of_stars</t>
  </si>
  <si>
    <t>diablo---mewgenics</t>
  </si>
  <si>
    <t>diablo---our_darker_purpose</t>
  </si>
  <si>
    <t>diablo---picayune_dreams</t>
  </si>
  <si>
    <t>diablo---powder</t>
  </si>
  <si>
    <t>diablo---stolen_realm_survivors</t>
  </si>
  <si>
    <t>diablo---sword_of_the_stars_the_pit</t>
  </si>
  <si>
    <t>diablo---voin</t>
  </si>
  <si>
    <t>dicey_dungeons---backpack_hero</t>
  </si>
  <si>
    <t>dicey_dungeons---dice_fold</t>
  </si>
  <si>
    <t>dicey_dungeons---dicealot</t>
  </si>
  <si>
    <t>dicey_dungeons---die_for_the_lich</t>
  </si>
  <si>
    <t>dicey_dungeons---dog_witch</t>
  </si>
  <si>
    <t>dicey_dungeons---dungeon_clawler</t>
  </si>
  <si>
    <t>dicey_dungeons---words_can_kill</t>
  </si>
  <si>
    <t>dome_keeper---choo_choo_survivor</t>
  </si>
  <si>
    <t>dome_keeper---cleanfall</t>
  </si>
  <si>
    <t>dome_keeper---feed_the_deep</t>
  </si>
  <si>
    <t>dome_keeper---monsters_are_coming</t>
  </si>
  <si>
    <t>dome_keeper---wall_world</t>
  </si>
  <si>
    <t>don_t_starve---our_darker_purpose</t>
  </si>
  <si>
    <t>don_t_starve---road_not_taken</t>
  </si>
  <si>
    <t>don_t_starve---the_flame_in_the_flood</t>
  </si>
  <si>
    <t>doomrl---cataclysm</t>
  </si>
  <si>
    <t>doomrl---frozen_depths</t>
  </si>
  <si>
    <t>doomrl---infra_arcana</t>
  </si>
  <si>
    <t>doomrl---quasimorph</t>
  </si>
  <si>
    <t>doomrl---space_grunts</t>
  </si>
  <si>
    <t>dota_auto_chess---super_auto_pets</t>
  </si>
  <si>
    <t>dota_auto_chess---teamfight_tactics</t>
  </si>
  <si>
    <t>downwell---exit_the_gungeon</t>
  </si>
  <si>
    <t>downwell---gonner</t>
  </si>
  <si>
    <t>downwell---lone_ruin</t>
  </si>
  <si>
    <t>downwell---riptale</t>
  </si>
  <si>
    <t>downwell---scourgebringer</t>
  </si>
  <si>
    <t>downwell---tower_fortress</t>
  </si>
  <si>
    <t>downwell---tumbleseed</t>
  </si>
  <si>
    <t>dream_quest---dicey_dungeons</t>
  </si>
  <si>
    <t>dream_quest---monster_slayers</t>
  </si>
  <si>
    <t>dungeon_clawler---roulette_dungeon</t>
  </si>
  <si>
    <t>dungeon_crawl_stone_soup---desktop_dungeons</t>
  </si>
  <si>
    <t>dungeon_crawl_stone_soup---dungeonmans</t>
  </si>
  <si>
    <t>dungeon_crawl_stone_soup---golden_krone_hotel</t>
  </si>
  <si>
    <t>dungeon_crawl_stone_soup---touhou_crawl</t>
  </si>
  <si>
    <t>dungeon_crawl_stone_soup---vagante</t>
  </si>
  <si>
    <t>dungeonmans---tangledeep</t>
  </si>
  <si>
    <t>dungeons_of_dredmor---i_am_overburdened</t>
  </si>
  <si>
    <t>dungeons_of_dredmor---quest_of_dungeons</t>
  </si>
  <si>
    <t>dungeons_of_dredmor---the_doors_of_trithius</t>
  </si>
  <si>
    <t>dwarf_fortress---caves_of_qud</t>
  </si>
  <si>
    <t>dwarf_fortress---keeperrl</t>
  </si>
  <si>
    <t>dwarf_fortress---soulash_2</t>
  </si>
  <si>
    <t>dwarf_fortress---the_doors_of_trithius</t>
  </si>
  <si>
    <t>dwarf_fortress---warsim_the_realm_of_aslona</t>
  </si>
  <si>
    <t>dwarf_fortress---wayward</t>
  </si>
  <si>
    <t>elden_ring_nightreign---serpent_s_gaze</t>
  </si>
  <si>
    <t>ember_knights---vellum</t>
  </si>
  <si>
    <t>enter_the_gungeon---abandoned_archive</t>
  </si>
  <si>
    <t>enter_the_gungeon---ak_xolotl</t>
  </si>
  <si>
    <t>enter_the_gungeon---astro_prospector</t>
  </si>
  <si>
    <t>enter_the_gungeon---atomicrops</t>
  </si>
  <si>
    <t>enter_the_gungeon---brutal_orchestra</t>
  </si>
  <si>
    <t>enter_the_gungeon---cavity_busters</t>
  </si>
  <si>
    <t>enter_the_gungeon---escape_the_mad_empire</t>
  </si>
  <si>
    <t>enter_the_gungeon---galactic_glitch</t>
  </si>
  <si>
    <t>enter_the_gungeon---going_under</t>
  </si>
  <si>
    <t>enter_the_gungeon---gunfire_reborn</t>
  </si>
  <si>
    <t>enter_the_gungeon---hades</t>
  </si>
  <si>
    <t>enter_the_gungeon---immortal_redneck</t>
  </si>
  <si>
    <t>enter_the_gungeon---lake_of_creatures</t>
  </si>
  <si>
    <t>enter_the_gungeon---necrobouncer</t>
  </si>
  <si>
    <t>enter_the_gungeon---neon_abyss</t>
  </si>
  <si>
    <t>enter_the_gungeon---odinfall</t>
  </si>
  <si>
    <t>enter_the_gungeon---pathogenic</t>
  </si>
  <si>
    <t>enter_the_gungeon---ram_random_access_mayhem</t>
  </si>
  <si>
    <t>enter_the_gungeon---roboquest</t>
  </si>
  <si>
    <t>enter_the_gungeon---sword_of_the_necromancer</t>
  </si>
  <si>
    <t>enter_the_gungeon---the_unliving</t>
  </si>
  <si>
    <t>enter_the_gungeon---tombstar</t>
  </si>
  <si>
    <t>enter_the_gungeon---undermine</t>
  </si>
  <si>
    <t>fatal_labyrinth---dragon_crystal</t>
  </si>
  <si>
    <t>fights_in_tight_spaces---fogpiercer</t>
  </si>
  <si>
    <t>flerp---centipede_gun</t>
  </si>
  <si>
    <t>for_the_king---sandwalkers</t>
  </si>
  <si>
    <t>forward_escape_the_fold---dice_fold</t>
  </si>
  <si>
    <t>ftl---abandon_ship</t>
  </si>
  <si>
    <t>ftl---arcanium_rise_of_akhan</t>
  </si>
  <si>
    <t>ftl---breachway</t>
  </si>
  <si>
    <t>ftl---broomsweeper</t>
  </si>
  <si>
    <t>ftl---convoy</t>
  </si>
  <si>
    <t>ftl---death_roads_tournament</t>
  </si>
  <si>
    <t>ftl---death_skid_marks</t>
  </si>
  <si>
    <t>ftl---deep_sky_derelicts</t>
  </si>
  <si>
    <t>ftl---dicefolk</t>
  </si>
  <si>
    <t>ftl---for_the_warp</t>
  </si>
  <si>
    <t>ftl---guild_of_dungeoneering</t>
  </si>
  <si>
    <t>ftl---has_been_heroes</t>
  </si>
  <si>
    <t>ftl---heat_signature</t>
  </si>
  <si>
    <t>ftl---insurmountable</t>
  </si>
  <si>
    <t>ftl---into_the_breach</t>
  </si>
  <si>
    <t>ftl---nowhere_prophet</t>
  </si>
  <si>
    <t>ftl---nuclear_throne</t>
  </si>
  <si>
    <t>ftl---one_step_from_eden</t>
  </si>
  <si>
    <t>ftl---our_darker_purpose</t>
  </si>
  <si>
    <t>ftl---renowned_explorers_international_society</t>
  </si>
  <si>
    <t>ftl---road_not_taken</t>
  </si>
  <si>
    <t>ftl---rogue_voltage</t>
  </si>
  <si>
    <t>ftl---shape_of_dreams</t>
  </si>
  <si>
    <t>ftl---slay_the_spire</t>
  </si>
  <si>
    <t>ftl---slice_dice</t>
  </si>
  <si>
    <t>ftl---sparklite</t>
  </si>
  <si>
    <t>ftl---switchcars</t>
  </si>
  <si>
    <t>ftl---terraformers</t>
  </si>
  <si>
    <t>ftl---tower_tactics_liberation</t>
  </si>
  <si>
    <t>ftl---trials_of_fire</t>
  </si>
  <si>
    <t>ftl---void_bastards</t>
  </si>
  <si>
    <t>griftlands---zoeti</t>
  </si>
  <si>
    <t>guild_of_dungeoneering---deck_of_ashes</t>
  </si>
  <si>
    <t>gunfire_reborn---abyssus</t>
  </si>
  <si>
    <t>gunfire_reborn---brew</t>
  </si>
  <si>
    <t>gunfire_reborn---deep_rock_galactic_rogue_core</t>
  </si>
  <si>
    <t>gunfire_reborn---vellum</t>
  </si>
  <si>
    <t>hack---ancient_domains_of_mystery</t>
  </si>
  <si>
    <t>hack---dwarf_fortress</t>
  </si>
  <si>
    <t>hack---gearhead</t>
  </si>
  <si>
    <t>hack---gearhead_caramel</t>
  </si>
  <si>
    <t>hack---lost_labyrinth</t>
  </si>
  <si>
    <t>hack---nethack</t>
  </si>
  <si>
    <t>hack_em---zmangband</t>
  </si>
  <si>
    <t>hades---an_amazing_wizard</t>
  </si>
  <si>
    <t>hades---asgard_s_fall_viking_survivors</t>
  </si>
  <si>
    <t>hades---astral_ascent</t>
  </si>
  <si>
    <t>hades---battle_shapers</t>
  </si>
  <si>
    <t>hades---blooddome99</t>
  </si>
  <si>
    <t>hades---brew</t>
  </si>
  <si>
    <t>hades---cinderia</t>
  </si>
  <si>
    <t>hades---curse_of_pirates</t>
  </si>
  <si>
    <t>hades---curse_of_the_dead_gods</t>
  </si>
  <si>
    <t>hades---death_must_die</t>
  </si>
  <si>
    <t>hades---demon_lord_just_a_block</t>
  </si>
  <si>
    <t>hades---dreamscaper</t>
  </si>
  <si>
    <t>hades---dunjungle</t>
  </si>
  <si>
    <t>hades---forward_escape_the_fold</t>
  </si>
  <si>
    <t>hades---garden_of_witches</t>
  </si>
  <si>
    <t>hades---going_under</t>
  </si>
  <si>
    <t>hades---hell_maiden</t>
  </si>
  <si>
    <t>hades---kill_the_music</t>
  </si>
  <si>
    <t>hades---lost_in_random_the_eternal_die</t>
  </si>
  <si>
    <t>hades---masks_of_the_void_origins</t>
  </si>
  <si>
    <t>hades---moonlighter_2_the_endless_vault</t>
  </si>
  <si>
    <t>hades---netherworld_covenant</t>
  </si>
  <si>
    <t>hades---putrid_shot_ultra</t>
  </si>
  <si>
    <t>hades---rabbit_and_steel</t>
  </si>
  <si>
    <t>hades---reality_break</t>
  </si>
  <si>
    <t>hades---realm_of_ink</t>
  </si>
  <si>
    <t>hades---serpent_s_gaze</t>
  </si>
  <si>
    <t>hades---ship_of_fools</t>
  </si>
  <si>
    <t>hades---soulstone_survivors</t>
  </si>
  <si>
    <t>hades---spiritfall</t>
  </si>
  <si>
    <t>hades---sworn</t>
  </si>
  <si>
    <t>hades---tape_to_tape</t>
  </si>
  <si>
    <t>hades---teenage_mutant_ninja_turtles_splintered_fate</t>
  </si>
  <si>
    <t>hades---the_unliving</t>
  </si>
  <si>
    <t>hades---tiny_rogues</t>
  </si>
  <si>
    <t>hades---vellum</t>
  </si>
  <si>
    <t>hades---witchfire</t>
  </si>
  <si>
    <t>hades---zet_zillions</t>
  </si>
  <si>
    <t>halls_of_torment---hell_maiden</t>
  </si>
  <si>
    <t>halls_of_torment---jotunnslayer_hordes_of_hel</t>
  </si>
  <si>
    <t>halls_of_torment---shard_squad</t>
  </si>
  <si>
    <t>halls_of_torment---slime_3k_rise_against_despot</t>
  </si>
  <si>
    <t>hand_of_fate---inkshade</t>
  </si>
  <si>
    <t>heroes_of_hammerwatch---escape_the_mad_empire</t>
  </si>
  <si>
    <t>heroes_of_hammerwatch---tower_factory</t>
  </si>
  <si>
    <t>hoplite---hyperrogue</t>
  </si>
  <si>
    <t>hoplite---let_s_revolution</t>
  </si>
  <si>
    <t>incursion---the_ground_gives_way</t>
  </si>
  <si>
    <t>inscryption---backpack_hero</t>
  </si>
  <si>
    <t>inscryption---buckshot_roulette</t>
  </si>
  <si>
    <t>inscryption---cobalt_core</t>
  </si>
  <si>
    <t>inscryption---dicealot</t>
  </si>
  <si>
    <t>inscryption---from_the_top</t>
  </si>
  <si>
    <t>inscryption---inkshade</t>
  </si>
  <si>
    <t>inscryption---lethal_dungeon</t>
  </si>
  <si>
    <t>inscryption---master_of_piece</t>
  </si>
  <si>
    <t>inscryption---my_card_is_better_than_your_card</t>
  </si>
  <si>
    <t>inscryption---pocket_crystal_league</t>
  </si>
  <si>
    <t>inscryption---sol_cesto</t>
  </si>
  <si>
    <t>inscryption---the_royal_writ</t>
  </si>
  <si>
    <t>into_the_breach---alina_of_the_arena</t>
  </si>
  <si>
    <t>into_the_breach---anomaly_collapse</t>
  </si>
  <si>
    <t>into_the_breach---backpack_hero</t>
  </si>
  <si>
    <t>into_the_breach---cell_command</t>
  </si>
  <si>
    <t>into_the_breach---cropdeck</t>
  </si>
  <si>
    <t>into_the_breach---dead_weight</t>
  </si>
  <si>
    <t>into_the_breach---death_roads_tournament</t>
  </si>
  <si>
    <t>into_the_breach---dicefolk</t>
  </si>
  <si>
    <t>into_the_breach---dome_keeper</t>
  </si>
  <si>
    <t>into_the_breach---dungeon_drafters</t>
  </si>
  <si>
    <t>into_the_breach---fogpiercer</t>
  </si>
  <si>
    <t>into_the_breach---master_of_piece</t>
  </si>
  <si>
    <t>into_the_breach---metal_slug_tactics</t>
  </si>
  <si>
    <t>into_the_breach---pawnbarian</t>
  </si>
  <si>
    <t>into_the_breach---rogue_voltage</t>
  </si>
  <si>
    <t>into_the_breach---shogun_showdown</t>
  </si>
  <si>
    <t>into_the_breach---swordship</t>
  </si>
  <si>
    <t>into_the_breach---the_last_spell</t>
  </si>
  <si>
    <t>into_the_breach---trash_of_the_titans</t>
  </si>
  <si>
    <t>iter_vehemens_ad_necem---catacomb_kids</t>
  </si>
  <si>
    <t>kingdom_new_lands---dome_keeper</t>
  </si>
  <si>
    <t>kingdom_new_lands---drill_core</t>
  </si>
  <si>
    <t>larn---castle_of_the_winds</t>
  </si>
  <si>
    <t>linley_s_dungeon_crawl---dungeon_crawl_stone_soup</t>
  </si>
  <si>
    <t>linley_s_dungeon_crawl---strange_adventures_in_infinite_space</t>
  </si>
  <si>
    <t>loop_hero---rungore</t>
  </si>
  <si>
    <t>loot_rascals---order_automatica</t>
  </si>
  <si>
    <t>lost_for_swords---slot_dungeons</t>
  </si>
  <si>
    <t>lost_labyrinth---i_am_overburdened</t>
  </si>
  <si>
    <t>luck_be_a_landlord---aotenjo_infinite_hands</t>
  </si>
  <si>
    <t>luck_be_a_landlord---backpack_hero</t>
  </si>
  <si>
    <t>luck_be_a_landlord---balatro</t>
  </si>
  <si>
    <t>luck_be_a_landlord---ballionaire</t>
  </si>
  <si>
    <t>luck_be_a_landlord---bingle_bingle</t>
  </si>
  <si>
    <t>luck_be_a_landlord---broomsweeper</t>
  </si>
  <si>
    <t>luck_be_a_landlord---chosen_garden</t>
  </si>
  <si>
    <t>luck_be_a_landlord---combolands</t>
  </si>
  <si>
    <t>luck_be_a_landlord---crop_rotation</t>
  </si>
  <si>
    <t>luck_be_a_landlord---cupiclaw</t>
  </si>
  <si>
    <t>luck_be_a_landlord---dicevaders</t>
  </si>
  <si>
    <t>luck_be_a_landlord---dog_and_goblin</t>
  </si>
  <si>
    <t>luck_be_a_landlord---dungeons_degenerate_gamblers</t>
  </si>
  <si>
    <t>luck_be_a_landlord---node_crown</t>
  </si>
  <si>
    <t>luck_be_a_landlord---omelet_you_cook</t>
  </si>
  <si>
    <t>luck_be_a_landlord---plinko_panic</t>
  </si>
  <si>
    <t>luck_be_a_landlord---roulette_hero</t>
  </si>
  <si>
    <t>luck_be_a_landlord---slot_dungeons</t>
  </si>
  <si>
    <t>luck_be_a_landlord---spin_hero</t>
  </si>
  <si>
    <t>luck_be_a_landlord---steve_s_warehouse_physics_roguelike_chaos</t>
  </si>
  <si>
    <t>luck_be_a_landlord---super_tax_city</t>
  </si>
  <si>
    <t>magic_survival---holocure_save_the_fans</t>
  </si>
  <si>
    <t>magic_survival---spirit_hunters_infinite_horde</t>
  </si>
  <si>
    <t>magic_survival---vampire_survivors</t>
  </si>
  <si>
    <t>magicraft---astro_prospector</t>
  </si>
  <si>
    <t>monster_gate---dungeon_drafters</t>
  </si>
  <si>
    <t>monster_slayers---deck_of_ashes</t>
  </si>
  <si>
    <t>monster_train---aotenjo_infinite_hands</t>
  </si>
  <si>
    <t>monster_train---cross_blitz</t>
  </si>
  <si>
    <t>monster_train---dicealot</t>
  </si>
  <si>
    <t>monster_train---dicefolk</t>
  </si>
  <si>
    <t>monster_train---inscryption</t>
  </si>
  <si>
    <t>monster_train---master_of_piece</t>
  </si>
  <si>
    <t>monster_train---rogue_command</t>
  </si>
  <si>
    <t>monster_train---ship_of_fools</t>
  </si>
  <si>
    <t>monster_train---the_royal_writ</t>
  </si>
  <si>
    <t>monster_train---tower_escape</t>
  </si>
  <si>
    <t>monster_train---wildfrost</t>
  </si>
  <si>
    <t>moonlighter---masks_of_the_void_origins</t>
  </si>
  <si>
    <t>moria---angband</t>
  </si>
  <si>
    <t>moria---diablo</t>
  </si>
  <si>
    <t>moria---powder</t>
  </si>
  <si>
    <t>muck---lort</t>
  </si>
  <si>
    <t>mystery_dungeon_2_shiren_the_wanderer---100_rogues</t>
  </si>
  <si>
    <t>mystery_dungeon_2_shiren_the_wanderer---crown_trick</t>
  </si>
  <si>
    <t>mystery_dungeon_2_shiren_the_wanderer---dungeon_drafters</t>
  </si>
  <si>
    <t>mystery_dungeon_2_shiren_the_wanderer---house_of_necrosis</t>
  </si>
  <si>
    <t>mystery_dungeon_2_shiren_the_wanderer---slot_dungeons</t>
  </si>
  <si>
    <t>mystery_dungeon_2_shiren_the_wanderer---tangledeep</t>
  </si>
  <si>
    <t>nethack---ancient_domains_of_mystery</t>
  </si>
  <si>
    <t>nethack---barony</t>
  </si>
  <si>
    <t>nethack---castle_of_the_winds</t>
  </si>
  <si>
    <t>nethack---diablo</t>
  </si>
  <si>
    <t>nethack---dragonslayer</t>
  </si>
  <si>
    <t>nethack---fear_hunger</t>
  </si>
  <si>
    <t>nethack---frozen_depths</t>
  </si>
  <si>
    <t>nethack---haque</t>
  </si>
  <si>
    <t>nethack---hyperrogue</t>
  </si>
  <si>
    <t>nethack---iter_vehemens_ad_necem</t>
  </si>
  <si>
    <t>nethack---keeperrl</t>
  </si>
  <si>
    <t>nethack---lambdarogue_the_book_of_stars</t>
  </si>
  <si>
    <t>nethack---linley_s_dungeon_crawl</t>
  </si>
  <si>
    <t>nethack---lost_flame</t>
  </si>
  <si>
    <t>nethack---moonring</t>
  </si>
  <si>
    <t>nethack---overworld</t>
  </si>
  <si>
    <t>nethack---pathos_nethack_codex</t>
  </si>
  <si>
    <t>nethack---powder</t>
  </si>
  <si>
    <t>nethack---ragnarok</t>
  </si>
  <si>
    <t>nethack---realm_of_the_mad_god</t>
  </si>
  <si>
    <t>nethack---slash_em</t>
  </si>
  <si>
    <t>nethack---spelunky_classic</t>
  </si>
  <si>
    <t>nethack---strange_adventures_in_infinite_space</t>
  </si>
  <si>
    <t>nethack---sword_of_the_stars_the_pit</t>
  </si>
  <si>
    <t>nethack---unexplored</t>
  </si>
  <si>
    <t>nethack---wazhack</t>
  </si>
  <si>
    <t>node_farm---node_crown</t>
  </si>
  <si>
    <t>noita---magicraft</t>
  </si>
  <si>
    <t>noita---pathogenic</t>
  </si>
  <si>
    <t>noita---sulfur</t>
  </si>
  <si>
    <t>noita---tinker_shot</t>
  </si>
  <si>
    <t>nova_drift---star_survivor</t>
  </si>
  <si>
    <t>nubby_s_number_factory---dicevaders</t>
  </si>
  <si>
    <t>nubby_s_number_factory---pegs_x_stickers</t>
  </si>
  <si>
    <t>nuclear_throne---abyssus</t>
  </si>
  <si>
    <t>nuclear_throne---ak_xolotl</t>
  </si>
  <si>
    <t>nuclear_throne---astro_prospector</t>
  </si>
  <si>
    <t>nuclear_throne---atomicrops</t>
  </si>
  <si>
    <t>nuclear_throne---blazing_beaks</t>
  </si>
  <si>
    <t>nuclear_throne---children_of_morta</t>
  </si>
  <si>
    <t>nuclear_throne---dead_estate</t>
  </si>
  <si>
    <t>nuclear_throne---enter_the_gungeon</t>
  </si>
  <si>
    <t>nuclear_throne---gonner</t>
  </si>
  <si>
    <t>nuclear_throne---guntouchables</t>
  </si>
  <si>
    <t>nuclear_throne---lone_ruin</t>
  </si>
  <si>
    <t>nuclear_throne---necrobouncer</t>
  </si>
  <si>
    <t>nuclear_throne---odinfall</t>
  </si>
  <si>
    <t>nuclear_throne---one_step_from_eden</t>
  </si>
  <si>
    <t>nuclear_throne---ram_random_access_mayhem</t>
  </si>
  <si>
    <t>nuclear_throne---repetendium</t>
  </si>
  <si>
    <t>nuclear_throne---rocket_rats</t>
  </si>
  <si>
    <t>nuclear_throne---spellmasons</t>
  </si>
  <si>
    <t>nuclear_throne---streets_of_rogue</t>
  </si>
  <si>
    <t>nuclear_throne---voidigo</t>
  </si>
  <si>
    <t>oaken_tower---batomon_showdown</t>
  </si>
  <si>
    <t>omega---castle_of_the_winds</t>
  </si>
  <si>
    <t>omega---caves_of_qud</t>
  </si>
  <si>
    <t>omega---shadow_of_the_wyrm</t>
  </si>
  <si>
    <t>patch_quest---k_domon_hyper_auto_battlers</t>
  </si>
  <si>
    <t>peglin---arrogue</t>
  </si>
  <si>
    <t>peglin---dungeon_clawler</t>
  </si>
  <si>
    <t>peglin---footgun_underground</t>
  </si>
  <si>
    <t>peglin---kill_the_brickman</t>
  </si>
  <si>
    <t>peglin---pegs_x_stickers</t>
  </si>
  <si>
    <t>peglin---rogue_voltage</t>
  </si>
  <si>
    <t>peglin---rune_dice</t>
  </si>
  <si>
    <t>peglin---steve_s_warehouse_physics_roguelike_chaos</t>
  </si>
  <si>
    <t>pok_mon_mystery_dungeon_red_and_blue_rescue_team---paper_animal_adventure</t>
  </si>
  <si>
    <t>ragnarok---hyperrogue</t>
  </si>
  <si>
    <t>ravenswatch---shape_of_dreams</t>
  </si>
  <si>
    <t>realm_of_the_mad_god---33_immortals</t>
  </si>
  <si>
    <t>realm_of_the_mad_god---talented</t>
  </si>
  <si>
    <t>renowned_explorers_international_society---worlds_upon_the_wind</t>
  </si>
  <si>
    <t>returnal---morbid_metal</t>
  </si>
  <si>
    <t>returnal---swapmeat</t>
  </si>
  <si>
    <t>revita---tiny_rogues</t>
  </si>
  <si>
    <t>riptale---scourgebringer</t>
  </si>
  <si>
    <t>risk_of_rain---dead_cells</t>
  </si>
  <si>
    <t>risk_of_rain---in_celebration_of_violence</t>
  </si>
  <si>
    <t>risk_of_rain---putrid_shot_ultra</t>
  </si>
  <si>
    <t>risk_of_rain---shape_of_dreams</t>
  </si>
  <si>
    <t>risk_of_rain---synthetik_legion_rising</t>
  </si>
  <si>
    <t>risk_of_rain---wildfrost</t>
  </si>
  <si>
    <t>risk_of_rain_2---dark_light_survivor</t>
  </si>
  <si>
    <t>risk_of_rain_2---deep_rock_galactic_rogue_core</t>
  </si>
  <si>
    <t>risk_of_rain_2---everything_is_crab</t>
  </si>
  <si>
    <t>risk_of_rain_2---lort</t>
  </si>
  <si>
    <t>risk_of_rain_2---megabonk</t>
  </si>
  <si>
    <t>risk_of_rain_2---morbid_metal</t>
  </si>
  <si>
    <t>risk_of_rain_2---serpent_s_gaze</t>
  </si>
  <si>
    <t>risk_of_rain_2---shape_shifter_formations</t>
  </si>
  <si>
    <t>risk_of_rain_2---soulstone_survivors</t>
  </si>
  <si>
    <t>risk_of_rain_2---swapmeat</t>
  </si>
  <si>
    <t>risk_of_rain_2---vellum</t>
  </si>
  <si>
    <t>roboquest---abyssus</t>
  </si>
  <si>
    <t>roboquest---brew</t>
  </si>
  <si>
    <t>roboquest---deadzone_rogue</t>
  </si>
  <si>
    <t>roboquest---deep_rock_galactic_rogue_core</t>
  </si>
  <si>
    <t>roboquest---swapmeat</t>
  </si>
  <si>
    <t>rogue---868_hack</t>
  </si>
  <si>
    <t>rogue---ancient_domains_of_mystery</t>
  </si>
  <si>
    <t>rogue---brogue</t>
  </si>
  <si>
    <t>rogue---cave_noire</t>
  </si>
  <si>
    <t>rogue---crypt_of_the_necrodancer</t>
  </si>
  <si>
    <t>rogue---fatal_labyrinth</t>
  </si>
  <si>
    <t>rogue---golden_light</t>
  </si>
  <si>
    <t>rogue---hyperrogue</t>
  </si>
  <si>
    <t>rogue---infra_arcana</t>
  </si>
  <si>
    <t>rogue---larn</t>
  </si>
  <si>
    <t>rogue---legend_of_dungeon</t>
  </si>
  <si>
    <t>rogue---moria</t>
  </si>
  <si>
    <t>rogue---quasimorph</t>
  </si>
  <si>
    <t>rogue---ragnarok</t>
  </si>
  <si>
    <t>rogue---rogue_hearts_dungeon</t>
  </si>
  <si>
    <t>rogue---rogue_fp</t>
  </si>
  <si>
    <t>rogue---rogue_s_tale</t>
  </si>
  <si>
    <t>rogue---sword_of_the_stars_the_pit</t>
  </si>
  <si>
    <t>rogue---the_dungeon_rpg</t>
  </si>
  <si>
    <t>rogue---toejam_earl</t>
  </si>
  <si>
    <t>rogue---torneko_s_great_adventure_mystery_dungeon</t>
  </si>
  <si>
    <t>rogue---unexplored</t>
  </si>
  <si>
    <t>rogue_legacy---children_of_morta</t>
  </si>
  <si>
    <t>rogue_legacy---crypt_of_the_necrodancer</t>
  </si>
  <si>
    <t>rogue_legacy---dunjungle</t>
  </si>
  <si>
    <t>rogue_legacy---flinthook</t>
  </si>
  <si>
    <t>rogue_legacy---fury_unleashed</t>
  </si>
  <si>
    <t>rogue_legacy---hades</t>
  </si>
  <si>
    <t>rogue_legacy---immortal_redneck</t>
  </si>
  <si>
    <t>rogue_legacy---moonlighter</t>
  </si>
  <si>
    <t>rogue_legacy---nordic_ashes_survivors_of_ragnarok</t>
  </si>
  <si>
    <t>rogue_legacy---space_gladiators</t>
  </si>
  <si>
    <t>rogue_legacy---sparklite</t>
  </si>
  <si>
    <t>rogue_legacy---sundered</t>
  </si>
  <si>
    <t>rogue_legacy---undermine</t>
  </si>
  <si>
    <t>rogue_tower---nordhold</t>
  </si>
  <si>
    <t>rogue_tower---tower_dominion</t>
  </si>
  <si>
    <t>rogue_genesia---star_survivor</t>
  </si>
  <si>
    <t>roguebook---dicefolk</t>
  </si>
  <si>
    <t>roll---rollscape</t>
  </si>
  <si>
    <t>runic_survivor---star_survivor</t>
  </si>
  <si>
    <t>scourgebringer---galactic_glitch</t>
  </si>
  <si>
    <t>shattered_pixel_dungeon---lost_for_swords</t>
  </si>
  <si>
    <t>shogun_showdown---tic_tactic</t>
  </si>
  <si>
    <t>shoot_first---nuclear_throne</t>
  </si>
  <si>
    <t>shotgun_king_the_final_checkmate---bingle_bingle</t>
  </si>
  <si>
    <t>shotgun_king_the_final_checkmate---order_automatica</t>
  </si>
  <si>
    <t>skul_the_hero_slayer---realm_of_ink</t>
  </si>
  <si>
    <t>slash_em---hack_em</t>
  </si>
  <si>
    <t>slay_the_spire---a_la_card</t>
  </si>
  <si>
    <t>slay_the_spire---alina_of_the_arena</t>
  </si>
  <si>
    <t>slay_the_spire---aotenjo_infinite_hands</t>
  </si>
  <si>
    <t>slay_the_spire---arcanium_rise_of_akhan</t>
  </si>
  <si>
    <t>slay_the_spire---arrogue</t>
  </si>
  <si>
    <t>slay_the_spire---as_we_descend</t>
  </si>
  <si>
    <t>slay_the_spire---astrea_six_sided_oracles</t>
  </si>
  <si>
    <t>slay_the_spire---atomicrops</t>
  </si>
  <si>
    <t>slay_the_spire---backpack_hero</t>
  </si>
  <si>
    <t>slay_the_spire---barda</t>
  </si>
  <si>
    <t>slay_the_spire---bella_wants_blood</t>
  </si>
  <si>
    <t>slay_the_spire---beneath_oresa</t>
  </si>
  <si>
    <t>slay_the_spire---bounty_of_one</t>
  </si>
  <si>
    <t>slay_the_spire---brawl_tactics_origins</t>
  </si>
  <si>
    <t>slay_the_spire---breach_wanderers</t>
  </si>
  <si>
    <t>slay_the_spire---breachway</t>
  </si>
  <si>
    <t>slay_the_spire---broomsweeper</t>
  </si>
  <si>
    <t>slay_the_spire---chaos_zero_nightmare</t>
  </si>
  <si>
    <t>slay_the_spire---chrono_ark</t>
  </si>
  <si>
    <t>slay_the_spire---cobalt_core</t>
  </si>
  <si>
    <t>slay_the_spire---commander_quest</t>
  </si>
  <si>
    <t>slay_the_spire---core_defense</t>
  </si>
  <si>
    <t>slay_the_spire---cropdeck</t>
  </si>
  <si>
    <t>slay_the_spire---cross_blitz</t>
  </si>
  <si>
    <t>slay_the_spire---crush_the_industry</t>
  </si>
  <si>
    <t>slay_the_spire---deck_of_ashes</t>
  </si>
  <si>
    <t>slay_the_spire---decktamer</t>
  </si>
  <si>
    <t>slay_the_spire---deepest_chamber_resurrection</t>
  </si>
  <si>
    <t>slay_the_spire---demonic_mahjong</t>
  </si>
  <si>
    <t>slay_the_spire---dice_fold</t>
  </si>
  <si>
    <t>slay_the_spire---dice_legends</t>
  </si>
  <si>
    <t>slay_the_spire---dicealot</t>
  </si>
  <si>
    <t>slay_the_spire---dicefolk</t>
  </si>
  <si>
    <t>slay_the_spire---diceomancer</t>
  </si>
  <si>
    <t>slay_the_spire---die_for_the_lich</t>
  </si>
  <si>
    <t>slay_the_spire---die_in_the_dungeon</t>
  </si>
  <si>
    <t>slay_the_spire---dimensionals</t>
  </si>
  <si>
    <t>slay_the_spire---dog_witch</t>
  </si>
  <si>
    <t>slay_the_spire---dungeon_clawler</t>
  </si>
  <si>
    <t>slay_the_spire---emberward</t>
  </si>
  <si>
    <t>slay_the_spire---everything_is_crab</t>
  </si>
  <si>
    <t>slay_the_spire---fogpiercer</t>
  </si>
  <si>
    <t>slay_the_spire---for_the_warp</t>
  </si>
  <si>
    <t>slay_the_spire---forward_escape_the_fold</t>
  </si>
  <si>
    <t>slay_the_spire---gordian_quest</t>
  </si>
  <si>
    <t>slay_the_spire---hades</t>
  </si>
  <si>
    <t>slay_the_spire---handmancers</t>
  </si>
  <si>
    <t>slay_the_spire---hell_maiden</t>
  </si>
  <si>
    <t>slay_the_spire---hellcard</t>
  </si>
  <si>
    <t>slay_the_spire---inscryption</t>
  </si>
  <si>
    <t>slay_the_spire---into_the_grid</t>
  </si>
  <si>
    <t>slay_the_spire---iratus_lord_of_the_dead</t>
  </si>
  <si>
    <t>slay_the_spire---k_domon_hyper_auto_battlers</t>
  </si>
  <si>
    <t>slay_the_spire---knock_on_the_coffin_lid</t>
  </si>
  <si>
    <t>slay_the_spire---lost_for_swords</t>
  </si>
  <si>
    <t>slay_the_spire---lost_in_fantaland</t>
  </si>
  <si>
    <t>slay_the_spire---luck_loot</t>
  </si>
  <si>
    <t>slay_the_spire---luck_be_a_landlord</t>
  </si>
  <si>
    <t>slay_the_spire---master_of_piece</t>
  </si>
  <si>
    <t>slay_the_spire---monmusu_gladiator</t>
  </si>
  <si>
    <t>slay_the_spire---montabi</t>
  </si>
  <si>
    <t>slay_the_spire---mortal_sin</t>
  </si>
  <si>
    <t>slay_the_spire---nadir</t>
  </si>
  <si>
    <t>slay_the_spire---node_crown</t>
  </si>
  <si>
    <t>slay_the_spire---nordhold</t>
  </si>
  <si>
    <t>slay_the_spire---one_step_from_eden</t>
  </si>
  <si>
    <t>slay_the_spire---pawnbarian</t>
  </si>
  <si>
    <t>slay_the_spire---peglin</t>
  </si>
  <si>
    <t>slay_the_spire---pluto</t>
  </si>
  <si>
    <t>slay_the_spire---pokelike</t>
  </si>
  <si>
    <t>slay_the_spire---replicat</t>
  </si>
  <si>
    <t>slay_the_spire---right_and_down</t>
  </si>
  <si>
    <t>slay_the_spire---ring_of_pain</t>
  </si>
  <si>
    <t>slay_the_spire---rogue_command</t>
  </si>
  <si>
    <t>slay_the_spire---rogue_voltage</t>
  </si>
  <si>
    <t>slay_the_spire---rogue_genesia</t>
  </si>
  <si>
    <t>slay_the_spire---roulette_hero</t>
  </si>
  <si>
    <t>slay_the_spire---runeveil</t>
  </si>
  <si>
    <t>slay_the_spire---rungore</t>
  </si>
  <si>
    <t>slay_the_spire---seedborne_soldiers</t>
  </si>
  <si>
    <t>slay_the_spire---shadowveil_legend_of_the_five_rings</t>
  </si>
  <si>
    <t>slay_the_spire---shogun_showdown</t>
  </si>
  <si>
    <t>slay_the_spire---slice_dice</t>
  </si>
  <si>
    <t>slay_the_spire---slot_dungeons</t>
  </si>
  <si>
    <t>slay_the_spire---slot_or_not</t>
  </si>
  <si>
    <t>slay_the_spire---spin_hero</t>
  </si>
  <si>
    <t>slay_the_spire---spiritfall</t>
  </si>
  <si>
    <t>slay_the_spire---starvaders</t>
  </si>
  <si>
    <t>slay_the_spire---super_bullet_break</t>
  </si>
  <si>
    <t>slay_the_spire---tabletop_tavern</t>
  </si>
  <si>
    <t>slay_the_spire---tainted_grail_conquest</t>
  </si>
  <si>
    <t>slay_the_spire---talespinner</t>
  </si>
  <si>
    <t>slay_the_spire---the_last_flame</t>
  </si>
  <si>
    <t>slay_the_spire---the_last_spell</t>
  </si>
  <si>
    <t>slay_the_spire---the_ouroboros_king</t>
  </si>
  <si>
    <t>slay_the_spire---the_royal_writ</t>
  </si>
  <si>
    <t>slay_the_spire---the_spirit_lift</t>
  </si>
  <si>
    <t>slay_the_spire---tic_tactic</t>
  </si>
  <si>
    <t>slay_the_spire---tinker_shot</t>
  </si>
  <si>
    <t>slay_the_spire---tower_escape</t>
  </si>
  <si>
    <t>slay_the_spire---tower_tactics_liberation</t>
  </si>
  <si>
    <t>slay_the_spire---vault_of_the_void</t>
  </si>
  <si>
    <t>slay_the_spire---voice_of_belldona</t>
  </si>
  <si>
    <t>slay_the_spire---warriors_abyss</t>
  </si>
  <si>
    <t>slay_the_spire---wildfrost</t>
  </si>
  <si>
    <t>slay_the_spire---witch_s_apocalyptic_journey</t>
  </si>
  <si>
    <t>slay_the_spire---words_can_kill</t>
  </si>
  <si>
    <t>slay_the_spire---zet_zillions</t>
  </si>
  <si>
    <t>slay_the_spire---zoeti</t>
  </si>
  <si>
    <t>slice_dice---cats_dice</t>
  </si>
  <si>
    <t>slice_dice---luck_loot</t>
  </si>
  <si>
    <t>slice_dice---order_automatica</t>
  </si>
  <si>
    <t>slime_3k_rise_against_despot---skull_horde</t>
  </si>
  <si>
    <t>snkrx---centipede_gun</t>
  </si>
  <si>
    <t>snkrx---lone_ruin</t>
  </si>
  <si>
    <t>snkrx---node_crown</t>
  </si>
  <si>
    <t>snkrx---pebble_knights</t>
  </si>
  <si>
    <t>snkrx---stackflow</t>
  </si>
  <si>
    <t>soulstone_survivors---slime_3k_rise_against_despot</t>
  </si>
  <si>
    <t>soulstone_survivors---star_survivor</t>
  </si>
  <si>
    <t>spellbook_demonslayers---star_survivor</t>
  </si>
  <si>
    <t>spelunky_classic---barony</t>
  </si>
  <si>
    <t>spelunky_classic---blazing_beaks</t>
  </si>
  <si>
    <t>spelunky_classic---catacomb_kids</t>
  </si>
  <si>
    <t>spelunky_classic---caveblazers</t>
  </si>
  <si>
    <t>spelunky_classic---cleanfall</t>
  </si>
  <si>
    <t>spelunky_classic---coin_crypt</t>
  </si>
  <si>
    <t>spelunky_classic---crypt_of_the_necrodancer</t>
  </si>
  <si>
    <t>spelunky_classic---dicefolk</t>
  </si>
  <si>
    <t>spelunky_classic---downwell</t>
  </si>
  <si>
    <t>spelunky_classic---dunjungle</t>
  </si>
  <si>
    <t>spelunky_classic---eldritch</t>
  </si>
  <si>
    <t>spelunky_classic---enter_the_gungeon</t>
  </si>
  <si>
    <t>spelunky_classic---feed_the_deep</t>
  </si>
  <si>
    <t>spelunky_classic---flinthook</t>
  </si>
  <si>
    <t>spelunky_classic---going_under</t>
  </si>
  <si>
    <t>spelunky_classic---gonner</t>
  </si>
  <si>
    <t>spelunky_classic---guild_of_dungeoneering</t>
  </si>
  <si>
    <t>spelunky_classic---hades</t>
  </si>
  <si>
    <t>spelunky_classic---heavy_bullets</t>
  </si>
  <si>
    <t>spelunky_classic---immortal_redneck</t>
  </si>
  <si>
    <t>spelunky_classic---mana_spark</t>
  </si>
  <si>
    <t>spelunky_classic---mr_sun_s_hatbox</t>
  </si>
  <si>
    <t>spelunky_classic---noita</t>
  </si>
  <si>
    <t>spelunky_classic---nuclear_throne</t>
  </si>
  <si>
    <t>spelunky_classic---realm_of_the_mad_god</t>
  </si>
  <si>
    <t>spelunky_classic---rogue_legacy</t>
  </si>
  <si>
    <t>spelunky_classic---sky_rogue</t>
  </si>
  <si>
    <t>spelunky_classic---spirits_abyss</t>
  </si>
  <si>
    <t>spelunky_classic---streets_of_rogue</t>
  </si>
  <si>
    <t>spelunky_classic---switchcars</t>
  </si>
  <si>
    <t>spelunky_classic---tumbleseed</t>
  </si>
  <si>
    <t>spelunky_classic---vagante</t>
  </si>
  <si>
    <t>spelunky_classic---wildfrost</t>
  </si>
  <si>
    <t>sproggiwood---youdanji</t>
  </si>
  <si>
    <t>star_of_providence---scourgebringer</t>
  </si>
  <si>
    <t>stoneshard---escape_the_mad_empire</t>
  </si>
  <si>
    <t>stoneshard---the_last_spell</t>
  </si>
  <si>
    <t>super_auto_pets---backpack_battles</t>
  </si>
  <si>
    <t>super_auto_pets---k_domon_hyper_auto_battlers</t>
  </si>
  <si>
    <t>super_auto_pets---knightica</t>
  </si>
  <si>
    <t>super_auto_pets---lunchbreak_tactics</t>
  </si>
  <si>
    <t>super_auto_pets---merge_maestro</t>
  </si>
  <si>
    <t>super_auto_pets---nubby_s_number_factory</t>
  </si>
  <si>
    <t>super_auto_pets---oaken_tower</t>
  </si>
  <si>
    <t>super_auto_pets---order_automatica</t>
  </si>
  <si>
    <t>super_auto_pets---roulette_hero</t>
  </si>
  <si>
    <t>super_auto_pets---tiny_auto_knights</t>
  </si>
  <si>
    <t>super_auto_pets---ultrapool</t>
  </si>
  <si>
    <t>super_house_of_dead_ninjas---gonner</t>
  </si>
  <si>
    <t>super_tax_city---node_crown</t>
  </si>
  <si>
    <t>sword_of_fargoal---rogue_wizards</t>
  </si>
  <si>
    <t>tales_of_maj_eyal---tangledeep</t>
  </si>
  <si>
    <t>tangledeep---labyrinth_of_legendary_loot</t>
  </si>
  <si>
    <t>teamfight_tactics---batomon_showdown</t>
  </si>
  <si>
    <t>teamfight_tactics---dwarves_glory_death_and_loot</t>
  </si>
  <si>
    <t>teamfight_tactics---knightica</t>
  </si>
  <si>
    <t>teamfight_tactics---seedborne_soldiers</t>
  </si>
  <si>
    <t>teamfight_tactics---the_bazaar</t>
  </si>
  <si>
    <t>teamfight_tactics---tiny_auto_knights</t>
  </si>
  <si>
    <t>the_bazaar---batomon_showdown</t>
  </si>
  <si>
    <t>the_bazaar---oaken_tower</t>
  </si>
  <si>
    <t>the_binding_of_isaac---20xx</t>
  </si>
  <si>
    <t>the_binding_of_isaac---a_robot_named_fight</t>
  </si>
  <si>
    <t>the_binding_of_isaac---an_amazing_wizard</t>
  </si>
  <si>
    <t>the_binding_of_isaac---blazing_beaks</t>
  </si>
  <si>
    <t>the_binding_of_isaac---brutal_orchestra</t>
  </si>
  <si>
    <t>the_binding_of_isaac---cavity_busters</t>
  </si>
  <si>
    <t>the_binding_of_isaac---children_of_morta</t>
  </si>
  <si>
    <t>the_binding_of_isaac---crawl</t>
  </si>
  <si>
    <t>the_binding_of_isaac---crypt_of_the_necrodancer</t>
  </si>
  <si>
    <t>the_binding_of_isaac---dead_cells</t>
  </si>
  <si>
    <t>the_binding_of_isaac---dead_estate</t>
  </si>
  <si>
    <t>the_binding_of_isaac---devil_slayer_raksasi</t>
  </si>
  <si>
    <t>the_binding_of_isaac---dice_a_million</t>
  </si>
  <si>
    <t>the_binding_of_isaac---dreamscaper</t>
  </si>
  <si>
    <t>the_binding_of_isaac---dungeons_of_blood_and_dream</t>
  </si>
  <si>
    <t>the_binding_of_isaac---enter_the_gungeon</t>
  </si>
  <si>
    <t>the_binding_of_isaac---full_mojo_rampage</t>
  </si>
  <si>
    <t>the_binding_of_isaac---going_under</t>
  </si>
  <si>
    <t>the_binding_of_isaac---golden_light</t>
  </si>
  <si>
    <t>the_binding_of_isaac---hades</t>
  </si>
  <si>
    <t>the_binding_of_isaac---has_been_heroes</t>
  </si>
  <si>
    <t>the_binding_of_isaac---lake_of_creatures</t>
  </si>
  <si>
    <t>the_binding_of_isaac---lost_flame</t>
  </si>
  <si>
    <t>the_binding_of_isaac---mana_spark</t>
  </si>
  <si>
    <t>the_binding_of_isaac---masks_of_the_void_origins</t>
  </si>
  <si>
    <t>the_binding_of_isaac---moonlighter</t>
  </si>
  <si>
    <t>the_binding_of_isaac---neon_abyss</t>
  </si>
  <si>
    <t>the_binding_of_isaac---noobs_are_coming</t>
  </si>
  <si>
    <t>the_binding_of_isaac---nordic_ashes_survivors_of_ragnarok</t>
  </si>
  <si>
    <t>the_binding_of_isaac---nova_drift</t>
  </si>
  <si>
    <t>the_binding_of_isaac---nubby_s_number_factory</t>
  </si>
  <si>
    <t>the_binding_of_isaac---nuclear_throne</t>
  </si>
  <si>
    <t>the_binding_of_isaac---our_darker_purpose</t>
  </si>
  <si>
    <t>the_binding_of_isaac---paper_planet</t>
  </si>
  <si>
    <t>the_binding_of_isaac---pathogenic</t>
  </si>
  <si>
    <t>the_binding_of_isaac---pronoun_palace</t>
  </si>
  <si>
    <t>the_binding_of_isaac---rampage_knights</t>
  </si>
  <si>
    <t>the_binding_of_isaac---revita</t>
  </si>
  <si>
    <t>the_binding_of_isaac---rogue_legacy</t>
  </si>
  <si>
    <t>the_binding_of_isaac---schism</t>
  </si>
  <si>
    <t>the_binding_of_isaac---ship_of_fools</t>
  </si>
  <si>
    <t>the_binding_of_isaac---space_gladiators</t>
  </si>
  <si>
    <t>the_binding_of_isaac---sparklite</t>
  </si>
  <si>
    <t>the_binding_of_isaac---star_of_providence</t>
  </si>
  <si>
    <t>the_binding_of_isaac---streets_of_rogue</t>
  </si>
  <si>
    <t>the_binding_of_isaac---switchcars</t>
  </si>
  <si>
    <t>the_binding_of_isaac---talented</t>
  </si>
  <si>
    <t>the_binding_of_isaac---the_last_game</t>
  </si>
  <si>
    <t>the_binding_of_isaac---the_void_rains_upon_her_heart</t>
  </si>
  <si>
    <t>the_binding_of_isaac---tombstar</t>
  </si>
  <si>
    <t>the_binding_of_isaac---tower_of_guns</t>
  </si>
  <si>
    <t>the_binding_of_isaac---tumbleseed</t>
  </si>
  <si>
    <t>the_binding_of_isaac---undermine</t>
  </si>
  <si>
    <t>the_binding_of_isaac---wildfrost</t>
  </si>
  <si>
    <t>the_binding_of_isaac---wizardchess</t>
  </si>
  <si>
    <t>the_dungeon_rpg---eternal_quest</t>
  </si>
  <si>
    <t>the_ground_gives_way---zmangband</t>
  </si>
  <si>
    <t>the_legend_of_bum_bo---brutal_orchestra</t>
  </si>
  <si>
    <t>the_legend_of_bum_bo---pronoun_palace</t>
  </si>
  <si>
    <t>tiny_rogues---the_last_game</t>
  </si>
  <si>
    <t>torneko_the_last_hope---fushigi_no_gensoukyou</t>
  </si>
  <si>
    <t>torneko_s_great_adventure_mystery_dungeon---dave_the_diver</t>
  </si>
  <si>
    <t>torneko_s_great_adventure_mystery_dungeon---house_of_necrosis</t>
  </si>
  <si>
    <t>torneko_s_great_adventure_mystery_dungeon---mistrogue_mist_and_the_living_dungeons</t>
  </si>
  <si>
    <t>torneko_s_great_adventure_mystery_dungeon---monster_girls_and_the_mysterious_adventure</t>
  </si>
  <si>
    <t>torneko_s_great_adventure_mystery_dungeon---the_world_is_your_weapon</t>
  </si>
  <si>
    <t>unexplored---moonring</t>
  </si>
  <si>
    <t>unreal_world---soulash</t>
  </si>
  <si>
    <t>vampire_survivors---arms_of_god</t>
  </si>
  <si>
    <t>vampire_survivors---army_of_ruin</t>
  </si>
  <si>
    <t>vampire_survivors---astro_prospector</t>
  </si>
  <si>
    <t>vampire_survivors---ball_x_pit</t>
  </si>
  <si>
    <t>vampire_survivors---curse_of_pirates</t>
  </si>
  <si>
    <t>vampire_survivors---dark_light_survivor</t>
  </si>
  <si>
    <t>vampire_survivors---disfigure</t>
  </si>
  <si>
    <t>vampire_survivors---fish_fear_me</t>
  </si>
  <si>
    <t>vampire_survivors---genome_guardian</t>
  </si>
  <si>
    <t>vampire_survivors---glyphica_typing_survival</t>
  </si>
  <si>
    <t>vampire_survivors---greedland</t>
  </si>
  <si>
    <t>vampire_survivors---gunlocked</t>
  </si>
  <si>
    <t>vampire_survivors---hell_maiden</t>
  </si>
  <si>
    <t>vampire_survivors---holocure_save_the_fans</t>
  </si>
  <si>
    <t>vampire_survivors---jotunnslayer_hordes_of_hel</t>
  </si>
  <si>
    <t>vampire_survivors---kill_the_music</t>
  </si>
  <si>
    <t>vampire_survivors---legionbound</t>
  </si>
  <si>
    <t>vampire_survivors---megabonk</t>
  </si>
  <si>
    <t>vampire_survivors---monsters_are_coming</t>
  </si>
  <si>
    <t>vampire_survivors---mortal_sin</t>
  </si>
  <si>
    <t>vampire_survivors---nimrods</t>
  </si>
  <si>
    <t>vampire_survivors---nubby_s_number_factory</t>
  </si>
  <si>
    <t>vampire_survivors---pesticide_not_required</t>
  </si>
  <si>
    <t>vampire_survivors---rogue_factory</t>
  </si>
  <si>
    <t>vampire_survivors---rogue_genesia</t>
  </si>
  <si>
    <t>vampire_survivors---slime_3k_rise_against_despot</t>
  </si>
  <si>
    <t>vampire_survivors---sodaman</t>
  </si>
  <si>
    <t>vampire_survivors---soulstone_survivors</t>
  </si>
  <si>
    <t>vampire_survivors---stolen_realm_survivors</t>
  </si>
  <si>
    <t>vampire_survivors---swarm_grinder</t>
  </si>
  <si>
    <t>vampire_survivors---the_magus_circle</t>
  </si>
  <si>
    <t>vampire_survivors---time_survivors</t>
  </si>
  <si>
    <t>vampire_survivors---tower_factory</t>
  </si>
  <si>
    <t>vampire_survivors---vampire_hunters</t>
  </si>
  <si>
    <t>vampire_survivors---vital_shell</t>
  </si>
  <si>
    <t>vampire_survivors---void_scrappers</t>
  </si>
  <si>
    <t>vampire_survivors---wanderburg</t>
  </si>
  <si>
    <t>vampire_survivors---whisker_squadron_survivor</t>
  </si>
  <si>
    <t>void_scrappers---star_survivor</t>
  </si>
  <si>
    <t>weird_worlds_return_to_infinite_space---ftl</t>
  </si>
  <si>
    <t>wildfrost---decktamer</t>
  </si>
  <si>
    <t>witchfire---deep_rock_galactic_rogue_core</t>
  </si>
  <si>
    <t>witchfire---voin</t>
  </si>
  <si>
    <t>wizard_of_legend---abandoned_archive</t>
  </si>
  <si>
    <t>wizard_of_legend---astral_ascent</t>
  </si>
  <si>
    <t>wizard_of_legend---hades</t>
  </si>
  <si>
    <t>wizard_of_legend---putrid_shot_ultra</t>
  </si>
  <si>
    <t>zangband---cthangband</t>
  </si>
  <si>
    <t>zangband---tales_of_maj_eyal</t>
  </si>
  <si>
    <t>zangband---zmangband</t>
  </si>
  <si>
    <t>ziggurat---immortal_redneck</t>
  </si>
  <si>
    <t>ziggurat---vellum</t>
  </si>
  <si>
    <t>hades---undermine_2</t>
  </si>
  <si>
    <t>wildfrost---hungry_horrors</t>
  </si>
  <si>
    <t>https://creators.spotify.com/pod/profile/openindie/episodes/29---Pixlpunk---Tiny-Rogues---RubyDev---Austria-e2ainqm/a-aafpjfq</t>
  </si>
  <si>
    <t>hades---super_fantasy_kingdom</t>
  </si>
  <si>
    <t>loop_hero---super_fantasy_kingdom</t>
  </si>
  <si>
    <t>20_minutes_till_dawn---pengpong</t>
  </si>
  <si>
    <t>aethermancer---montabi</t>
  </si>
  <si>
    <t>ball_x_pit---pengpong</t>
  </si>
  <si>
    <t>brotato---pengpong</t>
  </si>
  <si>
    <t>cloverpit---pengpong</t>
  </si>
  <si>
    <t>deep_rock_galactic_survivor---pengpong</t>
  </si>
  <si>
    <t>megabonk---pengpong</t>
  </si>
  <si>
    <t>the_binding_of_isaac---pengpong</t>
  </si>
  <si>
    <t>peglin---cult_of_pin</t>
  </si>
  <si>
    <t>balatro---cult_of_pin</t>
  </si>
  <si>
    <t>don_t_starve_together---hungry_horrors</t>
  </si>
  <si>
    <t>pok_rogue---montabi</t>
  </si>
  <si>
    <t>slay_the_spire---tape_to_tape</t>
  </si>
  <si>
    <t>the_binding_of_isaac---tape_to_tape</t>
  </si>
  <si>
    <t>https://www.shacknews.com/article/135007/tape-to-tape-interview-with-lead-game-designer-hugo-julien</t>
  </si>
  <si>
    <t>https://www.gamemeca.com/en/view.php?gid=1778935</t>
  </si>
  <si>
    <t>https://www.indiegamesdeveloper.com/showcases-and-interviews/developer-interview/noisy-head-games-interview-beyond-the-long-night/</t>
  </si>
  <si>
    <t>hades---beyond_the_long_night</t>
  </si>
  <si>
    <t>ftl---beyond_the_long_night</t>
  </si>
  <si>
    <t>desktop_dungeons---i_am_overburdened</t>
  </si>
  <si>
    <t>https://www.gamedeveloper.com/business/i-am-overburdened-recap-and-numbers</t>
  </si>
  <si>
    <t>https://youtu.be/6jw72rP6Zmk</t>
  </si>
  <si>
    <t>slay_the_spire---undermine</t>
  </si>
  <si>
    <t>brotato---gnomes</t>
  </si>
  <si>
    <t>loop_hero---gnomes</t>
  </si>
  <si>
    <t>tiny_rogues---gnomes</t>
  </si>
  <si>
    <t>ancient_domains_of_mystery---crablike</t>
  </si>
  <si>
    <t>ftl---crying_suns</t>
  </si>
  <si>
    <t>darkest_dungeon---corpse_keeper</t>
  </si>
  <si>
    <t>the_binding_of_isaac---conan_chop_chop</t>
  </si>
  <si>
    <t>powder---100_rogues</t>
  </si>
  <si>
    <t>dicey_dungeons---archon_soul</t>
  </si>
  <si>
    <t>slay_the_spire---archon_soul</t>
  </si>
  <si>
    <t>toejam_earl---baldi_s_basics_plus</t>
  </si>
  <si>
    <t>the_binding_of_isaac---beyond_the_long_night</t>
  </si>
  <si>
    <t>enter_the_gungeon---beyond_the_long_night</t>
  </si>
  <si>
    <t>dungeon_crawl_stone_soup---cataclysm</t>
  </si>
  <si>
    <t>ftl---cultist_simulator</t>
  </si>
  <si>
    <t>gunfire_reborn---darkblade_ascent</t>
  </si>
  <si>
    <t>hades---darkblade_ascent</t>
  </si>
  <si>
    <t>nethack---deep_dungeons_of_doom</t>
  </si>
  <si>
    <t>balatro---dogpile</t>
  </si>
  <si>
    <t>uma_musume_pretty_derby---drapline</t>
  </si>
  <si>
    <t>linley_s_dungeon_crawl---frozen_depths</t>
  </si>
  <si>
    <t>ftl---hand_of_fate</t>
  </si>
  <si>
    <t>powder---haque</t>
  </si>
  <si>
    <t>azure_dreams---haque</t>
  </si>
  <si>
    <t>angband---infra_arcana</t>
  </si>
  <si>
    <t>diablo---jotunnslayer_hordes_of_hel</t>
  </si>
  <si>
    <t>into_the_breach---let_s_revolution</t>
  </si>
  <si>
    <t>slay_the_spire---magicraft</t>
  </si>
  <si>
    <t>the_binding_of_isaac---magicraft</t>
  </si>
  <si>
    <t>ftl---monstrum</t>
  </si>
  <si>
    <t>spelunky_classic---monstrum</t>
  </si>
  <si>
    <t>the_binding_of_isaac---monstrum</t>
  </si>
  <si>
    <t>delver---rangedrifter</t>
  </si>
  <si>
    <t>dead_cells---roboquest</t>
  </si>
  <si>
    <t>gunfire_reborn---roboquest</t>
  </si>
  <si>
    <t>nuclear_throne---roboquest</t>
  </si>
  <si>
    <t>hades---metallic_child</t>
  </si>
  <si>
    <t>dead_cells---metal_unit</t>
  </si>
  <si>
    <t>linley_s_dungeon_crawl---powder</t>
  </si>
  <si>
    <t>https://web.archive.org/web/20230609153941/https://www.thecgview.com/p/roboquest-developer-interview</t>
  </si>
  <si>
    <t>ancient_domains_of_mystery---rogue_empire</t>
  </si>
  <si>
    <t>tales_of_maj_eyal---rogue_empire</t>
  </si>
  <si>
    <t>inkbound---monster_train_2</t>
  </si>
  <si>
    <t>https://steamcommunity.com/games/2742830/announcements/detail/572625355297261274</t>
  </si>
  <si>
    <t>https://www.reddit.com/r/pcgaming/comments/1ix1kj1/comment/meiosvh/</t>
  </si>
  <si>
    <t>diablo---runeborn</t>
  </si>
  <si>
    <t>darkest_dungeon---runeborn</t>
  </si>
  <si>
    <t>maritime, crab</t>
  </si>
  <si>
    <t>battle_brothers---legend_of_keepers_career_of_a_dungeon_manager</t>
  </si>
  <si>
    <t>darkest_dungeon---legend_of_keepers_career_of_a_dungeon_manager</t>
  </si>
  <si>
    <t>for_the_king---legend_of_keepers_career_of_a_dungeon_manager</t>
  </si>
  <si>
    <t>slay_the_spire---legend_of_keepers_career_of_a_dungeon_manager</t>
  </si>
  <si>
    <t>dungreed---sephiria</t>
  </si>
  <si>
    <t>noita---sephiria</t>
  </si>
  <si>
    <t>diablo---sephiria</t>
  </si>
  <si>
    <t>hades---sephiria</t>
  </si>
  <si>
    <t>dungeon_crawl_stone_soup---zmangband</t>
  </si>
  <si>
    <t>balatro---zoominoes</t>
  </si>
  <si>
    <t>slay_the_spire---winnie_s_hole</t>
  </si>
  <si>
    <t>super_auto_pets---winnie_s_hole</t>
  </si>
  <si>
    <t>https://www.youtube.com/watch?v=cX-tottt9i0</t>
  </si>
  <si>
    <t>loop_hero---winnie_s_hole</t>
  </si>
  <si>
    <t>powder---wayward</t>
  </si>
  <si>
    <t>brogue---warpvector</t>
  </si>
  <si>
    <t>ftl---warpvector</t>
  </si>
  <si>
    <t>Needs Proof</t>
  </si>
  <si>
    <t>hades---redacted</t>
  </si>
  <si>
    <t>fights_in_tight_spaces---2_fights_in_2_tight_spaces</t>
  </si>
  <si>
    <t>vampire_survivors---20_minutes_till_dawn</t>
  </si>
  <si>
    <t>20xx---30xx</t>
  </si>
  <si>
    <t>sundered---33_immortals</t>
  </si>
  <si>
    <t>868_hack---868_back</t>
  </si>
  <si>
    <t>seraph_s_last_stand---9_kings</t>
  </si>
  <si>
    <t>slay_the_spire---9_kings</t>
  </si>
  <si>
    <t>slay_the_spire---aces_adventures</t>
  </si>
  <si>
    <t>slay_the_spire---across_the_obelisk</t>
  </si>
  <si>
    <t>another_farm_roguelike---another_farm_roguelike_rebirth</t>
  </si>
  <si>
    <t>for_the_warp---arc_seed</t>
  </si>
  <si>
    <t>into_the_breach---arc_seed</t>
  </si>
  <si>
    <t>endgame_of_devil---arcane_trigger</t>
  </si>
  <si>
    <t>vampire_survivors---archons</t>
  </si>
  <si>
    <t>vampire_survivors---asgard_s_fall_viking_survivors</t>
  </si>
  <si>
    <t>enter_the_gungeon---asterogues</t>
  </si>
  <si>
    <t>the_binding_of_isaac---asterogues</t>
  </si>
  <si>
    <t>slay_the_spire---astral_ascent</t>
  </si>
  <si>
    <t>fushigi_no_gensoukyou---atai_no_gensoukyou</t>
  </si>
  <si>
    <t>100_rogues---auro_a_monster_bumping_adventure</t>
  </si>
  <si>
    <t>torneko_s_great_adventure_mystery_dungeon---azure_dreams</t>
  </si>
  <si>
    <t>slay_the_spire---banners_of_ruin</t>
  </si>
  <si>
    <t>baroque---baroque_2007</t>
  </si>
  <si>
    <t>balatro---bazr</t>
  </si>
  <si>
    <t>vampire_survivors---be_my_horde</t>
  </si>
  <si>
    <t>core_defense---bella_wants_blood</t>
  </si>
  <si>
    <t>vampire_survivors---bioprototype</t>
  </si>
  <si>
    <t>hades---black_jacket</t>
  </si>
  <si>
    <t>slay_the_spire---black_jacket</t>
  </si>
  <si>
    <t>vampire_survivors---black_jacket</t>
  </si>
  <si>
    <t>block_tower_td---block_tower_td_2</t>
  </si>
  <si>
    <t>vampire_survivors---blooddome99</t>
  </si>
  <si>
    <t>vampire_survivors---bloodshed</t>
  </si>
  <si>
    <t>spirits_abyss---boneraiser_minions</t>
  </si>
  <si>
    <t>vampire_survivors---boneraiser_minions</t>
  </si>
  <si>
    <t>vampire_survivors---bounty_of_one</t>
  </si>
  <si>
    <t>moon_hunters---boyfriend_dungeon</t>
  </si>
  <si>
    <t>tower_tactics_liberation---brawl_tactics_origins</t>
  </si>
  <si>
    <t>space_gladiators---brotato</t>
  </si>
  <si>
    <t>vampire_survivors---brotato</t>
  </si>
  <si>
    <t>crypt_of_the_necrodancer---cadence_of_hyrule</t>
  </si>
  <si>
    <t>doomrl---cardinal_quest</t>
  </si>
  <si>
    <t>tales_of_maj_eyal---cardinal_quest</t>
  </si>
  <si>
    <t>cardinal_quest---cardinal_quest_2</t>
  </si>
  <si>
    <t>rogue---castle_of_the_winds</t>
  </si>
  <si>
    <t>luck_be_a_landlord---cat_god_ranch</t>
  </si>
  <si>
    <t>cataclysm_dark_days_ahead---cataclysm_the_last_generation</t>
  </si>
  <si>
    <t>powder---catacomb_kids</t>
  </si>
  <si>
    <t>ancient_domains_of_mystery---caves_of_qud</t>
  </si>
  <si>
    <t>genome_guardian---cell_command</t>
  </si>
  <si>
    <t>slay_the_spire---chess_survivors</t>
  </si>
  <si>
    <t>chocobo_s_mysterious_dungeon---chocobo_s_dungeon_2</t>
  </si>
  <si>
    <t>torneko_s_great_adventure_mystery_dungeon---chocobo_s_mysterious_dungeon</t>
  </si>
  <si>
    <t>final_fantasy_fables_chocobo_s_dungeon---chocobo_s_mystery_dungeon_every_buddy</t>
  </si>
  <si>
    <t>vampire_survivors---choo_choo_survivor</t>
  </si>
  <si>
    <t>choo_choo_survivor---choo_choo_survivor_2</t>
  </si>
  <si>
    <t>noita---cleanfall</t>
  </si>
  <si>
    <t>slay_the_spire---cluckmech_oasis</t>
  </si>
  <si>
    <t>the_binding_of_isaac---cluckmech_oasis</t>
  </si>
  <si>
    <t>dungeon_crawl_stone_soup---cogmind</t>
  </si>
  <si>
    <t>nuclear_throne---colt_canyon</t>
  </si>
  <si>
    <t>vampire_survivors---crafty_survivors</t>
  </si>
  <si>
    <t>candies_n_curses---cross_blitz</t>
  </si>
  <si>
    <t>sunless_sea---cultist_simulator</t>
  </si>
  <si>
    <t>curious_expedition---curious_expedition_2</t>
  </si>
  <si>
    <t>darkest_dungeon---dark_devotion</t>
  </si>
  <si>
    <t>returnal---dark_light_survivor</t>
  </si>
  <si>
    <t>darkest_dungeon---darkest_dungeon_2</t>
  </si>
  <si>
    <t>rogue_legacy---dead_cells</t>
  </si>
  <si>
    <t>nuclear_throne---death_road_to_canada</t>
  </si>
  <si>
    <t>slay_the_spire---deck_of_haunts</t>
  </si>
  <si>
    <t>vampire_survivors---deep_rock_galactic_survivor</t>
  </si>
  <si>
    <t>vampire_survivors---desktop_survivors_98</t>
  </si>
  <si>
    <t>despotism_3k---despot_s_game</t>
  </si>
  <si>
    <t>dota_auto_chess---despot_s_game</t>
  </si>
  <si>
    <t>balatro---dice_a_million</t>
  </si>
  <si>
    <t>starvaders---dicevaders</t>
  </si>
  <si>
    <t>don_t_starve---don_t_starve_together</t>
  </si>
  <si>
    <t>torneko_s_great_adventure_mystery_dungeon---dragon_quest_heroes_torneko_s_mystery_dungeon_classic_hd</t>
  </si>
  <si>
    <t>torneko_s_great_adventure_mystery_dungeon---dragon_quest_young_yangus_and_the_mystery_dungeon</t>
  </si>
  <si>
    <t>torneko_s_great_adventure_mystery_dungeon---dungeon_drafters</t>
  </si>
  <si>
    <t>torneko_s_great_adventure_mystery_dungeon---dungeon_of_windaria</t>
  </si>
  <si>
    <t>rogue_legacy---dungreed</t>
  </si>
  <si>
    <t>vampire_survivors---elemental_survivors</t>
  </si>
  <si>
    <t>vampire_survivors---elewar_fused_survivors</t>
  </si>
  <si>
    <t>elona---elin</t>
  </si>
  <si>
    <t>ancient_domains_of_mystery---elona</t>
  </si>
  <si>
    <t>angband---elona</t>
  </si>
  <si>
    <t>nethack---elona</t>
  </si>
  <si>
    <t>dead_cells---ember_knights</t>
  </si>
  <si>
    <t>hades---ember_knights</t>
  </si>
  <si>
    <t>slay_the_spire---ember_knights</t>
  </si>
  <si>
    <t>the_binding_of_isaac---ember_knights</t>
  </si>
  <si>
    <t>luck_be_a_landlord---endgame_of_devil</t>
  </si>
  <si>
    <t>risk_of_rain_2---endless_alice</t>
  </si>
  <si>
    <t>torneko_s_great_adventure_mystery_dungeon---etrian_mystery_dungeon</t>
  </si>
  <si>
    <t>etrian_mystery_dungeon---etrian_mystery_dungeon_2</t>
  </si>
  <si>
    <t>enter_the_gungeon---exit_the_gungeon</t>
  </si>
  <si>
    <t>super_auto_pets---facehand</t>
  </si>
  <si>
    <t>chocobo_s_dungeon_2---final_fantasy_fables_chocobo_s_dungeon</t>
  </si>
  <si>
    <t>snkrx---flerp</t>
  </si>
  <si>
    <t>for_the_king---for_the_king_2</t>
  </si>
  <si>
    <t>the_binding_of_isaac---freaky_awesome</t>
  </si>
  <si>
    <t>spelunky_classic---ftl</t>
  </si>
  <si>
    <t>miracle_party_fushigi_no_gensoukyou_2---fushigi_no_gensoukyou_3</t>
  </si>
  <si>
    <t>motto_fushigi_no_gensoukyou_under_the_moonlight---fushigi_no_gensoukyou_3</t>
  </si>
  <si>
    <t>risk_of_rain_2---gatekeeper</t>
  </si>
  <si>
    <t>gearhead---gearhead_2</t>
  </si>
  <si>
    <t>gearhead_2---gearhead_caramel</t>
  </si>
  <si>
    <t>genome_guardian---genome_guardian_2</t>
  </si>
  <si>
    <t>geometry_arena---geometry_arena_2</t>
  </si>
  <si>
    <t>nethack---gnollhack</t>
  </si>
  <si>
    <t>vampire_survivors---god_of_weapons</t>
  </si>
  <si>
    <t>slay_the_spire---golfie</t>
  </si>
  <si>
    <t>gonner---gonner2</t>
  </si>
  <si>
    <t>vampire_survivors---goobies</t>
  </si>
  <si>
    <t>slay_the_spire---griftlands</t>
  </si>
  <si>
    <t>guidus---guidus_zero</t>
  </si>
  <si>
    <t>gunlocked---gunlocked_2</t>
  </si>
  <si>
    <t>rogue---hack</t>
  </si>
  <si>
    <t>slay_the_spire---hadean_tactics</t>
  </si>
  <si>
    <t>hades---hades_ii</t>
  </si>
  <si>
    <t>diablo---halls_of_torment</t>
  </si>
  <si>
    <t>vampire_survivors---halls_of_torment</t>
  </si>
  <si>
    <t>hand_of_fate---hand_of_fate_2</t>
  </si>
  <si>
    <t>hand_of_fate---hand_of_fate_hordes</t>
  </si>
  <si>
    <t>nuclear_throne---haque</t>
  </si>
  <si>
    <t>hades---have_a_nice_death</t>
  </si>
  <si>
    <t>west_of_dead---hellboy_web_of_wyrd</t>
  </si>
  <si>
    <t>hades---helskate</t>
  </si>
  <si>
    <t>vampire_survivors---heretic_s_fork</t>
  </si>
  <si>
    <t>heroes_of_hammerwatch---heroes_of_hammerwatch_ii</t>
  </si>
  <si>
    <t>chess_survivors---hexagod</t>
  </si>
  <si>
    <t>bounty_of_one---hive_blight</t>
  </si>
  <si>
    <t>slay_the_spire---hive_blight</t>
  </si>
  <si>
    <t>torneko_s_great_adventure_mystery_dungeon---holodungeon_koyori_vs_hollowlive_in_honsha_tower</t>
  </si>
  <si>
    <t>vampire_survivors---hunter_x_hunter_nen_x_survivor</t>
  </si>
  <si>
    <t>vampire_survivors---i_am_legion_stand_survivors</t>
  </si>
  <si>
    <t>vampire_survivors---icewall</t>
  </si>
  <si>
    <t>weird_worlds_return_to_infinite_space---infinite_space_iii_sea_of_stars</t>
  </si>
  <si>
    <t>monster_train---inkbound</t>
  </si>
  <si>
    <t>hoplite---into_the_breach</t>
  </si>
  <si>
    <t>izuna_legend_of_the_unemployed_ninja---izuna_2_the_unemployed_ninja_returns</t>
  </si>
  <si>
    <t>torneko_s_great_adventure_mystery_dungeon---izuna_legend_of_the_unemployed_ninja</t>
  </si>
  <si>
    <t>doomrl---jupiter_hell</t>
  </si>
  <si>
    <t>snkrx---just_king</t>
  </si>
  <si>
    <t>vampire_survivors---keeper_s_toll</t>
  </si>
  <si>
    <t>baroque---kernel_hearts</t>
  </si>
  <si>
    <t>vampire_survivors---kitty_survivors_rogues_of_catmere</t>
  </si>
  <si>
    <t>fights_in_tight_spaces---knights_in_tight_spaces</t>
  </si>
  <si>
    <t>vampire_survivors---let_him_cook</t>
  </si>
  <si>
    <t>mimic_logic---lethal_dungeon</t>
  </si>
  <si>
    <t>balatro---lexispell</t>
  </si>
  <si>
    <t>ftl---lonestar</t>
  </si>
  <si>
    <t>downwell---loot_rascals</t>
  </si>
  <si>
    <t>spelunky_classic---loot_rascals</t>
  </si>
  <si>
    <t>luck_be_a_landlord---lucky_hero</t>
  </si>
  <si>
    <t>luck_be_a_landlord---maze_mice</t>
  </si>
  <si>
    <t>vampire_survivors---maze_mice</t>
  </si>
  <si>
    <t>muck---megabonk</t>
  </si>
  <si>
    <t>slay_the_spire---meme_mayhem</t>
  </si>
  <si>
    <t>slay_the_spire---menace_from_the_deep</t>
  </si>
  <si>
    <t>the_binding_of_isaac---mewgenics</t>
  </si>
  <si>
    <t>mystery_dungeon_2_shiren_the_wanderer---million_depth</t>
  </si>
  <si>
    <t>miracle_party_fushigi_no_gensoukyou_2---miracle_chou_party_sanae_to_tenshi_no_gensou_labyrinth</t>
  </si>
  <si>
    <t>fushigi_no_gensoukyou---miracle_party_fushigi_no_gensoukyou_2</t>
  </si>
  <si>
    <t>rogue---mission_thunderbolt</t>
  </si>
  <si>
    <t>vampire_survivors---mobmania</t>
  </si>
  <si>
    <t>torneko_s_great_adventure_mystery_dungeon---monster_gate</t>
  </si>
  <si>
    <t>monster_gate---monster_gate_ooinaru_dungeon_fuuin_no_orb</t>
  </si>
  <si>
    <t>monster_girls_and_the_mysterious_adventure---monster_girls_and_the_mysterious_adventure_2</t>
  </si>
  <si>
    <t>slay_the_spire---monster_train</t>
  </si>
  <si>
    <t>monster_train---monster_train_2</t>
  </si>
  <si>
    <t>backpack_hero---moon_watch</t>
  </si>
  <si>
    <t>moonlighter---moonlighter_2_the_endless_vault</t>
  </si>
  <si>
    <t>slay_the_spire---morimens</t>
  </si>
  <si>
    <t>tower_of_guns---mothergunship</t>
  </si>
  <si>
    <t>mothergunship---mothergunship_forge</t>
  </si>
  <si>
    <t>fushigi_no_gensoukyou---motto_fushigi_no_gensoukyou_under_the_moonlight</t>
  </si>
  <si>
    <t>risk_of_rain_2---muck</t>
  </si>
  <si>
    <t>one_way_heroics---mystery_chronicle_one_way_heroics</t>
  </si>
  <si>
    <t>torneko_s_great_adventure_mystery_dungeon---mystery_dungeon_2_shiren_the_wanderer</t>
  </si>
  <si>
    <t>vampire_survivors---mythical_concept_starnaut</t>
  </si>
  <si>
    <t>necrosmith---necrosmith_2</t>
  </si>
  <si>
    <t>neon_abyss---neon_abyss_2</t>
  </si>
  <si>
    <t>vampire_survivors---neophyte</t>
  </si>
  <si>
    <t>hades---nigate_tale</t>
  </si>
  <si>
    <t>vampire_survivors---night_swarm</t>
  </si>
  <si>
    <t>vampire_survivors---nomad_survival</t>
  </si>
  <si>
    <t>vampire_survivors---noobs_want_to_live</t>
  </si>
  <si>
    <t>vampire_survivors---nordic_ashes_survivors_of_ragnarok</t>
  </si>
  <si>
    <t>dream_quest---nowhere_prophet</t>
  </si>
  <si>
    <t>hades---nunholy</t>
  </si>
  <si>
    <t>dead_cells---oblivion_override</t>
  </si>
  <si>
    <t>crab_champions---oddcore</t>
  </si>
  <si>
    <t>lake_of_creatures---ogre_chambers_2222</t>
  </si>
  <si>
    <t>nuclear_throne---ogre_chambers_2222</t>
  </si>
  <si>
    <t>scourgebringer---ogre_chambers_2222</t>
  </si>
  <si>
    <t>torneko_s_great_adventure_mystery_dungeon---omega_labyrinth</t>
  </si>
  <si>
    <t>omega_labyrinth_z---omega_labyrinth_life</t>
  </si>
  <si>
    <t>omega_labyrinth---omega_labyrinth_z</t>
  </si>
  <si>
    <t>pixel_dungeon---onebit_adventure</t>
  </si>
  <si>
    <t>slay_the_spire---pairs_perils</t>
  </si>
  <si>
    <t>enter_the_gungeon---pass_the_fear</t>
  </si>
  <si>
    <t>vampire_survivors---picayune_dreams</t>
  </si>
  <si>
    <t>balatro---plinbo</t>
  </si>
  <si>
    <t>dota_auto_chess---pok_mon_auto_chess</t>
  </si>
  <si>
    <t>pok_mon_auto_chess---pok_mon_auto_spire</t>
  </si>
  <si>
    <t>slay_the_spire---pok_mon_auto_spire</t>
  </si>
  <si>
    <t>pok_mon_mystery_dungeon_explorers_of_time_and_explorers_of_darkness---pok_mon_mystery_dungeon_explorers_of_sky</t>
  </si>
  <si>
    <t>pok_mon_mystery_dungeon_red_and_blue_rescue_team---pok_mon_mystery_dungeon_explorers_of_time_and_explorers_of_darkness</t>
  </si>
  <si>
    <t>pok_mon_mystery_dungeon_red_and_blue_rescue_team---pok_mon_mystery_dungeon_gates_to_infinity</t>
  </si>
  <si>
    <t>torneko_s_great_adventure_mystery_dungeon---pok_mon_mystery_dungeon_red_and_blue_rescue_team</t>
  </si>
  <si>
    <t>pok_mon_mystery_dungeon_red_and_blue_rescue_team---pok_mon_mystery_dungeon_rescue_team_dx</t>
  </si>
  <si>
    <t>pok_mon_mystery_dungeon_red_and_blue_rescue_team---pok_mon_super_mystery_dungeon</t>
  </si>
  <si>
    <t>vampire_survivors---pok_mon_survivor_burst</t>
  </si>
  <si>
    <t>risk_of_rain_2---pok_rogue</t>
  </si>
  <si>
    <t>inscryption---pokevoid</t>
  </si>
  <si>
    <t>pok_rogue---pokevoid</t>
  </si>
  <si>
    <t>slay_the_spire---pokevoid</t>
  </si>
  <si>
    <t>noita---primordialis</t>
  </si>
  <si>
    <t>forward_escape_the_fold---pyrene</t>
  </si>
  <si>
    <t>kingdom_new_lands---ratropolis</t>
  </si>
  <si>
    <t>slay_the_spire---ratropolis</t>
  </si>
  <si>
    <t>curse_of_the_dead_gods---ravenswatch</t>
  </si>
  <si>
    <t>catacomb_kids---red_rogue</t>
  </si>
  <si>
    <t>vampire_survivors---return_to_abyss</t>
  </si>
  <si>
    <t>vampire_survivors---rhythm_witch_beat_death</t>
  </si>
  <si>
    <t>zoeti---rhythm_witch_beat_death</t>
  </si>
  <si>
    <t>rift_wizard---rift_wizard_2</t>
  </si>
  <si>
    <t>rift_wizard_2---rift_wizard_3</t>
  </si>
  <si>
    <t>risk_of_rain---risk_of_rain_2</t>
  </si>
  <si>
    <t>risk_of_rain---risk_of_rain_returns</t>
  </si>
  <si>
    <t>the_dungeon_rpg---rogue_hearts_dungeon</t>
  </si>
  <si>
    <t>rogue_legacy---rogue_heroes_ruins_of_tasos</t>
  </si>
  <si>
    <t>rogue_legacy---rogue_legacy_2</t>
  </si>
  <si>
    <t>slay_the_spire---rogue_lords</t>
  </si>
  <si>
    <t>dungeons_of_dredmor---rogue_wizards</t>
  </si>
  <si>
    <t>slay_the_spire---roguebook</t>
  </si>
  <si>
    <t>balatro---roguejack21</t>
  </si>
  <si>
    <t>slay_the_spire---roguejack21</t>
  </si>
  <si>
    <t>luck_be_a_landlord---runeborn</t>
  </si>
  <si>
    <t>vampire_survivors---runic_survivor</t>
  </si>
  <si>
    <t>fushigi_no_gensoukyou---sanae_no_chou_tokkyuu_the_express_trial</t>
  </si>
  <si>
    <t>vampire_survivors---scarlet_tower</t>
  </si>
  <si>
    <t>bleak_sword---scourgebringer</t>
  </si>
  <si>
    <t>vampire_survivors---sea_of_survivors</t>
  </si>
  <si>
    <t>rounds---section_13</t>
  </si>
  <si>
    <t>enter_the_gungeon---sephiria</t>
  </si>
  <si>
    <t>pixel_dungeon---shattered_pixel_dungeon</t>
  </si>
  <si>
    <t>shiren_the_wanderer_2_shiren_s_castle_and_the_oni_invasion---shiren_the_wanderer_2008</t>
  </si>
  <si>
    <t>mystery_dungeon_2_shiren_the_wanderer---shiren_the_wanderer_2_shiren_s_castle_and_the_oni_invasion</t>
  </si>
  <si>
    <t>shiren_the_wanderer_2008---shiren_the_wanderer_4_the_eye_of_god_and_the_devil_s_navel</t>
  </si>
  <si>
    <t>shiren_the_wanderer_2_shiren_s_castle_and_the_oni_invasion---shiren_the_wanderer_gaiden_asuka_the_swordswoman</t>
  </si>
  <si>
    <t>mystery_dungeon_2_shiren_the_wanderer---shiren_the_wanderer_gb_monster_of_moonlight_village</t>
  </si>
  <si>
    <t>shiren_the_wanderer_gb_monster_of_moonlight_village---shiren_the_wanderer_gb2_magic_castle_of_the_desert</t>
  </si>
  <si>
    <t>shiren_the_wanderer_the_tower_of_fortune_and_the_dice_of_fate---shiren_the_wanderer_the_mystery_dungeon_of_serpentcoil_island</t>
  </si>
  <si>
    <t>shiren_the_wanderer_4_the_eye_of_god_and_the_devil_s_navel---shiren_the_wanderer_the_tower_of_fortune_and_the_dice_of_fate</t>
  </si>
  <si>
    <t>tiny_auto_knights---sir_we_have_an_orc_problem</t>
  </si>
  <si>
    <t>void_scrappers---skull_horde</t>
  </si>
  <si>
    <t>balatro---sky_s_the_limit_mah_jong</t>
  </si>
  <si>
    <t>dream_quest---slay_the_spire</t>
  </si>
  <si>
    <t>the_binding_of_isaac---slay_the_spire</t>
  </si>
  <si>
    <t>slay_the_spire---slay_the_spire_2</t>
  </si>
  <si>
    <t>slime_3k_rise_against_despot---slime_3k_demake</t>
  </si>
  <si>
    <t>despot_s_game---slime_3k_rise_against_despot</t>
  </si>
  <si>
    <t>dota_auto_chess---slime_3k_rise_against_despot</t>
  </si>
  <si>
    <t>balatro---sol_cesto</t>
  </si>
  <si>
    <t>dicey_dungeons---sol_cesto</t>
  </si>
  <si>
    <t>ftl---solitairica</t>
  </si>
  <si>
    <t>soulash---soulash_2</t>
  </si>
  <si>
    <t>darkest_dungeon---space_prison</t>
  </si>
  <si>
    <t>don_t_starve---space_prison</t>
  </si>
  <si>
    <t>griftlands---space_prison</t>
  </si>
  <si>
    <t>hades---space_prison</t>
  </si>
  <si>
    <t>vampire_survivors---spellbook_demonslayers</t>
  </si>
  <si>
    <t>hoplite---spellmasons</t>
  </si>
  <si>
    <t>into_the_breach---spellmasons</t>
  </si>
  <si>
    <t>dicey_dungeons---spellrogue</t>
  </si>
  <si>
    <t>slay_the_spire---spellrogue</t>
  </si>
  <si>
    <t>spelunky_classic---spelunky</t>
  </si>
  <si>
    <t>spelunky---spelunky_2</t>
  </si>
  <si>
    <t>vampire_survivors---spirit_hunters_infinite_horde</t>
  </si>
  <si>
    <t>caves_of_qud---sproggiwood</t>
  </si>
  <si>
    <t>balatro---stackflow</t>
  </si>
  <si>
    <t>vampire_survivors---star_survivor</t>
  </si>
  <si>
    <t>hades---starlight_revolver</t>
  </si>
  <si>
    <t>spelunky_classic---strafe</t>
  </si>
  <si>
    <t>don_t_starve---sunless_sea</t>
  </si>
  <si>
    <t>ftl---sunless_sea</t>
  </si>
  <si>
    <t>dwarf_fortress---super_fantasy_kingdom</t>
  </si>
  <si>
    <t>sword_of_the_necromancer---sword_of_the_necromancer_resurrection</t>
  </si>
  <si>
    <t>synthetik_legion_rising---synthetik_2</t>
  </si>
  <si>
    <t>azure_dreams---tao_s_adventure_curse_of_the_demon_seal</t>
  </si>
  <si>
    <t>risk_of_rain_2---tears_of_metal</t>
  </si>
  <si>
    <t>vampire_survivors---temtem_swarm</t>
  </si>
  <si>
    <t>vampire_survivors---terratech_legion</t>
  </si>
  <si>
    <t>risk_of_rain_2---terroguelike</t>
  </si>
  <si>
    <t>dota_auto_chess---the_bazaar</t>
  </si>
  <si>
    <t>the_binding_of_isaac---the_binding_of_isaac_rebirth</t>
  </si>
  <si>
    <t>torneko_s_great_adventure_mystery_dungeon---the_dungeon_rpg</t>
  </si>
  <si>
    <t>powder---the_ground_gives_way</t>
  </si>
  <si>
    <t>z_h_p_unlosing_ranger_vs_darkdeath_evilman---the_guided_fate_paradox</t>
  </si>
  <si>
    <t>the_binding_of_isaac---the_legend_of_bum_bo</t>
  </si>
  <si>
    <t>torneko_s_great_adventure_mystery_dungeon---the_nightmare_of_druaga</t>
  </si>
  <si>
    <t>into_the_breach---the_ouroboros_king</t>
  </si>
  <si>
    <t>pawnbarian---the_ouroboros_king</t>
  </si>
  <si>
    <t>shotgun_king_the_final_checkmate---the_ouroboros_king</t>
  </si>
  <si>
    <t>vampire_survivors---the_spell_brigade</t>
  </si>
  <si>
    <t>roguebook---the_spirit_lift</t>
  </si>
  <si>
    <t>vampire_survivors---time_wasters</t>
  </si>
  <si>
    <t>toejam_earl---toejam_earl_back_in_the_groove</t>
  </si>
  <si>
    <t>torneko_s_great_adventure_mystery_dungeon---torneko_the_last_hope</t>
  </si>
  <si>
    <t>torneko_the_last_hope---torneko_s_great_adventure_3</t>
  </si>
  <si>
    <t>fushigi_no_gensoukyou_3---touhou_genso_wanderer_foresight</t>
  </si>
  <si>
    <t>miracle_chou_party_sanae_to_tenshi_no_gensou_labyrinth---touhou_genso_wanderer_lotus_labyrinth_r</t>
  </si>
  <si>
    <t>slay_the_spire---touhou_lost_branch_of_legend</t>
  </si>
  <si>
    <t>backpack_battles---toy_smash_kaboom</t>
  </si>
  <si>
    <t>ancient_domains_of_mystery---ultimate_adom</t>
  </si>
  <si>
    <t>undermine---undermine_2</t>
  </si>
  <si>
    <t>unexplored---unexplored_2_the_wayfarer_s_legacy</t>
  </si>
  <si>
    <t>nethack---unreal_world</t>
  </si>
  <si>
    <t>omega---unreal_world</t>
  </si>
  <si>
    <t>vampire_survivors---vampire_crawlers</t>
  </si>
  <si>
    <t>brotato---vampire_hunters</t>
  </si>
  <si>
    <t>soulstone_survivors---vampire_hunters</t>
  </si>
  <si>
    <t>vivid_knight---vivid_world</t>
  </si>
  <si>
    <t>boneraiser_minions---voids_vigil</t>
  </si>
  <si>
    <t>torneko_s_great_adventure_mystery_dungeon---waku_waku_puyo_puyo_dungeon</t>
  </si>
  <si>
    <t>wall_world---wall_world_2</t>
  </si>
  <si>
    <t>vampire_survivors---warhammer_survivors</t>
  </si>
  <si>
    <t>strange_adventures_in_infinite_space---weird_worlds_return_to_infinite_space</t>
  </si>
  <si>
    <t>void_bastards---wild_bastards</t>
  </si>
  <si>
    <t>ring_of_pain---winnie_s_hole</t>
  </si>
  <si>
    <t>wizard_of_legend---wizard_of_legend_2</t>
  </si>
  <si>
    <t>balatro---wordatro</t>
  </si>
  <si>
    <t>hades---yasha_legends_of_the_demon_blade</t>
  </si>
  <si>
    <t>vampire_survivors---yet_another_zombie_survivors</t>
  </si>
  <si>
    <t>slay_the_spire---yohane_the_parhelion_numazu_in_the_mirage</t>
  </si>
  <si>
    <t>torneko_s_great_adventure_mystery_dungeon---z_h_p_unlosing_ranger_vs_darkdeath_evilman</t>
  </si>
  <si>
    <t>ziggurat---ziggurat_2</t>
  </si>
  <si>
    <t>nova_drift---20_minutes_till_dawn</t>
  </si>
  <si>
    <t>https://www.gamebusiness.jp/article/2022/06/15/20252.html</t>
  </si>
  <si>
    <t>inscryption---dice_a_million</t>
  </si>
  <si>
    <t>https://store.steampowered.com/news/app/3430340/view/521993383330187163?l=english</t>
  </si>
  <si>
    <t>Dice a Million</t>
  </si>
  <si>
    <t>the_binding_of_isaac---gonner</t>
  </si>
  <si>
    <t>enter_the_gungeon---gonner</t>
  </si>
  <si>
    <t>https://www.reddit.com/r/nintendo/comments/6k942k/comment/djkavl3/</t>
  </si>
  <si>
    <t>https://brubomb.itch.io/dunjungle/devlog/579365/dunjungle-demo-is-available</t>
  </si>
  <si>
    <t>skul_the_hero_slayer---dunjungle</t>
  </si>
  <si>
    <t>https://www.reddit.com/r/iosgaming/comments/1hjehh9/comment/mbg6to4/</t>
  </si>
  <si>
    <t>into_the_breach---lost_for_swords</t>
  </si>
  <si>
    <t>Lost Eidolons: Veil of the Witch</t>
  </si>
  <si>
    <t>lost-eidolons-veil-of-the-witch</t>
  </si>
  <si>
    <t>https://store.steampowered.com/app/2530490/Lost_Eidolons_Veil_of_the_Witch/</t>
  </si>
  <si>
    <t>https://steamcommunity.com/games/2530490/announcements/detail/3658666178359170700</t>
  </si>
  <si>
    <t>slay_the_spire---lost_eidolons_veil_of_the_witch</t>
  </si>
  <si>
    <t>hades---lost_eidolons_veil_of_the_witch</t>
  </si>
  <si>
    <t>Rogue Blight</t>
  </si>
  <si>
    <t>rogue-blight</t>
  </si>
  <si>
    <t>https://store.steampowered.com/app/1890310/Rogue_Blight/</t>
  </si>
  <si>
    <t>slay_the_spire---rogue_blight</t>
  </si>
  <si>
    <t>https://www.youtube.com/watch?v=QZU3KnG_XTU</t>
  </si>
  <si>
    <t>skul_the_hero_slayer---elewar_fused_survivors</t>
  </si>
  <si>
    <t>diablo---elewar_fused_survivors</t>
  </si>
  <si>
    <t>enter_the_gungeon---nimrods</t>
  </si>
  <si>
    <t>https://www.youtube.com/watch?v=l-aec7fgtbE</t>
  </si>
  <si>
    <t>https://www.shacknews.com/article/127385/rogue-lords-interview-running-with-the-devil</t>
  </si>
  <si>
    <t>Ball X Pit</t>
  </si>
  <si>
    <t>https://www.youtube.com/watch?v=fCUbwNqQzWg</t>
  </si>
  <si>
    <t>into_the_breach---dungeon_deathball</t>
  </si>
  <si>
    <t>https://www.youtube.com/watch?v=k0nC4o912Ys</t>
  </si>
  <si>
    <t>https://www.gamebanshee.com/news/104059-dungeons-of-dredmor-review-interview-and-patch-update.html</t>
  </si>
  <si>
    <t>dwarf_fortress---dungeons_of_dredmor</t>
  </si>
  <si>
    <t>lost_labyrinth---dungeons_of_dredmor</t>
  </si>
  <si>
    <t>torneko_s_great_adventure_mystery_dungeon---dungeons_of_dredmor</t>
  </si>
  <si>
    <t>https://store.steampowered.com/news/app/2002220/view/3716075659957435965?l=english</t>
  </si>
  <si>
    <t>the_binding_of_isaac---keeper_s_toll</t>
  </si>
  <si>
    <t>fushigi-no-pixel-dungeon</t>
  </si>
  <si>
    <t>Fushigi no Pixel Dungeon</t>
  </si>
  <si>
    <t>https://github.com/HappyAlfred/fushigi-no-pixel-dungeon</t>
  </si>
  <si>
    <t>pixel_dungeon---fushigi_no_pixel_dungeon</t>
  </si>
  <si>
    <t>shattered_pixel_dungeon---fushigi_no_pixel_dungeon</t>
  </si>
  <si>
    <t>mystery_dungeon_2_shiren_the_wanderer---fushigi_no_pixel_dungeon</t>
  </si>
  <si>
    <t>C:\Users\Owner\Documents\Roguelike Roguelike\Roguelikes\FushiginoPD INDEV.lnk</t>
  </si>
  <si>
    <t>C:\Users\Owner\Documents\Roguelike Roguelike\Roguelikes\Deep Rock Galactic Survivor.url</t>
  </si>
  <si>
    <t>https://store.steampowered.com/app/2321470/Deep_Rock_Galactic_Survivor/</t>
  </si>
  <si>
    <t>C:\Users\Owner\Documents\Roguelike Roguelike\Roguelikes\Time Survivors.url</t>
  </si>
  <si>
    <t>C:\Users\Owner\Documents\Roguelike Roguelike\Roguelikes\LOOTPLOT.url</t>
  </si>
  <si>
    <t>https://store.steampowered.com/app/3057190/LOOTPLOT/</t>
  </si>
  <si>
    <t>C:\Users\Owner\Documents\Roguelike Roguelike\Roguelikes\Word Play.url</t>
  </si>
  <si>
    <t>https://store.steampowered.com/app/3586660/Word_Play/</t>
  </si>
  <si>
    <t>Slayblade</t>
  </si>
  <si>
    <t>slayblade</t>
  </si>
  <si>
    <t>C:\Users\Owner\Documents\Roguelike Roguelike\Roguelikes\Slayblade.url</t>
  </si>
  <si>
    <t>https://store.steampowered.com/app/4117730/Slayblade/</t>
  </si>
  <si>
    <t>popup_dungeon---aces_adventures</t>
  </si>
  <si>
    <t>linley_s_dungeon_crawl---dungeons_of_dredmor</t>
  </si>
  <si>
    <t>Blade Assault</t>
  </si>
  <si>
    <t>blade-assault</t>
  </si>
  <si>
    <t>https://store.steampowered.com/app/1367300/Blade_Assault/</t>
  </si>
  <si>
    <t>C:\Users\Owner\Documents\Roguelike Roguelike\Roguelikes\Blade Assault.url</t>
  </si>
  <si>
    <t>cyberpunk</t>
  </si>
  <si>
    <t>Conquest Dark</t>
  </si>
  <si>
    <t>conquest-dark</t>
  </si>
  <si>
    <t>https://store.steampowered.com/app/3238670/Conquest_Dark/</t>
  </si>
  <si>
    <t>C:\Users\Owner\Documents\Roguelike Roguelike\Roguelikes\Conquest Dark.url</t>
  </si>
  <si>
    <t>vampire_survivors---conquest_dark</t>
  </si>
  <si>
    <t>https://store.steampowered.com/app/1167680/Orbital_Bullet__The_360_Roguelite/</t>
  </si>
  <si>
    <t>Orbital Bullet</t>
  </si>
  <si>
    <t>orbital-bullet</t>
  </si>
  <si>
    <t>C:\Users\Owner\Documents\Roguelike Roguelike\Roguelikes\Orbital Bullet.url</t>
  </si>
  <si>
    <t>Devil Spire</t>
  </si>
  <si>
    <t>devil-spire</t>
  </si>
  <si>
    <t>https://store.steampowered.com/app/1861290/Devil_Spire/</t>
  </si>
  <si>
    <t>C:\Users\Owner\Documents\Roguelike Roguelike\Roguelikes\Devil Spire.url</t>
  </si>
  <si>
    <t>https://steamcommunity.com/app/1861290/discussions/0/3942398662635612705/#c3942398662638896391</t>
  </si>
  <si>
    <t>baroque---devil_spire</t>
  </si>
  <si>
    <t>Lumencraft</t>
  </si>
  <si>
    <t>lumencraft</t>
  </si>
  <si>
    <t>https://store.steampowered.com/app/1713810/Lumencraft/</t>
  </si>
  <si>
    <t>noita---lumencraft</t>
  </si>
  <si>
    <t>https://steamcommunity.com/app/1713810/discussions/0/5706632550004301654/</t>
  </si>
  <si>
    <t>C:\Users\Owner\Documents\Roguelike Roguelike\Roguelikes\Lumencraft.url</t>
  </si>
  <si>
    <t>https://steamcommunity.com/app/1315610/discussions/0/2956041222230440519/#c2956041222231044287</t>
  </si>
  <si>
    <t>Source of Madness</t>
  </si>
  <si>
    <t>source-of-madness</t>
  </si>
  <si>
    <t>https://store.steampowered.com/app/1315610/Source_of_Madness/</t>
  </si>
  <si>
    <t>dead_cells---source_of_madness</t>
  </si>
  <si>
    <t>C:\Users\Owner\Documents\Roguelike Roguelike\Roguelikes\Source of Madness.url</t>
  </si>
  <si>
    <t>Scarlet Skips</t>
  </si>
  <si>
    <t>scarlet-skips</t>
  </si>
  <si>
    <t>https://store.steampowered.com/app/4513480/Scarlet_Skips/</t>
  </si>
  <si>
    <t>Crab God</t>
  </si>
  <si>
    <t>crab-god</t>
  </si>
  <si>
    <t>crab, maritime</t>
  </si>
  <si>
    <t>https://store.steampowered.com/app/2289390/Crab_God/</t>
  </si>
  <si>
    <t>https://www.youtube.com/watch?v=sKnZGU2DbGA&amp;t=144s</t>
  </si>
  <si>
    <t>kingdom_new_lands---crab_god</t>
  </si>
  <si>
    <t>C:\Users\Owner\Documents\Roguelike Roguelike\Roguelikes\Crab God.url</t>
  </si>
  <si>
    <t>https://dvvdev.itch.io/stray-path</t>
  </si>
  <si>
    <t>Stray Path</t>
  </si>
  <si>
    <t>stray-path</t>
  </si>
  <si>
    <t>https://store.steampowered.com/app/2531940/Stray_Path/</t>
  </si>
  <si>
    <t>C:\Users\Owner\Documents\Roguelike Roguelike\Roguelikes\Stray Path.url</t>
  </si>
  <si>
    <t>slay_the_spire---stray_path</t>
  </si>
  <si>
    <t>inscryption---stray_path</t>
  </si>
  <si>
    <t>Kingsway</t>
  </si>
  <si>
    <t>kingsway</t>
  </si>
  <si>
    <t>https://store.steampowered.com/app/588950/Kingsway/</t>
  </si>
  <si>
    <t>C:\Users\Owner\Documents\Roguelike Roguelike\Roguelikes\Kingsway.url</t>
  </si>
  <si>
    <t>Pinball Storm: Lokanta</t>
  </si>
  <si>
    <t>https://store.steampowered.com/app/2642570/Pinball_Storm_Lokanta/</t>
  </si>
  <si>
    <t>pinball-storm-lokanta</t>
  </si>
  <si>
    <t>vampire_survivors---pinball_storm_lokanta</t>
  </si>
  <si>
    <t>C:\Users\Owner\Documents\Roguelike Roguelike\Roguelikes\Pinball Storm Lokanta.url</t>
  </si>
  <si>
    <t>C:\Users\Owner\Documents\Roguelike Roguelike\Roguelikes\Blood Dungeon.url</t>
  </si>
  <si>
    <t>https://store.steampowered.com/app/2431080/Blood_Dungeon/</t>
  </si>
  <si>
    <t>Blood Dungeon</t>
  </si>
  <si>
    <t>blood-dungeon</t>
  </si>
  <si>
    <t>https://campaign-mode.ghost.io/messhof-talks-building-blood-dungeon-inspiration-from-games-like-vampire-survivors-and-more/</t>
  </si>
  <si>
    <t>vampire_survivors---blood_dungeon</t>
  </si>
  <si>
    <t>20_minutes_till_dawn---blood_dungeon</t>
  </si>
  <si>
    <t>risk_of_rain---blood_dungeon</t>
  </si>
  <si>
    <t>megabonk---blood_dungeon</t>
  </si>
  <si>
    <t>downwell---blood_dungeon</t>
  </si>
  <si>
    <t>spelunky_classic---blood_dungeon</t>
  </si>
  <si>
    <t>Kaz</t>
  </si>
  <si>
    <t>kaz</t>
  </si>
  <si>
    <t>https://store.steampowered.com/app/3633760/KAZ/</t>
  </si>
  <si>
    <t>Full Metal Schoolgirl</t>
  </si>
  <si>
    <t>full-metal-schoolgirl</t>
  </si>
  <si>
    <t>https://store.steampowered.com/app/3696410/FULL_METAL_SCHOOLGIRL/</t>
  </si>
  <si>
    <t>Change: A Homeless Survival Experience</t>
  </si>
  <si>
    <t>change-a-homeless-survival-experience</t>
  </si>
  <si>
    <t>https://store.steampowered.com/app/926140/CHANGE_A_Homeless_Survival_Experience/</t>
  </si>
  <si>
    <t>Ratatan</t>
  </si>
  <si>
    <t>ratatan</t>
  </si>
  <si>
    <t>https://store.steampowered.com/app/2949320/Ratatan/</t>
  </si>
  <si>
    <t>Prime Monster</t>
  </si>
  <si>
    <t>prime-monster</t>
  </si>
  <si>
    <t>https://store.steampowered.com/app/3214480/Prime_Monster/</t>
  </si>
  <si>
    <t>Pro Jank Footy</t>
  </si>
  <si>
    <t>https://store.steampowered.com/app/3621330/Pro_Jank_Footy/</t>
  </si>
  <si>
    <t>pro-jank-footy</t>
  </si>
  <si>
    <t>Gains "and the game must be beaten in 1+(1/2)^(X-2) hours or less" — on a goal you can do any time, "and you must do it within 1+(1/2)^(X-2) hours of starting the game"</t>
  </si>
  <si>
    <t>clause "the game must be beaten in {1+(1/2)^(X-2):hours} or less" any_time "you must do it within {1+(1/2)^(X-2):hours} of starting the game"</t>
  </si>
  <si>
    <t>Gains "and if you didn't intentionally heal in the game you beat it in, Gain a [chest reward]" — on a goal you can do any time, "before clearing it"</t>
  </si>
  <si>
    <t>bonus "you didn't intentionally heal" any_time "you didn't intentionally heal before clearing it" -&gt; gain_chest reward {X}</t>
  </si>
  <si>
    <t>Devil Peach Soda</t>
  </si>
  <si>
    <t>devil-peach-soda</t>
  </si>
  <si>
    <t>https://store.steampowered.com/app/2116210/Devil_Peach_Soda/</t>
  </si>
  <si>
    <t>gunfire_reborn---devil_peach_soda</t>
  </si>
  <si>
    <t>https://localthunk.com/blog/balatro-timeline-3aarh</t>
  </si>
  <si>
    <t>slay_the_spire---balatro</t>
  </si>
  <si>
    <t>https://www.gamespress.com/Test-Your-Sea-Legs-in-the-Curse-of-Pirates-Demo-the-Chaotic-Action-Rog</t>
  </si>
  <si>
    <t>death_must_die---curse_of_pirates</t>
  </si>
  <si>
    <t>https://blog.roguetemple.com/2008/05/24/lambdarogue-development-goes-strong/</t>
  </si>
  <si>
    <t>moria---lambdarogue_the_book_of_stars</t>
  </si>
  <si>
    <t>https://www.reddit.com/r/AndroidGaming/comments/jyfdyo/comment/gdbln46/</t>
  </si>
  <si>
    <t>https://www.unlok.ca/wayward/inspiration-time-world-building/</t>
  </si>
  <si>
    <t>ultima_ratio_regum---wayward</t>
  </si>
  <si>
    <t>https://www.thesixthaxis.com/2026/08/18/interview-how-star-wars-galactic-racer-brings-some-good-tricks-to-the-arcade-racer/</t>
  </si>
  <si>
    <t>Star Wars: Galactic Racer</t>
  </si>
  <si>
    <t>star-wars-galactic-racer</t>
  </si>
  <si>
    <t>https://store.steampowered.com/app/4078430/STAR_WARS_Galactic_Racer/</t>
  </si>
  <si>
    <t>slay_the_spire---star_wars_galactic_racer</t>
  </si>
  <si>
    <t>hades---star_wars_galactic_racer</t>
  </si>
  <si>
    <t>returnal---star_wars_galactic_racer</t>
  </si>
  <si>
    <t>Touhou: Red Empress Devil</t>
  </si>
  <si>
    <t>touhou-red-empress-devil</t>
  </si>
  <si>
    <t>https://store.steampowered.com/app/1734070/Touhou_Red_Empress_Devil/</t>
  </si>
  <si>
    <t>Moonsigil Atlas</t>
  </si>
  <si>
    <t>moonsigil-atlas</t>
  </si>
  <si>
    <t>https://store.steampowered.com/app/3284290/Moonsigil_Atlas/</t>
  </si>
  <si>
    <t>VIII - Justice</t>
  </si>
  <si>
    <t>Gain +1 Key, Bomb, Health, and Gold</t>
  </si>
  <si>
    <t>VIIIJustice</t>
  </si>
  <si>
    <t>2 of Spades</t>
  </si>
  <si>
    <t>Double your Keys, if you have no Keys then Gain +2</t>
  </si>
  <si>
    <t>2OfSpades</t>
  </si>
  <si>
    <t>The Book of Sin</t>
  </si>
  <si>
    <t>Gain +1 Gold, +1 Health, +1 Bomb, +1 Key, or 1 random Loot</t>
  </si>
  <si>
    <t>TheBookOfSin</t>
  </si>
  <si>
    <t>Mom's Key</t>
  </si>
  <si>
    <t>key</t>
  </si>
  <si>
    <t>MomsKey</t>
  </si>
  <si>
    <t>mom, key</t>
  </si>
  <si>
    <t>Latch Key</t>
  </si>
  <si>
    <t>Gain +1 Key, +1 Shield, and +1 Luck</t>
  </si>
  <si>
    <t>LatchKey</t>
  </si>
  <si>
    <t>Book of Revelations</t>
  </si>
  <si>
    <t>Charged, 3</t>
  </si>
  <si>
    <t>Gain +1 Shield</t>
  </si>
  <si>
    <t>BookOfRevelations</t>
  </si>
  <si>
    <t>item_used: gain_stat bonus_shields 1</t>
  </si>
  <si>
    <t>passive: +1 luck; item_acquired: gain_stat keys 1; gain_stat bonus_shields 1</t>
  </si>
  <si>
    <t>Gain +1 Key, and +1 Base Chest Value</t>
  </si>
  <si>
    <t>item_acquired: gain_stat keys 1; base_chest_bonus: 1</t>
  </si>
  <si>
    <t>item_used: one_of gain_gold 1 | gain_hp 1 | gain_stat bombs 1 | gain_stat keys 1 | gain_loot 1</t>
  </si>
  <si>
    <t>gain_stat keys 1; gain_stat bombs 1; gain_hp 1; gain_stat gold 1</t>
  </si>
  <si>
    <t>double_stat keys floor=2</t>
  </si>
  <si>
    <t>https://web.archive.org/web/20260420062144/https://www.w4games.com/blog/w4-games-news-1/interview-with-chasing-carrots-developer-of-halls-of-torment-120</t>
  </si>
  <si>
    <t>spelunky_classic-the_binding_of_isaac---99_levels_to_hell</t>
  </si>
  <si>
    <t>boneraiser_minions-death_must_die-halls_of_torment-necrosmith-the_unliving---be_my_horde</t>
  </si>
  <si>
    <t>balatro-inscryption---black_jacket</t>
  </si>
  <si>
    <t>crypt_of_the_necrodancer-shotgun_king_the_final_checkmate-vampire_survivors---chess_survivors</t>
  </si>
  <si>
    <t>gunfire_reborn-hades-noita-risk_of_rain_2-slay_the_spire-spelunky_classic-the_binding_of_isaac---crab_champions</t>
  </si>
  <si>
    <t>dead_cells-don_t_starve-enter_the_gungeon-hades-the_binding_of_isaac---cult_of_the_lamb</t>
  </si>
  <si>
    <t>balatro-inscryption-nubby_s_number_factory-slay_the_spire-super_auto_pets---cursed_words</t>
  </si>
  <si>
    <t>diablo-vampire_survivors---death_must_die</t>
  </si>
  <si>
    <t>diablo-nethack-rogue---delver</t>
  </si>
  <si>
    <t>ancient_domains_of_mystery-angband-doomrl-dwarf_fortress-elona-tales_of_maj_eyal---dungeonmans</t>
  </si>
  <si>
    <t>into_the_breach-slay_the_spire---fights_in_tight_spaces</t>
  </si>
  <si>
    <t>darkest_dungeon-hades---hell_clock</t>
  </si>
  <si>
    <t>balatro-slay_the_spire---hungry_horrors</t>
  </si>
  <si>
    <t>balatro-ballionaire---menherarium</t>
  </si>
  <si>
    <t>slay_the_spire-the_binding_of_isaac---obsidian_prince</t>
  </si>
  <si>
    <t>auro_a_monster_bumping_adventure-brotato---rack_and_slay</t>
  </si>
  <si>
    <t>rogue-spelunky_classic---red_rogue</t>
  </si>
  <si>
    <t>diablo-hades---reignbreaker</t>
  </si>
  <si>
    <t>diablo-dungeon_crawl_stone_soup-nethack-tales_of_maj_eyal---rift_wizard</t>
  </si>
  <si>
    <t>risk_of_rain_2-vampire_survivors---rig_riot</t>
  </si>
  <si>
    <t>inscryption-slay_the_spire---shroom_and_gloom</t>
  </si>
  <si>
    <t>dead_cells-into_the_breach-slay_the_spire---star_renegades</t>
  </si>
  <si>
    <t>balatro-ball_x_pit-hades_ii---tabletop_tavern</t>
  </si>
  <si>
    <t>desktop_dungeons-spelunky_classic---the_binding_of_isaac</t>
  </si>
  <si>
    <t>diablo-enter_the_gungeon-nuclear_throne-the_binding_of_isaac-vampire_survivors---tiny_rogues</t>
  </si>
  <si>
    <t>backpack_battles-the_bazaar---turnbound</t>
  </si>
  <si>
    <t>dota_auto_chess-slay_the_spire-torneko_s_great_adventure_mystery_dungeon---vivid_knight</t>
  </si>
  <si>
    <t>dwarf_fortress-ftl---void_war</t>
  </si>
  <si>
    <t>Artist</t>
  </si>
  <si>
    <t>Album</t>
  </si>
  <si>
    <t>No Escape</t>
  </si>
  <si>
    <t>Darren Korb</t>
  </si>
  <si>
    <t>Hades: Original Soundtrack</t>
  </si>
  <si>
    <t>Hades/01. No Escape.mp3</t>
  </si>
  <si>
    <t>menu</t>
  </si>
  <si>
    <t>The Year Is...</t>
  </si>
  <si>
    <t>Cityfires</t>
  </si>
  <si>
    <t>20XX Soundtrack</t>
  </si>
  <si>
    <t>20XX/01 The Year Is....mp3</t>
  </si>
  <si>
    <t>20XX/02 20XX.mp3</t>
  </si>
  <si>
    <t>Get Ready!</t>
  </si>
  <si>
    <t>20XX/03 Get Ready!.mp3</t>
  </si>
  <si>
    <t>Firestorm</t>
  </si>
  <si>
    <t>20XX/04 Firestorm.mp3</t>
  </si>
  <si>
    <t>Identity Crisis</t>
  </si>
  <si>
    <t>20XX/05 Identity Crisis.mp3</t>
  </si>
  <si>
    <t>Permission Denied</t>
  </si>
  <si>
    <t>20XX/06 Permission Denied.mp3</t>
  </si>
  <si>
    <t>Second Strike</t>
  </si>
  <si>
    <t>20XX/07 Second Strike.mp3</t>
  </si>
  <si>
    <t>Permafrost</t>
  </si>
  <si>
    <t>20XX/08 Permafrost.mp3</t>
  </si>
  <si>
    <t>Pseudocode</t>
  </si>
  <si>
    <t>20XX/09 Pseudocode.mp3</t>
  </si>
  <si>
    <t>Another Chance 1</t>
  </si>
  <si>
    <t>20XX/10 Another Chance 1.mp3</t>
  </si>
  <si>
    <t>Apex</t>
  </si>
  <si>
    <t>20XX/11 Apex.mp3</t>
  </si>
  <si>
    <t>Another Chance 2</t>
  </si>
  <si>
    <t>20XX/12 Another Chance 2.mp3</t>
  </si>
  <si>
    <t>Spark Engine</t>
  </si>
  <si>
    <t>20XX/13 Spark Engine.mp3</t>
  </si>
  <si>
    <t>Endless Echo</t>
  </si>
  <si>
    <t>20XX/14 Endless Echo.mp3</t>
  </si>
  <si>
    <t>Omega Model</t>
  </si>
  <si>
    <t>20XX/15 Omega Model.mp3</t>
  </si>
  <si>
    <t>Null and Void</t>
  </si>
  <si>
    <t>20XX/16 Null and Void.mp3</t>
  </si>
  <si>
    <t>Reboot</t>
  </si>
  <si>
    <t>20XX/17 Reboot.mp3</t>
  </si>
  <si>
    <t>Main Theme</t>
  </si>
  <si>
    <t>LouisF</t>
  </si>
  <si>
    <t>Balatro (Original Game Soundtrack)</t>
  </si>
  <si>
    <t>Balatro/01. Main Theme.mp3</t>
  </si>
  <si>
    <t>Shop Theme</t>
  </si>
  <si>
    <t>Balatro/02. Shop Theme.mp3</t>
  </si>
  <si>
    <t>Arcana Theme</t>
  </si>
  <si>
    <t>Balatro/03. Arcana Theme.mp3</t>
  </si>
  <si>
    <t>Celestial Theme</t>
  </si>
  <si>
    <t>Balatro/04. Celestial Theme.mp3</t>
  </si>
  <si>
    <t>Boss Theme</t>
  </si>
  <si>
    <t>Balatro/05. Boss Theme.mp3</t>
  </si>
  <si>
    <t>Ballbylon Has Fallen</t>
  </si>
  <si>
    <t>Amos Roddy</t>
  </si>
  <si>
    <t>BALL x PIT (Original Soundtrack)</t>
  </si>
  <si>
    <t>Ball x Pit/01. Ballbylon Has Fallen.mp3</t>
  </si>
  <si>
    <t>Bone x Yard</t>
  </si>
  <si>
    <t>Ball x Pit/02. Bone x Yard.mp3</t>
  </si>
  <si>
    <t>The Skeleton King</t>
  </si>
  <si>
    <t>Ball x Pit/03. The Skeleton King.mp3</t>
  </si>
  <si>
    <t>Bountiful Harvest</t>
  </si>
  <si>
    <t>Ball x Pit/04. Bountiful Harvest.mp3</t>
  </si>
  <si>
    <t>Snowy x Shores</t>
  </si>
  <si>
    <t>Ball x Pit/05. Snowy x Shores.mp3</t>
  </si>
  <si>
    <t>The Yeti Queen</t>
  </si>
  <si>
    <t>Ball x Pit/06. The Yeti Queen.mp3</t>
  </si>
  <si>
    <t>Liminal x Desert</t>
  </si>
  <si>
    <t>Ball x Pit/07. Liminal x Desert.mp3</t>
  </si>
  <si>
    <t>The Twisted Serpent</t>
  </si>
  <si>
    <t>Ball x Pit/08. The Twisted Serpent.mp3</t>
  </si>
  <si>
    <t>A Pit Remains</t>
  </si>
  <si>
    <t>Ball x Pit/09. A Pit Remains.mp3</t>
  </si>
  <si>
    <t>Fungal x Forest</t>
  </si>
  <si>
    <t>Ball x Pit/10. Fungal x Forest.mp3</t>
  </si>
  <si>
    <t>The Shroom Swarm</t>
  </si>
  <si>
    <t>Ball x Pit/11. The Shroom Swarm.mp3</t>
  </si>
  <si>
    <t>Gory x Grasslands</t>
  </si>
  <si>
    <t>Ball x Pit/12. Gory x Grasslands.mp3</t>
  </si>
  <si>
    <t>The Sabertooth</t>
  </si>
  <si>
    <t>Ball x Pit/13. The Sabertooth.mp3</t>
  </si>
  <si>
    <t>Ball x Pit/14. Aftermath.mp3</t>
  </si>
  <si>
    <t>Smoldering x Depths</t>
  </si>
  <si>
    <t>Ball x Pit/15. Smoldering x Depths.mp3</t>
  </si>
  <si>
    <t>The Dragon Prince</t>
  </si>
  <si>
    <t>Ball x Pit/16. The Dragon Prince.mp3</t>
  </si>
  <si>
    <t>Heavenly x Gates</t>
  </si>
  <si>
    <t>Ball x Pit/17. Heavenly x Gates.mp3</t>
  </si>
  <si>
    <t>The Lord of Owls</t>
  </si>
  <si>
    <t>Ball x Pit/18. The Lord of Owls.mp3</t>
  </si>
  <si>
    <t>Vast x Void</t>
  </si>
  <si>
    <t>Ball x Pit/19. Vast x Void.mp3</t>
  </si>
  <si>
    <t>The Moon</t>
  </si>
  <si>
    <t>Ball x Pit/20. The Moon.mp3</t>
  </si>
  <si>
    <t>Ballbylon Has Risen</t>
  </si>
  <si>
    <t>Ball x Pit/21. Ballbylon Has Risen.mp3</t>
  </si>
  <si>
    <t>Scroll of Names</t>
  </si>
  <si>
    <t>Ball x Pit/22. Scroll of Names.mp3</t>
  </si>
  <si>
    <t>Liquid Glass</t>
  </si>
  <si>
    <t>Adonai</t>
  </si>
  <si>
    <t>Brotato Soundtrack</t>
  </si>
  <si>
    <t>Brotato/1-01 - Liquid Glass.mp3</t>
  </si>
  <si>
    <t>Phase Break</t>
  </si>
  <si>
    <t>Brotato/1-02 - Phase Break.mp3</t>
  </si>
  <si>
    <t>Turbine Kick</t>
  </si>
  <si>
    <t>Adonai ft. Rez</t>
  </si>
  <si>
    <t>Brotato/1-03 - Turbine Kick.mp3</t>
  </si>
  <si>
    <t>Wubs of the Deep</t>
  </si>
  <si>
    <t>Brotato/1-04 - Wubs of the Deep.mp3</t>
  </si>
  <si>
    <t>Hyperspace</t>
  </si>
  <si>
    <t>Adonai ft. Subkey</t>
  </si>
  <si>
    <t>Brotato/1-05 - Hyperspace.mp3</t>
  </si>
  <si>
    <t>Currents</t>
  </si>
  <si>
    <t>Brotato/2-01 - Currents.mp3</t>
  </si>
  <si>
    <t>Kora</t>
  </si>
  <si>
    <t>Brotato/2-02 - Kora.mp3</t>
  </si>
  <si>
    <t>Shipwrecked</t>
  </si>
  <si>
    <t>Brotato/2-03 - Shipwrecked.mp3</t>
  </si>
  <si>
    <t>Covert Sub</t>
  </si>
  <si>
    <t>Brotato/2-04 - Covert Sub.mp3</t>
  </si>
  <si>
    <t>Thalassophobia</t>
  </si>
  <si>
    <t>Brotato/2-05 - Thalassophobia.mp3</t>
  </si>
  <si>
    <t>Sonar</t>
  </si>
  <si>
    <t>Brotato/2-06 - Sonar.mp3</t>
  </si>
  <si>
    <t>Dreams of Purgatory</t>
  </si>
  <si>
    <t>Publio Delgado</t>
  </si>
  <si>
    <t>Brutal Orchestra Soundtrack</t>
  </si>
  <si>
    <t>Brutal Orchestra/01 Dreams of Purgatory.mp3</t>
  </si>
  <si>
    <t>Give a Man a Fish</t>
  </si>
  <si>
    <t>Brutal Orchestra/02 Give a Man a Fish.mp3</t>
  </si>
  <si>
    <t>Teach a Fish to Man</t>
  </si>
  <si>
    <t>Brutal Orchestra/03 Teach a Fish to Man.mp3</t>
  </si>
  <si>
    <t>Estupido Pez Sexy</t>
  </si>
  <si>
    <t>Brutal Orchestra/04 Estupido Pez Sexy.mp3</t>
  </si>
  <si>
    <t>Primary Colours</t>
  </si>
  <si>
    <t>Brutal Orchestra/05 Primary Colours.mp3</t>
  </si>
  <si>
    <t>Amphibious Army</t>
  </si>
  <si>
    <t>Brutal Orchestra/06 Amphibious Army.mp3</t>
  </si>
  <si>
    <t>Swallowing the Sea</t>
  </si>
  <si>
    <t>Brutal Orchestra/07 Swallowing the Sea.mp3</t>
  </si>
  <si>
    <t>Brutal Orchestra/08 The Far Shore.mp3</t>
  </si>
  <si>
    <t>Muscle Memory</t>
  </si>
  <si>
    <t>Brutal Orchestra/09 Muscle Memory.mp3</t>
  </si>
  <si>
    <t>Burning Passion</t>
  </si>
  <si>
    <t>Brutal Orchestra/10 Burning Passion.mp3</t>
  </si>
  <si>
    <t>To See Her Again</t>
  </si>
  <si>
    <t>Brutal Orchestra/11 To See Her Again.mp3</t>
  </si>
  <si>
    <t>The Other Escape</t>
  </si>
  <si>
    <t>Brutal Orchestra/12 The Other Escape.mp3</t>
  </si>
  <si>
    <t>Bosch's Butt Song</t>
  </si>
  <si>
    <t>Brutal Orchestra/13 Bosch's Butt Song.mp3</t>
  </si>
  <si>
    <t>Feel the Rhythm</t>
  </si>
  <si>
    <t>Brutal Orchestra/14 Feel the Rhythm.mp3</t>
  </si>
  <si>
    <t>Wriggle and Writhe</t>
  </si>
  <si>
    <t>Brutal Orchestra/15 Wriggle and Writhe.mp3</t>
  </si>
  <si>
    <t>Stand Up for Yourself</t>
  </si>
  <si>
    <t>Brutal Orchestra/16 Stand Up for Yourself.mp3</t>
  </si>
  <si>
    <t>Vertigo</t>
  </si>
  <si>
    <t>Brutal Orchestra/17 Vertigo.mp3</t>
  </si>
  <si>
    <t>As Above, So Below</t>
  </si>
  <si>
    <t>Brutal Orchestra/18 As Above, So Below.mp3</t>
  </si>
  <si>
    <t>Brutal Orchestra/19 The Orpheum.mp3</t>
  </si>
  <si>
    <t>Flesh, Blood, and Bone</t>
  </si>
  <si>
    <t>Brutal Orchestra/20 Flesh, Blood, and Bone.mp3</t>
  </si>
  <si>
    <t>Soul, Mind, and Purpose</t>
  </si>
  <si>
    <t>Brutal Orchestra/21 Soul, Mind, and Purpose.mp3</t>
  </si>
  <si>
    <t>Hunger and Mercy</t>
  </si>
  <si>
    <t>Brutal Orchestra/22 Hunger and Mercy.mp3</t>
  </si>
  <si>
    <t>Lullaby, Partially Recalled</t>
  </si>
  <si>
    <t>Brutal Orchestra/23 Lullaby, Partially Recalled.mp3</t>
  </si>
  <si>
    <t>All That Is Mortal</t>
  </si>
  <si>
    <t>Brutal Orchestra/24 All That Is Mortal.mp3</t>
  </si>
  <si>
    <t>Sensory Stimulation</t>
  </si>
  <si>
    <t>Brutal Orchestra/25 Sensory Stimulation.mp3</t>
  </si>
  <si>
    <t>God of Gametes</t>
  </si>
  <si>
    <t>Brutal Orchestra/26 God of Gametes.mp3</t>
  </si>
  <si>
    <t>With Apologies to Giovanni Battista Pamphili</t>
  </si>
  <si>
    <t>Brutal Orchestra/27 With Apologies to Giovanni Battista Pamphili.mp3</t>
  </si>
  <si>
    <t>Pain Pain Suffering Pain</t>
  </si>
  <si>
    <t>Brutal Orchestra/28 Pain Pain Suffering Pain.mp3</t>
  </si>
  <si>
    <t>Brutal Orchestra/29 The Garden.mp3</t>
  </si>
  <si>
    <t>Hell</t>
  </si>
  <si>
    <t>Brutal Orchestra/30 Hell.mp3</t>
  </si>
  <si>
    <t>Breathe Deep</t>
  </si>
  <si>
    <t>Brutal Orchestra/31 Breathe Deep.mp3</t>
  </si>
  <si>
    <t>Osman, then Nowak</t>
  </si>
  <si>
    <t>Brutal Orchestra/32 Osman, then Nowak.mp3</t>
  </si>
  <si>
    <t>War of the Worms</t>
  </si>
  <si>
    <t>Brutal Orchestra/33 War of the Worms.mp3</t>
  </si>
  <si>
    <t>Voluptuous Vultures</t>
  </si>
  <si>
    <t>Brutal Orchestra/34 Voluptuous Vultures.mp3</t>
  </si>
  <si>
    <t>Hyperparasite Hype Train</t>
  </si>
  <si>
    <t>Brutal Orchestra/35 Hyperparasite Hype Train.mp3</t>
  </si>
  <si>
    <t>Mortification of Flesh</t>
  </si>
  <si>
    <t>Brutal Orchestra/36 Mortification of Flesh.mp3</t>
  </si>
  <si>
    <t>Three Storms Above the Mountain of Steam</t>
  </si>
  <si>
    <t>Brutal Orchestra/37 Three Storms Above the Mountain of Steam.mp3</t>
  </si>
  <si>
    <t>Incubus Rising</t>
  </si>
  <si>
    <t>Brutal Orchestra/38 Incubus Rising.mp3</t>
  </si>
  <si>
    <t>Audience of One</t>
  </si>
  <si>
    <t>Brutal Orchestra/39 Audience of One.mp3</t>
  </si>
  <si>
    <t>No Applause</t>
  </si>
  <si>
    <t>Brutal Orchestra/40 No Applause.mp3</t>
  </si>
  <si>
    <t>Zanguango</t>
  </si>
  <si>
    <t>Brutal Orchestra/41 Zanguango.mp3</t>
  </si>
  <si>
    <t>Craig Hamilton</t>
  </si>
  <si>
    <t>Caves of Qud OST</t>
  </si>
  <si>
    <t>Caves of Qud/01. Overworld.mp3</t>
  </si>
  <si>
    <t>Pilgrim's Path</t>
  </si>
  <si>
    <t>Caves of Qud/02. Pilgrim's Path.mp3</t>
  </si>
  <si>
    <t>Mehmet's Morning</t>
  </si>
  <si>
    <t>Caves of Qud/03. Mehmet's Morning.mp3</t>
  </si>
  <si>
    <t>Moghra'yi Remembrance Circle</t>
  </si>
  <si>
    <t>Caves of Qud/04. Moghra'yi Remembrance Circle.mp3</t>
  </si>
  <si>
    <t>Mehmet's Book on Strings</t>
  </si>
  <si>
    <t>Caves of Qud/05. Mehmet's Book on Strings.mp3</t>
  </si>
  <si>
    <t>3rd Spore Phase</t>
  </si>
  <si>
    <t>Caves of Qud/06. 3rd Spore Phase.mp3</t>
  </si>
  <si>
    <t>Bey Lah Heritage II</t>
  </si>
  <si>
    <t>Caves of Qud/07. Bey Lah Heritage II.mp3</t>
  </si>
  <si>
    <t>Stoic Porridge</t>
  </si>
  <si>
    <t>Caves of Qud/08. Stoic Porridge.mp3</t>
  </si>
  <si>
    <t>Golgotha</t>
  </si>
  <si>
    <t>Caves of Qud/09. Golgotha.mp3</t>
  </si>
  <si>
    <t>Deeper Eaters</t>
  </si>
  <si>
    <t>Caves of Qud/10. Deeper Eaters.mp3</t>
  </si>
  <si>
    <t>of Chrome, and How (Sultan's Song)</t>
  </si>
  <si>
    <t>Caves of Qud/11. of Chrome, and How (Sultan's Song).mp3</t>
  </si>
  <si>
    <t>Lazarus</t>
  </si>
  <si>
    <t>Caves of Qud/12. Lazarus.mp3</t>
  </si>
  <si>
    <t>Barathrum's Study</t>
  </si>
  <si>
    <t>Caves of Qud/13. Barathrum's Study.mp3</t>
  </si>
  <si>
    <t>Binaural Concept</t>
  </si>
  <si>
    <t>Caves of Qud/14. Binaural Concept.mp3</t>
  </si>
  <si>
    <t>Deep Dawn</t>
  </si>
  <si>
    <t>Caves of Qud/15. Deep Dawn.mp3</t>
  </si>
  <si>
    <t>Imminent II</t>
  </si>
  <si>
    <t>Caves of Qud/16. Imminent II.mp3</t>
  </si>
  <si>
    <t>Attack on Grit Gate (The Sound of Barathrumites Fighting)</t>
  </si>
  <si>
    <t>Caves of Qud/17. Attack on Grit Gate (The Sound of Barathrumites Fighting).mp3</t>
  </si>
  <si>
    <t>Among The Tombs of Eaters</t>
  </si>
  <si>
    <t>Caves of Qud/18. Among The Tombs of Eaters.mp3</t>
  </si>
  <si>
    <t>Attenuated Signals, Fractals (Brightsheol)</t>
  </si>
  <si>
    <t>Caves of Qud/19. Attenuated Signals, Fractals (Brightsheol).mp3</t>
  </si>
  <si>
    <t>Cave Addendum</t>
  </si>
  <si>
    <t>Caves of Qud/20. Cave Addendum.mp3</t>
  </si>
  <si>
    <t>Substrate</t>
  </si>
  <si>
    <t>Caves of Qud/21. Substrate.mp3</t>
  </si>
  <si>
    <t>Clam Dimension</t>
  </si>
  <si>
    <t>Caves of Qud/22. Clam Dimension.mp3</t>
  </si>
  <si>
    <t>Decompression</t>
  </si>
  <si>
    <t>Caves of Qud/23. Decompression.mp3</t>
  </si>
  <si>
    <t>Onward</t>
  </si>
  <si>
    <t>Caves of Qud/24. Onward.mp3</t>
  </si>
  <si>
    <t>Moonstair</t>
  </si>
  <si>
    <t>Caves of Qud/25. Moonstair.mp3</t>
  </si>
  <si>
    <t>Arrival of the Official Party</t>
  </si>
  <si>
    <t>Caves of Qud/26. Arrival of the Official Party.mp3</t>
  </si>
  <si>
    <t>Arrival (North Sheva)</t>
  </si>
  <si>
    <t>Caves of Qud/27. Arrival (North Sheva).mp3</t>
  </si>
  <si>
    <t>A New World</t>
  </si>
  <si>
    <t>Caves of Qud/28. A New World.mp3</t>
  </si>
  <si>
    <t>Soundscape I</t>
  </si>
  <si>
    <t>Caves of Qud/29. Soundscape I.mp3</t>
  </si>
  <si>
    <t>Complex Being</t>
  </si>
  <si>
    <t>Caves of Qud/30. Complex Being.mp3</t>
  </si>
  <si>
    <t>Onward Romantique</t>
  </si>
  <si>
    <t>Caves of Qud/31. Onward Romantique.mp3</t>
  </si>
  <si>
    <t>Live and Drink</t>
  </si>
  <si>
    <t>Caves of Qud/32. Live and Drink.mp3</t>
  </si>
  <si>
    <t>Tombtorial (Tutorial)</t>
  </si>
  <si>
    <t>Danny Baranowsky</t>
  </si>
  <si>
    <t>Crypt of the Necrodancer OST</t>
  </si>
  <si>
    <t>Crypt of the NecroDancer/01. Tombtorial (Tutorial).mp3</t>
  </si>
  <si>
    <t>Watch Your Step (Training)</t>
  </si>
  <si>
    <t>Crypt of the NecroDancer/02. Watch Your Step (Training).mp3</t>
  </si>
  <si>
    <t>Disco Descent (1-1)</t>
  </si>
  <si>
    <t>Crypt of the NecroDancer/03. Disco Descent (1-1).mp3</t>
  </si>
  <si>
    <t>Crypteque (1-2)</t>
  </si>
  <si>
    <t>Crypt of the NecroDancer/04. Crypteque (1-2).mp3</t>
  </si>
  <si>
    <t>Mausoleum Mash (1-3)</t>
  </si>
  <si>
    <t>Crypt of the NecroDancer/05. Mausoleum Mash (1-3).mp3</t>
  </si>
  <si>
    <t>Konga Conga Kappa (King Conga)</t>
  </si>
  <si>
    <t>Crypt of the NecroDancer/06. Konga Conga Kappa (King Conga).mp3</t>
  </si>
  <si>
    <t>Fungal Funk (2-1)</t>
  </si>
  <si>
    <t>Crypt of the NecroDancer/07. Fungal Funk (2-1).mp3</t>
  </si>
  <si>
    <t>Grave Throbbing (2-2)</t>
  </si>
  <si>
    <t>Crypt of the NecroDancer/08. Grave Throbbing (2-2).mp3</t>
  </si>
  <si>
    <t>Portabellohead (2-3)</t>
  </si>
  <si>
    <t>Crypt of the NecroDancer/09. Portabellohead (2-3).mp3</t>
  </si>
  <si>
    <t>Metalmancy (Death Metal feat. FamilyJules7x)</t>
  </si>
  <si>
    <t>Crypt of the NecroDancer/10. Metalmancy (Death Metal feat. FamilyJules7x).mp3</t>
  </si>
  <si>
    <t>Stone Cold (3-1 Cold)</t>
  </si>
  <si>
    <t>Crypt of the NecroDancer/11. Stone Cold (3-1 Cold).mp3</t>
  </si>
  <si>
    <t>Igneous Rock (3-1 Hot feat. FamilyJules7x)</t>
  </si>
  <si>
    <t>Crypt of the NecroDancer/12. Igneous Rock (3-1 Hot feat. FamilyJules7x).mp3</t>
  </si>
  <si>
    <t>Dance of the Decorous (3-2 Cold)</t>
  </si>
  <si>
    <t>Crypt of the NecroDancer/13. Dance of the Decorous (3-2 Cold).mp3</t>
  </si>
  <si>
    <t>March of the Profane (3-2 Hot feat. FamilyJules7x)</t>
  </si>
  <si>
    <t>Crypt of the NecroDancer/14. March of the Profane (3-2 Hot feat. FamilyJules7x).mp3</t>
  </si>
  <si>
    <t>A Cold Sweat (3-3 Cold)</t>
  </si>
  <si>
    <t>Crypt of the NecroDancer/15. A Cold Sweat (3-3 Cold).mp3</t>
  </si>
  <si>
    <t>A Hot Mess (3-3 Hot feat. FamilyJules7x)</t>
  </si>
  <si>
    <t>Crypt of the NecroDancer/16. A Hot Mess (3-3 Hot feat. FamilyJules7x).mp3</t>
  </si>
  <si>
    <t>Styx and Stones (4-1)</t>
  </si>
  <si>
    <t>Crypt of the NecroDancer/17. Styx and Stones (4-1).mp3</t>
  </si>
  <si>
    <t>The Wight to Remain (4-3)</t>
  </si>
  <si>
    <t>Crypt of the NecroDancer/18. The Wight to Remain (4-3).mp3</t>
  </si>
  <si>
    <t>Deep Sea Bass (Coral Riff)</t>
  </si>
  <si>
    <t>Crypt of the NecroDancer/19. Deep Sea Bass (Coral Riff).mp3</t>
  </si>
  <si>
    <t>For Whom the Knell Tolls (Dead Ringer)</t>
  </si>
  <si>
    <t>Crypt of the NecroDancer/20. For Whom the Knell Tolls (Dead Ringer).mp3</t>
  </si>
  <si>
    <t>Last Dance (Necrodancer Fight 2nd Phase)</t>
  </si>
  <si>
    <t>Crypt of the NecroDancer/21. Last Dance (Necrodancer Fight 2nd Phase).mp3</t>
  </si>
  <si>
    <t>Voltzwaltz (5-1)</t>
  </si>
  <si>
    <t>Crypt of the NecroDancer/22. Voltzwaltz (5-1).mp3</t>
  </si>
  <si>
    <t>Power Cords (5-2)</t>
  </si>
  <si>
    <t>Crypt of the NecroDancer/23. Power Cords (5-2).mp3</t>
  </si>
  <si>
    <t>Six Feet Thunder (5-3)</t>
  </si>
  <si>
    <t>Crypt of the NecroDancer/24. Six Feet Thunder (5-3).mp3</t>
  </si>
  <si>
    <t>Notorious D.I.G. (Fortissimole)</t>
  </si>
  <si>
    <t>Crypt of the NecroDancer/25. Notorious D.I.G. (Fortissimole).mp3</t>
  </si>
  <si>
    <t>Steinway to Heaven (Frankensteinway Fight)</t>
  </si>
  <si>
    <t>Crypt of the NecroDancer/26. Steinway to Heaven (Frankensteinway Fight).mp3</t>
  </si>
  <si>
    <t>Vamplified (Conductor Fight)</t>
  </si>
  <si>
    <t>Crypt of the NecroDancer/27. Vamplified (Conductor Fight).mp3</t>
  </si>
  <si>
    <t>Praise the Lamb</t>
  </si>
  <si>
    <t>River Boy</t>
  </si>
  <si>
    <t>Cult of the Lamb Original Soundtrack</t>
  </si>
  <si>
    <t>Cult of the Lamb/01. Praise the Lamb.mp3</t>
  </si>
  <si>
    <t>Start a Cult</t>
  </si>
  <si>
    <t>Cult of the Lamb/02. Start a Cult.mp3</t>
  </si>
  <si>
    <t>Temple</t>
  </si>
  <si>
    <t>Cult of the Lamb/03. Temple.mp3</t>
  </si>
  <si>
    <t>Work and Worship</t>
  </si>
  <si>
    <t>Cult of the Lamb/04. Work and Worship.mp3</t>
  </si>
  <si>
    <t>Faith Up</t>
  </si>
  <si>
    <t>Cult of the Lamb/05. Faith Up.mp3</t>
  </si>
  <si>
    <t>Sacrifice</t>
  </si>
  <si>
    <t>Cult of the Lamb/06. Sacrifice.mp3</t>
  </si>
  <si>
    <t>Saviour</t>
  </si>
  <si>
    <t>Cult of the Lamb/07. Saviour.mp3</t>
  </si>
  <si>
    <t>Darkwood</t>
  </si>
  <si>
    <t>Cult of the Lamb/08. Darkwood.mp3</t>
  </si>
  <si>
    <t>Amdusias</t>
  </si>
  <si>
    <t>Cult of the Lamb/09. Amdusias.mp3</t>
  </si>
  <si>
    <t>Leshy</t>
  </si>
  <si>
    <t>Cult of the Lamb/10. Leshy.mp3</t>
  </si>
  <si>
    <t>Knucklebones</t>
  </si>
  <si>
    <t>Cult of the Lamb/11. Knucklebones.mp3</t>
  </si>
  <si>
    <t>Pilgrim's Passage</t>
  </si>
  <si>
    <t>Cult of the Lamb/12. Pilgrim's Passage.mp3</t>
  </si>
  <si>
    <t>The Night</t>
  </si>
  <si>
    <t>Cult of the Lamb/13. The Night.mp3</t>
  </si>
  <si>
    <t>Anura</t>
  </si>
  <si>
    <t>Cult of the Lamb/14. Anura.mp3</t>
  </si>
  <si>
    <t>Eligos</t>
  </si>
  <si>
    <t>Cult of the Lamb/15. Eligos.mp3</t>
  </si>
  <si>
    <t>Heket</t>
  </si>
  <si>
    <t>Cult of the Lamb/16. Heket.mp3</t>
  </si>
  <si>
    <t>Cult of the Lamb/17. Shop.mp3</t>
  </si>
  <si>
    <t>Sozo</t>
  </si>
  <si>
    <t>Cult of the Lamb/18. Sozo.mp3</t>
  </si>
  <si>
    <t>Anchordeep</t>
  </si>
  <si>
    <t>Cult of the Lamb/19. Anchordeep.mp3</t>
  </si>
  <si>
    <t>Saleos</t>
  </si>
  <si>
    <t>Cult of the Lamb/20. Saleos.mp3</t>
  </si>
  <si>
    <t>Kallamar</t>
  </si>
  <si>
    <t>Cult of the Lamb/21. Kallamar.mp3</t>
  </si>
  <si>
    <t>Followers of the Old Faith</t>
  </si>
  <si>
    <t>Cult of the Lamb/22. Followers of the Old Faith.mp3</t>
  </si>
  <si>
    <t>Ratoo</t>
  </si>
  <si>
    <t>Cult of the Lamb/23. Ratoo.mp3</t>
  </si>
  <si>
    <t>Silk Cradle</t>
  </si>
  <si>
    <t>Cult of the Lamb/24. Silk Cradle.mp3</t>
  </si>
  <si>
    <t>Vephar</t>
  </si>
  <si>
    <t>Cult of the Lamb/25. Vephar.mp3</t>
  </si>
  <si>
    <t>Shamura</t>
  </si>
  <si>
    <t>Cult of the Lamb/26. Shamura.mp3</t>
  </si>
  <si>
    <t>Plimbo</t>
  </si>
  <si>
    <t>Cult of the Lamb/27. Plimbo.mp3</t>
  </si>
  <si>
    <t>Midas</t>
  </si>
  <si>
    <t>Cult of the Lamb/28. Midas.mp3</t>
  </si>
  <si>
    <t>Witnesses</t>
  </si>
  <si>
    <t>Cult of the Lamb/29. Witnesses.mp3</t>
  </si>
  <si>
    <t>Martyred</t>
  </si>
  <si>
    <t>Cult of the Lamb/30. Martyred.mp3</t>
  </si>
  <si>
    <t>The Gateway</t>
  </si>
  <si>
    <t>Cult of the Lamb/31. The Gateway.mp3</t>
  </si>
  <si>
    <t>First Son, Baal</t>
  </si>
  <si>
    <t>Cult of the Lamb/32. First Son, Baal.mp3</t>
  </si>
  <si>
    <t>Second Son, Aym</t>
  </si>
  <si>
    <t>Cult of the Lamb/33. Second Son, Aym.mp3</t>
  </si>
  <si>
    <t>Narinder</t>
  </si>
  <si>
    <t>Cult of the Lamb/34. Narinder.mp3</t>
  </si>
  <si>
    <t>Cult of the Lamb/35. The One Who Waits.mp3</t>
  </si>
  <si>
    <t>Enlightenment</t>
  </si>
  <si>
    <t>Cult of the Lamb/36. Enlightenment.mp3</t>
  </si>
  <si>
    <t>Lamb God</t>
  </si>
  <si>
    <t>Cult of the Lamb/37. Lamb God.mp3</t>
  </si>
  <si>
    <t>Bishops of the Old Faith</t>
  </si>
  <si>
    <t>Cult of the Lamb/38. Bishops of the Old Faith.mp3</t>
  </si>
  <si>
    <t>Light House</t>
  </si>
  <si>
    <t>Cult of the Lamb/39. Light House.mp3</t>
  </si>
  <si>
    <t>Bishop Temple</t>
  </si>
  <si>
    <t>Cult of the Lamb/40. Bishop Temple.mp3</t>
  </si>
  <si>
    <t>Lonely Shack</t>
  </si>
  <si>
    <t>Cult of the Lamb/41. Lonely Shack.mp3</t>
  </si>
  <si>
    <t>Clauneck</t>
  </si>
  <si>
    <t>Cult of the Lamb/42. Clauneck.mp3</t>
  </si>
  <si>
    <t>Darkwood Purged</t>
  </si>
  <si>
    <t>Cult of the Lamb/43. Darkwood Purged.mp3</t>
  </si>
  <si>
    <t>Anura Purged</t>
  </si>
  <si>
    <t>Cult of the Lamb/44. Anura Purged.mp3</t>
  </si>
  <si>
    <t>Anchordeep Purged</t>
  </si>
  <si>
    <t>Cult of the Lamb/45. Anchordeep Purged.mp3</t>
  </si>
  <si>
    <t>Silk Cradle Purged</t>
  </si>
  <si>
    <t>Cult of the Lamb/46. Silk Cradle Purged.mp3</t>
  </si>
  <si>
    <t>Chemach</t>
  </si>
  <si>
    <t>Cult of the Lamb/47. Chemach.mp3</t>
  </si>
  <si>
    <t>Leshy Punished</t>
  </si>
  <si>
    <t>Cult of the Lamb/48. Leshy Punished.mp3</t>
  </si>
  <si>
    <t>Heket Punished</t>
  </si>
  <si>
    <t>Cult of the Lamb/49. Heket Punished.mp3</t>
  </si>
  <si>
    <t>Kallamar Punished</t>
  </si>
  <si>
    <t>Cult of the Lamb/50. Kallamar Punished.mp3</t>
  </si>
  <si>
    <t>Shamura Punished</t>
  </si>
  <si>
    <t>Cult of the Lamb/51. Shamura Punished.mp3</t>
  </si>
  <si>
    <t>Nudism</t>
  </si>
  <si>
    <t>Cult of the Lamb/52. Nudism.mp3</t>
  </si>
  <si>
    <t>Baby Follower</t>
  </si>
  <si>
    <t>Cult of the Lamb/53. Baby Follower.mp3</t>
  </si>
  <si>
    <t>Helob</t>
  </si>
  <si>
    <t>Cult of the Lamb/54. Helob.mp3</t>
  </si>
  <si>
    <t>Rite of Wrath</t>
  </si>
  <si>
    <t>Cult of the Lamb/55. Rite of Wrath.mp3</t>
  </si>
  <si>
    <t>Forneus</t>
  </si>
  <si>
    <t>Cult of the Lamb/56. Forneus.mp3</t>
  </si>
  <si>
    <t>Gluttony of Cannibals</t>
  </si>
  <si>
    <t>Cult of the Lamb/57. Gluttony of Cannibals.mp3</t>
  </si>
  <si>
    <t>Berith</t>
  </si>
  <si>
    <t>Cult of the Lamb/58. Berith.mp3</t>
  </si>
  <si>
    <t>Temptation</t>
  </si>
  <si>
    <t>Cult of the Lamb/59. Temptation.mp3</t>
  </si>
  <si>
    <t>Crown Corrupted</t>
  </si>
  <si>
    <t>Cult of the Lamb/60. Crown Corrupted.mp3</t>
  </si>
  <si>
    <t>Writings of the Fanatic</t>
  </si>
  <si>
    <t>Cult of the Lamb/61. Writings of the Fanatic.mp3</t>
  </si>
  <si>
    <t>Yoann Laulan</t>
  </si>
  <si>
    <t>Dead Cells - Soundtrack Part 1</t>
  </si>
  <si>
    <t>Dead Cells/01. Dead Cells.mp3</t>
  </si>
  <si>
    <t>Prayer</t>
  </si>
  <si>
    <t>Dead Cells Return To Castlevania</t>
  </si>
  <si>
    <t>Dead Cells/01. Prayer.mp3</t>
  </si>
  <si>
    <t>Beginning (Collector's Version)</t>
  </si>
  <si>
    <t>Dead Cells/02. Beginning (Collector's Version).mp3</t>
  </si>
  <si>
    <t>Prisoner's Awakening</t>
  </si>
  <si>
    <t>Dead Cells/02. Prisoner's Awakening.mp3</t>
  </si>
  <si>
    <t>Promenade Of The Condemned</t>
  </si>
  <si>
    <t>Dead Cells/03. Promenade Of The Condemned.mp3</t>
  </si>
  <si>
    <t>Vampire Killer</t>
  </si>
  <si>
    <t>Dead Cells/03. Vampire Killer.mp3</t>
  </si>
  <si>
    <t>Beginning</t>
  </si>
  <si>
    <t>Dead Cells/04. Beginning.mp3</t>
  </si>
  <si>
    <t>The Merchant</t>
  </si>
  <si>
    <t>Dead Cells/04. The Merchant.mp3</t>
  </si>
  <si>
    <t>Prison's Rooftop</t>
  </si>
  <si>
    <t>Dead Cells/05. Prison's Rooftop.mp3</t>
  </si>
  <si>
    <t>Prisoner's Re Awakening</t>
  </si>
  <si>
    <t>The Bad Seeds (Dead Cells Original Soundtrack)</t>
  </si>
  <si>
    <t>Dead Cells/05. Prisoner's Re Awakening.mp3</t>
  </si>
  <si>
    <t>The Tragic Prince (Collector's Version)</t>
  </si>
  <si>
    <t>Dead Cells/05. The Tragic Prince (Collector's Version).mp3</t>
  </si>
  <si>
    <t>Black Bridge</t>
  </si>
  <si>
    <t>Dead Cells/06. Black Bridge.mp3</t>
  </si>
  <si>
    <t>ClockTower Pocket Watch Edition</t>
  </si>
  <si>
    <t>Dead Cells/06. ClockTower Pocket Watch Edition.mp3</t>
  </si>
  <si>
    <t>Dracula's Castle</t>
  </si>
  <si>
    <t>Dead Cells/06. Dracula's Castle.mp3</t>
  </si>
  <si>
    <t>The Tragic Prince</t>
  </si>
  <si>
    <t>Dead Cells/07. The Tragic Prince.mp3</t>
  </si>
  <si>
    <t>The Village</t>
  </si>
  <si>
    <t>Dead Cells/07. The Village.mp3</t>
  </si>
  <si>
    <t>Dracula's Castle (Ghost Dance)</t>
  </si>
  <si>
    <t>Dead Cells/08. Dracula's Castle (Ghost Dance).mp3</t>
  </si>
  <si>
    <t>Toxic Sewers</t>
  </si>
  <si>
    <t>Dead Cells/08. Toxic Sewers.mp3</t>
  </si>
  <si>
    <t>Ossuary</t>
  </si>
  <si>
    <t>Dead Cells/09. Ossuary.mp3</t>
  </si>
  <si>
    <t>Vampire Killer (Librarian Shop)</t>
  </si>
  <si>
    <t>Dead Cells/09. Vampire Killer (Librarian Shop).mp3</t>
  </si>
  <si>
    <t>Bloody Tears</t>
  </si>
  <si>
    <t>Dead Cells/10. Bloody Tears.mp3</t>
  </si>
  <si>
    <t>Elite Fight</t>
  </si>
  <si>
    <t>Dead Cells/10. Elite Fight.mp3</t>
  </si>
  <si>
    <t>Divine Bloodlines</t>
  </si>
  <si>
    <t>Dead Cells/11. Divine Bloodlines.mp3</t>
  </si>
  <si>
    <t>The Old Sewers</t>
  </si>
  <si>
    <t>Dead Cells/11. The Old Sewers.mp3</t>
  </si>
  <si>
    <t>Dracula's Room</t>
  </si>
  <si>
    <t>Dead Cells/12. Dracula's Room.mp3</t>
  </si>
  <si>
    <t>The Cemetery</t>
  </si>
  <si>
    <t>Dead Cells/12. The Cemetery.mp3</t>
  </si>
  <si>
    <t>Conjonctivius</t>
  </si>
  <si>
    <t>Dead Cells/13. Conjonctivius.mp3</t>
  </si>
  <si>
    <t>Prologue</t>
  </si>
  <si>
    <t>Dead Cells/13. Prologue.mp3</t>
  </si>
  <si>
    <t>Illusionary Dance</t>
  </si>
  <si>
    <t>Dead Cells/14. Illusionary Dance.mp3</t>
  </si>
  <si>
    <t>The Prison's Depths</t>
  </si>
  <si>
    <t>Dead Cells/14. The Prison's Depths.mp3</t>
  </si>
  <si>
    <t>Prison Theme</t>
  </si>
  <si>
    <t>Dead Cells/15. Prison Theme.mp3</t>
  </si>
  <si>
    <t>Simon Belmont's Theme</t>
  </si>
  <si>
    <t>Dead Cells/15. Simon Belmont's Theme.mp3</t>
  </si>
  <si>
    <t>Lost Paintings</t>
  </si>
  <si>
    <t>Dead Cells/16. Lost Paintings.mp3</t>
  </si>
  <si>
    <t>The Crypt</t>
  </si>
  <si>
    <t>Dead Cells/16. The Crypt.mp3</t>
  </si>
  <si>
    <t>Bloody Tears (Ending)</t>
  </si>
  <si>
    <t>Dead Cells/17. Bloody Tears (Ending).mp3</t>
  </si>
  <si>
    <t>Weapon Merchant</t>
  </si>
  <si>
    <t>Dead Cells/17. Weapon Merchant.mp3</t>
  </si>
  <si>
    <t>Divine Bloodlines (Ending)</t>
  </si>
  <si>
    <t>Dead Cells/18. Divine Bloodlines (Ending).mp3</t>
  </si>
  <si>
    <t>Food Merchant</t>
  </si>
  <si>
    <t>Dead Cells/18. Food Merchant.mp3</t>
  </si>
  <si>
    <t>Dead Cells Theme (Ghost Dance)</t>
  </si>
  <si>
    <t>Dead Cells/19. Dead Cells Theme (Ghost Dance).mp3</t>
  </si>
  <si>
    <t>The Temple</t>
  </si>
  <si>
    <t>Dead Cells/19. The Temple.mp3</t>
  </si>
  <si>
    <t>ClockTower</t>
  </si>
  <si>
    <t>Dead Cells/20. ClockTower.mp3</t>
  </si>
  <si>
    <t>Prayer (8 Bit Demake)</t>
  </si>
  <si>
    <t>Dead Cells/20. Prayer (8 Bit Demake).mp3</t>
  </si>
  <si>
    <t>Beginning (Collector's Version 8 Bit Demake)</t>
  </si>
  <si>
    <t>Dead Cells/21. Beginning (Collector's Version 8 Bit Demake).mp3</t>
  </si>
  <si>
    <t>Formerly Know As Assassin</t>
  </si>
  <si>
    <t>Dead Cells/21. Formerly Know As Assassin.mp3</t>
  </si>
  <si>
    <t>Collector</t>
  </si>
  <si>
    <t>Dead Cells/22. Collector.mp3</t>
  </si>
  <si>
    <t>The Tragic Prince (Collector's Version 8 Bit Demake)</t>
  </si>
  <si>
    <t>Dead Cells/22. The Tragic Prince (Collector's Version 8 Bit Demake).mp3</t>
  </si>
  <si>
    <t>Dracula's Castle (Ghost Dance 8 Bit Demake)</t>
  </si>
  <si>
    <t>Dead Cells/23. Dracula's Castle (Ghost Dance 8 Bit Demake).mp3</t>
  </si>
  <si>
    <t>The Castle</t>
  </si>
  <si>
    <t>Dead Cells/23. The Castle.mp3</t>
  </si>
  <si>
    <t>Hand Of The King</t>
  </si>
  <si>
    <t>Dead Cells/24. Hand Of The King.mp3</t>
  </si>
  <si>
    <t>Vampire Killer (Librarian Shop 8 Bit Demake)</t>
  </si>
  <si>
    <t>Dead Cells/24. Vampire Killer (Librarian Shop 8 Bit Demake).mp3</t>
  </si>
  <si>
    <t>Credits</t>
  </si>
  <si>
    <t>Dead Cells/25. Credits.mp3</t>
  </si>
  <si>
    <t>Divine Bloodlines (8 Bit Demake)</t>
  </si>
  <si>
    <t>Dead Cells/25. Divine Bloodlines (8 Bit Demake).mp3</t>
  </si>
  <si>
    <t>Cavern</t>
  </si>
  <si>
    <t>Dead Cells/26. Cavern.mp3</t>
  </si>
  <si>
    <t>Dracula's Room (8 Bit Demake)</t>
  </si>
  <si>
    <t>Dead Cells/26. Dracula's Room (8 Bit Demake).mp3</t>
  </si>
  <si>
    <t>Guardian's Haven</t>
  </si>
  <si>
    <t>Dead Cells/27. Guardian's Haven.mp3</t>
  </si>
  <si>
    <t>Prologue (8 Bit Demake)</t>
  </si>
  <si>
    <t>Dead Cells/27. Prologue (8 Bit Demake).mp3</t>
  </si>
  <si>
    <t>Astrolab</t>
  </si>
  <si>
    <t>Dead Cells/28. Astrolab.mp3</t>
  </si>
  <si>
    <t>Lost Paintings (8 Bit Demake)</t>
  </si>
  <si>
    <t>Dead Cells/28. Lost Paintings (8 Bit Demake).mp3</t>
  </si>
  <si>
    <t>Bloody Tears (Ending 8 Bit Demake)</t>
  </si>
  <si>
    <t>Dead Cells/29. Bloody Tears (Ending 8 Bit Demake).mp3</t>
  </si>
  <si>
    <t>Observatory</t>
  </si>
  <si>
    <t>Dead Cells/29. Observatory.mp3</t>
  </si>
  <si>
    <t>Divine Bloodlines (Ending 8 Bit Demake)</t>
  </si>
  <si>
    <t>Dead Cells/30. Divine Bloodlines (Ending 8 Bit Demake).mp3</t>
  </si>
  <si>
    <t>Time For Your Medicine</t>
  </si>
  <si>
    <t>Dead Cells/30. Time For Your Medicine.mp3</t>
  </si>
  <si>
    <t>Corrupted Prison</t>
  </si>
  <si>
    <t>Dead Cells/31. Corrupted Prison.mp3</t>
  </si>
  <si>
    <t>Dead Cells Theme (Ghost Dance 8 Bit Demake)</t>
  </si>
  <si>
    <t>Dead Cells/31. Dead Cells Theme (Ghost Dance 8 Bit Demake).mp3</t>
  </si>
  <si>
    <t>Arboretum</t>
  </si>
  <si>
    <t>Dead Cells/32. Arboretum.mp3</t>
  </si>
  <si>
    <t>Swamp</t>
  </si>
  <si>
    <t>Dead Cells/33. Swamp.mp3</t>
  </si>
  <si>
    <t>Hearth- Of The Swamp</t>
  </si>
  <si>
    <t>Dead Cells/34. Hearth- Of The Swamp.mp3</t>
  </si>
  <si>
    <t>Distillery</t>
  </si>
  <si>
    <t>Dead Cells/35. Distillery.mp3</t>
  </si>
  <si>
    <t>Fractured Shrines</t>
  </si>
  <si>
    <t>Dead Cells/36. Fractured Shrines.mp3</t>
  </si>
  <si>
    <t>Undying Shores</t>
  </si>
  <si>
    <t>Dead Cells/37. Undying Shores.mp3</t>
  </si>
  <si>
    <t>The Mausoleum</t>
  </si>
  <si>
    <t>Dead Cells/38. The Mausoleum.mp3</t>
  </si>
  <si>
    <t>Keep Off The Flowers</t>
  </si>
  <si>
    <t>Dead Cells/39. Keep Off The Flowers.mp3</t>
  </si>
  <si>
    <t>Shipwreck</t>
  </si>
  <si>
    <t>Dead Cells/40. Shipwreck.mp3</t>
  </si>
  <si>
    <t>Lighthouse</t>
  </si>
  <si>
    <t>Dead Cells/41. Lighthouse.mp3</t>
  </si>
  <si>
    <t>The Crown</t>
  </si>
  <si>
    <t>Dead Cells/42. The Crown.mp3</t>
  </si>
  <si>
    <t>Beyond Reasoning (The Queen)</t>
  </si>
  <si>
    <t>Dead Cells/43. Beyond Reasoning (The Queen).mp3</t>
  </si>
  <si>
    <t>Your Host For Tonight</t>
  </si>
  <si>
    <t>Chipzel</t>
  </si>
  <si>
    <t>Dicey Dungeons Original Soundtrack</t>
  </si>
  <si>
    <t>Dicey Dungeons/01. Your Host For Tonight.mp3</t>
  </si>
  <si>
    <t>Come On Down (Character Select)</t>
  </si>
  <si>
    <t>Dicey Dungeons/02. Come On Down (Character Select).mp3</t>
  </si>
  <si>
    <t>Beginner's Luck</t>
  </si>
  <si>
    <t>Dicey Dungeons/03. Beginner's Luck.mp3</t>
  </si>
  <si>
    <t>Fighting Chance</t>
  </si>
  <si>
    <t>Dicey Dungeons/04. Fighting Chance.mp3</t>
  </si>
  <si>
    <t>Swing Me Another 6</t>
  </si>
  <si>
    <t>Dicey Dungeons/05. Swing Me Another 6.mp3</t>
  </si>
  <si>
    <t>Step Right Up</t>
  </si>
  <si>
    <t>Dicey Dungeons/06. Step Right Up.mp3</t>
  </si>
  <si>
    <t>Tempting Fate</t>
  </si>
  <si>
    <t>Dicey Dungeons/07. Tempting Fate.mp3</t>
  </si>
  <si>
    <t>Prepare To Dice</t>
  </si>
  <si>
    <t>Dicey Dungeons/08. Prepare To Dice.mp3</t>
  </si>
  <si>
    <t>Against All Odds</t>
  </si>
  <si>
    <t>Dicey Dungeons/09. Against All Odds.mp3</t>
  </si>
  <si>
    <t>Elimination Round</t>
  </si>
  <si>
    <t>Dicey Dungeons/10. Elimination Round.mp3</t>
  </si>
  <si>
    <t>Lifeline</t>
  </si>
  <si>
    <t>Dicey Dungeons/11. Lifeline.mp3</t>
  </si>
  <si>
    <t>Bonus Round</t>
  </si>
  <si>
    <t>Dicey Dungeons/12. Bonus Round.mp3</t>
  </si>
  <si>
    <t>The Showdown</t>
  </si>
  <si>
    <t>Dicey Dungeons/13. The Showdown.mp3</t>
  </si>
  <si>
    <t>Fortune Favours The Bold</t>
  </si>
  <si>
    <t>Dicey Dungeons/14. Fortune Favours The Bold.mp3</t>
  </si>
  <si>
    <t>A Brand New Washing Machine!</t>
  </si>
  <si>
    <t>Dicey Dungeons/15. A Brand New Washing Machine!.mp3</t>
  </si>
  <si>
    <t>What You Could Have Won (Bestiary)</t>
  </si>
  <si>
    <t>Dicey Dungeons/16. What You Could Have Won (Bestiary).mp3</t>
  </si>
  <si>
    <t>The Live Set</t>
  </si>
  <si>
    <t>Dicey Dungeons/17. The Live Set.mp3</t>
  </si>
  <si>
    <t>The Library</t>
  </si>
  <si>
    <t>Dicey Dungeons/18. The Library.mp3</t>
  </si>
  <si>
    <t>Dicey Dungeons/19. The Castle.mp3</t>
  </si>
  <si>
    <t>The Crystal Mountain</t>
  </si>
  <si>
    <t>Dicey Dungeons/20. The Crystal Mountain.mp3</t>
  </si>
  <si>
    <t>The Jungle</t>
  </si>
  <si>
    <t>Dicey Dungeons/21. The Jungle.mp3</t>
  </si>
  <si>
    <t>The Ice Stage</t>
  </si>
  <si>
    <t>Dicey Dungeons/22. The Ice Stage.mp3</t>
  </si>
  <si>
    <t>The Volcano Stage</t>
  </si>
  <si>
    <t>Dicey Dungeons/23. The Volcano Stage.mp3</t>
  </si>
  <si>
    <t>The Dark Forest</t>
  </si>
  <si>
    <t>Dicey Dungeons/24. The Dark Forest.mp3</t>
  </si>
  <si>
    <t>The Grotto</t>
  </si>
  <si>
    <t>Dicey Dungeons/25. The Grotto.mp3</t>
  </si>
  <si>
    <t>The Dungeon</t>
  </si>
  <si>
    <t>Dicey Dungeons/26. The Dungeon.mp3</t>
  </si>
  <si>
    <t>Let's Meet Our Contestants</t>
  </si>
  <si>
    <t>Dicey Dungeons/27. Let's Meet Our Contestants.mp3</t>
  </si>
  <si>
    <t>Play To Win</t>
  </si>
  <si>
    <t>Dicey Dungeons/28. Play To Win.mp3</t>
  </si>
  <si>
    <t>Let's Meet Our Host</t>
  </si>
  <si>
    <t>Dicey Dungeons/29. Let's Meet Our Host.mp3</t>
  </si>
  <si>
    <t>Finale</t>
  </si>
  <si>
    <t>Dicey Dungeons/30. Finale.mp3</t>
  </si>
  <si>
    <t>Prize Money</t>
  </si>
  <si>
    <t>Dicey Dungeons/31. Prize Money.mp3</t>
  </si>
  <si>
    <t>What's in the Box?</t>
  </si>
  <si>
    <t>Dicey Dungeons/32. What's in the Box.mp3</t>
  </si>
  <si>
    <t>Reunion</t>
  </si>
  <si>
    <t>Dicey Dungeons: Reunion Original Soundtrack</t>
  </si>
  <si>
    <t>Dicey Dungeons/33 Reunion.mp3</t>
  </si>
  <si>
    <t>Just Roll With It</t>
  </si>
  <si>
    <t>Dicey Dungeons/34 Just Roll With It.mp3</t>
  </si>
  <si>
    <t>Swing Me One More Six</t>
  </si>
  <si>
    <t>Dicey Dungeons/35 Swing Me One More Six.mp3</t>
  </si>
  <si>
    <t>It Is What It Is</t>
  </si>
  <si>
    <t>Dicey Dungeons/36 It Is What It Is.mp3</t>
  </si>
  <si>
    <t>The Gall And The Gumption</t>
  </si>
  <si>
    <t>Dicey Dungeons/37 The Gall And The Gumption.mp3</t>
  </si>
  <si>
    <t>Not Today, Satan</t>
  </si>
  <si>
    <t>Dicey Dungeons/38 Not Today, Satan.mp3</t>
  </si>
  <si>
    <t>No Time To Dice</t>
  </si>
  <si>
    <t>Dicey Dungeons/39 No Time To Dice.mp3</t>
  </si>
  <si>
    <t>We Were Rooting For You!</t>
  </si>
  <si>
    <t>Dicey Dungeons/40 We Were Rooting For You!.mp3</t>
  </si>
  <si>
    <t>No Thoughts, Only Dice</t>
  </si>
  <si>
    <t>Dicey Dungeons/41 No Thoughts, Only Dice.mp3</t>
  </si>
  <si>
    <t>Let The Good Times Roll</t>
  </si>
  <si>
    <t>Dicey Dungeons/42 Let The Good Times Roll.mp3</t>
  </si>
  <si>
    <t>How Far We've Come</t>
  </si>
  <si>
    <t>Dicey Dungeons/43 How Far We've Come.mp3</t>
  </si>
  <si>
    <t>Uroboros</t>
  </si>
  <si>
    <t>Eirik Suhrke</t>
  </si>
  <si>
    <t>Downwell/01 - Uroboros.mp3</t>
  </si>
  <si>
    <t>We were fine until you showed up</t>
  </si>
  <si>
    <t>Downwell/02 - We were fine until you showed up.mp3</t>
  </si>
  <si>
    <t>Razor girl</t>
  </si>
  <si>
    <t>Downwell/03 - Razor girl.mp3</t>
  </si>
  <si>
    <t>Broken ghost</t>
  </si>
  <si>
    <t>Downwell/04 - Broken ghost.mp3</t>
  </si>
  <si>
    <t>Slumber party</t>
  </si>
  <si>
    <t>Downwell/05 - Slumber party.mp3</t>
  </si>
  <si>
    <t>Downwell/06 - Credits.mp3</t>
  </si>
  <si>
    <t>Mochi yasan</t>
  </si>
  <si>
    <t>Downwell/07 - Mochi yasan.mp3</t>
  </si>
  <si>
    <t>Lustre</t>
  </si>
  <si>
    <t>Downwell/08 - Lustre.mp3</t>
  </si>
  <si>
    <t>Tomato funk</t>
  </si>
  <si>
    <t>Downwell/09 - Tomato funk.mp3</t>
  </si>
  <si>
    <t>Limbo var. 1</t>
  </si>
  <si>
    <t>ilkae</t>
  </si>
  <si>
    <t>Downwell/10 - Limbo var. 1.mp3</t>
  </si>
  <si>
    <t>jpeg optimizer ver. 0.2 ~水中夢~</t>
  </si>
  <si>
    <t>Downwell/11 - jpeg optimizer ver. 0.2 ~水中夢~.mp3</t>
  </si>
  <si>
    <t>Gunboots</t>
  </si>
  <si>
    <t>Downwell/12 - Gunboots.mp3</t>
  </si>
  <si>
    <t>Limbo var. 2</t>
  </si>
  <si>
    <t>Downwell/13 - Limbo var. 2.mp3</t>
  </si>
  <si>
    <t>Razor girl (piano ver.)</t>
  </si>
  <si>
    <t>Downwell/14 - Razor girl (piano ver.).mp3</t>
  </si>
  <si>
    <t>ENTER THE GUN</t>
  </si>
  <si>
    <t>doseone</t>
  </si>
  <si>
    <t>ENTER THE GUNGEON (Original SoundTrack)</t>
  </si>
  <si>
    <t>Enter the Gungeon/01 ENTER THE GUN.mp3</t>
  </si>
  <si>
    <t>LEAD LORDS KEEP</t>
  </si>
  <si>
    <t>Enter the Gungeon/02 LEAD LORDS KEEP.mp3</t>
  </si>
  <si>
    <t>GUNGEON UP GUNGEON DOWN</t>
  </si>
  <si>
    <t>Enter the Gungeon/03 GUNGEON UP GUNGEON DOWN.mp3</t>
  </si>
  <si>
    <t>the HOLLOW HOWL</t>
  </si>
  <si>
    <t>Enter the Gungeon/04 the HOLLOW HOWL.mp3</t>
  </si>
  <si>
    <t>BLACK POWDER STOMP</t>
  </si>
  <si>
    <t>Enter the Gungeon/05 BLACK POWDER STOMP.mp3</t>
  </si>
  <si>
    <t>SECRETS SECRETS SECRETS</t>
  </si>
  <si>
    <t>Enter the Gungeon/06 SECRETS SECRETS SECRETS.mp3</t>
  </si>
  <si>
    <t>FORGE FIRE ROAR</t>
  </si>
  <si>
    <t>Enter the Gungeon/07 FORGE FIRE ROAR.mp3</t>
  </si>
  <si>
    <t>ABBEY OR DIE</t>
  </si>
  <si>
    <t>Enter the Gungeon/08 ABBEY OR DIE.mp3</t>
  </si>
  <si>
    <t>OUBLIETTE STING</t>
  </si>
  <si>
    <t>Enter the Gungeon/09 OUBLIETTE STING.mp3</t>
  </si>
  <si>
    <t>OFFICE PARTY MASSACRE</t>
  </si>
  <si>
    <t>Enter the Gungeon/10 OFFICE PARTY MASSACRE.mp3</t>
  </si>
  <si>
    <t>HULK MELTING</t>
  </si>
  <si>
    <t>Enter the Gungeon/11 HULK MELTING.mp3</t>
  </si>
  <si>
    <t>BULLET HELL YES</t>
  </si>
  <si>
    <t>Enter the Gungeon/12 BULLET HELL YES.mp3</t>
  </si>
  <si>
    <t>the BREACH YAWNS</t>
  </si>
  <si>
    <t>Enter the Gungeon/13 the BREACH YAWNS.mp3</t>
  </si>
  <si>
    <t>WHAT the LEAD LORD REAP</t>
  </si>
  <si>
    <t>Enter the Gungeon/14 WHAT the LEAD LORD REAP.mp3</t>
  </si>
  <si>
    <t>DIE CUBULON DIE</t>
  </si>
  <si>
    <t>Enter the Gungeon/15 DIE CUBULON DIE.mp3</t>
  </si>
  <si>
    <t>the HOLLOW NEVER SLEEPS</t>
  </si>
  <si>
    <t>Enter the Gungeon/16 the HOLLOW NEVER SLEEPS.mp3</t>
  </si>
  <si>
    <t>BLACK POWDER MINE TIME</t>
  </si>
  <si>
    <t>Enter the Gungeon/17 BLACK POWDER MINE TIME.mp3</t>
  </si>
  <si>
    <t>AIMLESS VOID AWAITS</t>
  </si>
  <si>
    <t>Enter the Gungeon/18 AIMLESS VOID AWAITS.mp3</t>
  </si>
  <si>
    <t>the FORGE FORGIVES YOU NOT</t>
  </si>
  <si>
    <t>Enter the Gungeon/19 the FORGE FORGIVES YOU NOT.mp3</t>
  </si>
  <si>
    <t>SHOP KEEPS SUITE</t>
  </si>
  <si>
    <t>Enter the Gungeon/20 SHOP KEEPS SUITE.mp3</t>
  </si>
  <si>
    <t>ABBEY BELLS YELL</t>
  </si>
  <si>
    <t>Enter the Gungeon/21 ABBEY BELLS YELL.mp3</t>
  </si>
  <si>
    <t>FILTHY OUBLIETTE</t>
  </si>
  <si>
    <t>Enter the Gungeon/22 FILTHY OUBLIETTE.mp3</t>
  </si>
  <si>
    <t>INTER OFFICE ANNIHILATION</t>
  </si>
  <si>
    <t>Enter the Gungeon/23 INTER OFFICE ANNIHILATION.mp3</t>
  </si>
  <si>
    <t>HULK DESTRUCT BUTTON</t>
  </si>
  <si>
    <t>Enter the Gungeon/24 HULK DESTRUCT BUTTON.mp3</t>
  </si>
  <si>
    <t>BULLET HELL WILL EAT YOU ALL</t>
  </si>
  <si>
    <t>Enter the Gungeon/25 BULLET HELL WILL EAT YOU ALL.mp3</t>
  </si>
  <si>
    <t>CADENCE and OX FOREVER</t>
  </si>
  <si>
    <t>Enter the Gungeon/26 CADENCE and OX FOREVER.mp3</t>
  </si>
  <si>
    <t>BOSS BATTLE BEATING</t>
  </si>
  <si>
    <t>Enter the Gungeon/27 BOSS BATTLE BEATING.mp3</t>
  </si>
  <si>
    <t>BEHOLD the BOSS EATER</t>
  </si>
  <si>
    <t>Enter the Gungeon/28 BEHOLD the BOSS EATER.mp3</t>
  </si>
  <si>
    <t>the BREACH IN VICTORY</t>
  </si>
  <si>
    <t>Enter the Gungeon/29 the BREACH IN VICTORY.mp3</t>
  </si>
  <si>
    <t>ENTER THE GUNGEON</t>
  </si>
  <si>
    <t>Enter the Gungeon/30 ENTER THE GUNGEON.mp3</t>
  </si>
  <si>
    <t>QUESTION MARKS OF DEATH</t>
  </si>
  <si>
    <t>Enter the Gungeon/31 QUESTION MARKS OF DEATH.mp3</t>
  </si>
  <si>
    <t>DOWN DOWN DOWN DOWN</t>
  </si>
  <si>
    <t>Enter the Gungeon/32 DOWN DOWN DOWN DOWN.mp3</t>
  </si>
  <si>
    <t>WINCHESTERS METAL</t>
  </si>
  <si>
    <t>Enter the Gungeon/33 WINCHESTERS METAL.mp3</t>
  </si>
  <si>
    <t>REVENGE IS ROMANTIC</t>
  </si>
  <si>
    <t>Enter the Gungeon/34 REVENGE IS ROMANTIC.mp3</t>
  </si>
  <si>
    <t>RATS IN THE MECH</t>
  </si>
  <si>
    <t>Enter the Gungeon/35 RATS IN THE MECH.mp3</t>
  </si>
  <si>
    <t>FISTS FOR GUNS</t>
  </si>
  <si>
    <t>Enter the Gungeon/36 FISTS FOR GUNS.mp3</t>
  </si>
  <si>
    <t>THE TINKERERS TOMB</t>
  </si>
  <si>
    <t>Enter the Gungeon/37 THE TINKERERS TOMB.mp3</t>
  </si>
  <si>
    <t>HIGH DRAGUN DOTH COMETH</t>
  </si>
  <si>
    <t>Enter the Gungeon/38 HIGH DRAGUN DOTH COMETH.mp3</t>
  </si>
  <si>
    <t>A PILOTS FINAL FLIGHT</t>
  </si>
  <si>
    <t>Enter the Gungeon/39 A PILOTS FINAL FLIGHT.mp3</t>
  </si>
  <si>
    <t>A HUNTERS FINAL CALL</t>
  </si>
  <si>
    <t>Enter the Gungeon/40 A HUNTERS FINAL CALL.mp3</t>
  </si>
  <si>
    <t>A SPACE MARINES LAST WISH</t>
  </si>
  <si>
    <t>Enter the Gungeon/41 A SPACE MARINES LAST WISH.mp3</t>
  </si>
  <si>
    <t>A CONVICTS LAST STAND</t>
  </si>
  <si>
    <t>Enter the Gungeon/42 A CONVICTS LAST STAND.mp3</t>
  </si>
  <si>
    <t>A CONVICTS LAST DANCE</t>
  </si>
  <si>
    <t>Enter the Gungeon/43 A CONVICTS LAST DANCE.mp3</t>
  </si>
  <si>
    <t>the BEHOLSTER DONT BLINK</t>
  </si>
  <si>
    <t>Enter the Gungeon/44 the BEHOLSTER DONT BLINK.mp3</t>
  </si>
  <si>
    <t>ROBOTS LAST RIGHTS</t>
  </si>
  <si>
    <t>Enter the Gungeon/45 ROBOTS LAST RIGHTS.mp3</t>
  </si>
  <si>
    <t>A BULLET TO THE PAST</t>
  </si>
  <si>
    <t>Enter the Gungeon/46 A BULLET TO THE PAST.mp3</t>
  </si>
  <si>
    <t>Space Cruise (Title)</t>
  </si>
  <si>
    <t>Ben Prunty</t>
  </si>
  <si>
    <t>Ftl: Faster Than Light - Original Soundtrack</t>
  </si>
  <si>
    <t>FTL/01 - Space Cruise (Title).mp3</t>
  </si>
  <si>
    <t>MilkyWay (Explore)</t>
  </si>
  <si>
    <t>FTL/02 - MilkyWay (Explore).mp3</t>
  </si>
  <si>
    <t>Civil (Explore)</t>
  </si>
  <si>
    <t>FTL/03 - Civil (Explore).mp3</t>
  </si>
  <si>
    <t>Cosmos (Explore)</t>
  </si>
  <si>
    <t>FTL/04 - Cosmos (Explore).mp3</t>
  </si>
  <si>
    <t>Deepspace (Explore)</t>
  </si>
  <si>
    <t>FTL/05 - Deepspace (Explore).mp3</t>
  </si>
  <si>
    <t>Debris (Explore)</t>
  </si>
  <si>
    <t>FTL/06 - Debris (Explore).mp3</t>
  </si>
  <si>
    <t>Mantis (Explore)</t>
  </si>
  <si>
    <t>FTL/07 - Mantis (Explore).mp3</t>
  </si>
  <si>
    <t>Engi (Explore)</t>
  </si>
  <si>
    <t>FTL/08 - Engi (Explore).mp3</t>
  </si>
  <si>
    <t>Colonial (Explore)</t>
  </si>
  <si>
    <t>FTL/09 - Colonial (Explore).mp3</t>
  </si>
  <si>
    <t>Wasteland (Explore)</t>
  </si>
  <si>
    <t>FTL/10 - Wasteland (Explore).mp3</t>
  </si>
  <si>
    <t>Rockmen (Explore)</t>
  </si>
  <si>
    <t>FTL/11 - Rockmen (Explore).mp3</t>
  </si>
  <si>
    <t>Void (Explore)</t>
  </si>
  <si>
    <t>FTL/12 - Void (Explore).mp3</t>
  </si>
  <si>
    <t>Zoltan (Explore)</t>
  </si>
  <si>
    <t>FTL/13 - Zoltan (Explore).mp3</t>
  </si>
  <si>
    <t>Federation</t>
  </si>
  <si>
    <t>FTL/14 - Federation.mp3</t>
  </si>
  <si>
    <t>MilkyWay (Battle)</t>
  </si>
  <si>
    <t>FTL/15 - MilkyWay (Battle).mp3</t>
  </si>
  <si>
    <t>Civil (Battle)</t>
  </si>
  <si>
    <t>FTL/16 - Civil (Battle).mp3</t>
  </si>
  <si>
    <t>Cosmos (Battle)</t>
  </si>
  <si>
    <t>FTL/17 - Cosmos (Battle).mp3</t>
  </si>
  <si>
    <t>Deepspace (Battle)</t>
  </si>
  <si>
    <t>FTL/18 - Deepspace (Battle).mp3</t>
  </si>
  <si>
    <t>Debris (Battle)</t>
  </si>
  <si>
    <t>FTL/19 - Debris (Battle).mp3</t>
  </si>
  <si>
    <t>Mantis (Battle)</t>
  </si>
  <si>
    <t>FTL/20 - Mantis (Battle).mp3</t>
  </si>
  <si>
    <t>Engi (Battle)</t>
  </si>
  <si>
    <t>FTL/21 - Engi (Battle).mp3</t>
  </si>
  <si>
    <t>Colonial (Battle)</t>
  </si>
  <si>
    <t>FTL/22 - Colonial (Battle).mp3</t>
  </si>
  <si>
    <t>Wasteland (Battle)</t>
  </si>
  <si>
    <t>FTL/23 - Wasteland (Battle).mp3</t>
  </si>
  <si>
    <t>Rockmen (Battle)</t>
  </si>
  <si>
    <t>FTL/24 - Rockmen (Battle).mp3</t>
  </si>
  <si>
    <t>Void (Battle)</t>
  </si>
  <si>
    <t>FTL/25 - Void (Battle).mp3</t>
  </si>
  <si>
    <t>Zoltan (Battle)</t>
  </si>
  <si>
    <t>FTL/26 - Zoltan (Battle).mp3</t>
  </si>
  <si>
    <t>Last Stand</t>
  </si>
  <si>
    <t>FTL/27 - Last Stand.mp3</t>
  </si>
  <si>
    <t>Victory</t>
  </si>
  <si>
    <t>FTL/28 - Victory.mp3</t>
  </si>
  <si>
    <t>Horror</t>
  </si>
  <si>
    <t>FTL/29 - Horror.mp3</t>
  </si>
  <si>
    <t>Galaxy's Greatest Pirate</t>
  </si>
  <si>
    <t>Patrice Bourgeault</t>
  </si>
  <si>
    <t>Flinthook Original Soundtrack</t>
  </si>
  <si>
    <t>Flinthook/01. Galaxy's Greatest Pirate.mp3</t>
  </si>
  <si>
    <t>Menu Menuet</t>
  </si>
  <si>
    <t>Flinthook/02. Menu Menuet.mp3</t>
  </si>
  <si>
    <t>Hook Into Adventure</t>
  </si>
  <si>
    <t>Flinthook/03. Hook Into Adventure.mp3</t>
  </si>
  <si>
    <t>Walking the Planks</t>
  </si>
  <si>
    <t>Flinthook/04. Walking the Planks.mp3</t>
  </si>
  <si>
    <t>Hit The Deck</t>
  </si>
  <si>
    <t>Flinthook/05. Hit The Deck.mp3</t>
  </si>
  <si>
    <t>Space Swashbuckler</t>
  </si>
  <si>
    <t>Flinthook/06. Space Swashbuckler.mp3</t>
  </si>
  <si>
    <t>The Feathered Foe</t>
  </si>
  <si>
    <t>Flinthook/07. The Feathered Foe.mp3</t>
  </si>
  <si>
    <t>Storming the Flying Castle</t>
  </si>
  <si>
    <t>Flinthook/08. Storming the Flying Castle.mp3</t>
  </si>
  <si>
    <t>Barbican Battle</t>
  </si>
  <si>
    <t>Flinthook/09. Barbican Battle.mp3</t>
  </si>
  <si>
    <t>Cosmic Corsair</t>
  </si>
  <si>
    <t>Flinthook/10. Cosmic Corsair.mp3</t>
  </si>
  <si>
    <t>The Viscous Villain</t>
  </si>
  <si>
    <t>Flinthook/11. The Viscous Villain.mp3</t>
  </si>
  <si>
    <t>Mining Machine</t>
  </si>
  <si>
    <t>Flinthook/12. Mining Machine.mp3</t>
  </si>
  <si>
    <t>Hook Fight Tonight</t>
  </si>
  <si>
    <t>Flinthook/13. Hook Fight Tonight.mp3</t>
  </si>
  <si>
    <t>Blazing Buccaneer</t>
  </si>
  <si>
    <t>Flinthook/14. Blazing Buccaneer.mp3</t>
  </si>
  <si>
    <t>The Bad Eye</t>
  </si>
  <si>
    <t>Flinthook/15. The Bad Eye.mp3</t>
  </si>
  <si>
    <t>Tralavar's Shop</t>
  </si>
  <si>
    <t>Flinthook/16. Tralavar's Shop.mp3</t>
  </si>
  <si>
    <t>The Sirens' Song</t>
  </si>
  <si>
    <t>Flinthook/17. The Sirens' Song.mp3</t>
  </si>
  <si>
    <t>Flinthook Victorious</t>
  </si>
  <si>
    <t>Flinthook/18. Flinthook Victorious.mp3</t>
  </si>
  <si>
    <t>Spacey Jones' Locker</t>
  </si>
  <si>
    <t>Flinthook/19. Spacey Jones' Locker.mp3</t>
  </si>
  <si>
    <t>R.I.P (Rest In Piracy)</t>
  </si>
  <si>
    <t>Flinthook/20. R.I.P (Rest In Piracy).mp3</t>
  </si>
  <si>
    <t>Gwarlock</t>
  </si>
  <si>
    <t>Flinthook/21. Gwarlock.mp3</t>
  </si>
  <si>
    <t>Gwarlock Unbound</t>
  </si>
  <si>
    <t>Flinthook/22. Gwarlock Unbound.mp3</t>
  </si>
  <si>
    <t>Towards Calmer Seas</t>
  </si>
  <si>
    <t>Flinthook/23. Towards Calmer Seas.mp3</t>
  </si>
  <si>
    <t>The House of Hades</t>
  </si>
  <si>
    <t>Hades/02. The House of Hades.mp3</t>
  </si>
  <si>
    <t>Out of Tartarus</t>
  </si>
  <si>
    <t>Hades/03. Out of Tartarus.mp3</t>
  </si>
  <si>
    <t>Wretched Shades</t>
  </si>
  <si>
    <t>Hades/04. Wretched Shades.mp3</t>
  </si>
  <si>
    <t>Lament of Orpheus</t>
  </si>
  <si>
    <t>Hades/05. Lament of Orpheus.mp3</t>
  </si>
  <si>
    <t>The Painful Way</t>
  </si>
  <si>
    <t>Hades/06. The Painful Way.mp3</t>
  </si>
  <si>
    <t>From Olympus</t>
  </si>
  <si>
    <t>Hades/07. From Olympus.mp3</t>
  </si>
  <si>
    <t>Through Asphodel</t>
  </si>
  <si>
    <t>Hades/08. Through Asphodel.mp3</t>
  </si>
  <si>
    <t>Good Riddance (Eurydice Solo ft. Ashley Barrett)</t>
  </si>
  <si>
    <t>Hades/09. Good Riddance (Eurydice Solo ft. Ashley Barrett).mp3</t>
  </si>
  <si>
    <t>Final Expense</t>
  </si>
  <si>
    <t>Hades/10. Final Expense.mp3</t>
  </si>
  <si>
    <t>Mouth of Styx</t>
  </si>
  <si>
    <t>Hades/11. Mouth of Styx.mp3</t>
  </si>
  <si>
    <t>Primordial Chaos</t>
  </si>
  <si>
    <t>Hades/12. Primordial Chaos.mp3</t>
  </si>
  <si>
    <t>The Bloodless</t>
  </si>
  <si>
    <t>Hades/13. The Bloodless.mp3</t>
  </si>
  <si>
    <t>The Scourge of the Furies</t>
  </si>
  <si>
    <t>Hades/14. The Scourge of the Furies.mp3</t>
  </si>
  <si>
    <t>Hymn to Zagreus</t>
  </si>
  <si>
    <t>Hades/15. Hymn to Zagreus.mp3</t>
  </si>
  <si>
    <t>Field of Souls</t>
  </si>
  <si>
    <t>Hades/16. Field of Souls.mp3</t>
  </si>
  <si>
    <t>River of Flame</t>
  </si>
  <si>
    <t>Hades/17. River of Flame.mp3</t>
  </si>
  <si>
    <t>Death and I</t>
  </si>
  <si>
    <t>Hades/18. Death and I.mp3</t>
  </si>
  <si>
    <t>Rage of the Myrmidons</t>
  </si>
  <si>
    <t>Hades/19. Rage of the Myrmidons.mp3</t>
  </si>
  <si>
    <t>The Exalted</t>
  </si>
  <si>
    <t>Hades/20. The Exalted.mp3</t>
  </si>
  <si>
    <t>Last Words</t>
  </si>
  <si>
    <t>Hades/21. Last Words.mp3</t>
  </si>
  <si>
    <t>The King and the Bull</t>
  </si>
  <si>
    <t>Hades/22. The King and the Bull.mp3</t>
  </si>
  <si>
    <t>Lament of Orpheus (Underworld Mix)</t>
  </si>
  <si>
    <t>Hades/23. Lament of Orpheus (Underworld Mix).mp3</t>
  </si>
  <si>
    <t>Gates of Hell</t>
  </si>
  <si>
    <t>Hades/24. Gates of Hell.mp3</t>
  </si>
  <si>
    <t>God of the Dead</t>
  </si>
  <si>
    <t>Hades/25. God of the Dead.mp3</t>
  </si>
  <si>
    <t>Final Expense (Payback Mix)</t>
  </si>
  <si>
    <t>Hades/26. Final Expense (Payback Mix).mp3</t>
  </si>
  <si>
    <t>On the Coast</t>
  </si>
  <si>
    <t>Hades/27. On the Coast.mp3</t>
  </si>
  <si>
    <t>In the Blood (ft. Ashley Barrett)</t>
  </si>
  <si>
    <t>Hades/28. In the Blood (ft. Ashley Barrett).mp3</t>
  </si>
  <si>
    <t>The Unseen Ones (ft. Masahiro Aoki and Daisuke Kurosawa)</t>
  </si>
  <si>
    <t>Hades/29. The Unseen Ones (ft. Masahiro Aoki and Daisuke Kurosawa).mp3</t>
  </si>
  <si>
    <t>Good Riddance (ft. Ashley Barrett)</t>
  </si>
  <si>
    <t>Hades/30. Good Riddance (ft. Ashley Barrett).mp3</t>
  </si>
  <si>
    <t>Broken Worlds</t>
  </si>
  <si>
    <t>Karl Flodin &amp; Erik Lyding</t>
  </si>
  <si>
    <t>Haste (Original Soundtrack)</t>
  </si>
  <si>
    <t>Haste/01. Broken Worlds.mp3</t>
  </si>
  <si>
    <t>Through The Glades Pt. 1</t>
  </si>
  <si>
    <t>Haste/02. Through The Glades Pt. 1.mp3</t>
  </si>
  <si>
    <t>Through The Glades Pt. 2</t>
  </si>
  <si>
    <t>Haste/03. Through The Glades Pt. 2.mp3</t>
  </si>
  <si>
    <t>Through The Glades Pt. 3</t>
  </si>
  <si>
    <t>Haste/04. Through The Glades Pt. 3.mp3</t>
  </si>
  <si>
    <t>The Earthshaker (Run for it!)</t>
  </si>
  <si>
    <t>Haste/05. The Earthshaker (Run for it!).mp3</t>
  </si>
  <si>
    <t>Lessons in Gravity</t>
  </si>
  <si>
    <t>Haste/06. Lessons in Gravity.mp3</t>
  </si>
  <si>
    <t>Spatial Instability</t>
  </si>
  <si>
    <t>Haste/07. Spatial Instability.mp3</t>
  </si>
  <si>
    <t>An Unexpected Arrival</t>
  </si>
  <si>
    <t>Haste/08. An Unexpected Arrival.mp3</t>
  </si>
  <si>
    <t>Chopping Block Pt. 1</t>
  </si>
  <si>
    <t>Haste/09. Chopping Block Pt. 1.mp3</t>
  </si>
  <si>
    <t>Chopping Block Pt. 2</t>
  </si>
  <si>
    <t>Haste/10. Chopping Block Pt. 2.mp3</t>
  </si>
  <si>
    <t>Chopping Block Pt. 3</t>
  </si>
  <si>
    <t>Haste/11. Chopping Block Pt. 3.mp3</t>
  </si>
  <si>
    <t>Agency Caravan (Distant Rumbles)</t>
  </si>
  <si>
    <t>Haste/12. Agency Caravan (Distant Rumbles).mp3</t>
  </si>
  <si>
    <t>Heart of Darkness</t>
  </si>
  <si>
    <t>Haste/13. Heart of Darkness.mp3</t>
  </si>
  <si>
    <t>Catching Weebohs</t>
  </si>
  <si>
    <t>Haste/14. Catching Weebohs.mp3</t>
  </si>
  <si>
    <t>Above The Trees Pt. 1</t>
  </si>
  <si>
    <t>Haste/15. Above The Trees Pt. 1.mp3</t>
  </si>
  <si>
    <t>Above The Trees Pt. 2</t>
  </si>
  <si>
    <t>Haste/16. Above The Trees Pt. 2.mp3</t>
  </si>
  <si>
    <t>Above the Trees Pt. 3</t>
  </si>
  <si>
    <t>Haste/17. Above the Trees Pt. 3.mp3</t>
  </si>
  <si>
    <t>The Earthshaker (Rain of Death)</t>
  </si>
  <si>
    <t>Haste/18. The Earthshaker (Rain of Death).mp3</t>
  </si>
  <si>
    <t>Temporal Research Station</t>
  </si>
  <si>
    <t>Haste/19. Temporal Research Station.mp3</t>
  </si>
  <si>
    <t>Niadas Flight</t>
  </si>
  <si>
    <t>Haste/20. Niadas Flight.mp3</t>
  </si>
  <si>
    <t>Navigating the Timelines</t>
  </si>
  <si>
    <t>Haste/21. Navigating the Timelines.mp3</t>
  </si>
  <si>
    <t>Hands of Ice Pt. 1</t>
  </si>
  <si>
    <t>Haste/22. Hands of Ice Pt. 1.mp3</t>
  </si>
  <si>
    <t>Hands of Ice Pt. 2</t>
  </si>
  <si>
    <t>Haste/23. Hands of Ice Pt. 2.mp3</t>
  </si>
  <si>
    <t>Hands of Ice Pt. 3</t>
  </si>
  <si>
    <t>Haste/24. Hands of Ice Pt. 3.mp3</t>
  </si>
  <si>
    <t>Flying Serpent (Defying Physics)</t>
  </si>
  <si>
    <t>Haste/25. Flying Serpent (Defying Physics).mp3</t>
  </si>
  <si>
    <t>Hunting for Clues</t>
  </si>
  <si>
    <t>Haste/26. Hunting for Clues.mp3</t>
  </si>
  <si>
    <t>Quicksand Pt. 1</t>
  </si>
  <si>
    <t>Haste/27. Quicksand Pt. 1.mp3</t>
  </si>
  <si>
    <t>Quicksand Pt. 2</t>
  </si>
  <si>
    <t>Haste/28. Quicksand Pt. 2.mp3</t>
  </si>
  <si>
    <t>Quicksand Pt. 3</t>
  </si>
  <si>
    <t>Haste/29. Quicksand Pt. 3.mp3</t>
  </si>
  <si>
    <t>Agency Caravan (Ambush)</t>
  </si>
  <si>
    <t>Haste/30. Agency Caravan (Ambush).mp3</t>
  </si>
  <si>
    <t>Learn to Fly</t>
  </si>
  <si>
    <t>Haste/31. Learn to Fly.mp3</t>
  </si>
  <si>
    <t>Into the Abyss</t>
  </si>
  <si>
    <t>Haste/32. Into the Abyss.mp3</t>
  </si>
  <si>
    <t>Glacial Expanse Pt. 1</t>
  </si>
  <si>
    <t>Haste/33. Glacial Expanse Pt. 1.mp3</t>
  </si>
  <si>
    <t>Glacial Expanse Pt. 2</t>
  </si>
  <si>
    <t>Haste/34. Glacial Expanse Pt. 2.mp3</t>
  </si>
  <si>
    <t>Glacial Expanse Pt. 3</t>
  </si>
  <si>
    <t>Haste/35. Glacial Expanse Pt. 3.mp3</t>
  </si>
  <si>
    <t>Flying Serpent (Stormwind)</t>
  </si>
  <si>
    <t>Haste/36. Flying Serpent (Stormwind).mp3</t>
  </si>
  <si>
    <t>Chasing the Captain</t>
  </si>
  <si>
    <t>Haste/37. Chasing the Captain.mp3</t>
  </si>
  <si>
    <t>Restore The World</t>
  </si>
  <si>
    <t>Haste/38. Restore The World.mp3</t>
  </si>
  <si>
    <t>Beneath the Roots Pt. 1</t>
  </si>
  <si>
    <t>Haste/39. Beneath the Roots Pt. 1.mp3</t>
  </si>
  <si>
    <t>Beneath the Roots Pt. 2</t>
  </si>
  <si>
    <t>Haste/40. Beneath the Roots Pt. 2.mp3</t>
  </si>
  <si>
    <t>Beneath the Roots Pt. 3</t>
  </si>
  <si>
    <t>Haste/41. Beneath the Roots Pt. 3.mp3</t>
  </si>
  <si>
    <t>The Earthshaker (Manic Destruction)</t>
  </si>
  <si>
    <t>Haste/42. The Earthshaker (Manic Destruction).mp3</t>
  </si>
  <si>
    <t>Orbital Threat</t>
  </si>
  <si>
    <t>Haste/43. Orbital Threat.mp3</t>
  </si>
  <si>
    <t>Brave New Void</t>
  </si>
  <si>
    <t>Haste/44. Brave New Void.mp3</t>
  </si>
  <si>
    <t>Rising Tensions</t>
  </si>
  <si>
    <t>Haste/45. Rising Tensions.mp3</t>
  </si>
  <si>
    <t>Sleeping Giants Pt. 1</t>
  </si>
  <si>
    <t>Haste/46. Sleeping Giants Pt. 1.mp3</t>
  </si>
  <si>
    <t>Sleeping Giants Pt. 2</t>
  </si>
  <si>
    <t>Haste/47. Sleeping Giants Pt. 2.mp3</t>
  </si>
  <si>
    <t>Sleeping Giants Pt. 3</t>
  </si>
  <si>
    <t>Haste/48. Sleeping Giants Pt. 3.mp3</t>
  </si>
  <si>
    <t>Agency Caravan (Battle of the Desert)</t>
  </si>
  <si>
    <t>Haste/49. Agency Caravan (Battle of the Desert).mp3</t>
  </si>
  <si>
    <t>Heist!</t>
  </si>
  <si>
    <t>Haste/50. Heist!.mp3</t>
  </si>
  <si>
    <t>Escape from Planet Lava</t>
  </si>
  <si>
    <t>Haste/51. Escape from Planet Lava.mp3</t>
  </si>
  <si>
    <t>Close to the Edge Pt. 1</t>
  </si>
  <si>
    <t>Haste/52. Close to the Edge Pt. 1.mp3</t>
  </si>
  <si>
    <t>Close to the Edge Pt. 2</t>
  </si>
  <si>
    <t>Haste/53. Close to the Edge Pt. 2.mp3</t>
  </si>
  <si>
    <t>Close to the Edge Pt. 3</t>
  </si>
  <si>
    <t>Haste/54. Close to the Edge Pt. 3.mp3</t>
  </si>
  <si>
    <t>Flying Serpent (Ouroboros)</t>
  </si>
  <si>
    <t>Haste/55. Flying Serpent (Ouroboros).mp3</t>
  </si>
  <si>
    <t>The Beginning of the End Pt. 1</t>
  </si>
  <si>
    <t>Haste/56. The Beginning of the End Pt. 1.mp3</t>
  </si>
  <si>
    <t>The Beginning of the End Pt. 2</t>
  </si>
  <si>
    <t>Haste/57. The Beginning of the End Pt. 2.mp3</t>
  </si>
  <si>
    <t>The Beginning of the End Pt. 3</t>
  </si>
  <si>
    <t>Haste/58. The Beginning of the End Pt. 3.mp3</t>
  </si>
  <si>
    <t>Convergence (Final Showdown)</t>
  </si>
  <si>
    <t>Haste/59. Convergence (Final Showdown).mp3</t>
  </si>
  <si>
    <t>Bumblebeat</t>
  </si>
  <si>
    <t>Haste/60. Bumblebeat.mp3</t>
  </si>
  <si>
    <t>Captain's Theme</t>
  </si>
  <si>
    <t>Haste/61. Captain's Theme.mp3</t>
  </si>
  <si>
    <t>Riza's Theme</t>
  </si>
  <si>
    <t>Haste/62. Riza's Theme.mp3</t>
  </si>
  <si>
    <t>Niada's Theme</t>
  </si>
  <si>
    <t>Haste/63. Niada's Theme.mp3</t>
  </si>
  <si>
    <t>Daro's Theme</t>
  </si>
  <si>
    <t>Haste/64. Daro's Theme.mp3</t>
  </si>
  <si>
    <t>Gan's Theme</t>
  </si>
  <si>
    <t>Haste/65. Gan's Theme.mp3</t>
  </si>
  <si>
    <t>Wraith's Theme</t>
  </si>
  <si>
    <t>Haste/66. Wraith's Theme.mp3</t>
  </si>
  <si>
    <t>Weeboh Theme</t>
  </si>
  <si>
    <t>Haste/67. Weeboh Theme.mp3</t>
  </si>
  <si>
    <t>Agency Goons Theme</t>
  </si>
  <si>
    <t>Haste/68. Agency Goons Theme.mp3</t>
  </si>
  <si>
    <t>Ava's Theme</t>
  </si>
  <si>
    <t>Haste/69. Ava's Theme.mp3</t>
  </si>
  <si>
    <t>Open a Breach</t>
  </si>
  <si>
    <t>Into the Breach Soundtrack</t>
  </si>
  <si>
    <t>Into the Breach/01 Open a Breach.mp3</t>
  </si>
  <si>
    <t>Old Earth</t>
  </si>
  <si>
    <t>Into the Breach/02 Old Earth.mp3</t>
  </si>
  <si>
    <t>Antiquity Row</t>
  </si>
  <si>
    <t>Into the Breach/03 Antiquity Row.mp3</t>
  </si>
  <si>
    <t>Old War Machines</t>
  </si>
  <si>
    <t>Into the Breach/04 Old War Machines.mp3</t>
  </si>
  <si>
    <t>Relics</t>
  </si>
  <si>
    <t>Into the Breach/05 Relics.mp3</t>
  </si>
  <si>
    <t>Seismic Activity</t>
  </si>
  <si>
    <t>Into the Breach/06 Seismic Activity.mp3</t>
  </si>
  <si>
    <t>Region Secured</t>
  </si>
  <si>
    <t>Into the Breach/07 Region Secured.mp3</t>
  </si>
  <si>
    <t>Red Sands</t>
  </si>
  <si>
    <t>Into the Breach/08 Red Sands.mp3</t>
  </si>
  <si>
    <t>Rusting Hulks</t>
  </si>
  <si>
    <t>Into the Breach/09 Rusting Hulks.mp3</t>
  </si>
  <si>
    <t>The Blast Garden</t>
  </si>
  <si>
    <t>Into the Breach/10 The Blast Garden.mp3</t>
  </si>
  <si>
    <t>Into the Breach/11 Cataclysm.mp3</t>
  </si>
  <si>
    <t>Brood Mother</t>
  </si>
  <si>
    <t>Into the Breach/12 Brood Mother.mp3</t>
  </si>
  <si>
    <t>Zenith</t>
  </si>
  <si>
    <t>Into the Breach/13 Zenith.mp3</t>
  </si>
  <si>
    <t>Blitzkrieg</t>
  </si>
  <si>
    <t>Into the Breach/14 Blitzkrieg.mp3</t>
  </si>
  <si>
    <t>Pinnacle Robotics</t>
  </si>
  <si>
    <t>Into the Breach/15 Pinnacle Robotics.mp3</t>
  </si>
  <si>
    <t>Rift Riders</t>
  </si>
  <si>
    <t>Into the Breach/16 Rift Riders.mp3</t>
  </si>
  <si>
    <t>Frozen Death</t>
  </si>
  <si>
    <t>Into the Breach/17 Frozen Death.mp3</t>
  </si>
  <si>
    <t>Detritus</t>
  </si>
  <si>
    <t>Into the Breach/18 Detritus.mp3</t>
  </si>
  <si>
    <t>The Wasteland</t>
  </si>
  <si>
    <t>Into the Breach/19 The Wasteland.mp3</t>
  </si>
  <si>
    <t>Reprocessing</t>
  </si>
  <si>
    <t>Into the Breach/20 Reprocessing.mp3</t>
  </si>
  <si>
    <t>A.C.I.D.</t>
  </si>
  <si>
    <t>Into the Breach/21 A.C.I.D.mp3</t>
  </si>
  <si>
    <t>Hive Leader</t>
  </si>
  <si>
    <t>Into the Breach/22 Hive Leader.mp3</t>
  </si>
  <si>
    <t>Apocalypse</t>
  </si>
  <si>
    <t>Into the Breach/23 Apocalypse.mp3</t>
  </si>
  <si>
    <t>Into the Breach/24 Into the Breach.mp3</t>
  </si>
  <si>
    <t>Don't Forget What I Taught You</t>
  </si>
  <si>
    <t>Into the Breach/25 Don't Forget What I Taught You.mp3</t>
  </si>
  <si>
    <t>BONUS - Trailer</t>
  </si>
  <si>
    <t>Into the Breach/26 Bonus - Trailer.mp3</t>
  </si>
  <si>
    <t>Alpha Waves (Intro Cutscene)</t>
  </si>
  <si>
    <t>blinch</t>
  </si>
  <si>
    <t>Loop Hero (Official Soundtrack)</t>
  </si>
  <si>
    <t>Loop Hero/01. Alpha Waves (Intro Cutscene).mp3</t>
  </si>
  <si>
    <t>Anamnesis of the World's Sin (Expedition 7)</t>
  </si>
  <si>
    <t>Loop Hero/02. Anamnesis of the World's Sin (Expedition 7).mp3</t>
  </si>
  <si>
    <t>Cosmic Temperance (Lich Portal)</t>
  </si>
  <si>
    <t>Loop Hero/03. Cosmic Temperance (Lich Portal).mp3</t>
  </si>
  <si>
    <t>Dark Matter Moon (Expedition 8)</t>
  </si>
  <si>
    <t>Loop Hero/04. Dark Matter Moon (Expedition 8).mp3</t>
  </si>
  <si>
    <t>Death Tendency (Hero Death)</t>
  </si>
  <si>
    <t>Loop Hero/05. Death Tendency (Hero Death).mp3</t>
  </si>
  <si>
    <t>Empty Ocean (Intro)</t>
  </si>
  <si>
    <t>Loop Hero/06. Empty Ocean (Intro).mp3</t>
  </si>
  <si>
    <t>Enter the Dungeon [Y-N] (Expedition 3)</t>
  </si>
  <si>
    <t>Loop Hero/07. Enter the Dungeon [Y-N] (Expedition 3).mp3</t>
  </si>
  <si>
    <t>Entropic Rhapsody (Expedition 9)</t>
  </si>
  <si>
    <t>Loop Hero/08. Entropic Rhapsody (Expedition 9).mp3</t>
  </si>
  <si>
    <t>Golden Win (Outro)</t>
  </si>
  <si>
    <t>Loop Hero/09. Golden Win (Outro).mp3</t>
  </si>
  <si>
    <t>Golden Win (Piano)</t>
  </si>
  <si>
    <t>Loop Hero/10. Golden Win (Piano).mp3</t>
  </si>
  <si>
    <t>Killer X Chase (Hunter Portal)</t>
  </si>
  <si>
    <t>Loop Hero/11. Killer X Chase (Hunter Portal).mp3</t>
  </si>
  <si>
    <t>Last Prist Call (Expedition 6)</t>
  </si>
  <si>
    <t>Loop Hero/12. Last Prist Call (Expedition 6).mp3</t>
  </si>
  <si>
    <t>Last Sabbath (Dialogue Chapter 4)</t>
  </si>
  <si>
    <t>Loop Hero/13. Last Sabbath (Dialogue Chapter 4).mp3</t>
  </si>
  <si>
    <t>Lich is Unbreakable (Expedition 1)</t>
  </si>
  <si>
    <t>Loop Hero/14. Lich is Unbreakable (Expedition 1).mp3</t>
  </si>
  <si>
    <t>Loop Blues (Expedition 4)</t>
  </si>
  <si>
    <t>Loop Hero/15. Loop Blues (Expedition 4).mp3</t>
  </si>
  <si>
    <t>Made in Cosmo (Camp Chapter 4)</t>
  </si>
  <si>
    <t>Loop Hero/16. Made in Cosmo (Camp Chapter 4).mp3</t>
  </si>
  <si>
    <t>PathLoot Crusaders (Expedition 2)</t>
  </si>
  <si>
    <t>Loop Hero/17. PathLoot Crusaders (Expedition 2).mp3</t>
  </si>
  <si>
    <t>Phantom Camp (Camp Theme)</t>
  </si>
  <si>
    <t>Loop Hero/18. Phantom Camp (Camp Theme).mp3</t>
  </si>
  <si>
    <t>Prist in the Mirror (Prist Bossfight)</t>
  </si>
  <si>
    <t>Loop Hero/19. Prist in the Mirror (Prist Bossfight).mp3</t>
  </si>
  <si>
    <t>Requiem Dialogue (Dialogue Chapter 3)</t>
  </si>
  <si>
    <t>Loop Hero/20. Requiem Dialogue (Dialogue Chapter 3).mp3</t>
  </si>
  <si>
    <t>Road Chariot (Expedition 5)</t>
  </si>
  <si>
    <t>Loop Hero/21. Road Chariot (Expedition 5).mp3</t>
  </si>
  <si>
    <t>Singularity's Dream (Camp Chapter 3)</t>
  </si>
  <si>
    <t>Loop Hero/22. Singularity's Dream (Camp Chapter 3).mp3</t>
  </si>
  <si>
    <t>Speech Experience (Dialogue Chapter 2)</t>
  </si>
  <si>
    <t>Loop Hero/23. Speech Experience (Dialogue Chapter 2).mp3</t>
  </si>
  <si>
    <t>Star Hunter (Hunter Bossfight)</t>
  </si>
  <si>
    <t>Loop Hero/24. Star Hunter (Hunter Bossfight).mp3</t>
  </si>
  <si>
    <t>Star Judgment (Omega Portal)</t>
  </si>
  <si>
    <t>Loop Hero/25. Star Judgment (Omega Portal).mp3</t>
  </si>
  <si>
    <t>Steel Boss Run (Lich Bossfight)</t>
  </si>
  <si>
    <t>Loop Hero/26. Steel Boss Run (Lich Bossfight).mp3</t>
  </si>
  <si>
    <t>Talkalion (Dialogue Chapter 1)</t>
  </si>
  <si>
    <t>Loop Hero/27. Talkalion (Dialogue Chapter 1).mp3</t>
  </si>
  <si>
    <t>The Grateful Afterlife (Camp Chapter 2)</t>
  </si>
  <si>
    <t>Loop Hero/28. The Grateful Afterlife (Camp Chapter 2).mp3</t>
  </si>
  <si>
    <t>Universe's Storm (Omega Bossfight)</t>
  </si>
  <si>
    <t>Loop Hero/29. Universe's Storm (Omega Bossfight).mp3</t>
  </si>
  <si>
    <t>Wheel of Faith (Prist Portal)</t>
  </si>
  <si>
    <t>Loop Hero/30. Wheel of Faith (Prist Portal).mp3</t>
  </si>
  <si>
    <t>Banana Beats</t>
  </si>
  <si>
    <t>Vincent Colavita</t>
  </si>
  <si>
    <t>Luck be a Landlord - Official Video Game Soundtrack</t>
  </si>
  <si>
    <t>Luck be a Landlord/01. Banana Beats.mp3</t>
  </si>
  <si>
    <t>Big Man Zaroff</t>
  </si>
  <si>
    <t>Luck be a Landlord/02. Big Man Zaroff.mp3</t>
  </si>
  <si>
    <t>Capsule Machine</t>
  </si>
  <si>
    <t>Luck be a Landlord/03. Capsule Machine.mp3</t>
  </si>
  <si>
    <t>Hex of Funkiness</t>
  </si>
  <si>
    <t>Luck be a Landlord/04. Hex of Funkiness.mp3</t>
  </si>
  <si>
    <t>Instant Ramen</t>
  </si>
  <si>
    <t>Luck be a Landlord/05. Instant Ramen.mp3</t>
  </si>
  <si>
    <t>Rainbow Peppers</t>
  </si>
  <si>
    <t>Luck be a Landlord/06. Rainbow Peppers.mp3</t>
  </si>
  <si>
    <t>Spin to Win!</t>
  </si>
  <si>
    <t>Luck be a Landlord/07. Spin to Win!.mp3</t>
  </si>
  <si>
    <t>The Mouse Song</t>
  </si>
  <si>
    <t>Luck be a Landlord/08. The Mouse Song.mp3</t>
  </si>
  <si>
    <t>Banana Beats (Gameboy Remix)</t>
  </si>
  <si>
    <t>Luck be a Landlord/09. Banana Beats (Gameboy Remix).mp3</t>
  </si>
  <si>
    <t>Big Man Zaroff (Acoustic Remix)</t>
  </si>
  <si>
    <t>Luck be a Landlord/10. Big Man Zaroff (Acoustic Remix).mp3</t>
  </si>
  <si>
    <t>Capsule Machine (Space Remix)</t>
  </si>
  <si>
    <t>Luck be a Landlord/11. Capsule Machine (Space Remix).mp3</t>
  </si>
  <si>
    <t>Hex of Funkiness (EXTRA Funky Remix)</t>
  </si>
  <si>
    <t>Luck be a Landlord/12. Hex of Funkiness (EXTRA Funky Remix).mp3</t>
  </si>
  <si>
    <t>Instant Ramen (Jungle Remix)</t>
  </si>
  <si>
    <t>Luck be a Landlord/13. Instant Ramen (Jungle Remix).mp3</t>
  </si>
  <si>
    <t>Rainbow Peppers (Ambient Remix)</t>
  </si>
  <si>
    <t>Luck be a Landlord/14. Rainbow Peppers (Ambient Remix).mp3</t>
  </si>
  <si>
    <t>Spin to Win! (Metal Remix)</t>
  </si>
  <si>
    <t>Luck be a Landlord/15. Spin to Win! (Metal Remix).mp3</t>
  </si>
  <si>
    <t>The Mouse Song (Rave Remix)</t>
  </si>
  <si>
    <t>Luck be a Landlord/16. The Mouse Song (Rave Remix).mp3</t>
  </si>
  <si>
    <t>Bird Whistle</t>
  </si>
  <si>
    <t>Luck be a Landlord/17. Bird Whistle.mp3</t>
  </si>
  <si>
    <t>Essence Party</t>
  </si>
  <si>
    <t>Luck be a Landlord/18. Essence Party.mp3</t>
  </si>
  <si>
    <t>Guillotine Dance</t>
  </si>
  <si>
    <t>Luck be a Landlord/19. Guillotine Dance.mp3</t>
  </si>
  <si>
    <t>Roll of the Dice</t>
  </si>
  <si>
    <t>Luck be a Landlord/20. Roll of the Dice.mp3</t>
  </si>
  <si>
    <t>Landlocked</t>
  </si>
  <si>
    <t>Luck be a Landlord/21. Landlocked.mp3</t>
  </si>
  <si>
    <t>Mad for Money</t>
  </si>
  <si>
    <t>Luck be a Landlord/22. Mad for Money.mp3</t>
  </si>
  <si>
    <t>All my friends are bonking</t>
  </si>
  <si>
    <t>MIGUELANGELL960</t>
  </si>
  <si>
    <t>MEGABONK OST</t>
  </si>
  <si>
    <t>Megabonk/01. All my friends are bonking.mp3</t>
  </si>
  <si>
    <t>Bonking in the Forest</t>
  </si>
  <si>
    <t>Megabonk/02. Bonking in the Forest.mp3</t>
  </si>
  <si>
    <t>Bonking in the sand</t>
  </si>
  <si>
    <t>Megabonk/03. Bonking in the sand.mp3</t>
  </si>
  <si>
    <t>Calcium's theme</t>
  </si>
  <si>
    <t>Megabonk/04. Calcium's theme.mp3</t>
  </si>
  <si>
    <t>Calm's Bonk</t>
  </si>
  <si>
    <t>Megabonk/05. Calm's Bonk.mp3</t>
  </si>
  <si>
    <t>CL4NK's Theme</t>
  </si>
  <si>
    <t>Megabonk/06. CL4NK's Theme.mp3</t>
  </si>
  <si>
    <t>Colossal Bonk</t>
  </si>
  <si>
    <t>Megabonk/07. Colossal Bonk.mp3</t>
  </si>
  <si>
    <t>Dicy Theme</t>
  </si>
  <si>
    <t>Megabonk/08. Dicy Theme.mp3</t>
  </si>
  <si>
    <t>I can't stop bonking (Help)</t>
  </si>
  <si>
    <t>Megabonk/09. I can't stop bonking (Help).mp3</t>
  </si>
  <si>
    <t>I'm gonna bonk alone tonight</t>
  </si>
  <si>
    <t>Megabonk/10. I'm gonna bonk alone tonight.mp3</t>
  </si>
  <si>
    <t>No Bonk, No Life</t>
  </si>
  <si>
    <t>Megabonk/11. No Bonk, No Life.mp3</t>
  </si>
  <si>
    <t>Rise of the Bonk</t>
  </si>
  <si>
    <t>Megabonk/12. Rise of the Bonk.mp3</t>
  </si>
  <si>
    <t>She Mega on my bonk (all night long)</t>
  </si>
  <si>
    <t>Megabonk/13. She Mega on my bonk (all night long).mp3</t>
  </si>
  <si>
    <t>The bonks are coming! (they're fast af)</t>
  </si>
  <si>
    <t>Megabonk/14. The bonks are coming! (they're fast af).mp3</t>
  </si>
  <si>
    <t>The final bonk</t>
  </si>
  <si>
    <t>Megabonk/15. The final bonk.mp3</t>
  </si>
  <si>
    <t>The First bonk</t>
  </si>
  <si>
    <t>Megabonk/16. The First bonk.mp3</t>
  </si>
  <si>
    <t>Unbonkable</t>
  </si>
  <si>
    <t>Megabonk/17. Unbonkable.mp3</t>
  </si>
  <si>
    <t>Wednesday morning bonk (it's 9am)</t>
  </si>
  <si>
    <t>Megabonk/18. Wednesday morning bonk (it's 9am).mp3</t>
  </si>
  <si>
    <t>Wonderbonk</t>
  </si>
  <si>
    <t>Megabonk/19. Wonderbonk.mp3</t>
  </si>
  <si>
    <t>Big Bonk Theory</t>
  </si>
  <si>
    <t>Megabonk/20. Big Bonk Theory.mp3</t>
  </si>
  <si>
    <t>Bonk me up before you go</t>
  </si>
  <si>
    <t>Megabonk/21. Bonk me up before you go.mp3</t>
  </si>
  <si>
    <t>Big spooky Bonk</t>
  </si>
  <si>
    <t>Megabonk/22. Big spooky Bonk.mp3</t>
  </si>
  <si>
    <t>You can't stop my bonk</t>
  </si>
  <si>
    <t>Megabonk/23. You can't stop my bonk.mp3</t>
  </si>
  <si>
    <t>Killer Bonk</t>
  </si>
  <si>
    <t>Megabonk/24. Killer Bonk.mp3</t>
  </si>
  <si>
    <t>MEGACHAD THEME</t>
  </si>
  <si>
    <t>Megabonk/25. MEGACHAD THEME.mp3</t>
  </si>
  <si>
    <t>RUN BONK RUN!</t>
  </si>
  <si>
    <t>Megabonk/26. RUN BONK RUN!.mp3</t>
  </si>
  <si>
    <t>Eatin' Rats</t>
  </si>
  <si>
    <t>Ridiculon</t>
  </si>
  <si>
    <t>Mewgenics OST</t>
  </si>
  <si>
    <t>Mewgenics/01. Eatin' Rats.mp3</t>
  </si>
  <si>
    <t>Flush</t>
  </si>
  <si>
    <t>Mewgenics/02. Flush.mp3</t>
  </si>
  <si>
    <t>Crystalline Dreams</t>
  </si>
  <si>
    <t>Mewgenics/03. Crystalline Dreams.mp3</t>
  </si>
  <si>
    <t>Chumbucket Kitty</t>
  </si>
  <si>
    <t>Mewgenics/04. Chumbucket Kitty.mp3</t>
  </si>
  <si>
    <t>Them Kitty Bones</t>
  </si>
  <si>
    <t>Mewgenics/05. Them Kitty Bones.mp3</t>
  </si>
  <si>
    <t>Guillotina</t>
  </si>
  <si>
    <t>Mewgenics/06. Guillotina.mp3</t>
  </si>
  <si>
    <t>Lonseome Road</t>
  </si>
  <si>
    <t>Mewgenics/07. Lonseome Road.mp3</t>
  </si>
  <si>
    <t>Alone In The Dark</t>
  </si>
  <si>
    <t>Mewgenics/08. Alone In The Dark.mp3</t>
  </si>
  <si>
    <t>Down With The Devil</t>
  </si>
  <si>
    <t>Mewgenics/09. Down With The Devil.mp3</t>
  </si>
  <si>
    <t>Feline Invader</t>
  </si>
  <si>
    <t>Mewgenics/10. Feline Invader.mp3</t>
  </si>
  <si>
    <t>So High</t>
  </si>
  <si>
    <t>Mewgenics/11. So High.mp3</t>
  </si>
  <si>
    <t>Brush Your Teeth</t>
  </si>
  <si>
    <t>Mewgenics/12. Brush Your Teeth.mp3</t>
  </si>
  <si>
    <t>Get In The Cage</t>
  </si>
  <si>
    <t>Mewgenics/13. Get In The Cage.mp3</t>
  </si>
  <si>
    <t>Sweet Delicious</t>
  </si>
  <si>
    <t>Mewgenics/14. Sweet Delicious.mp3</t>
  </si>
  <si>
    <t>Mewgenics/15. Throbbing King.mp3</t>
  </si>
  <si>
    <t>Endless Misery</t>
  </si>
  <si>
    <t>Mewgenics/16. Endless Misery.mp3</t>
  </si>
  <si>
    <t>Mom I Really Hate You</t>
  </si>
  <si>
    <t>Mewgenics/17. Mom I Really Hate You.mp3</t>
  </si>
  <si>
    <t>Tuff</t>
  </si>
  <si>
    <t>Mewgenics/18. Tuff.mp3</t>
  </si>
  <si>
    <t>HUMANICIDE</t>
  </si>
  <si>
    <t>Mewgenics/19. HUMANICIDE.mp3</t>
  </si>
  <si>
    <t>We're Dead</t>
  </si>
  <si>
    <t>Mewgenics/20. We're Dead.mp3</t>
  </si>
  <si>
    <t>Taser Paws</t>
  </si>
  <si>
    <t>Mewgenics/21. Taser Paws.mp3</t>
  </si>
  <si>
    <t>Mewgenics/22. Chaos.mp3</t>
  </si>
  <si>
    <t>Crazy Days</t>
  </si>
  <si>
    <t>Mewgenics/23. Crazy Days.mp3</t>
  </si>
  <si>
    <t>Bolt Of Lightning</t>
  </si>
  <si>
    <t>Mewgenics/24. Bolt Of Lightning .mp3</t>
  </si>
  <si>
    <t>The Crack Of Doom</t>
  </si>
  <si>
    <t>Mewgenics/25. The Crack Of Doom.mp3</t>
  </si>
  <si>
    <t>Angel Wings</t>
  </si>
  <si>
    <t>Mewgenics/26. Angel Wings.mp3</t>
  </si>
  <si>
    <t>Dig Your Own Grave</t>
  </si>
  <si>
    <t>Mewgenics/27. Dig Your Own Grave .mp3</t>
  </si>
  <si>
    <t>Future Meets The Past</t>
  </si>
  <si>
    <t>Mewgenics/28. Future Meets The Past.mp3</t>
  </si>
  <si>
    <t>9th Life (WMEW)</t>
  </si>
  <si>
    <t>Mewgenics/29. 9th Life (WMEW).mp3</t>
  </si>
  <si>
    <t>Ballad Of D. Claude (WMEW)</t>
  </si>
  <si>
    <t>Mewgenics/30. Ballad Of D. Claude (WMEW).mp3</t>
  </si>
  <si>
    <t>Black Pussy (WMEW)</t>
  </si>
  <si>
    <t>Mewgenics/31. Black Pussy (WMEW).mp3</t>
  </si>
  <si>
    <t>Bravest Kat (WMEW)</t>
  </si>
  <si>
    <t>Mewgenics/32. Bravest Kat (WMEW).mp3</t>
  </si>
  <si>
    <t>Dirty Mittens (WMEW)</t>
  </si>
  <si>
    <t>Mewgenics/33. Dirty Mittens (WMEW).mp3</t>
  </si>
  <si>
    <t>Fleas and Parasites (WMEW)</t>
  </si>
  <si>
    <t>Mewgenics/34. Fleas and Parasites (WMEW).mp3</t>
  </si>
  <si>
    <t>Kannibal Kitty (WMEW)</t>
  </si>
  <si>
    <t>Mewgenics/35. Kannibal Kitty (WMEW).mp3</t>
  </si>
  <si>
    <t>Kat Fight (WMEW)</t>
  </si>
  <si>
    <t>Mewgenics/36. Kat Fight (WMEW).mp3</t>
  </si>
  <si>
    <t>Kitschy Kitty (WMEW)</t>
  </si>
  <si>
    <t>Mewgenics/37. Kitschy Kitty (WMEW).mp3</t>
  </si>
  <si>
    <t>Kitty March (WMEW)</t>
  </si>
  <si>
    <t>Mewgenics/38. Kitty March (WMEW).mp3</t>
  </si>
  <si>
    <t>Lost Kitty (WMEW)</t>
  </si>
  <si>
    <t>Mewgenics/39. Lost Kitty (WMEW).mp3</t>
  </si>
  <si>
    <t>Sad Cat Lady (WMEW)</t>
  </si>
  <si>
    <t>Mewgenics/40. Sad Cat Lady (WMEW).mp3</t>
  </si>
  <si>
    <t>Stray Cat (WMEW)</t>
  </si>
  <si>
    <t>Mewgenics/41. Stray Cat (WMEW).mp3</t>
  </si>
  <si>
    <t>The Legend of the Claw (WMEW)</t>
  </si>
  <si>
    <t>Mewgenics/42. The Legend of the Claw (WMEW).mp3</t>
  </si>
  <si>
    <t>Battle of the Fleabags (WMEW)</t>
  </si>
  <si>
    <t>Mewgenics/43. Battle of the Fleabags (WMEW).mp3</t>
  </si>
  <si>
    <t>Break His Chains (WMEW)</t>
  </si>
  <si>
    <t>Mewgenics/44. Break His Chains (WMEW).mp3</t>
  </si>
  <si>
    <t>Calamine Smoothie (WMEW)</t>
  </si>
  <si>
    <t>Mewgenics/45. Calamine Smoothie (WMEW).mp3</t>
  </si>
  <si>
    <t>Cat Race (WMEW)</t>
  </si>
  <si>
    <t>Mewgenics/46. Cat Race (WMEW).mp3</t>
  </si>
  <si>
    <t>Catsanova (WMEW)</t>
  </si>
  <si>
    <t>Mewgenics/47. Catsanova (WMEW).mp3</t>
  </si>
  <si>
    <t>Mewgenics Theme</t>
  </si>
  <si>
    <t>Mewgenics/48. Mewgenics Theme .mp3</t>
  </si>
  <si>
    <t>Mewgenics Theme ALT</t>
  </si>
  <si>
    <t>Mewgenics/49. Mewgenics Theme ALT.mp3</t>
  </si>
  <si>
    <t>Mice Cream (WMEW)</t>
  </si>
  <si>
    <t>Mewgenics/50. Mice Cream (WMEW).mp3</t>
  </si>
  <si>
    <t>Napping All Day (WMEW)</t>
  </si>
  <si>
    <t>Mewgenics/51. Napping All Day (WMEW).mp3</t>
  </si>
  <si>
    <t>Peppy Country Ditty (WMEW)</t>
  </si>
  <si>
    <t>Mewgenics/52. Peppy Country Ditty (WMEW).mp3</t>
  </si>
  <si>
    <t>Scrambled (WMEW)</t>
  </si>
  <si>
    <t>Mewgenics/53. Scrambled (WMEW).mp3</t>
  </si>
  <si>
    <t>Tears in my Milk Bowl (WMEW)</t>
  </si>
  <si>
    <t>Mewgenics/54. Tears in my Milk Bowl (WMEW).mp3</t>
  </si>
  <si>
    <t>Eatin' Rats INSTRUMENTAL</t>
  </si>
  <si>
    <t>Mewgenics/55. Eatin' Rats INSTRUMENTAL.mp3</t>
  </si>
  <si>
    <t>Flush INSTRUMENTAL</t>
  </si>
  <si>
    <t>Mewgenics/56. Flush INSTRUMENTAL.mp3</t>
  </si>
  <si>
    <t>Crystalline Dreams INSTRUMENTAL</t>
  </si>
  <si>
    <t>Mewgenics/57. Crystalline Dreams INSTRUMENTAL.mp3</t>
  </si>
  <si>
    <t>Chumbucket Kitty INSTRUMENTAL</t>
  </si>
  <si>
    <t>Mewgenics/58. Chumbucket Kitty INSTRUMENTAL.mp3</t>
  </si>
  <si>
    <t>Them Kitty Bones INSTRUMENTAL</t>
  </si>
  <si>
    <t>Mewgenics/59. Them Kitty Bones INSTRUMENTAL.mp3</t>
  </si>
  <si>
    <t>Guillotina INSTRUMENTAL</t>
  </si>
  <si>
    <t>Mewgenics/60. Guillotina INSTRUMENTAL .mp3</t>
  </si>
  <si>
    <t>Lonesome Road INSTRUMENTAL</t>
  </si>
  <si>
    <t>Mewgenics/61. Lonesome Road INSTRUMENTAL .mp3</t>
  </si>
  <si>
    <t>Alone in the Dark INSTRUMENTAL</t>
  </si>
  <si>
    <t>Mewgenics/62. Alone in the Dark INSTRUMENTAL.mp3</t>
  </si>
  <si>
    <t>Down with the Devil INSTRUMENTAL</t>
  </si>
  <si>
    <t>Mewgenics/63. Down with the Devil INSTRUMENTAL.mp3</t>
  </si>
  <si>
    <t>Feline Invader INSTRUMENTAL</t>
  </si>
  <si>
    <t>Mewgenics/64. Feline Invader INSTRUMENTAL .mp3</t>
  </si>
  <si>
    <t>So High INSTRUMENTAL</t>
  </si>
  <si>
    <t>Mewgenics/65. So High INSTRUMENTAL .mp3</t>
  </si>
  <si>
    <t>Brush Your Teeth INSTRUMENTAL</t>
  </si>
  <si>
    <t>Mewgenics/66. Brush Your Teeth INSTRUMENTAL.mp3</t>
  </si>
  <si>
    <t>Get in the Cage INSTRUMENTAL</t>
  </si>
  <si>
    <t>Mewgenics/67. Get in the Cage INSTRUMENTAL .mp3</t>
  </si>
  <si>
    <t>Sweet Delicious INSTRUMENTAL</t>
  </si>
  <si>
    <t>Mewgenics/68. Sweet Delicious INSTRUMENTAL.mp3</t>
  </si>
  <si>
    <t>Throbbing King INSTRUMENTAL</t>
  </si>
  <si>
    <t>Mewgenics/69. Throbbing King INSTRUMENTAL.mp3</t>
  </si>
  <si>
    <t>Endless Misery INSTRUMENTAL</t>
  </si>
  <si>
    <t>Mewgenics/70. Endless Misery INSTRUMENTAL.mp3</t>
  </si>
  <si>
    <t>Mom I Really Hate You INSTRUMENTAL</t>
  </si>
  <si>
    <t>Mewgenics/71. Mom I Really Hate You INSTRUMENTAL.mp3</t>
  </si>
  <si>
    <t>Tuff INSTRUMENTAL</t>
  </si>
  <si>
    <t>Mewgenics/72. Tuff INSTRUMENTAL.mp3</t>
  </si>
  <si>
    <t>HUMANICIDE INSTRUMENTAL</t>
  </si>
  <si>
    <t>Mewgenics/73. HUMANICIDE INSTRUMENTAL.mp3</t>
  </si>
  <si>
    <t>We're Dead INSTRUMENTAL</t>
  </si>
  <si>
    <t>Mewgenics/74. We're Dead INSTRUMENTAL.mp3</t>
  </si>
  <si>
    <t>Chaos INSTRUMENTAL</t>
  </si>
  <si>
    <t>Mewgenics/75. Chaos INSTRUMENTAL.mp3</t>
  </si>
  <si>
    <t>Taser Paws INSTRUMENTAL</t>
  </si>
  <si>
    <t>Mewgenics/76. Taser Paws INSTRUMENTAL .mp3</t>
  </si>
  <si>
    <t>Crazy Days INSTRUMENTAL</t>
  </si>
  <si>
    <t>Mewgenics/77. Crazy Days INSTRUMENTAL.mp3</t>
  </si>
  <si>
    <t>Bolt of Lightning INSTRUMENTAL</t>
  </si>
  <si>
    <t>Mewgenics/78. Bolt of Lightning INSTRUMENTAL.mp3</t>
  </si>
  <si>
    <t>Crack of Doom INSTRUMENTAL</t>
  </si>
  <si>
    <t>Mewgenics/79. Crack of Doom INSTRUMENTAL.mp3</t>
  </si>
  <si>
    <t>Angel Wings INSTRUMENTAL</t>
  </si>
  <si>
    <t>Mewgenics/80. Angel Wings INSTRUMENTAL.mp3</t>
  </si>
  <si>
    <t>Dig Your Own Grave INSTRUMENTAL</t>
  </si>
  <si>
    <t>Mewgenics/81. Dig Your Own Grave INSTRUMENTAL.mp3</t>
  </si>
  <si>
    <t>Future Meets the Past INSTRUMENTAL</t>
  </si>
  <si>
    <t>Mewgenics/82. Future Meets the Past INSTRUMENTAL.mp3</t>
  </si>
  <si>
    <t>Title</t>
  </si>
  <si>
    <t>Vinegart</t>
  </si>
  <si>
    <t>Nubby's Number Factory OST</t>
  </si>
  <si>
    <t>Nubby's Number Factory/01. Title.mp3</t>
  </si>
  <si>
    <t>Tutorial</t>
  </si>
  <si>
    <t>Nubby's Number Factory/02. Tutorial.mp3</t>
  </si>
  <si>
    <t>Factory A</t>
  </si>
  <si>
    <t>Nubby's Number Factory/03. Factory A.mp3</t>
  </si>
  <si>
    <t>Stratosphere A</t>
  </si>
  <si>
    <t>Nubby's Number Factory/04. Stratosphere A.mp3</t>
  </si>
  <si>
    <t>Moon A</t>
  </si>
  <si>
    <t>Nubby's Number Factory/05. Moon A.mp3</t>
  </si>
  <si>
    <t>Sun Temple A</t>
  </si>
  <si>
    <t>Nubby's Number Factory/06. Sun Temple A.mp3</t>
  </si>
  <si>
    <t>Factory B</t>
  </si>
  <si>
    <t>Nubby's Number Factory/07. Factory B.mp3</t>
  </si>
  <si>
    <t>Stratosphere B</t>
  </si>
  <si>
    <t>Nubby's Number Factory/08. Stratosphere B.mp3</t>
  </si>
  <si>
    <t>Moon B</t>
  </si>
  <si>
    <t>Nubby's Number Factory/09. Moon B.mp3</t>
  </si>
  <si>
    <t>Sun Temple B</t>
  </si>
  <si>
    <t>Nubby's Number Factory/10. Sun Temple B.mp3</t>
  </si>
  <si>
    <t>Endless</t>
  </si>
  <si>
    <t>Nubby's Number Factory/11. Endless.mp3</t>
  </si>
  <si>
    <t>You Win</t>
  </si>
  <si>
    <t>Nubby's Number Factory/12. You Win.mp3</t>
  </si>
  <si>
    <t>Game Over, Sun Exploded</t>
  </si>
  <si>
    <t>Nubby's Number Factory/13. Game Over, Sun Exploded.mp3</t>
  </si>
  <si>
    <t>Pause Menu</t>
  </si>
  <si>
    <t>Nubby's Number Factory/14. Pause Menu.mp3</t>
  </si>
  <si>
    <t>Warehouse</t>
  </si>
  <si>
    <t>Nubby's Number Factory/15. Warehouse.mp3</t>
  </si>
  <si>
    <t>Cosmetics</t>
  </si>
  <si>
    <t>Nubby's Number Factory/16. Cosmetics.mp3</t>
  </si>
  <si>
    <t>Nubby's Number Factory/17. Bonus.mp3</t>
  </si>
  <si>
    <t>Legend of the Throne</t>
  </si>
  <si>
    <t>Jukio Kallio</t>
  </si>
  <si>
    <t>Nuclear Throne OST</t>
  </si>
  <si>
    <t>Nuclear Throne/01. Legend of the Throne.mp3</t>
  </si>
  <si>
    <t>Fläshyn</t>
  </si>
  <si>
    <t>Nuclear Throne/02. Fläshyn.mp3</t>
  </si>
  <si>
    <t>Biggest Bandit</t>
  </si>
  <si>
    <t>Nuclear Throne/03. Biggest Bandit.mp3</t>
  </si>
  <si>
    <t>Groundwork of the Past</t>
  </si>
  <si>
    <t>Nuclear Throne/04. Groundwork of the Past.mp3</t>
  </si>
  <si>
    <t>Mt. Rubble</t>
  </si>
  <si>
    <t>Nuclear Throne/05. Mt. Rubble.mp3</t>
  </si>
  <si>
    <t>Dogs</t>
  </si>
  <si>
    <t>Nuclear Throne/06. Dogs.mp3</t>
  </si>
  <si>
    <t>After Bloodshed</t>
  </si>
  <si>
    <t>Nuclear Throne/07. After Bloodshed.mp3</t>
  </si>
  <si>
    <t>Crystallized Fear</t>
  </si>
  <si>
    <t>Nuclear Throne/08. Crystallized Fear.mp3</t>
  </si>
  <si>
    <t>Frozen City</t>
  </si>
  <si>
    <t>Nuclear Throne/09. Frozen City.mp3</t>
  </si>
  <si>
    <t>The One They Left Behind</t>
  </si>
  <si>
    <t>Nuclear Throne/10. The One They Left Behind.mp3</t>
  </si>
  <si>
    <t>Where They Were Changed</t>
  </si>
  <si>
    <t>Nuclear Throne/11. Where They Were Changed.mp3</t>
  </si>
  <si>
    <t>Place of Power</t>
  </si>
  <si>
    <t>Nuclear Throne/12. Place of Power.mp3</t>
  </si>
  <si>
    <t>Nuclear Throne/13. Nuclear Throne.mp3</t>
  </si>
  <si>
    <t>This Is It</t>
  </si>
  <si>
    <t>Nuclear Throne/14. This Is It.mp3</t>
  </si>
  <si>
    <t>Beyond the Portal</t>
  </si>
  <si>
    <t>Nuclear Throne/15. Beyond the Portal.mp3</t>
  </si>
  <si>
    <t>Captain</t>
  </si>
  <si>
    <t>Nuclear Throne/16. Captain.mp3</t>
  </si>
  <si>
    <t>Kings and Queens of Wasteland</t>
  </si>
  <si>
    <t>Nuclear Throne/17. Kings and Queens of Wasteland.mp3</t>
  </si>
  <si>
    <t>Nuclear Throne/18. Campfire.mp3</t>
  </si>
  <si>
    <t>A Way</t>
  </si>
  <si>
    <t>Nuclear Throne/19. A Way.mp3</t>
  </si>
  <si>
    <t>Lament of a Mother</t>
  </si>
  <si>
    <t>Nuclear Throne/20. Lament of a Mother.mp3</t>
  </si>
  <si>
    <t>Secret Entrance</t>
  </si>
  <si>
    <t>Nuclear Throne/21. Secret Entrance.mp3</t>
  </si>
  <si>
    <t>Mind Killer</t>
  </si>
  <si>
    <t>Nuclear Throne/22. Mind Killer.mp3</t>
  </si>
  <si>
    <t>Vault</t>
  </si>
  <si>
    <t>Nuclear Throne/23. Vault.mp3</t>
  </si>
  <si>
    <t>Guardians of the Crown</t>
  </si>
  <si>
    <t>Nuclear Throne/24. Guardians of the Crown.mp3</t>
  </si>
  <si>
    <t>Ode</t>
  </si>
  <si>
    <t>Nuclear Throne/25. Ode.mp3</t>
  </si>
  <si>
    <t>Machine God</t>
  </si>
  <si>
    <t>Nuclear Throne/26. Machine God.mp3</t>
  </si>
  <si>
    <t>Come So Far</t>
  </si>
  <si>
    <t>Nuclear Throne/27. Come So Far.mp3</t>
  </si>
  <si>
    <t>The Place I Once Called Home</t>
  </si>
  <si>
    <t>Nuclear Throne/28. The Place I Once Called Home.mp3</t>
  </si>
  <si>
    <t>Cursed Killer</t>
  </si>
  <si>
    <t>Nuclear Throne/29. Cursed Killer.mp3</t>
  </si>
  <si>
    <t>Under Water (feat. Danny B)</t>
  </si>
  <si>
    <t>Nuclear Throne/30. Under Water (feat. Danny B).mp3</t>
  </si>
  <si>
    <t>What's That Smell (feat. Eirik Suhrke)</t>
  </si>
  <si>
    <t>Nuclear Throne/31. What's That Smell (feat. Eirik Suhrke).mp3</t>
  </si>
  <si>
    <t>Venus Mansion (feat. Doseone)</t>
  </si>
  <si>
    <t>Nuclear Throne/32. Venus Mansion (feat. Doseone).mp3</t>
  </si>
  <si>
    <t>Is This Happening (feat. Disasterpeace)</t>
  </si>
  <si>
    <t>Nuclear Throne/33. Is This Happening (feat. Disasterpeace).mp3</t>
  </si>
  <si>
    <t>So Green (feat. Daniel Hagström)</t>
  </si>
  <si>
    <t>Nuclear Throne/34. So Green (feat. Daniel Hagström).mp3</t>
  </si>
  <si>
    <t>Where The Guns At (feat. Joonas Turner)</t>
  </si>
  <si>
    <t>Nuclear Throne/35. Where The Guns At (feat. Joonas Turner).mp3</t>
  </si>
  <si>
    <t>Still No Need For Tricks (From "Nuclear Throne")</t>
  </si>
  <si>
    <t>Nuclear Throne/36. Still No Need For Tricks (From Nuclear Throne).mp3</t>
  </si>
  <si>
    <t>Jingles</t>
  </si>
  <si>
    <t>Nuclear Throne OST (Wasteland Scraps bonus)</t>
  </si>
  <si>
    <t>Nuclear Throne/Wasteland Scraps 101 BONUS jingles.mp3</t>
  </si>
  <si>
    <t>Lament of a Mother (Alt Version)</t>
  </si>
  <si>
    <t>Nuclear Throne/Wasteland Scraps 102 BONUS Lament Of A Mother Alt Version.mp3</t>
  </si>
  <si>
    <t>Scrapyard B-Side (Trailer Version)</t>
  </si>
  <si>
    <t>Nuclear Throne/Wasteland Scraps 103 BONUS Scrapyard B-Side Trailer Version.mp3</t>
  </si>
  <si>
    <t>First B-Side Test</t>
  </si>
  <si>
    <t>Nuclear Throne/Wasteland Scraps 104 BONUS First B-Side Test.mp3</t>
  </si>
  <si>
    <t>Throne Fight (First MIDI Demo)</t>
  </si>
  <si>
    <t>Nuclear Throne/Wasteland Scraps 105 BONUS Throne Fight First Midi Demo.mp3</t>
  </si>
  <si>
    <t>IDPD World (First Demo)</t>
  </si>
  <si>
    <t>Nuclear Throne/Wasteland Scraps 106 BONUS IDPD World First Demo.mp3</t>
  </si>
  <si>
    <t>Ideas from 2013 A</t>
  </si>
  <si>
    <t>Nuclear Throne/Wasteland Scraps 107 BONUS Ideas From 2013 A.mp3</t>
  </si>
  <si>
    <t>Ideas from 2013 B</t>
  </si>
  <si>
    <t>Nuclear Throne/Wasteland Scraps 108 BONUS Ideas From 2013 B.mp3</t>
  </si>
  <si>
    <t>Ideas from 2013 C</t>
  </si>
  <si>
    <t>Nuclear Throne/Wasteland Scraps 109 BONUS Ideas From 2013 C.mp3</t>
  </si>
  <si>
    <t>Ideas from 2013 D</t>
  </si>
  <si>
    <t>Nuclear Throne/Wasteland Scraps 110 BONUS Ideas From 2013 D.mp3</t>
  </si>
  <si>
    <t>Ideas from 2013 E</t>
  </si>
  <si>
    <t>Nuclear Throne/Wasteland Scraps 111 BONUS Ideas From 2013 E.mp3</t>
  </si>
  <si>
    <t>Kings and Queens of Wasteland (First Demo)</t>
  </si>
  <si>
    <t>Nuclear Throne/Wasteland Scraps 112 BONUS Kings And Queens Of Wasteland First Demo.mp3</t>
  </si>
  <si>
    <t>YV Car Loop</t>
  </si>
  <si>
    <t>Nuclear Throne/Wasteland Scraps 113 BONUS YV Car Loop.mp3</t>
  </si>
  <si>
    <t>HAGANE</t>
  </si>
  <si>
    <t>One Step From Eden Original Soundtrack</t>
  </si>
  <si>
    <t>One Step From Eden/1-01 Main Theme.mp3</t>
  </si>
  <si>
    <t>Prelude</t>
  </si>
  <si>
    <t>One Step From Eden/1-02 Prelude.mp3</t>
  </si>
  <si>
    <t>Battle of Ice I</t>
  </si>
  <si>
    <t>One Step From Eden/1-03 Battle of Ice I.mp3</t>
  </si>
  <si>
    <t>The Arctic</t>
  </si>
  <si>
    <t>One Step From Eden/1-04 The Arctic.mp3</t>
  </si>
  <si>
    <t>Battle of Nature I</t>
  </si>
  <si>
    <t>One Step From Eden/1-05 Battle of Nature I.mp3</t>
  </si>
  <si>
    <t>The Forest</t>
  </si>
  <si>
    <t>One Step From Eden/1-06 The Forest.mp3</t>
  </si>
  <si>
    <t>Battle of Ruins I</t>
  </si>
  <si>
    <t>One Step From Eden/1-07 Battle of Ruins I.mp3</t>
  </si>
  <si>
    <t>The Ruins</t>
  </si>
  <si>
    <t>One Step From Eden/1-08 The Ruins.mp3</t>
  </si>
  <si>
    <t>Battle of Fire I</t>
  </si>
  <si>
    <t>One Step From Eden/1-09 Battle of Fire I.mp3</t>
  </si>
  <si>
    <t>The Flames</t>
  </si>
  <si>
    <t>One Step From Eden/1-10 The Flames.mp3</t>
  </si>
  <si>
    <t>One Step From Eden/1-11 Victory.mp3</t>
  </si>
  <si>
    <t>Flawless</t>
  </si>
  <si>
    <t>One Step From Eden/1-12 Flawless.mp3</t>
  </si>
  <si>
    <t>Fairfrozen - Selicy's Theme</t>
  </si>
  <si>
    <t>One Step From Eden/1-13 Fairfrozen - Selicy's Theme.mp3</t>
  </si>
  <si>
    <t>Perpetual Motion - Hazel's Theme</t>
  </si>
  <si>
    <t>One Step From Eden/1-14 Perpetual Motion - Hazel's Theme.mp3</t>
  </si>
  <si>
    <t>Cloak and Revolver - Shiso's Theme</t>
  </si>
  <si>
    <t>One Step From Eden/1-15 Cloak and Revolver - Shiso's Theme.mp3</t>
  </si>
  <si>
    <t>Hot Blooded - Gunner's Theme</t>
  </si>
  <si>
    <t>Garoad</t>
  </si>
  <si>
    <t>One Step From Eden/1-16 Hot Blooded - Gunner's Theme.mp3</t>
  </si>
  <si>
    <t>White Knight - Reva's Theme</t>
  </si>
  <si>
    <t>One Step From Eden/1-17 White Knight - Reva's Theme.mp3</t>
  </si>
  <si>
    <t>Unbreakable - Terra's Theme</t>
  </si>
  <si>
    <t>One Step From Eden/1-18 Unbreakable - Terra's Theme.mp3</t>
  </si>
  <si>
    <t>Defeat</t>
  </si>
  <si>
    <t>One Step From Eden/1-19 Defeat.mp3</t>
  </si>
  <si>
    <t>Battle of Ice II</t>
  </si>
  <si>
    <t>One Step From Eden/1-20 Battle of Ice II.mp3</t>
  </si>
  <si>
    <t>Battle of Nature II</t>
  </si>
  <si>
    <t>One Step From Eden/1-21 Battle of Nature II.mp3</t>
  </si>
  <si>
    <t>Battle of Ruins II</t>
  </si>
  <si>
    <t>One Step From Eden/1-22 Battle of Ruins II.mp3</t>
  </si>
  <si>
    <t>Battle of Fire II</t>
  </si>
  <si>
    <t>One Step From Eden/1-23 Battle of Fire II.mp3</t>
  </si>
  <si>
    <t>Drawing Dead - Saffron's Theme</t>
  </si>
  <si>
    <t>One Step From Eden/2-01 Drawing Dead - Saffron's Theme.mp3</t>
  </si>
  <si>
    <t>Neverending Song - Violette's Theme</t>
  </si>
  <si>
    <t>One Step From Eden/2-02 Neverending Song - Violette's Theme.mp3</t>
  </si>
  <si>
    <t>Eden's Door</t>
  </si>
  <si>
    <t>One Step From Eden/2-03 Eden's Door.mp3</t>
  </si>
  <si>
    <t>One Step From Eden - Terrable's Theme</t>
  </si>
  <si>
    <t>One Step From Eden/2-04 One Step From Eden - Terrable's Theme.mp3</t>
  </si>
  <si>
    <t>Resolution</t>
  </si>
  <si>
    <t>One Step From Eden/2-05 Resolution.mp3</t>
  </si>
  <si>
    <t>Advent</t>
  </si>
  <si>
    <t>One Step From Eden/2-06 Advent.mp3</t>
  </si>
  <si>
    <t>Mystery</t>
  </si>
  <si>
    <t>One Step From Eden/2-07 Mystery.mp3</t>
  </si>
  <si>
    <t>Shmup</t>
  </si>
  <si>
    <t>One Step From Eden/2-08 Shmup.mp3</t>
  </si>
  <si>
    <t>Triggered - Shopkeeper's Theme</t>
  </si>
  <si>
    <t>One Step From Eden/2-09 Triggered - Shopkeeper's Theme.mp3</t>
  </si>
  <si>
    <t>Innocence Lost</t>
  </si>
  <si>
    <t>One Step From Eden/2-10 Innocence Lost.mp3</t>
  </si>
  <si>
    <t>Chaos in Paradise</t>
  </si>
  <si>
    <t>One Step From Eden/2-11 Chaos in Paradise.mp3</t>
  </si>
  <si>
    <t>Battle of Eden</t>
  </si>
  <si>
    <t>One Step From Eden/2-12 Battle of Eden.mp3</t>
  </si>
  <si>
    <t>Merciless</t>
  </si>
  <si>
    <t>One Step From Eden/2-13 Merciless.mp3</t>
  </si>
  <si>
    <t>Serif - Serif's Theme</t>
  </si>
  <si>
    <t>One Step From Eden/2-14 Serif - Serif's Theme.mp3</t>
  </si>
  <si>
    <t>Eden's Fall</t>
  </si>
  <si>
    <t>One Step From Eden/2-15 Eden's Fall.mp3</t>
  </si>
  <si>
    <t>One Step From Eden/2-16 Aftermath.mp3</t>
  </si>
  <si>
    <t>Main Theme (extended)</t>
  </si>
  <si>
    <t>One Step From Eden/2-17 Main Theme (extended).mp3</t>
  </si>
  <si>
    <t>Merchant Under Fire</t>
  </si>
  <si>
    <t>Joseph Bailey</t>
  </si>
  <si>
    <t>One Step From Eden/2-18 Merchant Under Fire.mp3</t>
  </si>
  <si>
    <t>Drawing Dead - Saffron's Theme (BN mix)</t>
  </si>
  <si>
    <t>One Step From Eden/2-19 Drawing Dead - Saffron's Theme (BN mix).mp3</t>
  </si>
  <si>
    <t>Crashtroid</t>
  </si>
  <si>
    <t>Peglin Official Soundtrack</t>
  </si>
  <si>
    <t>Peglin/01. Peglin.mp3</t>
  </si>
  <si>
    <t>Ball-ad Of The Brave Little Peglin</t>
  </si>
  <si>
    <t>Peglin/02. Ball-ad Of The Brave Little Peglin.mp3</t>
  </si>
  <si>
    <t>Into Radia We Go</t>
  </si>
  <si>
    <t>Peglin/03. Into Radia We Go.mp3</t>
  </si>
  <si>
    <t>Haglin's Hideout</t>
  </si>
  <si>
    <t>Peglin/04. Haglin's Hideout.mp3</t>
  </si>
  <si>
    <t>Fighting Slime-Mole-taneously</t>
  </si>
  <si>
    <t>Peglin/05. Fighting Slime-Mole-taneously.mp3</t>
  </si>
  <si>
    <t>Encirclopedic Knowledge</t>
  </si>
  <si>
    <t>Peglin/06. Encirclopedic Knowledge.mp3</t>
  </si>
  <si>
    <t>What A Hassle This Castle Is</t>
  </si>
  <si>
    <t>Peglin/07. What A Hassle This Castle Is.mp3</t>
  </si>
  <si>
    <t>Within The Castle Halls</t>
  </si>
  <si>
    <t>Peglin/08. Within The Castle Halls.mp3</t>
  </si>
  <si>
    <t>Consumed By The Castle Walls</t>
  </si>
  <si>
    <t>Peglin/09. Consumed By The Castle Walls.mp3</t>
  </si>
  <si>
    <t>Sphere Of The Dark</t>
  </si>
  <si>
    <t>Peglin/10. Sphere Of The Dark.mp3</t>
  </si>
  <si>
    <t>The Faintest Purple Glow</t>
  </si>
  <si>
    <t>Peglin/11. The Faintest Purple Glow.mp3</t>
  </si>
  <si>
    <t>Thesaurosus, Scourge Of Radia</t>
  </si>
  <si>
    <t>Peglin/12. Thesaurosus, Scourge Of Radia.mp3</t>
  </si>
  <si>
    <t>Panoptic Gaze</t>
  </si>
  <si>
    <t>Peglin/13. Panoptic Gaze.mp3</t>
  </si>
  <si>
    <t>Core-dially Invited</t>
  </si>
  <si>
    <t>Peglin/14. Core-dially Invited.mp3</t>
  </si>
  <si>
    <t>It's All Sclera To Me Now</t>
  </si>
  <si>
    <t>Peglin/15. It's All Sclera To Me Now.mp3</t>
  </si>
  <si>
    <t>The Four Heroes Of Radia</t>
  </si>
  <si>
    <t>Peglin/16. The Four Heroes Of Radia.mp3</t>
  </si>
  <si>
    <t>Retinal Dissociation</t>
  </si>
  <si>
    <t>Peglin/17. Retinal Dissociation.mp3</t>
  </si>
  <si>
    <t>The Spin-ish Line</t>
  </si>
  <si>
    <t>Peglin/18. The Spin-ish Line.mp3</t>
  </si>
  <si>
    <t>We Did It!</t>
  </si>
  <si>
    <t>Peglin/19. We Did It!.mp3</t>
  </si>
  <si>
    <t>Aw, Next Time...</t>
  </si>
  <si>
    <t>Peglin/20. Aw, Next Time....mp3</t>
  </si>
  <si>
    <t>Would You Like A Boost?</t>
  </si>
  <si>
    <t>Peglin/21. Would You Like A Boost.mp3</t>
  </si>
  <si>
    <t>Sightmare</t>
  </si>
  <si>
    <t>Peglin/22. Sightmare.mp3</t>
  </si>
  <si>
    <t>Opening</t>
  </si>
  <si>
    <t>Arata Iiyoshi, Atsuhiro Ishizuna</t>
  </si>
  <si>
    <t>Pokemon Mystery Dungeon: Blue Rescue Team</t>
  </si>
  <si>
    <t>Pokémon Mystery Dungeon - Red and Blue Rescue Team/01. Opening.mp3</t>
  </si>
  <si>
    <t>Pokemon Rescue Team Theme</t>
  </si>
  <si>
    <t>Pokémon Mystery Dungeon - Red and Blue Rescue Team/02. Pokemon Rescue Team Theme.mp3</t>
  </si>
  <si>
    <t>Top Menu</t>
  </si>
  <si>
    <t>Pokémon Mystery Dungeon - Red and Blue Rescue Team/03. Top Menu.mp3</t>
  </si>
  <si>
    <t>Welcome! To the World of Pokemon!</t>
  </si>
  <si>
    <t>Pokémon Mystery Dungeon - Red and Blue Rescue Team/04. Welcome! To the World of Pokemon!.mp3</t>
  </si>
  <si>
    <t>Meeting with a Partner</t>
  </si>
  <si>
    <t>Pokémon Mystery Dungeon - Red and Blue Rescue Team/05. Meeting with a Partner.mp3</t>
  </si>
  <si>
    <t>There's Trouble!</t>
  </si>
  <si>
    <t>Pokémon Mystery Dungeon - Red and Blue Rescue Team/06. There's Trouble!.mp3</t>
  </si>
  <si>
    <t>Tiny Woods</t>
  </si>
  <si>
    <t>Pokémon Mystery Dungeon - Red and Blue Rescue Team/07. Tiny Woods.mp3</t>
  </si>
  <si>
    <t>In the Depths of the Pit</t>
  </si>
  <si>
    <t>Pokémon Mystery Dungeon - Red and Blue Rescue Team/08. In the Depths of the Pit.mp3</t>
  </si>
  <si>
    <t>Job Clear!</t>
  </si>
  <si>
    <t>Pokémon Mystery Dungeon - Red and Blue Rescue Team/09. Job Clear!.mp3</t>
  </si>
  <si>
    <t>Rescue Base</t>
  </si>
  <si>
    <t>Pokémon Mystery Dungeon - Red and Blue Rescue Team/10. Rescue Base.mp3</t>
  </si>
  <si>
    <t>Title Catch</t>
  </si>
  <si>
    <t>Pokémon Mystery Dungeon - Red and Blue Rescue Team/11. Title Catch.mp3</t>
  </si>
  <si>
    <t>Thunderwave Cave</t>
  </si>
  <si>
    <t>Pokémon Mystery Dungeon - Red and Blue Rescue Team/12. Thunderwave Cave.mp3</t>
  </si>
  <si>
    <t>Pokemon Square</t>
  </si>
  <si>
    <t>Pokémon Mystery Dungeon - Red and Blue Rescue Team/13. Pokemon Square.mp3</t>
  </si>
  <si>
    <t>Voice in the Midst of a Dream</t>
  </si>
  <si>
    <t>Pokémon Mystery Dungeon - Red and Blue Rescue Team/14. Voice in the Midst of a Dream.mp3</t>
  </si>
  <si>
    <t>Mt. Steel</t>
  </si>
  <si>
    <t>Pokémon Mystery Dungeon - Red and Blue Rescue Team/15. Mt. Steel.mp3</t>
  </si>
  <si>
    <t>Boss Battle!</t>
  </si>
  <si>
    <t>Pokémon Mystery Dungeon - Red and Blue Rescue Team/16. Boss Battle!.mp3</t>
  </si>
  <si>
    <t>Makuhita Dojo</t>
  </si>
  <si>
    <t>Pokémon Mystery Dungeon - Red and Blue Rescue Team/17. Makuhita Dojo.mp3</t>
  </si>
  <si>
    <t>Sinister Woods</t>
  </si>
  <si>
    <t>Pokémon Mystery Dungeon - Red and Blue Rescue Team/18. Sinister Woods.mp3</t>
  </si>
  <si>
    <t>Silent Chasm</t>
  </si>
  <si>
    <t>Pokémon Mystery Dungeon - Red and Blue Rescue Team/19. Silent Chasm.mp3</t>
  </si>
  <si>
    <t>Rising Fear</t>
  </si>
  <si>
    <t>Pokémon Mystery Dungeon - Red and Blue Rescue Team/20. Rising Fear.mp3</t>
  </si>
  <si>
    <t>Mt. Thunder</t>
  </si>
  <si>
    <t>Pokémon Mystery Dungeon - Red and Blue Rescue Team/21. Mt. Thunder.mp3</t>
  </si>
  <si>
    <t>Mt. Thunder Peak</t>
  </si>
  <si>
    <t>Pokémon Mystery Dungeon - Red and Blue Rescue Team/22. Mt. Thunder Peak.mp3</t>
  </si>
  <si>
    <t>Great Canyon</t>
  </si>
  <si>
    <t>Pokémon Mystery Dungeon - Red and Blue Rescue Team/23. Great Canyon.mp3</t>
  </si>
  <si>
    <t>The Legend of Ninetales</t>
  </si>
  <si>
    <t>Pokémon Mystery Dungeon - Red and Blue Rescue Team/24. The Legend of Ninetales.mp3</t>
  </si>
  <si>
    <t>Journey of Fugitives</t>
  </si>
  <si>
    <t>Pokémon Mystery Dungeon - Red and Blue Rescue Team/25. Journey of Fugitives.mp3</t>
  </si>
  <si>
    <t>Lapis Cave</t>
  </si>
  <si>
    <t>Pokémon Mystery Dungeon - Red and Blue Rescue Team/26. Lapis Cave.mp3</t>
  </si>
  <si>
    <t>Mt. Blaze</t>
  </si>
  <si>
    <t>Pokémon Mystery Dungeon - Red and Blue Rescue Team/27. Mt. Blaze.mp3</t>
  </si>
  <si>
    <t>Mt. Blaze Peak</t>
  </si>
  <si>
    <t>Pokémon Mystery Dungeon - Red and Blue Rescue Team/28. Mt. Blaze Peak.mp3</t>
  </si>
  <si>
    <t>Kecleon Shop</t>
  </si>
  <si>
    <t>Pokémon Mystery Dungeon - Red and Blue Rescue Team/29. Kecleon Shop.mp3</t>
  </si>
  <si>
    <t>Thief!</t>
  </si>
  <si>
    <t>Pokémon Mystery Dungeon - Red and Blue Rescue Team/30. Thief!.mp3</t>
  </si>
  <si>
    <t>At the Snowy Mountain</t>
  </si>
  <si>
    <t>Pokémon Mystery Dungeon - Red and Blue Rescue Team/31. At the Snowy Mountain.mp3</t>
  </si>
  <si>
    <t>Frosty Forest</t>
  </si>
  <si>
    <t>Pokémon Mystery Dungeon - Red and Blue Rescue Team/32. Frosty Forest.mp3</t>
  </si>
  <si>
    <t>Frosty Grotto</t>
  </si>
  <si>
    <t>Pokémon Mystery Dungeon - Red and Blue Rescue Team/33. Frosty Grotto.mp3</t>
  </si>
  <si>
    <t>Gardevoir Inside of a Dream</t>
  </si>
  <si>
    <t>Pokémon Mystery Dungeon - Red and Blue Rescue Team/34. Gardevoir Inside of a Dream.mp3</t>
  </si>
  <si>
    <t>Mt. Freeze</t>
  </si>
  <si>
    <t>Pokémon Mystery Dungeon - Red and Blue Rescue Team/35. Mt. Freeze.mp3</t>
  </si>
  <si>
    <t>Mt. Freeze Peak</t>
  </si>
  <si>
    <t>Pokémon Mystery Dungeon - Red and Blue Rescue Team/36. Mt. Freeze Peak.mp3</t>
  </si>
  <si>
    <t>It's a Monster House!</t>
  </si>
  <si>
    <t>Pokémon Mystery Dungeon - Red and Blue Rescue Team/37. It's a Monster House!.mp3</t>
  </si>
  <si>
    <t>Magma Cavern</t>
  </si>
  <si>
    <t>Pokémon Mystery Dungeon - Red and Blue Rescue Team/38. Magma Cavern.mp3</t>
  </si>
  <si>
    <t>Magma Cavern Pit</t>
  </si>
  <si>
    <t>Pokémon Mystery Dungeon - Red and Blue Rescue Team/39. Magma Cavern Pit.mp3</t>
  </si>
  <si>
    <t>World Calamity</t>
  </si>
  <si>
    <t>Pokémon Mystery Dungeon - Red and Blue Rescue Team/40. World Calamity.mp3</t>
  </si>
  <si>
    <t>Sky Tower</t>
  </si>
  <si>
    <t>Pokémon Mystery Dungeon - Red and Blue Rescue Team/41. Sky Tower.mp3</t>
  </si>
  <si>
    <t>Sky Tower Summit</t>
  </si>
  <si>
    <t>Pokémon Mystery Dungeon - Red and Blue Rescue Team/42. Sky Tower Summit.mp3</t>
  </si>
  <si>
    <t>Battle with Rayquaza</t>
  </si>
  <si>
    <t>Pokémon Mystery Dungeon - Red and Blue Rescue Team/43. Battle with Rayquaza.mp3</t>
  </si>
  <si>
    <t>Protected World Peace</t>
  </si>
  <si>
    <t>Pokémon Mystery Dungeon - Red and Blue Rescue Team/44. Protected World Peace.mp3</t>
  </si>
  <si>
    <t>Time for Farewell...</t>
  </si>
  <si>
    <t>Pokémon Mystery Dungeon - Red and Blue Rescue Team/45. Time for Farewell....mp3</t>
  </si>
  <si>
    <t>Ending</t>
  </si>
  <si>
    <t>Pokémon Mystery Dungeon - Red and Blue Rescue Team/46. Ending.mp3</t>
  </si>
  <si>
    <t>Epilogue</t>
  </si>
  <si>
    <t>Pokémon Mystery Dungeon - Red and Blue Rescue Team/47. Epilogue.mp3</t>
  </si>
  <si>
    <t>Stormy Sea</t>
  </si>
  <si>
    <t>Pokémon Mystery Dungeon - Red and Blue Rescue Team/48. Stormy Sea.mp3</t>
  </si>
  <si>
    <t>A New Adventure</t>
  </si>
  <si>
    <t>Pokémon Mystery Dungeon - Red and Blue Rescue Team/49. A New Adventure.mp3</t>
  </si>
  <si>
    <t>Friend Area: Grasslands</t>
  </si>
  <si>
    <t>Pokémon Mystery Dungeon - Red and Blue Rescue Team/50. Friend Area - Grasslands.mp3</t>
  </si>
  <si>
    <t>Friend Area: Steppe</t>
  </si>
  <si>
    <t>Pokémon Mystery Dungeon - Red and Blue Rescue Team/51. Friend Area - Steppe.mp3</t>
  </si>
  <si>
    <t>Friend Area: Forest</t>
  </si>
  <si>
    <t>Pokémon Mystery Dungeon - Red and Blue Rescue Team/52. Friend Area - Forest.mp3</t>
  </si>
  <si>
    <t>Friend Area: Wilds</t>
  </si>
  <si>
    <t>Pokémon Mystery Dungeon - Red and Blue Rescue Team/53. Friend Area - Wilds.mp3</t>
  </si>
  <si>
    <t>Friend Area: Swamp</t>
  </si>
  <si>
    <t>Pokémon Mystery Dungeon - Red and Blue Rescue Team/54. Friend Area - Swamp.mp3</t>
  </si>
  <si>
    <t>Friend Area: Pond</t>
  </si>
  <si>
    <t>Pokémon Mystery Dungeon - Red and Blue Rescue Team/55. Friend Area - Pond.mp3</t>
  </si>
  <si>
    <t>Friend Area: Lab</t>
  </si>
  <si>
    <t>Pokémon Mystery Dungeon - Red and Blue Rescue Team/56. Friend Area - Lab.mp3</t>
  </si>
  <si>
    <t>Friend Area: Ocean</t>
  </si>
  <si>
    <t>Pokémon Mystery Dungeon - Red and Blue Rescue Team/57. Friend Area - Ocean.mp3</t>
  </si>
  <si>
    <t>Friend Area: Cave</t>
  </si>
  <si>
    <t>Pokémon Mystery Dungeon - Red and Blue Rescue Team/58. Friend Area - Cave.mp3</t>
  </si>
  <si>
    <t>Goofy (Unused)</t>
  </si>
  <si>
    <t>Pokémon Mystery Dungeon - Red and Blue Rescue Team/59. Goofy (Unused).mp3</t>
  </si>
  <si>
    <t>Training (Unused)</t>
  </si>
  <si>
    <t>Pokémon Mystery Dungeon - Red and Blue Rescue Team/60. Training (Unused).mp3</t>
  </si>
  <si>
    <t>Game Over</t>
  </si>
  <si>
    <t>Pokémon Mystery Dungeon - Red and Blue Rescue Team/61. Game Over.mp3</t>
  </si>
  <si>
    <t>Dungeon Clear</t>
  </si>
  <si>
    <t>Pokémon Mystery Dungeon - Red and Blue Rescue Team/62. Dungeon Clear.mp3</t>
  </si>
  <si>
    <t>Pokémon Mystery Dungeon - Red and Blue Rescue Team/63. Level Up.mp3</t>
  </si>
  <si>
    <t>Rank Up</t>
  </si>
  <si>
    <t>Pokémon Mystery Dungeon - Red and Blue Rescue Team/64. Rank Up.mp3</t>
  </si>
  <si>
    <t>Bye-Bye</t>
  </si>
  <si>
    <t>Pokémon Mystery Dungeon - Red and Blue Rescue Team/65. Bye-Bye.mp3</t>
  </si>
  <si>
    <t>Pokémon Mystery Dungeon - Red and Blue Rescue Team/66. Reward.mp3</t>
  </si>
  <si>
    <t>New Recruit</t>
  </si>
  <si>
    <t>Pokémon Mystery Dungeon - Red and Blue Rescue Team/67. New Recruit.mp3</t>
  </si>
  <si>
    <t>New Dungeon</t>
  </si>
  <si>
    <t>Pokémon Mystery Dungeon - Red and Blue Rescue Team/68. New Dungeon.mp3</t>
  </si>
  <si>
    <t>New Friend Area</t>
  </si>
  <si>
    <t>Pokémon Mystery Dungeon - Red and Blue Rescue Team/69. New Friend Area.mp3</t>
  </si>
  <si>
    <t>Information</t>
  </si>
  <si>
    <t>Pokémon Mystery Dungeon - Red and Blue Rescue Team/70. Information.mp3</t>
  </si>
  <si>
    <t>Evolution</t>
  </si>
  <si>
    <t>Pokémon Mystery Dungeon - Red and Blue Rescue Team/71. Evolution.mp3</t>
  </si>
  <si>
    <t>Special Item Get</t>
  </si>
  <si>
    <t>Pokémon Mystery Dungeon - Red and Blue Rescue Team/72. Special Item Get.mp3</t>
  </si>
  <si>
    <t>Unused Jingle (Evolution 2)</t>
  </si>
  <si>
    <t>Pokémon Mystery Dungeon - Red and Blue Rescue Team/73. Unused Jingle (Evolution 2).mp3</t>
  </si>
  <si>
    <t>Unused Jingle (Music Box)</t>
  </si>
  <si>
    <t>Pokémon Mystery Dungeon - Red and Blue Rescue Team/74. Unused Jingle (Music Box).mp3</t>
  </si>
  <si>
    <t>Unknown Jingle 1</t>
  </si>
  <si>
    <t>Pokémon Mystery Dungeon - Red and Blue Rescue Team/75. Unknown Jingle 1.mp3</t>
  </si>
  <si>
    <t>Unknown Jingle 2</t>
  </si>
  <si>
    <t>Pokémon Mystery Dungeon - Red and Blue Rescue Team/76. Unknown Jingle 2.mp3</t>
  </si>
  <si>
    <t>Ambient #01 Dungeon Eventfloor 02</t>
  </si>
  <si>
    <t>Pokémon Mystery Dungeon - Red and Blue Rescue Team/77 Ambient #01 Dungeon Eventfloor 02.mp3</t>
  </si>
  <si>
    <t>Ambient #02 Habitat Itadaki 01</t>
  </si>
  <si>
    <t>Pokémon Mystery Dungeon - Red and Blue Rescue Team/78 Ambient #02 Habitat Itadaki 01.mp3</t>
  </si>
  <si>
    <t>Ambient #03 Habitat Niji 01</t>
  </si>
  <si>
    <t>Pokémon Mystery Dungeon - Red and Blue Rescue Team/79 Ambient #03 Habitat Niji 01.mp3</t>
  </si>
  <si>
    <t>Ambient #04 Event Env Mystic</t>
  </si>
  <si>
    <t>Pokémon Mystery Dungeon - Red and Blue Rescue Team/80 Ambient #04 Event Env Mystic.mp3</t>
  </si>
  <si>
    <t>Ambient #05 Habitat Kairyu 01</t>
  </si>
  <si>
    <t>Pokémon Mystery Dungeon - Red and Blue Rescue Team/81 Ambient #05 Habitat Kairyu 01.mp3</t>
  </si>
  <si>
    <t>Ambient #06 Habitat Kaitei 01</t>
  </si>
  <si>
    <t>Pokémon Mystery Dungeon - Red and Blue Rescue Team/82 Ambient #06 Habitat Kaitei 01.mp3</t>
  </si>
  <si>
    <t>Ambient #07 Habitat Daichi 01</t>
  </si>
  <si>
    <t>Pokémon Mystery Dungeon - Red and Blue Rescue Team/83 Ambient #07 Habitat Daichi 01.mp3</t>
  </si>
  <si>
    <t>Ambient #08 Habitat Nazo 01</t>
  </si>
  <si>
    <t>Pokémon Mystery Dungeon - Red and Blue Rescue Team/84 Ambient #08 Habitat Nazo 01.mp3</t>
  </si>
  <si>
    <t>Ambient #09 Event Env Soul</t>
  </si>
  <si>
    <t>Pokémon Mystery Dungeon - Red and Blue Rescue Team/85 Ambient #09 Event Env Soul.mp3</t>
  </si>
  <si>
    <t>Ambient #10 Event Env Honou</t>
  </si>
  <si>
    <t>Pokémon Mystery Dungeon - Red and Blue Rescue Team/86 Ambient #10 Event Env Honou.mp3</t>
  </si>
  <si>
    <t>Ambient #11 Habitat Densetsu 01</t>
  </si>
  <si>
    <t>Pokémon Mystery Dungeon - Red and Blue Rescue Team/87 Ambient #11 Habitat Densetsu 01.mp3</t>
  </si>
  <si>
    <t>Ambient #12 Habitat Minami 01</t>
  </si>
  <si>
    <t>Pokémon Mystery Dungeon - Red and Blue Rescue Team/88 Ambient #12 Habitat Minami 01.mp3</t>
  </si>
  <si>
    <t>Ambient #13 Habitat Tozasareta 01</t>
  </si>
  <si>
    <t>Pokémon Mystery Dungeon - Red and Blue Rescue Team/89 Ambient #13 Habitat Tozasareta 01.mp3</t>
  </si>
  <si>
    <t>Ambient #14 Habitat Saigo 01</t>
  </si>
  <si>
    <t>Pokémon Mystery Dungeon - Red and Blue Rescue Team/90 Ambient #14 Habitat Saigo 01.mp3</t>
  </si>
  <si>
    <t>Ambient #15 Habitat Iyashi 01</t>
  </si>
  <si>
    <t>Pokémon Mystery Dungeon - Red and Blue Rescue Team/91 Ambient #15 Habitat Iyashi 01.mp3</t>
  </si>
  <si>
    <t>A Tempestuous Noise of Thunder and Lightning Heard</t>
  </si>
  <si>
    <t>Chris Christodoulou</t>
  </si>
  <si>
    <t>Risk of Rain 2: Seekers of the Storm</t>
  </si>
  <si>
    <t>Risk of Rain 2/01. A Tempestuous Noise of Thunder and Lightning Heard.mp3</t>
  </si>
  <si>
    <t>Prelude in D flat major</t>
  </si>
  <si>
    <t>Risk of Rain 2: Survivors of the Void</t>
  </si>
  <si>
    <t>Risk of Rain 2/01. Prelude in D flat major.mp3</t>
  </si>
  <si>
    <t>Through a Cloud, Darkly</t>
  </si>
  <si>
    <t>Risk of Rain 2/01. Through a Cloud, Darkly.mp3</t>
  </si>
  <si>
    <t>A Placid Island of Ignorance</t>
  </si>
  <si>
    <t>Risk of Rain 2/02. A Placid Island of Ignorance.mp3</t>
  </si>
  <si>
    <t>Oṃ Maṇi Padme Hūṃ, part I</t>
  </si>
  <si>
    <t>Risk of Rain 2/02. Oṃ Maṇi Padme Hūṃ, part I.mp3</t>
  </si>
  <si>
    <t>Risk of Rain 2/02. Risk of Rain 2.mp3</t>
  </si>
  <si>
    <t>Evapotranspiration</t>
  </si>
  <si>
    <t>Risk of Rain 2/03. Evapotranspiration.mp3</t>
  </si>
  <si>
    <t>Having Fallen, It Was Blood</t>
  </si>
  <si>
    <t>Risk of Rain 2/03. Having Fallen, It Was Blood.mp3</t>
  </si>
  <si>
    <t>屋根の漏り (Yane No Mori)</t>
  </si>
  <si>
    <t>Risk of Rain 2/03. 屋根の漏り (Yane No Mori).mp3</t>
  </si>
  <si>
    <t>Out of Whose Womb Came the Ice?</t>
  </si>
  <si>
    <t>Risk of Rain 2/04. Out of Whose Womb Came the Ice.mp3</t>
  </si>
  <si>
    <t>Thermodynamic Equilibrium</t>
  </si>
  <si>
    <t>Risk of Rain 2/04. Thermodynamic Equilibrium.mp3</t>
  </si>
  <si>
    <t>Tlālōcān</t>
  </si>
  <si>
    <t>Risk of Rain 2/04. Tlālōcān.mp3</t>
  </si>
  <si>
    <t>Once in a Lullaby</t>
  </si>
  <si>
    <t>Risk of Rain 2/05. Once in a Lullaby.mp3</t>
  </si>
  <si>
    <t>Oṃ Maṇi Padme Hūṃ, part II</t>
  </si>
  <si>
    <t>Risk of Rain 2/05. Oṃ Maṇi Padme Hūṃ, part II.mp3</t>
  </si>
  <si>
    <t>Terra Pluviam</t>
  </si>
  <si>
    <t>Risk of Rain 2/05. Terra Pluviam.mp3</t>
  </si>
  <si>
    <t>A Boat Made from a Sheet of Newspaper</t>
  </si>
  <si>
    <t>Risk of Rain 2/06. A Boat Made from a Sheet of Newspaper.mp3</t>
  </si>
  <si>
    <t>I Should Build the Man a Statue</t>
  </si>
  <si>
    <t>Stavros Markonis</t>
  </si>
  <si>
    <t>Risk of Rain 2/06. I Should Build the Man a Statue.mp3</t>
  </si>
  <si>
    <t>Köppen As F---</t>
  </si>
  <si>
    <t>Risk of Rain 2/06. Köppen As F---.mp3</t>
  </si>
  <si>
    <t>Disdrometer</t>
  </si>
  <si>
    <t>Risk of Rain 2/07. Disdrometer.mp3</t>
  </si>
  <si>
    <t>Forgot the Cry of Gulls</t>
  </si>
  <si>
    <t>Risk of Rain 2/07. Forgot the Cry of Gulls.mp3</t>
  </si>
  <si>
    <t>They Might As Well Be Dead</t>
  </si>
  <si>
    <t>Risk of Rain 2/07. They Might As Well Be Dead.mp3</t>
  </si>
  <si>
    <t>Into the Doldrums</t>
  </si>
  <si>
    <t>Risk of Rain 2/08. Into the Doldrums.mp3</t>
  </si>
  <si>
    <t>Oṃ Maṇi Padme Hūṃ, part III</t>
  </si>
  <si>
    <t>Risk of Rain 2/08. Oṃ Maṇi Padme Hūṃ, part III.mp3</t>
  </si>
  <si>
    <t>The Face of the Deep</t>
  </si>
  <si>
    <t>Risk of Rain 2/08. The Face of the Deep.mp3</t>
  </si>
  <si>
    <t>(The Song of Life)</t>
  </si>
  <si>
    <t>Risk of Rain 2/09. (The Song of Life).mp3</t>
  </si>
  <si>
    <t>A Glacier Eventually Farts (And Don't You Listen to the Song of Life)</t>
  </si>
  <si>
    <t>Risk of Rain 2/09. A Glacier Eventually Farts (And Don't You Listen to the Song of Life).mp3</t>
  </si>
  <si>
    <t>Who Can Fathom the Soundless Depths?</t>
  </si>
  <si>
    <t>Risk of Rain 2/09. Who Can Fathom the Soundless Depths.mp3</t>
  </si>
  <si>
    <t>It Can't Rain All the Time</t>
  </si>
  <si>
    <t>Risk of Rain 2/10. It Can't Rain All the Time.mp3</t>
  </si>
  <si>
    <t>Nocturnal Emission</t>
  </si>
  <si>
    <t>Risk of Rain 2/10. Nocturnal Emission.mp3</t>
  </si>
  <si>
    <t>The Dehydration of Risk of Rain 2</t>
  </si>
  <si>
    <t>Risk of Rain 2/11. The Dehydration of Risk of Rain 2.mp3</t>
  </si>
  <si>
    <t>Parjanya</t>
  </si>
  <si>
    <t>Risk of Rain 2/12. Parjanya.mp3</t>
  </si>
  <si>
    <t>Hydrophobia</t>
  </si>
  <si>
    <t>Risk of Rain 2/13. Hydrophobia.mp3</t>
  </si>
  <si>
    <t>Antarctic Oscillation</t>
  </si>
  <si>
    <t>Risk of Rain 2/14. Antarctic Oscillation.mp3</t>
  </si>
  <si>
    <t>The Rain Formerly Known as Purple</t>
  </si>
  <si>
    <t>Risk of Rain 2/15. The Rain Formerly Known as Purple.mp3</t>
  </si>
  <si>
    <t>The Raindrop that Fell to the Sky</t>
  </si>
  <si>
    <t>Risk of Rain 2/16. The Raindrop that Fell to the Sky.mp3</t>
  </si>
  <si>
    <t>You're Gonna Need a Bigger Ukulele</t>
  </si>
  <si>
    <t>Risk of Rain 2/17. You're Gonna Need a Bigger Ukulele.mp3</t>
  </si>
  <si>
    <t>...con lentitud poderosa</t>
  </si>
  <si>
    <t>Risk of Rain 2/18. ...con lentitud poderosa.mp3</t>
  </si>
  <si>
    <t>Petrichor V</t>
  </si>
  <si>
    <t>Risk of Rain 2/19. Petrichor V.mp3</t>
  </si>
  <si>
    <t>Lacrimosum</t>
  </si>
  <si>
    <t>Risk of Rain 2/20. Lacrimosum.mp3</t>
  </si>
  <si>
    <t>[BONUS] Monsoon 2.0</t>
  </si>
  <si>
    <t>Risk of Rain 2/21. [BONUS] Monsoon 2.0.mp3</t>
  </si>
  <si>
    <t>[BONUS] Monsoon 2.0 (short edit)</t>
  </si>
  <si>
    <t>Risk of Rain 2/22. [BONUS] Monsoon 2.0 (short edit).mp3</t>
  </si>
  <si>
    <t>[BONUS] Monsoon 2.0 (alt version)</t>
  </si>
  <si>
    <t>Risk of Rain 2/23. [BONUS] Monsoon 2.0 (alt version).mp3</t>
  </si>
  <si>
    <t>[BONUS] A Glacier Eventually Farts (in-game version)</t>
  </si>
  <si>
    <t>Risk of Rain 2/24. [BONUS] A Glacier Eventually Farts (in-game version).mp3</t>
  </si>
  <si>
    <t>Risk of Rain/01. Risk of Rain.mp3</t>
  </si>
  <si>
    <t>Dew Point</t>
  </si>
  <si>
    <t>Risk of Rain/02. Dew Point.mp3</t>
  </si>
  <si>
    <t>Tropic of Capricorn</t>
  </si>
  <si>
    <t>Risk of Rain/03. Tropic of Capricorn.mp3</t>
  </si>
  <si>
    <t>Monsoon</t>
  </si>
  <si>
    <t>Risk of Rain/04. Monsoon.mp3</t>
  </si>
  <si>
    <t>Cyclogenesis</t>
  </si>
  <si>
    <t>Risk of Rain/05. Cyclogenesis.mp3</t>
  </si>
  <si>
    <t>25.3°N 91.7°E</t>
  </si>
  <si>
    <t>Risk of Rain/06. 25.3°N 91.7°E.mp3</t>
  </si>
  <si>
    <t>Hailstorm</t>
  </si>
  <si>
    <t>Risk of Rain/07. Hailstorm.mp3</t>
  </si>
  <si>
    <t>Moisture Deficit</t>
  </si>
  <si>
    <t>Risk of Rain/08. Moisture Deficit.mp3</t>
  </si>
  <si>
    <t>Intermission</t>
  </si>
  <si>
    <t>Risk of Rain/09. Intermission.mp3</t>
  </si>
  <si>
    <t>Tropic of Cancer</t>
  </si>
  <si>
    <t>Risk of Rain/10. Tropic of Cancer.mp3</t>
  </si>
  <si>
    <t>Aurora Borealis</t>
  </si>
  <si>
    <t>Risk of Rain/11. Aurora Borealis.mp3</t>
  </si>
  <si>
    <t>Surface Tension</t>
  </si>
  <si>
    <t>Risk of Rain/12. Surface Tension.mp3</t>
  </si>
  <si>
    <t>Arctic Oscillation</t>
  </si>
  <si>
    <t>Risk of Rain/13. Arctic Oscillation.mp3</t>
  </si>
  <si>
    <t>Precipitation</t>
  </si>
  <si>
    <t>Risk of Rain/14. Precipitation.mp3</t>
  </si>
  <si>
    <t>Double Fucking Rainbow</t>
  </si>
  <si>
    <t>Risk of Rain/15. Double Fucking Rainbow.mp3</t>
  </si>
  <si>
    <t>Coalescence</t>
  </si>
  <si>
    <t>Risk of Rain/16. Coalescence.mp3</t>
  </si>
  <si>
    <t>Chanson d'Automne..</t>
  </si>
  <si>
    <t>Risk of Rain/17. Chanson d'Automne...mp3</t>
  </si>
  <si>
    <t>Hit it Son (Unused)</t>
  </si>
  <si>
    <t>Risk of Rain/Hit it Son (Unused).mp3</t>
  </si>
  <si>
    <t>The Fish &amp; the Whale</t>
  </si>
  <si>
    <t>Tettix &amp; A Shell in the Pit</t>
  </si>
  <si>
    <t>Rogue Legacy Original Soundtrack</t>
  </si>
  <si>
    <t>Rogue Legacy/01. The Fish &amp; the Whale.mp3</t>
  </si>
  <si>
    <t>Rogue Legacy/02. Rogue Legacy.mp3</t>
  </si>
  <si>
    <t>Trilobyte</t>
  </si>
  <si>
    <t>Rogue Legacy/03. Trilobyte.mp3</t>
  </si>
  <si>
    <t>Pistol Shrimp</t>
  </si>
  <si>
    <t>Rogue Legacy/04. Pistol Shrimp.mp3</t>
  </si>
  <si>
    <t>SeaSawHorse</t>
  </si>
  <si>
    <t>Rogue Legacy/05. SeaSawHorse.mp3</t>
  </si>
  <si>
    <t>Broadside of the Broadsword</t>
  </si>
  <si>
    <t>Rogue Legacy/06. Broadside of the Broadsword.mp3</t>
  </si>
  <si>
    <t>Mincemeat</t>
  </si>
  <si>
    <t>Rogue Legacy/07. Mincemeat.mp3</t>
  </si>
  <si>
    <t>The Grim Outdoors</t>
  </si>
  <si>
    <t>Rogue Legacy/08. The Grim Outdoors.mp3</t>
  </si>
  <si>
    <t>Skin off My Teeth</t>
  </si>
  <si>
    <t>Rogue Legacy/09. Skin off My Teeth.mp3</t>
  </si>
  <si>
    <t>Poot-yan</t>
  </si>
  <si>
    <t>Rogue Legacy/10. Poot-yan.mp3</t>
  </si>
  <si>
    <t>Narwhal</t>
  </si>
  <si>
    <t>Rogue Legacy/11. Narwhal.mp3</t>
  </si>
  <si>
    <t>Lamprey</t>
  </si>
  <si>
    <t>Rogue Legacy/12. Lamprey.mp3</t>
  </si>
  <si>
    <t>Stereo Blindness</t>
  </si>
  <si>
    <t>Rogue Legacy/13. Stereo Blindness.mp3</t>
  </si>
  <si>
    <t>Rotten Legacy</t>
  </si>
  <si>
    <t>Rogue Legacy/14. Rotten Legacy.mp3</t>
  </si>
  <si>
    <t>Whale. Shark.</t>
  </si>
  <si>
    <t>Rogue Legacy/15. Whale. Shark..mp3</t>
  </si>
  <si>
    <t>Manta</t>
  </si>
  <si>
    <t>Rogue Legacy/16. Manta.mp3</t>
  </si>
  <si>
    <t>ALAS!</t>
  </si>
  <si>
    <t>Rogue Legacy/17. ALAS!.mp3</t>
  </si>
  <si>
    <t>Whale. Shark. (Sad Version)</t>
  </si>
  <si>
    <t>Rogue Legacy/18. Whale. Shark. (Sad Version).mp3</t>
  </si>
  <si>
    <t>Trilobyte (Game Version)</t>
  </si>
  <si>
    <t>Rogue Legacy/19. Trilobyte (Game Version).mp3</t>
  </si>
  <si>
    <t>Fury</t>
  </si>
  <si>
    <t>Joonas Turner</t>
  </si>
  <si>
    <t>ScourgeBringer Original Soundtrack</t>
  </si>
  <si>
    <t>ScourgeBringer/01. Fury.mp3</t>
  </si>
  <si>
    <t>BodyBoulder</t>
  </si>
  <si>
    <t>ScourgeBringer/02. BodyBoulder.mp3</t>
  </si>
  <si>
    <t>Frozen Keep</t>
  </si>
  <si>
    <t>ScourgeBringer/03. Frozen Keep.mp3</t>
  </si>
  <si>
    <t>CandleMask</t>
  </si>
  <si>
    <t>ScourgeBringer/04. CandleMask.mp3</t>
  </si>
  <si>
    <t>Noxious Waste</t>
  </si>
  <si>
    <t>ScourgeBringer/05. Noxious Waste.mp3</t>
  </si>
  <si>
    <t>Bileranha</t>
  </si>
  <si>
    <t>ScourgeBringer/06. Bileranha.mp3</t>
  </si>
  <si>
    <t>Sentient Ooze</t>
  </si>
  <si>
    <t>ScourgeBringer/07. Sentient Ooze.mp3</t>
  </si>
  <si>
    <t>NightWeaver</t>
  </si>
  <si>
    <t>ScourgeBringer/08. NightWeaver.mp3</t>
  </si>
  <si>
    <t>Lament</t>
  </si>
  <si>
    <t>ScourgeBringer/09. Lament.mp3</t>
  </si>
  <si>
    <t>Kriterion</t>
  </si>
  <si>
    <t>ScourgeBringer/10. Kriterion.mp3</t>
  </si>
  <si>
    <t>Relentless Secret</t>
  </si>
  <si>
    <t>ScourgeBringer/11. Relentless Secret.mp3</t>
  </si>
  <si>
    <t>ScourgeBringer/12. Greed.mp3</t>
  </si>
  <si>
    <t>EndMonger</t>
  </si>
  <si>
    <t>ScourgeBringer/13. EndMonger.mp3</t>
  </si>
  <si>
    <t>The Chiming Tree</t>
  </si>
  <si>
    <t>ScourgeBringer/14. The Chiming Tree.mp3</t>
  </si>
  <si>
    <t>Enter the Monolith</t>
  </si>
  <si>
    <t>ScourgeBringer/15. Enter the Monolith.mp3</t>
  </si>
  <si>
    <t>The Entangled Ingress</t>
  </si>
  <si>
    <t>ScourgeBringer/16. The Entangled Ingress.mp3</t>
  </si>
  <si>
    <t>The Still Bastion</t>
  </si>
  <si>
    <t>ScourgeBringer/17. The Still Bastion.mp3</t>
  </si>
  <si>
    <t>The Wasted Pit</t>
  </si>
  <si>
    <t>ScourgeBringer/18. The Wasted Pit.mp3</t>
  </si>
  <si>
    <t>The Living Walls</t>
  </si>
  <si>
    <t>ScourgeBringer/19. The Living Walls.mp3</t>
  </si>
  <si>
    <t>The Old World</t>
  </si>
  <si>
    <t>ScourgeBringer/20. The Old World.mp3</t>
  </si>
  <si>
    <t>The Beyond</t>
  </si>
  <si>
    <t>ScourgeBringer/21. The Beyond.mp3</t>
  </si>
  <si>
    <t>The Roots of Chaos</t>
  </si>
  <si>
    <t>ScourgeBringer/22. The Roots of Chaos.mp3</t>
  </si>
  <si>
    <t>ScourgeBringer/23. Sacrifice.mp3</t>
  </si>
  <si>
    <t>Continuum</t>
  </si>
  <si>
    <t>ScourgeBringer/24. Continuum.mp3</t>
  </si>
  <si>
    <t>Destruction</t>
  </si>
  <si>
    <t>ScourgeBringer/25. Destruction.mp3</t>
  </si>
  <si>
    <t>The ScourgeBringer</t>
  </si>
  <si>
    <t>ScourgeBringer/26. The ScourgeBringer.mp3</t>
  </si>
  <si>
    <t>Altar of Blood</t>
  </si>
  <si>
    <t>ScourgeBringer/27. Altar of Blood.mp3</t>
  </si>
  <si>
    <t>Through the Portal</t>
  </si>
  <si>
    <t>ScourgeBringer/28. Through the Portal.mp3</t>
  </si>
  <si>
    <t>Clark Aboud</t>
  </si>
  <si>
    <t>Slay the Spire (Original Soundtrack)</t>
  </si>
  <si>
    <t>Slay the Spire/01 Slay the Spire.mp3</t>
  </si>
  <si>
    <t>Exordium</t>
  </si>
  <si>
    <t>Slay the Spire/02 Exordium.mp3</t>
  </si>
  <si>
    <t>Slay the Spire/03 Battle Trance.mp3</t>
  </si>
  <si>
    <t>The Guardian Emerges</t>
  </si>
  <si>
    <t>Slay the Spire/04 The Guardian Emerges.mp3</t>
  </si>
  <si>
    <t>Exordium Slain</t>
  </si>
  <si>
    <t>Slay the Spire/05 Exordium Slain.mp3</t>
  </si>
  <si>
    <t>Meet the Merchant</t>
  </si>
  <si>
    <t>Slay the Spire/06 Meet the Merchant.mp3</t>
  </si>
  <si>
    <t>The City</t>
  </si>
  <si>
    <t>Slay the Spire/07 The City.mp3</t>
  </si>
  <si>
    <t>Slay the Spire/08 Escape Plan.mp3</t>
  </si>
  <si>
    <t>Battle With the Champ</t>
  </si>
  <si>
    <t>Slay the Spire/09 Battle With the Champ.mp3</t>
  </si>
  <si>
    <t>The City Slain</t>
  </si>
  <si>
    <t>Slay the Spire/10 The City Slain.mp3</t>
  </si>
  <si>
    <t>The Unknown</t>
  </si>
  <si>
    <t>Slay the Spire/11 The Unknown.mp3</t>
  </si>
  <si>
    <t>Slay the Spire/12 After Image.mp3</t>
  </si>
  <si>
    <t>Facing the Elite</t>
  </si>
  <si>
    <t>Slay the Spire/13 Facing the Elite.mp3</t>
  </si>
  <si>
    <t>The Elite Slain</t>
  </si>
  <si>
    <t>Slay the Spire/14 The Elite Slain.mp3</t>
  </si>
  <si>
    <t>Dramatic Entrance</t>
  </si>
  <si>
    <t>Slay the Spire/15 Dramatic Entrance.mp3</t>
  </si>
  <si>
    <t>Slay the Spire/16 The Beyond.mp3</t>
  </si>
  <si>
    <t>The Awakened One</t>
  </si>
  <si>
    <t>Slay the Spire/17 The Awakened One.mp3</t>
  </si>
  <si>
    <t>The Beyond Slain</t>
  </si>
  <si>
    <t>Slay the Spire/18 The Beyond Slain.mp3</t>
  </si>
  <si>
    <t>The Credits</t>
  </si>
  <si>
    <t>Slay the Spire/19 The Credits.mp3</t>
  </si>
  <si>
    <t>Bonus (Trailer)</t>
  </si>
  <si>
    <t>Slay the Spire/20 Bonus (Trailer).mp3</t>
  </si>
  <si>
    <t>Mind Bloom</t>
  </si>
  <si>
    <t>Slay the Spire/21 Mind Bloom.mp3</t>
  </si>
  <si>
    <t>The Ending</t>
  </si>
  <si>
    <t>Slay the Spire/22 The Ending.mp3</t>
  </si>
  <si>
    <t>The Heart</t>
  </si>
  <si>
    <t>Slay the Spire/23 The Heart.mp3</t>
  </si>
  <si>
    <t>The Spire Slain</t>
  </si>
  <si>
    <t>Slay the Spire/24 The Spire Slain.mp3</t>
  </si>
  <si>
    <t>Bonus (Launch Trailer)</t>
  </si>
  <si>
    <t>Slay the Spire/25 Bonus (Launch Trailer).mp3</t>
  </si>
  <si>
    <t>ReGenesis</t>
  </si>
  <si>
    <t>The Binding of Isaac - Afterbirth: OST</t>
  </si>
  <si>
    <t>The Binding Of Isaac - Rebirth/01 Regenesis (Title).mp3</t>
  </si>
  <si>
    <t>Terminus</t>
  </si>
  <si>
    <t>The Binding of Isaac: Afterbirth + (Original Soundtrack)</t>
  </si>
  <si>
    <t>The Binding Of Isaac - Rebirth/01 Terminus.mp3</t>
  </si>
  <si>
    <t>Genesis 22:10 (Title)</t>
  </si>
  <si>
    <t>The Binding Of Isaac: Rebirth (Original Soundtrack)</t>
  </si>
  <si>
    <t>The Binding Of Isaac - Rebirth/01. Genesis 22-10 (Title).mp3</t>
  </si>
  <si>
    <t>Genesis Retake Light</t>
  </si>
  <si>
    <t>The Binding Of Isaac: Rebirth (Original Soundtrack "Repentance")</t>
  </si>
  <si>
    <t>The Binding Of Isaac - Rebirth/01. Genesis Retake Light.mp3</t>
  </si>
  <si>
    <t>Cerebrum Dispersio (Boss Alt)</t>
  </si>
  <si>
    <t>The Binding Of Isaac - Rebirth/02 Cerebrum Dispersio (Boss Alt).mp3</t>
  </si>
  <si>
    <t>Delirium</t>
  </si>
  <si>
    <t>The Binding Of Isaac - Rebirth/02 Delirium.mp3</t>
  </si>
  <si>
    <t>Diptera Sonata</t>
  </si>
  <si>
    <t>The Binding Of Isaac - Rebirth/02. Diptera Sonata.mp3</t>
  </si>
  <si>
    <t>River Of Despair (Downpour)</t>
  </si>
  <si>
    <t>The Binding Of Isaac - Rebirth/02. River Of Despair (Downpour).mp3</t>
  </si>
  <si>
    <t>Cicatrix</t>
  </si>
  <si>
    <t>The Binding Of Isaac - Rebirth/03 Cicatrix (Scarred Womb).mp3</t>
  </si>
  <si>
    <t>Sepulcrum</t>
  </si>
  <si>
    <t>The Binding Of Isaac - Rebirth/03 Sepulcrum.mp3</t>
  </si>
  <si>
    <t>Crusade (Basic Boss Fight)</t>
  </si>
  <si>
    <t>The Binding Of Isaac - Rebirth/03. Crusade (Basic Boss Fight).mp3</t>
  </si>
  <si>
    <t>Juggernaut (Boss Alt)</t>
  </si>
  <si>
    <t>The Binding Of Isaac - Rebirth/03. Juggernaut (Boss Alt).mp3</t>
  </si>
  <si>
    <t>Ante Lucem</t>
  </si>
  <si>
    <t>The Binding Of Isaac - Rebirth/04 Ante Lucem.mp3</t>
  </si>
  <si>
    <t>Fundamentum</t>
  </si>
  <si>
    <t>The Binding Of Isaac - Rebirth/04 Fundamentum (Burning Basement).mp3</t>
  </si>
  <si>
    <t>Fissure (Mines)</t>
  </si>
  <si>
    <t>The Binding Of Isaac - Rebirth/04. Fissure (Mines).mp3</t>
  </si>
  <si>
    <t>Sodden Hollow (Caves)</t>
  </si>
  <si>
    <t>The Binding Of Isaac - Rebirth/04. Sodden Hollow (Caves).mp3</t>
  </si>
  <si>
    <t>Kave Diluvii</t>
  </si>
  <si>
    <t>The Binding Of Isaac - Rebirth/05 Kave Diluvii (Flooded Caves).mp3</t>
  </si>
  <si>
    <t>Super Secret Room</t>
  </si>
  <si>
    <t>The Binding Of Isaac - Rebirth/05. Super Secret Room.mp3</t>
  </si>
  <si>
    <t>The Forgotten (Secret Room)</t>
  </si>
  <si>
    <t>The Binding Of Isaac - Rebirth/05. The Forgotten (Secret Room).mp3</t>
  </si>
  <si>
    <t>Abyss (The Depths)</t>
  </si>
  <si>
    <t>The Binding Of Isaac - Rebirth/06. Abyss (The Depths).mp3</t>
  </si>
  <si>
    <t>Nativitate</t>
  </si>
  <si>
    <t>The Binding Of Isaac - Rebirth/06. Nativitate (Dead Womb).mp3</t>
  </si>
  <si>
    <t>Walls Of Denial (Mausoleum)</t>
  </si>
  <si>
    <t>The Binding Of Isaac - Rebirth/06. Walls Of Denial (Mausoleum).mp3</t>
  </si>
  <si>
    <t>Morituros</t>
  </si>
  <si>
    <t>The Binding Of Isaac - Rebirth/07 Morituros (Hush).mp3</t>
  </si>
  <si>
    <t>Dread (The Calm Twisted)</t>
  </si>
  <si>
    <t>The Binding Of Isaac - Rebirth/07. Dread (The Calm Twisted).mp3</t>
  </si>
  <si>
    <t>Matricide (Mom Fight)</t>
  </si>
  <si>
    <t>The Binding Of Isaac - Rebirth/07. Matricide (Mom Fight).mp3</t>
  </si>
  <si>
    <t>Pulso Profundum</t>
  </si>
  <si>
    <t>The Binding Of Isaac - Rebirth/08 Pulso Profundum (Dank Depths).mp3</t>
  </si>
  <si>
    <t>Carrion (Corpse)</t>
  </si>
  <si>
    <t>The Binding Of Isaac - Rebirth/08. Carrion (Corpse).mp3</t>
  </si>
  <si>
    <t>The Calm</t>
  </si>
  <si>
    <t>The Binding Of Isaac - Rebirth/08. The Calm.mp3</t>
  </si>
  <si>
    <t>Chorus Mortis (Alt Title Theme)</t>
  </si>
  <si>
    <t>The Binding Of Isaac - Rebirth/09 Chorus Mortis (Ultra Greed).mp3</t>
  </si>
  <si>
    <t>Morticide (Corpse Fight)</t>
  </si>
  <si>
    <t>The Binding Of Isaac - Rebirth/09. Morticide (Corpse Fight).mp3</t>
  </si>
  <si>
    <t>Viscera (Womb)</t>
  </si>
  <si>
    <t>The Binding Of Isaac - Rebirth/09. Viscera (Womb).mp3</t>
  </si>
  <si>
    <t>Caesarian (Utero)</t>
  </si>
  <si>
    <t>The Binding Of Isaac - Rebirth/10. Caesarian (Utero).mp3</t>
  </si>
  <si>
    <t>Ventricide (Womb Fight)</t>
  </si>
  <si>
    <t>The Binding Of Isaac - Rebirth/10. Ventricide (Womb Fight).mp3</t>
  </si>
  <si>
    <t>Acceptance (You Died)</t>
  </si>
  <si>
    <t>The Binding Of Isaac - Rebirth/11. Acceptance (You Died).mp3</t>
  </si>
  <si>
    <t>Armageddon (Boss Rush)</t>
  </si>
  <si>
    <t>The Binding Of Isaac - Rebirth/11. Armageddon (Boss Rush).mp3</t>
  </si>
  <si>
    <t>Anima Vendit (Deal With the Devil)</t>
  </si>
  <si>
    <t>The Binding Of Isaac - Rebirth/12. Anima Vendit (Deal With the Devil).mp3</t>
  </si>
  <si>
    <t>Stargazer (Planetarium)</t>
  </si>
  <si>
    <t>The Binding Of Isaac - Rebirth/12. Stargazer (Planetarium).mp3</t>
  </si>
  <si>
    <t>Duress (Sheol)</t>
  </si>
  <si>
    <t>The Binding Of Isaac - Rebirth/13. Duress (Sheol).mp3</t>
  </si>
  <si>
    <t>Night Soil (Dross)</t>
  </si>
  <si>
    <t>The Binding Of Isaac - Rebirth/13. Night Soil (Dross).mp3</t>
  </si>
  <si>
    <t>Absentia (Ashpit)</t>
  </si>
  <si>
    <t>The Binding Of Isaac - Rebirth/14. Absentia (Ashpit).mp3</t>
  </si>
  <si>
    <t>Hericide (Satan Fight)</t>
  </si>
  <si>
    <t>The Binding Of Isaac - Rebirth/14. Hericide (Satan Fight).mp3</t>
  </si>
  <si>
    <t>Morning Star (Gehenna)</t>
  </si>
  <si>
    <t>The Binding Of Isaac - Rebirth/15. Morning Star (Gehenna).mp3</t>
  </si>
  <si>
    <t>Murmur of the Harvestman (Store)</t>
  </si>
  <si>
    <t>The Binding Of Isaac - Rebirth/15. Murmur of the Harvestman (Store).mp3</t>
  </si>
  <si>
    <t>Bygone</t>
  </si>
  <si>
    <t>The Binding Of Isaac - Rebirth/16. Bygone.mp3</t>
  </si>
  <si>
    <t>Empty Vessels (Angel Room)</t>
  </si>
  <si>
    <t>The Binding Of Isaac - Rebirth/16. Empty Vessels (Angel Room).mp3</t>
  </si>
  <si>
    <t>Everlasting Hymn (Cathedral)</t>
  </si>
  <si>
    <t>The Binding Of Isaac - Rebirth/17. Everlasting Hymn (Cathedral).mp3</t>
  </si>
  <si>
    <t>Home</t>
  </si>
  <si>
    <t>The Binding Of Isaac - Rebirth/17. Home.mp3</t>
  </si>
  <si>
    <t>Infanticide (Isaac Fight)</t>
  </si>
  <si>
    <t>The Binding Of Isaac - Rebirth/18. Infanticide (Isaac Fight).mp3</t>
  </si>
  <si>
    <t>Living In The Light</t>
  </si>
  <si>
    <t>The Binding Of Isaac - Rebirth/18. Living In The Light.mp3</t>
  </si>
  <si>
    <t>Ambush</t>
  </si>
  <si>
    <t>The Binding Of Isaac - Rebirth/19. Ambush.mp3</t>
  </si>
  <si>
    <t>Revelations 13-1</t>
  </si>
  <si>
    <t>The Binding Of Isaac - Rebirth/19. Revelations 13-1.mp3</t>
  </si>
  <si>
    <t>Genesis Retake Dark</t>
  </si>
  <si>
    <t>The Binding Of Isaac - Rebirth/20. Genesis Retake Dark.mp3</t>
  </si>
  <si>
    <t>Tome of Knowledge (Library)</t>
  </si>
  <si>
    <t>The Binding Of Isaac - Rebirth/20. Tome of Knowledge (Library).mp3</t>
  </si>
  <si>
    <t>Periculum (The Cellar)</t>
  </si>
  <si>
    <t>The Binding Of Isaac - Rebirth/21. Periculum (The Cellar).mp3</t>
  </si>
  <si>
    <t>Capiticus Calvaria (Catacombs)</t>
  </si>
  <si>
    <t>The Binding Of Isaac - Rebirth/22. Capiticus Calvaria (Catacombs).mp3</t>
  </si>
  <si>
    <t>When Blood Dries (Necropolis)</t>
  </si>
  <si>
    <t>The Binding Of Isaac - Rebirth/23. When Blood Dries (Necropolis).mp3</t>
  </si>
  <si>
    <t>Sketches of Pain (Chest Room)</t>
  </si>
  <si>
    <t>The Binding Of Isaac - Rebirth/24. Sketches of Pain (Chest Room).mp3</t>
  </si>
  <si>
    <t>Ascension (Chest Fight)</t>
  </si>
  <si>
    <t>The Binding Of Isaac - Rebirth/25. Ascension (Chest Fight).mp3</t>
  </si>
  <si>
    <t>Devoid (___________)</t>
  </si>
  <si>
    <t>The Binding Of Isaac - Rebirth/26. Devoid (Dark Room).mp3</t>
  </si>
  <si>
    <t>The Fallen Angel (_____________)</t>
  </si>
  <si>
    <t>The Binding Of Isaac - Rebirth/27. The Fallen Angel (Dark Room Fight).mp3</t>
  </si>
  <si>
    <t>Tribute (Credits Roll)</t>
  </si>
  <si>
    <t>The Binding Of Isaac - Rebirth/28. Tribute (Credits Roll).mp3</t>
  </si>
  <si>
    <t>Genesis 13:37 (Retro Beats)</t>
  </si>
  <si>
    <t>The Binding Of Isaac - Rebirth/29. Genesis 13-37 (Retro Beats).mp3</t>
  </si>
  <si>
    <t>Hush (Jesus Loves Uke)</t>
  </si>
  <si>
    <t>The Binding Of Isaac - Rebirth/30. Hush (Jesus Loves Uke).mp3</t>
  </si>
  <si>
    <t>Descensum (BONUS)</t>
  </si>
  <si>
    <t>The Binding Of Isaac - Rebirth/31. Descensum (BONUS).mp3</t>
  </si>
  <si>
    <t>He's the Number One (BONUS)</t>
  </si>
  <si>
    <t>The Binding Of Isaac - Rebirth/32. He's the Number One (BONUS).mp3</t>
  </si>
  <si>
    <t>Those Responsible</t>
  </si>
  <si>
    <t>The Binding of Isaac/01 Those Responsible.mp3</t>
  </si>
  <si>
    <t>In the Beginning...</t>
  </si>
  <si>
    <t>The Binding of Isaac/02 In the Beginning....mp3</t>
  </si>
  <si>
    <t>The Binding of Isaac/03 The Binding of Isaac.mp3</t>
  </si>
  <si>
    <t>Unknown Depths Below</t>
  </si>
  <si>
    <t>The Binding of Isaac/04 Unknown Depths Below.mp3</t>
  </si>
  <si>
    <t>Sacrificial</t>
  </si>
  <si>
    <t>The Binding of Isaac/05 Sacrificial.mp3</t>
  </si>
  <si>
    <t>Conflicted</t>
  </si>
  <si>
    <t>The Binding of Isaac/06 Conflicted.mp3</t>
  </si>
  <si>
    <t>Divine Combat</t>
  </si>
  <si>
    <t>The Binding of Isaac/07 Divine Combat.mp3</t>
  </si>
  <si>
    <t>The Binding of Isaac/08 Pride.mp3</t>
  </si>
  <si>
    <t>Peace Be With You</t>
  </si>
  <si>
    <t>The Binding of Isaac/09 Peace Be With You.mp3</t>
  </si>
  <si>
    <t>Agony</t>
  </si>
  <si>
    <t>The Binding of Isaac/10 Agony.mp3</t>
  </si>
  <si>
    <t>Repentant</t>
  </si>
  <si>
    <t>The Binding of Isaac/11 Repentant.mp3</t>
  </si>
  <si>
    <t>Respite</t>
  </si>
  <si>
    <t>The Binding of Isaac/12 Respite.mp3</t>
  </si>
  <si>
    <t>$4cR1f1c14|_</t>
  </si>
  <si>
    <t>The Binding of Isaac/13 $4cr1f1c14__.mp3</t>
  </si>
  <si>
    <t>Dreadful</t>
  </si>
  <si>
    <t>The Binding of Isaac/14 Dreadful.mp3</t>
  </si>
  <si>
    <t>Burning Ambush</t>
  </si>
  <si>
    <t>The Binding of Isaac/15 Burning Ambush.mp3</t>
  </si>
  <si>
    <t>The Binding of Isaac/16 Greed.mp3</t>
  </si>
  <si>
    <t>Thine Wrath...</t>
  </si>
  <si>
    <t>The Binding of Isaac/17 Thine Wrath....mp3</t>
  </si>
  <si>
    <t>Apostate</t>
  </si>
  <si>
    <t>The Binding of Isaac/18 Apostate.mp3</t>
  </si>
  <si>
    <t>Hereafter</t>
  </si>
  <si>
    <t>The Binding of Isaac/19 Hereafter.mp3</t>
  </si>
  <si>
    <t>The Binding of Isaac/20 Temptation.mp3</t>
  </si>
  <si>
    <t>The Pact</t>
  </si>
  <si>
    <t>The Binding of Isaac/21 The Pact.mp3</t>
  </si>
  <si>
    <t>...Be Done</t>
  </si>
  <si>
    <t>The Binding of Isaac/22 ...Be Done.mp3</t>
  </si>
  <si>
    <t>Absolution</t>
  </si>
  <si>
    <t>The Binding of Isaac/23 Absolution.mp3</t>
  </si>
  <si>
    <t>Ultimate Reward</t>
  </si>
  <si>
    <t>The Binding of Isaac/24 Ultimate Reward.mp3</t>
  </si>
  <si>
    <t>End Times</t>
  </si>
  <si>
    <t>The Binding of Isaac/25 End Times.mp3</t>
  </si>
  <si>
    <t>In the Beginning... (No Voiceover)</t>
  </si>
  <si>
    <t>The Binding of Isaac/26 In the Beginning... (No Voiceover).mp3</t>
  </si>
  <si>
    <t>The Clubbing of Isaac (remix)</t>
  </si>
  <si>
    <t>Big Giant Circles</t>
  </si>
  <si>
    <t>The Binding of Isaac/27. The Clubbing of Isaac.mp3</t>
  </si>
  <si>
    <t>Atempause</t>
  </si>
  <si>
    <t>C418</t>
  </si>
  <si>
    <t>The Binding of Isaac/28. Atempause.mp3</t>
  </si>
  <si>
    <t>A Mourner Unto Sheol</t>
  </si>
  <si>
    <t>The Binding of Isaac/29 A Mourner Unto Sheol.mp3</t>
  </si>
  <si>
    <t>Enmity of the Dark Lord</t>
  </si>
  <si>
    <t>The Binding of Isaac/30 Enmity of the Dark Lord.mp3</t>
  </si>
  <si>
    <t>Penance</t>
  </si>
  <si>
    <t>The Binding of Isaac/31 Penance.mp3</t>
  </si>
  <si>
    <t>Atonement</t>
  </si>
  <si>
    <t>The Binding of Isaac/32 Atonement.mp3</t>
  </si>
  <si>
    <t>Latter Days</t>
  </si>
  <si>
    <t>The Binding of Isaac/33 Latter Days.mp3</t>
  </si>
  <si>
    <t>Lament of the Angel</t>
  </si>
  <si>
    <t>The Binding of Isaac/34 Lament of the Angel.mp3</t>
  </si>
  <si>
    <t>Unholy Assault</t>
  </si>
  <si>
    <t>The Binding of Isaac/35 Unholy Assault.mp3</t>
  </si>
  <si>
    <t>Crusade</t>
  </si>
  <si>
    <t>The Binding of Isaac/36 Crusade.mp3</t>
  </si>
  <si>
    <t>Serenity</t>
  </si>
  <si>
    <t>The Binding of Isaac/37 Serenity.mp3</t>
  </si>
  <si>
    <t>Tomes</t>
  </si>
  <si>
    <t>The Binding of Isaac/38 Tomes.mp3</t>
  </si>
  <si>
    <t>The Wages of Faith</t>
  </si>
  <si>
    <t>The Binding of Isaac/39 The Wages of Faith.mp3</t>
  </si>
  <si>
    <t>My Innermost Apocalypse</t>
  </si>
  <si>
    <t>The Binding of Isaac/40 My Innermost Apocalypse.mp3</t>
  </si>
  <si>
    <t>Somnum</t>
  </si>
  <si>
    <t>The Legend of Bum-Bo Original Soundtrack</t>
  </si>
  <si>
    <t>The Legend of Bum-bo/01 Somnum.mp3</t>
  </si>
  <si>
    <t>Stercus Sonata</t>
  </si>
  <si>
    <t>The Legend of Bum-bo/02 Stercus Sonata.mp3</t>
  </si>
  <si>
    <t>Dominus</t>
  </si>
  <si>
    <t>The Legend of Bum-bo/03 Dominus.mp3</t>
  </si>
  <si>
    <t>Nickel Grinder</t>
  </si>
  <si>
    <t>The Legend of Bum-bo/04 Nickel Grinder.mp3</t>
  </si>
  <si>
    <t>Fortitudo</t>
  </si>
  <si>
    <t>The Legend of Bum-bo/05 Fortitudo.mp3</t>
  </si>
  <si>
    <t>Beatitudine</t>
  </si>
  <si>
    <t>The Legend of Bum-bo/06 Beatitudine.mp3</t>
  </si>
  <si>
    <t>Forlorn Hollow</t>
  </si>
  <si>
    <t>The Legend of Bum-bo/07 Forlorn Hollow.mp3</t>
  </si>
  <si>
    <t>Magnus Dominus</t>
  </si>
  <si>
    <t>The Legend of Bum-bo/08 Magnus Dominus.mp3</t>
  </si>
  <si>
    <t>Halls of Belial</t>
  </si>
  <si>
    <t>The Legend of Bum-bo/09 Halls of Belial.mp3</t>
  </si>
  <si>
    <t>Tractus</t>
  </si>
  <si>
    <t>The Legend of Bum-bo/10 Tractus.mp3</t>
  </si>
  <si>
    <t>Bum-Bo Got Coin!</t>
  </si>
  <si>
    <t>The Legend of Bum-bo/11 Bum-Bo Got Coin!.mp3</t>
  </si>
  <si>
    <t>Vermis</t>
  </si>
  <si>
    <t>The Legend of Bum-bo/12 Vermis.mp3</t>
  </si>
  <si>
    <t>Side A</t>
  </si>
  <si>
    <t>William Davies</t>
  </si>
  <si>
    <t>Vampire Survivors The Original Soundtrack</t>
  </si>
  <si>
    <t>Vampire Survivors/1-01 - Side A.mp3</t>
  </si>
  <si>
    <t>Reincarnated Echoes</t>
  </si>
  <si>
    <t>Daniele Zandara</t>
  </si>
  <si>
    <t>Vampire Survivors/1-02 - Reincarnated Echoes.mp3</t>
  </si>
  <si>
    <t>Copper Green Intent</t>
  </si>
  <si>
    <t>Vampire Survivors/1-03 - Copper Green Intent.mp3</t>
  </si>
  <si>
    <t>Gaze Up at the Stars</t>
  </si>
  <si>
    <t>Vampire Survivors/1-04. Gaze Up at the Stars.mp3</t>
  </si>
  <si>
    <t>Before Concession</t>
  </si>
  <si>
    <t>Vampire Survivors/1-05 - Before Concession.mp3</t>
  </si>
  <si>
    <t>Vempair Survaivors</t>
  </si>
  <si>
    <t>Vampire Survivors/1-06 - Vempair Survaivors.mp3</t>
  </si>
  <si>
    <t>When the Clouds Drown</t>
  </si>
  <si>
    <t>Vampire Survivors/1-07 - When the Clouds Drown.mp3</t>
  </si>
  <si>
    <t>No Mortals Allowed</t>
  </si>
  <si>
    <t>Vampire Survivors/1-08 - No Mortals Allowed.mp3</t>
  </si>
  <si>
    <t>Unholy Invocation</t>
  </si>
  <si>
    <t>Vampire Survivors/1-09 - Unholy Invocation.mp3</t>
  </si>
  <si>
    <t>Needs More Fighting</t>
  </si>
  <si>
    <t>Vampire Survivors/1-10 - Needs More Fighting.mp3</t>
  </si>
  <si>
    <t>The Beginning</t>
  </si>
  <si>
    <t>Vampire Survivors/1-11 - The Beginning.mp3</t>
  </si>
  <si>
    <t>Red &amp; Blue</t>
  </si>
  <si>
    <t>Vampire Survivors/1-12. Red &amp; Blue.mp3</t>
  </si>
  <si>
    <t>Gatti Amari</t>
  </si>
  <si>
    <t>Vampire Survivors/1-13 - Gatti Amari.mp3</t>
  </si>
  <si>
    <t>Song of Mana</t>
  </si>
  <si>
    <t>Vampire Survivors/1-14 - Song of Mana.mp3</t>
  </si>
  <si>
    <t>Peji 18</t>
  </si>
  <si>
    <t>Vampire Survivors/1-15 - Peji 18.mp3</t>
  </si>
  <si>
    <t>Moms are Tough</t>
  </si>
  <si>
    <t>Vampire Survivors/1-16 - Moms are Tough.mp3</t>
  </si>
  <si>
    <t>Sole Solution</t>
  </si>
  <si>
    <t>Vampire Survivors/1-17 - Sole Solution.mp3</t>
  </si>
  <si>
    <t>Dust Elementals</t>
  </si>
  <si>
    <t>Vampire Survivors/1-18 - Dust Elementals.mp3</t>
  </si>
  <si>
    <t>Temptation of the Occult</t>
  </si>
  <si>
    <t>Vampire Survivors/1-19 - Temptation of the Occult.mp3</t>
  </si>
  <si>
    <t>The Eudaimonia Machine</t>
  </si>
  <si>
    <t>Vampire Survivors/1-20 - The Eudaimonia Machine.mp3</t>
  </si>
  <si>
    <t>Cosmic Delight</t>
  </si>
  <si>
    <t>Vampire Survivors/1-21 - Cosmic Delight.mp3</t>
  </si>
  <si>
    <t>It Stares Back</t>
  </si>
  <si>
    <t>Vampire Survivors/1-22 - It Stares Back.mp3</t>
  </si>
  <si>
    <t>Extinguished Flame</t>
  </si>
  <si>
    <t>Vampire Survivors/1-23 - Extinguished Flame.mp3</t>
  </si>
  <si>
    <t>Side B</t>
  </si>
  <si>
    <t>Filippo Vicarelli</t>
  </si>
  <si>
    <t>Vampire Survivors/2-01 - Side B.mp3</t>
  </si>
  <si>
    <t>Forest Night Fever</t>
  </si>
  <si>
    <t>Vampire Survivors/2-02 - Forest Night Fever.mp3</t>
  </si>
  <si>
    <t>Libro Inferno</t>
  </si>
  <si>
    <t>Vampire Survivors/2-03 - Libro Inferno.mp3</t>
  </si>
  <si>
    <t>It's Raining Minotaurs</t>
  </si>
  <si>
    <t>Vampire Survivors/2-04. It's Raining Minotaurs.mp3</t>
  </si>
  <si>
    <t>Castle People</t>
  </si>
  <si>
    <t>Vampire Survivors/2-05 - Castle People.mp3</t>
  </si>
  <si>
    <t>I'm Every Reaper</t>
  </si>
  <si>
    <t>Vampire Survivors/2-06. I'm Every Reaper.mp3</t>
  </si>
  <si>
    <t>Barely Staying Alive</t>
  </si>
  <si>
    <t>Vampire Survivors/2-07 - Barely Staying Alive.mp3</t>
  </si>
  <si>
    <t>Born to be Undead</t>
  </si>
  <si>
    <t>Vampire Survivors/2-08 - Born to be Undead.mp3</t>
  </si>
  <si>
    <t>I Might Survive</t>
  </si>
  <si>
    <t>Vampire Survivors/2-09 - I Might Survive.mp3</t>
  </si>
  <si>
    <t>Mighty Illusion</t>
  </si>
  <si>
    <t>Vampire Survivors/2-10 - Mighty Illusion.mp3</t>
  </si>
  <si>
    <t>You Only Happen Once</t>
  </si>
  <si>
    <t>Vampire Survivors/2-11 - You Only Happen Once.mp3</t>
  </si>
  <si>
    <t>Dancing Widow</t>
  </si>
  <si>
    <t>Vampire Survivors/2-12 - Dancing Widow.mp3</t>
  </si>
  <si>
    <t>Treasure A</t>
  </si>
  <si>
    <t>Vampire Survivors/2-13 - Treasure A.mp3</t>
  </si>
  <si>
    <t>Treasure B</t>
  </si>
  <si>
    <t>Vampire Survivors/2-14 - Treasure B.mp3</t>
  </si>
  <si>
    <t>Treasure C</t>
  </si>
  <si>
    <t>Vampire Survivors/2-15 - Treasure C.mp3</t>
  </si>
  <si>
    <t>Blast Processed Treasure A</t>
  </si>
  <si>
    <t>Vampire Survivors/2-16 - Blast Processed Treasure A.mp3</t>
  </si>
  <si>
    <t>Blast Processed Treasure B</t>
  </si>
  <si>
    <t>Vampire Survivors/2-17 - Blast Processed Treasure B.mp3</t>
  </si>
  <si>
    <t>Blast Processed Treasure C</t>
  </si>
  <si>
    <t>Vampire Survivors/2-18 - Blast Processed Treasure C.mp3</t>
  </si>
  <si>
    <t>Roaring Thunder</t>
  </si>
  <si>
    <t>Vampire Survivors/3-01 - Roaring Thunder.mp3</t>
  </si>
  <si>
    <t>Remedy in the Snow</t>
  </si>
  <si>
    <t>Vampire Survivors/3-02 - Remedy in the Snow.mp3</t>
  </si>
  <si>
    <t>Moving the Sun and the other Stars</t>
  </si>
  <si>
    <t>Vampire Survivors/3-03 - Moving the Sun and the other Stars.mp3</t>
  </si>
  <si>
    <t>Awe of the Unknown</t>
  </si>
  <si>
    <t>Vampire Survivors/3-04 - Awe of the Unknown.mp3</t>
  </si>
  <si>
    <t>Carlo repoens Anyway</t>
  </si>
  <si>
    <t>Vampire Survivors/3-05 - Carlo repoens Anyway.mp3</t>
  </si>
  <si>
    <t>Call of the Bloodmoon</t>
  </si>
  <si>
    <t>Vampire Survivors/3-06 - Call of the Bloodmoon.mp3</t>
  </si>
  <si>
    <t>Martes de poncle</t>
  </si>
  <si>
    <t>Vampire Survivors/3-07 - Martes de poncle.mp3</t>
  </si>
  <si>
    <t>Legacy of the Moonspell</t>
  </si>
  <si>
    <t>Daniele Zandara/Davide Carnelli/Julia Henderson</t>
  </si>
  <si>
    <t>Vampire Survivors/4-01 - Legacy of the Moonspell.mp3</t>
  </si>
  <si>
    <t>Festive Breeze</t>
  </si>
  <si>
    <t>Vampire Survivors/4-02 - Festive Breeze.mp3</t>
  </si>
  <si>
    <t>Rumble Kachara</t>
  </si>
  <si>
    <t>Vampire Survivors/4-03 - Rumble Kachara.mp3</t>
  </si>
  <si>
    <t>Haze of Night</t>
  </si>
  <si>
    <t>Vampire Survivors/4-04 - Haze of Night.mp3</t>
  </si>
  <si>
    <t>Hell Night</t>
  </si>
  <si>
    <t>Vampire Survivors/4-05 - Hell Night.mp3</t>
  </si>
  <si>
    <t>Crystal Allure</t>
  </si>
  <si>
    <t>Daniele Zandara/Jazreel Luar</t>
  </si>
  <si>
    <t>Vampire Survivors/4-06 - Crystal Allure.mp3</t>
  </si>
  <si>
    <t>Tides of the Foscari</t>
  </si>
  <si>
    <t>Daniele Zandara/Camilla D'Onofrio/Stefano Sacchi</t>
  </si>
  <si>
    <t>Vampire Survivors/5-01 - Tides of the Foscari.mp3</t>
  </si>
  <si>
    <t>An Introduction to Sorcery</t>
  </si>
  <si>
    <t>Vampire Survivors/5-02 - An Introduction to Sorcery.mp3</t>
  </si>
  <si>
    <t>Slaying Dragons</t>
  </si>
  <si>
    <t>Daniele Zandara/Camilla D'Onofrio/Davide Carnelli</t>
  </si>
  <si>
    <t>Vampire Survivors/5-03 - Slaying Dragons.mp3</t>
  </si>
  <si>
    <t>Hide and Steal</t>
  </si>
  <si>
    <t>Vampire Survivors/5-04 - Hide and Steal.mp3</t>
  </si>
  <si>
    <t>Frozen in Time</t>
  </si>
  <si>
    <t>Vampire Survivors/5-05 - Frozen in Time.mp3</t>
  </si>
  <si>
    <t>The Heart of the World</t>
  </si>
  <si>
    <t>Vampire Survivors/5-06 - The Heart of the World.mp3</t>
  </si>
  <si>
    <t>The World Eater</t>
  </si>
  <si>
    <t>Vampire Survivors/5-07 - The World Eater.mp3</t>
  </si>
  <si>
    <t>Tides of the Foscari (Kazoo Version)</t>
  </si>
  <si>
    <t>Daniele Zandara\Davide Carnelli\Camilla D'Onofrio\Stefano Sacchi</t>
  </si>
  <si>
    <t>Vampire Survivors/5-08 - Tides of the Foscari - KAZOO VERSION.mp3</t>
  </si>
  <si>
    <t>An Introduction to Sorcery (Kazoo Version)</t>
  </si>
  <si>
    <t>Vampire Survivors/5-09 - An Introduction to Sorcery - KAZOO VERSION.mp3</t>
  </si>
  <si>
    <t>Slaying Dragons (Kazoo Version)</t>
  </si>
  <si>
    <t>Daniele Zandara\Davide Carnelli\Camilla D'Onofrio</t>
  </si>
  <si>
    <t>Vampire Survivors/5-10 - Slaying Dragons - KAZOO VERSION.mp3</t>
  </si>
  <si>
    <t>Hide and Steal (Kazoo Version)</t>
  </si>
  <si>
    <t>Vampire Survivors/5-11 - Hide and Steal - KAZOO VERSION.mp3</t>
  </si>
  <si>
    <t>Emergency Meeting</t>
  </si>
  <si>
    <t>Vampire Survivors/6-01 - Emergency Meeting.mp3</t>
  </si>
  <si>
    <t>Hide and Survive</t>
  </si>
  <si>
    <t>Vampire Survivors/6-02 - Hide and Survive.mp3</t>
  </si>
  <si>
    <t>No Ducks Among Us</t>
  </si>
  <si>
    <t>Vampire Survivors/6-03 - No Ducks Among Us.mp3</t>
  </si>
  <si>
    <t>No Pirates Among Us</t>
  </si>
  <si>
    <t>Vampire Survivors/6-04 - No Pirates Among Us.mp3</t>
  </si>
  <si>
    <t>No Ghosts Among Us</t>
  </si>
  <si>
    <t>Vampire Survivors/6-05 - No Ghosts Among Us.mp3</t>
  </si>
  <si>
    <t>No Vampires Among Us</t>
  </si>
  <si>
    <t>Vampire Survivors/6-06 - No Vampires Among Us.mp3</t>
  </si>
  <si>
    <t>Sun Hymn</t>
  </si>
  <si>
    <t>Paul Zimmermann</t>
  </si>
  <si>
    <t>Wildfrost (Original Game Soundtrack)</t>
  </si>
  <si>
    <t>Wildfrost/01. Sun Hymn.mp3</t>
  </si>
  <si>
    <t>Snowdwell</t>
  </si>
  <si>
    <t>Wildfrost/02. Snowdwell.mp3</t>
  </si>
  <si>
    <t>Spirit Call</t>
  </si>
  <si>
    <t>Wildfrost/03. Spirit Call.mp3</t>
  </si>
  <si>
    <t>March of the Pengoons</t>
  </si>
  <si>
    <t>Wildfrost/04. March of the Pengoons.mp3</t>
  </si>
  <si>
    <t>Luminice Dance</t>
  </si>
  <si>
    <t>Wildfrost/05. Luminice Dance.mp3</t>
  </si>
  <si>
    <t>Serpent</t>
  </si>
  <si>
    <t>Wildfrost/06. Serpent.mp3</t>
  </si>
  <si>
    <t>The Wooly Snail</t>
  </si>
  <si>
    <t>Wildfrost/07. The Wooly Snail.mp3</t>
  </si>
  <si>
    <t>Winter's Wrath</t>
  </si>
  <si>
    <t>Wildfrost/08. Winter's Wrath.mp3</t>
  </si>
  <si>
    <t>Tundra Heart</t>
  </si>
  <si>
    <t>Wildfrost/09. Tundra Heart.mp3</t>
  </si>
  <si>
    <t>Relentless Blizzard</t>
  </si>
  <si>
    <t>Wildfrost/10. Relentless Blizzard.mp3</t>
  </si>
  <si>
    <t>Facing the Frost</t>
  </si>
  <si>
    <t>Wildfrost/11. Facing the Frost.mp3</t>
  </si>
  <si>
    <t>Sunbringer</t>
  </si>
  <si>
    <t>Wildfrost/12. Sunbringer.mp3</t>
  </si>
  <si>
    <t>Trapped Spirits</t>
  </si>
  <si>
    <t>Wildfrost/13. Trapped Spirits.mp3</t>
  </si>
  <si>
    <t>Wildfrost/14. Wildfrost.mp3</t>
  </si>
  <si>
    <t>A random Weapon Gains +1 Stun</t>
  </si>
  <si>
    <t>All Loot count as adjacent to each other</t>
  </si>
  <si>
    <t>Link Cable</t>
  </si>
  <si>
    <t>wire</t>
  </si>
  <si>
    <t>LinkCable</t>
  </si>
  <si>
    <t>mom, bag, drugs, pills</t>
  </si>
  <si>
    <t>Candy Bag</t>
  </si>
  <si>
    <t>After Combat ends, Gain +1 Bash, Dash, Push, Transmute or Scramble, but have a 10% chance to spawn a Boss</t>
  </si>
  <si>
    <t>CandyBag</t>
  </si>
  <si>
    <t>food, sweets, bag</t>
  </si>
  <si>
    <t>risk_of_rain_2---risk_of_rain_returns</t>
  </si>
  <si>
    <t>C:\Users\Owner\Documents\Roguelike Roguelike\Roguelikes\WarpVector.url</t>
  </si>
  <si>
    <t>https://store.steampowered.com/app/2135870/WarpVector/</t>
  </si>
  <si>
    <t>C:\Users\Owner\Documents\Roguelike Roguelike\Roguelikes\Kill the Brickman.url</t>
  </si>
  <si>
    <t>https://store.steampowered.com/app/3123120/Kill_the_Brickman/</t>
  </si>
  <si>
    <t>C:\Users\Owner\Documents\Roguelike Roguelike\Roguelikes\Unexplored.url</t>
  </si>
  <si>
    <t>https://store.steampowered.com/app/506870/Unexplored/</t>
  </si>
  <si>
    <t>https://www.dualshockers.com/godbreakers-hands-on-preview-reveal/</t>
  </si>
  <si>
    <t>hades-risk_of_rain_2---godbreakers</t>
  </si>
  <si>
    <t>Pax Autocratica</t>
  </si>
  <si>
    <t>pax-autocratica</t>
  </si>
  <si>
    <t>https://store.steampowered.com/app/1067360/Pax_Autocratica/</t>
  </si>
  <si>
    <t>https://www.youtube.com/watch?v=hALQHBpwysY&amp;t=690s</t>
  </si>
  <si>
    <t>Ultra Mega Cats</t>
  </si>
  <si>
    <t>ultra-mega-cats</t>
  </si>
  <si>
    <t>https://store.steampowered.com/app/1882130/Ultra_Mega_Cats/</t>
  </si>
  <si>
    <t>https://www.youtube.com/watch?v=hlNHCK_WBaE</t>
  </si>
  <si>
    <t>risk_of_rain_2---ultra_mega_cats</t>
  </si>
  <si>
    <t>Stumpy Stump</t>
  </si>
  <si>
    <t>StumpyStump</t>
  </si>
  <si>
    <t>plant, tree, wood</t>
  </si>
  <si>
    <t>Baby Plum</t>
  </si>
  <si>
    <t>Defeat a boss without using violence</t>
  </si>
  <si>
    <t>BabyPlum</t>
  </si>
  <si>
    <t>Ceremonial Dagger</t>
  </si>
  <si>
    <t>Whenever an Enemy is defeated, Apply 1 Stun to a random Enemy</t>
  </si>
  <si>
    <t>weapon, dagger</t>
  </si>
  <si>
    <t>CeremonialDagger</t>
  </si>
  <si>
    <t>Mysterious Mask</t>
  </si>
  <si>
    <t>Choose one of 3 Starting Characters and gain their Level Up Condition</t>
  </si>
  <si>
    <t>MysteriousMask</t>
  </si>
  <si>
    <t>Ultra Duplicator</t>
  </si>
  <si>
    <t>Whenever you obtain an item, get an extra copy of it</t>
  </si>
  <si>
    <t>UltraDuplicator</t>
  </si>
  <si>
    <t>game_beaten: one_of gain_stat bash 1 | gain_stat dash 1 | gain_stat push 1 | gain_stat transmute 1 | gain_stat scramble 1, 10% chance spawn_boss</t>
  </si>
  <si>
    <t>enemy_killed: apply_status stun 1 target=random</t>
  </si>
  <si>
    <t>link_loot</t>
  </si>
  <si>
    <t>item_acquired: mask_choice</t>
  </si>
  <si>
    <t>duplicate_items</t>
  </si>
  <si>
    <t>cult_of_the_lamb-risk_of_rain_2---pax_autocratica</t>
  </si>
  <si>
    <t>enchant_weapon random 1</t>
  </si>
  <si>
    <t>Music Box</t>
  </si>
  <si>
    <t>Hiroshi Tamawari</t>
  </si>
  <si>
    <t>Other Life - Azure Dreams Orig</t>
  </si>
  <si>
    <t>Azure Dreams/01. Music Box.mp3</t>
  </si>
  <si>
    <t>Memories Of Hero's Father</t>
  </si>
  <si>
    <t>Azure Dreams/02. Memories Of Hero's Father.mp3</t>
  </si>
  <si>
    <t>Overture</t>
  </si>
  <si>
    <t>Azure Dreams/03. Overture.mp3</t>
  </si>
  <si>
    <t>Theme Of Nico Southey</t>
  </si>
  <si>
    <t>Azure Dreams/04. Theme Of Nico Southey.mp3</t>
  </si>
  <si>
    <t>Theme Of Fur Gots</t>
  </si>
  <si>
    <t>Azure Dreams/05. Theme Of Fur Gots.mp3</t>
  </si>
  <si>
    <t>Theme Of Selfi Rode</t>
  </si>
  <si>
    <t>Azure Dreams/06. Theme Of Selfi Rode.mp3</t>
  </si>
  <si>
    <t>Theme Of Mia Miria</t>
  </si>
  <si>
    <t>Azure Dreams/07. Theme Of Mia Miria.mp3</t>
  </si>
  <si>
    <t>Theme Of Patty Pan</t>
  </si>
  <si>
    <t>Azure Dreams/08. Theme Of Patty Pan.mp3</t>
  </si>
  <si>
    <t>Theme Of Vivian Merca</t>
  </si>
  <si>
    <t>Azure Dreams/09. Theme Of Vivian Merca.mp3</t>
  </si>
  <si>
    <t>Theme Of Cherrl Child</t>
  </si>
  <si>
    <t>Azure Dreams/10. Theme Of Cherrl Child.mp3</t>
  </si>
  <si>
    <t>Theme Of Ghosh Rode</t>
  </si>
  <si>
    <t>Azure Dreams/11. Theme Of Ghosh Rode.mp3</t>
  </si>
  <si>
    <t>Hero's House #1</t>
  </si>
  <si>
    <t>Azure Dreams/12. Hero's House#1.mp3</t>
  </si>
  <si>
    <t>Town #1</t>
  </si>
  <si>
    <t>Azure Dreams/13. Town#1.mp3</t>
  </si>
  <si>
    <t>Arm Shop</t>
  </si>
  <si>
    <t>Azure Dreams/14. Arm Shop.mp3</t>
  </si>
  <si>
    <t>Monster Shop</t>
  </si>
  <si>
    <t>Azure Dreams/15. Monster Shop.mp3</t>
  </si>
  <si>
    <t>Temple #1</t>
  </si>
  <si>
    <t>Azure Dreams/16. Temple#1.mp3</t>
  </si>
  <si>
    <t>Town #2</t>
  </si>
  <si>
    <t>Azure Dreams/17. Town#2.mp3</t>
  </si>
  <si>
    <t>Dance At Pub</t>
  </si>
  <si>
    <t>Azure Dreams/18. Dance At Pub.mp3</t>
  </si>
  <si>
    <t>Pub</t>
  </si>
  <si>
    <t>Azure Dreams/19. Pub.mp3</t>
  </si>
  <si>
    <t>Gymnasium</t>
  </si>
  <si>
    <t>Azure Dreams/20. Gymnasium.mp3</t>
  </si>
  <si>
    <t>Playroom</t>
  </si>
  <si>
    <t>Azure Dreams/21. Playroom.mp3</t>
  </si>
  <si>
    <t>Game Playing</t>
  </si>
  <si>
    <t>Azure Dreams/22. Game Playing.mp3</t>
  </si>
  <si>
    <t>Hero's House #2</t>
  </si>
  <si>
    <t>Azure Dreams/23. Hero's House#2.mp3</t>
  </si>
  <si>
    <t>Town #3</t>
  </si>
  <si>
    <t>Azure Dreams/24. Town#3.mp3</t>
  </si>
  <si>
    <t>Casino</t>
  </si>
  <si>
    <t>Azure Dreams/25. Casino.mp3</t>
  </si>
  <si>
    <t>Monster Race Course</t>
  </si>
  <si>
    <t>Azure Dreams/26. Monster Racecourse.mp3</t>
  </si>
  <si>
    <t>Monster Racing</t>
  </si>
  <si>
    <t>Azure Dreams/27. Monster Racing.mp3</t>
  </si>
  <si>
    <t>Town #4</t>
  </si>
  <si>
    <t>Azure Dreams/28. Town#4.mp3</t>
  </si>
  <si>
    <t>Dance At Theatre</t>
  </si>
  <si>
    <t>Azure Dreams/29. Dance At Theatre.mp3</t>
  </si>
  <si>
    <t>Theatre</t>
  </si>
  <si>
    <t>Azure Dreams/30. Theatre.mp3</t>
  </si>
  <si>
    <t>Entrance Of Comedians</t>
  </si>
  <si>
    <t>Azure Dreams/31. Entrance Of Comedians.mp3</t>
  </si>
  <si>
    <t>Exit Comedians</t>
  </si>
  <si>
    <t>Azure Dreams/32. Exit Comedians.mp3</t>
  </si>
  <si>
    <t>Hero's House #3</t>
  </si>
  <si>
    <t>Azure Dreams/33. Hero's House#3.mp3</t>
  </si>
  <si>
    <t>Town #5</t>
  </si>
  <si>
    <t>Azure Dreams/34. Town#5.mp3</t>
  </si>
  <si>
    <t>Swimming Pool</t>
  </si>
  <si>
    <t>Azure Dreams/35. Swimming Pool.mp3</t>
  </si>
  <si>
    <t>Temple #2</t>
  </si>
  <si>
    <t>Azure Dreams/36. Temple#2.mp3</t>
  </si>
  <si>
    <t>Music For Solo Violin Cello</t>
  </si>
  <si>
    <t>Azure Dreams/37. Music for Solo Violincello.mp3</t>
  </si>
  <si>
    <t>Fanfare</t>
  </si>
  <si>
    <t>Azure Dreams/38. Fanfare.mp3</t>
  </si>
  <si>
    <t>Tower #1 (Theme)</t>
  </si>
  <si>
    <t>Azure Dreams/39. Tower#1(Theme).mp3</t>
  </si>
  <si>
    <t>Tower #2 (Variation #1)</t>
  </si>
  <si>
    <t>Azure Dreams/40. Tower#2(Variation#1).mp3</t>
  </si>
  <si>
    <t>Tower #3 (Variation #2)</t>
  </si>
  <si>
    <t>Azure Dreams/41. Tower#3(Variation#2).mp3</t>
  </si>
  <si>
    <t>Tower #4 (Variation #3)</t>
  </si>
  <si>
    <t>Azure Dreams/42. Tower#4(Variation#3).mp3</t>
  </si>
  <si>
    <t>Tower #5 (Variation #4)</t>
  </si>
  <si>
    <t>Azure Dreams/43. Tower#5(Variation#4).mp3</t>
  </si>
  <si>
    <t>Tower #6 (Variation #5)</t>
  </si>
  <si>
    <t>Azure Dreams/44. Tower#6(Variation#5).mp3</t>
  </si>
  <si>
    <t>Tower #7 (Variation #6)</t>
  </si>
  <si>
    <t>Azure Dreams/45. Tower#7(Variation#6).mp3</t>
  </si>
  <si>
    <t>Tower #8 (Variation #7)</t>
  </si>
  <si>
    <t>Azure Dreams/46. Tower#8(Variation#7).mp3</t>
  </si>
  <si>
    <t>Theme Of Veiled Genuine (Varia</t>
  </si>
  <si>
    <t>Azure Dreams/47. Theme of Veiled Genuine(Variation#8).mp3</t>
  </si>
  <si>
    <t>Tension (Variation #9)</t>
  </si>
  <si>
    <t>Azure Dreams/48. Tension(Variation#9).mp3</t>
  </si>
  <si>
    <t>Theme Of Hero (Finale)</t>
  </si>
  <si>
    <t>Azure Dreams/49. Theme of Hero(Finale).mp3</t>
  </si>
  <si>
    <t>Hero's House #4</t>
  </si>
  <si>
    <t>Azure Dreams/50. Hero's House#4.mp3</t>
  </si>
  <si>
    <t>Azure Dreams/51. Finale.mp3</t>
  </si>
  <si>
    <t>Dwarf Fortress (Main Theme)</t>
  </si>
  <si>
    <t>Dabu</t>
  </si>
  <si>
    <t>Dwarf Fortress (Original Game Soundtrack)</t>
  </si>
  <si>
    <t>Dwarf Fortress/01. Dwarf Fortress (Main Theme).mp3</t>
  </si>
  <si>
    <t>Strike It Again</t>
  </si>
  <si>
    <t>Dwarf Fortress: Adventure Mode (Original Game Soundtrack)</t>
  </si>
  <si>
    <t>Dwarf Fortress/01. Strike It Again.mp3</t>
  </si>
  <si>
    <t>First Year</t>
  </si>
  <si>
    <t>Dwarf Fortress/02. First Year.mp3</t>
  </si>
  <si>
    <t>The Capital</t>
  </si>
  <si>
    <t>Dwarf Fortress/02. The Capital.mp3</t>
  </si>
  <si>
    <t>Bruising The Fat (Shar Ikal)</t>
  </si>
  <si>
    <t>Dwarf Fortress/03. Bruising The Fat (Shar Ikal).mp3</t>
  </si>
  <si>
    <t>Craftsdwarfship</t>
  </si>
  <si>
    <t>Dwarf Fortress/03. Craftsdwarfship.mp3</t>
  </si>
  <si>
    <t>Life of Adventure</t>
  </si>
  <si>
    <t>Dwarf Fortress/04. Life of Adventure.mp3</t>
  </si>
  <si>
    <t>Strike The Earth!</t>
  </si>
  <si>
    <t>Dwarf Fortress/04. Strike The Earth!.mp3</t>
  </si>
  <si>
    <t>Beyond The Gates</t>
  </si>
  <si>
    <t>Dwarf Fortress/05. Beyond The Gates.mp3</t>
  </si>
  <si>
    <t>Strange Moods</t>
  </si>
  <si>
    <t>Dwarf Fortress/05. Strange Moods.mp3</t>
  </si>
  <si>
    <t>Hamlet Memoirs</t>
  </si>
  <si>
    <t>Dwarf Fortress/06. Hamlet Memoirs.mp3</t>
  </si>
  <si>
    <t>Hill Dwarf</t>
  </si>
  <si>
    <t>Dwarf Fortress/06. Hill Dwarf.mp3</t>
  </si>
  <si>
    <t>Night Creature</t>
  </si>
  <si>
    <t>Dwarf Fortress/07. Night Creature.mp3</t>
  </si>
  <si>
    <t>Vile Force of Darkness</t>
  </si>
  <si>
    <t>Dwarf Fortress/07. Vile Force of Darkness.mp3</t>
  </si>
  <si>
    <t>Expansive Cavern</t>
  </si>
  <si>
    <t>Dwarf Fortress/08. Expansive Cavern.mp3</t>
  </si>
  <si>
    <t>Into The Pits</t>
  </si>
  <si>
    <t>Dwarf Fortress/08. Into The Pits.mp3</t>
  </si>
  <si>
    <t>Forgotten Beast</t>
  </si>
  <si>
    <t>Dwarf Fortress/09. Forgotten Beast.mp3</t>
  </si>
  <si>
    <t>Sisters of War</t>
  </si>
  <si>
    <t>Dwarf Fortress/09. Sisters of War.mp3</t>
  </si>
  <si>
    <t>Cannibal</t>
  </si>
  <si>
    <t>Dwarf Fortress/10. Cannibal.mp3</t>
  </si>
  <si>
    <t>Drink &amp; Industry</t>
  </si>
  <si>
    <t>Dwarf Fortress/10. Drink &amp; Industry.mp3</t>
  </si>
  <si>
    <t>Mountainhome</t>
  </si>
  <si>
    <t>Dwarf Fortress/11. Mountainhome.mp3</t>
  </si>
  <si>
    <t>Pony Rider</t>
  </si>
  <si>
    <t>Dwarf Fortress/11. Pony Rider.mp3</t>
  </si>
  <si>
    <t>Death Spiral</t>
  </si>
  <si>
    <t>Dwarf Fortress/12. Death Spiral.mp3</t>
  </si>
  <si>
    <t>Two Coins</t>
  </si>
  <si>
    <t>Dwarf Fortress/12. Two Coins.mp3</t>
  </si>
  <si>
    <t>Losing Is Fun</t>
  </si>
  <si>
    <t>Dwarf Fortress/13. Losing Is Fun.mp3</t>
  </si>
  <si>
    <t>Winter Entombs You</t>
  </si>
  <si>
    <t>Dwarf Fortress/13. Winter Entombs You.mp3</t>
  </si>
  <si>
    <t>Another Year</t>
  </si>
  <si>
    <t>Dwarf Fortress/14. Another Year.mp3</t>
  </si>
  <si>
    <t>Koganusan</t>
  </si>
  <si>
    <t>Dwarf Fortress/15. Koganusan.mp3</t>
  </si>
  <si>
    <t>Espagnole (Bonus)</t>
  </si>
  <si>
    <t>Dwarf Fortress/16. Espagnole (Bonus).mp3</t>
  </si>
  <si>
    <t>Haunted Lands (Bonus)</t>
  </si>
  <si>
    <t>Dwarf Fortress/17. Haunted Lands (Bonus).mp3</t>
  </si>
  <si>
    <t>Cages &amp; Chains (Bonus)</t>
  </si>
  <si>
    <t>Dwarf Fortress/18. Cages &amp; Chains (Bonus).mp3</t>
  </si>
  <si>
    <t>Deathcard Cabin</t>
  </si>
  <si>
    <t>Jonah Senzel</t>
  </si>
  <si>
    <t>Inscryption (Original Soundtrack)</t>
  </si>
  <si>
    <t>Inscryption/01. Deathcard Cabin.mp3</t>
  </si>
  <si>
    <t>The Angler</t>
  </si>
  <si>
    <t>Inscryption/02. The Angler.mp3</t>
  </si>
  <si>
    <t>The Prospector</t>
  </si>
  <si>
    <t>Inscryption/03. The Prospector.mp3</t>
  </si>
  <si>
    <t>The Trapper</t>
  </si>
  <si>
    <t>Inscryption/04. The Trapper.mp3</t>
  </si>
  <si>
    <t>A Walk in the Woods</t>
  </si>
  <si>
    <t>Inscryption/05. A Walk in the Woods.mp3</t>
  </si>
  <si>
    <t>Leshy's Theme</t>
  </si>
  <si>
    <t>Inscryption/06. Leshy's Theme.mp3</t>
  </si>
  <si>
    <t>Inscryption/07. The Moon.mp3</t>
  </si>
  <si>
    <t>Long Forgotten Monuments</t>
  </si>
  <si>
    <t>Inscryption/08. Long Forgotten Monuments.mp3</t>
  </si>
  <si>
    <t>The Four Scrybes</t>
  </si>
  <si>
    <t>Inscryption/09. The Four Scrybes.mp3</t>
  </si>
  <si>
    <t>The Temple of the Dead</t>
  </si>
  <si>
    <t>Inscryption/10. The Temple of the Dead.mp3</t>
  </si>
  <si>
    <t>The Temple of Beasts</t>
  </si>
  <si>
    <t>Inscryption/11. The Temple of Beasts.mp3</t>
  </si>
  <si>
    <t>The Temple of Technology</t>
  </si>
  <si>
    <t>Inscryption/12. The Temple of Technology.mp3</t>
  </si>
  <si>
    <t>The Temple of Magicks</t>
  </si>
  <si>
    <t>Inscryption/13. The Temple of Magicks.mp3</t>
  </si>
  <si>
    <t>Cardplay</t>
  </si>
  <si>
    <t>Inscryption/14. Cardplay.mp3</t>
  </si>
  <si>
    <t>The Scrybe of the Dead</t>
  </si>
  <si>
    <t>Inscryption/15. The Scrybe of the Dead.mp3</t>
  </si>
  <si>
    <t>The Scrybe of Beasts</t>
  </si>
  <si>
    <t>Inscryption/16. The Scrybe of Beasts.mp3</t>
  </si>
  <si>
    <t>The Scrybe of Magicks</t>
  </si>
  <si>
    <t>Inscryption/17. The Scrybe of Magicks.mp3</t>
  </si>
  <si>
    <t>The Scrybe of Technology</t>
  </si>
  <si>
    <t>Inscryption/18. The Scrybe of Technology.mp3</t>
  </si>
  <si>
    <t>Botopia</t>
  </si>
  <si>
    <t>Inscryption/19. Botopia.mp3</t>
  </si>
  <si>
    <t>Uberbot Activated</t>
  </si>
  <si>
    <t>Inscryption/20. Uberbot Activated.mp3</t>
  </si>
  <si>
    <t>The Blank Canvas</t>
  </si>
  <si>
    <t>Inscryption/21. The Blank Canvas.mp3</t>
  </si>
  <si>
    <t>G0lly's Theme</t>
  </si>
  <si>
    <t>Inscryption/22. G0lly's Theme.mp3</t>
  </si>
  <si>
    <t>G0lly's Theme (Uploading)</t>
  </si>
  <si>
    <t>Inscryption/23. G0lly's Theme (Uploading).mp3</t>
  </si>
  <si>
    <t>Grimora's Crypt</t>
  </si>
  <si>
    <t>Inscryption/24. Grimora's Crypt.mp3</t>
  </si>
  <si>
    <t>A Final Duel</t>
  </si>
  <si>
    <t>Inscryption/25. A Final Duel.mp3</t>
  </si>
  <si>
    <t>Deathcard Cabin (Reprise)</t>
  </si>
  <si>
    <t>Inscryption/26. Deathcard Cabin (Reprise).mp3</t>
  </si>
  <si>
    <t>Scalp Ya Later</t>
  </si>
  <si>
    <t>Inscryption/27. Scalp Ya Later.mp3</t>
  </si>
  <si>
    <t>The Mycologists</t>
  </si>
  <si>
    <t>Inscryption/28. The Mycologists.mp3</t>
  </si>
  <si>
    <t>Race Against the Clock</t>
  </si>
  <si>
    <t>Inscryption/29. Race Against the Clock.mp3</t>
  </si>
  <si>
    <t>Captain Royal Dominguez</t>
  </si>
  <si>
    <t>Inscryption/30. Captain Royal Dominguez.mp3</t>
  </si>
  <si>
    <t>Zhengtao Pan</t>
  </si>
  <si>
    <t>RACCOIN: Coin Pusher Roguelike Soundtrack</t>
  </si>
  <si>
    <t>Raccoin - Coin Pusher Roguelike/01. Main Theme.mp3</t>
  </si>
  <si>
    <t>Raccoin - Coin Pusher Roguelike/02. Goal.mp3</t>
  </si>
  <si>
    <t>Raccoin - Coin Pusher Roguelike/03. Reward.mp3</t>
  </si>
  <si>
    <t>Robin's Shop</t>
  </si>
  <si>
    <t>Raccoin - Coin Pusher Roguelike/04. Robin's Shop.mp3</t>
  </si>
  <si>
    <t>Bad Coin</t>
  </si>
  <si>
    <t>Raccoin - Coin Pusher Roguelike/05. Bad Coin.mp3</t>
  </si>
  <si>
    <t>Bankrupt</t>
  </si>
  <si>
    <t>Raccoin - Coin Pusher Roguelike/06. Bankrupt.mp3</t>
  </si>
  <si>
    <t>Kick The Tires &amp; Light The Fires</t>
  </si>
  <si>
    <t>Phonetic Hero</t>
  </si>
  <si>
    <t>Sky Rogue Original Soundtrack</t>
  </si>
  <si>
    <t>Sky Rogue/01 Kick The Tires &amp; Light The Fires.mp3</t>
  </si>
  <si>
    <t>Go Get 'Em Ace!</t>
  </si>
  <si>
    <t>Sky Rogue/02 Go Get 'Em Ace!.mp3</t>
  </si>
  <si>
    <t>Re-Equip</t>
  </si>
  <si>
    <t>Sky Rogue/03 Re-Equip.mp3</t>
  </si>
  <si>
    <t>Cleared For Takeoff</t>
  </si>
  <si>
    <t>Sky Rogue/04 Cleared For Takeoff.mp3</t>
  </si>
  <si>
    <t>Angle of Attack</t>
  </si>
  <si>
    <t>Sky Rogue/05 Angle of Attack.mp3</t>
  </si>
  <si>
    <t>Easy Cowboy</t>
  </si>
  <si>
    <t>Sky Rogue/06 Easy Cowboy.mp3</t>
  </si>
  <si>
    <t>DRAW!!</t>
  </si>
  <si>
    <t>Sky Rogue/07 DRAW!!.mp3</t>
  </si>
  <si>
    <t>Bag Season</t>
  </si>
  <si>
    <t>Phonetic Hero, Kubbi</t>
  </si>
  <si>
    <t>Sky Rogue/08 Bag Season.mp3</t>
  </si>
  <si>
    <t>Snowblind</t>
  </si>
  <si>
    <t>Sky Rogue/09 Snowblind.mp3</t>
  </si>
  <si>
    <t>Beaded Up</t>
  </si>
  <si>
    <t>Sky Rogue/10 Beaded Up.mp3</t>
  </si>
  <si>
    <t>Bravo Zulu</t>
  </si>
  <si>
    <t>Sky Rogue/11 Bravo Zulu.mp3</t>
  </si>
  <si>
    <t>Gentle Giant Games</t>
  </si>
  <si>
    <t>Spiritfall Original Soundtrack</t>
  </si>
  <si>
    <t>Spiritfall/01. Title.mp3</t>
  </si>
  <si>
    <t>Visions</t>
  </si>
  <si>
    <t>Spiritfall/02. Visions.mp3</t>
  </si>
  <si>
    <t>The Sanctum</t>
  </si>
  <si>
    <t>Spiritfall/03. The Sanctum.mp3</t>
  </si>
  <si>
    <t>Outskirts</t>
  </si>
  <si>
    <t>Spiritfall/04. Outskirts.mp3</t>
  </si>
  <si>
    <t>Enduring Sentry</t>
  </si>
  <si>
    <t>Spiritfall/05. Enduring Sentry.mp3</t>
  </si>
  <si>
    <t>Shrine Keeper Theme: Perennial Flame</t>
  </si>
  <si>
    <t>Spiritfall/06. Shrine Keeper Theme - Perennial Flame.mp3</t>
  </si>
  <si>
    <t>The Viridian Trail</t>
  </si>
  <si>
    <t>Spiritfall/07. The Viridian Trail.mp3</t>
  </si>
  <si>
    <t>Dark Trinity</t>
  </si>
  <si>
    <t>Spiritfall/08. Dark Trinity.mp3</t>
  </si>
  <si>
    <t>Yara and Damu</t>
  </si>
  <si>
    <t>Spiritfall/09. Yara and Damu.mp3</t>
  </si>
  <si>
    <t>The Relic Tinkerer</t>
  </si>
  <si>
    <t>Spiritfall/10. The Relic Tinkerer.mp3</t>
  </si>
  <si>
    <t>Burrows</t>
  </si>
  <si>
    <t>Spiritfall/11. Burrows.mp3</t>
  </si>
  <si>
    <t>Heretic Warlock</t>
  </si>
  <si>
    <t>Spiritfall/12. Heretic Warlock.mp3</t>
  </si>
  <si>
    <t>Mighty Minions</t>
  </si>
  <si>
    <t>Spiritfall/13. Mighty Minions.mp3</t>
  </si>
  <si>
    <t>The Frigid Veil</t>
  </si>
  <si>
    <t>Spiritfall/14. The Frigid Veil.mp3</t>
  </si>
  <si>
    <t>Fallen Order</t>
  </si>
  <si>
    <t>Spiritfall/15. Fallen Order.mp3</t>
  </si>
  <si>
    <t>Tasmos, Head of the Order</t>
  </si>
  <si>
    <t>Spiritfall/16. Tasmos, Head of the Order.mp3</t>
  </si>
  <si>
    <t>Hidden Rift</t>
  </si>
  <si>
    <t>Spiritfall/17. Hidden Rift.mp3</t>
  </si>
  <si>
    <t>The Brink</t>
  </si>
  <si>
    <t>Spiritfall/18. The Brink.mp3</t>
  </si>
  <si>
    <t>The Great Gate</t>
  </si>
  <si>
    <t>Spiritfall/19. The Great Gate.mp3</t>
  </si>
  <si>
    <t>The High Priestess</t>
  </si>
  <si>
    <t>Spiritfall/20. The High Priestess.mp3</t>
  </si>
  <si>
    <t>Floor 1-1 Ghetto Libretto</t>
  </si>
  <si>
    <t>Craig Barnes</t>
  </si>
  <si>
    <t>Streets of Rogue (Original Game Soundtrack)</t>
  </si>
  <si>
    <t>Streets of Rogue/01 Floor 1-1 Ghetto Libretto.mp3</t>
  </si>
  <si>
    <t>Floor 1-2 Shanty Chantey</t>
  </si>
  <si>
    <t>Streets of Rogue/02 Floor 1-2 Shanty Chantey.mp3</t>
  </si>
  <si>
    <t>Floor 1-3 Slum Scrum</t>
  </si>
  <si>
    <t>Streets of Rogue/03 Floor 1-3 Slum Scrum.mp3</t>
  </si>
  <si>
    <t>Floor 2-1 Gonna Make You Do Backbreaking Labor (Everybody Moil and Toil Now)</t>
  </si>
  <si>
    <t>Streets of Rogue/04 Floor 2-1 Gonna Make You Do Backbreaking Labor (Everybody Moil and Toil Now).mp3</t>
  </si>
  <si>
    <t>Floor 2-2 THWOMP! (There It [A Rollicking Good Time] Is)</t>
  </si>
  <si>
    <t>Streets of Rogue/05 Floor 2-2 THWOMP! (There It [A Rollicking Good Time] Is).mp3</t>
  </si>
  <si>
    <t>Floor 2-3 LET'S GET READY TO (Hash Out Our Differences Peacefully)</t>
  </si>
  <si>
    <t>Streets of Rogue/06 Floor 2-3 LET'S GET READY TO (Hash Out Our Differences Peacefully).mp3</t>
  </si>
  <si>
    <t>Floor 3-1 Ace of La Boots</t>
  </si>
  <si>
    <t>Streets of Rogue/07 Floor 3-1 Ace of La Boots.mp3</t>
  </si>
  <si>
    <t>Floor 3-2 Do the Gorilla</t>
  </si>
  <si>
    <t>Streets of Rogue/08 Floor 3-2 Do the Gorilla.mp3</t>
  </si>
  <si>
    <t>Floor 3-3 Don't Stop Movin'! Like Really! Killer Robot Is After You!</t>
  </si>
  <si>
    <t>Streets of Rogue/09 Floor 3-3 Don't Stop Movin'! Like Really! Killer Robot Is After You!.mp3</t>
  </si>
  <si>
    <t>Floor 4-1 Hit Me With Your Best Rock</t>
  </si>
  <si>
    <t>Streets of Rogue/10 Floor 4-1 Hit Me With Your Best Rock.mp3</t>
  </si>
  <si>
    <t>Floor 4-2 Groove Is in the Blood-Pumping Organ of an Animate Being</t>
  </si>
  <si>
    <t>Streets of Rogue/11 Floor 4-2 Groove Is in the Blood-Pumping Organ of an Animate Being.mp3</t>
  </si>
  <si>
    <t>Floor 4-3 Heavy Wheezing on the Dancefloor</t>
  </si>
  <si>
    <t>Streets of Rogue/12 Floor 4-3 Heavy Wheezing on the Dancefloor.mp3</t>
  </si>
  <si>
    <t>Floor 5-1 I'm Too Arousing for My Turtleneck</t>
  </si>
  <si>
    <t>Streets of Rogue/13 Floor 5-1 I'm Too Arousing for My Turtleneck.mp3</t>
  </si>
  <si>
    <t>Floor 5-2 Gonna Bust a Blood Vessel</t>
  </si>
  <si>
    <t>Streets of Rogue/14 Floor 5-2 Gonna Bust a Blood Vessel.mp3</t>
  </si>
  <si>
    <t>Floor 5-3 Tell It to My Cardiologist, Why Dontcha</t>
  </si>
  <si>
    <t>Streets of Rogue/15 Floor 5-3 Tell It to My Cardiologist, Why Dontcha.mp3</t>
  </si>
  <si>
    <t>Final Floor The Mayor's Lament</t>
  </si>
  <si>
    <t>Streets of Rogue/16 Final Floor The Mayor's Lament.mp3</t>
  </si>
  <si>
    <t>Final Floor Speech! Speech!</t>
  </si>
  <si>
    <t>Streets of Rogue/17 Final Floor Speech! Speech!.mp3</t>
  </si>
  <si>
    <t>HUH. Get Funky. In the Streets of Rogue. Yeah. Jam On. (Credits)</t>
  </si>
  <si>
    <t>Streets of Rogue/18 HUH. Get Funky. In the Streets of Rogue. Yeah. Jam On. (Credits).mp3</t>
  </si>
  <si>
    <t>Let's Get This Video Game Started (Titles)</t>
  </si>
  <si>
    <t>Streets of Rogue/19 Let's Get This Video Game Started (Titles).mp3</t>
  </si>
  <si>
    <t>Turn Up the Base (Home Base)</t>
  </si>
  <si>
    <t>Streets of Rogue/20 Turn Up the Base (Home Base).mp3</t>
  </si>
  <si>
    <t>Won't You Kindly Increase the Decibels (Bonus Track)</t>
  </si>
  <si>
    <t>Streets of Rogue/21 Won't You Kindly Increase the Decibels (Bonus Track).mp3</t>
  </si>
  <si>
    <t>Streets of Rogue Trailer (Bonus Track)</t>
  </si>
  <si>
    <t>Streets of Rogue/22 Streets of Rogue Trailer (Bonus Track).mp3</t>
  </si>
  <si>
    <t>ASADI, Prince Of Persia</t>
  </si>
  <si>
    <t>The Rogue Prince of Persia (The Complete Soundtrack)</t>
  </si>
  <si>
    <t>The Rogue Prince of Persia/01. The Rogue Prince of Persia.mp3</t>
  </si>
  <si>
    <t>Whispering Waters</t>
  </si>
  <si>
    <t>The Rogue Prince of Persia/02. Whispering Waters.mp3</t>
  </si>
  <si>
    <t>Sacred Fire</t>
  </si>
  <si>
    <t>The Rogue Prince of Persia/03. Sacred Fire.mp3</t>
  </si>
  <si>
    <t>Last Wind</t>
  </si>
  <si>
    <t>The Rogue Prince of Persia/04. Last Wind.mp3</t>
  </si>
  <si>
    <t>The Corrupted</t>
  </si>
  <si>
    <t>The Rogue Prince of Persia/05. The Corrupted.mp3</t>
  </si>
  <si>
    <t>Ashes of Knowledge</t>
  </si>
  <si>
    <t>The Rogue Prince of Persia/06. Ashes of Knowledge.mp3</t>
  </si>
  <si>
    <t>Prince's Mistake</t>
  </si>
  <si>
    <t>The Rogue Prince of Persia/07. Prince's Mistake.mp3</t>
  </si>
  <si>
    <t>The Unstoppable</t>
  </si>
  <si>
    <t>The Rogue Prince of Persia/08. The Unstoppable.mp3</t>
  </si>
  <si>
    <t>Ravine's Sovereignty</t>
  </si>
  <si>
    <t>The Rogue Prince of Persia/09. Ravine's Sovereignty.mp3</t>
  </si>
  <si>
    <t>Verdant Sight</t>
  </si>
  <si>
    <t>The Rogue Prince of Persia/10. Verdant Sight.mp3</t>
  </si>
  <si>
    <t>Hero's Rest</t>
  </si>
  <si>
    <t>The Rogue Prince of Persia/11. Hero's Rest.mp3</t>
  </si>
  <si>
    <t>God Under the Rubble</t>
  </si>
  <si>
    <t>The Rogue Prince of Persia/12. God Under the Rubble.mp3</t>
  </si>
  <si>
    <t>In Tigris' Arms</t>
  </si>
  <si>
    <t>The Rogue Prince of Persia/13. In Tigris' Arms.mp3</t>
  </si>
  <si>
    <t>The Epicurean</t>
  </si>
  <si>
    <t>The Rogue Prince of Persia/14. The Epicurean.mp3</t>
  </si>
  <si>
    <t>Golden Dusk</t>
  </si>
  <si>
    <t>The Rogue Prince of Persia/15. Golden Dusk.mp3</t>
  </si>
  <si>
    <t>The Prodigy</t>
  </si>
  <si>
    <t>The Rogue Prince of Persia/16. The Prodigy.mp3</t>
  </si>
  <si>
    <t>Corroding Baths</t>
  </si>
  <si>
    <t>The Rogue Prince of Persia/17. Corroding Baths.mp3</t>
  </si>
  <si>
    <t>Golden Veins</t>
  </si>
  <si>
    <t>The Rogue Prince of Persia/18. Golden Veins.mp3</t>
  </si>
  <si>
    <t>Revelation</t>
  </si>
  <si>
    <t>The Rogue Prince of Persia/19. Revelation.mp3</t>
  </si>
  <si>
    <t>A New King Rises</t>
  </si>
  <si>
    <t>The Rogue Prince of Persia/20. A New King Rises.mp3</t>
  </si>
  <si>
    <t>Evocation</t>
  </si>
  <si>
    <t>The Rogue Prince of Persia/21. Evocation.mp3</t>
  </si>
  <si>
    <t>The Great Persian War</t>
  </si>
  <si>
    <t>The Rogue Prince of Persia/22. The Great Persian War.mp3</t>
  </si>
  <si>
    <t>Will of the Gods</t>
  </si>
  <si>
    <t>The Rogue Prince of Persia/23. Will of the Gods.mp3</t>
  </si>
  <si>
    <t>The Indomitable</t>
  </si>
  <si>
    <t>The Rogue Prince of Persia/24. The Indomitable.mp3</t>
  </si>
  <si>
    <t>Welcome to the world of Atomic</t>
  </si>
  <si>
    <t>Atomicrops Original Soundtrack</t>
  </si>
  <si>
    <t>Atomicrops/01. Welcome to the world of Atomicrops.mp3</t>
  </si>
  <si>
    <t>Town Theme</t>
  </si>
  <si>
    <t>Atomicrops/02. Town Theme.mp3</t>
  </si>
  <si>
    <t>Kicking it back at the Farm Ho</t>
  </si>
  <si>
    <t>Atomicrops/03. Kicking it back at the Farm House.mp3</t>
  </si>
  <si>
    <t>Spring Festival</t>
  </si>
  <si>
    <t>Atomicrops/04. Spring Festival.mp3</t>
  </si>
  <si>
    <t>Summer Festival</t>
  </si>
  <si>
    <t>Atomicrops/05. Summer Festival.mp3</t>
  </si>
  <si>
    <t>Fall Festival</t>
  </si>
  <si>
    <t>Atomicrops/06. Fall Festival.mp3</t>
  </si>
  <si>
    <t>Winter Festival</t>
  </si>
  <si>
    <t>Atomicrops/07. Winter Festival.mp3</t>
  </si>
  <si>
    <t>Bundit Theme</t>
  </si>
  <si>
    <t>Atomicrops/08. Bundit Theme.mp3</t>
  </si>
  <si>
    <t>Atomicrops/09. Desert.mp3</t>
  </si>
  <si>
    <t>Jungle</t>
  </si>
  <si>
    <t>Atomicrops/10. Jungle.mp3</t>
  </si>
  <si>
    <t>Plains</t>
  </si>
  <si>
    <t>Atomicrops/11. Plains.mp3</t>
  </si>
  <si>
    <t>Tundra</t>
  </si>
  <si>
    <t>Atomicrops/12. Tundra.mp3</t>
  </si>
  <si>
    <t>Nights of Spring</t>
  </si>
  <si>
    <t>Atomicrops/13. Nights of Spring.mp3</t>
  </si>
  <si>
    <t>Nights of Summer</t>
  </si>
  <si>
    <t>Atomicrops/14. Nights of Summer.mp3</t>
  </si>
  <si>
    <t>Nights of Fall</t>
  </si>
  <si>
    <t>Atomicrops/15. Nights of Fall.mp3</t>
  </si>
  <si>
    <t>Nights of Winter</t>
  </si>
  <si>
    <t>Atomicrops/16. Nights of Winter.mp3</t>
  </si>
  <si>
    <t>Nights of Atomic</t>
  </si>
  <si>
    <t>Atomicrops/17. Nights of Atomic.mp3</t>
  </si>
  <si>
    <t>Monstropod</t>
  </si>
  <si>
    <t>Atomicrops/18. Monstropod.mp3</t>
  </si>
  <si>
    <t>Sol Crusher</t>
  </si>
  <si>
    <t>Atomicrops/19. Sol Crusher.mp3</t>
  </si>
  <si>
    <t>Old Mech-Donald</t>
  </si>
  <si>
    <t>Atomicrops/20. Old Mech-Donald.mp3</t>
  </si>
  <si>
    <t>Bundertaker</t>
  </si>
  <si>
    <t>Atomicrops/21. Bundertaker.mp3</t>
  </si>
  <si>
    <t>Corpse-a-copia</t>
  </si>
  <si>
    <t>Atomicrops/22. Corpse-a-copia.mp3</t>
  </si>
  <si>
    <t>Atomicrops/23. Victory.mp3</t>
  </si>
  <si>
    <t>How to Till Soil</t>
  </si>
  <si>
    <t>Atomicrops/24. How to Till Soil.mp3</t>
  </si>
  <si>
    <t>Farming Through Spring</t>
  </si>
  <si>
    <t>Atomicrops/25. Farming Through Spring.mp3</t>
  </si>
  <si>
    <t>Farming Through Summer</t>
  </si>
  <si>
    <t>Atomicrops/26. Farming Through Summer.mp3</t>
  </si>
  <si>
    <t>Farming Through Fall</t>
  </si>
  <si>
    <t>Atomicrops/27. Farming Through Fall.mp3</t>
  </si>
  <si>
    <t>Farming Through Winter</t>
  </si>
  <si>
    <t>Atomicrops/28. Farming Through Winter.mp3</t>
  </si>
  <si>
    <t>Farming during the Atomic Seas</t>
  </si>
  <si>
    <t>Atomicrops/29. Farming during the Atomic Season.mp3</t>
  </si>
  <si>
    <t>Bloodmoon Spook</t>
  </si>
  <si>
    <t>Atomicrops/30. Bloodmoon Spook.mp3</t>
  </si>
  <si>
    <t>Deeper into the Desert</t>
  </si>
  <si>
    <t>Atomicrops/31. Deeper into the Desert.mp3</t>
  </si>
  <si>
    <t>Thicket Dance</t>
  </si>
  <si>
    <t>Atomicrops/32. Thicket Dance.mp3</t>
  </si>
  <si>
    <t>Distant Fields</t>
  </si>
  <si>
    <t>Atomicrops/33. Distant Fields.mp3</t>
  </si>
  <si>
    <t>Arctic Chill</t>
  </si>
  <si>
    <t>Atomicrops/34. Arctic Chill.mp3</t>
  </si>
  <si>
    <t>Deepest depths of the Desert</t>
  </si>
  <si>
    <t>Atomicrops/35. Deepest depths of the Desert.mp3</t>
  </si>
  <si>
    <t>Unseen depths of the Jungle</t>
  </si>
  <si>
    <t>Atomicrops/36. Unseen depths of the Jungle.mp3</t>
  </si>
  <si>
    <t>In the furthest of reach in th</t>
  </si>
  <si>
    <t>Atomicrops/37. In the furthest of reach in the darkest of Plains.mp3</t>
  </si>
  <si>
    <t>The Coldest Peak</t>
  </si>
  <si>
    <t>Atomicrops/38. The Coldest Peak.mp3</t>
  </si>
  <si>
    <t>The Farm awaits for another Fa</t>
  </si>
  <si>
    <t>Atomicrops/39. The Farm awaits for another Farmer.mp3</t>
  </si>
  <si>
    <t>Atomicats</t>
  </si>
  <si>
    <t>Atomicrops/40. Atomicats.mp3</t>
  </si>
  <si>
    <t>Wedding Jingle</t>
  </si>
  <si>
    <t>Atomicrops/41. Wedding Jingle.mp3</t>
  </si>
  <si>
    <t>Tranquil Moon</t>
  </si>
  <si>
    <t>Atomicrops/42. Tranquil Moon.mp3</t>
  </si>
  <si>
    <t>Breakdown Epiphanies</t>
  </si>
  <si>
    <t>Battle Brothers (Original Soundtrack)</t>
  </si>
  <si>
    <t>Battle Brothers/01. Battle Brothers.mp3</t>
  </si>
  <si>
    <t>Thug Life (Brigands)</t>
  </si>
  <si>
    <t>Battle Brothers/02. Thug Life (Brigands).mp3</t>
  </si>
  <si>
    <t>Alleys of Weissenhaven</t>
  </si>
  <si>
    <t>Battle Brothers/03. Alleys of Weissenhaven.mp3</t>
  </si>
  <si>
    <t>The Humming Hills</t>
  </si>
  <si>
    <t>Battle Brothers/04. The Humming Hills.mp3</t>
  </si>
  <si>
    <t>Bone March (Undead)</t>
  </si>
  <si>
    <t>Battle Brothers/05. Bone March (Undead).mp3</t>
  </si>
  <si>
    <t>The Black Iron Pact (Orcs)</t>
  </si>
  <si>
    <t>Battle Brothers/06. The Black Iron Pact (Orcs).mp3</t>
  </si>
  <si>
    <t>Nightfall in Valeshire</t>
  </si>
  <si>
    <t>Battle Brothers/07. Nightfall in Valeshire.mp3</t>
  </si>
  <si>
    <t>Laying Siege to Hammerburg (Noble Houses)</t>
  </si>
  <si>
    <t>Battle Brothers/08. Laying Siege to Hammerburg (Noble Houses).mp3</t>
  </si>
  <si>
    <t>Traversing the Northern Clanlands</t>
  </si>
  <si>
    <t>Battle Brothers/09. Traversing the Northern Clanlands.mp3</t>
  </si>
  <si>
    <t>The Pillage</t>
  </si>
  <si>
    <t>Battle Brothers/10. The Pillage.mp3</t>
  </si>
  <si>
    <t>Hoggart's Hideout (Brigands)</t>
  </si>
  <si>
    <t>Battle Brothers/11. Hoggart's Hideout (Brigands).mp3</t>
  </si>
  <si>
    <t>The Homestead</t>
  </si>
  <si>
    <t>Battle Brothers/12. The Homestead.mp3</t>
  </si>
  <si>
    <t>Warpath Ceremony (Goblins)</t>
  </si>
  <si>
    <t>Battle Brothers/13. Warpath Ceremony (Goblins).mp3</t>
  </si>
  <si>
    <t>Unleashing the Clans (Orcs)</t>
  </si>
  <si>
    <t>Battle Brothers/14. Unleashing the Clans (Orcs).mp3</t>
  </si>
  <si>
    <t>The Hunt (Beasts)</t>
  </si>
  <si>
    <t>Battle Brothers/15. The Hunt (Beasts).mp3</t>
  </si>
  <si>
    <t>Making a Name</t>
  </si>
  <si>
    <t>Battle Brothers/16. Making a Name.mp3</t>
  </si>
  <si>
    <t>Bloody Toll</t>
  </si>
  <si>
    <t>Battle Brothers/17. Bloody Toll.mp3</t>
  </si>
  <si>
    <t>Dreaded Mire</t>
  </si>
  <si>
    <t>Battle Brothers/18. Dreaded Mire.mp3</t>
  </si>
  <si>
    <t>The Legion Awakens (Undead)</t>
  </si>
  <si>
    <t>Battle Brothers/19. The Legion Awakens (Undead).mp3</t>
  </si>
  <si>
    <t>Direwolf Woods (Beasts)</t>
  </si>
  <si>
    <t>Battle Brothers/20. Direwolf Woods (Beasts).mp3</t>
  </si>
  <si>
    <t>Four Days to Crows Nest</t>
  </si>
  <si>
    <t>Battle Brothers/21. Four Days to Crows Nest.mp3</t>
  </si>
  <si>
    <t>Rise and Fall of House Kaltenborn (Noble Houses)</t>
  </si>
  <si>
    <t>Battle Brothers/22. Rise and Fall of House Kaltenborn (Noble Houses).mp3</t>
  </si>
  <si>
    <t>Walls of Dunenburg</t>
  </si>
  <si>
    <t>Battle Brothers/23. Walls of Dunenburg.mp3</t>
  </si>
  <si>
    <t>The Might of Obrokk (Orcs)</t>
  </si>
  <si>
    <t>Battle Brothers/24. The Might of Obrokk (Orcs).mp3</t>
  </si>
  <si>
    <t>A Hidden Menace (Goblins)</t>
  </si>
  <si>
    <t>Battle Brothers/25. A Hidden Menace (Goblins).mp3</t>
  </si>
  <si>
    <t>Curse of the Emperor (Undead)</t>
  </si>
  <si>
    <t>Battle Brothers/26. Curse of the Emperor (Undead).mp3</t>
  </si>
  <si>
    <t>Grinded in the Gears of War</t>
  </si>
  <si>
    <t>Battle Brothers/27. Grinded in the Gears of War.mp3</t>
  </si>
  <si>
    <t>Battle Brothers, Pt. 2</t>
  </si>
  <si>
    <t>Battle Brothers/28. Battle Brothers, Pt. 2.mp3</t>
  </si>
  <si>
    <t>Mercenary's Rest</t>
  </si>
  <si>
    <t>Battle Brothers/29. Mercenary's Rest.mp3</t>
  </si>
  <si>
    <t>Forging a Legacy (Release Trailer)</t>
  </si>
  <si>
    <t>Battle Brothers/30. Forging a Legacy (Release Trailer).mp3</t>
  </si>
  <si>
    <t>Darkest Dungeon II Main Theme</t>
  </si>
  <si>
    <t>Stuart Chatwood</t>
  </si>
  <si>
    <t>Darkest Dungeon II (Original Video Game Soundtrack)</t>
  </si>
  <si>
    <t>Darkest Dungeon II/1-01. Darkest Dungeon II Main Theme.mp3</t>
  </si>
  <si>
    <t>Be Bold Once More (Cutscene)</t>
  </si>
  <si>
    <t>Darkest Dungeon II/1-02. Be Bold Once More (Cutscene).mp3</t>
  </si>
  <si>
    <t>The Winding Valley (Abridged)</t>
  </si>
  <si>
    <t>Darkest Dungeon II/1-03. The Winding Valley (Abridged).mp3</t>
  </si>
  <si>
    <t>Foetor Fight</t>
  </si>
  <si>
    <t>Darkest Dungeon II/1-04. Foetor Fight.mp3</t>
  </si>
  <si>
    <t>The Inn</t>
  </si>
  <si>
    <t>Darkest Dungeon II/1-05. The Inn.mp3</t>
  </si>
  <si>
    <t>Sprawl Battle</t>
  </si>
  <si>
    <t>Darkest Dungeon II/1-06. Sprawl Battle.mp3</t>
  </si>
  <si>
    <t>Conflict in the Tangle</t>
  </si>
  <si>
    <t>Darkest Dungeon II/1-07. Conflict in the Tangle.mp3</t>
  </si>
  <si>
    <t>The Sluice</t>
  </si>
  <si>
    <t>Darkest Dungeon II/1-08. The Sluice.mp3</t>
  </si>
  <si>
    <t>Traverse the Mountain</t>
  </si>
  <si>
    <t>Darkest Dungeon II/1-09. Traverse the Mountain.mp3</t>
  </si>
  <si>
    <t>Battle of the Mountain</t>
  </si>
  <si>
    <t>Darkest Dungeon II/1-10. Battle of the Mountain.mp3</t>
  </si>
  <si>
    <t>The Winding Valley (Complete)</t>
  </si>
  <si>
    <t>Darkest Dungeon II/1-11. The Winding Valley (Complete).mp3</t>
  </si>
  <si>
    <t>A Glimmer of Hope (Trailer)</t>
  </si>
  <si>
    <t>Darkest Dungeon II/1-12. A Glimmer of Hope (Trailer).mp3</t>
  </si>
  <si>
    <t>The Howling End (Trailer)</t>
  </si>
  <si>
    <t>Darkest Dungeon II/1-13. The Howling End (Trailer).mp3</t>
  </si>
  <si>
    <t>Music of the Night (The Jester)</t>
  </si>
  <si>
    <t>Darkest Dungeon II/1-14. Music of the Night (The Jester).mp3</t>
  </si>
  <si>
    <t>A Dark Song (The Jester)</t>
  </si>
  <si>
    <t>Darkest Dungeon II/1-15. A Dark Song (The Jester).mp3</t>
  </si>
  <si>
    <t>The Shroud of the Deep</t>
  </si>
  <si>
    <t>Darkest Dungeon II/1-16. The Shroud of the Deep.mp3</t>
  </si>
  <si>
    <t>Altar of Hope (Act 1)</t>
  </si>
  <si>
    <t>Darkest Dungeon II/1-17. Altar of Hope (Act 1).mp3</t>
  </si>
  <si>
    <t>Altar of Hope (Act 2)</t>
  </si>
  <si>
    <t>Darkest Dungeon II/1-18. Altar of Hope (Act 2).mp3</t>
  </si>
  <si>
    <t>Altar of Hope (Act 3)</t>
  </si>
  <si>
    <t>Darkest Dungeon II/1-19. Altar of Hope (Act 3).mp3</t>
  </si>
  <si>
    <t>Altar of Hope (Act 4)</t>
  </si>
  <si>
    <t>Darkest Dungeon II/1-20. Altar of Hope (Act 4).mp3</t>
  </si>
  <si>
    <t>Your Confession is Complete</t>
  </si>
  <si>
    <t>Darkest Dungeon II/1-21. Your Confession is Complete.mp3</t>
  </si>
  <si>
    <t>Face Your Failures</t>
  </si>
  <si>
    <t>Darkest Dungeon II/1-22. Face Your Failures.mp3</t>
  </si>
  <si>
    <t>The Decisive Combat</t>
  </si>
  <si>
    <t>Darkest Dungeon II/1-23. The Decisive Combat.mp3</t>
  </si>
  <si>
    <t>Reflections</t>
  </si>
  <si>
    <t>Darkest Dungeon II/1-24. Reflections.mp3</t>
  </si>
  <si>
    <t>Hunger of the Beast Clan (Beastmen Combat)</t>
  </si>
  <si>
    <t>Stuart Chatwood;Stuart Chatwood</t>
  </si>
  <si>
    <t>Darkest Dungeon II-Kingdoms (Original Video Game Soundtrack)</t>
  </si>
  <si>
    <t>Darkest Dungeon II/2-01. Hunger of the Beast Clan (Beastmen Combat).mp3</t>
  </si>
  <si>
    <t>Beneath The Kingdom (Catacombs Combat)</t>
  </si>
  <si>
    <t>Darkest Dungeon II/2-02. Beneath The Kingdom (Catacombs Combat).mp3</t>
  </si>
  <si>
    <t>A Brief Respite</t>
  </si>
  <si>
    <t>Darkest Dungeon II/2-03. A Brief Respite.mp3</t>
  </si>
  <si>
    <t>Secrets of the Coven (Coven Combat)</t>
  </si>
  <si>
    <t>Darkest Dungeon II/2-04. Secrets of the Coven (Coven Combat).mp3</t>
  </si>
  <si>
    <t>Darkest Dungeon: Collector's Edition Original Soundtrack</t>
  </si>
  <si>
    <t>Darkest Dungeon/01 Darkest Dungeon (Theme).mp3</t>
  </si>
  <si>
    <t>The Hamlet</t>
  </si>
  <si>
    <t>Darkest Dungeon/02 The Hamlet.mp3</t>
  </si>
  <si>
    <t>Explore The Ruins</t>
  </si>
  <si>
    <t>Darkest Dungeon/03 Explore the Ruins.mp3</t>
  </si>
  <si>
    <t>Combat In The Ruins</t>
  </si>
  <si>
    <t>Darkest Dungeon/04 Combat in the Ruins.mp3</t>
  </si>
  <si>
    <t>A Brief Respite (Darkest Dungeon)</t>
  </si>
  <si>
    <t>Darkest Dungeon/05. A Brief Respite (Camp Theme).mp3</t>
  </si>
  <si>
    <t>Battle In The Warrens</t>
  </si>
  <si>
    <t>Darkest Dungeon/06 Battle in the Warrens.mp3</t>
  </si>
  <si>
    <t>Return To The Warrens</t>
  </si>
  <si>
    <t>Darkest Dungeon/07 Return to the Warrens.mp3</t>
  </si>
  <si>
    <t>Mournweald Encounter</t>
  </si>
  <si>
    <t>Darkest Dungeon/08 Mournweald Encounter.mp3</t>
  </si>
  <si>
    <t>Terror And Madness</t>
  </si>
  <si>
    <t>Darkest Dungeon/09. Terror and Madness (Trailer).mp3</t>
  </si>
  <si>
    <t>House Of Ruin</t>
  </si>
  <si>
    <t>Darkest Dungeon/10. House of Ruin (Trailer).mp3</t>
  </si>
  <si>
    <t>The Cove Battle</t>
  </si>
  <si>
    <t>Darkest Dungeon/11 The Cove Battle.mp3</t>
  </si>
  <si>
    <t>The Final Combat</t>
  </si>
  <si>
    <t>Darkest Dungeon/12 The Final Combat.mp3</t>
  </si>
  <si>
    <t>The End</t>
  </si>
  <si>
    <t>Darkest Dungeon/13 The End.mp3</t>
  </si>
  <si>
    <t>Town In Chaos</t>
  </si>
  <si>
    <t>Darkest Dungeon/14 Town in Chaos.mp3</t>
  </si>
  <si>
    <t>The Cove Battle Siren (feat. Jennifer Chao)</t>
  </si>
  <si>
    <t>Darkest Dungeon/15 The Cove Battle Siren (feat. Jennifer Chao).mp3</t>
  </si>
  <si>
    <t>Bloodletting Of The Crimson Court</t>
  </si>
  <si>
    <t>Darkest Dungeon/16 Bloodletting of the Crimson Court.mp3</t>
  </si>
  <si>
    <t>A Mocking Thirst</t>
  </si>
  <si>
    <t>Darkest Dungeon/17 A Mocking Thirst.mp3</t>
  </si>
  <si>
    <t>Forbidden Tannin</t>
  </si>
  <si>
    <t>Darkest Dungeon/18 Forbidden Tannin.mp3</t>
  </si>
  <si>
    <t>The Blasted Heath</t>
  </si>
  <si>
    <t>Darkest Dungeon/19 The Blasted Heath.mp3</t>
  </si>
  <si>
    <t>Dark Mitochondria</t>
  </si>
  <si>
    <t>Darkest Dungeon/20 Dark Mitochondria.mp3</t>
  </si>
  <si>
    <t>The Senescence</t>
  </si>
  <si>
    <t>Darkest Dungeon/21 The Senescence.mp3</t>
  </si>
  <si>
    <t>The Chloroplast of Cosmarium</t>
  </si>
  <si>
    <t>Darkest Dungeon/22 The Chloroplast of Cosmarium.mp3</t>
  </si>
  <si>
    <t>All Things Must Come</t>
  </si>
  <si>
    <t>Darkest Dungeon/23 All Things Must Come.mp3</t>
  </si>
  <si>
    <t>MajorWipeout</t>
  </si>
  <si>
    <t>Dead Estate OST</t>
  </si>
  <si>
    <t>Dead Estate/1-01. Dead Estate.mp3</t>
  </si>
  <si>
    <t>Here We Go (Again)</t>
  </si>
  <si>
    <t>Dead Estate/1-02. Here We Go (Again).mp3</t>
  </si>
  <si>
    <t>Sex Sells</t>
  </si>
  <si>
    <t>Dead Estate/1-03. Sex Sells.mp3</t>
  </si>
  <si>
    <t>Combative Dissonance</t>
  </si>
  <si>
    <t>Dead Estate/1-04. Combative Dissonance.mp3</t>
  </si>
  <si>
    <t>RUN!</t>
  </si>
  <si>
    <t>Dead Estate/1-05. RUN!.mp3</t>
  </si>
  <si>
    <t>Rising Tension</t>
  </si>
  <si>
    <t>Dead Estate/1-06. Rising Tension.mp3</t>
  </si>
  <si>
    <t>Deadline</t>
  </si>
  <si>
    <t>Dead Estate/1-07. Deadline.mp3</t>
  </si>
  <si>
    <t>Getting Experimental</t>
  </si>
  <si>
    <t>Dead Estate/1-08. Getting Experimental.mp3</t>
  </si>
  <si>
    <t>Bigger and Better</t>
  </si>
  <si>
    <t>Dead Estate/1-09. Bigger and Better.mp3</t>
  </si>
  <si>
    <t>Steady Yourself</t>
  </si>
  <si>
    <t>Dead Estate/1-10. Steady Yourself.mp3</t>
  </si>
  <si>
    <t>And Then There's Chunks</t>
  </si>
  <si>
    <t>Dead Estate/1-11. And Then There's Chunks.mp3</t>
  </si>
  <si>
    <t>The End?</t>
  </si>
  <si>
    <t>Dead Estate/1-12. The End-.mp3</t>
  </si>
  <si>
    <t>Victory Lap</t>
  </si>
  <si>
    <t>Dead Estate/1-13. Victory Lap.mp3</t>
  </si>
  <si>
    <t>Memory Stroll</t>
  </si>
  <si>
    <t>Dead Estate/1-14. Memory Stroll.mp3</t>
  </si>
  <si>
    <t>Badge Scouting</t>
  </si>
  <si>
    <t>Dead Estate/1-15. Badge Scouting.mp3</t>
  </si>
  <si>
    <t>Sudden Vacancy</t>
  </si>
  <si>
    <t>Dead Estate/1-16. Sudden Vacancy.mp3</t>
  </si>
  <si>
    <t>Missing Persons</t>
  </si>
  <si>
    <t>Dead Estate/1-17. Missing Persons.mp3</t>
  </si>
  <si>
    <t>Renovation</t>
  </si>
  <si>
    <t>Dead Estate/1-18. Renovation.mp3</t>
  </si>
  <si>
    <t>Experimentation</t>
  </si>
  <si>
    <t>Dead Estate/1-19. Experimentation.mp3</t>
  </si>
  <si>
    <t>FREEDOM</t>
  </si>
  <si>
    <t>Dead Estate/1-20. FREEDOM.mp3</t>
  </si>
  <si>
    <t>That's Showbiz, Baby</t>
  </si>
  <si>
    <t>Dead Estate/1-21. That's Showbiz, Baby.mp3</t>
  </si>
  <si>
    <t>The Man Cave</t>
  </si>
  <si>
    <t>Dead Estate/1-22. The Man Cave.mp3</t>
  </si>
  <si>
    <t>A Warning From Beyond</t>
  </si>
  <si>
    <t>Dead Estate/1-23. A Warning From Beyond.mp3</t>
  </si>
  <si>
    <t>Secrets Revealed</t>
  </si>
  <si>
    <t>Dead Estate/1-24. Secrets Revealed.mp3</t>
  </si>
  <si>
    <t>D34D-357473</t>
  </si>
  <si>
    <t>Dead Estate/1-25. D34D-357473.mp3</t>
  </si>
  <si>
    <t>Sneaking Out</t>
  </si>
  <si>
    <t>Dead Estate/1-26. Sneaking Out.mp3</t>
  </si>
  <si>
    <t>Pharaoh's Tomb</t>
  </si>
  <si>
    <t>Dead Estate/1-27. Pharaoh's Tomb.mp3</t>
  </si>
  <si>
    <t>Lights, Camera,</t>
  </si>
  <si>
    <t>Dead Estate/1-28. Lights, Camera,.mp3</t>
  </si>
  <si>
    <t>ACTION</t>
  </si>
  <si>
    <t>Dead Estate/1-29. ACTION.mp3</t>
  </si>
  <si>
    <t>Sunken Dreams</t>
  </si>
  <si>
    <t>Dead Estate/1-30. Sunken Dreams.mp3</t>
  </si>
  <si>
    <t>One-Way 3X1T</t>
  </si>
  <si>
    <t>Dead Estate/1-31. One-Way 3X1T.mp3</t>
  </si>
  <si>
    <t>Diavola's Cage</t>
  </si>
  <si>
    <t>Dead Estate/1-32. Diavola's Cage.mp3</t>
  </si>
  <si>
    <t>Diavola's Rage</t>
  </si>
  <si>
    <t>Dead Estate/1-33. Diavola's Rage.mp3</t>
  </si>
  <si>
    <t>A Grand Escape</t>
  </si>
  <si>
    <t>Dead Estate/1-34. A Grand Escape.mp3</t>
  </si>
  <si>
    <t>Safe and Sound</t>
  </si>
  <si>
    <t>Dead Estate/1-35. Safe and Sound.mp3</t>
  </si>
  <si>
    <t>Diavola Conquered</t>
  </si>
  <si>
    <t>Dead Estate/1-36. Diavola Conquered.mp3</t>
  </si>
  <si>
    <t>Vault of Valuables</t>
  </si>
  <si>
    <t>Dead Estate/1-37. Vault of Valuables.mp3</t>
  </si>
  <si>
    <t>I nerfed my HP for this...?</t>
  </si>
  <si>
    <t>Dead Estate/1-38. I nerfed my HP for this...-.mp3</t>
  </si>
  <si>
    <t>Made With Love</t>
  </si>
  <si>
    <t>Dead Estate/1-39. Made With Love.mp3</t>
  </si>
  <si>
    <t>Feeling the Pressure</t>
  </si>
  <si>
    <t>Dead Estate/1-40. Feeling the Pressure.mp3</t>
  </si>
  <si>
    <t>Perfectly Normal Item Shop</t>
  </si>
  <si>
    <t>Dead Estate/1-41. Perfectly Normal Item Shop.mp3</t>
  </si>
  <si>
    <t>Boon From Above</t>
  </si>
  <si>
    <t>Dead Estate/1-42. Boon From Above.mp3</t>
  </si>
  <si>
    <t>Goon From Below</t>
  </si>
  <si>
    <t>Dead Estate/1-43. Goon From Below.mp3</t>
  </si>
  <si>
    <t>Hell and Back</t>
  </si>
  <si>
    <t>Dead Estate/1-44. Hell and Back.mp3</t>
  </si>
  <si>
    <t>Aggroculture</t>
  </si>
  <si>
    <t>Dead Estate/1-45. Aggroculture.mp3</t>
  </si>
  <si>
    <t>Formless Mirage</t>
  </si>
  <si>
    <t>Dead Estate/1-46. Formless Mirage.mp3</t>
  </si>
  <si>
    <t>Blood and Rust</t>
  </si>
  <si>
    <t>Dead Estate/1-47. Blood and Rust.mp3</t>
  </si>
  <si>
    <t>Leviathan's Dream</t>
  </si>
  <si>
    <t>Dead Estate/1-48. Leviathan's Dream.mp3</t>
  </si>
  <si>
    <t>Leviathan's Wake</t>
  </si>
  <si>
    <t>Dead Estate/1-49. Leviathan's Wake.mp3</t>
  </si>
  <si>
    <t>Sacred Grounds</t>
  </si>
  <si>
    <t>Dead Estate/1-50. Sacred Grounds.mp3</t>
  </si>
  <si>
    <t>Darkness Will Fall</t>
  </si>
  <si>
    <t>Dead Estate/1-51. Darkness Will Fall.mp3</t>
  </si>
  <si>
    <t>Everything's Changing</t>
  </si>
  <si>
    <t>Dead Estate/1-52. Everything's Changing.mp3</t>
  </si>
  <si>
    <t>Always On Call</t>
  </si>
  <si>
    <t>Dead Estate/1-53. Always On Call.mp3</t>
  </si>
  <si>
    <t>Don't Go Estranging</t>
  </si>
  <si>
    <t>Dead Estate/1-54. Don't Go Estranging.mp3</t>
  </si>
  <si>
    <t>Ethereal Danger</t>
  </si>
  <si>
    <t>Dead Estate/1-55. Ethereal Danger.mp3</t>
  </si>
  <si>
    <t>Scion Ascending</t>
  </si>
  <si>
    <t>Dead Estate/1-56. Scion Ascending.mp3</t>
  </si>
  <si>
    <t>Try Not To Panic</t>
  </si>
  <si>
    <t>Dead Estate/1-57. Try Not To Panic.mp3</t>
  </si>
  <si>
    <t>Apocalypse Pending</t>
  </si>
  <si>
    <t>Dead Estate/1-58. Apocalypse Pending.mp3</t>
  </si>
  <si>
    <t>Tremors In The Night</t>
  </si>
  <si>
    <t>Dead Estate/1-59. Tremors In The Night.mp3</t>
  </si>
  <si>
    <t>Embers on the Ground</t>
  </si>
  <si>
    <t>Dead Estate/1-60. Embers on the Ground.mp3</t>
  </si>
  <si>
    <t>Two Moons In The Sky, No Stars To Be Found</t>
  </si>
  <si>
    <t>Dead Estate/1-61. Two Moons In The Sky, No Stars To Be Found.mp3</t>
  </si>
  <si>
    <t>Fireside Respite</t>
  </si>
  <si>
    <t>Dead Estate/1-62. Fireside Respite.mp3</t>
  </si>
  <si>
    <t>Good Night</t>
  </si>
  <si>
    <t>Dead Estate/1-63. Good Night.mp3</t>
  </si>
  <si>
    <t>Assignment Anya</t>
  </si>
  <si>
    <t>Dead Estate - Assignment Anya OST</t>
  </si>
  <si>
    <t>Dead Estate/2-01. Assignment Anya.mp3</t>
  </si>
  <si>
    <t>Fend 4 Yourself</t>
  </si>
  <si>
    <t>Dead Estate/2-02. Fend 4 Yourself.mp3</t>
  </si>
  <si>
    <t>Overrun</t>
  </si>
  <si>
    <t>Dead Estate/2-03. Overrun.mp3</t>
  </si>
  <si>
    <t>Here You Are Again</t>
  </si>
  <si>
    <t>Dead Estate/2-04. Here You Are Again.mp3</t>
  </si>
  <si>
    <t>Outward</t>
  </si>
  <si>
    <t>Dead Estate/2-05. Outward.mp3</t>
  </si>
  <si>
    <t>Westward</t>
  </si>
  <si>
    <t>Dead Estate/2-06. Westward.mp3</t>
  </si>
  <si>
    <t>Inward</t>
  </si>
  <si>
    <t>Dead Estate/2-07. Inward.mp3</t>
  </si>
  <si>
    <t>Eastward</t>
  </si>
  <si>
    <t>Dead Estate/2-08. Eastward.mp3</t>
  </si>
  <si>
    <t>Busy Halls</t>
  </si>
  <si>
    <t>Dead Estate/2-09. Busy Halls.mp3</t>
  </si>
  <si>
    <t>Empty Graves</t>
  </si>
  <si>
    <t>Dead Estate/2-10. Empty Graves.mp3</t>
  </si>
  <si>
    <t>Morose Murmurs</t>
  </si>
  <si>
    <t>Dead Estate/2-11. Morose Murmurs.mp3</t>
  </si>
  <si>
    <t>Occult Pursuit</t>
  </si>
  <si>
    <t>Dead Estate/2-12. Occult Pursuit.mp3</t>
  </si>
  <si>
    <t>sxxsslls</t>
  </si>
  <si>
    <t>Dead Estate/2-13. sxxsslls.mp3</t>
  </si>
  <si>
    <t>He Doesn't Bite</t>
  </si>
  <si>
    <t>Dead Estate/2-14. He Doesn't Bite.mp3</t>
  </si>
  <si>
    <t>Home Stretch</t>
  </si>
  <si>
    <t>Dead Estate/2-15. Home Stretch.mp3</t>
  </si>
  <si>
    <t>Based on a True* Story</t>
  </si>
  <si>
    <t>Dead Estate/2-16. Based on a True- Story.mp3</t>
  </si>
  <si>
    <t>01 Dome Keeper - Beastmaster</t>
  </si>
  <si>
    <t>Dome Keeper/01. Dome Keeper - Beastmaster.mp3</t>
  </si>
  <si>
    <t>01 Dome Keeper - Infiltrator</t>
  </si>
  <si>
    <t>Dome Keeper/01. Dome Keeper - Infiltrator.mp3</t>
  </si>
  <si>
    <t>02 A Stone Falling</t>
  </si>
  <si>
    <t>Dome Keeper/02. A Stone Falling.mp3</t>
  </si>
  <si>
    <t>02 Snake of Lights</t>
  </si>
  <si>
    <t>Dome Keeper/02. Snake of Lights.mp3</t>
  </si>
  <si>
    <t>03 Kyōmei</t>
  </si>
  <si>
    <t>Dome Keeper/03. Kyōmei.mp3</t>
  </si>
  <si>
    <t>03 Land of the Stalks</t>
  </si>
  <si>
    <t>Dome Keeper/03. Land of the Stalks.mp3</t>
  </si>
  <si>
    <t>04 A Friend in the Dome</t>
  </si>
  <si>
    <t>Dome Keeper/04. A Friend in the Dome.mp3</t>
  </si>
  <si>
    <t>04 Deep Chill</t>
  </si>
  <si>
    <t>Dome Keeper/04. Deep Chill.mp3</t>
  </si>
  <si>
    <t>05 Shuriken Heart</t>
  </si>
  <si>
    <t>Dome Keeper/05. Shuriken Heart.mp3</t>
  </si>
  <si>
    <t>05 To Each a Task</t>
  </si>
  <si>
    <t>Dome Keeper/05. To Each a Task.mp3</t>
  </si>
  <si>
    <t>06 Luminesce</t>
  </si>
  <si>
    <t>Dome Keeper/06. Luminesce.mp3</t>
  </si>
  <si>
    <t>06 Parabolas in Nature</t>
  </si>
  <si>
    <t>Dome Keeper/06. Parabolas in Nature.mp3</t>
  </si>
  <si>
    <t>07 The Beastmaster</t>
  </si>
  <si>
    <t>Dome Keeper/07. The Beastmaster.mp3</t>
  </si>
  <si>
    <t>07 The Infiltrator</t>
  </si>
  <si>
    <t>Dome Keeper/07. The Infiltrator.mp3</t>
  </si>
  <si>
    <t>08 Lunar Dragon</t>
  </si>
  <si>
    <t>Dome Keeper/08. Lunar Dragon.mp3</t>
  </si>
  <si>
    <t>08 Mizu no Dōkutsu</t>
  </si>
  <si>
    <t>Dome Keeper/08. Mizu no Dōkutsu.mp3</t>
  </si>
  <si>
    <t>09 Owl Hour</t>
  </si>
  <si>
    <t>Dome Keeper/09. Owl Hour.mp3</t>
  </si>
  <si>
    <t>09 The Cobalt Chord</t>
  </si>
  <si>
    <t>Dome Keeper/09. The Cobalt Chord.mp3</t>
  </si>
  <si>
    <t>Dome Keeper: Assessor</t>
  </si>
  <si>
    <t>Cameron Paxton</t>
  </si>
  <si>
    <t>Dome Keeper, Vol. II: The Assessor (Original Soundtrack)</t>
  </si>
  <si>
    <t>Dome Keeper/1-01. Dome Keeper - Assessor.mp3</t>
  </si>
  <si>
    <t>Lonely Job</t>
  </si>
  <si>
    <t>Dome Keeper/1-02. Lonely Job.mp3</t>
  </si>
  <si>
    <t>Alchemy</t>
  </si>
  <si>
    <t>Dome Keeper/1-03. Alchemy.mp3</t>
  </si>
  <si>
    <t>Sombre</t>
  </si>
  <si>
    <t>Dome Keeper/1-04. Sombre.mp3</t>
  </si>
  <si>
    <t>Eternal Dust</t>
  </si>
  <si>
    <t>Dome Keeper/1-05. Eternal Dust.mp3</t>
  </si>
  <si>
    <t>Layer By Layer</t>
  </si>
  <si>
    <t>Dome Keeper/1-06. Layer By Layer.mp3</t>
  </si>
  <si>
    <t>The Assessor</t>
  </si>
  <si>
    <t>Dome Keeper/1-07. The Assessor.mp3</t>
  </si>
  <si>
    <t>Vestigial Eye</t>
  </si>
  <si>
    <t>Dome Keeper/1-08. Vestigial Eye.mp3</t>
  </si>
  <si>
    <t>Claustrophobe</t>
  </si>
  <si>
    <t>Dome Keeper/1-09. Claustrophobe.mp3</t>
  </si>
  <si>
    <t>The Very Last Egg</t>
  </si>
  <si>
    <t>Dome Keeper/1-10. The Very Last Egg.mp3</t>
  </si>
  <si>
    <t>Caves Beyond</t>
  </si>
  <si>
    <t>Dome Keeper/1-11. Caves Beyond.mp3</t>
  </si>
  <si>
    <t>All Too Familiar</t>
  </si>
  <si>
    <t>Dome Keeper/1-12. All Too Familiar.mp3</t>
  </si>
  <si>
    <t>Ascension Cloak</t>
  </si>
  <si>
    <t>Dome Keeper/1-13. Ascension Cloak.mp3</t>
  </si>
  <si>
    <t>Final Push</t>
  </si>
  <si>
    <t>Dome Keeper/1-14. Final Push.mp3</t>
  </si>
  <si>
    <t>The Perfect Bounce</t>
  </si>
  <si>
    <t>Dome Keeper/1-15. The Perfect Bounce.mp3</t>
  </si>
  <si>
    <t>Crooked Path</t>
  </si>
  <si>
    <t>Dome Keeper: Assessor Gear Pack</t>
  </si>
  <si>
    <t>Dome Keeper/1-16. Crooked Path.mp3</t>
  </si>
  <si>
    <t>Gravity Waltz</t>
  </si>
  <si>
    <t>Dome Keeper/1-17. Gravity Waltz.mp3</t>
  </si>
  <si>
    <t>10 Looming</t>
  </si>
  <si>
    <t>Dome Keeper/10. Looming.mp3</t>
  </si>
  <si>
    <t>10 Symbiote</t>
  </si>
  <si>
    <t>Dome Keeper/10. Symbiote.mp3</t>
  </si>
  <si>
    <t>11 Catgoblin Canto</t>
  </si>
  <si>
    <t>Dome Keeper/11. Catgoblin Canto.mp3</t>
  </si>
  <si>
    <t>11 Kunai Lullaby</t>
  </si>
  <si>
    <t>Dome Keeper/11. Kunai Lullaby.mp3</t>
  </si>
  <si>
    <t>12 Green Sky</t>
  </si>
  <si>
    <t>Dome Keeper/12. Green Sky.mp3</t>
  </si>
  <si>
    <t>12 La Sérénade de Squidley</t>
  </si>
  <si>
    <t>Dome Keeper/12. La Sérénade de Squidley.mp3</t>
  </si>
  <si>
    <t>13 Air Control</t>
  </si>
  <si>
    <t>Dome Keeper/13. Air Control.mp3</t>
  </si>
  <si>
    <t>13 Counting Arms</t>
  </si>
  <si>
    <t>Dome Keeper/13. Counting Arms.mp3</t>
  </si>
  <si>
    <t>14 Dirges Drillberti</t>
  </si>
  <si>
    <t>Dome Keeper/14. Dirges Drillberti.mp3</t>
  </si>
  <si>
    <t>14 So Far to Fall</t>
  </si>
  <si>
    <t>Dome Keeper/14. So Far to Fall.mp3</t>
  </si>
  <si>
    <t>15 All Rise</t>
  </si>
  <si>
    <t>Dome Keeper/15. All Rise.mp3</t>
  </si>
  <si>
    <t>15 Crowning Climb</t>
  </si>
  <si>
    <t>Dome Keeper/15. Crowning Climb.mp3</t>
  </si>
  <si>
    <t>16 Nemesis</t>
  </si>
  <si>
    <t>Dome Keeper/16. Nemesis.mp3</t>
  </si>
  <si>
    <t>16 The Scarab</t>
  </si>
  <si>
    <t>Dome Keeper/16. The Scarab.mp3</t>
  </si>
  <si>
    <t>17 Squad Goals</t>
  </si>
  <si>
    <t>Dome Keeper/17. Squad Goals.mp3</t>
  </si>
  <si>
    <t>17 Swing Another Day</t>
  </si>
  <si>
    <t>Dome Keeper/17. Swing Another Day.mp3</t>
  </si>
  <si>
    <t>18 Hyperathletic</t>
  </si>
  <si>
    <t>Dome Keeper/18. Hyperathletic.mp3</t>
  </si>
  <si>
    <t>18 Overseer Anthem</t>
  </si>
  <si>
    <t>Dome Keeper/18. Overseer Anthem.mp3</t>
  </si>
  <si>
    <t>Dome Keeper: Engineer</t>
  </si>
  <si>
    <t>Dome Keeper Original Soundtrack</t>
  </si>
  <si>
    <t>Dome Keeper/2-01. Dome Keeper - Engineer.mp3</t>
  </si>
  <si>
    <t>Between the Waves</t>
  </si>
  <si>
    <t>Dome Keeper/2-02. Between the Waves.mp3</t>
  </si>
  <si>
    <t>Lost in the Mines</t>
  </si>
  <si>
    <t>Dome Keeper/2-03. Lost in the Mines.mp3</t>
  </si>
  <si>
    <t>Ancient Artifact</t>
  </si>
  <si>
    <t>Dome Keeper/2-04. Ancient Artifact.mp3</t>
  </si>
  <si>
    <t>Deeper and Deeper</t>
  </si>
  <si>
    <t>Dome Keeper/2-05. Deeper and Deeper.mp3</t>
  </si>
  <si>
    <t>Further Underneath</t>
  </si>
  <si>
    <t>Dome Keeper/2-06. Further Underneath.mp3</t>
  </si>
  <si>
    <t>The Engineer</t>
  </si>
  <si>
    <t>Dome Keeper/2-07. The Engineer.mp3</t>
  </si>
  <si>
    <t>A Moment to Breathe</t>
  </si>
  <si>
    <t>Dome Keeper/2-08. A Moment to Breathe.mp3</t>
  </si>
  <si>
    <t>Undiscovered Flora</t>
  </si>
  <si>
    <t>Dome Keeper/2-09. Undiscovered Flora.mp3</t>
  </si>
  <si>
    <t>Delving</t>
  </si>
  <si>
    <t>Dome Keeper/2-10. Delving.mp3</t>
  </si>
  <si>
    <t>Ode to Iron</t>
  </si>
  <si>
    <t>Dome Keeper/2-11. Ode to Iron.mp3</t>
  </si>
  <si>
    <t>Collapse</t>
  </si>
  <si>
    <t>Dome Keeper/2-12. Collapse.mp3</t>
  </si>
  <si>
    <t>Jetpack Requiem</t>
  </si>
  <si>
    <t>Dome Keeper/2-13. Jetpack Requiem.mp3</t>
  </si>
  <si>
    <t>Desperation</t>
  </si>
  <si>
    <t>Dome Keeper/2-14. Desperation.mp3</t>
  </si>
  <si>
    <t>Laser Party</t>
  </si>
  <si>
    <t>Dome Keeper/2-15. Laser Party.mp3</t>
  </si>
  <si>
    <t>Alone With One's Thoughts</t>
  </si>
  <si>
    <t>Cameron Paxton;Cameron Paxton</t>
  </si>
  <si>
    <t>Dome Keeper: Engineer Gear Pack</t>
  </si>
  <si>
    <t>Dome Keeper/2-16. Alone With One's Thoughts.mp3</t>
  </si>
  <si>
    <t>Glowworms</t>
  </si>
  <si>
    <t>Dome Keeper/2-17. Glowworms.mp3</t>
  </si>
  <si>
    <t>Death to Chronos</t>
  </si>
  <si>
    <t>Hades II (Original Soundtrack)</t>
  </si>
  <si>
    <t>Hades II/01. Death to Chronos.mp3</t>
  </si>
  <si>
    <t>Edge of Erebus</t>
  </si>
  <si>
    <t>Hades II/02. Edge of Erebus.mp3</t>
  </si>
  <si>
    <t>The Silver Sisters</t>
  </si>
  <si>
    <t>Hades II/03. The Silver Sisters.mp3</t>
  </si>
  <si>
    <t>The Crossroads</t>
  </si>
  <si>
    <t>Hades II/04. The Crossroads.mp3</t>
  </si>
  <si>
    <t>Lost Souls</t>
  </si>
  <si>
    <t>Hades II/05. Lost Souls.mp3</t>
  </si>
  <si>
    <t>Moonlight Guide Us (feat. Ashley Barrett &amp; Judy Alice Lee)</t>
  </si>
  <si>
    <t>Hades II/06. Moonlight Guide Us (feat. Ashley Barrett &amp; Judy Alice Lee).mp3</t>
  </si>
  <si>
    <t>Crossed Flames</t>
  </si>
  <si>
    <t>Hades II/07. Crossed Flames.mp3</t>
  </si>
  <si>
    <t>Time Cannot Be Stopped</t>
  </si>
  <si>
    <t>Hades II/08. Time Cannot Be Stopped.mp3</t>
  </si>
  <si>
    <t>Spider Silk</t>
  </si>
  <si>
    <t>Hades II/09. Spider Silk.mp3</t>
  </si>
  <si>
    <t>Song of the Sirens</t>
  </si>
  <si>
    <t>Hades II/10. Song of the Sirens.mp3</t>
  </si>
  <si>
    <t>Coral Crown</t>
  </si>
  <si>
    <t>Hades II/11. Coral Crown.mp3</t>
  </si>
  <si>
    <t>Time Cannot Be Stopped (Scylla &amp; the Sirens)</t>
  </si>
  <si>
    <t>Hades II/12. Time Cannot Be Stopped (Scylla &amp; the Sirens).mp3</t>
  </si>
  <si>
    <t>Visions of the Past</t>
  </si>
  <si>
    <t>Hades II/13. Visions of the Past.mp3</t>
  </si>
  <si>
    <t>Eternal Longing</t>
  </si>
  <si>
    <t>Hades II/14. Eternal Longing.mp3</t>
  </si>
  <si>
    <t>Reflection Affection (feat. Pau Figueres)</t>
  </si>
  <si>
    <t>Hades II/15. Reflection Affection (feat. Pau Figueres).mp3</t>
  </si>
  <si>
    <t>Sprigs of Sorrow</t>
  </si>
  <si>
    <t>Hades II/16. Sprigs of Sorrow.mp3</t>
  </si>
  <si>
    <t>Evil Eye</t>
  </si>
  <si>
    <t>Hades II/17. Evil Eye.mp3</t>
  </si>
  <si>
    <t>Final Expense (Renegade Mix)</t>
  </si>
  <si>
    <t>Hades II/18. Final Expense (Renegade Mix).mp3</t>
  </si>
  <si>
    <t>Fading Fading</t>
  </si>
  <si>
    <t>Hades II/19. Fading Fading.mp3</t>
  </si>
  <si>
    <t>Song of the Deep</t>
  </si>
  <si>
    <t>Hades II/20. Song of the Deep.mp3</t>
  </si>
  <si>
    <t>I Am Gonna Claw (Out Your Eyes then Drown You to Death)</t>
  </si>
  <si>
    <t>Hades II/21. I Am Gonna Claw (Out Your Eyes then Drown You to Death).mp3</t>
  </si>
  <si>
    <t>King Vermin</t>
  </si>
  <si>
    <t>Hades II/22. King Vermin.mp3</t>
  </si>
  <si>
    <t>Into Tartarus</t>
  </si>
  <si>
    <t>Hades II/23. Into Tartarus.mp3</t>
  </si>
  <si>
    <t>In the Darkness</t>
  </si>
  <si>
    <t>Hades II/24. In the Darkness.mp3</t>
  </si>
  <si>
    <t>The Titan of Time</t>
  </si>
  <si>
    <t>Hades II/25. The Titan of Time.mp3</t>
  </si>
  <si>
    <t>(Thrashing) Into Tartarus</t>
  </si>
  <si>
    <t>Hades II/26. (Thrashing) Into Tartarus.mp3</t>
  </si>
  <si>
    <t>Sightless Shepherd (feat. Sam Gendel)</t>
  </si>
  <si>
    <t>Hades II/27. Sightless Shepherd (feat. Sam Gendel).mp3</t>
  </si>
  <si>
    <t>Witch of Shadows</t>
  </si>
  <si>
    <t>Hades II/28. Witch of Shadows.mp3</t>
  </si>
  <si>
    <t>Doomed City</t>
  </si>
  <si>
    <t>Hades II/29. Doomed City.mp3</t>
  </si>
  <si>
    <t>Monstrous Might</t>
  </si>
  <si>
    <t>Hades II/30. Monstrous Might.mp3</t>
  </si>
  <si>
    <t>The Necropolis (feat. Josh Plotner)</t>
  </si>
  <si>
    <t>Hades II/31. The Necropolis (feat. Josh Plotner).mp3</t>
  </si>
  <si>
    <t>Song of the Isles</t>
  </si>
  <si>
    <t>Hades II/32. Song of the Isles.mp3</t>
  </si>
  <si>
    <t>Rock and a Hard Place (feat. Charybdis)</t>
  </si>
  <si>
    <t>Hades II/33. Rock and a Hard Place (feat. Charybdis).mp3</t>
  </si>
  <si>
    <t>The Risen Fleet</t>
  </si>
  <si>
    <t>Hades II/34. The Risen Fleet.mp3</t>
  </si>
  <si>
    <t>Winged Apprentice</t>
  </si>
  <si>
    <t>Hades II/35. Winged Apprentice.mp3</t>
  </si>
  <si>
    <t>Across the RIft</t>
  </si>
  <si>
    <t>Hades II/36. Across the RIft.mp3</t>
  </si>
  <si>
    <t>Witch of Changing</t>
  </si>
  <si>
    <t>Hades II/37. Witch of Changing.mp3</t>
  </si>
  <si>
    <t>Mountain of the Gods</t>
  </si>
  <si>
    <t>Hades II/38. Mountain of the Gods.mp3</t>
  </si>
  <si>
    <t>Wrath of the Heavens</t>
  </si>
  <si>
    <t>Hades II/39. Wrath of the Heavens.mp3</t>
  </si>
  <si>
    <t>Olympus Aflame</t>
  </si>
  <si>
    <t>Hades II/40. Olympus Aflame.mp3</t>
  </si>
  <si>
    <t>Lap of Luxury (feat. Kristin Naigus)</t>
  </si>
  <si>
    <t>Hades II/41. Lap of Luxury (feat. Kristin Naigus).mp3</t>
  </si>
  <si>
    <t>Mother of All Storms</t>
  </si>
  <si>
    <t>Hades II/42. Mother of All Storms.mp3</t>
  </si>
  <si>
    <t>Father of All Monsters</t>
  </si>
  <si>
    <t>Hades II/43. Father of All Monsters.mp3</t>
  </si>
  <si>
    <t>Fated Glory (feat. Colin Ryan)</t>
  </si>
  <si>
    <t>Hades II/44. Fated Glory (feat. Colin Ryan).mp3</t>
  </si>
  <si>
    <t>In the Blood (Reunion Mix)</t>
  </si>
  <si>
    <t>Hades II/45. In the Blood (Reunion Mix).mp3</t>
  </si>
  <si>
    <t>Time Belongs to Us (feat. Colin Ryan &amp; Ashley Barrett)</t>
  </si>
  <si>
    <t>Hades II/46. Time Belongs to Us (feat. Colin Ryan &amp; Ashley Barrett).mp3</t>
  </si>
  <si>
    <t>Deep Sleep</t>
  </si>
  <si>
    <t>Hades II/47. Deep Sleep.mp3</t>
  </si>
  <si>
    <t>Song of the Pearls</t>
  </si>
  <si>
    <t>Hades II/48. Song of the Pearls.mp3</t>
  </si>
  <si>
    <t>Bewitching Eyes</t>
  </si>
  <si>
    <t>Hades II/49. Bewitching Eyes.mp3</t>
  </si>
  <si>
    <t>Father of All Monsters (Titan Mix)</t>
  </si>
  <si>
    <t>Hades II/50. Father of All Monsters (Titan Mix).mp3</t>
  </si>
  <si>
    <t>The End of Time (feat. Louis Cole)</t>
  </si>
  <si>
    <t>Hades II/51. The End of Time (feat. Louis Cole).mp3</t>
  </si>
  <si>
    <t>Time Belongs to Us (Crossroads Mix) (feat. Judy Alice Lee &amp; Ashley Barrett)</t>
  </si>
  <si>
    <t>Hades II/52. Time Belongs to Us (Crossroads Mix) (feat. Judy Alice Lee &amp; Ashley Barrett).mp3</t>
  </si>
  <si>
    <t>Beyond the Gates</t>
  </si>
  <si>
    <t>David Fenn</t>
  </si>
  <si>
    <t>Moonlighter (Original Game Soundtrack)</t>
  </si>
  <si>
    <t>Moonlighter/01. Beyond the Gates.mp3</t>
  </si>
  <si>
    <t>New Adventures</t>
  </si>
  <si>
    <t>Alex Benet</t>
  </si>
  <si>
    <t>Moonlighter Between Dimensions</t>
  </si>
  <si>
    <t>Moonlighter/01. New Adventures.mp3</t>
  </si>
  <si>
    <t>Strange Grounds</t>
  </si>
  <si>
    <t>Moonlighter/02. Strange Grounds.mp3</t>
  </si>
  <si>
    <t>Will's Theme</t>
  </si>
  <si>
    <t>Moonlighter/02. Will's Theme.mp3</t>
  </si>
  <si>
    <t>Lost Between Dimensions</t>
  </si>
  <si>
    <t>Moonlighter/03. Lost Between Dimensions.mp3</t>
  </si>
  <si>
    <t>Village of Rynoka</t>
  </si>
  <si>
    <t>Moonlighter/03. Village of Rynoka.mp3</t>
  </si>
  <si>
    <t>Realms Edge</t>
  </si>
  <si>
    <t>Moonlighter/04. Realms Edge.mp3</t>
  </si>
  <si>
    <t>The Moonlighter</t>
  </si>
  <si>
    <t>Moonlighter/04. The Moonlighter.mp3</t>
  </si>
  <si>
    <t>Forbidden Steps</t>
  </si>
  <si>
    <t>Moonlighter/05. Forbidden Steps.mp3</t>
  </si>
  <si>
    <t>Sealed Nightmare</t>
  </si>
  <si>
    <t>Moonlighter/05. Sealed Nightmare.mp3</t>
  </si>
  <si>
    <t>Confined Oponent</t>
  </si>
  <si>
    <t>Moonlighter/06. Confined Oponent.mp3</t>
  </si>
  <si>
    <t>Sentient Stone</t>
  </si>
  <si>
    <t>Moonlighter/06. Sentient Stone.mp3</t>
  </si>
  <si>
    <t>Dimension Lord</t>
  </si>
  <si>
    <t>Moonlighter/07. Dimension Lord.mp3</t>
  </si>
  <si>
    <t>Gaining Courage</t>
  </si>
  <si>
    <t>Moonlighter/07. Gaining Courage.mp3</t>
  </si>
  <si>
    <t>Eternal Fight</t>
  </si>
  <si>
    <t>Moonlighter/08. Eternal Fight.mp3</t>
  </si>
  <si>
    <t>Golem King</t>
  </si>
  <si>
    <t>Moonlighter/08. Golem King.mp3</t>
  </si>
  <si>
    <t>Onsen</t>
  </si>
  <si>
    <t>Moonlighter/09. Onsen.mp3</t>
  </si>
  <si>
    <t>Macadamia Mayhem</t>
  </si>
  <si>
    <t>Moonlighter/10. Macadamia Mayhem.mp3</t>
  </si>
  <si>
    <t>Restless Roots</t>
  </si>
  <si>
    <t>Moonlighter/11. Restless Roots.mp3</t>
  </si>
  <si>
    <t>Botanical Brigade</t>
  </si>
  <si>
    <t>Moonlighter/12. Botanical Brigade.mp3</t>
  </si>
  <si>
    <t>Carnivorous Mutae</t>
  </si>
  <si>
    <t>Moonlighter/13. Carnivorous Mutae.mp3</t>
  </si>
  <si>
    <t>Journey through the Ancient Sands</t>
  </si>
  <si>
    <t>Moonlighter/14. Journey through the Ancient Sands.mp3</t>
  </si>
  <si>
    <t>Dancing Fire</t>
  </si>
  <si>
    <t>Moonlighter/15. Dancing Fire.mp3</t>
  </si>
  <si>
    <t>Naja</t>
  </si>
  <si>
    <t>Moonlighter/16. Naja.mp3</t>
  </si>
  <si>
    <t>Tired Rynoka</t>
  </si>
  <si>
    <t>Moonlighter/17. Tired Rynoka.mp3</t>
  </si>
  <si>
    <t>The Abandoned Laboratory</t>
  </si>
  <si>
    <t>Moonlighter/18. The Abandoned Laboratory.mp3</t>
  </si>
  <si>
    <t>Haywire</t>
  </si>
  <si>
    <t>Moonlighter/19. Haywire.mp3</t>
  </si>
  <si>
    <t>Uncontrolled Variables</t>
  </si>
  <si>
    <t>Moonlighter/20. Uncontrolled Variables.mp3</t>
  </si>
  <si>
    <t>Energy Flux</t>
  </si>
  <si>
    <t>Moonlighter/21. Energy Flux.mp3</t>
  </si>
  <si>
    <t>Moonlighter/22. The Void.mp3</t>
  </si>
  <si>
    <t>The Heroic Merchant</t>
  </si>
  <si>
    <t>Moonlighter/23. The Heroic Merchant.mp3</t>
  </si>
  <si>
    <t>Rynoka Variations (Bonus Track)</t>
  </si>
  <si>
    <t>Moonlighter/24. Rynoka Variations (Bonus Track).mp3</t>
  </si>
  <si>
    <t>Dreams of Adventures (Bonus Track)</t>
  </si>
  <si>
    <t>Moonlighter/25. Dreams of Adventures (Bonus Track).mp3</t>
  </si>
  <si>
    <t>Moonlighter (Nintendo Switch™ Announcement Trailer)</t>
  </si>
  <si>
    <t>pablo, Caballero</t>
  </si>
  <si>
    <t>Moonlighter/26. Moonlighter Nintendo Switch Announcement Trailer (Pablo Caballero).mp3</t>
  </si>
  <si>
    <t>Enter the Caves</t>
  </si>
  <si>
    <t>From Grotto &amp; Niilo Takalainen</t>
  </si>
  <si>
    <t>Noita Official Sountrack vol. 1</t>
  </si>
  <si>
    <t>Noita/01 - Enter the Caves.mp3</t>
  </si>
  <si>
    <t>Kick the Cart!</t>
  </si>
  <si>
    <t>Noita, Vol. 2 (Original Game Soundtrack)</t>
  </si>
  <si>
    <t>Noita/01. Kick the Cart!.mp3</t>
  </si>
  <si>
    <t>Modern Times</t>
  </si>
  <si>
    <t>Noita, Vol. 3 (Original Game Soundtrack)</t>
  </si>
  <si>
    <t>Noita/01. Modern Times.mp3</t>
  </si>
  <si>
    <t>Daddy Long-Leg's Surprise</t>
  </si>
  <si>
    <t>Noita/02 - Daddy Long-Leg's Surprise .mp3</t>
  </si>
  <si>
    <t>Cobalt Worm Aftermath</t>
  </si>
  <si>
    <t>Noita/02. Cobalt Worm Aftermath.mp3</t>
  </si>
  <si>
    <t>Timing Chain</t>
  </si>
  <si>
    <t>Noita/02. Timing Chain.mp3</t>
  </si>
  <si>
    <t>Out-take I - Herkku</t>
  </si>
  <si>
    <t>Noita/03 - Out-take I - Herkku.mp3</t>
  </si>
  <si>
    <t>Needs Maintenance</t>
  </si>
  <si>
    <t>Noita/03. Needs Maintenance.mp3</t>
  </si>
  <si>
    <t>Out-take I - Taikasauvojen maa</t>
  </si>
  <si>
    <t>Noita/03. Out-take I - Taikasauvojen maa.mp3</t>
  </si>
  <si>
    <t>Sweet Depths</t>
  </si>
  <si>
    <t>Noita/04 - Sweet Depths.mp3</t>
  </si>
  <si>
    <t>I'm a Sheep and My Wool Protects Me from the Cold</t>
  </si>
  <si>
    <t>Noita/04. I'm a Sheep and My Wool Protects Me from the Cold.mp3</t>
  </si>
  <si>
    <t>Out-take I - Pyramidista kuuluu kummia</t>
  </si>
  <si>
    <t>Noita/04. Out-take I - Pyramidista kuuluu kummia.mp3</t>
  </si>
  <si>
    <t>Teleport to Happier Times</t>
  </si>
  <si>
    <t>Noita/05 - Teleport to Happier Times.mp3</t>
  </si>
  <si>
    <t>Noises All Around Us</t>
  </si>
  <si>
    <t>Noita/05. Noises All Around Us.mp3</t>
  </si>
  <si>
    <t>Out-take II - Hiiden kivi</t>
  </si>
  <si>
    <t>Noita/05. Out-take II - Hiiden kivi.mp3</t>
  </si>
  <si>
    <t>There's Sand in My Wand</t>
  </si>
  <si>
    <t>Noita/06 - There's Sand in My Wand.mp3</t>
  </si>
  <si>
    <t>Mindless Machine</t>
  </si>
  <si>
    <t>Noita/06. Mindless Machine.mp3</t>
  </si>
  <si>
    <t>Stop for a Brew</t>
  </si>
  <si>
    <t>Noita/06. Stop for a Brew.mp3</t>
  </si>
  <si>
    <t>Beat of The Kosmos</t>
  </si>
  <si>
    <t>Noita/07 - Beat of The Kosmos.mp3</t>
  </si>
  <si>
    <t>Out-take II - Vaarallisen yön lumo</t>
  </si>
  <si>
    <t>Noita/07. Out-take II - Vaarallisen yön lumo.mp3</t>
  </si>
  <si>
    <t>Out-take III - Lupaus paremmasta</t>
  </si>
  <si>
    <t>Noita/07. Out-take III - Lupaus paremmasta.mp3</t>
  </si>
  <si>
    <t>Peace At Last</t>
  </si>
  <si>
    <t>Noita/08 - Peace At Last.mp3</t>
  </si>
  <si>
    <t>Out-take III - Eikö ole letkeetä</t>
  </si>
  <si>
    <t>Noita/08. Out-take III - Eikö ole letkeetä.mp3</t>
  </si>
  <si>
    <t>Out-take IV - Orbin arvoitus</t>
  </si>
  <si>
    <t>Noita/08. Out-take IV - Orbin arvoitus.mp3</t>
  </si>
  <si>
    <t>Holy Mountain Theme</t>
  </si>
  <si>
    <t>Noita/09 - Holy Mountain Theme.mp3</t>
  </si>
  <si>
    <t>Looting the Rainforest</t>
  </si>
  <si>
    <t>Noita/09. Looting the Rainforest.mp3</t>
  </si>
  <si>
    <t>Three Eggs</t>
  </si>
  <si>
    <t>Noita/09. Three Eggs.mp3</t>
  </si>
  <si>
    <t>Lava Lake</t>
  </si>
  <si>
    <t>Noita/10 - Lava Lake.mp3</t>
  </si>
  <si>
    <t>Burning Garbage Bins</t>
  </si>
  <si>
    <t>Noita/10. Burning Garbage Bins.mp3</t>
  </si>
  <si>
    <t>Happy Nature Boy</t>
  </si>
  <si>
    <t>Noita/10. Happy Nature Boy.mp3</t>
  </si>
  <si>
    <t>All-Seeing Eye</t>
  </si>
  <si>
    <t>Noita/11 - All-Seeing Eye.mp3</t>
  </si>
  <si>
    <t>Hiisi Ambush</t>
  </si>
  <si>
    <t>Noita/11. Hiisi Ambush.mp3</t>
  </si>
  <si>
    <t>Marchin` with the Swamp Spiders</t>
  </si>
  <si>
    <t>Noita/11. Marchin` with the Swamp Spiders.mp3</t>
  </si>
  <si>
    <t>Out-take II - Sukelletaan syvyyksiin</t>
  </si>
  <si>
    <t>Noita/12 - Out-take II - Sukelletaan syvyyksiin.mp3</t>
  </si>
  <si>
    <t>Intriguing Fruit</t>
  </si>
  <si>
    <t>Noita/12. Intriguing Fruit.mp3</t>
  </si>
  <si>
    <t>Out-take V - Leimuavat Roskat (alternative version)</t>
  </si>
  <si>
    <t>Noita/12. Out-take V - Leimuavat Roskat (alternative take).mp3</t>
  </si>
  <si>
    <t>Walk by the Gesterby Cemetery</t>
  </si>
  <si>
    <t>Noita/13 - Walk by the Gesterby Cemetery.mp3</t>
  </si>
  <si>
    <t>Out-take IV - Torni</t>
  </si>
  <si>
    <t>Noita/13. Out-take IV - Torni.mp3</t>
  </si>
  <si>
    <t>Tormented Staff</t>
  </si>
  <si>
    <t>Noita/13. Tormented Staff.mp3</t>
  </si>
  <si>
    <t>Audition of the Fungi King</t>
  </si>
  <si>
    <t>Noita/14 - Audition of the Fungi King.mp3</t>
  </si>
  <si>
    <t>Old Magician´s Last Wish</t>
  </si>
  <si>
    <t>Noita/14. Old Magician´s Last Wish.mp3</t>
  </si>
  <si>
    <t>Ukko Has Other Plans</t>
  </si>
  <si>
    <t>Noita/14. Ukko Has Other Plans.mp3</t>
  </si>
  <si>
    <t>Sun-Coloured Liquid</t>
  </si>
  <si>
    <t>Noita/15 - Sun-Coloured Liquid.mp3</t>
  </si>
  <si>
    <t>Haunted Palace</t>
  </si>
  <si>
    <t>Noita/15. Haunted Palace.mp3</t>
  </si>
  <si>
    <t>Out-take VI - Ei oo mitää järkeä</t>
  </si>
  <si>
    <t>Noita/15. Out-take VI - Ei oo mitää järkeä.mp3</t>
  </si>
  <si>
    <t>Underground Tram</t>
  </si>
  <si>
    <t>Noita/16 - Underground Tram.mp3</t>
  </si>
  <si>
    <t>It Was All Written in These Scrolls</t>
  </si>
  <si>
    <t>Noita/16. It Was All Written in These Scrolls.mp3</t>
  </si>
  <si>
    <t>You Have Angered the Gods</t>
  </si>
  <si>
    <t>Noita/16. You Have Angered the Gods.mp3</t>
  </si>
  <si>
    <t>Out-take III - Sammalta</t>
  </si>
  <si>
    <t>Noita/17 - Out-take III - Sammalta.mp3</t>
  </si>
  <si>
    <t>Apparition</t>
  </si>
  <si>
    <t>Noita/17. Apparition.mp3</t>
  </si>
  <si>
    <t>Icy Bowels</t>
  </si>
  <si>
    <t>Noita/17. Icy Bowels.mp3</t>
  </si>
  <si>
    <t>Taste of Fabulous Tentacles</t>
  </si>
  <si>
    <t>Noita/18 - Taste of Fabulous Tentacles.mp3</t>
  </si>
  <si>
    <t>Kolmisilmän Koipi</t>
  </si>
  <si>
    <t>Noita/18. Kolmisilmän Koipi.mp3</t>
  </si>
  <si>
    <t>Triangular Structure</t>
  </si>
  <si>
    <t>Noita/18. Triangular Structure.mp3</t>
  </si>
  <si>
    <t>Out-take IV - Toiselle puolelle</t>
  </si>
  <si>
    <t>Noita/19 - Out-take IV - Toiselle puolelle.mp3</t>
  </si>
  <si>
    <t>Another Ancient Ruin</t>
  </si>
  <si>
    <t>Noita/19. Another Ancient Ruin.mp3</t>
  </si>
  <si>
    <t>Noita/19. Temptation.mp3</t>
  </si>
  <si>
    <t>Until Next Time (Outro)</t>
  </si>
  <si>
    <t>Noita/20 - Until Next Time (Outro).mp3</t>
  </si>
  <si>
    <t>Kolmisilmä</t>
  </si>
  <si>
    <t>Noita/20. Kolmisilmä.mp3</t>
  </si>
  <si>
    <t>Questionable Excavations</t>
  </si>
  <si>
    <t>Noita/20. Questionable Excavations.mp3</t>
  </si>
  <si>
    <t>Noita/21 - Noita Official Sountrack vol. 1  A-side.mp3</t>
  </si>
  <si>
    <t>The Walls Want Your Attention</t>
  </si>
  <si>
    <t>Noita/21. The Walls Want Your Attention.mp3</t>
  </si>
  <si>
    <t>Noita Official Sountrack vol. 1  B-side</t>
  </si>
  <si>
    <t>Noita/22 - Noita Official Sountrack vol. 1  B-side.mp3</t>
  </si>
  <si>
    <t>Out-take VII - Kultaa jahtaan</t>
  </si>
  <si>
    <t>Noita/22. Out-take VII - Kultaa jahtaan.mp3</t>
  </si>
  <si>
    <t>Liekkiö</t>
  </si>
  <si>
    <t>Noita/23. Liekkiö.mp3</t>
  </si>
  <si>
    <t>Commander's Theme</t>
  </si>
  <si>
    <t>Remi Gallego</t>
  </si>
  <si>
    <t>The Last Spell (Official Game Soundtrack)</t>
  </si>
  <si>
    <t>The Last Spell/01 - Commander's Theme.mp3</t>
  </si>
  <si>
    <t>In Memoriam</t>
  </si>
  <si>
    <t>The Last Spell/02 - In Memoriam.mp3</t>
  </si>
  <si>
    <t>Distant Memories</t>
  </si>
  <si>
    <t>The Last Spell/03 - Distant Memories.mp3</t>
  </si>
  <si>
    <t>Mist</t>
  </si>
  <si>
    <t>The Last Spell/04 - Mist.mp3</t>
  </si>
  <si>
    <t>A Sea Of Laments</t>
  </si>
  <si>
    <t>The Last Spell/05 - A Sea Of Laments.mp3</t>
  </si>
  <si>
    <t>Hordes Descend</t>
  </si>
  <si>
    <t>The Last Spell/06 - Hordes Descend.mp3</t>
  </si>
  <si>
    <t>The Spirits</t>
  </si>
  <si>
    <t>The Last Spell/07 - The Spirits.mp3</t>
  </si>
  <si>
    <t>Invocation</t>
  </si>
  <si>
    <t>The Last Spell/08 - Invocation.mp3</t>
  </si>
  <si>
    <t>All Hope Gone</t>
  </si>
  <si>
    <t>The Last Spell/09 - All Hope Gone.mp3</t>
  </si>
  <si>
    <t>Tainted Essence</t>
  </si>
  <si>
    <t>The Last Spell/10 - Tainted Essence.mp3</t>
  </si>
  <si>
    <t>Nocturnus</t>
  </si>
  <si>
    <t>The Last Spell/11 - Nocturnus.mp3</t>
  </si>
  <si>
    <t>Awake In The Dark</t>
  </si>
  <si>
    <t>The Last Spell/12 - Awake In The Dark.mp3</t>
  </si>
  <si>
    <t>Oraculum</t>
  </si>
  <si>
    <t>The Last Spell/13 - Oraculum.mp3</t>
  </si>
  <si>
    <t>Shadow Battles</t>
  </si>
  <si>
    <t>The Last Spell/14 - Shadow Battles.mp3</t>
  </si>
  <si>
    <t>The Great War</t>
  </si>
  <si>
    <t>The Last Spell/15 - The Great War.mp3</t>
  </si>
  <si>
    <t>The Infected Lands</t>
  </si>
  <si>
    <t>The Last Spell/16 - The Infected Lands.mp3</t>
  </si>
  <si>
    <t>Oath</t>
  </si>
  <si>
    <t>The Last Spell/17 - Oath.mp3</t>
  </si>
  <si>
    <t>Erebus</t>
  </si>
  <si>
    <t>The Last Spell/18 - Erebus.mp3</t>
  </si>
  <si>
    <t>Possessed</t>
  </si>
  <si>
    <t>The Last Spell/19 - Possessed.mp3</t>
  </si>
  <si>
    <t>A Mission</t>
  </si>
  <si>
    <t>The Last Spell/20 - A Mission.mp3</t>
  </si>
  <si>
    <t>Old Woods</t>
  </si>
  <si>
    <t>The Last Spell/21 - Old Woods.mp3</t>
  </si>
  <si>
    <t>Forgotten</t>
  </si>
  <si>
    <t>The Last Spell/22 - Forgotten.mp3</t>
  </si>
  <si>
    <t>Wild Hearts</t>
  </si>
  <si>
    <t>The Last Spell/23 - Wild Hearts.mp3</t>
  </si>
  <si>
    <t>Creeps</t>
  </si>
  <si>
    <t>The Last Spell/24 - Creeps.mp3</t>
  </si>
  <si>
    <t>Bleak Visions</t>
  </si>
  <si>
    <t>The Last Spell/25 - Bleak Visions.mp3</t>
  </si>
  <si>
    <t>Sanctus Overdrive</t>
  </si>
  <si>
    <t>The Last Spell/26 - Sanctus Overdrive.mp3</t>
  </si>
  <si>
    <t>Commander's Theme (The Last Spell)</t>
  </si>
  <si>
    <t>The Last Spell/27 - Commander's Theme (Trailer Version).mp3</t>
  </si>
  <si>
    <t>https://www.youtube.com/watch?v=KElU1pZqfQs</t>
  </si>
  <si>
    <t>azure_dreams---boyfriend_dungeon</t>
  </si>
  <si>
    <t>https://www.youtube.com/watch?v=sulyRl3GJ5c</t>
  </si>
  <si>
    <t>cult_of_the_lamb---dive_or_die_children_of_rain</t>
  </si>
  <si>
    <t>darkest_dungeon---dive_or_die_children_of_rain</t>
  </si>
  <si>
    <t>the_binding_of_isaac---ultima_ratio_regum</t>
  </si>
  <si>
    <t>dwarf_fortress---ultima_ratio_regum</t>
  </si>
  <si>
    <t>https://en.touhouwiki.net/wiki/Touhou:_Lost_Branch_of_Legend</t>
  </si>
  <si>
    <t>ancient_domains_of_mystery-darkest_dungeon-diablo---stoneshard</t>
  </si>
  <si>
    <t>https://x.com/StarlightRev_EN/status/1931010695203856883</t>
  </si>
  <si>
    <t>iter_vehemens_ad_necem-returnal---sulfur</t>
  </si>
  <si>
    <t>downwell-spelunky_classic---shovel_knight_dig</t>
  </si>
  <si>
    <t>dungeon_crawl_stone_soup-rift_wizard-tales_of_maj_eyal---path_of_achra</t>
  </si>
  <si>
    <t>enter_the_gungeon-the_binding_of_isaac---patch_quest</t>
  </si>
  <si>
    <t>mystery_dungeon_2_shiren_the_wanderer-torneko_s_great_adventure_mystery_dungeon---one_way_heroics</t>
  </si>
  <si>
    <t>azure_dreams-brogue-pok_mon_mystery_dungeon_red_and_blue_rescue_team-tales_of_maj_eyal---labyrinth_of_legendary_loot</t>
  </si>
  <si>
    <t>ancient_domains_of_mystery-angband-nethack-omega-tales_of_maj_eyal---incursion</t>
  </si>
  <si>
    <t>Mysterious Tree</t>
  </si>
  <si>
    <t>MysteriousTree</t>
  </si>
  <si>
    <t>Destroy a tree</t>
  </si>
  <si>
    <t>Defeat a true final boss while on the brink of death</t>
  </si>
  <si>
    <t>The Beast</t>
  </si>
  <si>
    <t>TheBeast</t>
  </si>
  <si>
    <t>Earthquake</t>
  </si>
  <si>
    <t>Attack an enemy with a spherical rock</t>
  </si>
  <si>
    <t>rock, ball</t>
  </si>
  <si>
    <t>The Makeshift Sisyphus</t>
  </si>
  <si>
    <t>TheMakeshiftSisyphus</t>
  </si>
  <si>
    <t>Beat a game while having pushed a boulder</t>
  </si>
  <si>
    <t>A former king, tormented by time</t>
  </si>
  <si>
    <t>stun 1, bounce 1</t>
  </si>
  <si>
    <t>ray</t>
  </si>
  <si>
    <t>Ray, Bounce 1</t>
  </si>
  <si>
    <t>brogue---labyrinth_of_legendary_loot</t>
  </si>
  <si>
    <t>tales_of_maj_eyal---labyrinth_of_legendary_loot</t>
  </si>
  <si>
    <t>rift_wizard---path_of_achra</t>
  </si>
  <si>
    <t>Smelter</t>
  </si>
  <si>
    <t>Passive, Charged, 3</t>
  </si>
  <si>
    <t>Consume a Loot with a passive effect and treat it as an item. Doubles the chances of finding trinkets</t>
  </si>
  <si>
    <t>Flat Penny</t>
  </si>
  <si>
    <t>25% chance to Gain +1 Key when gaining Gold</t>
  </si>
  <si>
    <t>FlatPenny</t>
  </si>
  <si>
    <t>Wish Bone</t>
  </si>
  <si>
    <t>5% on losing Health to lose this and Gain + 1 Random Item</t>
  </si>
  <si>
    <t>bone</t>
  </si>
  <si>
    <t>WishBone</t>
  </si>
  <si>
    <t>Bag Lunch</t>
  </si>
  <si>
    <t>5% on losing Health to lose this and Gain + 1 Lunch</t>
  </si>
  <si>
    <t>BagLunch</t>
  </si>
  <si>
    <t>food, bag</t>
  </si>
  <si>
    <t>Slime Boss</t>
  </si>
  <si>
    <t>SlimeBoss</t>
  </si>
  <si>
    <t>Enter an enemy</t>
  </si>
  <si>
    <t>Dumb Bell</t>
  </si>
  <si>
    <t>When Charging a Weapon, Gain +1 Temporary Strength</t>
  </si>
  <si>
    <t>bell</t>
  </si>
  <si>
    <t>DumbBell</t>
  </si>
  <si>
    <t>Knight Cap</t>
  </si>
  <si>
    <t>After Combat ends, Gain +1 Health if you had remaining Shield</t>
  </si>
  <si>
    <t>KnightCap</t>
  </si>
  <si>
    <t>Salt Shaker</t>
  </si>
  <si>
    <t>Whenever you would Gain Max Health, Gain +1 Extra Max Health</t>
  </si>
  <si>
    <t>SaltShaker</t>
  </si>
  <si>
    <t>Well-Done Steak</t>
  </si>
  <si>
    <t>When Charging a Weapon, Gain +1 Health</t>
  </si>
  <si>
    <t>WellDoneSteak</t>
  </si>
  <si>
    <t>Whenever you Perfect a Game, Gain +2 Health</t>
  </si>
  <si>
    <t>https://x.com/usermarcel/status/1895421072134345188?s=20</t>
  </si>
  <si>
    <t>Corebreaker</t>
  </si>
  <si>
    <t>scourgebringer---corebreaker</t>
  </si>
  <si>
    <t>https://x.com/usermarcel/status/1925473078953328860?s=20</t>
  </si>
  <si>
    <t>dead_cells---corebreaker</t>
  </si>
  <si>
    <t>corebreaker</t>
  </si>
  <si>
    <t>https://store.steampowered.com/app/2190920/Corebreaker/</t>
  </si>
  <si>
    <t>https://www.reddit.com/r/Games/comments/1jxz6nn/spinny_dungeon_typing_monkey_landlord_vs_zombies/</t>
  </si>
  <si>
    <t>Spinny Dungeon</t>
  </si>
  <si>
    <t>luck_be_a_landlord---spinny_dungeon</t>
  </si>
  <si>
    <t>spinny-dungeon</t>
  </si>
  <si>
    <t>https://store.steampowered.com/app/2837790/Spinny_Dungeon/</t>
  </si>
  <si>
    <t>weapon_charged: apply_status strength 1 games=1</t>
  </si>
  <si>
    <t>game_beaten if_shields: gain_hp 1</t>
  </si>
  <si>
    <t>game_perfected: gain_hp 2</t>
  </si>
  <si>
    <t>stat_gain_bonus: {max_hp: 1}</t>
  </si>
  <si>
    <t>charged: charge_cost 3; item_used: smelt; loot_kind_weight: {trinket: 2}</t>
  </si>
  <si>
    <t>weapon_charged: gain_hp 1</t>
  </si>
  <si>
    <t>health_lost: 5% chance break_into lunch</t>
  </si>
  <si>
    <t>gold_gained: 25% chance gain_stat keys 1</t>
  </si>
  <si>
    <t>health_lost: 5% chance break_into random_item</t>
  </si>
  <si>
    <t>words_can_kill---spinny_dungeon</t>
  </si>
  <si>
    <t>Have a defeated enemy block an attack</t>
  </si>
  <si>
    <t>battered shield</t>
  </si>
  <si>
    <t>completely pristine shield</t>
  </si>
  <si>
    <t>slightly damaged shield</t>
  </si>
  <si>
    <t>bare string</t>
  </si>
  <si>
    <t>skull without jaw</t>
  </si>
  <si>
    <t>skull with jaw</t>
  </si>
  <si>
    <t>skull and crossbones</t>
  </si>
  <si>
    <t>skull and crossbones with glowing red eyes</t>
  </si>
  <si>
    <t>Poly Fighter</t>
  </si>
  <si>
    <t>poly-fighter</t>
  </si>
  <si>
    <t>https://store.steampowered.com/app/3977340/Poly_Fighter/</t>
  </si>
  <si>
    <t>https://www.youtube.com/watch?v=ni91J3g5gg8</t>
  </si>
  <si>
    <t>slay_the_spire---poly_fighter</t>
  </si>
  <si>
    <t>Roguefort</t>
  </si>
  <si>
    <t>roguefort</t>
  </si>
  <si>
    <t>https://store.steampowered.com/app/4274730/Roguefort</t>
  </si>
  <si>
    <t>https://playroguefort.com/</t>
  </si>
  <si>
    <t>caves_of_qud-dwarf_fortress---roguefort</t>
  </si>
  <si>
    <t>https://www.reddit.com/r/cavesofqud/comments/1rkl6fb/roguefort_v021_is_now_out_thanks_to_you_all/</t>
  </si>
  <si>
    <t>unreal_world---roguefort</t>
  </si>
  <si>
    <t>The Binding of Isaac; The Binding of Isaac: Rebirth</t>
  </si>
  <si>
    <t>Steam Sale</t>
  </si>
  <si>
    <t>shop_discount: 50</t>
  </si>
  <si>
    <t>sale</t>
  </si>
  <si>
    <t>SteamSale</t>
  </si>
  <si>
    <t>Pool</t>
  </si>
  <si>
    <t>Loot Kinds</t>
  </si>
  <si>
    <t>Currency</t>
  </si>
  <si>
    <t>Sale</t>
  </si>
  <si>
    <t>Item Slots</t>
  </si>
  <si>
    <t>Loot Slots</t>
  </si>
  <si>
    <t>Loot Tag</t>
  </si>
  <si>
    <t>Pack Slots</t>
  </si>
  <si>
    <t>steal 3, beaten_sale 20</t>
  </si>
  <si>
    <t>Jimbo</t>
  </si>
  <si>
    <t>card</t>
  </si>
  <si>
    <t>Shopkeeper(Isaac)</t>
  </si>
  <si>
    <t>bombable, donation_shelf</t>
  </si>
  <si>
    <t>ShopkeeperFurcifer</t>
  </si>
  <si>
    <t>10% half</t>
  </si>
  <si>
    <t>gold_reroll</t>
  </si>
  <si>
    <t>Shopkeeper Furcifer</t>
  </si>
  <si>
    <t>Shopkeeper (Isaac)</t>
  </si>
  <si>
    <t>ironclad</t>
  </si>
  <si>
    <t>defect</t>
  </si>
  <si>
    <t>Slay_The_Spire_Ironclad_Common</t>
  </si>
  <si>
    <t>Slay_The_Spire_Ironclad_Uncommon</t>
  </si>
  <si>
    <t>Destroy all other loot in this row and Gain +2 Temporary Shield for each loot destroyed</t>
  </si>
  <si>
    <t>Shrug it Off</t>
  </si>
  <si>
    <t>Apply Stun 1 to each enemy in a row</t>
  </si>
  <si>
    <t>Destroy all other loot in this row and Apply Stun 1 to an Enemy for each loot destroyed</t>
  </si>
  <si>
    <t>Apply Stun 1 to an Enemy and Gain +1 Random Card</t>
  </si>
  <si>
    <t>Gain +1 Temporary Shield and +1 Random Card</t>
  </si>
  <si>
    <t>Slay_The_Spire_Ironclad_Rare</t>
  </si>
  <si>
    <t>Apply 1 Stun to all Enemies and Gain +1 Health for Each Enemy Hit</t>
  </si>
  <si>
    <t>Put a destroyed Loot back into your inventory</t>
  </si>
  <si>
    <t>C:\Users\Owner\Documents\Roguelike Roguelike\Roguelikes\SULFUR.url</t>
  </si>
  <si>
    <t>https://store.steampowered.com/app/2124120/SULFUR/</t>
  </si>
  <si>
    <t>C:\Users\Owner\Documents\Roguelike Roguelike\Roguelikes\Shattered Pixel Dungeon.url</t>
  </si>
  <si>
    <t>https://store.steampowered.com/app/1769170/Shattered_Pixel_Dungeon/</t>
  </si>
  <si>
    <t>ironclad, attack</t>
  </si>
  <si>
    <t>silent</t>
  </si>
  <si>
    <t>Whenever you use a Card, Gain +1 Temporary Shield</t>
  </si>
  <si>
    <t>Slay_The_Spire_Silent_Rare</t>
  </si>
  <si>
    <t>Slay_The_Spire_Silent_Uncommon</t>
  </si>
  <si>
    <t>Slay_The_Spire_Silent_Common</t>
  </si>
  <si>
    <t>silent, attack</t>
  </si>
  <si>
    <t>Bullseye</t>
  </si>
  <si>
    <t>Apply 1 Stun and 1 Marked to an Enemy</t>
  </si>
  <si>
    <t>defect, attack</t>
  </si>
  <si>
    <t>Slay_The_Spire_Defect_Uncommon</t>
  </si>
  <si>
    <t>Slay_The_Spire_Defect_Common</t>
  </si>
  <si>
    <t>https://playroguefort.com/faq/</t>
  </si>
  <si>
    <t>rift_wizard---roguefort</t>
  </si>
  <si>
    <t>Shop prices are 50% off</t>
  </si>
  <si>
    <t>card_used: gain_stat shields 1</t>
  </si>
  <si>
    <t>Lose 2 Health and Give 4 Charges to a Chargeable Item or Loot</t>
  </si>
  <si>
    <t>lose_hp 2; charge_pick 4</t>
  </si>
  <si>
    <t>stun 1; apply_status marked 1</t>
  </si>
  <si>
    <t>stun 1 area=row</t>
  </si>
  <si>
    <t>exhume</t>
  </si>
  <si>
    <t>destroy_row; stun 1 per=destroyed</t>
  </si>
  <si>
    <t>Apply Stun 1 for each other Card used during this game</t>
  </si>
  <si>
    <t>stun 1 per=cards_used</t>
  </si>
  <si>
    <t>Lose 6 Health, Give 4 Charges to a Chargeable Item or Loot, and Gain +3 Random Cards</t>
  </si>
  <si>
    <t>lose_hp 6; charge_pick 4; gain_loot card 3</t>
  </si>
  <si>
    <t>stun 1; gain_loot card 1</t>
  </si>
  <si>
    <t>Destroy 2 Loot and Gain +2 Random Cards</t>
  </si>
  <si>
    <t>destroy_pick 2; gain_loot card 2</t>
  </si>
  <si>
    <t>stun 1 area=board; gain_hp 1 per=hit</t>
  </si>
  <si>
    <t>destroy_row; gain_stat shields 2 per=destroyed</t>
  </si>
  <si>
    <t>gain_stat shields 1; gain_loot card 1</t>
  </si>
  <si>
    <t>Gain +1 Temporary Shield for each other Card used this game</t>
  </si>
  <si>
    <t>gain_stat shields 1 per=cards_used</t>
  </si>
  <si>
    <t>Once per game, Gain +2 Gold when destroying a card</t>
  </si>
  <si>
    <t>C:\Users\Owner\Documents\Roguelike Roguelike\Roguelikes\Worlds Upon The Wind.url</t>
  </si>
  <si>
    <t>Gain +1 Random Potion and Identify it</t>
  </si>
  <si>
    <t>Apply Stun 1 to all Enemies</t>
  </si>
  <si>
    <t>Gecko Gi</t>
  </si>
  <si>
    <t>Burn does not deal damage to the Player</t>
  </si>
  <si>
    <t>wearable, torso</t>
  </si>
  <si>
    <t>GeckoGi</t>
  </si>
  <si>
    <t>harmless_status burn</t>
  </si>
  <si>
    <t>item_used: apply_status stun 1 target=all</t>
  </si>
  <si>
    <t>gain_loot potion 1 identify</t>
  </si>
  <si>
    <t>Cursemark</t>
  </si>
  <si>
    <t>cursemark</t>
  </si>
  <si>
    <t>https://store.steampowered.com/app/3219180/Cursemark/</t>
  </si>
  <si>
    <t>https://www.gamespress.com/it/Cursemark-Demo-Now-Available</t>
  </si>
  <si>
    <t>hades-diablo---cursemark</t>
  </si>
  <si>
    <t>Nullpoint Protocol</t>
  </si>
  <si>
    <t>nullpoint-protocol</t>
  </si>
  <si>
    <t>https://store.steampowered.com/app/3520420/Nullpoint_Protocol/</t>
  </si>
  <si>
    <t>https://steamcommunity.com/games/3520420/announcements/detail/496091347752584206</t>
  </si>
  <si>
    <t>rabbit_and_steel---nullpoint_protocol</t>
  </si>
  <si>
    <t>RentPoly</t>
  </si>
  <si>
    <t>Spell Disk</t>
  </si>
  <si>
    <t>spell-disk</t>
  </si>
  <si>
    <t>rentpoly</t>
  </si>
  <si>
    <t>https://store.steampowered.com/app/4236430/RentPoly/</t>
  </si>
  <si>
    <t>https://store.steampowered.com/app/2292060/Spell_Disk/</t>
  </si>
  <si>
    <t>balatro---rentpoly</t>
  </si>
  <si>
    <t>spell_disk---rentpoly</t>
  </si>
  <si>
    <t>https://www.gamespress.com/it/RENTPOLY-New-Indie-Roguelike-Board-Game-in-Development-from-Sunpeak-Ga</t>
  </si>
  <si>
    <t>Enter the Chronosphere</t>
  </si>
  <si>
    <t>https://store.steampowered.com/app/1969810/Enter_the_Chronosphere/</t>
  </si>
  <si>
    <t>enter-the-chronosphere</t>
  </si>
  <si>
    <t>https://x.com/EffortStarGames/status/1788742633642418421</t>
  </si>
  <si>
    <t>hades-nethack---enter_the_chronosphere</t>
  </si>
  <si>
    <t>Infinity Sweeper</t>
  </si>
  <si>
    <t>infinity-sweeper</t>
  </si>
  <si>
    <t>https://store.steampowered.com/app/3161400/Infinity_Sweeper/</t>
  </si>
  <si>
    <t>I.Rule</t>
  </si>
  <si>
    <t>i-rule</t>
  </si>
  <si>
    <t>C:\Users\Owner\Documents\Roguelike Roguelike\Roguelikes\IRULE.lnk</t>
  </si>
  <si>
    <t>https://doctorhummer.itch.io/irule</t>
  </si>
  <si>
    <t>the_binding_of_isaac_rebirth---i_rule</t>
  </si>
  <si>
    <t>Chained Beasts</t>
  </si>
  <si>
    <t>chained-beasts</t>
  </si>
  <si>
    <t>https://store.steampowered.com/app/3569420/Chained_Beasts/</t>
  </si>
  <si>
    <t>Bravery and Greed</t>
  </si>
  <si>
    <t>bravery-and-greed</t>
  </si>
  <si>
    <t>https://store.steampowered.com/app/943370/Bravery_and_Greed/</t>
  </si>
  <si>
    <t>risk_of_rain---bravery_and_greed</t>
  </si>
  <si>
    <t>C:\Users\Owner\Documents\Roguelike Roguelike\Roguelikes\Bravery and Greed.url</t>
  </si>
  <si>
    <t>Rogue Waters</t>
  </si>
  <si>
    <t>rogue-waters</t>
  </si>
  <si>
    <t>https://store.steampowered.com/app/1691190/Rogue_Waters/</t>
  </si>
  <si>
    <t>C:\Users\Owner\Documents\Roguelike Roguelike\Roguelikes\Rogue Waters.url</t>
  </si>
  <si>
    <t>Tales &amp; Tactics</t>
  </si>
  <si>
    <t>tales-tactics</t>
  </si>
  <si>
    <t>https://store.steampowered.com/app/1652250/Tales_Tactics/</t>
  </si>
  <si>
    <t>C:\Users\Owner\Documents\Roguelike Roguelike\Roguelikes\Tales And Tactics.url</t>
  </si>
  <si>
    <t>Transcendence</t>
  </si>
  <si>
    <t>transcendence</t>
  </si>
  <si>
    <t>https://transarchive.kronosaur.com/design/WhatisTranscendence.html</t>
  </si>
  <si>
    <t>nethack---transcendence</t>
  </si>
  <si>
    <t>https://store.steampowered.com/app/364510/Transcendence/</t>
  </si>
  <si>
    <t>C:\Users\Owner\Documents\Roguelike Roguelike\Roguelikes\Transcendence.url</t>
  </si>
  <si>
    <t>Samurai Bringer</t>
  </si>
  <si>
    <t>samurai-bringer</t>
  </si>
  <si>
    <t>https://store.steampowered.com/app/1851280/Samurai_Bringer/</t>
  </si>
  <si>
    <t>Metal Bringer</t>
  </si>
  <si>
    <t>metal-bringer</t>
  </si>
  <si>
    <t>https://store.steampowered.com/app/2334170/Metal_Bringer/</t>
  </si>
  <si>
    <t>samurai_bringer---metal_bringer</t>
  </si>
  <si>
    <t>Touhou Hero of Ice Fairy</t>
  </si>
  <si>
    <t>touhou-hero-of-ice-fairy</t>
  </si>
  <si>
    <t>https://store.steampowered.com/app/1955830/Touhou_Hero_of_Ice_Fairy/</t>
  </si>
  <si>
    <t>Rogue Monster Rush</t>
  </si>
  <si>
    <t>rogue-monster-rush</t>
  </si>
  <si>
    <t>https://store.steampowered.com/app/971220/Rogue_Monster_Rush/</t>
  </si>
  <si>
    <t>necropolis</t>
  </si>
  <si>
    <t>https://store.steampowered.com/app/384490/NECROPOLIS_BRUTAL_EDITION/</t>
  </si>
  <si>
    <t>https://gamingbolt.com/necropolis-interview-spelunky-meets-dark-souls</t>
  </si>
  <si>
    <t>spelunky_classic---necropolis</t>
  </si>
  <si>
    <t>RogueDiceR</t>
  </si>
  <si>
    <t>roguedicer</t>
  </si>
  <si>
    <t>https://store.steampowered.com/app/3636060/RogueDiceR/</t>
  </si>
  <si>
    <t>slay_the_spire---roguedicer</t>
  </si>
  <si>
    <t>Bloodletter</t>
  </si>
  <si>
    <t>bloodletter</t>
  </si>
  <si>
    <t>https://store.steampowered.com/app/3493400/BLOODLETTER/</t>
  </si>
  <si>
    <t>Uncle Chop's Rocket Shop</t>
  </si>
  <si>
    <t>uncle-chop-s-rocket-shop</t>
  </si>
  <si>
    <t>https://store.steampowered.com/app/1849790/Uncle_Chops_Rocket_Shop/</t>
  </si>
  <si>
    <t>Thysiastery</t>
  </si>
  <si>
    <t>thysiastery</t>
  </si>
  <si>
    <t>https://store.steampowered.com/app/3140180/THYSIASTERY/</t>
  </si>
  <si>
    <t>Grail</t>
  </si>
  <si>
    <t>grail</t>
  </si>
  <si>
    <t>https://store.steampowered.com/app/3597200/Grail/</t>
  </si>
  <si>
    <t>The Land Beneath Us</t>
  </si>
  <si>
    <t>the-land-beneath-us</t>
  </si>
  <si>
    <t>https://store.steampowered.com/app/2131010/The_Land_Beneath_Us/</t>
  </si>
  <si>
    <t>crypt_of_the_necrodancer---the_land_beneath_us</t>
  </si>
  <si>
    <t>Roundguard</t>
  </si>
  <si>
    <t>roundguard</t>
  </si>
  <si>
    <t>https://store.steampowered.com/app/848030/Roundguard/</t>
  </si>
  <si>
    <t>slay_the_spire---roundguard</t>
  </si>
  <si>
    <t>https://www.shacknews.com/article/117995/roundguard-on-apple-arcade-game-designer-andrea-roberts-interview</t>
  </si>
  <si>
    <t>Hell Deck</t>
  </si>
  <si>
    <t>hell-deck</t>
  </si>
  <si>
    <t>https://store.steampowered.com/app/4843210/Hell_Deck/</t>
  </si>
  <si>
    <t>C:\Users\Owner\Documents\Roguelike Roguelike\Roguelikes\Hell Deck.url</t>
  </si>
  <si>
    <t>C:\Users\Owner\Documents\Roguelike Roguelike\Roguelikes\The Land Beneath Us.url</t>
  </si>
  <si>
    <t>C:\Users\Owner\Documents\Roguelike Roguelike\Roguelikes\Roundguard.url</t>
  </si>
  <si>
    <t>https://www.youtube.com/watch?v=bexVkGq9Z9w</t>
  </si>
  <si>
    <t>Kinny and the Cosmic Cauldron</t>
  </si>
  <si>
    <t>kinny-and-the-cosmic-cauldron</t>
  </si>
  <si>
    <t>https://store.steampowered.com/app/3330210/Kinny_and_the_Cosmic_Cauldron/</t>
  </si>
  <si>
    <t>luck_be_a_landlord-slay_the_spire---kinny_and_the_cosmic_cauldron</t>
  </si>
  <si>
    <t>teamfight_tactics---tales_tactics</t>
  </si>
  <si>
    <t>On the map</t>
  </si>
  <si>
    <t>Game to buy</t>
  </si>
  <si>
    <t>Owned games it joins</t>
  </si>
  <si>
    <t>Hub on the map</t>
  </si>
  <si>
    <t>Map degree</t>
  </si>
  <si>
    <t>Over the owned games, but still counting their links to games you don't own</t>
  </si>
  <si>
    <t>No connection at all; only a rift or Transmute ever puts one in a run</t>
  </si>
  <si>
    <t>Games on the map</t>
  </si>
  <si>
    <t>Owned games in the main group: every game a default run's routes can reach</t>
  </si>
  <si>
    <t>Owned, off the map</t>
  </si>
  <si>
    <t>Owned games no route reaches (islands and loners). Transmute's pool</t>
  </si>
  <si>
    <t>Rift pool</t>
  </si>
  <si>
    <t>Owned games with no owned connection at all: what a rift can pull onto the map</t>
  </si>
  <si>
    <t>Connections on the map</t>
  </si>
  <si>
    <t>Influences with both ends on the map: the roads a run can walk</t>
  </si>
  <si>
    <t>Share of connections on the map</t>
  </si>
  <si>
    <t>The rest touch a game you don't own, or an island</t>
  </si>
  <si>
    <t>Average degree on the map</t>
  </si>
  <si>
    <t>Roads out of a map game, counting only roads to other map games — what a player on the map sees</t>
  </si>
  <si>
    <t>Median degree on the map</t>
  </si>
  <si>
    <t>Half of the map's games have this many roads or fewer</t>
  </si>
  <si>
    <t>Largest hub on the map</t>
  </si>
  <si>
    <t>The most roads out of any one map game (see the table under AH)</t>
  </si>
  <si>
    <t>Dead ends on the map</t>
  </si>
  <si>
    <t>One road in and out. Two off the same hub are where a rift usually goes</t>
  </si>
  <si>
    <t>Dead-end share on the map</t>
  </si>
  <si>
    <t>How much of the map is a cul-de-sac</t>
  </si>
  <si>
    <t>Unowned games touching the map</t>
  </si>
  <si>
    <t>Games you don't own with a connection to one you do (best buys under AD)</t>
  </si>
  <si>
    <t>Cross-genre connections</t>
  </si>
  <si>
    <t>Influences that cross from one genre to another</t>
  </si>
  <si>
    <t>Influencer row</t>
  </si>
  <si>
    <t>Influencee row</t>
  </si>
  <si>
    <t>Influencer owned</t>
  </si>
  <si>
    <t>Influencee owned</t>
  </si>
  <si>
    <t>Both owned</t>
  </si>
  <si>
    <t>Cross-genre</t>
  </si>
  <si>
    <t>Island pair</t>
  </si>
  <si>
    <t>Owned neighbours</t>
  </si>
  <si>
    <t>On map</t>
  </si>
  <si>
    <t>Map rank key</t>
  </si>
  <si>
    <t>Buy rank key</t>
  </si>
  <si>
    <t>Steam page</t>
  </si>
  <si>
    <t>Poop</t>
  </si>
  <si>
    <t>On Destruction</t>
  </si>
  <si>
    <t>50% Random Loot, 50% Random fly tagged Enemy</t>
  </si>
  <si>
    <t>Golden Poop</t>
  </si>
  <si>
    <t>Will block the enemy's path and can be damaged by both player and enemy. May drop loot or spawn an Enemy</t>
  </si>
  <si>
    <t>Will block the enemy's path and can be damaged by both player and enemy. May drop gold or Counterfeit Penny</t>
  </si>
  <si>
    <t>50% 2 Gold, 30% 3 Gold, 10% 4 Gold, 5% 5 Gold, 5% Counterfeit Penny</t>
  </si>
  <si>
    <t>GoldenPoop</t>
  </si>
  <si>
    <t>Will block the enemy's path and can be damaged by both player and enemy. Heals the Player when destroyed</t>
  </si>
  <si>
    <t>Gain +3 Health</t>
  </si>
  <si>
    <t>RainbowPoop</t>
  </si>
  <si>
    <t>Rainbow Poop</t>
  </si>
  <si>
    <t>BurningBasement</t>
  </si>
  <si>
    <t>Column3</t>
  </si>
  <si>
    <t>Tag Type</t>
  </si>
  <si>
    <t>Tag % Up</t>
  </si>
  <si>
    <t>TheVoid</t>
  </si>
  <si>
    <t>1 Random Game in the Game Choice Select will be a Random Game Rift</t>
  </si>
  <si>
    <t>god, holy</t>
  </si>
  <si>
    <t>When entered, spawn 2 random poop tagged objects on random tiles. There is an 80% chance it is the normal Poop.</t>
  </si>
  <si>
    <t>The Chest</t>
  </si>
  <si>
    <t>TheChest</t>
  </si>
  <si>
    <t>Dark Room</t>
  </si>
  <si>
    <t>DarkRoom</t>
  </si>
  <si>
    <t>Damage taken here is doubled. When entered, Use a key to Gain +1 Small Chest up to 4 times</t>
  </si>
  <si>
    <t>Damage taken here is doubled. When entered, Lose 2 Max Health to Gain +1 Devilish Small Chest up to 4 times</t>
  </si>
  <si>
    <t>The Hive</t>
  </si>
  <si>
    <t>When entered, spawn 2 random bug tagged Enemies</t>
  </si>
  <si>
    <t>When entered, spawn 1 random fire tagged Enemy and 2 fire tiles on random tiles</t>
  </si>
  <si>
    <t>TheHive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</si>
</sst>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u/>
      <sz val="11"/>
      <color theme="10"/>
      <name val="Calibri"/>
      <family val="2"/>
      <charset val="1"/>
    </font>
    <font>
      <sz val="10"/>
      <name val="Arial"/>
    </font>
    <font>
      <b/>
      <sz val="10"/>
      <name val="Arial"/>
    </font>
    <font>
      <b/>
      <sz val="10"/>
      <color rgb="FF1D1812"/>
      <name val="Arial"/>
    </font>
    <font>
      <b/>
      <sz val="16"/>
      <color rgb="FF1D1812"/>
      <name val="Arial"/>
    </font>
    <font>
      <i/>
      <sz val="10"/>
      <color rgb="FF5F5340"/>
      <name val="Arial"/>
    </font>
    <font>
      <sz val="10"/>
      <color rgb="FF5F5340"/>
      <name val="Arial"/>
    </font>
    <font>
      <sz val="8"/>
      <name val="Calibri"/>
      <family val="2"/>
      <charset val="1"/>
    </font>
  </fonts>
  <fills count="5">
    <fill>
      <patternFill patternType="none"/>
    </fill>
    <fill>
      <patternFill patternType="gray125"/>
    </fill>
    <fill>
      <patternFill patternType="solid">
        <fgColor theme="4" tint="0.79989013336588644"/>
        <bgColor rgb="FFCCFFFF"/>
      </patternFill>
    </fill>
    <fill>
      <patternFill patternType="solid">
        <fgColor rgb="FFEDE3D0"/>
      </patternFill>
    </fill>
    <fill>
      <patternFill patternType="solid">
        <fgColor rgb="FFF7F2E8"/>
      </patternFill>
    </fill>
  </fills>
  <borders count="5">
    <border>
      <left/>
      <right/>
      <top/>
      <bottom/>
      <diagonal/>
    </border>
    <border>
      <left/>
      <right/>
      <top style="thin">
        <color theme="4" tint="0.39988402966399123"/>
      </top>
      <bottom style="thin">
        <color theme="4" tint="0.39988402966399123"/>
      </bottom>
      <diagonal/>
    </border>
    <border>
      <left style="thin">
        <color theme="4" tint="0.39988402966399123"/>
      </left>
      <right/>
      <top style="thin">
        <color theme="4" tint="0.39988402966399123"/>
      </top>
      <bottom/>
      <diagonal/>
    </border>
    <border>
      <left/>
      <right/>
      <top style="thin">
        <color theme="4" tint="0.39988402966399123"/>
      </top>
      <bottom/>
      <diagonal/>
    </border>
    <border>
      <left style="thin">
        <color rgb="FFBFAE8C"/>
      </left>
      <right style="thin">
        <color rgb="FFBFAE8C"/>
      </right>
      <top style="thin">
        <color rgb="FFBFAE8C"/>
      </top>
      <bottom style="thin">
        <color rgb="FFBFAE8C"/>
      </bottom>
      <diagonal/>
    </border>
  </borders>
  <cellStyleXfs count="2">
    <xf numFmtId="0" fontId="0" fillId="0" borderId="0"/>
    <xf numFmtId="0" fontId="1" fillId="0" borderId="0"/>
  </cellStyleXfs>
  <cellXfs count="23">
    <xf numFmtId="0" fontId="0" fillId="0" borderId="0" xfId="0"/>
    <xf numFmtId="0" fontId="1" fillId="0" borderId="0" xfId="0" applyFont="1"/>
    <xf numFmtId="0" fontId="0" fillId="0" borderId="1" xfId="0" applyBorder="1"/>
    <xf numFmtId="0" fontId="0" fillId="0" borderId="0" xfId="0" applyAlignment="1">
      <alignment wrapText="1"/>
    </xf>
    <xf numFmtId="0" fontId="0" fillId="2" borderId="0" xfId="0" applyFill="1"/>
    <xf numFmtId="0" fontId="0" fillId="0" borderId="2" xfId="0" applyBorder="1"/>
    <xf numFmtId="0" fontId="0" fillId="0" borderId="3" xfId="0" applyBorder="1"/>
    <xf numFmtId="0" fontId="0" fillId="2" borderId="3" xfId="0" applyFill="1" applyBorder="1"/>
    <xf numFmtId="0" fontId="0" fillId="0" borderId="0" xfId="0" applyAlignment="1">
      <alignment vertical="top" wrapText="1"/>
    </xf>
    <xf numFmtId="1" fontId="0" fillId="0" borderId="0" xfId="0" applyNumberFormat="1"/>
    <xf numFmtId="0" fontId="1" fillId="0" borderId="0" xfId="1"/>
    <xf numFmtId="0" fontId="2" fillId="0" borderId="0" xfId="0" applyFont="1"/>
    <xf numFmtId="0" fontId="5" fillId="0" borderId="0" xfId="0" applyFont="1"/>
    <xf numFmtId="0" fontId="6" fillId="0" borderId="0" xfId="0" applyFont="1"/>
    <xf numFmtId="0" fontId="4" fillId="3" borderId="4" xfId="0" applyFont="1" applyFill="1" applyBorder="1" applyAlignment="1">
      <alignment horizontal="center" vertical="center" wrapText="1"/>
    </xf>
    <xf numFmtId="0" fontId="3" fillId="0" borderId="4" xfId="0" applyFont="1" applyBorder="1"/>
    <xf numFmtId="0" fontId="2" fillId="4" borderId="4" xfId="0" applyFont="1" applyFill="1" applyBorder="1"/>
    <xf numFmtId="0" fontId="7" fillId="0" borderId="4" xfId="0" applyFont="1" applyBorder="1"/>
    <xf numFmtId="9" fontId="0" fillId="0" borderId="0" xfId="0" applyNumberFormat="1"/>
    <xf numFmtId="2" fontId="2" fillId="4" borderId="4" xfId="0" applyNumberFormat="1" applyFont="1" applyFill="1" applyBorder="1"/>
    <xf numFmtId="0" fontId="3" fillId="0" borderId="0" xfId="0" applyFont="1"/>
    <xf numFmtId="9" fontId="3" fillId="0" borderId="0" xfId="0" applyNumberFormat="1" applyFont="1"/>
    <xf numFmtId="164" fontId="2" fillId="4" borderId="4" xfId="0" applyNumberFormat="1" applyFont="1" applyFill="1" applyBorder="1"/>
  </cellXfs>
  <cellStyles count="2">
    <cellStyle name="Hyperlink" xfId="1" builtinId="8"/>
    <cellStyle name="Normal" xfId="0" builtinId="0"/>
  </cellStyles>
  <dxfs count="2">
    <dxf>
      <numFmt numFmtId="0" formatCode="General"/>
    </dxf>
    <dxf>
      <font>
        <strike val="0"/>
        <condense val="0"/>
        <extend val="0"/>
        <outline val="0"/>
        <shadow val="0"/>
        <vertAlign val="baseline"/>
        <sz val="11"/>
        <color rgb="FF000000"/>
        <name val="Arial"/>
        <family val="2"/>
      </font>
      <alignment horizontal="general"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Games per release year — owned against the whole sheet</a:t>
            </a:r>
          </a:p>
        </c:rich>
      </c:tx>
      <c:overlay val="1"/>
    </c:title>
    <c:autoTitleDeleted val="0"/>
    <c:plotArea>
      <c:layout/>
      <c:barChart>
        <c:barDir val="col"/>
        <c:grouping val="clustered"/>
        <c:varyColors val="1"/>
        <c:ser>
          <c:idx val="0"/>
          <c:order val="0"/>
          <c:tx>
            <c:strRef>
              <c:f>'Map Analysis'!$W$4</c:f>
              <c:strCache>
                <c:ptCount val="1"/>
                <c:pt idx="0">
                  <c:v>Games</c:v>
                </c:pt>
              </c:strCache>
            </c:strRef>
          </c:tx>
          <c:spPr>
            <a:ln>
              <a:prstDash val="solid"/>
            </a:ln>
          </c:spPr>
          <c:invertIfNegative val="1"/>
          <c:cat>
            <c:numRef>
              <c:f>'Map Analysis'!$V$5:$V$53</c:f>
              <c:numCache>
                <c:formatCode>General</c:formatCode>
                <c:ptCount val="49"/>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pt idx="48">
                  <c:v>2026</c:v>
                </c:pt>
              </c:numCache>
            </c:numRef>
          </c:cat>
          <c:val>
            <c:numRef>
              <c:f>'Map Analysis'!$W$5:$W$53</c:f>
              <c:numCache>
                <c:formatCode>General</c:formatCode>
                <c:ptCount val="49"/>
                <c:pt idx="0">
                  <c:v>1</c:v>
                </c:pt>
                <c:pt idx="1">
                  <c:v>0</c:v>
                </c:pt>
                <c:pt idx="2">
                  <c:v>1</c:v>
                </c:pt>
                <c:pt idx="3">
                  <c:v>0</c:v>
                </c:pt>
                <c:pt idx="4">
                  <c:v>1</c:v>
                </c:pt>
                <c:pt idx="5">
                  <c:v>1</c:v>
                </c:pt>
                <c:pt idx="6">
                  <c:v>1</c:v>
                </c:pt>
                <c:pt idx="7">
                  <c:v>0</c:v>
                </c:pt>
                <c:pt idx="8">
                  <c:v>1</c:v>
                </c:pt>
                <c:pt idx="9">
                  <c:v>3</c:v>
                </c:pt>
                <c:pt idx="10">
                  <c:v>0</c:v>
                </c:pt>
                <c:pt idx="11">
                  <c:v>0</c:v>
                </c:pt>
                <c:pt idx="12">
                  <c:v>3</c:v>
                </c:pt>
                <c:pt idx="13">
                  <c:v>2</c:v>
                </c:pt>
                <c:pt idx="14">
                  <c:v>2</c:v>
                </c:pt>
                <c:pt idx="15">
                  <c:v>2</c:v>
                </c:pt>
                <c:pt idx="16">
                  <c:v>3</c:v>
                </c:pt>
                <c:pt idx="17">
                  <c:v>2</c:v>
                </c:pt>
                <c:pt idx="18">
                  <c:v>2</c:v>
                </c:pt>
                <c:pt idx="19">
                  <c:v>2</c:v>
                </c:pt>
                <c:pt idx="20">
                  <c:v>5</c:v>
                </c:pt>
                <c:pt idx="21">
                  <c:v>1</c:v>
                </c:pt>
                <c:pt idx="22">
                  <c:v>2</c:v>
                </c:pt>
                <c:pt idx="23">
                  <c:v>3</c:v>
                </c:pt>
                <c:pt idx="24">
                  <c:v>6</c:v>
                </c:pt>
                <c:pt idx="25">
                  <c:v>4</c:v>
                </c:pt>
                <c:pt idx="26">
                  <c:v>2</c:v>
                </c:pt>
                <c:pt idx="27">
                  <c:v>3</c:v>
                </c:pt>
                <c:pt idx="28">
                  <c:v>8</c:v>
                </c:pt>
                <c:pt idx="29">
                  <c:v>7</c:v>
                </c:pt>
                <c:pt idx="30">
                  <c:v>4</c:v>
                </c:pt>
                <c:pt idx="31">
                  <c:v>2</c:v>
                </c:pt>
                <c:pt idx="32">
                  <c:v>14</c:v>
                </c:pt>
                <c:pt idx="33">
                  <c:v>6</c:v>
                </c:pt>
                <c:pt idx="34">
                  <c:v>11</c:v>
                </c:pt>
                <c:pt idx="35">
                  <c:v>13</c:v>
                </c:pt>
                <c:pt idx="36">
                  <c:v>23</c:v>
                </c:pt>
                <c:pt idx="37">
                  <c:v>21</c:v>
                </c:pt>
                <c:pt idx="38">
                  <c:v>16</c:v>
                </c:pt>
                <c:pt idx="39">
                  <c:v>33</c:v>
                </c:pt>
                <c:pt idx="40">
                  <c:v>24</c:v>
                </c:pt>
                <c:pt idx="41">
                  <c:v>39</c:v>
                </c:pt>
                <c:pt idx="42">
                  <c:v>53</c:v>
                </c:pt>
                <c:pt idx="43">
                  <c:v>47</c:v>
                </c:pt>
                <c:pt idx="44">
                  <c:v>75</c:v>
                </c:pt>
                <c:pt idx="45">
                  <c:v>100</c:v>
                </c:pt>
                <c:pt idx="46">
                  <c:v>106</c:v>
                </c:pt>
                <c:pt idx="47">
                  <c:v>163</c:v>
                </c:pt>
                <c:pt idx="48">
                  <c:v>135</c:v>
                </c:pt>
              </c:numCache>
            </c:numRef>
          </c:val>
          <c:extLst>
            <c:ext xmlns:c16="http://schemas.microsoft.com/office/drawing/2014/chart" uri="{C3380CC4-5D6E-409C-BE32-E72D297353CC}">
              <c16:uniqueId val="{00000000-186A-49FE-BBEC-F25283EC654B}"/>
            </c:ext>
          </c:extLst>
        </c:ser>
        <c:ser>
          <c:idx val="1"/>
          <c:order val="1"/>
          <c:tx>
            <c:strRef>
              <c:f>'Map Analysis'!$X$4</c:f>
              <c:strCache>
                <c:ptCount val="1"/>
                <c:pt idx="0">
                  <c:v>Owned</c:v>
                </c:pt>
              </c:strCache>
            </c:strRef>
          </c:tx>
          <c:spPr>
            <a:ln>
              <a:prstDash val="solid"/>
            </a:ln>
          </c:spPr>
          <c:invertIfNegative val="1"/>
          <c:cat>
            <c:numRef>
              <c:f>'Map Analysis'!$V$5:$V$53</c:f>
              <c:numCache>
                <c:formatCode>General</c:formatCode>
                <c:ptCount val="49"/>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pt idx="48">
                  <c:v>2026</c:v>
                </c:pt>
              </c:numCache>
            </c:numRef>
          </c:cat>
          <c:val>
            <c:numRef>
              <c:f>'Map Analysis'!$X$5:$X$53</c:f>
              <c:numCache>
                <c:formatCode>General</c:formatCode>
                <c:ptCount val="49"/>
                <c:pt idx="0">
                  <c:v>1</c:v>
                </c:pt>
                <c:pt idx="1">
                  <c:v>0</c:v>
                </c:pt>
                <c:pt idx="2">
                  <c:v>1</c:v>
                </c:pt>
                <c:pt idx="3">
                  <c:v>0</c:v>
                </c:pt>
                <c:pt idx="4">
                  <c:v>0</c:v>
                </c:pt>
                <c:pt idx="5">
                  <c:v>1</c:v>
                </c:pt>
                <c:pt idx="6">
                  <c:v>1</c:v>
                </c:pt>
                <c:pt idx="7">
                  <c:v>0</c:v>
                </c:pt>
                <c:pt idx="8">
                  <c:v>1</c:v>
                </c:pt>
                <c:pt idx="9">
                  <c:v>3</c:v>
                </c:pt>
                <c:pt idx="10">
                  <c:v>0</c:v>
                </c:pt>
                <c:pt idx="11">
                  <c:v>0</c:v>
                </c:pt>
                <c:pt idx="12">
                  <c:v>3</c:v>
                </c:pt>
                <c:pt idx="13">
                  <c:v>2</c:v>
                </c:pt>
                <c:pt idx="14">
                  <c:v>2</c:v>
                </c:pt>
                <c:pt idx="15">
                  <c:v>1</c:v>
                </c:pt>
                <c:pt idx="16">
                  <c:v>3</c:v>
                </c:pt>
                <c:pt idx="17">
                  <c:v>2</c:v>
                </c:pt>
                <c:pt idx="18">
                  <c:v>2</c:v>
                </c:pt>
                <c:pt idx="19">
                  <c:v>2</c:v>
                </c:pt>
                <c:pt idx="20">
                  <c:v>4</c:v>
                </c:pt>
                <c:pt idx="21">
                  <c:v>1</c:v>
                </c:pt>
                <c:pt idx="22">
                  <c:v>2</c:v>
                </c:pt>
                <c:pt idx="23">
                  <c:v>2</c:v>
                </c:pt>
                <c:pt idx="24">
                  <c:v>5</c:v>
                </c:pt>
                <c:pt idx="25">
                  <c:v>3</c:v>
                </c:pt>
                <c:pt idx="26">
                  <c:v>2</c:v>
                </c:pt>
                <c:pt idx="27">
                  <c:v>3</c:v>
                </c:pt>
                <c:pt idx="28">
                  <c:v>8</c:v>
                </c:pt>
                <c:pt idx="29">
                  <c:v>6</c:v>
                </c:pt>
                <c:pt idx="30">
                  <c:v>3</c:v>
                </c:pt>
                <c:pt idx="31">
                  <c:v>2</c:v>
                </c:pt>
                <c:pt idx="32">
                  <c:v>7</c:v>
                </c:pt>
                <c:pt idx="33">
                  <c:v>3</c:v>
                </c:pt>
                <c:pt idx="34">
                  <c:v>5</c:v>
                </c:pt>
                <c:pt idx="35">
                  <c:v>8</c:v>
                </c:pt>
                <c:pt idx="36">
                  <c:v>15</c:v>
                </c:pt>
                <c:pt idx="37">
                  <c:v>14</c:v>
                </c:pt>
                <c:pt idx="38">
                  <c:v>13</c:v>
                </c:pt>
                <c:pt idx="39">
                  <c:v>23</c:v>
                </c:pt>
                <c:pt idx="40">
                  <c:v>17</c:v>
                </c:pt>
                <c:pt idx="41">
                  <c:v>27</c:v>
                </c:pt>
                <c:pt idx="42">
                  <c:v>44</c:v>
                </c:pt>
                <c:pt idx="43">
                  <c:v>41</c:v>
                </c:pt>
                <c:pt idx="44">
                  <c:v>61</c:v>
                </c:pt>
                <c:pt idx="45">
                  <c:v>80</c:v>
                </c:pt>
                <c:pt idx="46">
                  <c:v>64</c:v>
                </c:pt>
                <c:pt idx="47">
                  <c:v>84</c:v>
                </c:pt>
                <c:pt idx="48">
                  <c:v>22</c:v>
                </c:pt>
              </c:numCache>
            </c:numRef>
          </c:val>
          <c:extLst>
            <c:ext xmlns:c16="http://schemas.microsoft.com/office/drawing/2014/chart" uri="{C3380CC4-5D6E-409C-BE32-E72D297353CC}">
              <c16:uniqueId val="{00000001-186A-49FE-BBEC-F25283EC654B}"/>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Games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Connections by influencer's year</a:t>
            </a:r>
          </a:p>
        </c:rich>
      </c:tx>
      <c:overlay val="1"/>
    </c:title>
    <c:autoTitleDeleted val="0"/>
    <c:plotArea>
      <c:layout/>
      <c:barChart>
        <c:barDir val="col"/>
        <c:grouping val="clustered"/>
        <c:varyColors val="1"/>
        <c:ser>
          <c:idx val="0"/>
          <c:order val="0"/>
          <c:tx>
            <c:strRef>
              <c:f>'Map Analysis'!$Y$4</c:f>
              <c:strCache>
                <c:ptCount val="1"/>
                <c:pt idx="0">
                  <c:v>Connections</c:v>
                </c:pt>
              </c:strCache>
            </c:strRef>
          </c:tx>
          <c:spPr>
            <a:ln>
              <a:prstDash val="solid"/>
            </a:ln>
          </c:spPr>
          <c:invertIfNegative val="1"/>
          <c:cat>
            <c:numRef>
              <c:f>'Map Analysis'!$V$5:$V$53</c:f>
              <c:numCache>
                <c:formatCode>General</c:formatCode>
                <c:ptCount val="49"/>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pt idx="48">
                  <c:v>2026</c:v>
                </c:pt>
              </c:numCache>
            </c:numRef>
          </c:cat>
          <c:val>
            <c:numRef>
              <c:f>'Map Analysis'!$Y$5:$Y$53</c:f>
              <c:numCache>
                <c:formatCode>General</c:formatCode>
                <c:ptCount val="49"/>
                <c:pt idx="0">
                  <c:v>0</c:v>
                </c:pt>
                <c:pt idx="1">
                  <c:v>0</c:v>
                </c:pt>
                <c:pt idx="2">
                  <c:v>29</c:v>
                </c:pt>
                <c:pt idx="3">
                  <c:v>0</c:v>
                </c:pt>
                <c:pt idx="4">
                  <c:v>1</c:v>
                </c:pt>
                <c:pt idx="5">
                  <c:v>4</c:v>
                </c:pt>
                <c:pt idx="6">
                  <c:v>6</c:v>
                </c:pt>
                <c:pt idx="7">
                  <c:v>0</c:v>
                </c:pt>
                <c:pt idx="8">
                  <c:v>1</c:v>
                </c:pt>
                <c:pt idx="9">
                  <c:v>41</c:v>
                </c:pt>
                <c:pt idx="10">
                  <c:v>0</c:v>
                </c:pt>
                <c:pt idx="11">
                  <c:v>0</c:v>
                </c:pt>
                <c:pt idx="12">
                  <c:v>15</c:v>
                </c:pt>
                <c:pt idx="13">
                  <c:v>2</c:v>
                </c:pt>
                <c:pt idx="14">
                  <c:v>3</c:v>
                </c:pt>
                <c:pt idx="15">
                  <c:v>27</c:v>
                </c:pt>
                <c:pt idx="16">
                  <c:v>23</c:v>
                </c:pt>
                <c:pt idx="17">
                  <c:v>16</c:v>
                </c:pt>
                <c:pt idx="18">
                  <c:v>34</c:v>
                </c:pt>
                <c:pt idx="19">
                  <c:v>6</c:v>
                </c:pt>
                <c:pt idx="20">
                  <c:v>12</c:v>
                </c:pt>
                <c:pt idx="21">
                  <c:v>2</c:v>
                </c:pt>
                <c:pt idx="22">
                  <c:v>4</c:v>
                </c:pt>
                <c:pt idx="23">
                  <c:v>4</c:v>
                </c:pt>
                <c:pt idx="24">
                  <c:v>12</c:v>
                </c:pt>
                <c:pt idx="25">
                  <c:v>5</c:v>
                </c:pt>
                <c:pt idx="26">
                  <c:v>0</c:v>
                </c:pt>
                <c:pt idx="27">
                  <c:v>9</c:v>
                </c:pt>
                <c:pt idx="28">
                  <c:v>24</c:v>
                </c:pt>
                <c:pt idx="29">
                  <c:v>4</c:v>
                </c:pt>
                <c:pt idx="30">
                  <c:v>49</c:v>
                </c:pt>
                <c:pt idx="31">
                  <c:v>10</c:v>
                </c:pt>
                <c:pt idx="32">
                  <c:v>22</c:v>
                </c:pt>
                <c:pt idx="33">
                  <c:v>85</c:v>
                </c:pt>
                <c:pt idx="34">
                  <c:v>49</c:v>
                </c:pt>
                <c:pt idx="35">
                  <c:v>41</c:v>
                </c:pt>
                <c:pt idx="36">
                  <c:v>20</c:v>
                </c:pt>
                <c:pt idx="37">
                  <c:v>84</c:v>
                </c:pt>
                <c:pt idx="38">
                  <c:v>42</c:v>
                </c:pt>
                <c:pt idx="39">
                  <c:v>176</c:v>
                </c:pt>
                <c:pt idx="40">
                  <c:v>83</c:v>
                </c:pt>
                <c:pt idx="41">
                  <c:v>116</c:v>
                </c:pt>
                <c:pt idx="42">
                  <c:v>73</c:v>
                </c:pt>
                <c:pt idx="43">
                  <c:v>190</c:v>
                </c:pt>
                <c:pt idx="44">
                  <c:v>87</c:v>
                </c:pt>
                <c:pt idx="45">
                  <c:v>103</c:v>
                </c:pt>
                <c:pt idx="46">
                  <c:v>23</c:v>
                </c:pt>
                <c:pt idx="47">
                  <c:v>14</c:v>
                </c:pt>
                <c:pt idx="48">
                  <c:v>1</c:v>
                </c:pt>
              </c:numCache>
            </c:numRef>
          </c:val>
          <c:extLst>
            <c:ext xmlns:c16="http://schemas.microsoft.com/office/drawing/2014/chart" uri="{C3380CC4-5D6E-409C-BE32-E72D297353CC}">
              <c16:uniqueId val="{00000000-8AA8-4279-B028-BC32F2CE80B8}"/>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Connections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Degree distribution — how connected is a typical game?</a:t>
            </a:r>
          </a:p>
        </c:rich>
      </c:tx>
      <c:overlay val="1"/>
    </c:title>
    <c:autoTitleDeleted val="0"/>
    <c:plotArea>
      <c:layout/>
      <c:barChart>
        <c:barDir val="col"/>
        <c:grouping val="clustered"/>
        <c:varyColors val="1"/>
        <c:ser>
          <c:idx val="0"/>
          <c:order val="0"/>
          <c:tx>
            <c:strRef>
              <c:f>'Map Analysis'!$F$4</c:f>
              <c:strCache>
                <c:ptCount val="1"/>
                <c:pt idx="0">
                  <c:v>Games</c:v>
                </c:pt>
              </c:strCache>
            </c:strRef>
          </c:tx>
          <c:spPr>
            <a:ln>
              <a:prstDash val="solid"/>
            </a:ln>
          </c:spPr>
          <c:invertIfNegative val="1"/>
          <c:cat>
            <c:strRef>
              <c:f>'Map Analysis'!$E$5:$E$13</c:f>
              <c:strCache>
                <c:ptCount val="9"/>
                <c:pt idx="0">
                  <c:v>0</c:v>
                </c:pt>
                <c:pt idx="1">
                  <c:v>1</c:v>
                </c:pt>
                <c:pt idx="2">
                  <c:v>2</c:v>
                </c:pt>
                <c:pt idx="3">
                  <c:v>3</c:v>
                </c:pt>
                <c:pt idx="4">
                  <c:v>4</c:v>
                </c:pt>
                <c:pt idx="5">
                  <c:v>5</c:v>
                </c:pt>
                <c:pt idx="6">
                  <c:v>6-9</c:v>
                </c:pt>
                <c:pt idx="7">
                  <c:v>10-24</c:v>
                </c:pt>
                <c:pt idx="8">
                  <c:v>25+</c:v>
                </c:pt>
              </c:strCache>
            </c:strRef>
          </c:cat>
          <c:val>
            <c:numRef>
              <c:f>'Map Analysis'!$F$5:$F$13</c:f>
              <c:numCache>
                <c:formatCode>General</c:formatCode>
                <c:ptCount val="9"/>
                <c:pt idx="0">
                  <c:v>80</c:v>
                </c:pt>
                <c:pt idx="1">
                  <c:v>345</c:v>
                </c:pt>
                <c:pt idx="2">
                  <c:v>215</c:v>
                </c:pt>
                <c:pt idx="3">
                  <c:v>136</c:v>
                </c:pt>
                <c:pt idx="4">
                  <c:v>60</c:v>
                </c:pt>
                <c:pt idx="5">
                  <c:v>35</c:v>
                </c:pt>
                <c:pt idx="6">
                  <c:v>42</c:v>
                </c:pt>
                <c:pt idx="7">
                  <c:v>23</c:v>
                </c:pt>
                <c:pt idx="8">
                  <c:v>17</c:v>
                </c:pt>
              </c:numCache>
            </c:numRef>
          </c:val>
          <c:extLst>
            <c:ext xmlns:c16="http://schemas.microsoft.com/office/drawing/2014/chart" uri="{C3380CC4-5D6E-409C-BE32-E72D297353CC}">
              <c16:uniqueId val="{00000000-8AAD-469A-846D-58F6B3D84DAE}"/>
            </c:ext>
          </c:extLst>
        </c:ser>
        <c:ser>
          <c:idx val="1"/>
          <c:order val="1"/>
          <c:tx>
            <c:strRef>
              <c:f>'Map Analysis'!$G$4</c:f>
              <c:strCache>
                <c:ptCount val="1"/>
                <c:pt idx="0">
                  <c:v>Owned</c:v>
                </c:pt>
              </c:strCache>
            </c:strRef>
          </c:tx>
          <c:spPr>
            <a:ln>
              <a:prstDash val="solid"/>
            </a:ln>
          </c:spPr>
          <c:invertIfNegative val="1"/>
          <c:cat>
            <c:strRef>
              <c:f>'Map Analysis'!$E$5:$E$13</c:f>
              <c:strCache>
                <c:ptCount val="9"/>
                <c:pt idx="0">
                  <c:v>0</c:v>
                </c:pt>
                <c:pt idx="1">
                  <c:v>1</c:v>
                </c:pt>
                <c:pt idx="2">
                  <c:v>2</c:v>
                </c:pt>
                <c:pt idx="3">
                  <c:v>3</c:v>
                </c:pt>
                <c:pt idx="4">
                  <c:v>4</c:v>
                </c:pt>
                <c:pt idx="5">
                  <c:v>5</c:v>
                </c:pt>
                <c:pt idx="6">
                  <c:v>6-9</c:v>
                </c:pt>
                <c:pt idx="7">
                  <c:v>10-24</c:v>
                </c:pt>
                <c:pt idx="8">
                  <c:v>25+</c:v>
                </c:pt>
              </c:strCache>
            </c:strRef>
          </c:cat>
          <c:val>
            <c:numRef>
              <c:f>'Map Analysis'!$G$5:$G$13</c:f>
              <c:numCache>
                <c:formatCode>General</c:formatCode>
                <c:ptCount val="9"/>
                <c:pt idx="0">
                  <c:v>38</c:v>
                </c:pt>
                <c:pt idx="1">
                  <c:v>208</c:v>
                </c:pt>
                <c:pt idx="2">
                  <c:v>126</c:v>
                </c:pt>
                <c:pt idx="3">
                  <c:v>93</c:v>
                </c:pt>
                <c:pt idx="4">
                  <c:v>37</c:v>
                </c:pt>
                <c:pt idx="5">
                  <c:v>19</c:v>
                </c:pt>
                <c:pt idx="6">
                  <c:v>33</c:v>
                </c:pt>
                <c:pt idx="7">
                  <c:v>23</c:v>
                </c:pt>
                <c:pt idx="8">
                  <c:v>17</c:v>
                </c:pt>
              </c:numCache>
            </c:numRef>
          </c:val>
          <c:extLst>
            <c:ext xmlns:c16="http://schemas.microsoft.com/office/drawing/2014/chart" uri="{C3380CC4-5D6E-409C-BE32-E72D297353CC}">
              <c16:uniqueId val="{00000001-8AAD-469A-846D-58F6B3D84DAE}"/>
            </c:ext>
          </c:extLst>
        </c:ser>
        <c:dLbls>
          <c:showLegendKey val="0"/>
          <c:showVal val="0"/>
          <c:showCatName val="0"/>
          <c:showSerName val="0"/>
          <c:showPercent val="0"/>
          <c:showBubbleSize val="0"/>
        </c:dLbls>
        <c:gapWidth val="60"/>
        <c:axId val="10"/>
        <c:axId val="100"/>
      </c:barChart>
      <c:catAx>
        <c:axId val="10"/>
        <c:scaling>
          <c:orientation val="minMax"/>
        </c:scaling>
        <c:delete val="1"/>
        <c:axPos val="b"/>
        <c:title>
          <c:tx>
            <c:rich>
              <a:bodyPr/>
              <a:lstStyle/>
              <a:p>
                <a:pPr>
                  <a:defRPr/>
                </a:pPr>
                <a:r>
                  <a:rPr lang="en-US"/>
                  <a:t>Connections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Games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Games by genre — owned against the whole sheet</a:t>
            </a:r>
          </a:p>
        </c:rich>
      </c:tx>
      <c:overlay val="1"/>
    </c:title>
    <c:autoTitleDeleted val="0"/>
    <c:plotArea>
      <c:layout/>
      <c:barChart>
        <c:barDir val="col"/>
        <c:grouping val="clustered"/>
        <c:varyColors val="1"/>
        <c:ser>
          <c:idx val="0"/>
          <c:order val="0"/>
          <c:tx>
            <c:strRef>
              <c:f>'Map Analysis'!$J$4</c:f>
              <c:strCache>
                <c:ptCount val="1"/>
                <c:pt idx="0">
                  <c:v>Games</c:v>
                </c:pt>
              </c:strCache>
            </c:strRef>
          </c:tx>
          <c:spPr>
            <a:ln>
              <a:prstDash val="solid"/>
            </a:ln>
          </c:spPr>
          <c:invertIfNegative val="1"/>
          <c:cat>
            <c:strRef>
              <c:f>'Map Analysis'!$I$5:$I$8</c:f>
              <c:strCache>
                <c:ptCount val="4"/>
                <c:pt idx="0">
                  <c:v>Action</c:v>
                </c:pt>
                <c:pt idx="1">
                  <c:v>Strategy</c:v>
                </c:pt>
                <c:pt idx="2">
                  <c:v>Deckbuilder</c:v>
                </c:pt>
                <c:pt idx="3">
                  <c:v>Traditional</c:v>
                </c:pt>
              </c:strCache>
            </c:strRef>
          </c:cat>
          <c:val>
            <c:numRef>
              <c:f>'Map Analysis'!$J$5:$J$8</c:f>
              <c:numCache>
                <c:formatCode>General</c:formatCode>
                <c:ptCount val="4"/>
                <c:pt idx="0">
                  <c:v>420</c:v>
                </c:pt>
                <c:pt idx="1">
                  <c:v>169</c:v>
                </c:pt>
                <c:pt idx="2">
                  <c:v>196</c:v>
                </c:pt>
                <c:pt idx="3">
                  <c:v>168</c:v>
                </c:pt>
              </c:numCache>
            </c:numRef>
          </c:val>
          <c:extLst>
            <c:ext xmlns:c16="http://schemas.microsoft.com/office/drawing/2014/chart" uri="{C3380CC4-5D6E-409C-BE32-E72D297353CC}">
              <c16:uniqueId val="{00000000-40E6-492E-9824-0A5E0D78E45E}"/>
            </c:ext>
          </c:extLst>
        </c:ser>
        <c:ser>
          <c:idx val="1"/>
          <c:order val="1"/>
          <c:tx>
            <c:strRef>
              <c:f>'Map Analysis'!$K$4</c:f>
              <c:strCache>
                <c:ptCount val="1"/>
                <c:pt idx="0">
                  <c:v>Owned</c:v>
                </c:pt>
              </c:strCache>
            </c:strRef>
          </c:tx>
          <c:spPr>
            <a:ln>
              <a:prstDash val="solid"/>
            </a:ln>
          </c:spPr>
          <c:invertIfNegative val="1"/>
          <c:cat>
            <c:strRef>
              <c:f>'Map Analysis'!$I$5:$I$8</c:f>
              <c:strCache>
                <c:ptCount val="4"/>
                <c:pt idx="0">
                  <c:v>Action</c:v>
                </c:pt>
                <c:pt idx="1">
                  <c:v>Strategy</c:v>
                </c:pt>
                <c:pt idx="2">
                  <c:v>Deckbuilder</c:v>
                </c:pt>
                <c:pt idx="3">
                  <c:v>Traditional</c:v>
                </c:pt>
              </c:strCache>
            </c:strRef>
          </c:cat>
          <c:val>
            <c:numRef>
              <c:f>'Map Analysis'!$K$5:$K$8</c:f>
              <c:numCache>
                <c:formatCode>General</c:formatCode>
                <c:ptCount val="4"/>
                <c:pt idx="0">
                  <c:v>275</c:v>
                </c:pt>
                <c:pt idx="1">
                  <c:v>108</c:v>
                </c:pt>
                <c:pt idx="2">
                  <c:v>102</c:v>
                </c:pt>
                <c:pt idx="3">
                  <c:v>109</c:v>
                </c:pt>
              </c:numCache>
            </c:numRef>
          </c:val>
          <c:extLst>
            <c:ext xmlns:c16="http://schemas.microsoft.com/office/drawing/2014/chart" uri="{C3380CC4-5D6E-409C-BE32-E72D297353CC}">
              <c16:uniqueId val="{00000001-40E6-492E-9824-0A5E0D78E45E}"/>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Games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The 15 biggest hubs</a:t>
            </a:r>
          </a:p>
        </c:rich>
      </c:tx>
      <c:overlay val="1"/>
    </c:title>
    <c:autoTitleDeleted val="0"/>
    <c:plotArea>
      <c:layout/>
      <c:barChart>
        <c:barDir val="bar"/>
        <c:grouping val="clustered"/>
        <c:varyColors val="1"/>
        <c:ser>
          <c:idx val="0"/>
          <c:order val="0"/>
          <c:tx>
            <c:strRef>
              <c:f>'Map Analysis'!$P$4</c:f>
              <c:strCache>
                <c:ptCount val="1"/>
                <c:pt idx="0">
                  <c:v>Degree</c:v>
                </c:pt>
              </c:strCache>
            </c:strRef>
          </c:tx>
          <c:spPr>
            <a:ln>
              <a:prstDash val="solid"/>
            </a:ln>
          </c:spPr>
          <c:invertIfNegative val="1"/>
          <c:cat>
            <c:strRef>
              <c:f>'Map Analysis'!$O$5:$O$19</c:f>
              <c:strCache>
                <c:ptCount val="15"/>
                <c:pt idx="0">
                  <c:v>Slay the Spire</c:v>
                </c:pt>
                <c:pt idx="1">
                  <c:v>Vampire Survivors</c:v>
                </c:pt>
                <c:pt idx="2">
                  <c:v>The Binding of Isaac</c:v>
                </c:pt>
                <c:pt idx="3">
                  <c:v>Hades</c:v>
                </c:pt>
                <c:pt idx="4">
                  <c:v>Balatro</c:v>
                </c:pt>
                <c:pt idx="5">
                  <c:v>Spelunky Classic</c:v>
                </c:pt>
                <c:pt idx="6">
                  <c:v>FTL</c:v>
                </c:pt>
                <c:pt idx="7">
                  <c:v>NetHack</c:v>
                </c:pt>
                <c:pt idx="8">
                  <c:v>Enter the Gungeon</c:v>
                </c:pt>
                <c:pt idx="9">
                  <c:v>Diablo</c:v>
                </c:pt>
                <c:pt idx="10">
                  <c:v>Dead Cells</c:v>
                </c:pt>
                <c:pt idx="11">
                  <c:v>Nuclear Throne</c:v>
                </c:pt>
                <c:pt idx="12">
                  <c:v>Into the Breach</c:v>
                </c:pt>
                <c:pt idx="13">
                  <c:v>Darkest Dungeon</c:v>
                </c:pt>
                <c:pt idx="14">
                  <c:v>Rogue</c:v>
                </c:pt>
              </c:strCache>
            </c:strRef>
          </c:cat>
          <c:val>
            <c:numRef>
              <c:f>'Map Analysis'!$P$5:$P$19</c:f>
              <c:numCache>
                <c:formatCode>General</c:formatCode>
                <c:ptCount val="15"/>
                <c:pt idx="0">
                  <c:v>165</c:v>
                </c:pt>
                <c:pt idx="1">
                  <c:v>99</c:v>
                </c:pt>
                <c:pt idx="2">
                  <c:v>80</c:v>
                </c:pt>
                <c:pt idx="3">
                  <c:v>74</c:v>
                </c:pt>
                <c:pt idx="4">
                  <c:v>60</c:v>
                </c:pt>
                <c:pt idx="5">
                  <c:v>47</c:v>
                </c:pt>
                <c:pt idx="6">
                  <c:v>44</c:v>
                </c:pt>
                <c:pt idx="7">
                  <c:v>37</c:v>
                </c:pt>
                <c:pt idx="8">
                  <c:v>36</c:v>
                </c:pt>
                <c:pt idx="9">
                  <c:v>36</c:v>
                </c:pt>
                <c:pt idx="10">
                  <c:v>33</c:v>
                </c:pt>
                <c:pt idx="11">
                  <c:v>30</c:v>
                </c:pt>
                <c:pt idx="12">
                  <c:v>30</c:v>
                </c:pt>
                <c:pt idx="13">
                  <c:v>30</c:v>
                </c:pt>
                <c:pt idx="14">
                  <c:v>29</c:v>
                </c:pt>
              </c:numCache>
            </c:numRef>
          </c:val>
          <c:extLst>
            <c:ext xmlns:c16="http://schemas.microsoft.com/office/drawing/2014/chart" uri="{C3380CC4-5D6E-409C-BE32-E72D297353CC}">
              <c16:uniqueId val="{00000000-9D69-43D6-96A9-A6453E046FFF}"/>
            </c:ext>
          </c:extLst>
        </c:ser>
        <c:dLbls>
          <c:showLegendKey val="0"/>
          <c:showVal val="0"/>
          <c:showCatName val="0"/>
          <c:showSerName val="0"/>
          <c:showPercent val="0"/>
          <c:showBubbleSize val="0"/>
        </c:dLbls>
        <c:gapWidth val="6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The 15 biggest hubs you own — where the shops stand</a:t>
            </a:r>
          </a:p>
        </c:rich>
      </c:tx>
      <c:overlay val="1"/>
    </c:title>
    <c:autoTitleDeleted val="0"/>
    <c:plotArea>
      <c:layout/>
      <c:barChart>
        <c:barDir val="bar"/>
        <c:grouping val="clustered"/>
        <c:varyColors val="1"/>
        <c:ser>
          <c:idx val="0"/>
          <c:order val="0"/>
          <c:tx>
            <c:strRef>
              <c:f>'Map Analysis'!$T$4</c:f>
              <c:strCache>
                <c:ptCount val="1"/>
                <c:pt idx="0">
                  <c:v>Degree</c:v>
                </c:pt>
              </c:strCache>
            </c:strRef>
          </c:tx>
          <c:spPr>
            <a:ln>
              <a:prstDash val="solid"/>
            </a:ln>
          </c:spPr>
          <c:invertIfNegative val="1"/>
          <c:cat>
            <c:strRef>
              <c:f>'Map Analysis'!$S$5:$S$19</c:f>
              <c:strCache>
                <c:ptCount val="15"/>
                <c:pt idx="0">
                  <c:v>Slay the Spire</c:v>
                </c:pt>
                <c:pt idx="1">
                  <c:v>Vampire Survivors</c:v>
                </c:pt>
                <c:pt idx="2">
                  <c:v>The Binding of Isaac</c:v>
                </c:pt>
                <c:pt idx="3">
                  <c:v>Hades</c:v>
                </c:pt>
                <c:pt idx="4">
                  <c:v>Balatro</c:v>
                </c:pt>
                <c:pt idx="5">
                  <c:v>Spelunky Classic</c:v>
                </c:pt>
                <c:pt idx="6">
                  <c:v>FTL</c:v>
                </c:pt>
                <c:pt idx="7">
                  <c:v>NetHack</c:v>
                </c:pt>
                <c:pt idx="8">
                  <c:v>Enter the Gungeon</c:v>
                </c:pt>
                <c:pt idx="9">
                  <c:v>Diablo</c:v>
                </c:pt>
                <c:pt idx="10">
                  <c:v>Dead Cells</c:v>
                </c:pt>
                <c:pt idx="11">
                  <c:v>Nuclear Throne</c:v>
                </c:pt>
                <c:pt idx="12">
                  <c:v>Into the Breach</c:v>
                </c:pt>
                <c:pt idx="13">
                  <c:v>Darkest Dungeon</c:v>
                </c:pt>
                <c:pt idx="14">
                  <c:v>Rogue</c:v>
                </c:pt>
              </c:strCache>
            </c:strRef>
          </c:cat>
          <c:val>
            <c:numRef>
              <c:f>'Map Analysis'!$T$5:$T$19</c:f>
              <c:numCache>
                <c:formatCode>General</c:formatCode>
                <c:ptCount val="15"/>
                <c:pt idx="0">
                  <c:v>165</c:v>
                </c:pt>
                <c:pt idx="1">
                  <c:v>99</c:v>
                </c:pt>
                <c:pt idx="2">
                  <c:v>80</c:v>
                </c:pt>
                <c:pt idx="3">
                  <c:v>74</c:v>
                </c:pt>
                <c:pt idx="4">
                  <c:v>60</c:v>
                </c:pt>
                <c:pt idx="5">
                  <c:v>47</c:v>
                </c:pt>
                <c:pt idx="6">
                  <c:v>44</c:v>
                </c:pt>
                <c:pt idx="7">
                  <c:v>37</c:v>
                </c:pt>
                <c:pt idx="8">
                  <c:v>36</c:v>
                </c:pt>
                <c:pt idx="9">
                  <c:v>36</c:v>
                </c:pt>
                <c:pt idx="10">
                  <c:v>33</c:v>
                </c:pt>
                <c:pt idx="11">
                  <c:v>30</c:v>
                </c:pt>
                <c:pt idx="12">
                  <c:v>30</c:v>
                </c:pt>
                <c:pt idx="13">
                  <c:v>30</c:v>
                </c:pt>
                <c:pt idx="14">
                  <c:v>29</c:v>
                </c:pt>
              </c:numCache>
            </c:numRef>
          </c:val>
          <c:extLst>
            <c:ext xmlns:c16="http://schemas.microsoft.com/office/drawing/2014/chart" uri="{C3380CC4-5D6E-409C-BE32-E72D297353CC}">
              <c16:uniqueId val="{00000000-DE31-4000-9204-E63B1BE99F58}"/>
            </c:ext>
          </c:extLst>
        </c:ser>
        <c:dLbls>
          <c:showLegendKey val="0"/>
          <c:showVal val="0"/>
          <c:showCatName val="0"/>
          <c:showSerName val="0"/>
          <c:showPercent val="0"/>
          <c:showBubbleSize val="0"/>
        </c:dLbls>
        <c:gapWidth val="6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Years between an influence and its influencee</a:t>
            </a:r>
          </a:p>
        </c:rich>
      </c:tx>
      <c:overlay val="1"/>
    </c:title>
    <c:autoTitleDeleted val="0"/>
    <c:plotArea>
      <c:layout/>
      <c:barChart>
        <c:barDir val="col"/>
        <c:grouping val="clustered"/>
        <c:varyColors val="1"/>
        <c:ser>
          <c:idx val="0"/>
          <c:order val="0"/>
          <c:tx>
            <c:strRef>
              <c:f>'Map Analysis'!$AB$4</c:f>
              <c:strCache>
                <c:ptCount val="1"/>
                <c:pt idx="0">
                  <c:v>Connections</c:v>
                </c:pt>
              </c:strCache>
            </c:strRef>
          </c:tx>
          <c:spPr>
            <a:ln>
              <a:prstDash val="solid"/>
            </a:ln>
          </c:spPr>
          <c:invertIfNegative val="1"/>
          <c:cat>
            <c:strRef>
              <c:f>'Map Analysis'!$AA$5:$AA$17</c:f>
              <c:strCache>
                <c:ptCount val="13"/>
                <c:pt idx="0">
                  <c:v>0</c:v>
                </c:pt>
                <c:pt idx="1">
                  <c:v>1</c:v>
                </c:pt>
                <c:pt idx="2">
                  <c:v>2</c:v>
                </c:pt>
                <c:pt idx="3">
                  <c:v>3</c:v>
                </c:pt>
                <c:pt idx="4">
                  <c:v>4</c:v>
                </c:pt>
                <c:pt idx="5">
                  <c:v>5</c:v>
                </c:pt>
                <c:pt idx="6">
                  <c:v>6</c:v>
                </c:pt>
                <c:pt idx="7">
                  <c:v>7</c:v>
                </c:pt>
                <c:pt idx="8">
                  <c:v>8</c:v>
                </c:pt>
                <c:pt idx="9">
                  <c:v>9</c:v>
                </c:pt>
                <c:pt idx="10">
                  <c:v>10</c:v>
                </c:pt>
                <c:pt idx="11">
                  <c:v>11-20</c:v>
                </c:pt>
                <c:pt idx="12">
                  <c:v>21+</c:v>
                </c:pt>
              </c:strCache>
            </c:strRef>
          </c:cat>
          <c:val>
            <c:numRef>
              <c:f>'Map Analysis'!$AB$5:$AB$17</c:f>
              <c:numCache>
                <c:formatCode>General</c:formatCode>
                <c:ptCount val="13"/>
                <c:pt idx="0">
                  <c:v>14</c:v>
                </c:pt>
                <c:pt idx="1">
                  <c:v>117</c:v>
                </c:pt>
                <c:pt idx="2">
                  <c:v>185</c:v>
                </c:pt>
                <c:pt idx="3">
                  <c:v>185</c:v>
                </c:pt>
                <c:pt idx="4">
                  <c:v>173</c:v>
                </c:pt>
                <c:pt idx="5">
                  <c:v>158</c:v>
                </c:pt>
                <c:pt idx="6">
                  <c:v>123</c:v>
                </c:pt>
                <c:pt idx="7">
                  <c:v>104</c:v>
                </c:pt>
                <c:pt idx="8">
                  <c:v>86</c:v>
                </c:pt>
                <c:pt idx="9">
                  <c:v>77</c:v>
                </c:pt>
                <c:pt idx="10">
                  <c:v>36</c:v>
                </c:pt>
                <c:pt idx="11">
                  <c:v>172</c:v>
                </c:pt>
                <c:pt idx="12">
                  <c:v>118</c:v>
                </c:pt>
              </c:numCache>
            </c:numRef>
          </c:val>
          <c:extLst>
            <c:ext xmlns:c16="http://schemas.microsoft.com/office/drawing/2014/chart" uri="{C3380CC4-5D6E-409C-BE32-E72D297353CC}">
              <c16:uniqueId val="{00000000-BB5E-41FA-B317-6ED79461FD50}"/>
            </c:ext>
          </c:extLst>
        </c:ser>
        <c:dLbls>
          <c:showLegendKey val="0"/>
          <c:showVal val="0"/>
          <c:showCatName val="0"/>
          <c:showSerName val="0"/>
          <c:showPercent val="0"/>
          <c:showBubbleSize val="0"/>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Connections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Timeline lanes — every game by release year and genre</a:t>
            </a:r>
          </a:p>
        </c:rich>
      </c:tx>
      <c:overlay val="1"/>
    </c:title>
    <c:autoTitleDeleted val="0"/>
    <c:plotArea>
      <c:layout/>
      <c:scatterChart>
        <c:scatterStyle val="lineMarker"/>
        <c:varyColors val="1"/>
        <c:ser>
          <c:idx val="0"/>
          <c:order val="0"/>
          <c:tx>
            <c:v>Action</c:v>
          </c:tx>
          <c:spPr>
            <a:ln>
              <a:noFill/>
              <a:prstDash val="solid"/>
            </a:ln>
          </c:spPr>
          <c:marker>
            <c:symbol val="circle"/>
            <c:size val="4"/>
            <c:spPr>
              <a:ln>
                <a:prstDash val="solid"/>
              </a:ln>
            </c:spPr>
          </c:marker>
          <c:xVal>
            <c:numRef>
              <c:f>'Map Calc'!$G$2:$G$1500</c:f>
              <c:numCache>
                <c:formatCode>General</c:formatCode>
                <c:ptCount val="1499"/>
                <c:pt idx="0">
                  <c:v>2024</c:v>
                </c:pt>
                <c:pt idx="1">
                  <c:v>#N/A</c:v>
                </c:pt>
                <c:pt idx="2">
                  <c:v>#N/A</c:v>
                </c:pt>
                <c:pt idx="3">
                  <c:v>2022</c:v>
                </c:pt>
                <c:pt idx="4">
                  <c:v>2017</c:v>
                </c:pt>
                <c:pt idx="5">
                  <c:v>2021</c:v>
                </c:pt>
                <c:pt idx="6">
                  <c:v>2026</c:v>
                </c:pt>
                <c:pt idx="7">
                  <c:v>#N/A</c:v>
                </c:pt>
                <c:pt idx="8">
                  <c:v>#N/A</c:v>
                </c:pt>
                <c:pt idx="9">
                  <c:v>#N/A</c:v>
                </c:pt>
                <c:pt idx="10">
                  <c:v>2013</c:v>
                </c:pt>
                <c:pt idx="11">
                  <c:v>#N/A</c:v>
                </c:pt>
                <c:pt idx="12">
                  <c:v>2017</c:v>
                </c:pt>
                <c:pt idx="13">
                  <c:v>#N/A</c:v>
                </c:pt>
                <c:pt idx="14">
                  <c:v>2025</c:v>
                </c:pt>
                <c:pt idx="15">
                  <c:v>2025</c:v>
                </c:pt>
                <c:pt idx="16">
                  <c:v>2025</c:v>
                </c:pt>
                <c:pt idx="17">
                  <c:v>#N/A</c:v>
                </c:pt>
                <c:pt idx="18">
                  <c:v>#N/A</c:v>
                </c:pt>
                <c:pt idx="19">
                  <c:v>#N/A</c:v>
                </c:pt>
                <c:pt idx="20">
                  <c:v>2023</c:v>
                </c:pt>
                <c:pt idx="21">
                  <c:v>#N/A</c:v>
                </c:pt>
                <c:pt idx="22">
                  <c:v>2025</c:v>
                </c:pt>
                <c:pt idx="23">
                  <c:v>#N/A</c:v>
                </c:pt>
                <c:pt idx="24">
                  <c:v>#N/A</c:v>
                </c:pt>
                <c:pt idx="25">
                  <c:v>#N/A</c:v>
                </c:pt>
                <c:pt idx="26">
                  <c:v>#N/A</c:v>
                </c:pt>
                <c:pt idx="27">
                  <c:v>#N/A</c:v>
                </c:pt>
                <c:pt idx="28">
                  <c:v>#N/A</c:v>
                </c:pt>
                <c:pt idx="29">
                  <c:v>#N/A</c:v>
                </c:pt>
                <c:pt idx="30">
                  <c:v>#N/A</c:v>
                </c:pt>
                <c:pt idx="31">
                  <c:v>2025</c:v>
                </c:pt>
                <c:pt idx="32">
                  <c:v>#N/A</c:v>
                </c:pt>
                <c:pt idx="33">
                  <c:v>#N/A</c:v>
                </c:pt>
                <c:pt idx="34">
                  <c:v>2024</c:v>
                </c:pt>
                <c:pt idx="35">
                  <c:v>2026</c:v>
                </c:pt>
                <c:pt idx="36">
                  <c:v>2022</c:v>
                </c:pt>
                <c:pt idx="37">
                  <c:v>#N/A</c:v>
                </c:pt>
                <c:pt idx="38">
                  <c:v>#N/A</c:v>
                </c:pt>
                <c:pt idx="39">
                  <c:v>2025</c:v>
                </c:pt>
                <c:pt idx="40">
                  <c:v>2023</c:v>
                </c:pt>
                <c:pt idx="41">
                  <c:v>2022</c:v>
                </c:pt>
                <c:pt idx="42">
                  <c:v>#N/A</c:v>
                </c:pt>
                <c:pt idx="43">
                  <c:v>2025</c:v>
                </c:pt>
                <c:pt idx="44">
                  <c:v>#N/A</c:v>
                </c:pt>
                <c:pt idx="45">
                  <c:v>#N/A</c:v>
                </c:pt>
                <c:pt idx="46">
                  <c:v>2025</c:v>
                </c:pt>
                <c:pt idx="47">
                  <c:v>2020</c:v>
                </c:pt>
                <c:pt idx="48">
                  <c:v>#N/A</c:v>
                </c:pt>
                <c:pt idx="49">
                  <c:v>#N/A</c:v>
                </c:pt>
                <c:pt idx="50">
                  <c:v>#N/A</c:v>
                </c:pt>
                <c:pt idx="51">
                  <c:v>#N/A</c:v>
                </c:pt>
                <c:pt idx="52">
                  <c:v>#N/A</c:v>
                </c:pt>
                <c:pt idx="53">
                  <c:v>#N/A</c:v>
                </c:pt>
                <c:pt idx="54">
                  <c:v>#N/A</c:v>
                </c:pt>
                <c:pt idx="55">
                  <c:v>#N/A</c:v>
                </c:pt>
                <c:pt idx="56">
                  <c:v>2025</c:v>
                </c:pt>
                <c:pt idx="57">
                  <c:v>#N/A</c:v>
                </c:pt>
                <c:pt idx="58">
                  <c:v>#N/A</c:v>
                </c:pt>
                <c:pt idx="59">
                  <c:v>#N/A</c:v>
                </c:pt>
                <c:pt idx="60">
                  <c:v>2015</c:v>
                </c:pt>
                <c:pt idx="61">
                  <c:v>1998</c:v>
                </c:pt>
                <c:pt idx="62">
                  <c:v>2007</c:v>
                </c:pt>
                <c:pt idx="63">
                  <c:v>#N/A</c:v>
                </c:pt>
                <c:pt idx="64">
                  <c:v>#N/A</c:v>
                </c:pt>
                <c:pt idx="65">
                  <c:v>2023</c:v>
                </c:pt>
                <c:pt idx="66">
                  <c:v>#N/A</c:v>
                </c:pt>
                <c:pt idx="67">
                  <c:v>2024</c:v>
                </c:pt>
                <c:pt idx="68">
                  <c:v>2020</c:v>
                </c:pt>
                <c:pt idx="69">
                  <c:v>#N/A</c:v>
                </c:pt>
                <c:pt idx="70">
                  <c:v>#N/A</c:v>
                </c:pt>
                <c:pt idx="71">
                  <c:v>#N/A</c:v>
                </c:pt>
                <c:pt idx="72">
                  <c:v>2023</c:v>
                </c:pt>
                <c:pt idx="73">
                  <c:v>#N/A</c:v>
                </c:pt>
                <c:pt idx="74">
                  <c:v>#N/A</c:v>
                </c:pt>
                <c:pt idx="75">
                  <c:v>2022</c:v>
                </c:pt>
                <c:pt idx="76">
                  <c:v>#N/A</c:v>
                </c:pt>
                <c:pt idx="77">
                  <c:v>2021</c:v>
                </c:pt>
                <c:pt idx="78">
                  <c:v>2019</c:v>
                </c:pt>
                <c:pt idx="79">
                  <c:v>2019</c:v>
                </c:pt>
                <c:pt idx="80">
                  <c:v>#N/A</c:v>
                </c:pt>
                <c:pt idx="81">
                  <c:v>#N/A</c:v>
                </c:pt>
                <c:pt idx="82">
                  <c:v>2026</c:v>
                </c:pt>
                <c:pt idx="83">
                  <c:v>2023</c:v>
                </c:pt>
                <c:pt idx="84">
                  <c:v>#N/A</c:v>
                </c:pt>
                <c:pt idx="85">
                  <c:v>2024</c:v>
                </c:pt>
                <c:pt idx="86">
                  <c:v>#N/A</c:v>
                </c:pt>
                <c:pt idx="87">
                  <c:v>#N/A</c:v>
                </c:pt>
                <c:pt idx="88">
                  <c:v>2022</c:v>
                </c:pt>
                <c:pt idx="89">
                  <c:v>#N/A</c:v>
                </c:pt>
                <c:pt idx="90">
                  <c:v>2022</c:v>
                </c:pt>
                <c:pt idx="91">
                  <c:v>2021</c:v>
                </c:pt>
                <c:pt idx="92">
                  <c:v>2020</c:v>
                </c:pt>
                <c:pt idx="93">
                  <c:v>2022</c:v>
                </c:pt>
                <c:pt idx="94">
                  <c:v>#N/A</c:v>
                </c:pt>
                <c:pt idx="95">
                  <c:v>#N/A</c:v>
                </c:pt>
                <c:pt idx="96">
                  <c:v>#N/A</c:v>
                </c:pt>
                <c:pt idx="97">
                  <c:v>2025</c:v>
                </c:pt>
                <c:pt idx="98">
                  <c:v>#N/A</c:v>
                </c:pt>
                <c:pt idx="99">
                  <c:v>#N/A</c:v>
                </c:pt>
                <c:pt idx="100">
                  <c:v>2022</c:v>
                </c:pt>
                <c:pt idx="101">
                  <c:v>#N/A</c:v>
                </c:pt>
                <c:pt idx="102">
                  <c:v>#N/A</c:v>
                </c:pt>
                <c:pt idx="103">
                  <c:v>#N/A</c:v>
                </c:pt>
                <c:pt idx="104">
                  <c:v>2018</c:v>
                </c:pt>
                <c:pt idx="105">
                  <c:v>2016</c:v>
                </c:pt>
                <c:pt idx="106">
                  <c:v>#N/A</c:v>
                </c:pt>
                <c:pt idx="107">
                  <c:v>#N/A</c:v>
                </c:pt>
                <c:pt idx="108">
                  <c:v>#N/A</c:v>
                </c:pt>
                <c:pt idx="109">
                  <c:v>#N/A</c:v>
                </c:pt>
                <c:pt idx="110">
                  <c:v>#N/A</c:v>
                </c:pt>
                <c:pt idx="111">
                  <c:v>#N/A</c:v>
                </c:pt>
                <c:pt idx="112">
                  <c:v>#N/A</c:v>
                </c:pt>
                <c:pt idx="113">
                  <c:v>#N/A</c:v>
                </c:pt>
                <c:pt idx="114">
                  <c:v>#N/A</c:v>
                </c:pt>
                <c:pt idx="115">
                  <c:v>2015</c:v>
                </c:pt>
                <c:pt idx="116">
                  <c:v>#N/A</c:v>
                </c:pt>
                <c:pt idx="117">
                  <c:v>#N/A</c:v>
                </c:pt>
                <c:pt idx="118">
                  <c:v>2017</c:v>
                </c:pt>
                <c:pt idx="119">
                  <c:v>#N/A</c:v>
                </c:pt>
                <c:pt idx="120">
                  <c:v>2020</c:v>
                </c:pt>
                <c:pt idx="121">
                  <c:v>#N/A</c:v>
                </c:pt>
                <c:pt idx="122">
                  <c:v>2023</c:v>
                </c:pt>
                <c:pt idx="123">
                  <c:v>2026</c:v>
                </c:pt>
                <c:pt idx="124">
                  <c:v>#N/A</c:v>
                </c:pt>
                <c:pt idx="125">
                  <c:v>#N/A</c:v>
                </c:pt>
                <c:pt idx="126">
                  <c:v>2022</c:v>
                </c:pt>
                <c:pt idx="127">
                  <c:v>2019</c:v>
                </c:pt>
                <c:pt idx="128">
                  <c:v>#N/A</c:v>
                </c:pt>
                <c:pt idx="129">
                  <c:v>#N/A</c:v>
                </c:pt>
                <c:pt idx="130">
                  <c:v>#N/A</c:v>
                </c:pt>
                <c:pt idx="131">
                  <c:v>2023</c:v>
                </c:pt>
                <c:pt idx="132">
                  <c:v>2025</c:v>
                </c:pt>
                <c:pt idx="133">
                  <c:v>#N/A</c:v>
                </c:pt>
                <c:pt idx="134">
                  <c:v>#N/A</c:v>
                </c:pt>
                <c:pt idx="135">
                  <c:v>2026</c:v>
                </c:pt>
                <c:pt idx="136">
                  <c:v>2025</c:v>
                </c:pt>
                <c:pt idx="137">
                  <c:v>#N/A</c:v>
                </c:pt>
                <c:pt idx="138">
                  <c:v>#N/A</c:v>
                </c:pt>
                <c:pt idx="139">
                  <c:v>#N/A</c:v>
                </c:pt>
                <c:pt idx="140">
                  <c:v>#N/A</c:v>
                </c:pt>
                <c:pt idx="141">
                  <c:v>#N/A</c:v>
                </c:pt>
                <c:pt idx="142">
                  <c:v>#N/A</c:v>
                </c:pt>
                <c:pt idx="143">
                  <c:v>#N/A</c:v>
                </c:pt>
                <c:pt idx="144">
                  <c:v>2020</c:v>
                </c:pt>
                <c:pt idx="145">
                  <c:v>#N/A</c:v>
                </c:pt>
                <c:pt idx="146">
                  <c:v>#N/A</c:v>
                </c:pt>
                <c:pt idx="147">
                  <c:v>2022</c:v>
                </c:pt>
                <c:pt idx="148">
                  <c:v>2025</c:v>
                </c:pt>
                <c:pt idx="149">
                  <c:v>#N/A</c:v>
                </c:pt>
                <c:pt idx="150">
                  <c:v>#N/A</c:v>
                </c:pt>
                <c:pt idx="151">
                  <c:v>2026</c:v>
                </c:pt>
                <c:pt idx="152">
                  <c:v>2023</c:v>
                </c:pt>
                <c:pt idx="153">
                  <c:v>2023</c:v>
                </c:pt>
                <c:pt idx="154">
                  <c:v>#N/A</c:v>
                </c:pt>
                <c:pt idx="155">
                  <c:v>#N/A</c:v>
                </c:pt>
                <c:pt idx="156">
                  <c:v>2023</c:v>
                </c:pt>
                <c:pt idx="157">
                  <c:v>2017</c:v>
                </c:pt>
                <c:pt idx="158">
                  <c:v>#N/A</c:v>
                </c:pt>
                <c:pt idx="159">
                  <c:v>#N/A</c:v>
                </c:pt>
                <c:pt idx="160">
                  <c:v>#N/A</c:v>
                </c:pt>
                <c:pt idx="161">
                  <c:v>#N/A</c:v>
                </c:pt>
                <c:pt idx="162">
                  <c:v>#N/A</c:v>
                </c:pt>
                <c:pt idx="163">
                  <c:v>#N/A</c:v>
                </c:pt>
                <c:pt idx="164">
                  <c:v>#N/A</c:v>
                </c:pt>
                <c:pt idx="165">
                  <c:v>2017</c:v>
                </c:pt>
                <c:pt idx="166">
                  <c:v>#N/A</c:v>
                </c:pt>
                <c:pt idx="167">
                  <c:v>#N/A</c:v>
                </c:pt>
                <c:pt idx="168">
                  <c:v>#N/A</c:v>
                </c:pt>
                <c:pt idx="169">
                  <c:v>#N/A</c:v>
                </c:pt>
                <c:pt idx="170">
                  <c:v>2022</c:v>
                </c:pt>
                <c:pt idx="171">
                  <c:v>#N/A</c:v>
                </c:pt>
                <c:pt idx="172">
                  <c:v>#N/A</c:v>
                </c:pt>
                <c:pt idx="173">
                  <c:v>#N/A</c:v>
                </c:pt>
                <c:pt idx="174">
                  <c:v>#N/A</c:v>
                </c:pt>
                <c:pt idx="175">
                  <c:v>2026</c:v>
                </c:pt>
                <c:pt idx="176">
                  <c:v>2020</c:v>
                </c:pt>
                <c:pt idx="177">
                  <c:v>#N/A</c:v>
                </c:pt>
                <c:pt idx="178">
                  <c:v>2026</c:v>
                </c:pt>
                <c:pt idx="179">
                  <c:v>2023</c:v>
                </c:pt>
                <c:pt idx="180">
                  <c:v>2019</c:v>
                </c:pt>
                <c:pt idx="181">
                  <c:v>2026</c:v>
                </c:pt>
                <c:pt idx="182">
                  <c:v>2025</c:v>
                </c:pt>
                <c:pt idx="183">
                  <c:v>#N/A</c:v>
                </c:pt>
                <c:pt idx="184">
                  <c:v>#N/A</c:v>
                </c:pt>
                <c:pt idx="185">
                  <c:v>2022</c:v>
                </c:pt>
                <c:pt idx="186">
                  <c:v>2018</c:v>
                </c:pt>
                <c:pt idx="187">
                  <c:v>2020</c:v>
                </c:pt>
                <c:pt idx="188">
                  <c:v>#N/A</c:v>
                </c:pt>
                <c:pt idx="189">
                  <c:v>#N/A</c:v>
                </c:pt>
                <c:pt idx="190">
                  <c:v>2025</c:v>
                </c:pt>
                <c:pt idx="191">
                  <c:v>2025</c:v>
                </c:pt>
                <c:pt idx="192">
                  <c:v>2023</c:v>
                </c:pt>
                <c:pt idx="193">
                  <c:v>2016</c:v>
                </c:pt>
                <c:pt idx="194">
                  <c:v>#N/A</c:v>
                </c:pt>
                <c:pt idx="195">
                  <c:v>2014</c:v>
                </c:pt>
                <c:pt idx="196">
                  <c:v>#N/A</c:v>
                </c:pt>
                <c:pt idx="197">
                  <c:v>#N/A</c:v>
                </c:pt>
                <c:pt idx="198">
                  <c:v>#N/A</c:v>
                </c:pt>
                <c:pt idx="199">
                  <c:v>2014</c:v>
                </c:pt>
                <c:pt idx="200">
                  <c:v>2026</c:v>
                </c:pt>
                <c:pt idx="201">
                  <c:v>2024</c:v>
                </c:pt>
                <c:pt idx="202">
                  <c:v>#N/A</c:v>
                </c:pt>
                <c:pt idx="203">
                  <c:v>#N/A</c:v>
                </c:pt>
                <c:pt idx="204">
                  <c:v>2012</c:v>
                </c:pt>
                <c:pt idx="205">
                  <c:v>#N/A</c:v>
                </c:pt>
                <c:pt idx="206">
                  <c:v>#N/A</c:v>
                </c:pt>
                <c:pt idx="207">
                  <c:v>#N/A</c:v>
                </c:pt>
                <c:pt idx="208">
                  <c:v>#N/A</c:v>
                </c:pt>
                <c:pt idx="209">
                  <c:v>#N/A</c:v>
                </c:pt>
                <c:pt idx="210">
                  <c:v>2025</c:v>
                </c:pt>
                <c:pt idx="211">
                  <c:v>#N/A</c:v>
                </c:pt>
                <c:pt idx="212">
                  <c:v>2021</c:v>
                </c:pt>
                <c:pt idx="213">
                  <c:v>2026</c:v>
                </c:pt>
                <c:pt idx="214">
                  <c:v>2019</c:v>
                </c:pt>
                <c:pt idx="215">
                  <c:v>2022</c:v>
                </c:pt>
                <c:pt idx="216">
                  <c:v>1996</c:v>
                </c:pt>
                <c:pt idx="217">
                  <c:v>#N/A</c:v>
                </c:pt>
                <c:pt idx="218">
                  <c:v>#N/A</c:v>
                </c:pt>
                <c:pt idx="219">
                  <c:v>#N/A</c:v>
                </c:pt>
                <c:pt idx="220">
                  <c:v>#N/A</c:v>
                </c:pt>
                <c:pt idx="221">
                  <c:v>#N/A</c:v>
                </c:pt>
                <c:pt idx="222">
                  <c:v>#N/A</c:v>
                </c:pt>
                <c:pt idx="223">
                  <c:v>#N/A</c:v>
                </c:pt>
                <c:pt idx="224">
                  <c:v>#N/A</c:v>
                </c:pt>
                <c:pt idx="225">
                  <c:v>#N/A</c:v>
                </c:pt>
                <c:pt idx="226">
                  <c:v>#N/A</c:v>
                </c:pt>
                <c:pt idx="227">
                  <c:v>#N/A</c:v>
                </c:pt>
                <c:pt idx="228">
                  <c:v>2021</c:v>
                </c:pt>
                <c:pt idx="229">
                  <c:v>#N/A</c:v>
                </c:pt>
                <c:pt idx="230">
                  <c:v>2023</c:v>
                </c:pt>
                <c:pt idx="231">
                  <c:v>2026</c:v>
                </c:pt>
                <c:pt idx="232">
                  <c:v>#N/A</c:v>
                </c:pt>
                <c:pt idx="233">
                  <c:v>#N/A</c:v>
                </c:pt>
                <c:pt idx="234">
                  <c:v>#N/A</c:v>
                </c:pt>
                <c:pt idx="235">
                  <c:v>#N/A</c:v>
                </c:pt>
                <c:pt idx="236">
                  <c:v>#N/A</c:v>
                </c:pt>
                <c:pt idx="237">
                  <c:v>2026</c:v>
                </c:pt>
                <c:pt idx="238">
                  <c:v>2013</c:v>
                </c:pt>
                <c:pt idx="239">
                  <c:v>2014</c:v>
                </c:pt>
                <c:pt idx="240">
                  <c:v>#N/A</c:v>
                </c:pt>
                <c:pt idx="241">
                  <c:v>#N/A</c:v>
                </c:pt>
                <c:pt idx="242">
                  <c:v>2023</c:v>
                </c:pt>
                <c:pt idx="243">
                  <c:v>2015</c:v>
                </c:pt>
                <c:pt idx="244">
                  <c:v>#N/A</c:v>
                </c:pt>
                <c:pt idx="245">
                  <c:v>#N/A</c:v>
                </c:pt>
                <c:pt idx="246">
                  <c:v>#N/A</c:v>
                </c:pt>
                <c:pt idx="247">
                  <c:v>#N/A</c:v>
                </c:pt>
                <c:pt idx="248">
                  <c:v>#N/A</c:v>
                </c:pt>
                <c:pt idx="249">
                  <c:v>#N/A</c:v>
                </c:pt>
                <c:pt idx="250">
                  <c:v>2020</c:v>
                </c:pt>
                <c:pt idx="251">
                  <c:v>#N/A</c:v>
                </c:pt>
                <c:pt idx="252">
                  <c:v>2026</c:v>
                </c:pt>
                <c:pt idx="253">
                  <c:v>#N/A</c:v>
                </c:pt>
                <c:pt idx="254">
                  <c:v>#N/A</c:v>
                </c:pt>
                <c:pt idx="255">
                  <c:v>#N/A</c:v>
                </c:pt>
                <c:pt idx="256">
                  <c:v>#N/A</c:v>
                </c:pt>
                <c:pt idx="257">
                  <c:v>#N/A</c:v>
                </c:pt>
                <c:pt idx="258">
                  <c:v>#N/A</c:v>
                </c:pt>
                <c:pt idx="259">
                  <c:v>1993</c:v>
                </c:pt>
                <c:pt idx="260">
                  <c:v>#N/A</c:v>
                </c:pt>
                <c:pt idx="261">
                  <c:v>#N/A</c:v>
                </c:pt>
                <c:pt idx="262">
                  <c:v>#N/A</c:v>
                </c:pt>
                <c:pt idx="263">
                  <c:v>#N/A</c:v>
                </c:pt>
                <c:pt idx="264">
                  <c:v>2024</c:v>
                </c:pt>
                <c:pt idx="265">
                  <c:v>#N/A</c:v>
                </c:pt>
                <c:pt idx="266">
                  <c:v>2018</c:v>
                </c:pt>
                <c:pt idx="267">
                  <c:v>2025</c:v>
                </c:pt>
                <c:pt idx="268">
                  <c:v>#N/A</c:v>
                </c:pt>
                <c:pt idx="269">
                  <c:v>#N/A</c:v>
                </c:pt>
                <c:pt idx="270">
                  <c:v>2025</c:v>
                </c:pt>
                <c:pt idx="271">
                  <c:v>2013</c:v>
                </c:pt>
                <c:pt idx="272">
                  <c:v>2023</c:v>
                </c:pt>
                <c:pt idx="273">
                  <c:v>2023</c:v>
                </c:pt>
                <c:pt idx="274">
                  <c:v>#N/A</c:v>
                </c:pt>
                <c:pt idx="275">
                  <c:v>#N/A</c:v>
                </c:pt>
                <c:pt idx="276">
                  <c:v>2022</c:v>
                </c:pt>
                <c:pt idx="277">
                  <c:v>#N/A</c:v>
                </c:pt>
                <c:pt idx="278">
                  <c:v>#N/A</c:v>
                </c:pt>
                <c:pt idx="279">
                  <c:v>2025</c:v>
                </c:pt>
                <c:pt idx="280">
                  <c:v>2026</c:v>
                </c:pt>
                <c:pt idx="281">
                  <c:v>2016</c:v>
                </c:pt>
                <c:pt idx="282">
                  <c:v>#N/A</c:v>
                </c:pt>
                <c:pt idx="283">
                  <c:v>#N/A</c:v>
                </c:pt>
                <c:pt idx="284">
                  <c:v>#N/A</c:v>
                </c:pt>
                <c:pt idx="285">
                  <c:v>#N/A</c:v>
                </c:pt>
                <c:pt idx="286">
                  <c:v>2026</c:v>
                </c:pt>
                <c:pt idx="287">
                  <c:v>2023</c:v>
                </c:pt>
                <c:pt idx="288">
                  <c:v>2020</c:v>
                </c:pt>
                <c:pt idx="289">
                  <c:v>#N/A</c:v>
                </c:pt>
                <c:pt idx="290">
                  <c:v>#N/A</c:v>
                </c:pt>
                <c:pt idx="291">
                  <c:v>#N/A</c:v>
                </c:pt>
                <c:pt idx="292">
                  <c:v>#N/A</c:v>
                </c:pt>
                <c:pt idx="293">
                  <c:v>#N/A</c:v>
                </c:pt>
                <c:pt idx="294">
                  <c:v>#N/A</c:v>
                </c:pt>
                <c:pt idx="295">
                  <c:v>#N/A</c:v>
                </c:pt>
                <c:pt idx="296">
                  <c:v>2024</c:v>
                </c:pt>
                <c:pt idx="297">
                  <c:v>2022</c:v>
                </c:pt>
                <c:pt idx="298">
                  <c:v>#N/A</c:v>
                </c:pt>
                <c:pt idx="299">
                  <c:v>2017</c:v>
                </c:pt>
                <c:pt idx="300">
                  <c:v>#N/A</c:v>
                </c:pt>
                <c:pt idx="301">
                  <c:v>2024</c:v>
                </c:pt>
                <c:pt idx="302">
                  <c:v>#N/A</c:v>
                </c:pt>
                <c:pt idx="303">
                  <c:v>#N/A</c:v>
                </c:pt>
                <c:pt idx="304">
                  <c:v>#N/A</c:v>
                </c:pt>
                <c:pt idx="305">
                  <c:v>2025</c:v>
                </c:pt>
                <c:pt idx="306">
                  <c:v>#N/A</c:v>
                </c:pt>
                <c:pt idx="307">
                  <c:v>2017</c:v>
                </c:pt>
                <c:pt idx="308">
                  <c:v>2025</c:v>
                </c:pt>
                <c:pt idx="309">
                  <c:v>#N/A</c:v>
                </c:pt>
                <c:pt idx="310">
                  <c:v>#N/A</c:v>
                </c:pt>
                <c:pt idx="311">
                  <c:v>2025</c:v>
                </c:pt>
                <c:pt idx="312">
                  <c:v>2013</c:v>
                </c:pt>
                <c:pt idx="313">
                  <c:v>2020</c:v>
                </c:pt>
                <c:pt idx="314">
                  <c:v>#N/A</c:v>
                </c:pt>
                <c:pt idx="315">
                  <c:v>#N/A</c:v>
                </c:pt>
                <c:pt idx="316">
                  <c:v>#N/A</c:v>
                </c:pt>
                <c:pt idx="317">
                  <c:v>2024</c:v>
                </c:pt>
                <c:pt idx="318">
                  <c:v>#N/A</c:v>
                </c:pt>
                <c:pt idx="319">
                  <c:v>2025</c:v>
                </c:pt>
                <c:pt idx="320">
                  <c:v>2024</c:v>
                </c:pt>
                <c:pt idx="321">
                  <c:v>#N/A</c:v>
                </c:pt>
                <c:pt idx="322">
                  <c:v>#N/A</c:v>
                </c:pt>
                <c:pt idx="323">
                  <c:v>#N/A</c:v>
                </c:pt>
                <c:pt idx="324">
                  <c:v>2024</c:v>
                </c:pt>
                <c:pt idx="325">
                  <c:v>2026</c:v>
                </c:pt>
                <c:pt idx="326">
                  <c:v>2020</c:v>
                </c:pt>
                <c:pt idx="327">
                  <c:v>2023</c:v>
                </c:pt>
                <c:pt idx="328">
                  <c:v>2024</c:v>
                </c:pt>
                <c:pt idx="329">
                  <c:v>#N/A</c:v>
                </c:pt>
                <c:pt idx="330">
                  <c:v>#N/A</c:v>
                </c:pt>
                <c:pt idx="331">
                  <c:v>2024</c:v>
                </c:pt>
                <c:pt idx="332">
                  <c:v>#N/A</c:v>
                </c:pt>
                <c:pt idx="333">
                  <c:v>2023</c:v>
                </c:pt>
                <c:pt idx="334">
                  <c:v>2025</c:v>
                </c:pt>
                <c:pt idx="335">
                  <c:v>2020</c:v>
                </c:pt>
                <c:pt idx="336">
                  <c:v>#N/A</c:v>
                </c:pt>
                <c:pt idx="337">
                  <c:v>2020</c:v>
                </c:pt>
                <c:pt idx="338">
                  <c:v>2022</c:v>
                </c:pt>
                <c:pt idx="339">
                  <c:v>2016</c:v>
                </c:pt>
                <c:pt idx="340">
                  <c:v>2020</c:v>
                </c:pt>
                <c:pt idx="341">
                  <c:v>2023</c:v>
                </c:pt>
                <c:pt idx="342">
                  <c:v>#N/A</c:v>
                </c:pt>
                <c:pt idx="343">
                  <c:v>#N/A</c:v>
                </c:pt>
                <c:pt idx="344">
                  <c:v>2025</c:v>
                </c:pt>
                <c:pt idx="345">
                  <c:v>2023</c:v>
                </c:pt>
                <c:pt idx="346">
                  <c:v>#N/A</c:v>
                </c:pt>
                <c:pt idx="347">
                  <c:v>2021</c:v>
                </c:pt>
                <c:pt idx="348">
                  <c:v>2024</c:v>
                </c:pt>
                <c:pt idx="349">
                  <c:v>#N/A</c:v>
                </c:pt>
                <c:pt idx="350">
                  <c:v>#N/A</c:v>
                </c:pt>
                <c:pt idx="351">
                  <c:v>2020</c:v>
                </c:pt>
                <c:pt idx="352">
                  <c:v>2022</c:v>
                </c:pt>
                <c:pt idx="353">
                  <c:v>2025</c:v>
                </c:pt>
                <c:pt idx="354">
                  <c:v>2025</c:v>
                </c:pt>
                <c:pt idx="355">
                  <c:v>#N/A</c:v>
                </c:pt>
                <c:pt idx="356">
                  <c:v>#N/A</c:v>
                </c:pt>
                <c:pt idx="357">
                  <c:v>#N/A</c:v>
                </c:pt>
                <c:pt idx="358">
                  <c:v>2019</c:v>
                </c:pt>
                <c:pt idx="359">
                  <c:v>2024</c:v>
                </c:pt>
                <c:pt idx="360">
                  <c:v>2023</c:v>
                </c:pt>
                <c:pt idx="361">
                  <c:v>#N/A</c:v>
                </c:pt>
                <c:pt idx="362">
                  <c:v>#N/A</c:v>
                </c:pt>
                <c:pt idx="363">
                  <c:v>2026</c:v>
                </c:pt>
                <c:pt idx="364">
                  <c:v>#N/A</c:v>
                </c:pt>
                <c:pt idx="365">
                  <c:v>2025</c:v>
                </c:pt>
                <c:pt idx="366">
                  <c:v>#N/A</c:v>
                </c:pt>
                <c:pt idx="367">
                  <c:v>2017</c:v>
                </c:pt>
                <c:pt idx="368">
                  <c:v>2025</c:v>
                </c:pt>
                <c:pt idx="369">
                  <c:v>2022</c:v>
                </c:pt>
                <c:pt idx="370">
                  <c:v>#N/A</c:v>
                </c:pt>
                <c:pt idx="371">
                  <c:v>2023</c:v>
                </c:pt>
                <c:pt idx="372">
                  <c:v>2017</c:v>
                </c:pt>
                <c:pt idx="373">
                  <c:v>2014</c:v>
                </c:pt>
                <c:pt idx="374">
                  <c:v>2025</c:v>
                </c:pt>
                <c:pt idx="375">
                  <c:v>#N/A</c:v>
                </c:pt>
                <c:pt idx="376">
                  <c:v>2026</c:v>
                </c:pt>
                <c:pt idx="377">
                  <c:v>2023</c:v>
                </c:pt>
                <c:pt idx="378">
                  <c:v>#N/A</c:v>
                </c:pt>
                <c:pt idx="379">
                  <c:v>2025</c:v>
                </c:pt>
                <c:pt idx="380">
                  <c:v>2023</c:v>
                </c:pt>
                <c:pt idx="381">
                  <c:v>2018</c:v>
                </c:pt>
                <c:pt idx="382">
                  <c:v>2025</c:v>
                </c:pt>
                <c:pt idx="383">
                  <c:v>#N/A</c:v>
                </c:pt>
                <c:pt idx="384">
                  <c:v>#N/A</c:v>
                </c:pt>
                <c:pt idx="385">
                  <c:v>2023</c:v>
                </c:pt>
                <c:pt idx="386">
                  <c:v>#N/A</c:v>
                </c:pt>
                <c:pt idx="387">
                  <c:v>#N/A</c:v>
                </c:pt>
                <c:pt idx="388">
                  <c:v>#N/A</c:v>
                </c:pt>
                <c:pt idx="389">
                  <c:v>2026</c:v>
                </c:pt>
                <c:pt idx="390">
                  <c:v>#N/A</c:v>
                </c:pt>
                <c:pt idx="391">
                  <c:v>2026</c:v>
                </c:pt>
                <c:pt idx="392">
                  <c:v>#N/A</c:v>
                </c:pt>
                <c:pt idx="393">
                  <c:v>2025</c:v>
                </c:pt>
                <c:pt idx="394">
                  <c:v>#N/A</c:v>
                </c:pt>
                <c:pt idx="395">
                  <c:v>#N/A</c:v>
                </c:pt>
                <c:pt idx="396">
                  <c:v>2022</c:v>
                </c:pt>
                <c:pt idx="397">
                  <c:v>2017</c:v>
                </c:pt>
                <c:pt idx="398">
                  <c:v>2016</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2025</c:v>
                </c:pt>
                <c:pt idx="415">
                  <c:v>2018</c:v>
                </c:pt>
                <c:pt idx="416">
                  <c:v>#N/A</c:v>
                </c:pt>
                <c:pt idx="417">
                  <c:v>2023</c:v>
                </c:pt>
                <c:pt idx="418">
                  <c:v>#N/A</c:v>
                </c:pt>
                <c:pt idx="419">
                  <c:v>2025</c:v>
                </c:pt>
                <c:pt idx="420">
                  <c:v>#N/A</c:v>
                </c:pt>
                <c:pt idx="421">
                  <c:v>#N/A</c:v>
                </c:pt>
                <c:pt idx="422">
                  <c:v>2023</c:v>
                </c:pt>
                <c:pt idx="423">
                  <c:v>2026</c:v>
                </c:pt>
                <c:pt idx="424">
                  <c:v>#N/A</c:v>
                </c:pt>
                <c:pt idx="425">
                  <c:v>2025</c:v>
                </c:pt>
                <c:pt idx="426">
                  <c:v>#N/A</c:v>
                </c:pt>
                <c:pt idx="427">
                  <c:v>#N/A</c:v>
                </c:pt>
                <c:pt idx="428">
                  <c:v>#N/A</c:v>
                </c:pt>
                <c:pt idx="429">
                  <c:v>2023</c:v>
                </c:pt>
                <c:pt idx="430">
                  <c:v>#N/A</c:v>
                </c:pt>
                <c:pt idx="431">
                  <c:v>#N/A</c:v>
                </c:pt>
                <c:pt idx="432">
                  <c:v>#N/A</c:v>
                </c:pt>
                <c:pt idx="433">
                  <c:v>#N/A</c:v>
                </c:pt>
                <c:pt idx="434">
                  <c:v>2024</c:v>
                </c:pt>
                <c:pt idx="435">
                  <c:v>#N/A</c:v>
                </c:pt>
                <c:pt idx="436">
                  <c:v>#N/A</c:v>
                </c:pt>
                <c:pt idx="437">
                  <c:v>2013</c:v>
                </c:pt>
                <c:pt idx="438">
                  <c:v>#N/A</c:v>
                </c:pt>
                <c:pt idx="439">
                  <c:v>#N/A</c:v>
                </c:pt>
                <c:pt idx="440">
                  <c:v>2024</c:v>
                </c:pt>
                <c:pt idx="441">
                  <c:v>#N/A</c:v>
                </c:pt>
                <c:pt idx="442">
                  <c:v>#N/A</c:v>
                </c:pt>
                <c:pt idx="443">
                  <c:v>#N/A</c:v>
                </c:pt>
                <c:pt idx="444">
                  <c:v>#N/A</c:v>
                </c:pt>
                <c:pt idx="445">
                  <c:v>2023</c:v>
                </c:pt>
                <c:pt idx="446">
                  <c:v>#N/A</c:v>
                </c:pt>
                <c:pt idx="447">
                  <c:v>#N/A</c:v>
                </c:pt>
                <c:pt idx="448">
                  <c:v>#N/A</c:v>
                </c:pt>
                <c:pt idx="449">
                  <c:v>#N/A</c:v>
                </c:pt>
                <c:pt idx="450">
                  <c:v>#N/A</c:v>
                </c:pt>
                <c:pt idx="451">
                  <c:v>2026</c:v>
                </c:pt>
                <c:pt idx="452">
                  <c:v>#N/A</c:v>
                </c:pt>
                <c:pt idx="453">
                  <c:v>#N/A</c:v>
                </c:pt>
                <c:pt idx="454">
                  <c:v>#N/A</c:v>
                </c:pt>
                <c:pt idx="455">
                  <c:v>#N/A</c:v>
                </c:pt>
                <c:pt idx="456">
                  <c:v>2025</c:v>
                </c:pt>
                <c:pt idx="457">
                  <c:v>#N/A</c:v>
                </c:pt>
                <c:pt idx="458">
                  <c:v>#N/A</c:v>
                </c:pt>
                <c:pt idx="459">
                  <c:v>#N/A</c:v>
                </c:pt>
                <c:pt idx="460">
                  <c:v>#N/A</c:v>
                </c:pt>
                <c:pt idx="461">
                  <c:v>2026</c:v>
                </c:pt>
                <c:pt idx="462">
                  <c:v>2022</c:v>
                </c:pt>
                <c:pt idx="463">
                  <c:v>#N/A</c:v>
                </c:pt>
                <c:pt idx="464">
                  <c:v>2026</c:v>
                </c:pt>
                <c:pt idx="465">
                  <c:v>2019</c:v>
                </c:pt>
                <c:pt idx="466">
                  <c:v>2023</c:v>
                </c:pt>
                <c:pt idx="467">
                  <c:v>2025</c:v>
                </c:pt>
                <c:pt idx="468">
                  <c:v>#N/A</c:v>
                </c:pt>
                <c:pt idx="469">
                  <c:v>2018</c:v>
                </c:pt>
                <c:pt idx="470">
                  <c:v>2025</c:v>
                </c:pt>
                <c:pt idx="471">
                  <c:v>#N/A</c:v>
                </c:pt>
                <c:pt idx="472">
                  <c:v>2025</c:v>
                </c:pt>
                <c:pt idx="473">
                  <c:v>#N/A</c:v>
                </c:pt>
                <c:pt idx="474">
                  <c:v>2025</c:v>
                </c:pt>
                <c:pt idx="475">
                  <c:v>#N/A</c:v>
                </c:pt>
                <c:pt idx="476">
                  <c:v>#N/A</c:v>
                </c:pt>
                <c:pt idx="477">
                  <c:v>#N/A</c:v>
                </c:pt>
                <c:pt idx="478">
                  <c:v>#N/A</c:v>
                </c:pt>
                <c:pt idx="479">
                  <c:v>2025</c:v>
                </c:pt>
                <c:pt idx="480">
                  <c:v>#N/A</c:v>
                </c:pt>
                <c:pt idx="481">
                  <c:v>2020</c:v>
                </c:pt>
                <c:pt idx="482">
                  <c:v>2021</c:v>
                </c:pt>
                <c:pt idx="483">
                  <c:v>#N/A</c:v>
                </c:pt>
                <c:pt idx="484">
                  <c:v>2025</c:v>
                </c:pt>
                <c:pt idx="485">
                  <c:v>#N/A</c:v>
                </c:pt>
                <c:pt idx="486">
                  <c:v>#N/A</c:v>
                </c:pt>
                <c:pt idx="487">
                  <c:v>#N/A</c:v>
                </c:pt>
                <c:pt idx="488">
                  <c:v>#N/A</c:v>
                </c:pt>
                <c:pt idx="489">
                  <c:v>2023</c:v>
                </c:pt>
                <c:pt idx="490">
                  <c:v>2022</c:v>
                </c:pt>
                <c:pt idx="491">
                  <c:v>#N/A</c:v>
                </c:pt>
                <c:pt idx="492">
                  <c:v>#N/A</c:v>
                </c:pt>
                <c:pt idx="493">
                  <c:v>#N/A</c:v>
                </c:pt>
                <c:pt idx="494">
                  <c:v>#N/A</c:v>
                </c:pt>
                <c:pt idx="495">
                  <c:v>#N/A</c:v>
                </c:pt>
                <c:pt idx="496">
                  <c:v>#N/A</c:v>
                </c:pt>
                <c:pt idx="497">
                  <c:v>#N/A</c:v>
                </c:pt>
                <c:pt idx="498">
                  <c:v>#N/A</c:v>
                </c:pt>
                <c:pt idx="499">
                  <c:v>2025</c:v>
                </c:pt>
                <c:pt idx="500">
                  <c:v>2015</c:v>
                </c:pt>
                <c:pt idx="501">
                  <c:v>#N/A</c:v>
                </c:pt>
                <c:pt idx="502">
                  <c:v>2016</c:v>
                </c:pt>
                <c:pt idx="503">
                  <c:v>2024</c:v>
                </c:pt>
                <c:pt idx="504">
                  <c:v>2018</c:v>
                </c:pt>
                <c:pt idx="505">
                  <c:v>2025</c:v>
                </c:pt>
                <c:pt idx="506">
                  <c:v>#N/A</c:v>
                </c:pt>
                <c:pt idx="507">
                  <c:v>#N/A</c:v>
                </c:pt>
                <c:pt idx="508">
                  <c:v>2026</c:v>
                </c:pt>
                <c:pt idx="509">
                  <c:v>#N/A</c:v>
                </c:pt>
                <c:pt idx="510">
                  <c:v>#N/A</c:v>
                </c:pt>
                <c:pt idx="511">
                  <c:v>2025</c:v>
                </c:pt>
                <c:pt idx="512">
                  <c:v>2023</c:v>
                </c:pt>
                <c:pt idx="513">
                  <c:v>2018</c:v>
                </c:pt>
                <c:pt idx="514">
                  <c:v>2022</c:v>
                </c:pt>
                <c:pt idx="515">
                  <c:v>#N/A</c:v>
                </c:pt>
                <c:pt idx="516">
                  <c:v>2023</c:v>
                </c:pt>
                <c:pt idx="517">
                  <c:v>2021</c:v>
                </c:pt>
                <c:pt idx="518">
                  <c:v>#N/A</c:v>
                </c:pt>
                <c:pt idx="519">
                  <c:v>#N/A</c:v>
                </c:pt>
                <c:pt idx="520">
                  <c:v>#N/A</c:v>
                </c:pt>
                <c:pt idx="521">
                  <c:v>2024</c:v>
                </c:pt>
                <c:pt idx="522">
                  <c:v>#N/A</c:v>
                </c:pt>
                <c:pt idx="523">
                  <c:v>2022</c:v>
                </c:pt>
                <c:pt idx="524">
                  <c:v>#N/A</c:v>
                </c:pt>
                <c:pt idx="525">
                  <c:v>2016</c:v>
                </c:pt>
                <c:pt idx="526">
                  <c:v>2022</c:v>
                </c:pt>
                <c:pt idx="527">
                  <c:v>2024</c:v>
                </c:pt>
                <c:pt idx="528">
                  <c:v>2019</c:v>
                </c:pt>
                <c:pt idx="529">
                  <c:v>2025</c:v>
                </c:pt>
                <c:pt idx="530">
                  <c:v>2022</c:v>
                </c:pt>
                <c:pt idx="531">
                  <c:v>#N/A</c:v>
                </c:pt>
                <c:pt idx="532">
                  <c:v>2025</c:v>
                </c:pt>
                <c:pt idx="533">
                  <c:v>2021</c:v>
                </c:pt>
                <c:pt idx="534">
                  <c:v>2025</c:v>
                </c:pt>
                <c:pt idx="535">
                  <c:v>2024</c:v>
                </c:pt>
                <c:pt idx="536">
                  <c:v>#N/A</c:v>
                </c:pt>
                <c:pt idx="537">
                  <c:v>#N/A</c:v>
                </c:pt>
                <c:pt idx="538">
                  <c:v>2019</c:v>
                </c:pt>
                <c:pt idx="539">
                  <c:v>2022</c:v>
                </c:pt>
                <c:pt idx="540">
                  <c:v>2025</c:v>
                </c:pt>
                <c:pt idx="541">
                  <c:v>2023</c:v>
                </c:pt>
                <c:pt idx="542">
                  <c:v>#N/A</c:v>
                </c:pt>
                <c:pt idx="543">
                  <c:v>2022</c:v>
                </c:pt>
                <c:pt idx="544">
                  <c:v>#N/A</c:v>
                </c:pt>
                <c:pt idx="545">
                  <c:v>2019</c:v>
                </c:pt>
                <c:pt idx="546">
                  <c:v>#N/A</c:v>
                </c:pt>
                <c:pt idx="547">
                  <c:v>#N/A</c:v>
                </c:pt>
                <c:pt idx="548">
                  <c:v>2015</c:v>
                </c:pt>
                <c:pt idx="549">
                  <c:v>2026</c:v>
                </c:pt>
                <c:pt idx="550">
                  <c:v>2025</c:v>
                </c:pt>
                <c:pt idx="551">
                  <c:v>#N/A</c:v>
                </c:pt>
                <c:pt idx="552">
                  <c:v>2023</c:v>
                </c:pt>
                <c:pt idx="553">
                  <c:v>#N/A</c:v>
                </c:pt>
                <c:pt idx="554">
                  <c:v>2018</c:v>
                </c:pt>
                <c:pt idx="555">
                  <c:v>2026</c:v>
                </c:pt>
                <c:pt idx="556">
                  <c:v>2025</c:v>
                </c:pt>
                <c:pt idx="557">
                  <c:v>2026</c:v>
                </c:pt>
                <c:pt idx="558">
                  <c:v>#N/A</c:v>
                </c:pt>
                <c:pt idx="559">
                  <c:v>#N/A</c:v>
                </c:pt>
                <c:pt idx="560">
                  <c:v>#N/A</c:v>
                </c:pt>
                <c:pt idx="561">
                  <c:v>#N/A</c:v>
                </c:pt>
                <c:pt idx="562">
                  <c:v>#N/A</c:v>
                </c:pt>
                <c:pt idx="563">
                  <c:v>2020</c:v>
                </c:pt>
                <c:pt idx="564">
                  <c:v>#N/A</c:v>
                </c:pt>
                <c:pt idx="565">
                  <c:v>#N/A</c:v>
                </c:pt>
                <c:pt idx="566">
                  <c:v>2021</c:v>
                </c:pt>
                <c:pt idx="567">
                  <c:v>#N/A</c:v>
                </c:pt>
                <c:pt idx="568">
                  <c:v>2023</c:v>
                </c:pt>
                <c:pt idx="569">
                  <c:v>2014</c:v>
                </c:pt>
                <c:pt idx="570">
                  <c:v>#N/A</c:v>
                </c:pt>
                <c:pt idx="571">
                  <c:v>#N/A</c:v>
                </c:pt>
                <c:pt idx="572">
                  <c:v>#N/A</c:v>
                </c:pt>
                <c:pt idx="573">
                  <c:v>#N/A</c:v>
                </c:pt>
                <c:pt idx="574">
                  <c:v>2023</c:v>
                </c:pt>
                <c:pt idx="575">
                  <c:v>2026</c:v>
                </c:pt>
                <c:pt idx="576">
                  <c:v>#N/A</c:v>
                </c:pt>
                <c:pt idx="577">
                  <c:v>2021</c:v>
                </c:pt>
                <c:pt idx="578">
                  <c:v>#N/A</c:v>
                </c:pt>
                <c:pt idx="579">
                  <c:v>2026</c:v>
                </c:pt>
                <c:pt idx="580">
                  <c:v>#N/A</c:v>
                </c:pt>
                <c:pt idx="581">
                  <c:v>#N/A</c:v>
                </c:pt>
                <c:pt idx="582">
                  <c:v>2026</c:v>
                </c:pt>
                <c:pt idx="583">
                  <c:v>2026</c:v>
                </c:pt>
                <c:pt idx="584">
                  <c:v>#N/A</c:v>
                </c:pt>
                <c:pt idx="585">
                  <c:v>#N/A</c:v>
                </c:pt>
                <c:pt idx="586">
                  <c:v>2026</c:v>
                </c:pt>
                <c:pt idx="587">
                  <c:v>2024</c:v>
                </c:pt>
                <c:pt idx="588">
                  <c:v>2023</c:v>
                </c:pt>
                <c:pt idx="589">
                  <c:v>2025</c:v>
                </c:pt>
                <c:pt idx="590">
                  <c:v>#N/A</c:v>
                </c:pt>
                <c:pt idx="591">
                  <c:v>#N/A</c:v>
                </c:pt>
                <c:pt idx="592">
                  <c:v>#N/A</c:v>
                </c:pt>
                <c:pt idx="593">
                  <c:v>#N/A</c:v>
                </c:pt>
                <c:pt idx="594">
                  <c:v>#N/A</c:v>
                </c:pt>
                <c:pt idx="595">
                  <c:v>#N/A</c:v>
                </c:pt>
                <c:pt idx="596">
                  <c:v>#N/A</c:v>
                </c:pt>
                <c:pt idx="597">
                  <c:v>2024</c:v>
                </c:pt>
                <c:pt idx="598">
                  <c:v>#N/A</c:v>
                </c:pt>
                <c:pt idx="599">
                  <c:v>#N/A</c:v>
                </c:pt>
                <c:pt idx="600">
                  <c:v>#N/A</c:v>
                </c:pt>
                <c:pt idx="601">
                  <c:v>#N/A</c:v>
                </c:pt>
                <c:pt idx="602">
                  <c:v>#N/A</c:v>
                </c:pt>
                <c:pt idx="603">
                  <c:v>#N/A</c:v>
                </c:pt>
                <c:pt idx="604">
                  <c:v>#N/A</c:v>
                </c:pt>
                <c:pt idx="605">
                  <c:v>#N/A</c:v>
                </c:pt>
                <c:pt idx="606">
                  <c:v>#N/A</c:v>
                </c:pt>
                <c:pt idx="607">
                  <c:v>2026</c:v>
                </c:pt>
                <c:pt idx="608">
                  <c:v>#N/A</c:v>
                </c:pt>
                <c:pt idx="609">
                  <c:v>#N/A</c:v>
                </c:pt>
                <c:pt idx="610">
                  <c:v>2026</c:v>
                </c:pt>
                <c:pt idx="611">
                  <c:v>#N/A</c:v>
                </c:pt>
                <c:pt idx="612">
                  <c:v>#N/A</c:v>
                </c:pt>
                <c:pt idx="613">
                  <c:v>#N/A</c:v>
                </c:pt>
                <c:pt idx="614">
                  <c:v>2024</c:v>
                </c:pt>
                <c:pt idx="615">
                  <c:v>2026</c:v>
                </c:pt>
                <c:pt idx="616">
                  <c:v>#N/A</c:v>
                </c:pt>
                <c:pt idx="617">
                  <c:v>2022</c:v>
                </c:pt>
                <c:pt idx="618">
                  <c:v>#N/A</c:v>
                </c:pt>
                <c:pt idx="619">
                  <c:v>#N/A</c:v>
                </c:pt>
                <c:pt idx="620">
                  <c:v>#N/A</c:v>
                </c:pt>
                <c:pt idx="621">
                  <c:v>2024</c:v>
                </c:pt>
                <c:pt idx="622">
                  <c:v>#N/A</c:v>
                </c:pt>
                <c:pt idx="623">
                  <c:v>#N/A</c:v>
                </c:pt>
                <c:pt idx="624">
                  <c:v>#N/A</c:v>
                </c:pt>
                <c:pt idx="625">
                  <c:v>2024</c:v>
                </c:pt>
                <c:pt idx="626">
                  <c:v>2015</c:v>
                </c:pt>
                <c:pt idx="627">
                  <c:v>#N/A</c:v>
                </c:pt>
                <c:pt idx="628">
                  <c:v>2025</c:v>
                </c:pt>
                <c:pt idx="629">
                  <c:v>#N/A</c:v>
                </c:pt>
                <c:pt idx="630">
                  <c:v>2023</c:v>
                </c:pt>
                <c:pt idx="631">
                  <c:v>2025</c:v>
                </c:pt>
                <c:pt idx="632">
                  <c:v>2024</c:v>
                </c:pt>
                <c:pt idx="633">
                  <c:v>2010</c:v>
                </c:pt>
                <c:pt idx="634">
                  <c:v>2012</c:v>
                </c:pt>
                <c:pt idx="635">
                  <c:v>2025</c:v>
                </c:pt>
                <c:pt idx="636">
                  <c:v>#N/A</c:v>
                </c:pt>
                <c:pt idx="637">
                  <c:v>#N/A</c:v>
                </c:pt>
                <c:pt idx="638">
                  <c:v>2022</c:v>
                </c:pt>
                <c:pt idx="639">
                  <c:v>#N/A</c:v>
                </c:pt>
                <c:pt idx="640">
                  <c:v>2023</c:v>
                </c:pt>
                <c:pt idx="641">
                  <c:v>2023</c:v>
                </c:pt>
                <c:pt idx="642">
                  <c:v>2021</c:v>
                </c:pt>
                <c:pt idx="643">
                  <c:v>2025</c:v>
                </c:pt>
                <c:pt idx="644">
                  <c:v>#N/A</c:v>
                </c:pt>
                <c:pt idx="645">
                  <c:v>#N/A</c:v>
                </c:pt>
                <c:pt idx="646">
                  <c:v>#N/A</c:v>
                </c:pt>
                <c:pt idx="647">
                  <c:v>2026</c:v>
                </c:pt>
                <c:pt idx="648">
                  <c:v>#N/A</c:v>
                </c:pt>
                <c:pt idx="649">
                  <c:v>#N/A</c:v>
                </c:pt>
                <c:pt idx="650">
                  <c:v>#N/A</c:v>
                </c:pt>
                <c:pt idx="651">
                  <c:v>2017</c:v>
                </c:pt>
                <c:pt idx="652">
                  <c:v>2013</c:v>
                </c:pt>
                <c:pt idx="653">
                  <c:v>2020</c:v>
                </c:pt>
                <c:pt idx="654">
                  <c:v>2023</c:v>
                </c:pt>
                <c:pt idx="655">
                  <c:v>#N/A</c:v>
                </c:pt>
                <c:pt idx="656">
                  <c:v>2020</c:v>
                </c:pt>
                <c:pt idx="657">
                  <c:v>2024</c:v>
                </c:pt>
                <c:pt idx="658">
                  <c:v>#N/A</c:v>
                </c:pt>
                <c:pt idx="659">
                  <c:v>2026</c:v>
                </c:pt>
                <c:pt idx="660">
                  <c:v>#N/A</c:v>
                </c:pt>
                <c:pt idx="661">
                  <c:v>#N/A</c:v>
                </c:pt>
                <c:pt idx="662">
                  <c:v>2026</c:v>
                </c:pt>
                <c:pt idx="663">
                  <c:v>2024</c:v>
                </c:pt>
                <c:pt idx="664">
                  <c:v>#N/A</c:v>
                </c:pt>
                <c:pt idx="665">
                  <c:v>2021</c:v>
                </c:pt>
                <c:pt idx="666">
                  <c:v>2013</c:v>
                </c:pt>
                <c:pt idx="667">
                  <c:v>2020</c:v>
                </c:pt>
                <c:pt idx="668">
                  <c:v>#N/A</c:v>
                </c:pt>
                <c:pt idx="669">
                  <c:v>#N/A</c:v>
                </c:pt>
                <c:pt idx="670">
                  <c:v>#N/A</c:v>
                </c:pt>
                <c:pt idx="671">
                  <c:v>#N/A</c:v>
                </c:pt>
                <c:pt idx="672">
                  <c:v>#N/A</c:v>
                </c:pt>
                <c:pt idx="673">
                  <c:v>#N/A</c:v>
                </c:pt>
                <c:pt idx="674">
                  <c:v>2022</c:v>
                </c:pt>
                <c:pt idx="675">
                  <c:v>#N/A</c:v>
                </c:pt>
                <c:pt idx="676">
                  <c:v>#N/A</c:v>
                </c:pt>
                <c:pt idx="677">
                  <c:v>#N/A</c:v>
                </c:pt>
                <c:pt idx="678">
                  <c:v>#N/A</c:v>
                </c:pt>
                <c:pt idx="679">
                  <c:v>#N/A</c:v>
                </c:pt>
                <c:pt idx="680">
                  <c:v>#N/A</c:v>
                </c:pt>
                <c:pt idx="681">
                  <c:v>#N/A</c:v>
                </c:pt>
                <c:pt idx="682">
                  <c:v>#N/A</c:v>
                </c:pt>
                <c:pt idx="683">
                  <c:v>#N/A</c:v>
                </c:pt>
                <c:pt idx="684">
                  <c:v>#N/A</c:v>
                </c:pt>
                <c:pt idx="685">
                  <c:v>#N/A</c:v>
                </c:pt>
                <c:pt idx="686">
                  <c:v>2020</c:v>
                </c:pt>
                <c:pt idx="687">
                  <c:v>2021</c:v>
                </c:pt>
                <c:pt idx="688">
                  <c:v>#N/A</c:v>
                </c:pt>
                <c:pt idx="689">
                  <c:v>#N/A</c:v>
                </c:pt>
                <c:pt idx="690">
                  <c:v>#N/A</c:v>
                </c:pt>
                <c:pt idx="691">
                  <c:v>#N/A</c:v>
                </c:pt>
                <c:pt idx="692">
                  <c:v>2022</c:v>
                </c:pt>
                <c:pt idx="693">
                  <c:v>2022</c:v>
                </c:pt>
                <c:pt idx="694">
                  <c:v>#N/A</c:v>
                </c:pt>
                <c:pt idx="695">
                  <c:v>2024</c:v>
                </c:pt>
                <c:pt idx="696">
                  <c:v>2026</c:v>
                </c:pt>
                <c:pt idx="697">
                  <c:v>2022</c:v>
                </c:pt>
                <c:pt idx="698">
                  <c:v>2023</c:v>
                </c:pt>
                <c:pt idx="699">
                  <c:v>2020</c:v>
                </c:pt>
                <c:pt idx="700">
                  <c:v>2023</c:v>
                </c:pt>
                <c:pt idx="701">
                  <c:v>2023</c:v>
                </c:pt>
                <c:pt idx="702">
                  <c:v>#N/A</c:v>
                </c:pt>
                <c:pt idx="703">
                  <c:v>2025</c:v>
                </c:pt>
                <c:pt idx="704">
                  <c:v>2022</c:v>
                </c:pt>
                <c:pt idx="705">
                  <c:v>2026</c:v>
                </c:pt>
                <c:pt idx="706">
                  <c:v>#N/A</c:v>
                </c:pt>
                <c:pt idx="707">
                  <c:v>#N/A</c:v>
                </c:pt>
                <c:pt idx="708">
                  <c:v>2025</c:v>
                </c:pt>
                <c:pt idx="709">
                  <c:v>2023</c:v>
                </c:pt>
                <c:pt idx="710">
                  <c:v>2025</c:v>
                </c:pt>
                <c:pt idx="711">
                  <c:v>#N/A</c:v>
                </c:pt>
                <c:pt idx="712">
                  <c:v>2022</c:v>
                </c:pt>
                <c:pt idx="713">
                  <c:v>#N/A</c:v>
                </c:pt>
                <c:pt idx="714">
                  <c:v>#N/A</c:v>
                </c:pt>
                <c:pt idx="715">
                  <c:v>#N/A</c:v>
                </c:pt>
                <c:pt idx="716">
                  <c:v>#N/A</c:v>
                </c:pt>
                <c:pt idx="717">
                  <c:v>#N/A</c:v>
                </c:pt>
                <c:pt idx="718">
                  <c:v>#N/A</c:v>
                </c:pt>
                <c:pt idx="719">
                  <c:v>#N/A</c:v>
                </c:pt>
                <c:pt idx="720">
                  <c:v>#N/A</c:v>
                </c:pt>
                <c:pt idx="721">
                  <c:v>#N/A</c:v>
                </c:pt>
                <c:pt idx="722">
                  <c:v>2010</c:v>
                </c:pt>
                <c:pt idx="723">
                  <c:v>#N/A</c:v>
                </c:pt>
                <c:pt idx="724">
                  <c:v>2022</c:v>
                </c:pt>
                <c:pt idx="725">
                  <c:v>#N/A</c:v>
                </c:pt>
                <c:pt idx="726">
                  <c:v>#N/A</c:v>
                </c:pt>
                <c:pt idx="727">
                  <c:v>#N/A</c:v>
                </c:pt>
                <c:pt idx="728">
                  <c:v>2020</c:v>
                </c:pt>
                <c:pt idx="729">
                  <c:v>2026</c:v>
                </c:pt>
                <c:pt idx="730">
                  <c:v>2014</c:v>
                </c:pt>
                <c:pt idx="731">
                  <c:v>#N/A</c:v>
                </c:pt>
                <c:pt idx="732">
                  <c:v>#N/A</c:v>
                </c:pt>
                <c:pt idx="733">
                  <c:v>2018</c:v>
                </c:pt>
                <c:pt idx="734">
                  <c:v>#N/A</c:v>
                </c:pt>
                <c:pt idx="735">
                  <c:v>#N/A</c:v>
                </c:pt>
                <c:pt idx="736">
                  <c:v>2026</c:v>
                </c:pt>
                <c:pt idx="737">
                  <c:v>#N/A</c:v>
                </c:pt>
                <c:pt idx="738">
                  <c:v>2024</c:v>
                </c:pt>
                <c:pt idx="739">
                  <c:v>2023</c:v>
                </c:pt>
                <c:pt idx="740">
                  <c:v>#N/A</c:v>
                </c:pt>
                <c:pt idx="741">
                  <c:v>#N/A</c:v>
                </c:pt>
                <c:pt idx="742">
                  <c:v>#N/A</c:v>
                </c:pt>
                <c:pt idx="743">
                  <c:v>2021</c:v>
                </c:pt>
                <c:pt idx="744">
                  <c:v>2025</c:v>
                </c:pt>
                <c:pt idx="745">
                  <c:v>#N/A</c:v>
                </c:pt>
                <c:pt idx="746">
                  <c:v>#N/A</c:v>
                </c:pt>
                <c:pt idx="747">
                  <c:v>#N/A</c:v>
                </c:pt>
                <c:pt idx="748">
                  <c:v>#N/A</c:v>
                </c:pt>
                <c:pt idx="749">
                  <c:v>2022</c:v>
                </c:pt>
                <c:pt idx="750">
                  <c:v>2021</c:v>
                </c:pt>
                <c:pt idx="751">
                  <c:v>2015</c:v>
                </c:pt>
                <c:pt idx="752">
                  <c:v>2019</c:v>
                </c:pt>
                <c:pt idx="753">
                  <c:v>#N/A</c:v>
                </c:pt>
                <c:pt idx="754">
                  <c:v>#N/A</c:v>
                </c:pt>
                <c:pt idx="755">
                  <c:v>2019</c:v>
                </c:pt>
                <c:pt idx="756">
                  <c:v>2023</c:v>
                </c:pt>
                <c:pt idx="757">
                  <c:v>2022</c:v>
                </c:pt>
                <c:pt idx="758">
                  <c:v>#N/A</c:v>
                </c:pt>
                <c:pt idx="759">
                  <c:v>#N/A</c:v>
                </c:pt>
                <c:pt idx="760">
                  <c:v>2012</c:v>
                </c:pt>
                <c:pt idx="761">
                  <c:v>2020</c:v>
                </c:pt>
                <c:pt idx="762">
                  <c:v>2008</c:v>
                </c:pt>
                <c:pt idx="763">
                  <c:v>#N/A</c:v>
                </c:pt>
                <c:pt idx="764">
                  <c:v>#N/A</c:v>
                </c:pt>
                <c:pt idx="765">
                  <c:v>2022</c:v>
                </c:pt>
                <c:pt idx="766">
                  <c:v>2023</c:v>
                </c:pt>
                <c:pt idx="767">
                  <c:v>2019</c:v>
                </c:pt>
                <c:pt idx="768">
                  <c:v>#N/A</c:v>
                </c:pt>
                <c:pt idx="769">
                  <c:v>2024</c:v>
                </c:pt>
                <c:pt idx="770">
                  <c:v>#N/A</c:v>
                </c:pt>
                <c:pt idx="771">
                  <c:v>2017</c:v>
                </c:pt>
                <c:pt idx="772">
                  <c:v>#N/A</c:v>
                </c:pt>
                <c:pt idx="773">
                  <c:v>2023</c:v>
                </c:pt>
                <c:pt idx="774">
                  <c:v>2026</c:v>
                </c:pt>
                <c:pt idx="775">
                  <c:v>2025</c:v>
                </c:pt>
                <c:pt idx="776">
                  <c:v>#N/A</c:v>
                </c:pt>
                <c:pt idx="777">
                  <c:v>#N/A</c:v>
                </c:pt>
                <c:pt idx="778">
                  <c:v>2025</c:v>
                </c:pt>
                <c:pt idx="779">
                  <c:v>2026</c:v>
                </c:pt>
                <c:pt idx="780">
                  <c:v>#N/A</c:v>
                </c:pt>
                <c:pt idx="781">
                  <c:v>#N/A</c:v>
                </c:pt>
                <c:pt idx="782">
                  <c:v>2017</c:v>
                </c:pt>
                <c:pt idx="783">
                  <c:v>#N/A</c:v>
                </c:pt>
                <c:pt idx="784">
                  <c:v>#N/A</c:v>
                </c:pt>
                <c:pt idx="785">
                  <c:v>2019</c:v>
                </c:pt>
                <c:pt idx="786">
                  <c:v>2024</c:v>
                </c:pt>
                <c:pt idx="787">
                  <c:v>2017</c:v>
                </c:pt>
                <c:pt idx="788">
                  <c:v>#N/A</c:v>
                </c:pt>
                <c:pt idx="789">
                  <c:v>#N/A</c:v>
                </c:pt>
                <c:pt idx="790">
                  <c:v>#N/A</c:v>
                </c:pt>
                <c:pt idx="791">
                  <c:v>#N/A</c:v>
                </c:pt>
                <c:pt idx="792">
                  <c:v>2013</c:v>
                </c:pt>
                <c:pt idx="793">
                  <c:v>#N/A</c:v>
                </c:pt>
                <c:pt idx="794">
                  <c:v>2025</c:v>
                </c:pt>
                <c:pt idx="795">
                  <c:v>2023</c:v>
                </c:pt>
                <c:pt idx="796">
                  <c:v>2016</c:v>
                </c:pt>
                <c:pt idx="797">
                  <c:v>#N/A</c:v>
                </c:pt>
                <c:pt idx="798">
                  <c:v>2021</c:v>
                </c:pt>
                <c:pt idx="799">
                  <c:v>2025</c:v>
                </c:pt>
                <c:pt idx="800">
                  <c:v>#N/A</c:v>
                </c:pt>
                <c:pt idx="801">
                  <c:v>2022</c:v>
                </c:pt>
                <c:pt idx="802">
                  <c:v>2025</c:v>
                </c:pt>
                <c:pt idx="803">
                  <c:v>2021</c:v>
                </c:pt>
                <c:pt idx="804">
                  <c:v>2018</c:v>
                </c:pt>
                <c:pt idx="805">
                  <c:v>#N/A</c:v>
                </c:pt>
                <c:pt idx="806">
                  <c:v>#N/A</c:v>
                </c:pt>
                <c:pt idx="807">
                  <c:v>2023</c:v>
                </c:pt>
                <c:pt idx="808">
                  <c:v>#N/A</c:v>
                </c:pt>
                <c:pt idx="809">
                  <c:v>#N/A</c:v>
                </c:pt>
                <c:pt idx="810">
                  <c:v>#N/A</c:v>
                </c:pt>
                <c:pt idx="811">
                  <c:v>#N/A</c:v>
                </c:pt>
                <c:pt idx="812">
                  <c:v>#N/A</c:v>
                </c:pt>
                <c:pt idx="813">
                  <c:v>#N/A</c:v>
                </c:pt>
                <c:pt idx="814">
                  <c:v>2023</c:v>
                </c:pt>
                <c:pt idx="815">
                  <c:v>#N/A</c:v>
                </c:pt>
                <c:pt idx="816">
                  <c:v>2026</c:v>
                </c:pt>
                <c:pt idx="817">
                  <c:v>2024</c:v>
                </c:pt>
                <c:pt idx="818">
                  <c:v>2024</c:v>
                </c:pt>
                <c:pt idx="819">
                  <c:v>#N/A</c:v>
                </c:pt>
                <c:pt idx="820">
                  <c:v>2026</c:v>
                </c:pt>
                <c:pt idx="821">
                  <c:v>2024</c:v>
                </c:pt>
                <c:pt idx="822">
                  <c:v>#N/A</c:v>
                </c:pt>
                <c:pt idx="823">
                  <c:v>2011</c:v>
                </c:pt>
                <c:pt idx="824">
                  <c:v>2014</c:v>
                </c:pt>
                <c:pt idx="825">
                  <c:v>#N/A</c:v>
                </c:pt>
                <c:pt idx="826">
                  <c:v>#N/A</c:v>
                </c:pt>
                <c:pt idx="827">
                  <c:v>#N/A</c:v>
                </c:pt>
                <c:pt idx="828">
                  <c:v>2016</c:v>
                </c:pt>
                <c:pt idx="829">
                  <c:v>#N/A</c:v>
                </c:pt>
                <c:pt idx="830">
                  <c:v>#N/A</c:v>
                </c:pt>
                <c:pt idx="831">
                  <c:v>#N/A</c:v>
                </c:pt>
                <c:pt idx="832">
                  <c:v>2024</c:v>
                </c:pt>
                <c:pt idx="833">
                  <c:v>#N/A</c:v>
                </c:pt>
                <c:pt idx="834">
                  <c:v>2023</c:v>
                </c:pt>
                <c:pt idx="835">
                  <c:v>#N/A</c:v>
                </c:pt>
                <c:pt idx="836">
                  <c:v>#N/A</c:v>
                </c:pt>
                <c:pt idx="837">
                  <c:v>#N/A</c:v>
                </c:pt>
                <c:pt idx="838">
                  <c:v>2026</c:v>
                </c:pt>
                <c:pt idx="839">
                  <c:v>#N/A</c:v>
                </c:pt>
                <c:pt idx="840">
                  <c:v>#N/A</c:v>
                </c:pt>
                <c:pt idx="841">
                  <c:v>2024</c:v>
                </c:pt>
                <c:pt idx="842">
                  <c:v>#N/A</c:v>
                </c:pt>
                <c:pt idx="843">
                  <c:v>2024</c:v>
                </c:pt>
                <c:pt idx="844">
                  <c:v>#N/A</c:v>
                </c:pt>
                <c:pt idx="845">
                  <c:v>2022</c:v>
                </c:pt>
                <c:pt idx="846">
                  <c:v>2018</c:v>
                </c:pt>
                <c:pt idx="847">
                  <c:v>#N/A</c:v>
                </c:pt>
                <c:pt idx="848">
                  <c:v>#N/A</c:v>
                </c:pt>
                <c:pt idx="849">
                  <c:v>#N/A</c:v>
                </c:pt>
                <c:pt idx="850">
                  <c:v>#N/A</c:v>
                </c:pt>
                <c:pt idx="851">
                  <c:v>2023</c:v>
                </c:pt>
                <c:pt idx="852">
                  <c:v>2023</c:v>
                </c:pt>
                <c:pt idx="853">
                  <c:v>#N/A</c:v>
                </c:pt>
                <c:pt idx="854">
                  <c:v>#N/A</c:v>
                </c:pt>
                <c:pt idx="855">
                  <c:v>2022</c:v>
                </c:pt>
                <c:pt idx="856">
                  <c:v>#N/A</c:v>
                </c:pt>
                <c:pt idx="857">
                  <c:v>1991</c:v>
                </c:pt>
                <c:pt idx="858">
                  <c:v>2019</c:v>
                </c:pt>
                <c:pt idx="859">
                  <c:v>2022</c:v>
                </c:pt>
                <c:pt idx="860">
                  <c:v>#N/A</c:v>
                </c:pt>
                <c:pt idx="861">
                  <c:v>#N/A</c:v>
                </c:pt>
                <c:pt idx="862">
                  <c:v>#N/A</c:v>
                </c:pt>
                <c:pt idx="863">
                  <c:v>#N/A</c:v>
                </c:pt>
                <c:pt idx="864">
                  <c:v>#N/A</c:v>
                </c:pt>
                <c:pt idx="865">
                  <c:v>#N/A</c:v>
                </c:pt>
                <c:pt idx="866">
                  <c:v>2023</c:v>
                </c:pt>
                <c:pt idx="867">
                  <c:v>#N/A</c:v>
                </c:pt>
                <c:pt idx="868">
                  <c:v>2024</c:v>
                </c:pt>
                <c:pt idx="869">
                  <c:v>#N/A</c:v>
                </c:pt>
                <c:pt idx="870">
                  <c:v>#N/A</c:v>
                </c:pt>
                <c:pt idx="871">
                  <c:v>#N/A</c:v>
                </c:pt>
                <c:pt idx="872">
                  <c:v>2017</c:v>
                </c:pt>
                <c:pt idx="873">
                  <c:v>2014</c:v>
                </c:pt>
                <c:pt idx="874">
                  <c:v>#N/A</c:v>
                </c:pt>
                <c:pt idx="875">
                  <c:v>#N/A</c:v>
                </c:pt>
                <c:pt idx="876">
                  <c:v>2003</c:v>
                </c:pt>
                <c:pt idx="877">
                  <c:v>#N/A</c:v>
                </c:pt>
                <c:pt idx="878">
                  <c:v>#N/A</c:v>
                </c:pt>
                <c:pt idx="879">
                  <c:v>2017</c:v>
                </c:pt>
                <c:pt idx="880">
                  <c:v>#N/A</c:v>
                </c:pt>
                <c:pt idx="881">
                  <c:v>2025</c:v>
                </c:pt>
                <c:pt idx="882">
                  <c:v>#N/A</c:v>
                </c:pt>
                <c:pt idx="883">
                  <c:v>#N/A</c:v>
                </c:pt>
                <c:pt idx="884">
                  <c:v>2025</c:v>
                </c:pt>
                <c:pt idx="885">
                  <c:v>#N/A</c:v>
                </c:pt>
                <c:pt idx="886">
                  <c:v>#N/A</c:v>
                </c:pt>
                <c:pt idx="887">
                  <c:v>#N/A</c:v>
                </c:pt>
                <c:pt idx="888">
                  <c:v>2024</c:v>
                </c:pt>
                <c:pt idx="889">
                  <c:v>2019</c:v>
                </c:pt>
                <c:pt idx="890">
                  <c:v>2025</c:v>
                </c:pt>
                <c:pt idx="891">
                  <c:v>2017</c:v>
                </c:pt>
                <c:pt idx="892">
                  <c:v>2022</c:v>
                </c:pt>
                <c:pt idx="893">
                  <c:v>#N/A</c:v>
                </c:pt>
                <c:pt idx="894">
                  <c:v>2018</c:v>
                </c:pt>
                <c:pt idx="895">
                  <c:v>#N/A</c:v>
                </c:pt>
                <c:pt idx="896">
                  <c:v>2023</c:v>
                </c:pt>
                <c:pt idx="897">
                  <c:v>2021</c:v>
                </c:pt>
                <c:pt idx="898">
                  <c:v>#N/A</c:v>
                </c:pt>
                <c:pt idx="899">
                  <c:v>2024</c:v>
                </c:pt>
                <c:pt idx="900">
                  <c:v>2026</c:v>
                </c:pt>
                <c:pt idx="901">
                  <c:v>#N/A</c:v>
                </c:pt>
                <c:pt idx="902">
                  <c:v>#N/A</c:v>
                </c:pt>
                <c:pt idx="903">
                  <c:v>#N/A</c:v>
                </c:pt>
                <c:pt idx="904">
                  <c:v>2019</c:v>
                </c:pt>
                <c:pt idx="905">
                  <c:v>2022</c:v>
                </c:pt>
                <c:pt idx="906">
                  <c:v>#N/A</c:v>
                </c:pt>
                <c:pt idx="907">
                  <c:v>2023</c:v>
                </c:pt>
                <c:pt idx="908">
                  <c:v>2024</c:v>
                </c:pt>
                <c:pt idx="909">
                  <c:v>2024</c:v>
                </c:pt>
                <c:pt idx="910">
                  <c:v>#N/A</c:v>
                </c:pt>
                <c:pt idx="911">
                  <c:v>#N/A</c:v>
                </c:pt>
                <c:pt idx="912">
                  <c:v>#N/A</c:v>
                </c:pt>
                <c:pt idx="913">
                  <c:v>2026</c:v>
                </c:pt>
                <c:pt idx="914">
                  <c:v>2026</c:v>
                </c:pt>
                <c:pt idx="915">
                  <c:v>#N/A</c:v>
                </c:pt>
                <c:pt idx="916">
                  <c:v>2025</c:v>
                </c:pt>
                <c:pt idx="917">
                  <c:v>#N/A</c:v>
                </c:pt>
                <c:pt idx="918">
                  <c:v>#N/A</c:v>
                </c:pt>
                <c:pt idx="919">
                  <c:v>#N/A</c:v>
                </c:pt>
                <c:pt idx="920">
                  <c:v>2017</c:v>
                </c:pt>
                <c:pt idx="921">
                  <c:v>#N/A</c:v>
                </c:pt>
                <c:pt idx="922">
                  <c:v>2020</c:v>
                </c:pt>
                <c:pt idx="923">
                  <c:v>2025</c:v>
                </c:pt>
                <c:pt idx="924">
                  <c:v>2025</c:v>
                </c:pt>
                <c:pt idx="925">
                  <c:v>2024</c:v>
                </c:pt>
                <c:pt idx="926">
                  <c:v>#N/A</c:v>
                </c:pt>
                <c:pt idx="927">
                  <c:v>#N/A</c:v>
                </c:pt>
                <c:pt idx="928">
                  <c:v>2024</c:v>
                </c:pt>
                <c:pt idx="929">
                  <c:v>#N/A</c:v>
                </c:pt>
                <c:pt idx="930">
                  <c:v>#N/A</c:v>
                </c:pt>
                <c:pt idx="931">
                  <c:v>2023</c:v>
                </c:pt>
                <c:pt idx="932">
                  <c:v>#N/A</c:v>
                </c:pt>
                <c:pt idx="933">
                  <c:v>2018</c:v>
                </c:pt>
                <c:pt idx="934">
                  <c:v>2024</c:v>
                </c:pt>
                <c:pt idx="935">
                  <c:v>#N/A</c:v>
                </c:pt>
                <c:pt idx="936">
                  <c:v>#N/A</c:v>
                </c:pt>
                <c:pt idx="937">
                  <c:v>#N/A</c:v>
                </c:pt>
                <c:pt idx="938">
                  <c:v>#N/A</c:v>
                </c:pt>
                <c:pt idx="939">
                  <c:v>#N/A</c:v>
                </c:pt>
                <c:pt idx="940">
                  <c:v>2025</c:v>
                </c:pt>
                <c:pt idx="941">
                  <c:v>2023</c:v>
                </c:pt>
                <c:pt idx="942">
                  <c:v>#N/A</c:v>
                </c:pt>
                <c:pt idx="943">
                  <c:v>#N/A</c:v>
                </c:pt>
                <c:pt idx="944">
                  <c:v>#N/A</c:v>
                </c:pt>
                <c:pt idx="945">
                  <c:v>#N/A</c:v>
                </c:pt>
                <c:pt idx="946">
                  <c:v>#N/A</c:v>
                </c:pt>
                <c:pt idx="947">
                  <c:v>2014</c:v>
                </c:pt>
                <c:pt idx="948">
                  <c:v>2020</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numCache>
            </c:numRef>
          </c:xVal>
          <c:yVal>
            <c:numRef>
              <c:f>'Map Calc'!$H$1:$H$1500</c:f>
              <c:numCache>
                <c:formatCode>General</c:formatCode>
                <c:ptCount val="1500"/>
                <c:pt idx="0">
                  <c:v>0</c:v>
                </c:pt>
                <c:pt idx="1">
                  <c:v>1.046</c:v>
                </c:pt>
                <c:pt idx="2">
                  <c:v>#N/A</c:v>
                </c:pt>
                <c:pt idx="3">
                  <c:v>#N/A</c:v>
                </c:pt>
                <c:pt idx="4">
                  <c:v>1.115</c:v>
                </c:pt>
                <c:pt idx="5">
                  <c:v>1.1379999999999999</c:v>
                </c:pt>
                <c:pt idx="6">
                  <c:v>1.161</c:v>
                </c:pt>
                <c:pt idx="7">
                  <c:v>1.1839999999999999</c:v>
                </c:pt>
                <c:pt idx="8">
                  <c:v>#N/A</c:v>
                </c:pt>
                <c:pt idx="9">
                  <c:v>#N/A</c:v>
                </c:pt>
                <c:pt idx="10">
                  <c:v>#N/A</c:v>
                </c:pt>
                <c:pt idx="11">
                  <c:v>1.276</c:v>
                </c:pt>
                <c:pt idx="12">
                  <c:v>#N/A</c:v>
                </c:pt>
                <c:pt idx="13">
                  <c:v>1.3220000000000001</c:v>
                </c:pt>
                <c:pt idx="14">
                  <c:v>#N/A</c:v>
                </c:pt>
                <c:pt idx="15">
                  <c:v>1.3679999999999999</c:v>
                </c:pt>
                <c:pt idx="16">
                  <c:v>1.391</c:v>
                </c:pt>
                <c:pt idx="17">
                  <c:v>1.4139999999999999</c:v>
                </c:pt>
                <c:pt idx="18">
                  <c:v>#N/A</c:v>
                </c:pt>
                <c:pt idx="19">
                  <c:v>#N/A</c:v>
                </c:pt>
                <c:pt idx="20">
                  <c:v>#N/A</c:v>
                </c:pt>
                <c:pt idx="21">
                  <c:v>1.506</c:v>
                </c:pt>
                <c:pt idx="22">
                  <c:v>#N/A</c:v>
                </c:pt>
                <c:pt idx="23">
                  <c:v>1.552</c:v>
                </c:pt>
                <c:pt idx="24">
                  <c:v>#N/A</c:v>
                </c:pt>
                <c:pt idx="25">
                  <c:v>#N/A</c:v>
                </c:pt>
                <c:pt idx="26">
                  <c:v>#N/A</c:v>
                </c:pt>
                <c:pt idx="27">
                  <c:v>#N/A</c:v>
                </c:pt>
                <c:pt idx="28">
                  <c:v>#N/A</c:v>
                </c:pt>
                <c:pt idx="29">
                  <c:v>#N/A</c:v>
                </c:pt>
                <c:pt idx="30">
                  <c:v>#N/A</c:v>
                </c:pt>
                <c:pt idx="31">
                  <c:v>#N/A</c:v>
                </c:pt>
                <c:pt idx="32">
                  <c:v>1.7589999999999999</c:v>
                </c:pt>
                <c:pt idx="33">
                  <c:v>#N/A</c:v>
                </c:pt>
                <c:pt idx="34">
                  <c:v>#N/A</c:v>
                </c:pt>
                <c:pt idx="35">
                  <c:v>1.046</c:v>
                </c:pt>
                <c:pt idx="36">
                  <c:v>1.069</c:v>
                </c:pt>
                <c:pt idx="37">
                  <c:v>1.0920000000000001</c:v>
                </c:pt>
                <c:pt idx="38">
                  <c:v>#N/A</c:v>
                </c:pt>
                <c:pt idx="39">
                  <c:v>#N/A</c:v>
                </c:pt>
                <c:pt idx="40">
                  <c:v>1.161</c:v>
                </c:pt>
                <c:pt idx="41">
                  <c:v>1.1839999999999999</c:v>
                </c:pt>
                <c:pt idx="42">
                  <c:v>1.2070000000000001</c:v>
                </c:pt>
                <c:pt idx="43">
                  <c:v>#N/A</c:v>
                </c:pt>
                <c:pt idx="44">
                  <c:v>1.2530000000000001</c:v>
                </c:pt>
                <c:pt idx="45">
                  <c:v>#N/A</c:v>
                </c:pt>
                <c:pt idx="46">
                  <c:v>#N/A</c:v>
                </c:pt>
                <c:pt idx="47">
                  <c:v>1.3220000000000001</c:v>
                </c:pt>
                <c:pt idx="48">
                  <c:v>1.345</c:v>
                </c:pt>
                <c:pt idx="49">
                  <c:v>#N/A</c:v>
                </c:pt>
                <c:pt idx="50">
                  <c:v>#N/A</c:v>
                </c:pt>
                <c:pt idx="51">
                  <c:v>#N/A</c:v>
                </c:pt>
                <c:pt idx="52">
                  <c:v>#N/A</c:v>
                </c:pt>
                <c:pt idx="53">
                  <c:v>#N/A</c:v>
                </c:pt>
                <c:pt idx="54">
                  <c:v>#N/A</c:v>
                </c:pt>
                <c:pt idx="55">
                  <c:v>#N/A</c:v>
                </c:pt>
                <c:pt idx="56">
                  <c:v>#N/A</c:v>
                </c:pt>
                <c:pt idx="57">
                  <c:v>1.552</c:v>
                </c:pt>
                <c:pt idx="58">
                  <c:v>#N/A</c:v>
                </c:pt>
                <c:pt idx="59">
                  <c:v>#N/A</c:v>
                </c:pt>
                <c:pt idx="60">
                  <c:v>#N/A</c:v>
                </c:pt>
                <c:pt idx="61">
                  <c:v>1.6440000000000001</c:v>
                </c:pt>
                <c:pt idx="62">
                  <c:v>1.667</c:v>
                </c:pt>
                <c:pt idx="63">
                  <c:v>1.69</c:v>
                </c:pt>
                <c:pt idx="64">
                  <c:v>#N/A</c:v>
                </c:pt>
                <c:pt idx="65">
                  <c:v>#N/A</c:v>
                </c:pt>
                <c:pt idx="66">
                  <c:v>1.7589999999999999</c:v>
                </c:pt>
                <c:pt idx="67">
                  <c:v>#N/A</c:v>
                </c:pt>
                <c:pt idx="68">
                  <c:v>1.0229999999999999</c:v>
                </c:pt>
                <c:pt idx="69">
                  <c:v>1.046</c:v>
                </c:pt>
                <c:pt idx="70">
                  <c:v>#N/A</c:v>
                </c:pt>
                <c:pt idx="71">
                  <c:v>#N/A</c:v>
                </c:pt>
                <c:pt idx="72">
                  <c:v>#N/A</c:v>
                </c:pt>
                <c:pt idx="73">
                  <c:v>1.1379999999999999</c:v>
                </c:pt>
                <c:pt idx="74">
                  <c:v>#N/A</c:v>
                </c:pt>
                <c:pt idx="75">
                  <c:v>#N/A</c:v>
                </c:pt>
                <c:pt idx="76">
                  <c:v>1.2070000000000001</c:v>
                </c:pt>
                <c:pt idx="77">
                  <c:v>#N/A</c:v>
                </c:pt>
                <c:pt idx="78">
                  <c:v>1.2530000000000001</c:v>
                </c:pt>
                <c:pt idx="79">
                  <c:v>1.276</c:v>
                </c:pt>
                <c:pt idx="80">
                  <c:v>1.2989999999999999</c:v>
                </c:pt>
                <c:pt idx="81">
                  <c:v>#N/A</c:v>
                </c:pt>
                <c:pt idx="82">
                  <c:v>#N/A</c:v>
                </c:pt>
                <c:pt idx="83">
                  <c:v>1.3679999999999999</c:v>
                </c:pt>
                <c:pt idx="84">
                  <c:v>1.391</c:v>
                </c:pt>
                <c:pt idx="85">
                  <c:v>#N/A</c:v>
                </c:pt>
                <c:pt idx="86">
                  <c:v>1.4370000000000001</c:v>
                </c:pt>
                <c:pt idx="87">
                  <c:v>#N/A</c:v>
                </c:pt>
                <c:pt idx="88">
                  <c:v>#N/A</c:v>
                </c:pt>
                <c:pt idx="89">
                  <c:v>1.506</c:v>
                </c:pt>
                <c:pt idx="90">
                  <c:v>#N/A</c:v>
                </c:pt>
                <c:pt idx="91">
                  <c:v>1.552</c:v>
                </c:pt>
                <c:pt idx="92">
                  <c:v>1.575</c:v>
                </c:pt>
                <c:pt idx="93">
                  <c:v>1.5979999999999999</c:v>
                </c:pt>
                <c:pt idx="94">
                  <c:v>1.621</c:v>
                </c:pt>
                <c:pt idx="95">
                  <c:v>#N/A</c:v>
                </c:pt>
                <c:pt idx="96">
                  <c:v>#N/A</c:v>
                </c:pt>
                <c:pt idx="97">
                  <c:v>#N/A</c:v>
                </c:pt>
                <c:pt idx="98">
                  <c:v>1.7130000000000001</c:v>
                </c:pt>
                <c:pt idx="99">
                  <c:v>#N/A</c:v>
                </c:pt>
                <c:pt idx="100">
                  <c:v>#N/A</c:v>
                </c:pt>
                <c:pt idx="101">
                  <c:v>1</c:v>
                </c:pt>
                <c:pt idx="102">
                  <c:v>#N/A</c:v>
                </c:pt>
                <c:pt idx="103">
                  <c:v>#N/A</c:v>
                </c:pt>
                <c:pt idx="104">
                  <c:v>#N/A</c:v>
                </c:pt>
                <c:pt idx="105">
                  <c:v>1.0920000000000001</c:v>
                </c:pt>
                <c:pt idx="106">
                  <c:v>1.115</c:v>
                </c:pt>
                <c:pt idx="107">
                  <c:v>#N/A</c:v>
                </c:pt>
                <c:pt idx="108">
                  <c:v>#N/A</c:v>
                </c:pt>
                <c:pt idx="109">
                  <c:v>#N/A</c:v>
                </c:pt>
                <c:pt idx="110">
                  <c:v>#N/A</c:v>
                </c:pt>
                <c:pt idx="111">
                  <c:v>#N/A</c:v>
                </c:pt>
                <c:pt idx="112">
                  <c:v>#N/A</c:v>
                </c:pt>
                <c:pt idx="113">
                  <c:v>#N/A</c:v>
                </c:pt>
                <c:pt idx="114">
                  <c:v>#N/A</c:v>
                </c:pt>
                <c:pt idx="115">
                  <c:v>#N/A</c:v>
                </c:pt>
                <c:pt idx="116">
                  <c:v>1.345</c:v>
                </c:pt>
                <c:pt idx="117">
                  <c:v>#N/A</c:v>
                </c:pt>
                <c:pt idx="118">
                  <c:v>#N/A</c:v>
                </c:pt>
                <c:pt idx="119">
                  <c:v>1.4139999999999999</c:v>
                </c:pt>
                <c:pt idx="120">
                  <c:v>#N/A</c:v>
                </c:pt>
                <c:pt idx="121">
                  <c:v>1.46</c:v>
                </c:pt>
                <c:pt idx="122">
                  <c:v>#N/A</c:v>
                </c:pt>
                <c:pt idx="123">
                  <c:v>1.506</c:v>
                </c:pt>
                <c:pt idx="124">
                  <c:v>1.5289999999999999</c:v>
                </c:pt>
                <c:pt idx="125">
                  <c:v>#N/A</c:v>
                </c:pt>
                <c:pt idx="126">
                  <c:v>#N/A</c:v>
                </c:pt>
                <c:pt idx="127">
                  <c:v>1.5979999999999999</c:v>
                </c:pt>
                <c:pt idx="128">
                  <c:v>1.621</c:v>
                </c:pt>
                <c:pt idx="129">
                  <c:v>#N/A</c:v>
                </c:pt>
                <c:pt idx="130">
                  <c:v>#N/A</c:v>
                </c:pt>
                <c:pt idx="131">
                  <c:v>#N/A</c:v>
                </c:pt>
                <c:pt idx="132">
                  <c:v>1.7130000000000001</c:v>
                </c:pt>
                <c:pt idx="133">
                  <c:v>1.736</c:v>
                </c:pt>
                <c:pt idx="134">
                  <c:v>#N/A</c:v>
                </c:pt>
                <c:pt idx="135">
                  <c:v>#N/A</c:v>
                </c:pt>
                <c:pt idx="136">
                  <c:v>1.0229999999999999</c:v>
                </c:pt>
                <c:pt idx="137">
                  <c:v>1.046</c:v>
                </c:pt>
                <c:pt idx="138">
                  <c:v>#N/A</c:v>
                </c:pt>
                <c:pt idx="139">
                  <c:v>#N/A</c:v>
                </c:pt>
                <c:pt idx="140">
                  <c:v>#N/A</c:v>
                </c:pt>
                <c:pt idx="141">
                  <c:v>#N/A</c:v>
                </c:pt>
                <c:pt idx="142">
                  <c:v>#N/A</c:v>
                </c:pt>
                <c:pt idx="143">
                  <c:v>#N/A</c:v>
                </c:pt>
                <c:pt idx="144">
                  <c:v>#N/A</c:v>
                </c:pt>
                <c:pt idx="145">
                  <c:v>1.23</c:v>
                </c:pt>
                <c:pt idx="146">
                  <c:v>#N/A</c:v>
                </c:pt>
                <c:pt idx="147">
                  <c:v>#N/A</c:v>
                </c:pt>
                <c:pt idx="148">
                  <c:v>1.2989999999999999</c:v>
                </c:pt>
                <c:pt idx="149">
                  <c:v>1.3220000000000001</c:v>
                </c:pt>
                <c:pt idx="150">
                  <c:v>#N/A</c:v>
                </c:pt>
                <c:pt idx="151">
                  <c:v>#N/A</c:v>
                </c:pt>
                <c:pt idx="152">
                  <c:v>1.391</c:v>
                </c:pt>
                <c:pt idx="153">
                  <c:v>1.4139999999999999</c:v>
                </c:pt>
                <c:pt idx="154">
                  <c:v>1.4370000000000001</c:v>
                </c:pt>
                <c:pt idx="155">
                  <c:v>#N/A</c:v>
                </c:pt>
                <c:pt idx="156">
                  <c:v>#N/A</c:v>
                </c:pt>
                <c:pt idx="157">
                  <c:v>1.506</c:v>
                </c:pt>
                <c:pt idx="158">
                  <c:v>1.5289999999999999</c:v>
                </c:pt>
                <c:pt idx="159">
                  <c:v>#N/A</c:v>
                </c:pt>
                <c:pt idx="160">
                  <c:v>#N/A</c:v>
                </c:pt>
                <c:pt idx="161">
                  <c:v>#N/A</c:v>
                </c:pt>
                <c:pt idx="162">
                  <c:v>#N/A</c:v>
                </c:pt>
                <c:pt idx="163">
                  <c:v>#N/A</c:v>
                </c:pt>
                <c:pt idx="164">
                  <c:v>#N/A</c:v>
                </c:pt>
                <c:pt idx="165">
                  <c:v>#N/A</c:v>
                </c:pt>
                <c:pt idx="166">
                  <c:v>1.7130000000000001</c:v>
                </c:pt>
                <c:pt idx="167">
                  <c:v>#N/A</c:v>
                </c:pt>
                <c:pt idx="168">
                  <c:v>#N/A</c:v>
                </c:pt>
                <c:pt idx="169">
                  <c:v>#N/A</c:v>
                </c:pt>
                <c:pt idx="170">
                  <c:v>#N/A</c:v>
                </c:pt>
                <c:pt idx="171">
                  <c:v>1.046</c:v>
                </c:pt>
                <c:pt idx="172">
                  <c:v>#N/A</c:v>
                </c:pt>
                <c:pt idx="173">
                  <c:v>#N/A</c:v>
                </c:pt>
                <c:pt idx="174">
                  <c:v>#N/A</c:v>
                </c:pt>
                <c:pt idx="175">
                  <c:v>#N/A</c:v>
                </c:pt>
                <c:pt idx="176">
                  <c:v>1.161</c:v>
                </c:pt>
                <c:pt idx="177">
                  <c:v>1.1839999999999999</c:v>
                </c:pt>
                <c:pt idx="178">
                  <c:v>#N/A</c:v>
                </c:pt>
                <c:pt idx="179">
                  <c:v>1.23</c:v>
                </c:pt>
                <c:pt idx="180">
                  <c:v>1.2530000000000001</c:v>
                </c:pt>
                <c:pt idx="181">
                  <c:v>1.276</c:v>
                </c:pt>
                <c:pt idx="182">
                  <c:v>1.2989999999999999</c:v>
                </c:pt>
                <c:pt idx="183">
                  <c:v>1.3220000000000001</c:v>
                </c:pt>
                <c:pt idx="184">
                  <c:v>#N/A</c:v>
                </c:pt>
                <c:pt idx="185">
                  <c:v>#N/A</c:v>
                </c:pt>
                <c:pt idx="186">
                  <c:v>1.391</c:v>
                </c:pt>
                <c:pt idx="187">
                  <c:v>1.4139999999999999</c:v>
                </c:pt>
                <c:pt idx="188">
                  <c:v>1.4370000000000001</c:v>
                </c:pt>
                <c:pt idx="189">
                  <c:v>#N/A</c:v>
                </c:pt>
                <c:pt idx="190">
                  <c:v>#N/A</c:v>
                </c:pt>
                <c:pt idx="191">
                  <c:v>1.506</c:v>
                </c:pt>
                <c:pt idx="192">
                  <c:v>1.5289999999999999</c:v>
                </c:pt>
                <c:pt idx="193">
                  <c:v>1.552</c:v>
                </c:pt>
                <c:pt idx="194">
                  <c:v>1.575</c:v>
                </c:pt>
                <c:pt idx="195">
                  <c:v>#N/A</c:v>
                </c:pt>
                <c:pt idx="196">
                  <c:v>1.621</c:v>
                </c:pt>
                <c:pt idx="197">
                  <c:v>#N/A</c:v>
                </c:pt>
                <c:pt idx="198">
                  <c:v>#N/A</c:v>
                </c:pt>
                <c:pt idx="199">
                  <c:v>#N/A</c:v>
                </c:pt>
                <c:pt idx="200">
                  <c:v>1.7130000000000001</c:v>
                </c:pt>
                <c:pt idx="201">
                  <c:v>1.736</c:v>
                </c:pt>
                <c:pt idx="202">
                  <c:v>1.7589999999999999</c:v>
                </c:pt>
                <c:pt idx="203">
                  <c:v>#N/A</c:v>
                </c:pt>
                <c:pt idx="204">
                  <c:v>#N/A</c:v>
                </c:pt>
                <c:pt idx="205">
                  <c:v>1.046</c:v>
                </c:pt>
                <c:pt idx="206">
                  <c:v>#N/A</c:v>
                </c:pt>
                <c:pt idx="207">
                  <c:v>#N/A</c:v>
                </c:pt>
                <c:pt idx="208">
                  <c:v>#N/A</c:v>
                </c:pt>
                <c:pt idx="209">
                  <c:v>#N/A</c:v>
                </c:pt>
                <c:pt idx="210">
                  <c:v>#N/A</c:v>
                </c:pt>
                <c:pt idx="211">
                  <c:v>1.1839999999999999</c:v>
                </c:pt>
                <c:pt idx="212">
                  <c:v>#N/A</c:v>
                </c:pt>
                <c:pt idx="213">
                  <c:v>1.23</c:v>
                </c:pt>
                <c:pt idx="214">
                  <c:v>1.2530000000000001</c:v>
                </c:pt>
                <c:pt idx="215">
                  <c:v>1.276</c:v>
                </c:pt>
                <c:pt idx="216">
                  <c:v>1.2989999999999999</c:v>
                </c:pt>
                <c:pt idx="217">
                  <c:v>1.3220000000000001</c:v>
                </c:pt>
                <c:pt idx="218">
                  <c:v>#N/A</c:v>
                </c:pt>
                <c:pt idx="219">
                  <c:v>#N/A</c:v>
                </c:pt>
                <c:pt idx="220">
                  <c:v>#N/A</c:v>
                </c:pt>
                <c:pt idx="221">
                  <c:v>#N/A</c:v>
                </c:pt>
                <c:pt idx="222">
                  <c:v>#N/A</c:v>
                </c:pt>
                <c:pt idx="223">
                  <c:v>#N/A</c:v>
                </c:pt>
                <c:pt idx="224">
                  <c:v>#N/A</c:v>
                </c:pt>
                <c:pt idx="225">
                  <c:v>#N/A</c:v>
                </c:pt>
                <c:pt idx="226">
                  <c:v>#N/A</c:v>
                </c:pt>
                <c:pt idx="227">
                  <c:v>#N/A</c:v>
                </c:pt>
                <c:pt idx="228">
                  <c:v>#N/A</c:v>
                </c:pt>
                <c:pt idx="229">
                  <c:v>1.5979999999999999</c:v>
                </c:pt>
                <c:pt idx="230">
                  <c:v>#N/A</c:v>
                </c:pt>
                <c:pt idx="231">
                  <c:v>1.6440000000000001</c:v>
                </c:pt>
                <c:pt idx="232">
                  <c:v>1.667</c:v>
                </c:pt>
                <c:pt idx="233">
                  <c:v>#N/A</c:v>
                </c:pt>
                <c:pt idx="234">
                  <c:v>#N/A</c:v>
                </c:pt>
                <c:pt idx="235">
                  <c:v>#N/A</c:v>
                </c:pt>
                <c:pt idx="236">
                  <c:v>#N/A</c:v>
                </c:pt>
                <c:pt idx="237">
                  <c:v>#N/A</c:v>
                </c:pt>
                <c:pt idx="238">
                  <c:v>1.0229999999999999</c:v>
                </c:pt>
                <c:pt idx="239">
                  <c:v>1.046</c:v>
                </c:pt>
                <c:pt idx="240">
                  <c:v>1.069</c:v>
                </c:pt>
                <c:pt idx="241">
                  <c:v>#N/A</c:v>
                </c:pt>
                <c:pt idx="242">
                  <c:v>#N/A</c:v>
                </c:pt>
                <c:pt idx="243">
                  <c:v>1.1379999999999999</c:v>
                </c:pt>
                <c:pt idx="244">
                  <c:v>1.161</c:v>
                </c:pt>
                <c:pt idx="245">
                  <c:v>#N/A</c:v>
                </c:pt>
                <c:pt idx="246">
                  <c:v>#N/A</c:v>
                </c:pt>
                <c:pt idx="247">
                  <c:v>#N/A</c:v>
                </c:pt>
                <c:pt idx="248">
                  <c:v>#N/A</c:v>
                </c:pt>
                <c:pt idx="249">
                  <c:v>#N/A</c:v>
                </c:pt>
                <c:pt idx="250">
                  <c:v>#N/A</c:v>
                </c:pt>
                <c:pt idx="251">
                  <c:v>1.3220000000000001</c:v>
                </c:pt>
                <c:pt idx="252">
                  <c:v>#N/A</c:v>
                </c:pt>
                <c:pt idx="253">
                  <c:v>1.3679999999999999</c:v>
                </c:pt>
                <c:pt idx="254">
                  <c:v>#N/A</c:v>
                </c:pt>
                <c:pt idx="255">
                  <c:v>#N/A</c:v>
                </c:pt>
                <c:pt idx="256">
                  <c:v>#N/A</c:v>
                </c:pt>
                <c:pt idx="257">
                  <c:v>#N/A</c:v>
                </c:pt>
                <c:pt idx="258">
                  <c:v>#N/A</c:v>
                </c:pt>
                <c:pt idx="259">
                  <c:v>#N/A</c:v>
                </c:pt>
                <c:pt idx="260">
                  <c:v>1.5289999999999999</c:v>
                </c:pt>
                <c:pt idx="261">
                  <c:v>#N/A</c:v>
                </c:pt>
                <c:pt idx="262">
                  <c:v>#N/A</c:v>
                </c:pt>
                <c:pt idx="263">
                  <c:v>#N/A</c:v>
                </c:pt>
                <c:pt idx="264">
                  <c:v>#N/A</c:v>
                </c:pt>
                <c:pt idx="265">
                  <c:v>1.6440000000000001</c:v>
                </c:pt>
                <c:pt idx="266">
                  <c:v>#N/A</c:v>
                </c:pt>
                <c:pt idx="267">
                  <c:v>1.69</c:v>
                </c:pt>
                <c:pt idx="268">
                  <c:v>1.7130000000000001</c:v>
                </c:pt>
                <c:pt idx="269">
                  <c:v>#N/A</c:v>
                </c:pt>
                <c:pt idx="270">
                  <c:v>#N/A</c:v>
                </c:pt>
                <c:pt idx="271">
                  <c:v>1</c:v>
                </c:pt>
                <c:pt idx="272">
                  <c:v>1.0229999999999999</c:v>
                </c:pt>
                <c:pt idx="273">
                  <c:v>1.046</c:v>
                </c:pt>
                <c:pt idx="274">
                  <c:v>1.069</c:v>
                </c:pt>
                <c:pt idx="275">
                  <c:v>#N/A</c:v>
                </c:pt>
                <c:pt idx="276">
                  <c:v>#N/A</c:v>
                </c:pt>
                <c:pt idx="277">
                  <c:v>1.1379999999999999</c:v>
                </c:pt>
                <c:pt idx="278">
                  <c:v>#N/A</c:v>
                </c:pt>
                <c:pt idx="279">
                  <c:v>#N/A</c:v>
                </c:pt>
                <c:pt idx="280">
                  <c:v>1.2070000000000001</c:v>
                </c:pt>
                <c:pt idx="281">
                  <c:v>1.23</c:v>
                </c:pt>
                <c:pt idx="282">
                  <c:v>1.2530000000000001</c:v>
                </c:pt>
                <c:pt idx="283">
                  <c:v>#N/A</c:v>
                </c:pt>
                <c:pt idx="284">
                  <c:v>#N/A</c:v>
                </c:pt>
                <c:pt idx="285">
                  <c:v>#N/A</c:v>
                </c:pt>
                <c:pt idx="286">
                  <c:v>#N/A</c:v>
                </c:pt>
                <c:pt idx="287">
                  <c:v>1.3679999999999999</c:v>
                </c:pt>
                <c:pt idx="288">
                  <c:v>1.391</c:v>
                </c:pt>
                <c:pt idx="289">
                  <c:v>1.4139999999999999</c:v>
                </c:pt>
                <c:pt idx="290">
                  <c:v>#N/A</c:v>
                </c:pt>
                <c:pt idx="291">
                  <c:v>#N/A</c:v>
                </c:pt>
                <c:pt idx="292">
                  <c:v>#N/A</c:v>
                </c:pt>
                <c:pt idx="293">
                  <c:v>#N/A</c:v>
                </c:pt>
                <c:pt idx="294">
                  <c:v>#N/A</c:v>
                </c:pt>
                <c:pt idx="295">
                  <c:v>#N/A</c:v>
                </c:pt>
                <c:pt idx="296">
                  <c:v>#N/A</c:v>
                </c:pt>
                <c:pt idx="297">
                  <c:v>1.5979999999999999</c:v>
                </c:pt>
                <c:pt idx="298">
                  <c:v>1.621</c:v>
                </c:pt>
                <c:pt idx="299">
                  <c:v>#N/A</c:v>
                </c:pt>
                <c:pt idx="300">
                  <c:v>1.667</c:v>
                </c:pt>
                <c:pt idx="301">
                  <c:v>#N/A</c:v>
                </c:pt>
                <c:pt idx="302">
                  <c:v>1.7130000000000001</c:v>
                </c:pt>
                <c:pt idx="303">
                  <c:v>#N/A</c:v>
                </c:pt>
                <c:pt idx="304">
                  <c:v>#N/A</c:v>
                </c:pt>
                <c:pt idx="305">
                  <c:v>#N/A</c:v>
                </c:pt>
                <c:pt idx="306">
                  <c:v>1.0229999999999999</c:v>
                </c:pt>
                <c:pt idx="307">
                  <c:v>#N/A</c:v>
                </c:pt>
                <c:pt idx="308">
                  <c:v>1.069</c:v>
                </c:pt>
                <c:pt idx="309">
                  <c:v>1.0920000000000001</c:v>
                </c:pt>
                <c:pt idx="310">
                  <c:v>#N/A</c:v>
                </c:pt>
                <c:pt idx="311">
                  <c:v>#N/A</c:v>
                </c:pt>
                <c:pt idx="312">
                  <c:v>1.161</c:v>
                </c:pt>
                <c:pt idx="313">
                  <c:v>1.1839999999999999</c:v>
                </c:pt>
                <c:pt idx="314">
                  <c:v>1.2070000000000001</c:v>
                </c:pt>
                <c:pt idx="315">
                  <c:v>#N/A</c:v>
                </c:pt>
                <c:pt idx="316">
                  <c:v>#N/A</c:v>
                </c:pt>
                <c:pt idx="317">
                  <c:v>#N/A</c:v>
                </c:pt>
                <c:pt idx="318">
                  <c:v>1.2989999999999999</c:v>
                </c:pt>
                <c:pt idx="319">
                  <c:v>#N/A</c:v>
                </c:pt>
                <c:pt idx="320">
                  <c:v>1.345</c:v>
                </c:pt>
                <c:pt idx="321">
                  <c:v>1.3679999999999999</c:v>
                </c:pt>
                <c:pt idx="322">
                  <c:v>#N/A</c:v>
                </c:pt>
                <c:pt idx="323">
                  <c:v>#N/A</c:v>
                </c:pt>
                <c:pt idx="324">
                  <c:v>#N/A</c:v>
                </c:pt>
                <c:pt idx="325">
                  <c:v>1.46</c:v>
                </c:pt>
                <c:pt idx="326">
                  <c:v>1.4830000000000001</c:v>
                </c:pt>
                <c:pt idx="327">
                  <c:v>1.506</c:v>
                </c:pt>
                <c:pt idx="328">
                  <c:v>1.5289999999999999</c:v>
                </c:pt>
                <c:pt idx="329">
                  <c:v>1.552</c:v>
                </c:pt>
                <c:pt idx="330">
                  <c:v>#N/A</c:v>
                </c:pt>
                <c:pt idx="331">
                  <c:v>#N/A</c:v>
                </c:pt>
                <c:pt idx="332">
                  <c:v>1.621</c:v>
                </c:pt>
                <c:pt idx="333">
                  <c:v>#N/A</c:v>
                </c:pt>
                <c:pt idx="334">
                  <c:v>1.667</c:v>
                </c:pt>
                <c:pt idx="335">
                  <c:v>1.69</c:v>
                </c:pt>
                <c:pt idx="336">
                  <c:v>1.7130000000000001</c:v>
                </c:pt>
                <c:pt idx="337">
                  <c:v>#N/A</c:v>
                </c:pt>
                <c:pt idx="338">
                  <c:v>1.7589999999999999</c:v>
                </c:pt>
                <c:pt idx="339">
                  <c:v>1</c:v>
                </c:pt>
                <c:pt idx="340">
                  <c:v>1.0229999999999999</c:v>
                </c:pt>
                <c:pt idx="341">
                  <c:v>1.046</c:v>
                </c:pt>
                <c:pt idx="342">
                  <c:v>1.069</c:v>
                </c:pt>
                <c:pt idx="343">
                  <c:v>#N/A</c:v>
                </c:pt>
                <c:pt idx="344">
                  <c:v>#N/A</c:v>
                </c:pt>
                <c:pt idx="345">
                  <c:v>1.1379999999999999</c:v>
                </c:pt>
                <c:pt idx="346">
                  <c:v>1.161</c:v>
                </c:pt>
                <c:pt idx="347">
                  <c:v>#N/A</c:v>
                </c:pt>
                <c:pt idx="348">
                  <c:v>1.2070000000000001</c:v>
                </c:pt>
                <c:pt idx="349">
                  <c:v>1.23</c:v>
                </c:pt>
                <c:pt idx="350">
                  <c:v>#N/A</c:v>
                </c:pt>
                <c:pt idx="351">
                  <c:v>#N/A</c:v>
                </c:pt>
                <c:pt idx="352">
                  <c:v>1.2989999999999999</c:v>
                </c:pt>
                <c:pt idx="353">
                  <c:v>1.3220000000000001</c:v>
                </c:pt>
                <c:pt idx="354">
                  <c:v>1.345</c:v>
                </c:pt>
                <c:pt idx="355">
                  <c:v>1.3679999999999999</c:v>
                </c:pt>
                <c:pt idx="356">
                  <c:v>#N/A</c:v>
                </c:pt>
                <c:pt idx="357">
                  <c:v>#N/A</c:v>
                </c:pt>
                <c:pt idx="358">
                  <c:v>#N/A</c:v>
                </c:pt>
                <c:pt idx="359">
                  <c:v>1.46</c:v>
                </c:pt>
                <c:pt idx="360">
                  <c:v>1.4830000000000001</c:v>
                </c:pt>
                <c:pt idx="361">
                  <c:v>1.506</c:v>
                </c:pt>
                <c:pt idx="362">
                  <c:v>#N/A</c:v>
                </c:pt>
                <c:pt idx="363">
                  <c:v>#N/A</c:v>
                </c:pt>
                <c:pt idx="364">
                  <c:v>1.575</c:v>
                </c:pt>
                <c:pt idx="365">
                  <c:v>#N/A</c:v>
                </c:pt>
                <c:pt idx="366">
                  <c:v>1.621</c:v>
                </c:pt>
                <c:pt idx="367">
                  <c:v>#N/A</c:v>
                </c:pt>
                <c:pt idx="368">
                  <c:v>1.667</c:v>
                </c:pt>
                <c:pt idx="369">
                  <c:v>1.69</c:v>
                </c:pt>
                <c:pt idx="370">
                  <c:v>1.7130000000000001</c:v>
                </c:pt>
                <c:pt idx="371">
                  <c:v>#N/A</c:v>
                </c:pt>
                <c:pt idx="372">
                  <c:v>1.7589999999999999</c:v>
                </c:pt>
                <c:pt idx="373">
                  <c:v>1</c:v>
                </c:pt>
                <c:pt idx="374">
                  <c:v>1.0229999999999999</c:v>
                </c:pt>
                <c:pt idx="375">
                  <c:v>1.046</c:v>
                </c:pt>
                <c:pt idx="376">
                  <c:v>#N/A</c:v>
                </c:pt>
                <c:pt idx="377">
                  <c:v>1.0920000000000001</c:v>
                </c:pt>
                <c:pt idx="378">
                  <c:v>1.115</c:v>
                </c:pt>
                <c:pt idx="379">
                  <c:v>#N/A</c:v>
                </c:pt>
                <c:pt idx="380">
                  <c:v>1.161</c:v>
                </c:pt>
                <c:pt idx="381">
                  <c:v>1.1839999999999999</c:v>
                </c:pt>
                <c:pt idx="382">
                  <c:v>1.2070000000000001</c:v>
                </c:pt>
                <c:pt idx="383">
                  <c:v>1.23</c:v>
                </c:pt>
                <c:pt idx="384">
                  <c:v>#N/A</c:v>
                </c:pt>
                <c:pt idx="385">
                  <c:v>#N/A</c:v>
                </c:pt>
                <c:pt idx="386">
                  <c:v>1.2989999999999999</c:v>
                </c:pt>
                <c:pt idx="387">
                  <c:v>#N/A</c:v>
                </c:pt>
                <c:pt idx="388">
                  <c:v>#N/A</c:v>
                </c:pt>
                <c:pt idx="389">
                  <c:v>#N/A</c:v>
                </c:pt>
                <c:pt idx="390">
                  <c:v>1.391</c:v>
                </c:pt>
                <c:pt idx="391">
                  <c:v>#N/A</c:v>
                </c:pt>
                <c:pt idx="392">
                  <c:v>1.4370000000000001</c:v>
                </c:pt>
                <c:pt idx="393">
                  <c:v>#N/A</c:v>
                </c:pt>
                <c:pt idx="394">
                  <c:v>1.4830000000000001</c:v>
                </c:pt>
                <c:pt idx="395">
                  <c:v>#N/A</c:v>
                </c:pt>
                <c:pt idx="396">
                  <c:v>#N/A</c:v>
                </c:pt>
                <c:pt idx="397">
                  <c:v>1.552</c:v>
                </c:pt>
                <c:pt idx="398">
                  <c:v>1.575</c:v>
                </c:pt>
                <c:pt idx="399">
                  <c:v>1.5979999999999999</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1.1839999999999999</c:v>
                </c:pt>
                <c:pt idx="416">
                  <c:v>1.2070000000000001</c:v>
                </c:pt>
                <c:pt idx="417">
                  <c:v>#N/A</c:v>
                </c:pt>
                <c:pt idx="418">
                  <c:v>1.2530000000000001</c:v>
                </c:pt>
                <c:pt idx="419">
                  <c:v>#N/A</c:v>
                </c:pt>
                <c:pt idx="420">
                  <c:v>1.2989999999999999</c:v>
                </c:pt>
                <c:pt idx="421">
                  <c:v>#N/A</c:v>
                </c:pt>
                <c:pt idx="422">
                  <c:v>#N/A</c:v>
                </c:pt>
                <c:pt idx="423">
                  <c:v>1.3679999999999999</c:v>
                </c:pt>
                <c:pt idx="424">
                  <c:v>1.391</c:v>
                </c:pt>
                <c:pt idx="425">
                  <c:v>#N/A</c:v>
                </c:pt>
                <c:pt idx="426">
                  <c:v>1.4370000000000001</c:v>
                </c:pt>
                <c:pt idx="427">
                  <c:v>#N/A</c:v>
                </c:pt>
                <c:pt idx="428">
                  <c:v>#N/A</c:v>
                </c:pt>
                <c:pt idx="429">
                  <c:v>#N/A</c:v>
                </c:pt>
                <c:pt idx="430">
                  <c:v>1.5289999999999999</c:v>
                </c:pt>
                <c:pt idx="431">
                  <c:v>#N/A</c:v>
                </c:pt>
                <c:pt idx="432">
                  <c:v>#N/A</c:v>
                </c:pt>
                <c:pt idx="433">
                  <c:v>#N/A</c:v>
                </c:pt>
                <c:pt idx="434">
                  <c:v>#N/A</c:v>
                </c:pt>
                <c:pt idx="435">
                  <c:v>1.6440000000000001</c:v>
                </c:pt>
                <c:pt idx="436">
                  <c:v>#N/A</c:v>
                </c:pt>
                <c:pt idx="437">
                  <c:v>#N/A</c:v>
                </c:pt>
                <c:pt idx="438">
                  <c:v>1.7130000000000001</c:v>
                </c:pt>
                <c:pt idx="439">
                  <c:v>#N/A</c:v>
                </c:pt>
                <c:pt idx="440">
                  <c:v>#N/A</c:v>
                </c:pt>
                <c:pt idx="441">
                  <c:v>1</c:v>
                </c:pt>
                <c:pt idx="442">
                  <c:v>#N/A</c:v>
                </c:pt>
                <c:pt idx="443">
                  <c:v>#N/A</c:v>
                </c:pt>
                <c:pt idx="444">
                  <c:v>#N/A</c:v>
                </c:pt>
                <c:pt idx="445">
                  <c:v>#N/A</c:v>
                </c:pt>
                <c:pt idx="446">
                  <c:v>1.115</c:v>
                </c:pt>
                <c:pt idx="447">
                  <c:v>#N/A</c:v>
                </c:pt>
                <c:pt idx="448">
                  <c:v>#N/A</c:v>
                </c:pt>
                <c:pt idx="449">
                  <c:v>#N/A</c:v>
                </c:pt>
                <c:pt idx="450">
                  <c:v>#N/A</c:v>
                </c:pt>
                <c:pt idx="451">
                  <c:v>#N/A</c:v>
                </c:pt>
                <c:pt idx="452">
                  <c:v>1.2530000000000001</c:v>
                </c:pt>
                <c:pt idx="453">
                  <c:v>#N/A</c:v>
                </c:pt>
                <c:pt idx="454">
                  <c:v>#N/A</c:v>
                </c:pt>
                <c:pt idx="455">
                  <c:v>#N/A</c:v>
                </c:pt>
                <c:pt idx="456">
                  <c:v>#N/A</c:v>
                </c:pt>
                <c:pt idx="457">
                  <c:v>1.3679999999999999</c:v>
                </c:pt>
                <c:pt idx="458">
                  <c:v>#N/A</c:v>
                </c:pt>
                <c:pt idx="459">
                  <c:v>#N/A</c:v>
                </c:pt>
                <c:pt idx="460">
                  <c:v>#N/A</c:v>
                </c:pt>
                <c:pt idx="461">
                  <c:v>#N/A</c:v>
                </c:pt>
                <c:pt idx="462">
                  <c:v>1.4830000000000001</c:v>
                </c:pt>
                <c:pt idx="463">
                  <c:v>1.506</c:v>
                </c:pt>
                <c:pt idx="464">
                  <c:v>#N/A</c:v>
                </c:pt>
                <c:pt idx="465">
                  <c:v>1.552</c:v>
                </c:pt>
                <c:pt idx="466">
                  <c:v>1.575</c:v>
                </c:pt>
                <c:pt idx="467">
                  <c:v>1.5979999999999999</c:v>
                </c:pt>
                <c:pt idx="468">
                  <c:v>1.621</c:v>
                </c:pt>
                <c:pt idx="469">
                  <c:v>#N/A</c:v>
                </c:pt>
                <c:pt idx="470">
                  <c:v>1.667</c:v>
                </c:pt>
                <c:pt idx="471">
                  <c:v>1.69</c:v>
                </c:pt>
                <c:pt idx="472">
                  <c:v>#N/A</c:v>
                </c:pt>
                <c:pt idx="473">
                  <c:v>1.736</c:v>
                </c:pt>
                <c:pt idx="474">
                  <c:v>#N/A</c:v>
                </c:pt>
                <c:pt idx="475">
                  <c:v>1</c:v>
                </c:pt>
                <c:pt idx="476">
                  <c:v>#N/A</c:v>
                </c:pt>
                <c:pt idx="477">
                  <c:v>#N/A</c:v>
                </c:pt>
                <c:pt idx="478">
                  <c:v>#N/A</c:v>
                </c:pt>
                <c:pt idx="479">
                  <c:v>#N/A</c:v>
                </c:pt>
                <c:pt idx="480">
                  <c:v>1.115</c:v>
                </c:pt>
                <c:pt idx="481">
                  <c:v>#N/A</c:v>
                </c:pt>
                <c:pt idx="482">
                  <c:v>1.161</c:v>
                </c:pt>
                <c:pt idx="483">
                  <c:v>1.1839999999999999</c:v>
                </c:pt>
                <c:pt idx="484">
                  <c:v>#N/A</c:v>
                </c:pt>
                <c:pt idx="485">
                  <c:v>1.23</c:v>
                </c:pt>
                <c:pt idx="486">
                  <c:v>#N/A</c:v>
                </c:pt>
                <c:pt idx="487">
                  <c:v>#N/A</c:v>
                </c:pt>
                <c:pt idx="488">
                  <c:v>#N/A</c:v>
                </c:pt>
                <c:pt idx="489">
                  <c:v>#N/A</c:v>
                </c:pt>
                <c:pt idx="490">
                  <c:v>1.345</c:v>
                </c:pt>
                <c:pt idx="491">
                  <c:v>1.3679999999999999</c:v>
                </c:pt>
                <c:pt idx="492">
                  <c:v>#N/A</c:v>
                </c:pt>
                <c:pt idx="493">
                  <c:v>#N/A</c:v>
                </c:pt>
                <c:pt idx="494">
                  <c:v>#N/A</c:v>
                </c:pt>
                <c:pt idx="495">
                  <c:v>#N/A</c:v>
                </c:pt>
                <c:pt idx="496">
                  <c:v>#N/A</c:v>
                </c:pt>
                <c:pt idx="497">
                  <c:v>#N/A</c:v>
                </c:pt>
                <c:pt idx="498">
                  <c:v>#N/A</c:v>
                </c:pt>
                <c:pt idx="499">
                  <c:v>#N/A</c:v>
                </c:pt>
                <c:pt idx="500">
                  <c:v>1.575</c:v>
                </c:pt>
                <c:pt idx="501">
                  <c:v>1.5979999999999999</c:v>
                </c:pt>
                <c:pt idx="502">
                  <c:v>#N/A</c:v>
                </c:pt>
                <c:pt idx="503">
                  <c:v>1.6440000000000001</c:v>
                </c:pt>
                <c:pt idx="504">
                  <c:v>1.667</c:v>
                </c:pt>
                <c:pt idx="505">
                  <c:v>1.69</c:v>
                </c:pt>
                <c:pt idx="506">
                  <c:v>1.7130000000000001</c:v>
                </c:pt>
                <c:pt idx="507">
                  <c:v>#N/A</c:v>
                </c:pt>
                <c:pt idx="508">
                  <c:v>#N/A</c:v>
                </c:pt>
                <c:pt idx="509">
                  <c:v>1</c:v>
                </c:pt>
                <c:pt idx="510">
                  <c:v>#N/A</c:v>
                </c:pt>
                <c:pt idx="511">
                  <c:v>#N/A</c:v>
                </c:pt>
                <c:pt idx="512">
                  <c:v>1.069</c:v>
                </c:pt>
                <c:pt idx="513">
                  <c:v>1.0920000000000001</c:v>
                </c:pt>
                <c:pt idx="514">
                  <c:v>1.115</c:v>
                </c:pt>
                <c:pt idx="515">
                  <c:v>1.1379999999999999</c:v>
                </c:pt>
                <c:pt idx="516">
                  <c:v>#N/A</c:v>
                </c:pt>
                <c:pt idx="517">
                  <c:v>1.1839999999999999</c:v>
                </c:pt>
                <c:pt idx="518">
                  <c:v>1.2070000000000001</c:v>
                </c:pt>
                <c:pt idx="519">
                  <c:v>#N/A</c:v>
                </c:pt>
                <c:pt idx="520">
                  <c:v>#N/A</c:v>
                </c:pt>
                <c:pt idx="521">
                  <c:v>#N/A</c:v>
                </c:pt>
                <c:pt idx="522">
                  <c:v>1.2989999999999999</c:v>
                </c:pt>
                <c:pt idx="523">
                  <c:v>#N/A</c:v>
                </c:pt>
                <c:pt idx="524">
                  <c:v>1.345</c:v>
                </c:pt>
                <c:pt idx="525">
                  <c:v>#N/A</c:v>
                </c:pt>
                <c:pt idx="526">
                  <c:v>1.391</c:v>
                </c:pt>
                <c:pt idx="527">
                  <c:v>1.4139999999999999</c:v>
                </c:pt>
                <c:pt idx="528">
                  <c:v>1.4370000000000001</c:v>
                </c:pt>
                <c:pt idx="529">
                  <c:v>1.46</c:v>
                </c:pt>
                <c:pt idx="530">
                  <c:v>1.4830000000000001</c:v>
                </c:pt>
                <c:pt idx="531">
                  <c:v>1.506</c:v>
                </c:pt>
                <c:pt idx="532">
                  <c:v>#N/A</c:v>
                </c:pt>
                <c:pt idx="533">
                  <c:v>1.552</c:v>
                </c:pt>
                <c:pt idx="534">
                  <c:v>1.575</c:v>
                </c:pt>
                <c:pt idx="535">
                  <c:v>1.5979999999999999</c:v>
                </c:pt>
                <c:pt idx="536">
                  <c:v>1.621</c:v>
                </c:pt>
                <c:pt idx="537">
                  <c:v>#N/A</c:v>
                </c:pt>
                <c:pt idx="538">
                  <c:v>#N/A</c:v>
                </c:pt>
                <c:pt idx="539">
                  <c:v>1.69</c:v>
                </c:pt>
                <c:pt idx="540">
                  <c:v>1.7130000000000001</c:v>
                </c:pt>
                <c:pt idx="541">
                  <c:v>1.736</c:v>
                </c:pt>
                <c:pt idx="542">
                  <c:v>1.7589999999999999</c:v>
                </c:pt>
                <c:pt idx="543">
                  <c:v>#N/A</c:v>
                </c:pt>
                <c:pt idx="544">
                  <c:v>1.0229999999999999</c:v>
                </c:pt>
                <c:pt idx="545">
                  <c:v>#N/A</c:v>
                </c:pt>
                <c:pt idx="546">
                  <c:v>1.069</c:v>
                </c:pt>
                <c:pt idx="547">
                  <c:v>#N/A</c:v>
                </c:pt>
                <c:pt idx="548">
                  <c:v>#N/A</c:v>
                </c:pt>
                <c:pt idx="549">
                  <c:v>1.1379999999999999</c:v>
                </c:pt>
                <c:pt idx="550">
                  <c:v>1.161</c:v>
                </c:pt>
                <c:pt idx="551">
                  <c:v>1.1839999999999999</c:v>
                </c:pt>
                <c:pt idx="552">
                  <c:v>#N/A</c:v>
                </c:pt>
                <c:pt idx="553">
                  <c:v>1.23</c:v>
                </c:pt>
                <c:pt idx="554">
                  <c:v>#N/A</c:v>
                </c:pt>
                <c:pt idx="555">
                  <c:v>1.276</c:v>
                </c:pt>
                <c:pt idx="556">
                  <c:v>1.2989999999999999</c:v>
                </c:pt>
                <c:pt idx="557">
                  <c:v>1.3220000000000001</c:v>
                </c:pt>
                <c:pt idx="558">
                  <c:v>1.345</c:v>
                </c:pt>
                <c:pt idx="559">
                  <c:v>#N/A</c:v>
                </c:pt>
                <c:pt idx="560">
                  <c:v>#N/A</c:v>
                </c:pt>
                <c:pt idx="561">
                  <c:v>#N/A</c:v>
                </c:pt>
                <c:pt idx="562">
                  <c:v>#N/A</c:v>
                </c:pt>
                <c:pt idx="563">
                  <c:v>#N/A</c:v>
                </c:pt>
                <c:pt idx="564">
                  <c:v>1.4830000000000001</c:v>
                </c:pt>
                <c:pt idx="565">
                  <c:v>#N/A</c:v>
                </c:pt>
                <c:pt idx="566">
                  <c:v>#N/A</c:v>
                </c:pt>
                <c:pt idx="567">
                  <c:v>1.552</c:v>
                </c:pt>
                <c:pt idx="568">
                  <c:v>#N/A</c:v>
                </c:pt>
                <c:pt idx="569">
                  <c:v>1.5979999999999999</c:v>
                </c:pt>
                <c:pt idx="570">
                  <c:v>1.621</c:v>
                </c:pt>
                <c:pt idx="571">
                  <c:v>#N/A</c:v>
                </c:pt>
                <c:pt idx="572">
                  <c:v>#N/A</c:v>
                </c:pt>
                <c:pt idx="573">
                  <c:v>#N/A</c:v>
                </c:pt>
                <c:pt idx="574">
                  <c:v>#N/A</c:v>
                </c:pt>
                <c:pt idx="575">
                  <c:v>1.736</c:v>
                </c:pt>
                <c:pt idx="576">
                  <c:v>1.7589999999999999</c:v>
                </c:pt>
                <c:pt idx="577">
                  <c:v>#N/A</c:v>
                </c:pt>
                <c:pt idx="578">
                  <c:v>1.0229999999999999</c:v>
                </c:pt>
                <c:pt idx="579">
                  <c:v>#N/A</c:v>
                </c:pt>
                <c:pt idx="580">
                  <c:v>1.069</c:v>
                </c:pt>
                <c:pt idx="581">
                  <c:v>#N/A</c:v>
                </c:pt>
                <c:pt idx="582">
                  <c:v>#N/A</c:v>
                </c:pt>
                <c:pt idx="583">
                  <c:v>1.1379999999999999</c:v>
                </c:pt>
                <c:pt idx="584">
                  <c:v>1.161</c:v>
                </c:pt>
                <c:pt idx="585">
                  <c:v>#N/A</c:v>
                </c:pt>
                <c:pt idx="586">
                  <c:v>#N/A</c:v>
                </c:pt>
                <c:pt idx="587">
                  <c:v>1.23</c:v>
                </c:pt>
                <c:pt idx="588">
                  <c:v>1.2530000000000001</c:v>
                </c:pt>
                <c:pt idx="589">
                  <c:v>1.276</c:v>
                </c:pt>
                <c:pt idx="590">
                  <c:v>1.2989999999999999</c:v>
                </c:pt>
                <c:pt idx="591">
                  <c:v>#N/A</c:v>
                </c:pt>
                <c:pt idx="592">
                  <c:v>#N/A</c:v>
                </c:pt>
                <c:pt idx="593">
                  <c:v>#N/A</c:v>
                </c:pt>
                <c:pt idx="594">
                  <c:v>#N/A</c:v>
                </c:pt>
                <c:pt idx="595">
                  <c:v>#N/A</c:v>
                </c:pt>
                <c:pt idx="596">
                  <c:v>#N/A</c:v>
                </c:pt>
                <c:pt idx="597">
                  <c:v>#N/A</c:v>
                </c:pt>
                <c:pt idx="598">
                  <c:v>1.4830000000000001</c:v>
                </c:pt>
                <c:pt idx="599">
                  <c:v>#N/A</c:v>
                </c:pt>
                <c:pt idx="600">
                  <c:v>#N/A</c:v>
                </c:pt>
                <c:pt idx="601">
                  <c:v>#N/A</c:v>
                </c:pt>
                <c:pt idx="602">
                  <c:v>#N/A</c:v>
                </c:pt>
                <c:pt idx="603">
                  <c:v>#N/A</c:v>
                </c:pt>
                <c:pt idx="604">
                  <c:v>#N/A</c:v>
                </c:pt>
                <c:pt idx="605">
                  <c:v>#N/A</c:v>
                </c:pt>
                <c:pt idx="606">
                  <c:v>#N/A</c:v>
                </c:pt>
                <c:pt idx="607">
                  <c:v>#N/A</c:v>
                </c:pt>
                <c:pt idx="608">
                  <c:v>1.7130000000000001</c:v>
                </c:pt>
                <c:pt idx="609">
                  <c:v>#N/A</c:v>
                </c:pt>
                <c:pt idx="610">
                  <c:v>#N/A</c:v>
                </c:pt>
                <c:pt idx="611">
                  <c:v>1</c:v>
                </c:pt>
                <c:pt idx="612">
                  <c:v>#N/A</c:v>
                </c:pt>
                <c:pt idx="613">
                  <c:v>#N/A</c:v>
                </c:pt>
                <c:pt idx="614">
                  <c:v>#N/A</c:v>
                </c:pt>
                <c:pt idx="615">
                  <c:v>1.0920000000000001</c:v>
                </c:pt>
                <c:pt idx="616">
                  <c:v>1.115</c:v>
                </c:pt>
                <c:pt idx="617">
                  <c:v>#N/A</c:v>
                </c:pt>
                <c:pt idx="618">
                  <c:v>1.161</c:v>
                </c:pt>
                <c:pt idx="619">
                  <c:v>#N/A</c:v>
                </c:pt>
                <c:pt idx="620">
                  <c:v>#N/A</c:v>
                </c:pt>
                <c:pt idx="621">
                  <c:v>#N/A</c:v>
                </c:pt>
                <c:pt idx="622">
                  <c:v>1.2530000000000001</c:v>
                </c:pt>
                <c:pt idx="623">
                  <c:v>#N/A</c:v>
                </c:pt>
                <c:pt idx="624">
                  <c:v>#N/A</c:v>
                </c:pt>
                <c:pt idx="625">
                  <c:v>#N/A</c:v>
                </c:pt>
                <c:pt idx="626">
                  <c:v>1.345</c:v>
                </c:pt>
                <c:pt idx="627">
                  <c:v>1.3679999999999999</c:v>
                </c:pt>
                <c:pt idx="628">
                  <c:v>#N/A</c:v>
                </c:pt>
                <c:pt idx="629">
                  <c:v>1.4139999999999999</c:v>
                </c:pt>
                <c:pt idx="630">
                  <c:v>#N/A</c:v>
                </c:pt>
                <c:pt idx="631">
                  <c:v>1.46</c:v>
                </c:pt>
                <c:pt idx="632">
                  <c:v>1.4830000000000001</c:v>
                </c:pt>
                <c:pt idx="633">
                  <c:v>1.506</c:v>
                </c:pt>
                <c:pt idx="634">
                  <c:v>1.5289999999999999</c:v>
                </c:pt>
                <c:pt idx="635">
                  <c:v>1.552</c:v>
                </c:pt>
                <c:pt idx="636">
                  <c:v>1.575</c:v>
                </c:pt>
                <c:pt idx="637">
                  <c:v>#N/A</c:v>
                </c:pt>
                <c:pt idx="638">
                  <c:v>#N/A</c:v>
                </c:pt>
                <c:pt idx="639">
                  <c:v>1.6440000000000001</c:v>
                </c:pt>
                <c:pt idx="640">
                  <c:v>#N/A</c:v>
                </c:pt>
                <c:pt idx="641">
                  <c:v>1.69</c:v>
                </c:pt>
                <c:pt idx="642">
                  <c:v>1.7130000000000001</c:v>
                </c:pt>
                <c:pt idx="643">
                  <c:v>1.736</c:v>
                </c:pt>
                <c:pt idx="644">
                  <c:v>1.7589999999999999</c:v>
                </c:pt>
                <c:pt idx="645">
                  <c:v>#N/A</c:v>
                </c:pt>
                <c:pt idx="646">
                  <c:v>#N/A</c:v>
                </c:pt>
                <c:pt idx="647">
                  <c:v>#N/A</c:v>
                </c:pt>
                <c:pt idx="648">
                  <c:v>1.069</c:v>
                </c:pt>
                <c:pt idx="649">
                  <c:v>#N/A</c:v>
                </c:pt>
                <c:pt idx="650">
                  <c:v>#N/A</c:v>
                </c:pt>
                <c:pt idx="651">
                  <c:v>#N/A</c:v>
                </c:pt>
                <c:pt idx="652">
                  <c:v>1.161</c:v>
                </c:pt>
                <c:pt idx="653">
                  <c:v>1.1839999999999999</c:v>
                </c:pt>
                <c:pt idx="654">
                  <c:v>1.2070000000000001</c:v>
                </c:pt>
                <c:pt idx="655">
                  <c:v>1.23</c:v>
                </c:pt>
                <c:pt idx="656">
                  <c:v>#N/A</c:v>
                </c:pt>
                <c:pt idx="657">
                  <c:v>1.276</c:v>
                </c:pt>
                <c:pt idx="658">
                  <c:v>1.2989999999999999</c:v>
                </c:pt>
                <c:pt idx="659">
                  <c:v>#N/A</c:v>
                </c:pt>
                <c:pt idx="660">
                  <c:v>1.345</c:v>
                </c:pt>
                <c:pt idx="661">
                  <c:v>#N/A</c:v>
                </c:pt>
                <c:pt idx="662">
                  <c:v>#N/A</c:v>
                </c:pt>
                <c:pt idx="663">
                  <c:v>1.4139999999999999</c:v>
                </c:pt>
                <c:pt idx="664">
                  <c:v>1.4370000000000001</c:v>
                </c:pt>
                <c:pt idx="665">
                  <c:v>#N/A</c:v>
                </c:pt>
                <c:pt idx="666">
                  <c:v>1.4830000000000001</c:v>
                </c:pt>
                <c:pt idx="667">
                  <c:v>1.506</c:v>
                </c:pt>
                <c:pt idx="668">
                  <c:v>1.5289999999999999</c:v>
                </c:pt>
                <c:pt idx="669">
                  <c:v>#N/A</c:v>
                </c:pt>
                <c:pt idx="670">
                  <c:v>#N/A</c:v>
                </c:pt>
                <c:pt idx="671">
                  <c:v>#N/A</c:v>
                </c:pt>
                <c:pt idx="672">
                  <c:v>#N/A</c:v>
                </c:pt>
                <c:pt idx="673">
                  <c:v>#N/A</c:v>
                </c:pt>
                <c:pt idx="674">
                  <c:v>#N/A</c:v>
                </c:pt>
                <c:pt idx="675">
                  <c:v>1.69</c:v>
                </c:pt>
                <c:pt idx="676">
                  <c:v>#N/A</c:v>
                </c:pt>
                <c:pt idx="677">
                  <c:v>#N/A</c:v>
                </c:pt>
                <c:pt idx="678">
                  <c:v>#N/A</c:v>
                </c:pt>
                <c:pt idx="679">
                  <c:v>#N/A</c:v>
                </c:pt>
                <c:pt idx="680">
                  <c:v>#N/A</c:v>
                </c:pt>
                <c:pt idx="681">
                  <c:v>#N/A</c:v>
                </c:pt>
                <c:pt idx="682">
                  <c:v>#N/A</c:v>
                </c:pt>
                <c:pt idx="683">
                  <c:v>#N/A</c:v>
                </c:pt>
                <c:pt idx="684">
                  <c:v>#N/A</c:v>
                </c:pt>
                <c:pt idx="685">
                  <c:v>#N/A</c:v>
                </c:pt>
                <c:pt idx="686">
                  <c:v>#N/A</c:v>
                </c:pt>
                <c:pt idx="687">
                  <c:v>1.1839999999999999</c:v>
                </c:pt>
                <c:pt idx="688">
                  <c:v>1.2070000000000001</c:v>
                </c:pt>
                <c:pt idx="689">
                  <c:v>#N/A</c:v>
                </c:pt>
                <c:pt idx="690">
                  <c:v>#N/A</c:v>
                </c:pt>
                <c:pt idx="691">
                  <c:v>#N/A</c:v>
                </c:pt>
                <c:pt idx="692">
                  <c:v>#N/A</c:v>
                </c:pt>
                <c:pt idx="693">
                  <c:v>1.3220000000000001</c:v>
                </c:pt>
                <c:pt idx="694">
                  <c:v>1.345</c:v>
                </c:pt>
                <c:pt idx="695">
                  <c:v>#N/A</c:v>
                </c:pt>
                <c:pt idx="696">
                  <c:v>1.391</c:v>
                </c:pt>
                <c:pt idx="697">
                  <c:v>1.4139999999999999</c:v>
                </c:pt>
                <c:pt idx="698">
                  <c:v>1.4370000000000001</c:v>
                </c:pt>
                <c:pt idx="699">
                  <c:v>1.46</c:v>
                </c:pt>
                <c:pt idx="700">
                  <c:v>1.4830000000000001</c:v>
                </c:pt>
                <c:pt idx="701">
                  <c:v>1.506</c:v>
                </c:pt>
                <c:pt idx="702">
                  <c:v>1.5289999999999999</c:v>
                </c:pt>
                <c:pt idx="703">
                  <c:v>#N/A</c:v>
                </c:pt>
                <c:pt idx="704">
                  <c:v>1.575</c:v>
                </c:pt>
                <c:pt idx="705">
                  <c:v>1.5979999999999999</c:v>
                </c:pt>
                <c:pt idx="706">
                  <c:v>1.621</c:v>
                </c:pt>
                <c:pt idx="707">
                  <c:v>#N/A</c:v>
                </c:pt>
                <c:pt idx="708">
                  <c:v>#N/A</c:v>
                </c:pt>
                <c:pt idx="709">
                  <c:v>1.69</c:v>
                </c:pt>
                <c:pt idx="710">
                  <c:v>1.7130000000000001</c:v>
                </c:pt>
                <c:pt idx="711">
                  <c:v>1.736</c:v>
                </c:pt>
                <c:pt idx="712">
                  <c:v>#N/A</c:v>
                </c:pt>
                <c:pt idx="713">
                  <c:v>1</c:v>
                </c:pt>
                <c:pt idx="714">
                  <c:v>#N/A</c:v>
                </c:pt>
                <c:pt idx="715">
                  <c:v>#N/A</c:v>
                </c:pt>
                <c:pt idx="716">
                  <c:v>#N/A</c:v>
                </c:pt>
                <c:pt idx="717">
                  <c:v>#N/A</c:v>
                </c:pt>
                <c:pt idx="718">
                  <c:v>#N/A</c:v>
                </c:pt>
                <c:pt idx="719">
                  <c:v>#N/A</c:v>
                </c:pt>
                <c:pt idx="720">
                  <c:v>#N/A</c:v>
                </c:pt>
                <c:pt idx="721">
                  <c:v>#N/A</c:v>
                </c:pt>
                <c:pt idx="722">
                  <c:v>#N/A</c:v>
                </c:pt>
                <c:pt idx="723">
                  <c:v>1.23</c:v>
                </c:pt>
                <c:pt idx="724">
                  <c:v>#N/A</c:v>
                </c:pt>
                <c:pt idx="725">
                  <c:v>1.276</c:v>
                </c:pt>
                <c:pt idx="726">
                  <c:v>#N/A</c:v>
                </c:pt>
                <c:pt idx="727">
                  <c:v>#N/A</c:v>
                </c:pt>
                <c:pt idx="728">
                  <c:v>#N/A</c:v>
                </c:pt>
                <c:pt idx="729">
                  <c:v>1.3679999999999999</c:v>
                </c:pt>
                <c:pt idx="730">
                  <c:v>1.391</c:v>
                </c:pt>
                <c:pt idx="731">
                  <c:v>1.4139999999999999</c:v>
                </c:pt>
                <c:pt idx="732">
                  <c:v>#N/A</c:v>
                </c:pt>
                <c:pt idx="733">
                  <c:v>#N/A</c:v>
                </c:pt>
                <c:pt idx="734">
                  <c:v>1.4830000000000001</c:v>
                </c:pt>
                <c:pt idx="735">
                  <c:v>#N/A</c:v>
                </c:pt>
                <c:pt idx="736">
                  <c:v>#N/A</c:v>
                </c:pt>
                <c:pt idx="737">
                  <c:v>1.552</c:v>
                </c:pt>
                <c:pt idx="738">
                  <c:v>#N/A</c:v>
                </c:pt>
                <c:pt idx="739">
                  <c:v>1.5979999999999999</c:v>
                </c:pt>
                <c:pt idx="740">
                  <c:v>1.621</c:v>
                </c:pt>
                <c:pt idx="741">
                  <c:v>#N/A</c:v>
                </c:pt>
                <c:pt idx="742">
                  <c:v>#N/A</c:v>
                </c:pt>
                <c:pt idx="743">
                  <c:v>#N/A</c:v>
                </c:pt>
                <c:pt idx="744">
                  <c:v>1.7130000000000001</c:v>
                </c:pt>
                <c:pt idx="745">
                  <c:v>1.736</c:v>
                </c:pt>
                <c:pt idx="746">
                  <c:v>#N/A</c:v>
                </c:pt>
                <c:pt idx="747">
                  <c:v>#N/A</c:v>
                </c:pt>
                <c:pt idx="748">
                  <c:v>#N/A</c:v>
                </c:pt>
                <c:pt idx="749">
                  <c:v>#N/A</c:v>
                </c:pt>
                <c:pt idx="750">
                  <c:v>1.069</c:v>
                </c:pt>
                <c:pt idx="751">
                  <c:v>1.0920000000000001</c:v>
                </c:pt>
                <c:pt idx="752">
                  <c:v>1.115</c:v>
                </c:pt>
                <c:pt idx="753">
                  <c:v>1.1379999999999999</c:v>
                </c:pt>
                <c:pt idx="754">
                  <c:v>#N/A</c:v>
                </c:pt>
                <c:pt idx="755">
                  <c:v>#N/A</c:v>
                </c:pt>
                <c:pt idx="756">
                  <c:v>1.2070000000000001</c:v>
                </c:pt>
                <c:pt idx="757">
                  <c:v>1.23</c:v>
                </c:pt>
                <c:pt idx="758">
                  <c:v>1.2530000000000001</c:v>
                </c:pt>
                <c:pt idx="759">
                  <c:v>#N/A</c:v>
                </c:pt>
                <c:pt idx="760">
                  <c:v>#N/A</c:v>
                </c:pt>
                <c:pt idx="761">
                  <c:v>1.3220000000000001</c:v>
                </c:pt>
                <c:pt idx="762">
                  <c:v>1.345</c:v>
                </c:pt>
                <c:pt idx="763">
                  <c:v>1.3679999999999999</c:v>
                </c:pt>
                <c:pt idx="764">
                  <c:v>#N/A</c:v>
                </c:pt>
                <c:pt idx="765">
                  <c:v>#N/A</c:v>
                </c:pt>
                <c:pt idx="766">
                  <c:v>1.4370000000000001</c:v>
                </c:pt>
                <c:pt idx="767">
                  <c:v>1.46</c:v>
                </c:pt>
                <c:pt idx="768">
                  <c:v>1.4830000000000001</c:v>
                </c:pt>
                <c:pt idx="769">
                  <c:v>#N/A</c:v>
                </c:pt>
                <c:pt idx="770">
                  <c:v>1.5289999999999999</c:v>
                </c:pt>
                <c:pt idx="771">
                  <c:v>#N/A</c:v>
                </c:pt>
                <c:pt idx="772">
                  <c:v>1.575</c:v>
                </c:pt>
                <c:pt idx="773">
                  <c:v>#N/A</c:v>
                </c:pt>
                <c:pt idx="774">
                  <c:v>1.621</c:v>
                </c:pt>
                <c:pt idx="775">
                  <c:v>1.6440000000000001</c:v>
                </c:pt>
                <c:pt idx="776">
                  <c:v>1.667</c:v>
                </c:pt>
                <c:pt idx="777">
                  <c:v>#N/A</c:v>
                </c:pt>
                <c:pt idx="778">
                  <c:v>#N/A</c:v>
                </c:pt>
                <c:pt idx="779">
                  <c:v>1.736</c:v>
                </c:pt>
                <c:pt idx="780">
                  <c:v>1.7589999999999999</c:v>
                </c:pt>
                <c:pt idx="781">
                  <c:v>#N/A</c:v>
                </c:pt>
                <c:pt idx="782">
                  <c:v>#N/A</c:v>
                </c:pt>
                <c:pt idx="783">
                  <c:v>1.046</c:v>
                </c:pt>
                <c:pt idx="784">
                  <c:v>#N/A</c:v>
                </c:pt>
                <c:pt idx="785">
                  <c:v>#N/A</c:v>
                </c:pt>
                <c:pt idx="786">
                  <c:v>1.115</c:v>
                </c:pt>
                <c:pt idx="787">
                  <c:v>1.1379999999999999</c:v>
                </c:pt>
                <c:pt idx="788">
                  <c:v>1.161</c:v>
                </c:pt>
                <c:pt idx="789">
                  <c:v>#N/A</c:v>
                </c:pt>
                <c:pt idx="790">
                  <c:v>#N/A</c:v>
                </c:pt>
                <c:pt idx="791">
                  <c:v>#N/A</c:v>
                </c:pt>
                <c:pt idx="792">
                  <c:v>#N/A</c:v>
                </c:pt>
                <c:pt idx="793">
                  <c:v>1.276</c:v>
                </c:pt>
                <c:pt idx="794">
                  <c:v>#N/A</c:v>
                </c:pt>
                <c:pt idx="795">
                  <c:v>1.3220000000000001</c:v>
                </c:pt>
                <c:pt idx="796">
                  <c:v>1.345</c:v>
                </c:pt>
                <c:pt idx="797">
                  <c:v>1.3679999999999999</c:v>
                </c:pt>
                <c:pt idx="798">
                  <c:v>#N/A</c:v>
                </c:pt>
                <c:pt idx="799">
                  <c:v>1.4139999999999999</c:v>
                </c:pt>
                <c:pt idx="800">
                  <c:v>1.4370000000000001</c:v>
                </c:pt>
                <c:pt idx="801">
                  <c:v>#N/A</c:v>
                </c:pt>
                <c:pt idx="802">
                  <c:v>1.4830000000000001</c:v>
                </c:pt>
                <c:pt idx="803">
                  <c:v>1.506</c:v>
                </c:pt>
                <c:pt idx="804">
                  <c:v>1.5289999999999999</c:v>
                </c:pt>
                <c:pt idx="805">
                  <c:v>1.552</c:v>
                </c:pt>
                <c:pt idx="806">
                  <c:v>#N/A</c:v>
                </c:pt>
                <c:pt idx="807">
                  <c:v>#N/A</c:v>
                </c:pt>
                <c:pt idx="808">
                  <c:v>1.621</c:v>
                </c:pt>
                <c:pt idx="809">
                  <c:v>#N/A</c:v>
                </c:pt>
                <c:pt idx="810">
                  <c:v>#N/A</c:v>
                </c:pt>
                <c:pt idx="811">
                  <c:v>#N/A</c:v>
                </c:pt>
                <c:pt idx="812">
                  <c:v>#N/A</c:v>
                </c:pt>
                <c:pt idx="813">
                  <c:v>#N/A</c:v>
                </c:pt>
                <c:pt idx="814">
                  <c:v>#N/A</c:v>
                </c:pt>
                <c:pt idx="815">
                  <c:v>1</c:v>
                </c:pt>
                <c:pt idx="816">
                  <c:v>#N/A</c:v>
                </c:pt>
                <c:pt idx="817">
                  <c:v>1.046</c:v>
                </c:pt>
                <c:pt idx="818">
                  <c:v>1.069</c:v>
                </c:pt>
                <c:pt idx="819">
                  <c:v>1.0920000000000001</c:v>
                </c:pt>
                <c:pt idx="820">
                  <c:v>#N/A</c:v>
                </c:pt>
                <c:pt idx="821">
                  <c:v>1.1379999999999999</c:v>
                </c:pt>
                <c:pt idx="822">
                  <c:v>1.161</c:v>
                </c:pt>
                <c:pt idx="823">
                  <c:v>#N/A</c:v>
                </c:pt>
                <c:pt idx="824">
                  <c:v>1.2070000000000001</c:v>
                </c:pt>
                <c:pt idx="825">
                  <c:v>1.23</c:v>
                </c:pt>
                <c:pt idx="826">
                  <c:v>#N/A</c:v>
                </c:pt>
                <c:pt idx="827">
                  <c:v>#N/A</c:v>
                </c:pt>
                <c:pt idx="828">
                  <c:v>#N/A</c:v>
                </c:pt>
                <c:pt idx="829">
                  <c:v>1.3220000000000001</c:v>
                </c:pt>
                <c:pt idx="830">
                  <c:v>#N/A</c:v>
                </c:pt>
                <c:pt idx="831">
                  <c:v>#N/A</c:v>
                </c:pt>
                <c:pt idx="832">
                  <c:v>#N/A</c:v>
                </c:pt>
                <c:pt idx="833">
                  <c:v>1.4139999999999999</c:v>
                </c:pt>
                <c:pt idx="834">
                  <c:v>#N/A</c:v>
                </c:pt>
                <c:pt idx="835">
                  <c:v>1.46</c:v>
                </c:pt>
                <c:pt idx="836">
                  <c:v>#N/A</c:v>
                </c:pt>
                <c:pt idx="837">
                  <c:v>#N/A</c:v>
                </c:pt>
                <c:pt idx="838">
                  <c:v>#N/A</c:v>
                </c:pt>
                <c:pt idx="839">
                  <c:v>1.552</c:v>
                </c:pt>
                <c:pt idx="840">
                  <c:v>#N/A</c:v>
                </c:pt>
                <c:pt idx="841">
                  <c:v>#N/A</c:v>
                </c:pt>
                <c:pt idx="842">
                  <c:v>1.621</c:v>
                </c:pt>
                <c:pt idx="843">
                  <c:v>#N/A</c:v>
                </c:pt>
                <c:pt idx="844">
                  <c:v>1.667</c:v>
                </c:pt>
                <c:pt idx="845">
                  <c:v>#N/A</c:v>
                </c:pt>
                <c:pt idx="846">
                  <c:v>1.7130000000000001</c:v>
                </c:pt>
                <c:pt idx="847">
                  <c:v>1.736</c:v>
                </c:pt>
                <c:pt idx="848">
                  <c:v>#N/A</c:v>
                </c:pt>
                <c:pt idx="849">
                  <c:v>#N/A</c:v>
                </c:pt>
                <c:pt idx="850">
                  <c:v>#N/A</c:v>
                </c:pt>
                <c:pt idx="851">
                  <c:v>#N/A</c:v>
                </c:pt>
                <c:pt idx="852">
                  <c:v>1.069</c:v>
                </c:pt>
                <c:pt idx="853">
                  <c:v>1.0920000000000001</c:v>
                </c:pt>
                <c:pt idx="854">
                  <c:v>#N/A</c:v>
                </c:pt>
                <c:pt idx="855">
                  <c:v>#N/A</c:v>
                </c:pt>
                <c:pt idx="856">
                  <c:v>1.161</c:v>
                </c:pt>
                <c:pt idx="857">
                  <c:v>#N/A</c:v>
                </c:pt>
                <c:pt idx="858">
                  <c:v>1.2070000000000001</c:v>
                </c:pt>
                <c:pt idx="859">
                  <c:v>1.23</c:v>
                </c:pt>
                <c:pt idx="860">
                  <c:v>1.2530000000000001</c:v>
                </c:pt>
                <c:pt idx="861">
                  <c:v>#N/A</c:v>
                </c:pt>
                <c:pt idx="862">
                  <c:v>#N/A</c:v>
                </c:pt>
                <c:pt idx="863">
                  <c:v>#N/A</c:v>
                </c:pt>
                <c:pt idx="864">
                  <c:v>#N/A</c:v>
                </c:pt>
                <c:pt idx="865">
                  <c:v>#N/A</c:v>
                </c:pt>
                <c:pt idx="866">
                  <c:v>#N/A</c:v>
                </c:pt>
                <c:pt idx="867">
                  <c:v>1.4139999999999999</c:v>
                </c:pt>
                <c:pt idx="868">
                  <c:v>#N/A</c:v>
                </c:pt>
                <c:pt idx="869">
                  <c:v>1.46</c:v>
                </c:pt>
                <c:pt idx="870">
                  <c:v>#N/A</c:v>
                </c:pt>
                <c:pt idx="871">
                  <c:v>#N/A</c:v>
                </c:pt>
                <c:pt idx="872">
                  <c:v>#N/A</c:v>
                </c:pt>
                <c:pt idx="873">
                  <c:v>1.552</c:v>
                </c:pt>
                <c:pt idx="874">
                  <c:v>1.575</c:v>
                </c:pt>
                <c:pt idx="875">
                  <c:v>#N/A</c:v>
                </c:pt>
                <c:pt idx="876">
                  <c:v>#N/A</c:v>
                </c:pt>
                <c:pt idx="877">
                  <c:v>1.6440000000000001</c:v>
                </c:pt>
                <c:pt idx="878">
                  <c:v>#N/A</c:v>
                </c:pt>
                <c:pt idx="879">
                  <c:v>#N/A</c:v>
                </c:pt>
                <c:pt idx="880">
                  <c:v>1.7130000000000001</c:v>
                </c:pt>
                <c:pt idx="881">
                  <c:v>#N/A</c:v>
                </c:pt>
                <c:pt idx="882">
                  <c:v>1.7589999999999999</c:v>
                </c:pt>
                <c:pt idx="883">
                  <c:v>#N/A</c:v>
                </c:pt>
                <c:pt idx="884">
                  <c:v>#N/A</c:v>
                </c:pt>
                <c:pt idx="885">
                  <c:v>1.046</c:v>
                </c:pt>
                <c:pt idx="886">
                  <c:v>#N/A</c:v>
                </c:pt>
                <c:pt idx="887">
                  <c:v>#N/A</c:v>
                </c:pt>
                <c:pt idx="888">
                  <c:v>#N/A</c:v>
                </c:pt>
                <c:pt idx="889">
                  <c:v>1.1379999999999999</c:v>
                </c:pt>
                <c:pt idx="890">
                  <c:v>1.161</c:v>
                </c:pt>
                <c:pt idx="891">
                  <c:v>1.1839999999999999</c:v>
                </c:pt>
                <c:pt idx="892">
                  <c:v>1.2070000000000001</c:v>
                </c:pt>
                <c:pt idx="893">
                  <c:v>1.23</c:v>
                </c:pt>
                <c:pt idx="894">
                  <c:v>#N/A</c:v>
                </c:pt>
                <c:pt idx="895">
                  <c:v>1.276</c:v>
                </c:pt>
                <c:pt idx="896">
                  <c:v>#N/A</c:v>
                </c:pt>
                <c:pt idx="897">
                  <c:v>1.3220000000000001</c:v>
                </c:pt>
                <c:pt idx="898">
                  <c:v>1.345</c:v>
                </c:pt>
                <c:pt idx="899">
                  <c:v>#N/A</c:v>
                </c:pt>
                <c:pt idx="900">
                  <c:v>1.391</c:v>
                </c:pt>
                <c:pt idx="901">
                  <c:v>1.4139999999999999</c:v>
                </c:pt>
                <c:pt idx="902">
                  <c:v>#N/A</c:v>
                </c:pt>
                <c:pt idx="903">
                  <c:v>#N/A</c:v>
                </c:pt>
                <c:pt idx="904">
                  <c:v>#N/A</c:v>
                </c:pt>
                <c:pt idx="905">
                  <c:v>1.506</c:v>
                </c:pt>
                <c:pt idx="906">
                  <c:v>1.5289999999999999</c:v>
                </c:pt>
                <c:pt idx="907">
                  <c:v>#N/A</c:v>
                </c:pt>
                <c:pt idx="908">
                  <c:v>1.575</c:v>
                </c:pt>
                <c:pt idx="909">
                  <c:v>1.5979999999999999</c:v>
                </c:pt>
                <c:pt idx="910">
                  <c:v>1.621</c:v>
                </c:pt>
                <c:pt idx="911">
                  <c:v>#N/A</c:v>
                </c:pt>
                <c:pt idx="912">
                  <c:v>#N/A</c:v>
                </c:pt>
                <c:pt idx="913">
                  <c:v>#N/A</c:v>
                </c:pt>
                <c:pt idx="914">
                  <c:v>1.7130000000000001</c:v>
                </c:pt>
                <c:pt idx="915">
                  <c:v>1.736</c:v>
                </c:pt>
                <c:pt idx="916">
                  <c:v>#N/A</c:v>
                </c:pt>
                <c:pt idx="917">
                  <c:v>1</c:v>
                </c:pt>
                <c:pt idx="918">
                  <c:v>#N/A</c:v>
                </c:pt>
                <c:pt idx="919">
                  <c:v>#N/A</c:v>
                </c:pt>
                <c:pt idx="920">
                  <c:v>#N/A</c:v>
                </c:pt>
                <c:pt idx="921">
                  <c:v>1.0920000000000001</c:v>
                </c:pt>
                <c:pt idx="922">
                  <c:v>#N/A</c:v>
                </c:pt>
                <c:pt idx="923">
                  <c:v>1.1379999999999999</c:v>
                </c:pt>
                <c:pt idx="924">
                  <c:v>1.161</c:v>
                </c:pt>
                <c:pt idx="925">
                  <c:v>1.1839999999999999</c:v>
                </c:pt>
                <c:pt idx="926">
                  <c:v>1.2070000000000001</c:v>
                </c:pt>
                <c:pt idx="927">
                  <c:v>#N/A</c:v>
                </c:pt>
                <c:pt idx="928">
                  <c:v>#N/A</c:v>
                </c:pt>
                <c:pt idx="929">
                  <c:v>1.276</c:v>
                </c:pt>
                <c:pt idx="930">
                  <c:v>#N/A</c:v>
                </c:pt>
                <c:pt idx="931">
                  <c:v>#N/A</c:v>
                </c:pt>
                <c:pt idx="932">
                  <c:v>1.345</c:v>
                </c:pt>
                <c:pt idx="933">
                  <c:v>#N/A</c:v>
                </c:pt>
                <c:pt idx="934">
                  <c:v>1.391</c:v>
                </c:pt>
                <c:pt idx="935">
                  <c:v>1.4139999999999999</c:v>
                </c:pt>
                <c:pt idx="936">
                  <c:v>#N/A</c:v>
                </c:pt>
                <c:pt idx="937">
                  <c:v>#N/A</c:v>
                </c:pt>
                <c:pt idx="938">
                  <c:v>#N/A</c:v>
                </c:pt>
                <c:pt idx="939">
                  <c:v>#N/A</c:v>
                </c:pt>
                <c:pt idx="940">
                  <c:v>#N/A</c:v>
                </c:pt>
                <c:pt idx="941">
                  <c:v>1.552</c:v>
                </c:pt>
                <c:pt idx="942">
                  <c:v>1.575</c:v>
                </c:pt>
                <c:pt idx="943">
                  <c:v>#N/A</c:v>
                </c:pt>
                <c:pt idx="944">
                  <c:v>#N/A</c:v>
                </c:pt>
                <c:pt idx="945">
                  <c:v>#N/A</c:v>
                </c:pt>
                <c:pt idx="946">
                  <c:v>#N/A</c:v>
                </c:pt>
                <c:pt idx="947">
                  <c:v>#N/A</c:v>
                </c:pt>
                <c:pt idx="948">
                  <c:v>1.7130000000000001</c:v>
                </c:pt>
                <c:pt idx="949">
                  <c:v>1.736</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numCache>
            </c:numRef>
          </c:yVal>
          <c:smooth val="1"/>
          <c:extLst>
            <c:ext xmlns:c16="http://schemas.microsoft.com/office/drawing/2014/chart" uri="{C3380CC4-5D6E-409C-BE32-E72D297353CC}">
              <c16:uniqueId val="{00000000-2901-434A-93BD-A45102E004E1}"/>
            </c:ext>
          </c:extLst>
        </c:ser>
        <c:ser>
          <c:idx val="1"/>
          <c:order val="1"/>
          <c:tx>
            <c:v>Strategy</c:v>
          </c:tx>
          <c:spPr>
            <a:ln>
              <a:noFill/>
              <a:prstDash val="solid"/>
            </a:ln>
          </c:spPr>
          <c:marker>
            <c:symbol val="circle"/>
            <c:size val="4"/>
            <c:spPr>
              <a:ln>
                <a:prstDash val="solid"/>
              </a:ln>
            </c:spPr>
          </c:marker>
          <c:xVal>
            <c:numRef>
              <c:f>'Map Calc'!$I$2:$I$1500</c:f>
              <c:numCache>
                <c:formatCode>General</c:formatCode>
                <c:ptCount val="1499"/>
                <c:pt idx="0">
                  <c:v>#N/A</c:v>
                </c:pt>
                <c:pt idx="1">
                  <c:v>#N/A</c:v>
                </c:pt>
                <c:pt idx="2">
                  <c:v>#N/A</c:v>
                </c:pt>
                <c:pt idx="3">
                  <c:v>#N/A</c:v>
                </c:pt>
                <c:pt idx="4">
                  <c:v>#N/A</c:v>
                </c:pt>
                <c:pt idx="5">
                  <c:v>#N/A</c:v>
                </c:pt>
                <c:pt idx="6">
                  <c:v>#N/A</c:v>
                </c:pt>
                <c:pt idx="7">
                  <c:v>#N/A</c:v>
                </c:pt>
                <c:pt idx="8">
                  <c:v>#N/A</c:v>
                </c:pt>
                <c:pt idx="9">
                  <c:v>#N/A</c:v>
                </c:pt>
                <c:pt idx="10">
                  <c:v>#N/A</c:v>
                </c:pt>
                <c:pt idx="11">
                  <c:v>#N/A</c:v>
                </c:pt>
                <c:pt idx="12">
                  <c:v>#N/A</c:v>
                </c:pt>
                <c:pt idx="13">
                  <c:v>2019</c:v>
                </c:pt>
                <c:pt idx="14">
                  <c:v>#N/A</c:v>
                </c:pt>
                <c:pt idx="15">
                  <c:v>#N/A</c:v>
                </c:pt>
                <c:pt idx="16">
                  <c:v>#N/A</c:v>
                </c:pt>
                <c:pt idx="17">
                  <c:v>#N/A</c:v>
                </c:pt>
                <c:pt idx="18">
                  <c:v>#N/A</c:v>
                </c:pt>
                <c:pt idx="19">
                  <c:v>2025</c:v>
                </c:pt>
                <c:pt idx="20">
                  <c:v>#N/A</c:v>
                </c:pt>
                <c:pt idx="21">
                  <c:v>#N/A</c:v>
                </c:pt>
                <c:pt idx="22">
                  <c:v>#N/A</c:v>
                </c:pt>
                <c:pt idx="23">
                  <c:v>#N/A</c:v>
                </c:pt>
                <c:pt idx="24">
                  <c:v>#N/A</c:v>
                </c:pt>
                <c:pt idx="25">
                  <c:v>2024</c:v>
                </c:pt>
                <c:pt idx="26">
                  <c:v>2022</c:v>
                </c:pt>
                <c:pt idx="27">
                  <c:v>2025</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2020</c:v>
                </c:pt>
                <c:pt idx="45">
                  <c:v>#N/A</c:v>
                </c:pt>
                <c:pt idx="46">
                  <c:v>#N/A</c:v>
                </c:pt>
                <c:pt idx="47">
                  <c:v>#N/A</c:v>
                </c:pt>
                <c:pt idx="48">
                  <c:v>2014</c:v>
                </c:pt>
                <c:pt idx="49">
                  <c:v>2025</c:v>
                </c:pt>
                <c:pt idx="50">
                  <c:v>#N/A</c:v>
                </c:pt>
                <c:pt idx="51">
                  <c:v>2023</c:v>
                </c:pt>
                <c:pt idx="52">
                  <c:v>#N/A</c:v>
                </c:pt>
                <c:pt idx="53">
                  <c:v>2018</c:v>
                </c:pt>
                <c:pt idx="54">
                  <c:v>#N/A</c:v>
                </c:pt>
                <c:pt idx="55">
                  <c:v>2020</c:v>
                </c:pt>
                <c:pt idx="56">
                  <c:v>#N/A</c:v>
                </c:pt>
                <c:pt idx="57">
                  <c:v>#N/A</c:v>
                </c:pt>
                <c:pt idx="58">
                  <c:v>#N/A</c:v>
                </c:pt>
                <c:pt idx="59">
                  <c:v>2026</c:v>
                </c:pt>
                <c:pt idx="60">
                  <c:v>#N/A</c:v>
                </c:pt>
                <c:pt idx="61">
                  <c:v>#N/A</c:v>
                </c:pt>
                <c:pt idx="62">
                  <c:v>#N/A</c:v>
                </c:pt>
                <c:pt idx="63">
                  <c:v>2026</c:v>
                </c:pt>
                <c:pt idx="64">
                  <c:v>2017</c:v>
                </c:pt>
                <c:pt idx="65">
                  <c:v>#N/A</c:v>
                </c:pt>
                <c:pt idx="66">
                  <c:v>#N/A</c:v>
                </c:pt>
                <c:pt idx="67">
                  <c:v>#N/A</c:v>
                </c:pt>
                <c:pt idx="68">
                  <c:v>#N/A</c:v>
                </c:pt>
                <c:pt idx="69">
                  <c:v>2024</c:v>
                </c:pt>
                <c:pt idx="70">
                  <c:v>#N/A</c:v>
                </c:pt>
                <c:pt idx="71">
                  <c:v>#N/A</c:v>
                </c:pt>
                <c:pt idx="72">
                  <c:v>#N/A</c:v>
                </c:pt>
                <c:pt idx="73">
                  <c:v>#N/A</c:v>
                </c:pt>
                <c:pt idx="74">
                  <c:v>#N/A</c:v>
                </c:pt>
                <c:pt idx="75">
                  <c:v>#N/A</c:v>
                </c:pt>
                <c:pt idx="76">
                  <c:v>#N/A</c:v>
                </c:pt>
                <c:pt idx="77">
                  <c:v>#N/A</c:v>
                </c:pt>
                <c:pt idx="78">
                  <c:v>#N/A</c:v>
                </c:pt>
                <c:pt idx="79">
                  <c:v>#N/A</c:v>
                </c:pt>
                <c:pt idx="80">
                  <c:v>2023</c:v>
                </c:pt>
                <c:pt idx="81">
                  <c:v>2024</c:v>
                </c:pt>
                <c:pt idx="82">
                  <c:v>#N/A</c:v>
                </c:pt>
                <c:pt idx="83">
                  <c:v>#N/A</c:v>
                </c:pt>
                <c:pt idx="84">
                  <c:v>#N/A</c:v>
                </c:pt>
                <c:pt idx="85">
                  <c:v>#N/A</c:v>
                </c:pt>
                <c:pt idx="86">
                  <c:v>2025</c:v>
                </c:pt>
                <c:pt idx="87">
                  <c:v>2025</c:v>
                </c:pt>
                <c:pt idx="88">
                  <c:v>#N/A</c:v>
                </c:pt>
                <c:pt idx="89">
                  <c:v>#N/A</c:v>
                </c:pt>
                <c:pt idx="90">
                  <c:v>#N/A</c:v>
                </c:pt>
                <c:pt idx="91">
                  <c:v>#N/A</c:v>
                </c:pt>
                <c:pt idx="92">
                  <c:v>#N/A</c:v>
                </c:pt>
                <c:pt idx="93">
                  <c:v>#N/A</c:v>
                </c:pt>
                <c:pt idx="94">
                  <c:v>#N/A</c:v>
                </c:pt>
                <c:pt idx="95">
                  <c:v>#N/A</c:v>
                </c:pt>
                <c:pt idx="96">
                  <c:v>#N/A</c:v>
                </c:pt>
                <c:pt idx="97">
                  <c:v>#N/A</c:v>
                </c:pt>
                <c:pt idx="98">
                  <c:v>#N/A</c:v>
                </c:pt>
                <c:pt idx="99">
                  <c:v>2026</c:v>
                </c:pt>
                <c:pt idx="100">
                  <c:v>#N/A</c:v>
                </c:pt>
                <c:pt idx="101">
                  <c:v>2021</c:v>
                </c:pt>
                <c:pt idx="102">
                  <c:v>2023</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2025</c:v>
                </c:pt>
                <c:pt idx="122">
                  <c:v>#N/A</c:v>
                </c:pt>
                <c:pt idx="123">
                  <c:v>#N/A</c:v>
                </c:pt>
                <c:pt idx="124">
                  <c:v>2020</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2025</c:v>
                </c:pt>
                <c:pt idx="138">
                  <c:v>2024</c:v>
                </c:pt>
                <c:pt idx="139">
                  <c:v>#N/A</c:v>
                </c:pt>
                <c:pt idx="140">
                  <c:v>2025</c:v>
                </c:pt>
                <c:pt idx="141">
                  <c:v>#N/A</c:v>
                </c:pt>
                <c:pt idx="142">
                  <c:v>#N/A</c:v>
                </c:pt>
                <c:pt idx="143">
                  <c:v>#N/A</c:v>
                </c:pt>
                <c:pt idx="144">
                  <c:v>#N/A</c:v>
                </c:pt>
                <c:pt idx="145">
                  <c:v>2026</c:v>
                </c:pt>
                <c:pt idx="146">
                  <c:v>#N/A</c:v>
                </c:pt>
                <c:pt idx="147">
                  <c:v>#N/A</c:v>
                </c:pt>
                <c:pt idx="148">
                  <c:v>#N/A</c:v>
                </c:pt>
                <c:pt idx="149">
                  <c:v>2015</c:v>
                </c:pt>
                <c:pt idx="150">
                  <c:v>2020</c:v>
                </c:pt>
                <c:pt idx="151">
                  <c:v>#N/A</c:v>
                </c:pt>
                <c:pt idx="152">
                  <c:v>#N/A</c:v>
                </c:pt>
                <c:pt idx="153">
                  <c:v>#N/A</c:v>
                </c:pt>
                <c:pt idx="154">
                  <c:v>2024</c:v>
                </c:pt>
                <c:pt idx="155">
                  <c:v>#N/A</c:v>
                </c:pt>
                <c:pt idx="156">
                  <c:v>#N/A</c:v>
                </c:pt>
                <c:pt idx="157">
                  <c:v>#N/A</c:v>
                </c:pt>
                <c:pt idx="158">
                  <c:v>#N/A</c:v>
                </c:pt>
                <c:pt idx="159">
                  <c:v>#N/A</c:v>
                </c:pt>
                <c:pt idx="160">
                  <c:v>#N/A</c:v>
                </c:pt>
                <c:pt idx="161">
                  <c:v>2020</c:v>
                </c:pt>
                <c:pt idx="162">
                  <c:v>#N/A</c:v>
                </c:pt>
                <c:pt idx="163">
                  <c:v>2019</c:v>
                </c:pt>
                <c:pt idx="164">
                  <c:v>#N/A</c:v>
                </c:pt>
                <c:pt idx="165">
                  <c:v>#N/A</c:v>
                </c:pt>
                <c:pt idx="166">
                  <c:v>#N/A</c:v>
                </c:pt>
                <c:pt idx="167">
                  <c:v>#N/A</c:v>
                </c:pt>
                <c:pt idx="168">
                  <c:v>#N/A</c:v>
                </c:pt>
                <c:pt idx="169">
                  <c:v>#N/A</c:v>
                </c:pt>
                <c:pt idx="170">
                  <c:v>#N/A</c:v>
                </c:pt>
                <c:pt idx="171">
                  <c:v>2018</c:v>
                </c:pt>
                <c:pt idx="172">
                  <c:v>#N/A</c:v>
                </c:pt>
                <c:pt idx="173">
                  <c:v>2016</c:v>
                </c:pt>
                <c:pt idx="174">
                  <c:v>2020</c:v>
                </c:pt>
                <c:pt idx="175">
                  <c:v>#N/A</c:v>
                </c:pt>
                <c:pt idx="176">
                  <c:v>#N/A</c:v>
                </c:pt>
                <c:pt idx="177">
                  <c:v>2026</c:v>
                </c:pt>
                <c:pt idx="178">
                  <c:v>#N/A</c:v>
                </c:pt>
                <c:pt idx="179">
                  <c:v>#N/A</c:v>
                </c:pt>
                <c:pt idx="180">
                  <c:v>#N/A</c:v>
                </c:pt>
                <c:pt idx="181">
                  <c:v>#N/A</c:v>
                </c:pt>
                <c:pt idx="182">
                  <c:v>#N/A</c:v>
                </c:pt>
                <c:pt idx="183">
                  <c:v>2015</c:v>
                </c:pt>
                <c:pt idx="184">
                  <c:v>2023</c:v>
                </c:pt>
                <c:pt idx="185">
                  <c:v>#N/A</c:v>
                </c:pt>
                <c:pt idx="186">
                  <c:v>#N/A</c:v>
                </c:pt>
                <c:pt idx="187">
                  <c:v>#N/A</c:v>
                </c:pt>
                <c:pt idx="188">
                  <c:v>#N/A</c:v>
                </c:pt>
                <c:pt idx="189">
                  <c:v>2026</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2019</c:v>
                </c:pt>
                <c:pt idx="207">
                  <c:v>#N/A</c:v>
                </c:pt>
                <c:pt idx="208">
                  <c:v>2022</c:v>
                </c:pt>
                <c:pt idx="209">
                  <c:v>#N/A</c:v>
                </c:pt>
                <c:pt idx="210">
                  <c:v>#N/A</c:v>
                </c:pt>
                <c:pt idx="211">
                  <c:v>2018</c:v>
                </c:pt>
                <c:pt idx="212">
                  <c:v>#N/A</c:v>
                </c:pt>
                <c:pt idx="213">
                  <c:v>#N/A</c:v>
                </c:pt>
                <c:pt idx="214">
                  <c:v>#N/A</c:v>
                </c:pt>
                <c:pt idx="215">
                  <c:v>#N/A</c:v>
                </c:pt>
                <c:pt idx="216">
                  <c:v>#N/A</c:v>
                </c:pt>
                <c:pt idx="217">
                  <c:v>#N/A</c:v>
                </c:pt>
                <c:pt idx="218">
                  <c:v>#N/A</c:v>
                </c:pt>
                <c:pt idx="219">
                  <c:v>#N/A</c:v>
                </c:pt>
                <c:pt idx="220">
                  <c:v>2025</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2022</c:v>
                </c:pt>
                <c:pt idx="236">
                  <c:v>2026</c:v>
                </c:pt>
                <c:pt idx="237">
                  <c:v>#N/A</c:v>
                </c:pt>
                <c:pt idx="238">
                  <c:v>#N/A</c:v>
                </c:pt>
                <c:pt idx="239">
                  <c:v>#N/A</c:v>
                </c:pt>
                <c:pt idx="240">
                  <c:v>#N/A</c:v>
                </c:pt>
                <c:pt idx="241">
                  <c:v>2019</c:v>
                </c:pt>
                <c:pt idx="242">
                  <c:v>#N/A</c:v>
                </c:pt>
                <c:pt idx="243">
                  <c:v>#N/A</c:v>
                </c:pt>
                <c:pt idx="244">
                  <c:v>#N/A</c:v>
                </c:pt>
                <c:pt idx="245">
                  <c:v>#N/A</c:v>
                </c:pt>
                <c:pt idx="246">
                  <c:v>#N/A</c:v>
                </c:pt>
                <c:pt idx="247">
                  <c:v>#N/A</c:v>
                </c:pt>
                <c:pt idx="248">
                  <c:v>2025</c:v>
                </c:pt>
                <c:pt idx="249">
                  <c:v>#N/A</c:v>
                </c:pt>
                <c:pt idx="250">
                  <c:v>#N/A</c:v>
                </c:pt>
                <c:pt idx="251">
                  <c:v>2024</c:v>
                </c:pt>
                <c:pt idx="252">
                  <c:v>#N/A</c:v>
                </c:pt>
                <c:pt idx="253">
                  <c:v>2025</c:v>
                </c:pt>
                <c:pt idx="254">
                  <c:v>2025</c:v>
                </c:pt>
                <c:pt idx="255">
                  <c:v>#N/A</c:v>
                </c:pt>
                <c:pt idx="256">
                  <c:v>#N/A</c:v>
                </c:pt>
                <c:pt idx="257">
                  <c:v>2021</c:v>
                </c:pt>
                <c:pt idx="258">
                  <c:v>#N/A</c:v>
                </c:pt>
                <c:pt idx="259">
                  <c:v>#N/A</c:v>
                </c:pt>
                <c:pt idx="260">
                  <c:v>#N/A</c:v>
                </c:pt>
                <c:pt idx="261">
                  <c:v>2016</c:v>
                </c:pt>
                <c:pt idx="262">
                  <c:v>#N/A</c:v>
                </c:pt>
                <c:pt idx="263">
                  <c:v>#N/A</c:v>
                </c:pt>
                <c:pt idx="264">
                  <c:v>#N/A</c:v>
                </c:pt>
                <c:pt idx="265">
                  <c:v>#N/A</c:v>
                </c:pt>
                <c:pt idx="266">
                  <c:v>#N/A</c:v>
                </c:pt>
                <c:pt idx="267">
                  <c:v>#N/A</c:v>
                </c:pt>
                <c:pt idx="268">
                  <c:v>2006</c:v>
                </c:pt>
                <c:pt idx="269">
                  <c:v>2023</c:v>
                </c:pt>
                <c:pt idx="270">
                  <c:v>#N/A</c:v>
                </c:pt>
                <c:pt idx="271">
                  <c:v>#N/A</c:v>
                </c:pt>
                <c:pt idx="272">
                  <c:v>#N/A</c:v>
                </c:pt>
                <c:pt idx="273">
                  <c:v>#N/A</c:v>
                </c:pt>
                <c:pt idx="274">
                  <c:v>#N/A</c:v>
                </c:pt>
                <c:pt idx="275">
                  <c:v>#N/A</c:v>
                </c:pt>
                <c:pt idx="276">
                  <c:v>#N/A</c:v>
                </c:pt>
                <c:pt idx="277">
                  <c:v>2024</c:v>
                </c:pt>
                <c:pt idx="278">
                  <c:v>#N/A</c:v>
                </c:pt>
                <c:pt idx="279">
                  <c:v>#N/A</c:v>
                </c:pt>
                <c:pt idx="280">
                  <c:v>#N/A</c:v>
                </c:pt>
                <c:pt idx="281">
                  <c:v>#N/A</c:v>
                </c:pt>
                <c:pt idx="282">
                  <c:v>2025</c:v>
                </c:pt>
                <c:pt idx="283">
                  <c:v>#N/A</c:v>
                </c:pt>
                <c:pt idx="284">
                  <c:v>#N/A</c:v>
                </c:pt>
                <c:pt idx="285">
                  <c:v>#N/A</c:v>
                </c:pt>
                <c:pt idx="286">
                  <c:v>#N/A</c:v>
                </c:pt>
                <c:pt idx="287">
                  <c:v>#N/A</c:v>
                </c:pt>
                <c:pt idx="288">
                  <c:v>#N/A</c:v>
                </c:pt>
                <c:pt idx="289">
                  <c:v>#N/A</c:v>
                </c:pt>
                <c:pt idx="290">
                  <c:v>#N/A</c:v>
                </c:pt>
                <c:pt idx="291">
                  <c:v>#N/A</c:v>
                </c:pt>
                <c:pt idx="292">
                  <c:v>2018</c:v>
                </c:pt>
                <c:pt idx="293">
                  <c:v>2024</c:v>
                </c:pt>
                <c:pt idx="294">
                  <c:v>#N/A</c:v>
                </c:pt>
                <c:pt idx="295">
                  <c:v>#N/A</c:v>
                </c:pt>
                <c:pt idx="296">
                  <c:v>#N/A</c:v>
                </c:pt>
                <c:pt idx="297">
                  <c:v>#N/A</c:v>
                </c:pt>
                <c:pt idx="298">
                  <c:v>2025</c:v>
                </c:pt>
                <c:pt idx="299">
                  <c:v>#N/A</c:v>
                </c:pt>
                <c:pt idx="300">
                  <c:v>#N/A</c:v>
                </c:pt>
                <c:pt idx="301">
                  <c:v>#N/A</c:v>
                </c:pt>
                <c:pt idx="302">
                  <c:v>2018</c:v>
                </c:pt>
                <c:pt idx="303">
                  <c:v>2023</c:v>
                </c:pt>
                <c:pt idx="304">
                  <c:v>#N/A</c:v>
                </c:pt>
                <c:pt idx="305">
                  <c:v>#N/A</c:v>
                </c:pt>
                <c:pt idx="306">
                  <c:v>2022</c:v>
                </c:pt>
                <c:pt idx="307">
                  <c:v>#N/A</c:v>
                </c:pt>
                <c:pt idx="308">
                  <c:v>#N/A</c:v>
                </c:pt>
                <c:pt idx="309">
                  <c:v>#N/A</c:v>
                </c:pt>
                <c:pt idx="310">
                  <c:v>2012</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2025</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2017</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2025</c:v>
                </c:pt>
                <c:pt idx="384">
                  <c:v>2026</c:v>
                </c:pt>
                <c:pt idx="385">
                  <c:v>#N/A</c:v>
                </c:pt>
                <c:pt idx="386">
                  <c:v>#N/A</c:v>
                </c:pt>
                <c:pt idx="387">
                  <c:v>#N/A</c:v>
                </c:pt>
                <c:pt idx="388">
                  <c:v>#N/A</c:v>
                </c:pt>
                <c:pt idx="389">
                  <c:v>#N/A</c:v>
                </c:pt>
                <c:pt idx="390">
                  <c:v>#N/A</c:v>
                </c:pt>
                <c:pt idx="391">
                  <c:v>#N/A</c:v>
                </c:pt>
                <c:pt idx="392">
                  <c:v>#N/A</c:v>
                </c:pt>
                <c:pt idx="393">
                  <c:v>#N/A</c:v>
                </c:pt>
                <c:pt idx="394">
                  <c:v>#N/A</c:v>
                </c:pt>
                <c:pt idx="395">
                  <c:v>2022</c:v>
                </c:pt>
                <c:pt idx="396">
                  <c:v>#N/A</c:v>
                </c:pt>
                <c:pt idx="397">
                  <c:v>#N/A</c:v>
                </c:pt>
                <c:pt idx="398">
                  <c:v>#N/A</c:v>
                </c:pt>
                <c:pt idx="399">
                  <c:v>#N/A</c:v>
                </c:pt>
                <c:pt idx="400">
                  <c:v>2015</c:v>
                </c:pt>
                <c:pt idx="401">
                  <c:v>#N/A</c:v>
                </c:pt>
                <c:pt idx="402">
                  <c:v>#N/A</c:v>
                </c:pt>
                <c:pt idx="403">
                  <c:v>2023</c:v>
                </c:pt>
                <c:pt idx="404">
                  <c:v>2025</c:v>
                </c:pt>
                <c:pt idx="405">
                  <c:v>#N/A</c:v>
                </c:pt>
                <c:pt idx="406">
                  <c:v>#N/A</c:v>
                </c:pt>
                <c:pt idx="407">
                  <c:v>2021</c:v>
                </c:pt>
                <c:pt idx="408">
                  <c:v>2018</c:v>
                </c:pt>
                <c:pt idx="409">
                  <c:v>#N/A</c:v>
                </c:pt>
                <c:pt idx="410">
                  <c:v>2019</c:v>
                </c:pt>
                <c:pt idx="411">
                  <c:v>#N/A</c:v>
                </c:pt>
                <c:pt idx="412">
                  <c:v>#N/A</c:v>
                </c:pt>
                <c:pt idx="413">
                  <c:v>#N/A</c:v>
                </c:pt>
                <c:pt idx="414">
                  <c:v>#N/A</c:v>
                </c:pt>
                <c:pt idx="415">
                  <c:v>#N/A</c:v>
                </c:pt>
                <c:pt idx="416">
                  <c:v>#N/A</c:v>
                </c:pt>
                <c:pt idx="417">
                  <c:v>#N/A</c:v>
                </c:pt>
                <c:pt idx="418">
                  <c:v>2024</c:v>
                </c:pt>
                <c:pt idx="419">
                  <c:v>#N/A</c:v>
                </c:pt>
                <c:pt idx="420">
                  <c:v>2026</c:v>
                </c:pt>
                <c:pt idx="421">
                  <c:v>#N/A</c:v>
                </c:pt>
                <c:pt idx="422">
                  <c:v>#N/A</c:v>
                </c:pt>
                <c:pt idx="423">
                  <c:v>#N/A</c:v>
                </c:pt>
                <c:pt idx="424">
                  <c:v>2025</c:v>
                </c:pt>
                <c:pt idx="425">
                  <c:v>#N/A</c:v>
                </c:pt>
                <c:pt idx="426">
                  <c:v>2016</c:v>
                </c:pt>
                <c:pt idx="427">
                  <c:v>2017</c:v>
                </c:pt>
                <c:pt idx="428">
                  <c:v>#N/A</c:v>
                </c:pt>
                <c:pt idx="429">
                  <c:v>#N/A</c:v>
                </c:pt>
                <c:pt idx="430">
                  <c:v>2025</c:v>
                </c:pt>
                <c:pt idx="431">
                  <c:v>#N/A</c:v>
                </c:pt>
                <c:pt idx="432">
                  <c:v>#N/A</c:v>
                </c:pt>
                <c:pt idx="433">
                  <c:v>#N/A</c:v>
                </c:pt>
                <c:pt idx="434">
                  <c:v>#N/A</c:v>
                </c:pt>
                <c:pt idx="435">
                  <c:v>#N/A</c:v>
                </c:pt>
                <c:pt idx="436">
                  <c:v>#N/A</c:v>
                </c:pt>
                <c:pt idx="437">
                  <c:v>#N/A</c:v>
                </c:pt>
                <c:pt idx="438">
                  <c:v>2019</c:v>
                </c:pt>
                <c:pt idx="439">
                  <c:v>2026</c:v>
                </c:pt>
                <c:pt idx="440">
                  <c:v>#N/A</c:v>
                </c:pt>
                <c:pt idx="441">
                  <c:v>#N/A</c:v>
                </c:pt>
                <c:pt idx="442">
                  <c:v>2023</c:v>
                </c:pt>
                <c:pt idx="443">
                  <c:v>#N/A</c:v>
                </c:pt>
                <c:pt idx="444">
                  <c:v>#N/A</c:v>
                </c:pt>
                <c:pt idx="445">
                  <c:v>#N/A</c:v>
                </c:pt>
                <c:pt idx="446">
                  <c:v>2024</c:v>
                </c:pt>
                <c:pt idx="447">
                  <c:v>2021</c:v>
                </c:pt>
                <c:pt idx="448">
                  <c:v>2017</c:v>
                </c:pt>
                <c:pt idx="449">
                  <c:v>2022</c:v>
                </c:pt>
                <c:pt idx="450">
                  <c:v>2025</c:v>
                </c:pt>
                <c:pt idx="451">
                  <c:v>#N/A</c:v>
                </c:pt>
                <c:pt idx="452">
                  <c:v>2024</c:v>
                </c:pt>
                <c:pt idx="453">
                  <c:v>#N/A</c:v>
                </c:pt>
                <c:pt idx="454">
                  <c:v>#N/A</c:v>
                </c:pt>
                <c:pt idx="455">
                  <c:v>#N/A</c:v>
                </c:pt>
                <c:pt idx="456">
                  <c:v>#N/A</c:v>
                </c:pt>
                <c:pt idx="457">
                  <c:v>#N/A</c:v>
                </c:pt>
                <c:pt idx="458">
                  <c:v>#N/A</c:v>
                </c:pt>
                <c:pt idx="459">
                  <c:v>#N/A</c:v>
                </c:pt>
                <c:pt idx="460">
                  <c:v>#N/A</c:v>
                </c:pt>
                <c:pt idx="461">
                  <c:v>#N/A</c:v>
                </c:pt>
                <c:pt idx="462">
                  <c:v>#N/A</c:v>
                </c:pt>
                <c:pt idx="463">
                  <c:v>2026</c:v>
                </c:pt>
                <c:pt idx="464">
                  <c:v>#N/A</c:v>
                </c:pt>
                <c:pt idx="465">
                  <c:v>#N/A</c:v>
                </c:pt>
                <c:pt idx="466">
                  <c:v>#N/A</c:v>
                </c:pt>
                <c:pt idx="467">
                  <c:v>#N/A</c:v>
                </c:pt>
                <c:pt idx="468">
                  <c:v>#N/A</c:v>
                </c:pt>
                <c:pt idx="469">
                  <c:v>#N/A</c:v>
                </c:pt>
                <c:pt idx="470">
                  <c:v>#N/A</c:v>
                </c:pt>
                <c:pt idx="471">
                  <c:v>#N/A</c:v>
                </c:pt>
                <c:pt idx="472">
                  <c:v>#N/A</c:v>
                </c:pt>
                <c:pt idx="473">
                  <c:v>2022</c:v>
                </c:pt>
                <c:pt idx="474">
                  <c:v>#N/A</c:v>
                </c:pt>
                <c:pt idx="475">
                  <c:v>#N/A</c:v>
                </c:pt>
                <c:pt idx="476">
                  <c:v>#N/A</c:v>
                </c:pt>
                <c:pt idx="477">
                  <c:v>#N/A</c:v>
                </c:pt>
                <c:pt idx="478">
                  <c:v>#N/A</c:v>
                </c:pt>
                <c:pt idx="479">
                  <c:v>#N/A</c:v>
                </c:pt>
                <c:pt idx="480">
                  <c:v>2024</c:v>
                </c:pt>
                <c:pt idx="481">
                  <c:v>#N/A</c:v>
                </c:pt>
                <c:pt idx="482">
                  <c:v>#N/A</c:v>
                </c:pt>
                <c:pt idx="483">
                  <c:v>2026</c:v>
                </c:pt>
                <c:pt idx="484">
                  <c:v>#N/A</c:v>
                </c:pt>
                <c:pt idx="485">
                  <c:v>2024</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2024</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2024</c:v>
                </c:pt>
                <c:pt idx="538">
                  <c:v>#N/A</c:v>
                </c:pt>
                <c:pt idx="539">
                  <c:v>#N/A</c:v>
                </c:pt>
                <c:pt idx="540">
                  <c:v>#N/A</c:v>
                </c:pt>
                <c:pt idx="541">
                  <c:v>#N/A</c:v>
                </c:pt>
                <c:pt idx="542">
                  <c:v>2025</c:v>
                </c:pt>
                <c:pt idx="543">
                  <c:v>#N/A</c:v>
                </c:pt>
                <c:pt idx="544">
                  <c:v>2025</c:v>
                </c:pt>
                <c:pt idx="545">
                  <c:v>#N/A</c:v>
                </c:pt>
                <c:pt idx="546">
                  <c:v>#N/A</c:v>
                </c:pt>
                <c:pt idx="547">
                  <c:v>2024</c:v>
                </c:pt>
                <c:pt idx="548">
                  <c:v>#N/A</c:v>
                </c:pt>
                <c:pt idx="549">
                  <c:v>#N/A</c:v>
                </c:pt>
                <c:pt idx="550">
                  <c:v>#N/A</c:v>
                </c:pt>
                <c:pt idx="551">
                  <c:v>2026</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2025</c:v>
                </c:pt>
                <c:pt idx="571">
                  <c:v>#N/A</c:v>
                </c:pt>
                <c:pt idx="572">
                  <c:v>#N/A</c:v>
                </c:pt>
                <c:pt idx="573">
                  <c:v>#N/A</c:v>
                </c:pt>
                <c:pt idx="574">
                  <c:v>#N/A</c:v>
                </c:pt>
                <c:pt idx="575">
                  <c:v>#N/A</c:v>
                </c:pt>
                <c:pt idx="576">
                  <c:v>2025</c:v>
                </c:pt>
                <c:pt idx="577">
                  <c:v>#N/A</c:v>
                </c:pt>
                <c:pt idx="578">
                  <c:v>#N/A</c:v>
                </c:pt>
                <c:pt idx="579">
                  <c:v>#N/A</c:v>
                </c:pt>
                <c:pt idx="580">
                  <c:v>#N/A</c:v>
                </c:pt>
                <c:pt idx="581">
                  <c:v>2021</c:v>
                </c:pt>
                <c:pt idx="582">
                  <c:v>#N/A</c:v>
                </c:pt>
                <c:pt idx="583">
                  <c:v>#N/A</c:v>
                </c:pt>
                <c:pt idx="584">
                  <c:v>#N/A</c:v>
                </c:pt>
                <c:pt idx="585">
                  <c:v>#N/A</c:v>
                </c:pt>
                <c:pt idx="586">
                  <c:v>#N/A</c:v>
                </c:pt>
                <c:pt idx="587">
                  <c:v>#N/A</c:v>
                </c:pt>
                <c:pt idx="588">
                  <c:v>#N/A</c:v>
                </c:pt>
                <c:pt idx="589">
                  <c:v>#N/A</c:v>
                </c:pt>
                <c:pt idx="590">
                  <c:v>#N/A</c:v>
                </c:pt>
                <c:pt idx="591">
                  <c:v>#N/A</c:v>
                </c:pt>
                <c:pt idx="592">
                  <c:v>2022</c:v>
                </c:pt>
                <c:pt idx="593">
                  <c:v>#N/A</c:v>
                </c:pt>
                <c:pt idx="594">
                  <c:v>#N/A</c:v>
                </c:pt>
                <c:pt idx="595">
                  <c:v>#N/A</c:v>
                </c:pt>
                <c:pt idx="596">
                  <c:v>#N/A</c:v>
                </c:pt>
                <c:pt idx="597">
                  <c:v>#N/A</c:v>
                </c:pt>
                <c:pt idx="598">
                  <c:v>2026</c:v>
                </c:pt>
                <c:pt idx="599">
                  <c:v>2021</c:v>
                </c:pt>
                <c:pt idx="600">
                  <c:v>2026</c:v>
                </c:pt>
                <c:pt idx="601">
                  <c:v>#N/A</c:v>
                </c:pt>
                <c:pt idx="602">
                  <c:v>#N/A</c:v>
                </c:pt>
                <c:pt idx="603">
                  <c:v>#N/A</c:v>
                </c:pt>
                <c:pt idx="604">
                  <c:v>#N/A</c:v>
                </c:pt>
                <c:pt idx="605">
                  <c:v>#N/A</c:v>
                </c:pt>
                <c:pt idx="606">
                  <c:v>#N/A</c:v>
                </c:pt>
                <c:pt idx="607">
                  <c:v>#N/A</c:v>
                </c:pt>
                <c:pt idx="608">
                  <c:v>2024</c:v>
                </c:pt>
                <c:pt idx="609">
                  <c:v>2025</c:v>
                </c:pt>
                <c:pt idx="610">
                  <c:v>#N/A</c:v>
                </c:pt>
                <c:pt idx="611">
                  <c:v>2020</c:v>
                </c:pt>
                <c:pt idx="612">
                  <c:v>#N/A</c:v>
                </c:pt>
                <c:pt idx="613">
                  <c:v>#N/A</c:v>
                </c:pt>
                <c:pt idx="614">
                  <c:v>#N/A</c:v>
                </c:pt>
                <c:pt idx="615">
                  <c:v>#N/A</c:v>
                </c:pt>
                <c:pt idx="616">
                  <c:v>2026</c:v>
                </c:pt>
                <c:pt idx="617">
                  <c:v>#N/A</c:v>
                </c:pt>
                <c:pt idx="618">
                  <c:v>#N/A</c:v>
                </c:pt>
                <c:pt idx="619">
                  <c:v>#N/A</c:v>
                </c:pt>
                <c:pt idx="620">
                  <c:v>#N/A</c:v>
                </c:pt>
                <c:pt idx="621">
                  <c:v>#N/A</c:v>
                </c:pt>
                <c:pt idx="622">
                  <c:v>#N/A</c:v>
                </c:pt>
                <c:pt idx="623">
                  <c:v>2024</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2015</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2020</c:v>
                </c:pt>
                <c:pt idx="650">
                  <c:v>#N/A</c:v>
                </c:pt>
                <c:pt idx="651">
                  <c:v>#N/A</c:v>
                </c:pt>
                <c:pt idx="652">
                  <c:v>#N/A</c:v>
                </c:pt>
                <c:pt idx="653">
                  <c:v>#N/A</c:v>
                </c:pt>
                <c:pt idx="654">
                  <c:v>#N/A</c:v>
                </c:pt>
                <c:pt idx="655">
                  <c:v>2014</c:v>
                </c:pt>
                <c:pt idx="656">
                  <c:v>#N/A</c:v>
                </c:pt>
                <c:pt idx="657">
                  <c:v>#N/A</c:v>
                </c:pt>
                <c:pt idx="658">
                  <c:v>#N/A</c:v>
                </c:pt>
                <c:pt idx="659">
                  <c:v>#N/A</c:v>
                </c:pt>
                <c:pt idx="660">
                  <c:v>2024</c:v>
                </c:pt>
                <c:pt idx="661">
                  <c:v>#N/A</c:v>
                </c:pt>
                <c:pt idx="662">
                  <c:v>#N/A</c:v>
                </c:pt>
                <c:pt idx="663">
                  <c:v>#N/A</c:v>
                </c:pt>
                <c:pt idx="664">
                  <c:v>#N/A</c:v>
                </c:pt>
                <c:pt idx="665">
                  <c:v>#N/A</c:v>
                </c:pt>
                <c:pt idx="666">
                  <c:v>#N/A</c:v>
                </c:pt>
                <c:pt idx="667">
                  <c:v>#N/A</c:v>
                </c:pt>
                <c:pt idx="668">
                  <c:v>2021</c:v>
                </c:pt>
                <c:pt idx="669">
                  <c:v>2025</c:v>
                </c:pt>
                <c:pt idx="670">
                  <c:v>2022</c:v>
                </c:pt>
                <c:pt idx="671">
                  <c:v>#N/A</c:v>
                </c:pt>
                <c:pt idx="672">
                  <c:v>2024</c:v>
                </c:pt>
                <c:pt idx="673">
                  <c:v>2016</c:v>
                </c:pt>
                <c:pt idx="674">
                  <c:v>#N/A</c:v>
                </c:pt>
                <c:pt idx="675">
                  <c:v>#N/A</c:v>
                </c:pt>
                <c:pt idx="676">
                  <c:v>#N/A</c:v>
                </c:pt>
                <c:pt idx="677">
                  <c:v>#N/A</c:v>
                </c:pt>
                <c:pt idx="678">
                  <c:v>#N/A</c:v>
                </c:pt>
                <c:pt idx="679">
                  <c:v>#N/A</c:v>
                </c:pt>
                <c:pt idx="680">
                  <c:v>#N/A</c:v>
                </c:pt>
                <c:pt idx="681">
                  <c:v>2022</c:v>
                </c:pt>
                <c:pt idx="682">
                  <c:v>2021</c:v>
                </c:pt>
                <c:pt idx="683">
                  <c:v>2024</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2025</c:v>
                </c:pt>
                <c:pt idx="703">
                  <c:v>#N/A</c:v>
                </c:pt>
                <c:pt idx="704">
                  <c:v>#N/A</c:v>
                </c:pt>
                <c:pt idx="705">
                  <c:v>#N/A</c:v>
                </c:pt>
                <c:pt idx="706">
                  <c:v>#N/A</c:v>
                </c:pt>
                <c:pt idx="707">
                  <c:v>2025</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2023</c:v>
                </c:pt>
                <c:pt idx="722">
                  <c:v>#N/A</c:v>
                </c:pt>
                <c:pt idx="723">
                  <c:v>2022</c:v>
                </c:pt>
                <c:pt idx="724">
                  <c:v>#N/A</c:v>
                </c:pt>
                <c:pt idx="725">
                  <c:v>#N/A</c:v>
                </c:pt>
                <c:pt idx="726">
                  <c:v>#N/A</c:v>
                </c:pt>
                <c:pt idx="727">
                  <c:v>2026</c:v>
                </c:pt>
                <c:pt idx="728">
                  <c:v>#N/A</c:v>
                </c:pt>
                <c:pt idx="729">
                  <c:v>#N/A</c:v>
                </c:pt>
                <c:pt idx="730">
                  <c:v>#N/A</c:v>
                </c:pt>
                <c:pt idx="731">
                  <c:v>#N/A</c:v>
                </c:pt>
                <c:pt idx="732">
                  <c:v>#N/A</c:v>
                </c:pt>
                <c:pt idx="733">
                  <c:v>#N/A</c:v>
                </c:pt>
                <c:pt idx="734">
                  <c:v>#N/A</c:v>
                </c:pt>
                <c:pt idx="735">
                  <c:v>#N/A</c:v>
                </c:pt>
                <c:pt idx="736">
                  <c:v>#N/A</c:v>
                </c:pt>
                <c:pt idx="737">
                  <c:v>2018</c:v>
                </c:pt>
                <c:pt idx="738">
                  <c:v>#N/A</c:v>
                </c:pt>
                <c:pt idx="739">
                  <c:v>#N/A</c:v>
                </c:pt>
                <c:pt idx="740">
                  <c:v>#N/A</c:v>
                </c:pt>
                <c:pt idx="741">
                  <c:v>#N/A</c:v>
                </c:pt>
                <c:pt idx="742">
                  <c:v>#N/A</c:v>
                </c:pt>
                <c:pt idx="743">
                  <c:v>#N/A</c:v>
                </c:pt>
                <c:pt idx="744">
                  <c:v>#N/A</c:v>
                </c:pt>
                <c:pt idx="745">
                  <c:v>2025</c:v>
                </c:pt>
                <c:pt idx="746">
                  <c:v>#N/A</c:v>
                </c:pt>
                <c:pt idx="747">
                  <c:v>#N/A</c:v>
                </c:pt>
                <c:pt idx="748">
                  <c:v>#N/A</c:v>
                </c:pt>
                <c:pt idx="749">
                  <c:v>#N/A</c:v>
                </c:pt>
                <c:pt idx="750">
                  <c:v>#N/A</c:v>
                </c:pt>
                <c:pt idx="751">
                  <c:v>#N/A</c:v>
                </c:pt>
                <c:pt idx="752">
                  <c:v>#N/A</c:v>
                </c:pt>
                <c:pt idx="753">
                  <c:v>#N/A</c:v>
                </c:pt>
                <c:pt idx="754">
                  <c:v>2024</c:v>
                </c:pt>
                <c:pt idx="755">
                  <c:v>#N/A</c:v>
                </c:pt>
                <c:pt idx="756">
                  <c:v>#N/A</c:v>
                </c:pt>
                <c:pt idx="757">
                  <c:v>#N/A</c:v>
                </c:pt>
                <c:pt idx="758">
                  <c:v>2023</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2020</c:v>
                </c:pt>
                <c:pt idx="773">
                  <c:v>#N/A</c:v>
                </c:pt>
                <c:pt idx="774">
                  <c:v>#N/A</c:v>
                </c:pt>
                <c:pt idx="775">
                  <c:v>#N/A</c:v>
                </c:pt>
                <c:pt idx="776">
                  <c:v>#N/A</c:v>
                </c:pt>
                <c:pt idx="777">
                  <c:v>#N/A</c:v>
                </c:pt>
                <c:pt idx="778">
                  <c:v>#N/A</c:v>
                </c:pt>
                <c:pt idx="779">
                  <c:v>#N/A</c:v>
                </c:pt>
                <c:pt idx="780">
                  <c:v>#N/A</c:v>
                </c:pt>
                <c:pt idx="781">
                  <c:v>2023</c:v>
                </c:pt>
                <c:pt idx="782">
                  <c:v>#N/A</c:v>
                </c:pt>
                <c:pt idx="783">
                  <c:v>2002</c:v>
                </c:pt>
                <c:pt idx="784">
                  <c:v>2025</c:v>
                </c:pt>
                <c:pt idx="785">
                  <c:v>#N/A</c:v>
                </c:pt>
                <c:pt idx="786">
                  <c:v>#N/A</c:v>
                </c:pt>
                <c:pt idx="787">
                  <c:v>#N/A</c:v>
                </c:pt>
                <c:pt idx="788">
                  <c:v>2015</c:v>
                </c:pt>
                <c:pt idx="789">
                  <c:v>2021</c:v>
                </c:pt>
                <c:pt idx="790">
                  <c:v>#N/A</c:v>
                </c:pt>
                <c:pt idx="791">
                  <c:v>2025</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2026</c:v>
                </c:pt>
                <c:pt idx="806">
                  <c:v>#N/A</c:v>
                </c:pt>
                <c:pt idx="807">
                  <c:v>#N/A</c:v>
                </c:pt>
                <c:pt idx="808">
                  <c:v>2023</c:v>
                </c:pt>
                <c:pt idx="809">
                  <c:v>#N/A</c:v>
                </c:pt>
                <c:pt idx="810">
                  <c:v>#N/A</c:v>
                </c:pt>
                <c:pt idx="811">
                  <c:v>#N/A</c:v>
                </c:pt>
                <c:pt idx="812">
                  <c:v>2026</c:v>
                </c:pt>
                <c:pt idx="813">
                  <c:v>#N/A</c:v>
                </c:pt>
                <c:pt idx="814">
                  <c:v>#N/A</c:v>
                </c:pt>
                <c:pt idx="815">
                  <c:v>2019</c:v>
                </c:pt>
                <c:pt idx="816">
                  <c:v>#N/A</c:v>
                </c:pt>
                <c:pt idx="817">
                  <c:v>#N/A</c:v>
                </c:pt>
                <c:pt idx="818">
                  <c:v>#N/A</c:v>
                </c:pt>
                <c:pt idx="819">
                  <c:v>2022</c:v>
                </c:pt>
                <c:pt idx="820">
                  <c:v>#N/A</c:v>
                </c:pt>
                <c:pt idx="821">
                  <c:v>#N/A</c:v>
                </c:pt>
                <c:pt idx="822">
                  <c:v>2025</c:v>
                </c:pt>
                <c:pt idx="823">
                  <c:v>#N/A</c:v>
                </c:pt>
                <c:pt idx="824">
                  <c:v>#N/A</c:v>
                </c:pt>
                <c:pt idx="825">
                  <c:v>#N/A</c:v>
                </c:pt>
                <c:pt idx="826">
                  <c:v>#N/A</c:v>
                </c:pt>
                <c:pt idx="827">
                  <c:v>#N/A</c:v>
                </c:pt>
                <c:pt idx="828">
                  <c:v>#N/A</c:v>
                </c:pt>
                <c:pt idx="829">
                  <c:v>#N/A</c:v>
                </c:pt>
                <c:pt idx="830">
                  <c:v>#N/A</c:v>
                </c:pt>
                <c:pt idx="831">
                  <c:v>2025</c:v>
                </c:pt>
                <c:pt idx="832">
                  <c:v>#N/A</c:v>
                </c:pt>
                <c:pt idx="833">
                  <c:v>2024</c:v>
                </c:pt>
                <c:pt idx="834">
                  <c:v>#N/A</c:v>
                </c:pt>
                <c:pt idx="835">
                  <c:v>2021</c:v>
                </c:pt>
                <c:pt idx="836">
                  <c:v>2019</c:v>
                </c:pt>
                <c:pt idx="837">
                  <c:v>#N/A</c:v>
                </c:pt>
                <c:pt idx="838">
                  <c:v>#N/A</c:v>
                </c:pt>
                <c:pt idx="839">
                  <c:v>#N/A</c:v>
                </c:pt>
                <c:pt idx="840">
                  <c:v>2023</c:v>
                </c:pt>
                <c:pt idx="841">
                  <c:v>#N/A</c:v>
                </c:pt>
                <c:pt idx="842">
                  <c:v>#N/A</c:v>
                </c:pt>
                <c:pt idx="843">
                  <c:v>#N/A</c:v>
                </c:pt>
                <c:pt idx="844">
                  <c:v>#N/A</c:v>
                </c:pt>
                <c:pt idx="845">
                  <c:v>#N/A</c:v>
                </c:pt>
                <c:pt idx="846">
                  <c:v>#N/A</c:v>
                </c:pt>
                <c:pt idx="847">
                  <c:v>#N/A</c:v>
                </c:pt>
                <c:pt idx="848">
                  <c:v>2025</c:v>
                </c:pt>
                <c:pt idx="849">
                  <c:v>2026</c:v>
                </c:pt>
                <c:pt idx="850">
                  <c:v>#N/A</c:v>
                </c:pt>
                <c:pt idx="851">
                  <c:v>#N/A</c:v>
                </c:pt>
                <c:pt idx="852">
                  <c:v>#N/A</c:v>
                </c:pt>
                <c:pt idx="853">
                  <c:v>#N/A</c:v>
                </c:pt>
                <c:pt idx="854">
                  <c:v>#N/A</c:v>
                </c:pt>
                <c:pt idx="855">
                  <c:v>#N/A</c:v>
                </c:pt>
                <c:pt idx="856">
                  <c:v>2022</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2025</c:v>
                </c:pt>
                <c:pt idx="870">
                  <c:v>#N/A</c:v>
                </c:pt>
                <c:pt idx="871">
                  <c:v>2024</c:v>
                </c:pt>
                <c:pt idx="872">
                  <c:v>#N/A</c:v>
                </c:pt>
                <c:pt idx="873">
                  <c:v>#N/A</c:v>
                </c:pt>
                <c:pt idx="874">
                  <c:v>#N/A</c:v>
                </c:pt>
                <c:pt idx="875">
                  <c:v>#N/A</c:v>
                </c:pt>
                <c:pt idx="876">
                  <c:v>#N/A</c:v>
                </c:pt>
                <c:pt idx="877">
                  <c:v>2024</c:v>
                </c:pt>
                <c:pt idx="878">
                  <c:v>#N/A</c:v>
                </c:pt>
                <c:pt idx="879">
                  <c:v>#N/A</c:v>
                </c:pt>
                <c:pt idx="880">
                  <c:v>#N/A</c:v>
                </c:pt>
                <c:pt idx="881">
                  <c:v>#N/A</c:v>
                </c:pt>
                <c:pt idx="882">
                  <c:v>#N/A</c:v>
                </c:pt>
                <c:pt idx="883">
                  <c:v>#N/A</c:v>
                </c:pt>
                <c:pt idx="884">
                  <c:v>#N/A</c:v>
                </c:pt>
                <c:pt idx="885">
                  <c:v>#N/A</c:v>
                </c:pt>
                <c:pt idx="886">
                  <c:v>2021</c:v>
                </c:pt>
                <c:pt idx="887">
                  <c:v>2024</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2024</c:v>
                </c:pt>
                <c:pt idx="907">
                  <c:v>#N/A</c:v>
                </c:pt>
                <c:pt idx="908">
                  <c:v>#N/A</c:v>
                </c:pt>
                <c:pt idx="909">
                  <c:v>#N/A</c:v>
                </c:pt>
                <c:pt idx="910">
                  <c:v>#N/A</c:v>
                </c:pt>
                <c:pt idx="911">
                  <c:v>2023</c:v>
                </c:pt>
                <c:pt idx="912">
                  <c:v>2025</c:v>
                </c:pt>
                <c:pt idx="913">
                  <c:v>#N/A</c:v>
                </c:pt>
                <c:pt idx="914">
                  <c:v>#N/A</c:v>
                </c:pt>
                <c:pt idx="915">
                  <c:v>#N/A</c:v>
                </c:pt>
                <c:pt idx="916">
                  <c:v>#N/A</c:v>
                </c:pt>
                <c:pt idx="917">
                  <c:v>2017</c:v>
                </c:pt>
                <c:pt idx="918">
                  <c:v>#N/A</c:v>
                </c:pt>
                <c:pt idx="919">
                  <c:v>2012</c:v>
                </c:pt>
                <c:pt idx="920">
                  <c:v>#N/A</c:v>
                </c:pt>
                <c:pt idx="921">
                  <c:v>2005</c:v>
                </c:pt>
                <c:pt idx="922">
                  <c:v>#N/A</c:v>
                </c:pt>
                <c:pt idx="923">
                  <c:v>#N/A</c:v>
                </c:pt>
                <c:pt idx="924">
                  <c:v>#N/A</c:v>
                </c:pt>
                <c:pt idx="925">
                  <c:v>#N/A</c:v>
                </c:pt>
                <c:pt idx="926">
                  <c:v>2019</c:v>
                </c:pt>
                <c:pt idx="927">
                  <c:v>#N/A</c:v>
                </c:pt>
                <c:pt idx="928">
                  <c:v>#N/A</c:v>
                </c:pt>
                <c:pt idx="929">
                  <c:v>#N/A</c:v>
                </c:pt>
                <c:pt idx="930">
                  <c:v>2026</c:v>
                </c:pt>
                <c:pt idx="931">
                  <c:v>#N/A</c:v>
                </c:pt>
                <c:pt idx="932">
                  <c:v>#N/A</c:v>
                </c:pt>
                <c:pt idx="933">
                  <c:v>#N/A</c:v>
                </c:pt>
                <c:pt idx="934">
                  <c:v>#N/A</c:v>
                </c:pt>
                <c:pt idx="935">
                  <c:v>2021</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numCache>
            </c:numRef>
          </c:xVal>
          <c:yVal>
            <c:numRef>
              <c:f>'Map Calc'!$J$1:$J$1500</c:f>
              <c:numCache>
                <c:formatCode>General</c:formatCode>
                <c:ptCount val="1500"/>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2.3449999999999998</c:v>
                </c:pt>
                <c:pt idx="15">
                  <c:v>#N/A</c:v>
                </c:pt>
                <c:pt idx="16">
                  <c:v>#N/A</c:v>
                </c:pt>
                <c:pt idx="17">
                  <c:v>#N/A</c:v>
                </c:pt>
                <c:pt idx="18">
                  <c:v>#N/A</c:v>
                </c:pt>
                <c:pt idx="19">
                  <c:v>#N/A</c:v>
                </c:pt>
                <c:pt idx="20">
                  <c:v>2.4830000000000001</c:v>
                </c:pt>
                <c:pt idx="21">
                  <c:v>#N/A</c:v>
                </c:pt>
                <c:pt idx="22">
                  <c:v>#N/A</c:v>
                </c:pt>
                <c:pt idx="23">
                  <c:v>#N/A</c:v>
                </c:pt>
                <c:pt idx="24">
                  <c:v>#N/A</c:v>
                </c:pt>
                <c:pt idx="25">
                  <c:v>#N/A</c:v>
                </c:pt>
                <c:pt idx="26">
                  <c:v>2.621</c:v>
                </c:pt>
                <c:pt idx="27">
                  <c:v>2.6440000000000001</c:v>
                </c:pt>
                <c:pt idx="28">
                  <c:v>2.6669999999999998</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2.2759999999999998</c:v>
                </c:pt>
                <c:pt idx="46">
                  <c:v>#N/A</c:v>
                </c:pt>
                <c:pt idx="47">
                  <c:v>#N/A</c:v>
                </c:pt>
                <c:pt idx="48">
                  <c:v>#N/A</c:v>
                </c:pt>
                <c:pt idx="49">
                  <c:v>2.3679999999999999</c:v>
                </c:pt>
                <c:pt idx="50">
                  <c:v>2.391</c:v>
                </c:pt>
                <c:pt idx="51">
                  <c:v>#N/A</c:v>
                </c:pt>
                <c:pt idx="52">
                  <c:v>2.4369999999999998</c:v>
                </c:pt>
                <c:pt idx="53">
                  <c:v>#N/A</c:v>
                </c:pt>
                <c:pt idx="54">
                  <c:v>2.4830000000000001</c:v>
                </c:pt>
                <c:pt idx="55">
                  <c:v>#N/A</c:v>
                </c:pt>
                <c:pt idx="56">
                  <c:v>2.5289999999999999</c:v>
                </c:pt>
                <c:pt idx="57">
                  <c:v>#N/A</c:v>
                </c:pt>
                <c:pt idx="58">
                  <c:v>#N/A</c:v>
                </c:pt>
                <c:pt idx="59">
                  <c:v>#N/A</c:v>
                </c:pt>
                <c:pt idx="60">
                  <c:v>2.621</c:v>
                </c:pt>
                <c:pt idx="61">
                  <c:v>#N/A</c:v>
                </c:pt>
                <c:pt idx="62">
                  <c:v>#N/A</c:v>
                </c:pt>
                <c:pt idx="63">
                  <c:v>#N/A</c:v>
                </c:pt>
                <c:pt idx="64">
                  <c:v>2.7130000000000001</c:v>
                </c:pt>
                <c:pt idx="65">
                  <c:v>2.7359999999999998</c:v>
                </c:pt>
                <c:pt idx="66">
                  <c:v>#N/A</c:v>
                </c:pt>
                <c:pt idx="67">
                  <c:v>#N/A</c:v>
                </c:pt>
                <c:pt idx="68">
                  <c:v>#N/A</c:v>
                </c:pt>
                <c:pt idx="69">
                  <c:v>#N/A</c:v>
                </c:pt>
                <c:pt idx="70">
                  <c:v>2.069</c:v>
                </c:pt>
                <c:pt idx="71">
                  <c:v>#N/A</c:v>
                </c:pt>
                <c:pt idx="72">
                  <c:v>#N/A</c:v>
                </c:pt>
                <c:pt idx="73">
                  <c:v>#N/A</c:v>
                </c:pt>
                <c:pt idx="74">
                  <c:v>#N/A</c:v>
                </c:pt>
                <c:pt idx="75">
                  <c:v>#N/A</c:v>
                </c:pt>
                <c:pt idx="76">
                  <c:v>#N/A</c:v>
                </c:pt>
                <c:pt idx="77">
                  <c:v>#N/A</c:v>
                </c:pt>
                <c:pt idx="78">
                  <c:v>#N/A</c:v>
                </c:pt>
                <c:pt idx="79">
                  <c:v>#N/A</c:v>
                </c:pt>
                <c:pt idx="80">
                  <c:v>#N/A</c:v>
                </c:pt>
                <c:pt idx="81">
                  <c:v>2.3220000000000001</c:v>
                </c:pt>
                <c:pt idx="82">
                  <c:v>2.3449999999999998</c:v>
                </c:pt>
                <c:pt idx="83">
                  <c:v>#N/A</c:v>
                </c:pt>
                <c:pt idx="84">
                  <c:v>#N/A</c:v>
                </c:pt>
                <c:pt idx="85">
                  <c:v>#N/A</c:v>
                </c:pt>
                <c:pt idx="86">
                  <c:v>#N/A</c:v>
                </c:pt>
                <c:pt idx="87">
                  <c:v>2.46</c:v>
                </c:pt>
                <c:pt idx="88">
                  <c:v>2.4830000000000001</c:v>
                </c:pt>
                <c:pt idx="89">
                  <c:v>#N/A</c:v>
                </c:pt>
                <c:pt idx="90">
                  <c:v>#N/A</c:v>
                </c:pt>
                <c:pt idx="91">
                  <c:v>#N/A</c:v>
                </c:pt>
                <c:pt idx="92">
                  <c:v>#N/A</c:v>
                </c:pt>
                <c:pt idx="93">
                  <c:v>#N/A</c:v>
                </c:pt>
                <c:pt idx="94">
                  <c:v>#N/A</c:v>
                </c:pt>
                <c:pt idx="95">
                  <c:v>#N/A</c:v>
                </c:pt>
                <c:pt idx="96">
                  <c:v>#N/A</c:v>
                </c:pt>
                <c:pt idx="97">
                  <c:v>#N/A</c:v>
                </c:pt>
                <c:pt idx="98">
                  <c:v>#N/A</c:v>
                </c:pt>
                <c:pt idx="99">
                  <c:v>#N/A</c:v>
                </c:pt>
                <c:pt idx="100">
                  <c:v>2.7589999999999999</c:v>
                </c:pt>
                <c:pt idx="101">
                  <c:v>#N/A</c:v>
                </c:pt>
                <c:pt idx="102">
                  <c:v>2.0230000000000001</c:v>
                </c:pt>
                <c:pt idx="103">
                  <c:v>2.0459999999999998</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2.4830000000000001</c:v>
                </c:pt>
                <c:pt idx="123">
                  <c:v>#N/A</c:v>
                </c:pt>
                <c:pt idx="124">
                  <c:v>#N/A</c:v>
                </c:pt>
                <c:pt idx="125">
                  <c:v>2.552</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2.069</c:v>
                </c:pt>
                <c:pt idx="139">
                  <c:v>2.0920000000000001</c:v>
                </c:pt>
                <c:pt idx="140">
                  <c:v>#N/A</c:v>
                </c:pt>
                <c:pt idx="141">
                  <c:v>2.1379999999999999</c:v>
                </c:pt>
                <c:pt idx="142">
                  <c:v>#N/A</c:v>
                </c:pt>
                <c:pt idx="143">
                  <c:v>#N/A</c:v>
                </c:pt>
                <c:pt idx="144">
                  <c:v>#N/A</c:v>
                </c:pt>
                <c:pt idx="145">
                  <c:v>#N/A</c:v>
                </c:pt>
                <c:pt idx="146">
                  <c:v>2.2530000000000001</c:v>
                </c:pt>
                <c:pt idx="147">
                  <c:v>#N/A</c:v>
                </c:pt>
                <c:pt idx="148">
                  <c:v>#N/A</c:v>
                </c:pt>
                <c:pt idx="149">
                  <c:v>#N/A</c:v>
                </c:pt>
                <c:pt idx="150">
                  <c:v>2.3449999999999998</c:v>
                </c:pt>
                <c:pt idx="151">
                  <c:v>2.3679999999999999</c:v>
                </c:pt>
                <c:pt idx="152">
                  <c:v>#N/A</c:v>
                </c:pt>
                <c:pt idx="153">
                  <c:v>#N/A</c:v>
                </c:pt>
                <c:pt idx="154">
                  <c:v>#N/A</c:v>
                </c:pt>
                <c:pt idx="155">
                  <c:v>2.46</c:v>
                </c:pt>
                <c:pt idx="156">
                  <c:v>#N/A</c:v>
                </c:pt>
                <c:pt idx="157">
                  <c:v>#N/A</c:v>
                </c:pt>
                <c:pt idx="158">
                  <c:v>#N/A</c:v>
                </c:pt>
                <c:pt idx="159">
                  <c:v>#N/A</c:v>
                </c:pt>
                <c:pt idx="160">
                  <c:v>#N/A</c:v>
                </c:pt>
                <c:pt idx="161">
                  <c:v>#N/A</c:v>
                </c:pt>
                <c:pt idx="162">
                  <c:v>2.621</c:v>
                </c:pt>
                <c:pt idx="163">
                  <c:v>#N/A</c:v>
                </c:pt>
                <c:pt idx="164">
                  <c:v>2.6669999999999998</c:v>
                </c:pt>
                <c:pt idx="165">
                  <c:v>#N/A</c:v>
                </c:pt>
                <c:pt idx="166">
                  <c:v>#N/A</c:v>
                </c:pt>
                <c:pt idx="167">
                  <c:v>#N/A</c:v>
                </c:pt>
                <c:pt idx="168">
                  <c:v>#N/A</c:v>
                </c:pt>
                <c:pt idx="169">
                  <c:v>#N/A</c:v>
                </c:pt>
                <c:pt idx="170">
                  <c:v>#N/A</c:v>
                </c:pt>
                <c:pt idx="171">
                  <c:v>#N/A</c:v>
                </c:pt>
                <c:pt idx="172">
                  <c:v>2.069</c:v>
                </c:pt>
                <c:pt idx="173">
                  <c:v>#N/A</c:v>
                </c:pt>
                <c:pt idx="174">
                  <c:v>2.1150000000000002</c:v>
                </c:pt>
                <c:pt idx="175">
                  <c:v>2.1379999999999999</c:v>
                </c:pt>
                <c:pt idx="176">
                  <c:v>#N/A</c:v>
                </c:pt>
                <c:pt idx="177">
                  <c:v>#N/A</c:v>
                </c:pt>
                <c:pt idx="178">
                  <c:v>2.2069999999999999</c:v>
                </c:pt>
                <c:pt idx="179">
                  <c:v>#N/A</c:v>
                </c:pt>
                <c:pt idx="180">
                  <c:v>#N/A</c:v>
                </c:pt>
                <c:pt idx="181">
                  <c:v>#N/A</c:v>
                </c:pt>
                <c:pt idx="182">
                  <c:v>#N/A</c:v>
                </c:pt>
                <c:pt idx="183">
                  <c:v>#N/A</c:v>
                </c:pt>
                <c:pt idx="184">
                  <c:v>2.3449999999999998</c:v>
                </c:pt>
                <c:pt idx="185">
                  <c:v>2.3679999999999999</c:v>
                </c:pt>
                <c:pt idx="186">
                  <c:v>#N/A</c:v>
                </c:pt>
                <c:pt idx="187">
                  <c:v>#N/A</c:v>
                </c:pt>
                <c:pt idx="188">
                  <c:v>#N/A</c:v>
                </c:pt>
                <c:pt idx="189">
                  <c:v>#N/A</c:v>
                </c:pt>
                <c:pt idx="190">
                  <c:v>2.4830000000000001</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2.0920000000000001</c:v>
                </c:pt>
                <c:pt idx="208">
                  <c:v>#N/A</c:v>
                </c:pt>
                <c:pt idx="209">
                  <c:v>2.1379999999999999</c:v>
                </c:pt>
                <c:pt idx="210">
                  <c:v>#N/A</c:v>
                </c:pt>
                <c:pt idx="211">
                  <c:v>#N/A</c:v>
                </c:pt>
                <c:pt idx="212">
                  <c:v>2.2069999999999999</c:v>
                </c:pt>
                <c:pt idx="213">
                  <c:v>#N/A</c:v>
                </c:pt>
                <c:pt idx="214">
                  <c:v>#N/A</c:v>
                </c:pt>
                <c:pt idx="215">
                  <c:v>#N/A</c:v>
                </c:pt>
                <c:pt idx="216">
                  <c:v>#N/A</c:v>
                </c:pt>
                <c:pt idx="217">
                  <c:v>#N/A</c:v>
                </c:pt>
                <c:pt idx="218">
                  <c:v>#N/A</c:v>
                </c:pt>
                <c:pt idx="219">
                  <c:v>#N/A</c:v>
                </c:pt>
                <c:pt idx="220">
                  <c:v>#N/A</c:v>
                </c:pt>
                <c:pt idx="221">
                  <c:v>2.4140000000000001</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2.7589999999999999</c:v>
                </c:pt>
                <c:pt idx="237">
                  <c:v>2</c:v>
                </c:pt>
                <c:pt idx="238">
                  <c:v>#N/A</c:v>
                </c:pt>
                <c:pt idx="239">
                  <c:v>#N/A</c:v>
                </c:pt>
                <c:pt idx="240">
                  <c:v>#N/A</c:v>
                </c:pt>
                <c:pt idx="241">
                  <c:v>#N/A</c:v>
                </c:pt>
                <c:pt idx="242">
                  <c:v>2.1150000000000002</c:v>
                </c:pt>
                <c:pt idx="243">
                  <c:v>#N/A</c:v>
                </c:pt>
                <c:pt idx="244">
                  <c:v>#N/A</c:v>
                </c:pt>
                <c:pt idx="245">
                  <c:v>#N/A</c:v>
                </c:pt>
                <c:pt idx="246">
                  <c:v>#N/A</c:v>
                </c:pt>
                <c:pt idx="247">
                  <c:v>#N/A</c:v>
                </c:pt>
                <c:pt idx="248">
                  <c:v>#N/A</c:v>
                </c:pt>
                <c:pt idx="249">
                  <c:v>2.2759999999999998</c:v>
                </c:pt>
                <c:pt idx="250">
                  <c:v>#N/A</c:v>
                </c:pt>
                <c:pt idx="251">
                  <c:v>#N/A</c:v>
                </c:pt>
                <c:pt idx="252">
                  <c:v>2.3449999999999998</c:v>
                </c:pt>
                <c:pt idx="253">
                  <c:v>#N/A</c:v>
                </c:pt>
                <c:pt idx="254">
                  <c:v>2.391</c:v>
                </c:pt>
                <c:pt idx="255">
                  <c:v>2.4140000000000001</c:v>
                </c:pt>
                <c:pt idx="256">
                  <c:v>#N/A</c:v>
                </c:pt>
                <c:pt idx="257">
                  <c:v>#N/A</c:v>
                </c:pt>
                <c:pt idx="258">
                  <c:v>2.4830000000000001</c:v>
                </c:pt>
                <c:pt idx="259">
                  <c:v>#N/A</c:v>
                </c:pt>
                <c:pt idx="260">
                  <c:v>#N/A</c:v>
                </c:pt>
                <c:pt idx="261">
                  <c:v>#N/A</c:v>
                </c:pt>
                <c:pt idx="262">
                  <c:v>2.5750000000000002</c:v>
                </c:pt>
                <c:pt idx="263">
                  <c:v>#N/A</c:v>
                </c:pt>
                <c:pt idx="264">
                  <c:v>#N/A</c:v>
                </c:pt>
                <c:pt idx="265">
                  <c:v>#N/A</c:v>
                </c:pt>
                <c:pt idx="266">
                  <c:v>#N/A</c:v>
                </c:pt>
                <c:pt idx="267">
                  <c:v>#N/A</c:v>
                </c:pt>
                <c:pt idx="268">
                  <c:v>#N/A</c:v>
                </c:pt>
                <c:pt idx="269">
                  <c:v>2.7359999999999998</c:v>
                </c:pt>
                <c:pt idx="270">
                  <c:v>2.7589999999999999</c:v>
                </c:pt>
                <c:pt idx="271">
                  <c:v>#N/A</c:v>
                </c:pt>
                <c:pt idx="272">
                  <c:v>#N/A</c:v>
                </c:pt>
                <c:pt idx="273">
                  <c:v>#N/A</c:v>
                </c:pt>
                <c:pt idx="274">
                  <c:v>#N/A</c:v>
                </c:pt>
                <c:pt idx="275">
                  <c:v>#N/A</c:v>
                </c:pt>
                <c:pt idx="276">
                  <c:v>#N/A</c:v>
                </c:pt>
                <c:pt idx="277">
                  <c:v>#N/A</c:v>
                </c:pt>
                <c:pt idx="278">
                  <c:v>2.161</c:v>
                </c:pt>
                <c:pt idx="279">
                  <c:v>#N/A</c:v>
                </c:pt>
                <c:pt idx="280">
                  <c:v>#N/A</c:v>
                </c:pt>
                <c:pt idx="281">
                  <c:v>#N/A</c:v>
                </c:pt>
                <c:pt idx="282">
                  <c:v>#N/A</c:v>
                </c:pt>
                <c:pt idx="283">
                  <c:v>2.2759999999999998</c:v>
                </c:pt>
                <c:pt idx="284">
                  <c:v>#N/A</c:v>
                </c:pt>
                <c:pt idx="285">
                  <c:v>#N/A</c:v>
                </c:pt>
                <c:pt idx="286">
                  <c:v>#N/A</c:v>
                </c:pt>
                <c:pt idx="287">
                  <c:v>#N/A</c:v>
                </c:pt>
                <c:pt idx="288">
                  <c:v>#N/A</c:v>
                </c:pt>
                <c:pt idx="289">
                  <c:v>#N/A</c:v>
                </c:pt>
                <c:pt idx="290">
                  <c:v>#N/A</c:v>
                </c:pt>
                <c:pt idx="291">
                  <c:v>#N/A</c:v>
                </c:pt>
                <c:pt idx="292">
                  <c:v>#N/A</c:v>
                </c:pt>
                <c:pt idx="293">
                  <c:v>2.5060000000000002</c:v>
                </c:pt>
                <c:pt idx="294">
                  <c:v>2.5289999999999999</c:v>
                </c:pt>
                <c:pt idx="295">
                  <c:v>#N/A</c:v>
                </c:pt>
                <c:pt idx="296">
                  <c:v>#N/A</c:v>
                </c:pt>
                <c:pt idx="297">
                  <c:v>#N/A</c:v>
                </c:pt>
                <c:pt idx="298">
                  <c:v>#N/A</c:v>
                </c:pt>
                <c:pt idx="299">
                  <c:v>2.6440000000000001</c:v>
                </c:pt>
                <c:pt idx="300">
                  <c:v>#N/A</c:v>
                </c:pt>
                <c:pt idx="301">
                  <c:v>#N/A</c:v>
                </c:pt>
                <c:pt idx="302">
                  <c:v>#N/A</c:v>
                </c:pt>
                <c:pt idx="303">
                  <c:v>2.7359999999999998</c:v>
                </c:pt>
                <c:pt idx="304">
                  <c:v>2.7589999999999999</c:v>
                </c:pt>
                <c:pt idx="305">
                  <c:v>#N/A</c:v>
                </c:pt>
                <c:pt idx="306">
                  <c:v>#N/A</c:v>
                </c:pt>
                <c:pt idx="307">
                  <c:v>2.0459999999999998</c:v>
                </c:pt>
                <c:pt idx="308">
                  <c:v>#N/A</c:v>
                </c:pt>
                <c:pt idx="309">
                  <c:v>#N/A</c:v>
                </c:pt>
                <c:pt idx="310">
                  <c:v>#N/A</c:v>
                </c:pt>
                <c:pt idx="311">
                  <c:v>2.1379999999999999</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2.5979999999999999</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2.2759999999999998</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2.2530000000000001</c:v>
                </c:pt>
                <c:pt idx="385">
                  <c:v>2.2759999999999998</c:v>
                </c:pt>
                <c:pt idx="386">
                  <c:v>#N/A</c:v>
                </c:pt>
                <c:pt idx="387">
                  <c:v>#N/A</c:v>
                </c:pt>
                <c:pt idx="388">
                  <c:v>#N/A</c:v>
                </c:pt>
                <c:pt idx="389">
                  <c:v>#N/A</c:v>
                </c:pt>
                <c:pt idx="390">
                  <c:v>#N/A</c:v>
                </c:pt>
                <c:pt idx="391">
                  <c:v>#N/A</c:v>
                </c:pt>
                <c:pt idx="392">
                  <c:v>#N/A</c:v>
                </c:pt>
                <c:pt idx="393">
                  <c:v>#N/A</c:v>
                </c:pt>
                <c:pt idx="394">
                  <c:v>#N/A</c:v>
                </c:pt>
                <c:pt idx="395">
                  <c:v>#N/A</c:v>
                </c:pt>
                <c:pt idx="396">
                  <c:v>2.5289999999999999</c:v>
                </c:pt>
                <c:pt idx="397">
                  <c:v>#N/A</c:v>
                </c:pt>
                <c:pt idx="398">
                  <c:v>#N/A</c:v>
                </c:pt>
                <c:pt idx="399">
                  <c:v>#N/A</c:v>
                </c:pt>
                <c:pt idx="400">
                  <c:v>#N/A</c:v>
                </c:pt>
                <c:pt idx="401">
                  <c:v>2.6440000000000001</c:v>
                </c:pt>
                <c:pt idx="402">
                  <c:v>#N/A</c:v>
                </c:pt>
                <c:pt idx="403">
                  <c:v>#N/A</c:v>
                </c:pt>
                <c:pt idx="404">
                  <c:v>2.7130000000000001</c:v>
                </c:pt>
                <c:pt idx="405">
                  <c:v>2.7359999999999998</c:v>
                </c:pt>
                <c:pt idx="406">
                  <c:v>#N/A</c:v>
                </c:pt>
                <c:pt idx="407">
                  <c:v>#N/A</c:v>
                </c:pt>
                <c:pt idx="408">
                  <c:v>2.0230000000000001</c:v>
                </c:pt>
                <c:pt idx="409">
                  <c:v>2.0459999999999998</c:v>
                </c:pt>
                <c:pt idx="410">
                  <c:v>#N/A</c:v>
                </c:pt>
                <c:pt idx="411">
                  <c:v>2.0920000000000001</c:v>
                </c:pt>
                <c:pt idx="412">
                  <c:v>#N/A</c:v>
                </c:pt>
                <c:pt idx="413">
                  <c:v>#N/A</c:v>
                </c:pt>
                <c:pt idx="414">
                  <c:v>#N/A</c:v>
                </c:pt>
                <c:pt idx="415">
                  <c:v>#N/A</c:v>
                </c:pt>
                <c:pt idx="416">
                  <c:v>#N/A</c:v>
                </c:pt>
                <c:pt idx="417">
                  <c:v>#N/A</c:v>
                </c:pt>
                <c:pt idx="418">
                  <c:v>#N/A</c:v>
                </c:pt>
                <c:pt idx="419">
                  <c:v>2.2759999999999998</c:v>
                </c:pt>
                <c:pt idx="420">
                  <c:v>#N/A</c:v>
                </c:pt>
                <c:pt idx="421">
                  <c:v>2.3220000000000001</c:v>
                </c:pt>
                <c:pt idx="422">
                  <c:v>#N/A</c:v>
                </c:pt>
                <c:pt idx="423">
                  <c:v>#N/A</c:v>
                </c:pt>
                <c:pt idx="424">
                  <c:v>#N/A</c:v>
                </c:pt>
                <c:pt idx="425">
                  <c:v>2.4140000000000001</c:v>
                </c:pt>
                <c:pt idx="426">
                  <c:v>#N/A</c:v>
                </c:pt>
                <c:pt idx="427">
                  <c:v>2.46</c:v>
                </c:pt>
                <c:pt idx="428">
                  <c:v>2.4830000000000001</c:v>
                </c:pt>
                <c:pt idx="429">
                  <c:v>#N/A</c:v>
                </c:pt>
                <c:pt idx="430">
                  <c:v>#N/A</c:v>
                </c:pt>
                <c:pt idx="431">
                  <c:v>2.552</c:v>
                </c:pt>
                <c:pt idx="432">
                  <c:v>#N/A</c:v>
                </c:pt>
                <c:pt idx="433">
                  <c:v>#N/A</c:v>
                </c:pt>
                <c:pt idx="434">
                  <c:v>#N/A</c:v>
                </c:pt>
                <c:pt idx="435">
                  <c:v>#N/A</c:v>
                </c:pt>
                <c:pt idx="436">
                  <c:v>#N/A</c:v>
                </c:pt>
                <c:pt idx="437">
                  <c:v>#N/A</c:v>
                </c:pt>
                <c:pt idx="438">
                  <c:v>#N/A</c:v>
                </c:pt>
                <c:pt idx="439">
                  <c:v>2.7359999999999998</c:v>
                </c:pt>
                <c:pt idx="440">
                  <c:v>2.7589999999999999</c:v>
                </c:pt>
                <c:pt idx="441">
                  <c:v>#N/A</c:v>
                </c:pt>
                <c:pt idx="442">
                  <c:v>#N/A</c:v>
                </c:pt>
                <c:pt idx="443">
                  <c:v>2.0459999999999998</c:v>
                </c:pt>
                <c:pt idx="444">
                  <c:v>#N/A</c:v>
                </c:pt>
                <c:pt idx="445">
                  <c:v>#N/A</c:v>
                </c:pt>
                <c:pt idx="446">
                  <c:v>#N/A</c:v>
                </c:pt>
                <c:pt idx="447">
                  <c:v>2.1379999999999999</c:v>
                </c:pt>
                <c:pt idx="448">
                  <c:v>2.161</c:v>
                </c:pt>
                <c:pt idx="449">
                  <c:v>2.1840000000000002</c:v>
                </c:pt>
                <c:pt idx="450">
                  <c:v>2.2069999999999999</c:v>
                </c:pt>
                <c:pt idx="451">
                  <c:v>2.23</c:v>
                </c:pt>
                <c:pt idx="452">
                  <c:v>#N/A</c:v>
                </c:pt>
                <c:pt idx="453">
                  <c:v>2.2759999999999998</c:v>
                </c:pt>
                <c:pt idx="454">
                  <c:v>#N/A</c:v>
                </c:pt>
                <c:pt idx="455">
                  <c:v>#N/A</c:v>
                </c:pt>
                <c:pt idx="456">
                  <c:v>#N/A</c:v>
                </c:pt>
                <c:pt idx="457">
                  <c:v>#N/A</c:v>
                </c:pt>
                <c:pt idx="458">
                  <c:v>#N/A</c:v>
                </c:pt>
                <c:pt idx="459">
                  <c:v>#N/A</c:v>
                </c:pt>
                <c:pt idx="460">
                  <c:v>#N/A</c:v>
                </c:pt>
                <c:pt idx="461">
                  <c:v>#N/A</c:v>
                </c:pt>
                <c:pt idx="462">
                  <c:v>#N/A</c:v>
                </c:pt>
                <c:pt idx="463">
                  <c:v>#N/A</c:v>
                </c:pt>
                <c:pt idx="464">
                  <c:v>2.5289999999999999</c:v>
                </c:pt>
                <c:pt idx="465">
                  <c:v>#N/A</c:v>
                </c:pt>
                <c:pt idx="466">
                  <c:v>#N/A</c:v>
                </c:pt>
                <c:pt idx="467">
                  <c:v>#N/A</c:v>
                </c:pt>
                <c:pt idx="468">
                  <c:v>#N/A</c:v>
                </c:pt>
                <c:pt idx="469">
                  <c:v>#N/A</c:v>
                </c:pt>
                <c:pt idx="470">
                  <c:v>#N/A</c:v>
                </c:pt>
                <c:pt idx="471">
                  <c:v>#N/A</c:v>
                </c:pt>
                <c:pt idx="472">
                  <c:v>#N/A</c:v>
                </c:pt>
                <c:pt idx="473">
                  <c:v>#N/A</c:v>
                </c:pt>
                <c:pt idx="474">
                  <c:v>2.7589999999999999</c:v>
                </c:pt>
                <c:pt idx="475">
                  <c:v>#N/A</c:v>
                </c:pt>
                <c:pt idx="476">
                  <c:v>#N/A</c:v>
                </c:pt>
                <c:pt idx="477">
                  <c:v>#N/A</c:v>
                </c:pt>
                <c:pt idx="478">
                  <c:v>#N/A</c:v>
                </c:pt>
                <c:pt idx="479">
                  <c:v>#N/A</c:v>
                </c:pt>
                <c:pt idx="480">
                  <c:v>#N/A</c:v>
                </c:pt>
                <c:pt idx="481">
                  <c:v>2.1379999999999999</c:v>
                </c:pt>
                <c:pt idx="482">
                  <c:v>#N/A</c:v>
                </c:pt>
                <c:pt idx="483">
                  <c:v>#N/A</c:v>
                </c:pt>
                <c:pt idx="484">
                  <c:v>2.2069999999999999</c:v>
                </c:pt>
                <c:pt idx="485">
                  <c:v>#N/A</c:v>
                </c:pt>
                <c:pt idx="486">
                  <c:v>2.2530000000000001</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2.3679999999999999</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2.6669999999999998</c:v>
                </c:pt>
                <c:pt idx="539">
                  <c:v>#N/A</c:v>
                </c:pt>
                <c:pt idx="540">
                  <c:v>#N/A</c:v>
                </c:pt>
                <c:pt idx="541">
                  <c:v>#N/A</c:v>
                </c:pt>
                <c:pt idx="542">
                  <c:v>#N/A</c:v>
                </c:pt>
                <c:pt idx="543">
                  <c:v>2</c:v>
                </c:pt>
                <c:pt idx="544">
                  <c:v>#N/A</c:v>
                </c:pt>
                <c:pt idx="545">
                  <c:v>2.0459999999999998</c:v>
                </c:pt>
                <c:pt idx="546">
                  <c:v>#N/A</c:v>
                </c:pt>
                <c:pt idx="547">
                  <c:v>#N/A</c:v>
                </c:pt>
                <c:pt idx="548">
                  <c:v>2.1150000000000002</c:v>
                </c:pt>
                <c:pt idx="549">
                  <c:v>#N/A</c:v>
                </c:pt>
                <c:pt idx="550">
                  <c:v>#N/A</c:v>
                </c:pt>
                <c:pt idx="551">
                  <c:v>#N/A</c:v>
                </c:pt>
                <c:pt idx="552">
                  <c:v>2.2069999999999999</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2.6440000000000001</c:v>
                </c:pt>
                <c:pt idx="572">
                  <c:v>#N/A</c:v>
                </c:pt>
                <c:pt idx="573">
                  <c:v>#N/A</c:v>
                </c:pt>
                <c:pt idx="574">
                  <c:v>#N/A</c:v>
                </c:pt>
                <c:pt idx="575">
                  <c:v>#N/A</c:v>
                </c:pt>
                <c:pt idx="576">
                  <c:v>#N/A</c:v>
                </c:pt>
                <c:pt idx="577">
                  <c:v>2</c:v>
                </c:pt>
                <c:pt idx="578">
                  <c:v>#N/A</c:v>
                </c:pt>
                <c:pt idx="579">
                  <c:v>#N/A</c:v>
                </c:pt>
                <c:pt idx="580">
                  <c:v>#N/A</c:v>
                </c:pt>
                <c:pt idx="581">
                  <c:v>#N/A</c:v>
                </c:pt>
                <c:pt idx="582">
                  <c:v>2.1150000000000002</c:v>
                </c:pt>
                <c:pt idx="583">
                  <c:v>#N/A</c:v>
                </c:pt>
                <c:pt idx="584">
                  <c:v>#N/A</c:v>
                </c:pt>
                <c:pt idx="585">
                  <c:v>#N/A</c:v>
                </c:pt>
                <c:pt idx="586">
                  <c:v>#N/A</c:v>
                </c:pt>
                <c:pt idx="587">
                  <c:v>#N/A</c:v>
                </c:pt>
                <c:pt idx="588">
                  <c:v>#N/A</c:v>
                </c:pt>
                <c:pt idx="589">
                  <c:v>#N/A</c:v>
                </c:pt>
                <c:pt idx="590">
                  <c:v>#N/A</c:v>
                </c:pt>
                <c:pt idx="591">
                  <c:v>#N/A</c:v>
                </c:pt>
                <c:pt idx="592">
                  <c:v>#N/A</c:v>
                </c:pt>
                <c:pt idx="593">
                  <c:v>2.3679999999999999</c:v>
                </c:pt>
                <c:pt idx="594">
                  <c:v>#N/A</c:v>
                </c:pt>
                <c:pt idx="595">
                  <c:v>#N/A</c:v>
                </c:pt>
                <c:pt idx="596">
                  <c:v>#N/A</c:v>
                </c:pt>
                <c:pt idx="597">
                  <c:v>#N/A</c:v>
                </c:pt>
                <c:pt idx="598">
                  <c:v>#N/A</c:v>
                </c:pt>
                <c:pt idx="599">
                  <c:v>2.5060000000000002</c:v>
                </c:pt>
                <c:pt idx="600">
                  <c:v>2.5289999999999999</c:v>
                </c:pt>
                <c:pt idx="601">
                  <c:v>2.552</c:v>
                </c:pt>
                <c:pt idx="602">
                  <c:v>#N/A</c:v>
                </c:pt>
                <c:pt idx="603">
                  <c:v>#N/A</c:v>
                </c:pt>
                <c:pt idx="604">
                  <c:v>#N/A</c:v>
                </c:pt>
                <c:pt idx="605">
                  <c:v>#N/A</c:v>
                </c:pt>
                <c:pt idx="606">
                  <c:v>#N/A</c:v>
                </c:pt>
                <c:pt idx="607">
                  <c:v>#N/A</c:v>
                </c:pt>
                <c:pt idx="608">
                  <c:v>#N/A</c:v>
                </c:pt>
                <c:pt idx="609">
                  <c:v>2.7359999999999998</c:v>
                </c:pt>
                <c:pt idx="610">
                  <c:v>2.7589999999999999</c:v>
                </c:pt>
                <c:pt idx="611">
                  <c:v>#N/A</c:v>
                </c:pt>
                <c:pt idx="612">
                  <c:v>2.0230000000000001</c:v>
                </c:pt>
                <c:pt idx="613">
                  <c:v>#N/A</c:v>
                </c:pt>
                <c:pt idx="614">
                  <c:v>#N/A</c:v>
                </c:pt>
                <c:pt idx="615">
                  <c:v>#N/A</c:v>
                </c:pt>
                <c:pt idx="616">
                  <c:v>#N/A</c:v>
                </c:pt>
                <c:pt idx="617">
                  <c:v>2.1379999999999999</c:v>
                </c:pt>
                <c:pt idx="618">
                  <c:v>#N/A</c:v>
                </c:pt>
                <c:pt idx="619">
                  <c:v>#N/A</c:v>
                </c:pt>
                <c:pt idx="620">
                  <c:v>#N/A</c:v>
                </c:pt>
                <c:pt idx="621">
                  <c:v>#N/A</c:v>
                </c:pt>
                <c:pt idx="622">
                  <c:v>#N/A</c:v>
                </c:pt>
                <c:pt idx="623">
                  <c:v>#N/A</c:v>
                </c:pt>
                <c:pt idx="624">
                  <c:v>2.2989999999999999</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2.5979999999999999</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2.1150000000000002</c:v>
                </c:pt>
                <c:pt idx="651">
                  <c:v>#N/A</c:v>
                </c:pt>
                <c:pt idx="652">
                  <c:v>#N/A</c:v>
                </c:pt>
                <c:pt idx="653">
                  <c:v>#N/A</c:v>
                </c:pt>
                <c:pt idx="654">
                  <c:v>#N/A</c:v>
                </c:pt>
                <c:pt idx="655">
                  <c:v>#N/A</c:v>
                </c:pt>
                <c:pt idx="656">
                  <c:v>2.2530000000000001</c:v>
                </c:pt>
                <c:pt idx="657">
                  <c:v>#N/A</c:v>
                </c:pt>
                <c:pt idx="658">
                  <c:v>#N/A</c:v>
                </c:pt>
                <c:pt idx="659">
                  <c:v>#N/A</c:v>
                </c:pt>
                <c:pt idx="660">
                  <c:v>#N/A</c:v>
                </c:pt>
                <c:pt idx="661">
                  <c:v>2.3679999999999999</c:v>
                </c:pt>
                <c:pt idx="662">
                  <c:v>#N/A</c:v>
                </c:pt>
                <c:pt idx="663">
                  <c:v>#N/A</c:v>
                </c:pt>
                <c:pt idx="664">
                  <c:v>#N/A</c:v>
                </c:pt>
                <c:pt idx="665">
                  <c:v>#N/A</c:v>
                </c:pt>
                <c:pt idx="666">
                  <c:v>#N/A</c:v>
                </c:pt>
                <c:pt idx="667">
                  <c:v>#N/A</c:v>
                </c:pt>
                <c:pt idx="668">
                  <c:v>#N/A</c:v>
                </c:pt>
                <c:pt idx="669">
                  <c:v>2.552</c:v>
                </c:pt>
                <c:pt idx="670">
                  <c:v>2.5750000000000002</c:v>
                </c:pt>
                <c:pt idx="671">
                  <c:v>2.5979999999999999</c:v>
                </c:pt>
                <c:pt idx="672">
                  <c:v>#N/A</c:v>
                </c:pt>
                <c:pt idx="673">
                  <c:v>2.6440000000000001</c:v>
                </c:pt>
                <c:pt idx="674">
                  <c:v>2.6669999999999998</c:v>
                </c:pt>
                <c:pt idx="675">
                  <c:v>#N/A</c:v>
                </c:pt>
                <c:pt idx="676">
                  <c:v>#N/A</c:v>
                </c:pt>
                <c:pt idx="677">
                  <c:v>#N/A</c:v>
                </c:pt>
                <c:pt idx="678">
                  <c:v>#N/A</c:v>
                </c:pt>
                <c:pt idx="679">
                  <c:v>#N/A</c:v>
                </c:pt>
                <c:pt idx="680">
                  <c:v>#N/A</c:v>
                </c:pt>
                <c:pt idx="681">
                  <c:v>#N/A</c:v>
                </c:pt>
                <c:pt idx="682">
                  <c:v>2.069</c:v>
                </c:pt>
                <c:pt idx="683">
                  <c:v>2.0920000000000001</c:v>
                </c:pt>
                <c:pt idx="684">
                  <c:v>2.1150000000000002</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2.552</c:v>
                </c:pt>
                <c:pt idx="704">
                  <c:v>#N/A</c:v>
                </c:pt>
                <c:pt idx="705">
                  <c:v>#N/A</c:v>
                </c:pt>
                <c:pt idx="706">
                  <c:v>#N/A</c:v>
                </c:pt>
                <c:pt idx="707">
                  <c:v>#N/A</c:v>
                </c:pt>
                <c:pt idx="708">
                  <c:v>2.6669999999999998</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2.2069999999999999</c:v>
                </c:pt>
                <c:pt idx="723">
                  <c:v>#N/A</c:v>
                </c:pt>
                <c:pt idx="724">
                  <c:v>2.2530000000000001</c:v>
                </c:pt>
                <c:pt idx="725">
                  <c:v>#N/A</c:v>
                </c:pt>
                <c:pt idx="726">
                  <c:v>#N/A</c:v>
                </c:pt>
                <c:pt idx="727">
                  <c:v>#N/A</c:v>
                </c:pt>
                <c:pt idx="728">
                  <c:v>2.3449999999999998</c:v>
                </c:pt>
                <c:pt idx="729">
                  <c:v>#N/A</c:v>
                </c:pt>
                <c:pt idx="730">
                  <c:v>#N/A</c:v>
                </c:pt>
                <c:pt idx="731">
                  <c:v>#N/A</c:v>
                </c:pt>
                <c:pt idx="732">
                  <c:v>#N/A</c:v>
                </c:pt>
                <c:pt idx="733">
                  <c:v>#N/A</c:v>
                </c:pt>
                <c:pt idx="734">
                  <c:v>#N/A</c:v>
                </c:pt>
                <c:pt idx="735">
                  <c:v>#N/A</c:v>
                </c:pt>
                <c:pt idx="736">
                  <c:v>#N/A</c:v>
                </c:pt>
                <c:pt idx="737">
                  <c:v>#N/A</c:v>
                </c:pt>
                <c:pt idx="738">
                  <c:v>2.5750000000000002</c:v>
                </c:pt>
                <c:pt idx="739">
                  <c:v>#N/A</c:v>
                </c:pt>
                <c:pt idx="740">
                  <c:v>#N/A</c:v>
                </c:pt>
                <c:pt idx="741">
                  <c:v>#N/A</c:v>
                </c:pt>
                <c:pt idx="742">
                  <c:v>#N/A</c:v>
                </c:pt>
                <c:pt idx="743">
                  <c:v>#N/A</c:v>
                </c:pt>
                <c:pt idx="744">
                  <c:v>#N/A</c:v>
                </c:pt>
                <c:pt idx="745">
                  <c:v>#N/A</c:v>
                </c:pt>
                <c:pt idx="746">
                  <c:v>2.7589999999999999</c:v>
                </c:pt>
                <c:pt idx="747">
                  <c:v>#N/A</c:v>
                </c:pt>
                <c:pt idx="748">
                  <c:v>#N/A</c:v>
                </c:pt>
                <c:pt idx="749">
                  <c:v>#N/A</c:v>
                </c:pt>
                <c:pt idx="750">
                  <c:v>#N/A</c:v>
                </c:pt>
                <c:pt idx="751">
                  <c:v>#N/A</c:v>
                </c:pt>
                <c:pt idx="752">
                  <c:v>#N/A</c:v>
                </c:pt>
                <c:pt idx="753">
                  <c:v>#N/A</c:v>
                </c:pt>
                <c:pt idx="754">
                  <c:v>#N/A</c:v>
                </c:pt>
                <c:pt idx="755">
                  <c:v>2.1840000000000002</c:v>
                </c:pt>
                <c:pt idx="756">
                  <c:v>#N/A</c:v>
                </c:pt>
                <c:pt idx="757">
                  <c:v>#N/A</c:v>
                </c:pt>
                <c:pt idx="758">
                  <c:v>#N/A</c:v>
                </c:pt>
                <c:pt idx="759">
                  <c:v>2.2759999999999998</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2.5979999999999999</c:v>
                </c:pt>
                <c:pt idx="774">
                  <c:v>#N/A</c:v>
                </c:pt>
                <c:pt idx="775">
                  <c:v>#N/A</c:v>
                </c:pt>
                <c:pt idx="776">
                  <c:v>#N/A</c:v>
                </c:pt>
                <c:pt idx="777">
                  <c:v>#N/A</c:v>
                </c:pt>
                <c:pt idx="778">
                  <c:v>#N/A</c:v>
                </c:pt>
                <c:pt idx="779">
                  <c:v>#N/A</c:v>
                </c:pt>
                <c:pt idx="780">
                  <c:v>#N/A</c:v>
                </c:pt>
                <c:pt idx="781">
                  <c:v>#N/A</c:v>
                </c:pt>
                <c:pt idx="782">
                  <c:v>2.0230000000000001</c:v>
                </c:pt>
                <c:pt idx="783">
                  <c:v>#N/A</c:v>
                </c:pt>
                <c:pt idx="784">
                  <c:v>2.069</c:v>
                </c:pt>
                <c:pt idx="785">
                  <c:v>2.0920000000000001</c:v>
                </c:pt>
                <c:pt idx="786">
                  <c:v>#N/A</c:v>
                </c:pt>
                <c:pt idx="787">
                  <c:v>#N/A</c:v>
                </c:pt>
                <c:pt idx="788">
                  <c:v>#N/A</c:v>
                </c:pt>
                <c:pt idx="789">
                  <c:v>2.1840000000000002</c:v>
                </c:pt>
                <c:pt idx="790">
                  <c:v>2.2069999999999999</c:v>
                </c:pt>
                <c:pt idx="791">
                  <c:v>#N/A</c:v>
                </c:pt>
                <c:pt idx="792">
                  <c:v>2.2530000000000001</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2.5750000000000002</c:v>
                </c:pt>
                <c:pt idx="807">
                  <c:v>#N/A</c:v>
                </c:pt>
                <c:pt idx="808">
                  <c:v>#N/A</c:v>
                </c:pt>
                <c:pt idx="809">
                  <c:v>2.6440000000000001</c:v>
                </c:pt>
                <c:pt idx="810">
                  <c:v>#N/A</c:v>
                </c:pt>
                <c:pt idx="811">
                  <c:v>#N/A</c:v>
                </c:pt>
                <c:pt idx="812">
                  <c:v>#N/A</c:v>
                </c:pt>
                <c:pt idx="813">
                  <c:v>2.7359999999999998</c:v>
                </c:pt>
                <c:pt idx="814">
                  <c:v>#N/A</c:v>
                </c:pt>
                <c:pt idx="815">
                  <c:v>#N/A</c:v>
                </c:pt>
                <c:pt idx="816">
                  <c:v>2.0230000000000001</c:v>
                </c:pt>
                <c:pt idx="817">
                  <c:v>#N/A</c:v>
                </c:pt>
                <c:pt idx="818">
                  <c:v>#N/A</c:v>
                </c:pt>
                <c:pt idx="819">
                  <c:v>#N/A</c:v>
                </c:pt>
                <c:pt idx="820">
                  <c:v>2.1150000000000002</c:v>
                </c:pt>
                <c:pt idx="821">
                  <c:v>#N/A</c:v>
                </c:pt>
                <c:pt idx="822">
                  <c:v>#N/A</c:v>
                </c:pt>
                <c:pt idx="823">
                  <c:v>2.1840000000000002</c:v>
                </c:pt>
                <c:pt idx="824">
                  <c:v>#N/A</c:v>
                </c:pt>
                <c:pt idx="825">
                  <c:v>#N/A</c:v>
                </c:pt>
                <c:pt idx="826">
                  <c:v>#N/A</c:v>
                </c:pt>
                <c:pt idx="827">
                  <c:v>#N/A</c:v>
                </c:pt>
                <c:pt idx="828">
                  <c:v>#N/A</c:v>
                </c:pt>
                <c:pt idx="829">
                  <c:v>#N/A</c:v>
                </c:pt>
                <c:pt idx="830">
                  <c:v>#N/A</c:v>
                </c:pt>
                <c:pt idx="831">
                  <c:v>#N/A</c:v>
                </c:pt>
                <c:pt idx="832">
                  <c:v>2.391</c:v>
                </c:pt>
                <c:pt idx="833">
                  <c:v>#N/A</c:v>
                </c:pt>
                <c:pt idx="834">
                  <c:v>2.4369999999999998</c:v>
                </c:pt>
                <c:pt idx="835">
                  <c:v>#N/A</c:v>
                </c:pt>
                <c:pt idx="836">
                  <c:v>2.4830000000000001</c:v>
                </c:pt>
                <c:pt idx="837">
                  <c:v>2.5060000000000002</c:v>
                </c:pt>
                <c:pt idx="838">
                  <c:v>#N/A</c:v>
                </c:pt>
                <c:pt idx="839">
                  <c:v>#N/A</c:v>
                </c:pt>
                <c:pt idx="840">
                  <c:v>#N/A</c:v>
                </c:pt>
                <c:pt idx="841">
                  <c:v>2.5979999999999999</c:v>
                </c:pt>
                <c:pt idx="842">
                  <c:v>#N/A</c:v>
                </c:pt>
                <c:pt idx="843">
                  <c:v>#N/A</c:v>
                </c:pt>
                <c:pt idx="844">
                  <c:v>#N/A</c:v>
                </c:pt>
                <c:pt idx="845">
                  <c:v>#N/A</c:v>
                </c:pt>
                <c:pt idx="846">
                  <c:v>#N/A</c:v>
                </c:pt>
                <c:pt idx="847">
                  <c:v>#N/A</c:v>
                </c:pt>
                <c:pt idx="848">
                  <c:v>#N/A</c:v>
                </c:pt>
                <c:pt idx="849">
                  <c:v>2</c:v>
                </c:pt>
                <c:pt idx="850">
                  <c:v>2.0230000000000001</c:v>
                </c:pt>
                <c:pt idx="851">
                  <c:v>#N/A</c:v>
                </c:pt>
                <c:pt idx="852">
                  <c:v>#N/A</c:v>
                </c:pt>
                <c:pt idx="853">
                  <c:v>#N/A</c:v>
                </c:pt>
                <c:pt idx="854">
                  <c:v>#N/A</c:v>
                </c:pt>
                <c:pt idx="855">
                  <c:v>#N/A</c:v>
                </c:pt>
                <c:pt idx="856">
                  <c:v>#N/A</c:v>
                </c:pt>
                <c:pt idx="857">
                  <c:v>2.1840000000000002</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2.4830000000000001</c:v>
                </c:pt>
                <c:pt idx="871">
                  <c:v>#N/A</c:v>
                </c:pt>
                <c:pt idx="872">
                  <c:v>2.5289999999999999</c:v>
                </c:pt>
                <c:pt idx="873">
                  <c:v>#N/A</c:v>
                </c:pt>
                <c:pt idx="874">
                  <c:v>#N/A</c:v>
                </c:pt>
                <c:pt idx="875">
                  <c:v>#N/A</c:v>
                </c:pt>
                <c:pt idx="876">
                  <c:v>#N/A</c:v>
                </c:pt>
                <c:pt idx="877">
                  <c:v>#N/A</c:v>
                </c:pt>
                <c:pt idx="878">
                  <c:v>2.6669999999999998</c:v>
                </c:pt>
                <c:pt idx="879">
                  <c:v>#N/A</c:v>
                </c:pt>
                <c:pt idx="880">
                  <c:v>#N/A</c:v>
                </c:pt>
                <c:pt idx="881">
                  <c:v>#N/A</c:v>
                </c:pt>
                <c:pt idx="882">
                  <c:v>#N/A</c:v>
                </c:pt>
                <c:pt idx="883">
                  <c:v>#N/A</c:v>
                </c:pt>
                <c:pt idx="884">
                  <c:v>#N/A</c:v>
                </c:pt>
                <c:pt idx="885">
                  <c:v>#N/A</c:v>
                </c:pt>
                <c:pt idx="886">
                  <c:v>#N/A</c:v>
                </c:pt>
                <c:pt idx="887">
                  <c:v>2.0920000000000001</c:v>
                </c:pt>
                <c:pt idx="888">
                  <c:v>2.1150000000000002</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2.552</c:v>
                </c:pt>
                <c:pt idx="908">
                  <c:v>#N/A</c:v>
                </c:pt>
                <c:pt idx="909">
                  <c:v>#N/A</c:v>
                </c:pt>
                <c:pt idx="910">
                  <c:v>#N/A</c:v>
                </c:pt>
                <c:pt idx="911">
                  <c:v>#N/A</c:v>
                </c:pt>
                <c:pt idx="912">
                  <c:v>2.6669999999999998</c:v>
                </c:pt>
                <c:pt idx="913">
                  <c:v>2.69</c:v>
                </c:pt>
                <c:pt idx="914">
                  <c:v>#N/A</c:v>
                </c:pt>
                <c:pt idx="915">
                  <c:v>#N/A</c:v>
                </c:pt>
                <c:pt idx="916">
                  <c:v>#N/A</c:v>
                </c:pt>
                <c:pt idx="917">
                  <c:v>#N/A</c:v>
                </c:pt>
                <c:pt idx="918">
                  <c:v>2.0230000000000001</c:v>
                </c:pt>
                <c:pt idx="919">
                  <c:v>#N/A</c:v>
                </c:pt>
                <c:pt idx="920">
                  <c:v>2.069</c:v>
                </c:pt>
                <c:pt idx="921">
                  <c:v>#N/A</c:v>
                </c:pt>
                <c:pt idx="922">
                  <c:v>2.1150000000000002</c:v>
                </c:pt>
                <c:pt idx="923">
                  <c:v>#N/A</c:v>
                </c:pt>
                <c:pt idx="924">
                  <c:v>#N/A</c:v>
                </c:pt>
                <c:pt idx="925">
                  <c:v>#N/A</c:v>
                </c:pt>
                <c:pt idx="926">
                  <c:v>#N/A</c:v>
                </c:pt>
                <c:pt idx="927">
                  <c:v>2.23</c:v>
                </c:pt>
                <c:pt idx="928">
                  <c:v>#N/A</c:v>
                </c:pt>
                <c:pt idx="929">
                  <c:v>#N/A</c:v>
                </c:pt>
                <c:pt idx="930">
                  <c:v>#N/A</c:v>
                </c:pt>
                <c:pt idx="931">
                  <c:v>2.3220000000000001</c:v>
                </c:pt>
                <c:pt idx="932">
                  <c:v>#N/A</c:v>
                </c:pt>
                <c:pt idx="933">
                  <c:v>#N/A</c:v>
                </c:pt>
                <c:pt idx="934">
                  <c:v>#N/A</c:v>
                </c:pt>
                <c:pt idx="935">
                  <c:v>#N/A</c:v>
                </c:pt>
                <c:pt idx="936">
                  <c:v>2.4369999999999998</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numCache>
            </c:numRef>
          </c:yVal>
          <c:smooth val="1"/>
          <c:extLst>
            <c:ext xmlns:c16="http://schemas.microsoft.com/office/drawing/2014/chart" uri="{C3380CC4-5D6E-409C-BE32-E72D297353CC}">
              <c16:uniqueId val="{00000001-2901-434A-93BD-A45102E004E1}"/>
            </c:ext>
          </c:extLst>
        </c:ser>
        <c:ser>
          <c:idx val="2"/>
          <c:order val="2"/>
          <c:tx>
            <c:v>Deckbuilder</c:v>
          </c:tx>
          <c:spPr>
            <a:ln>
              <a:noFill/>
              <a:prstDash val="solid"/>
            </a:ln>
          </c:spPr>
          <c:marker>
            <c:symbol val="circle"/>
            <c:size val="4"/>
            <c:spPr>
              <a:ln>
                <a:prstDash val="solid"/>
              </a:ln>
            </c:spPr>
          </c:marker>
          <c:xVal>
            <c:numRef>
              <c:f>'Map Calc'!$K$2:$K$1500</c:f>
              <c:numCache>
                <c:formatCode>General</c:formatCode>
                <c:ptCount val="1499"/>
                <c:pt idx="0">
                  <c:v>#N/A</c:v>
                </c:pt>
                <c:pt idx="1">
                  <c:v>#N/A</c:v>
                </c:pt>
                <c:pt idx="2">
                  <c:v>2026</c:v>
                </c:pt>
                <c:pt idx="3">
                  <c:v>#N/A</c:v>
                </c:pt>
                <c:pt idx="4">
                  <c:v>#N/A</c:v>
                </c:pt>
                <c:pt idx="5">
                  <c:v>#N/A</c:v>
                </c:pt>
                <c:pt idx="6">
                  <c:v>#N/A</c:v>
                </c:pt>
                <c:pt idx="7">
                  <c:v>#N/A</c:v>
                </c:pt>
                <c:pt idx="8">
                  <c:v>#N/A</c:v>
                </c:pt>
                <c:pt idx="9">
                  <c:v>2024</c:v>
                </c:pt>
                <c:pt idx="10">
                  <c:v>#N/A</c:v>
                </c:pt>
                <c:pt idx="11">
                  <c:v>2025</c:v>
                </c:pt>
                <c:pt idx="12">
                  <c:v>#N/A</c:v>
                </c:pt>
                <c:pt idx="13">
                  <c:v>#N/A</c:v>
                </c:pt>
                <c:pt idx="14">
                  <c:v>#N/A</c:v>
                </c:pt>
                <c:pt idx="15">
                  <c:v>#N/A</c:v>
                </c:pt>
                <c:pt idx="16">
                  <c:v>#N/A</c:v>
                </c:pt>
                <c:pt idx="17">
                  <c:v>2023</c:v>
                </c:pt>
                <c:pt idx="18">
                  <c:v>2021</c:v>
                </c:pt>
                <c:pt idx="19">
                  <c:v>#N/A</c:v>
                </c:pt>
                <c:pt idx="20">
                  <c:v>#N/A</c:v>
                </c:pt>
                <c:pt idx="21">
                  <c:v>2022</c:v>
                </c:pt>
                <c:pt idx="22">
                  <c:v>#N/A</c:v>
                </c:pt>
                <c:pt idx="23">
                  <c:v>#N/A</c:v>
                </c:pt>
                <c:pt idx="24">
                  <c:v>#N/A</c:v>
                </c:pt>
                <c:pt idx="25">
                  <c:v>#N/A</c:v>
                </c:pt>
                <c:pt idx="26">
                  <c:v>#N/A</c:v>
                </c:pt>
                <c:pt idx="27">
                  <c:v>#N/A</c:v>
                </c:pt>
                <c:pt idx="28">
                  <c:v>2024</c:v>
                </c:pt>
                <c:pt idx="29">
                  <c:v>#N/A</c:v>
                </c:pt>
                <c:pt idx="30">
                  <c:v>2024</c:v>
                </c:pt>
                <c:pt idx="31">
                  <c:v>#N/A</c:v>
                </c:pt>
                <c:pt idx="32">
                  <c:v>2020</c:v>
                </c:pt>
                <c:pt idx="33">
                  <c:v>2026</c:v>
                </c:pt>
                <c:pt idx="34">
                  <c:v>#N/A</c:v>
                </c:pt>
                <c:pt idx="35">
                  <c:v>#N/A</c:v>
                </c:pt>
                <c:pt idx="36">
                  <c:v>#N/A</c:v>
                </c:pt>
                <c:pt idx="37">
                  <c:v>2025</c:v>
                </c:pt>
                <c:pt idx="38">
                  <c:v>2025</c:v>
                </c:pt>
                <c:pt idx="39">
                  <c:v>#N/A</c:v>
                </c:pt>
                <c:pt idx="40">
                  <c:v>#N/A</c:v>
                </c:pt>
                <c:pt idx="41">
                  <c:v>#N/A</c:v>
                </c:pt>
                <c:pt idx="42">
                  <c:v>2023</c:v>
                </c:pt>
                <c:pt idx="43">
                  <c:v>#N/A</c:v>
                </c:pt>
                <c:pt idx="44">
                  <c:v>#N/A</c:v>
                </c:pt>
                <c:pt idx="45">
                  <c:v>#N/A</c:v>
                </c:pt>
                <c:pt idx="46">
                  <c:v>#N/A</c:v>
                </c:pt>
                <c:pt idx="47">
                  <c:v>#N/A</c:v>
                </c:pt>
                <c:pt idx="48">
                  <c:v>#N/A</c:v>
                </c:pt>
                <c:pt idx="49">
                  <c:v>#N/A</c:v>
                </c:pt>
                <c:pt idx="50">
                  <c:v>#N/A</c:v>
                </c:pt>
                <c:pt idx="51">
                  <c:v>#N/A</c:v>
                </c:pt>
                <c:pt idx="52">
                  <c:v>2022</c:v>
                </c:pt>
                <c:pt idx="53">
                  <c:v>#N/A</c:v>
                </c:pt>
                <c:pt idx="54">
                  <c:v>2023</c:v>
                </c:pt>
                <c:pt idx="55">
                  <c:v>#N/A</c:v>
                </c:pt>
                <c:pt idx="56">
                  <c:v>#N/A</c:v>
                </c:pt>
                <c:pt idx="57">
                  <c:v>2024</c:v>
                </c:pt>
                <c:pt idx="58">
                  <c:v>2020</c:v>
                </c:pt>
                <c:pt idx="59">
                  <c:v>#N/A</c:v>
                </c:pt>
                <c:pt idx="60">
                  <c:v>#N/A</c:v>
                </c:pt>
                <c:pt idx="61">
                  <c:v>#N/A</c:v>
                </c:pt>
                <c:pt idx="62">
                  <c:v>#N/A</c:v>
                </c:pt>
                <c:pt idx="63">
                  <c:v>#N/A</c:v>
                </c:pt>
                <c:pt idx="64">
                  <c:v>#N/A</c:v>
                </c:pt>
                <c:pt idx="65">
                  <c:v>#N/A</c:v>
                </c:pt>
                <c:pt idx="66">
                  <c:v>2025</c:v>
                </c:pt>
                <c:pt idx="67">
                  <c:v>#N/A</c:v>
                </c:pt>
                <c:pt idx="68">
                  <c:v>#N/A</c:v>
                </c:pt>
                <c:pt idx="69">
                  <c:v>#N/A</c:v>
                </c:pt>
                <c:pt idx="70">
                  <c:v>#N/A</c:v>
                </c:pt>
                <c:pt idx="71">
                  <c:v>2022</c:v>
                </c:pt>
                <c:pt idx="72">
                  <c:v>#N/A</c:v>
                </c:pt>
                <c:pt idx="73">
                  <c:v>2026</c:v>
                </c:pt>
                <c:pt idx="74">
                  <c:v>2024</c:v>
                </c:pt>
                <c:pt idx="75">
                  <c:v>#N/A</c:v>
                </c:pt>
                <c:pt idx="76">
                  <c:v>2026</c:v>
                </c:pt>
                <c:pt idx="77">
                  <c:v>#N/A</c:v>
                </c:pt>
                <c:pt idx="78">
                  <c:v>#N/A</c:v>
                </c:pt>
                <c:pt idx="79">
                  <c:v>#N/A</c:v>
                </c:pt>
                <c:pt idx="80">
                  <c:v>#N/A</c:v>
                </c:pt>
                <c:pt idx="81">
                  <c:v>#N/A</c:v>
                </c:pt>
                <c:pt idx="82">
                  <c:v>#N/A</c:v>
                </c:pt>
                <c:pt idx="83">
                  <c:v>#N/A</c:v>
                </c:pt>
                <c:pt idx="84">
                  <c:v>2026</c:v>
                </c:pt>
                <c:pt idx="85">
                  <c:v>#N/A</c:v>
                </c:pt>
                <c:pt idx="86">
                  <c:v>#N/A</c:v>
                </c:pt>
                <c:pt idx="87">
                  <c:v>#N/A</c:v>
                </c:pt>
                <c:pt idx="88">
                  <c:v>#N/A</c:v>
                </c:pt>
                <c:pt idx="89">
                  <c:v>2018</c:v>
                </c:pt>
                <c:pt idx="90">
                  <c:v>#N/A</c:v>
                </c:pt>
                <c:pt idx="91">
                  <c:v>#N/A</c:v>
                </c:pt>
                <c:pt idx="92">
                  <c:v>#N/A</c:v>
                </c:pt>
                <c:pt idx="93">
                  <c:v>#N/A</c:v>
                </c:pt>
                <c:pt idx="94">
                  <c:v>2023</c:v>
                </c:pt>
                <c:pt idx="95">
                  <c:v>2021</c:v>
                </c:pt>
                <c:pt idx="96">
                  <c:v>2024</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2024</c:v>
                </c:pt>
                <c:pt idx="111">
                  <c:v>#N/A</c:v>
                </c:pt>
                <c:pt idx="112">
                  <c:v>#N/A</c:v>
                </c:pt>
                <c:pt idx="113">
                  <c:v>#N/A</c:v>
                </c:pt>
                <c:pt idx="114">
                  <c:v>#N/A</c:v>
                </c:pt>
                <c:pt idx="115">
                  <c:v>#N/A</c:v>
                </c:pt>
                <c:pt idx="116">
                  <c:v>2025</c:v>
                </c:pt>
                <c:pt idx="117">
                  <c:v>#N/A</c:v>
                </c:pt>
                <c:pt idx="118">
                  <c:v>#N/A</c:v>
                </c:pt>
                <c:pt idx="119">
                  <c:v>#N/A</c:v>
                </c:pt>
                <c:pt idx="120">
                  <c:v>#N/A</c:v>
                </c:pt>
                <c:pt idx="121">
                  <c:v>#N/A</c:v>
                </c:pt>
                <c:pt idx="122">
                  <c:v>#N/A</c:v>
                </c:pt>
                <c:pt idx="123">
                  <c:v>#N/A</c:v>
                </c:pt>
                <c:pt idx="124">
                  <c:v>#N/A</c:v>
                </c:pt>
                <c:pt idx="125">
                  <c:v>2025</c:v>
                </c:pt>
                <c:pt idx="126">
                  <c:v>#N/A</c:v>
                </c:pt>
                <c:pt idx="127">
                  <c:v>#N/A</c:v>
                </c:pt>
                <c:pt idx="128">
                  <c:v>#N/A</c:v>
                </c:pt>
                <c:pt idx="129">
                  <c:v>#N/A</c:v>
                </c:pt>
                <c:pt idx="130">
                  <c:v>#N/A</c:v>
                </c:pt>
                <c:pt idx="131">
                  <c:v>#N/A</c:v>
                </c:pt>
                <c:pt idx="132">
                  <c:v>#N/A</c:v>
                </c:pt>
                <c:pt idx="133">
                  <c:v>2026</c:v>
                </c:pt>
                <c:pt idx="134">
                  <c:v>2019</c:v>
                </c:pt>
                <c:pt idx="135">
                  <c:v>#N/A</c:v>
                </c:pt>
                <c:pt idx="136">
                  <c:v>#N/A</c:v>
                </c:pt>
                <c:pt idx="137">
                  <c:v>#N/A</c:v>
                </c:pt>
                <c:pt idx="138">
                  <c:v>#N/A</c:v>
                </c:pt>
                <c:pt idx="139">
                  <c:v>2025</c:v>
                </c:pt>
                <c:pt idx="140">
                  <c:v>#N/A</c:v>
                </c:pt>
                <c:pt idx="141">
                  <c:v>2023</c:v>
                </c:pt>
                <c:pt idx="142">
                  <c:v>#N/A</c:v>
                </c:pt>
                <c:pt idx="143">
                  <c:v>2013</c:v>
                </c:pt>
                <c:pt idx="144">
                  <c:v>#N/A</c:v>
                </c:pt>
                <c:pt idx="145">
                  <c:v>#N/A</c:v>
                </c:pt>
                <c:pt idx="146">
                  <c:v>2025</c:v>
                </c:pt>
                <c:pt idx="147">
                  <c:v>#N/A</c:v>
                </c:pt>
                <c:pt idx="148">
                  <c:v>#N/A</c:v>
                </c:pt>
                <c:pt idx="149">
                  <c:v>#N/A</c:v>
                </c:pt>
                <c:pt idx="150">
                  <c:v>#N/A</c:v>
                </c:pt>
                <c:pt idx="151">
                  <c:v>#N/A</c:v>
                </c:pt>
                <c:pt idx="152">
                  <c:v>#N/A</c:v>
                </c:pt>
                <c:pt idx="153">
                  <c:v>#N/A</c:v>
                </c:pt>
                <c:pt idx="154">
                  <c:v>#N/A</c:v>
                </c:pt>
                <c:pt idx="155">
                  <c:v>#N/A</c:v>
                </c:pt>
                <c:pt idx="156">
                  <c:v>#N/A</c:v>
                </c:pt>
                <c:pt idx="157">
                  <c:v>#N/A</c:v>
                </c:pt>
                <c:pt idx="158">
                  <c:v>2023</c:v>
                </c:pt>
                <c:pt idx="159">
                  <c:v>2026</c:v>
                </c:pt>
                <c:pt idx="160">
                  <c:v>2023</c:v>
                </c:pt>
                <c:pt idx="161">
                  <c:v>#N/A</c:v>
                </c:pt>
                <c:pt idx="162">
                  <c:v>2025</c:v>
                </c:pt>
                <c:pt idx="163">
                  <c:v>#N/A</c:v>
                </c:pt>
                <c:pt idx="164">
                  <c:v>#N/A</c:v>
                </c:pt>
                <c:pt idx="165">
                  <c:v>#N/A</c:v>
                </c:pt>
                <c:pt idx="166">
                  <c:v>#N/A</c:v>
                </c:pt>
                <c:pt idx="167">
                  <c:v>2023</c:v>
                </c:pt>
                <c:pt idx="168">
                  <c:v>2025</c:v>
                </c:pt>
                <c:pt idx="169">
                  <c:v>2026</c:v>
                </c:pt>
                <c:pt idx="170">
                  <c:v>#N/A</c:v>
                </c:pt>
                <c:pt idx="171">
                  <c:v>#N/A</c:v>
                </c:pt>
                <c:pt idx="172">
                  <c:v>2024</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2025</c:v>
                </c:pt>
                <c:pt idx="189">
                  <c:v>#N/A</c:v>
                </c:pt>
                <c:pt idx="190">
                  <c:v>#N/A</c:v>
                </c:pt>
                <c:pt idx="191">
                  <c:v>#N/A</c:v>
                </c:pt>
                <c:pt idx="192">
                  <c:v>#N/A</c:v>
                </c:pt>
                <c:pt idx="193">
                  <c:v>#N/A</c:v>
                </c:pt>
                <c:pt idx="194">
                  <c:v>2023</c:v>
                </c:pt>
                <c:pt idx="195">
                  <c:v>#N/A</c:v>
                </c:pt>
                <c:pt idx="196">
                  <c:v>2019</c:v>
                </c:pt>
                <c:pt idx="197">
                  <c:v>2025</c:v>
                </c:pt>
                <c:pt idx="198">
                  <c:v>2025</c:v>
                </c:pt>
                <c:pt idx="199">
                  <c:v>#N/A</c:v>
                </c:pt>
                <c:pt idx="200">
                  <c:v>#N/A</c:v>
                </c:pt>
                <c:pt idx="201">
                  <c:v>#N/A</c:v>
                </c:pt>
                <c:pt idx="202">
                  <c:v>2018</c:v>
                </c:pt>
                <c:pt idx="203">
                  <c:v>2021</c:v>
                </c:pt>
                <c:pt idx="204">
                  <c:v>#N/A</c:v>
                </c:pt>
                <c:pt idx="205">
                  <c:v>#N/A</c:v>
                </c:pt>
                <c:pt idx="206">
                  <c:v>#N/A</c:v>
                </c:pt>
                <c:pt idx="207">
                  <c:v>2025</c:v>
                </c:pt>
                <c:pt idx="208">
                  <c:v>#N/A</c:v>
                </c:pt>
                <c:pt idx="209">
                  <c:v>#N/A</c:v>
                </c:pt>
                <c:pt idx="210">
                  <c:v>#N/A</c:v>
                </c:pt>
                <c:pt idx="211">
                  <c:v>#N/A</c:v>
                </c:pt>
                <c:pt idx="212">
                  <c:v>#N/A</c:v>
                </c:pt>
                <c:pt idx="213">
                  <c:v>#N/A</c:v>
                </c:pt>
                <c:pt idx="214">
                  <c:v>#N/A</c:v>
                </c:pt>
                <c:pt idx="215">
                  <c:v>#N/A</c:v>
                </c:pt>
                <c:pt idx="216">
                  <c:v>#N/A</c:v>
                </c:pt>
                <c:pt idx="217">
                  <c:v>2024</c:v>
                </c:pt>
                <c:pt idx="218">
                  <c:v>2026</c:v>
                </c:pt>
                <c:pt idx="219">
                  <c:v>2025</c:v>
                </c:pt>
                <c:pt idx="220">
                  <c:v>#N/A</c:v>
                </c:pt>
                <c:pt idx="221">
                  <c:v>2025</c:v>
                </c:pt>
                <c:pt idx="222">
                  <c:v>2024</c:v>
                </c:pt>
                <c:pt idx="223">
                  <c:v>2024</c:v>
                </c:pt>
                <c:pt idx="224">
                  <c:v>2026</c:v>
                </c:pt>
                <c:pt idx="225">
                  <c:v>2019</c:v>
                </c:pt>
                <c:pt idx="226">
                  <c:v>2025</c:v>
                </c:pt>
                <c:pt idx="227">
                  <c:v>2025</c:v>
                </c:pt>
                <c:pt idx="228">
                  <c:v>#N/A</c:v>
                </c:pt>
                <c:pt idx="229">
                  <c:v>2024</c:v>
                </c:pt>
                <c:pt idx="230">
                  <c:v>#N/A</c:v>
                </c:pt>
                <c:pt idx="231">
                  <c:v>#N/A</c:v>
                </c:pt>
                <c:pt idx="232">
                  <c:v>2024</c:v>
                </c:pt>
                <c:pt idx="233">
                  <c:v>2025</c:v>
                </c:pt>
                <c:pt idx="234">
                  <c:v>2025</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2014</c:v>
                </c:pt>
                <c:pt idx="250">
                  <c:v>#N/A</c:v>
                </c:pt>
                <c:pt idx="251">
                  <c:v>#N/A</c:v>
                </c:pt>
                <c:pt idx="252">
                  <c:v>#N/A</c:v>
                </c:pt>
                <c:pt idx="253">
                  <c:v>#N/A</c:v>
                </c:pt>
                <c:pt idx="254">
                  <c:v>#N/A</c:v>
                </c:pt>
                <c:pt idx="255">
                  <c:v>2024</c:v>
                </c:pt>
                <c:pt idx="256">
                  <c:v>#N/A</c:v>
                </c:pt>
                <c:pt idx="257">
                  <c:v>#N/A</c:v>
                </c:pt>
                <c:pt idx="258">
                  <c:v>#N/A</c:v>
                </c:pt>
                <c:pt idx="259">
                  <c:v>#N/A</c:v>
                </c:pt>
                <c:pt idx="260">
                  <c:v>#N/A</c:v>
                </c:pt>
                <c:pt idx="261">
                  <c:v>#N/A</c:v>
                </c:pt>
                <c:pt idx="262">
                  <c:v>#N/A</c:v>
                </c:pt>
                <c:pt idx="263">
                  <c:v>2024</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2023</c:v>
                </c:pt>
                <c:pt idx="279">
                  <c:v>#N/A</c:v>
                </c:pt>
                <c:pt idx="280">
                  <c:v>#N/A</c:v>
                </c:pt>
                <c:pt idx="281">
                  <c:v>#N/A</c:v>
                </c:pt>
                <c:pt idx="282">
                  <c:v>#N/A</c:v>
                </c:pt>
                <c:pt idx="283">
                  <c:v>#N/A</c:v>
                </c:pt>
                <c:pt idx="284">
                  <c:v>#N/A</c:v>
                </c:pt>
                <c:pt idx="285">
                  <c:v>#N/A</c:v>
                </c:pt>
                <c:pt idx="286">
                  <c:v>#N/A</c:v>
                </c:pt>
                <c:pt idx="287">
                  <c:v>#N/A</c:v>
                </c:pt>
                <c:pt idx="288">
                  <c:v>#N/A</c:v>
                </c:pt>
                <c:pt idx="289">
                  <c:v>2024</c:v>
                </c:pt>
                <c:pt idx="290">
                  <c:v>2024</c:v>
                </c:pt>
                <c:pt idx="291">
                  <c:v>#N/A</c:v>
                </c:pt>
                <c:pt idx="292">
                  <c:v>#N/A</c:v>
                </c:pt>
                <c:pt idx="293">
                  <c:v>#N/A</c:v>
                </c:pt>
                <c:pt idx="294">
                  <c:v>2021</c:v>
                </c:pt>
                <c:pt idx="295">
                  <c:v>#N/A</c:v>
                </c:pt>
                <c:pt idx="296">
                  <c:v>#N/A</c:v>
                </c:pt>
                <c:pt idx="297">
                  <c:v>#N/A</c:v>
                </c:pt>
                <c:pt idx="298">
                  <c:v>#N/A</c:v>
                </c:pt>
                <c:pt idx="299">
                  <c:v>#N/A</c:v>
                </c:pt>
                <c:pt idx="300">
                  <c:v>2026</c:v>
                </c:pt>
                <c:pt idx="301">
                  <c:v>#N/A</c:v>
                </c:pt>
                <c:pt idx="302">
                  <c:v>#N/A</c:v>
                </c:pt>
                <c:pt idx="303">
                  <c:v>#N/A</c:v>
                </c:pt>
                <c:pt idx="304">
                  <c:v>2020</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2026</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2026</c:v>
                </c:pt>
                <c:pt idx="333">
                  <c:v>#N/A</c:v>
                </c:pt>
                <c:pt idx="334">
                  <c:v>#N/A</c:v>
                </c:pt>
                <c:pt idx="335">
                  <c:v>#N/A</c:v>
                </c:pt>
                <c:pt idx="336">
                  <c:v>#N/A</c:v>
                </c:pt>
                <c:pt idx="337">
                  <c:v>#N/A</c:v>
                </c:pt>
                <c:pt idx="338">
                  <c:v>#N/A</c:v>
                </c:pt>
                <c:pt idx="339">
                  <c:v>#N/A</c:v>
                </c:pt>
                <c:pt idx="340">
                  <c:v>#N/A</c:v>
                </c:pt>
                <c:pt idx="341">
                  <c:v>#N/A</c:v>
                </c:pt>
                <c:pt idx="342">
                  <c:v>2020</c:v>
                </c:pt>
                <c:pt idx="343">
                  <c:v>2026</c:v>
                </c:pt>
                <c:pt idx="344">
                  <c:v>#N/A</c:v>
                </c:pt>
                <c:pt idx="345">
                  <c:v>#N/A</c:v>
                </c:pt>
                <c:pt idx="346">
                  <c:v>2020</c:v>
                </c:pt>
                <c:pt idx="347">
                  <c:v>#N/A</c:v>
                </c:pt>
                <c:pt idx="348">
                  <c:v>#N/A</c:v>
                </c:pt>
                <c:pt idx="349">
                  <c:v>2015</c:v>
                </c:pt>
                <c:pt idx="350">
                  <c:v>#N/A</c:v>
                </c:pt>
                <c:pt idx="351">
                  <c:v>#N/A</c:v>
                </c:pt>
                <c:pt idx="352">
                  <c:v>#N/A</c:v>
                </c:pt>
                <c:pt idx="353">
                  <c:v>#N/A</c:v>
                </c:pt>
                <c:pt idx="354">
                  <c:v>#N/A</c:v>
                </c:pt>
                <c:pt idx="355">
                  <c:v>#N/A</c:v>
                </c:pt>
                <c:pt idx="356">
                  <c:v>#N/A</c:v>
                </c:pt>
                <c:pt idx="357">
                  <c:v>2021</c:v>
                </c:pt>
                <c:pt idx="358">
                  <c:v>#N/A</c:v>
                </c:pt>
                <c:pt idx="359">
                  <c:v>#N/A</c:v>
                </c:pt>
                <c:pt idx="360">
                  <c:v>#N/A</c:v>
                </c:pt>
                <c:pt idx="361">
                  <c:v>2014</c:v>
                </c:pt>
                <c:pt idx="362">
                  <c:v>2017</c:v>
                </c:pt>
                <c:pt idx="363">
                  <c:v>#N/A</c:v>
                </c:pt>
                <c:pt idx="364">
                  <c:v>2026</c:v>
                </c:pt>
                <c:pt idx="365">
                  <c:v>#N/A</c:v>
                </c:pt>
                <c:pt idx="366">
                  <c:v>#N/A</c:v>
                </c:pt>
                <c:pt idx="367">
                  <c:v>#N/A</c:v>
                </c:pt>
                <c:pt idx="368">
                  <c:v>#N/A</c:v>
                </c:pt>
                <c:pt idx="369">
                  <c:v>#N/A</c:v>
                </c:pt>
                <c:pt idx="370">
                  <c:v>2025</c:v>
                </c:pt>
                <c:pt idx="371">
                  <c:v>#N/A</c:v>
                </c:pt>
                <c:pt idx="372">
                  <c:v>#N/A</c:v>
                </c:pt>
                <c:pt idx="373">
                  <c:v>#N/A</c:v>
                </c:pt>
                <c:pt idx="374">
                  <c:v>#N/A</c:v>
                </c:pt>
                <c:pt idx="375">
                  <c:v>2026</c:v>
                </c:pt>
                <c:pt idx="376">
                  <c:v>#N/A</c:v>
                </c:pt>
                <c:pt idx="377">
                  <c:v>#N/A</c:v>
                </c:pt>
                <c:pt idx="378">
                  <c:v>2023</c:v>
                </c:pt>
                <c:pt idx="379">
                  <c:v>#N/A</c:v>
                </c:pt>
                <c:pt idx="380">
                  <c:v>#N/A</c:v>
                </c:pt>
                <c:pt idx="381">
                  <c:v>#N/A</c:v>
                </c:pt>
                <c:pt idx="382">
                  <c:v>#N/A</c:v>
                </c:pt>
                <c:pt idx="383">
                  <c:v>#N/A</c:v>
                </c:pt>
                <c:pt idx="384">
                  <c:v>#N/A</c:v>
                </c:pt>
                <c:pt idx="385">
                  <c:v>#N/A</c:v>
                </c:pt>
                <c:pt idx="386">
                  <c:v>#N/A</c:v>
                </c:pt>
                <c:pt idx="387">
                  <c:v>#N/A</c:v>
                </c:pt>
                <c:pt idx="388">
                  <c:v>#N/A</c:v>
                </c:pt>
                <c:pt idx="389">
                  <c:v>#N/A</c:v>
                </c:pt>
                <c:pt idx="390">
                  <c:v>2026</c:v>
                </c:pt>
                <c:pt idx="391">
                  <c:v>#N/A</c:v>
                </c:pt>
                <c:pt idx="392">
                  <c:v>#N/A</c:v>
                </c:pt>
                <c:pt idx="393">
                  <c:v>#N/A</c:v>
                </c:pt>
                <c:pt idx="394">
                  <c:v>#N/A</c:v>
                </c:pt>
                <c:pt idx="395">
                  <c:v>#N/A</c:v>
                </c:pt>
                <c:pt idx="396">
                  <c:v>#N/A</c:v>
                </c:pt>
                <c:pt idx="397">
                  <c:v>#N/A</c:v>
                </c:pt>
                <c:pt idx="398">
                  <c:v>#N/A</c:v>
                </c:pt>
                <c:pt idx="399">
                  <c:v>#N/A</c:v>
                </c:pt>
                <c:pt idx="400">
                  <c:v>#N/A</c:v>
                </c:pt>
                <c:pt idx="401">
                  <c:v>2026</c:v>
                </c:pt>
                <c:pt idx="402">
                  <c:v>#N/A</c:v>
                </c:pt>
                <c:pt idx="403">
                  <c:v>#N/A</c:v>
                </c:pt>
                <c:pt idx="404">
                  <c:v>#N/A</c:v>
                </c:pt>
                <c:pt idx="405">
                  <c:v>2021</c:v>
                </c:pt>
                <c:pt idx="406">
                  <c:v>2026</c:v>
                </c:pt>
                <c:pt idx="407">
                  <c:v>#N/A</c:v>
                </c:pt>
                <c:pt idx="408">
                  <c:v>#N/A</c:v>
                </c:pt>
                <c:pt idx="409">
                  <c:v>2025</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2026</c:v>
                </c:pt>
                <c:pt idx="429">
                  <c:v>#N/A</c:v>
                </c:pt>
                <c:pt idx="430">
                  <c:v>#N/A</c:v>
                </c:pt>
                <c:pt idx="431">
                  <c:v>2025</c:v>
                </c:pt>
                <c:pt idx="432">
                  <c:v>2020</c:v>
                </c:pt>
                <c:pt idx="433">
                  <c:v>#N/A</c:v>
                </c:pt>
                <c:pt idx="434">
                  <c:v>#N/A</c:v>
                </c:pt>
                <c:pt idx="435">
                  <c:v>#N/A</c:v>
                </c:pt>
                <c:pt idx="436">
                  <c:v>#N/A</c:v>
                </c:pt>
                <c:pt idx="437">
                  <c:v>#N/A</c:v>
                </c:pt>
                <c:pt idx="438">
                  <c:v>#N/A</c:v>
                </c:pt>
                <c:pt idx="439">
                  <c:v>#N/A</c:v>
                </c:pt>
                <c:pt idx="440">
                  <c:v>#N/A</c:v>
                </c:pt>
                <c:pt idx="441">
                  <c:v>2026</c:v>
                </c:pt>
                <c:pt idx="442">
                  <c:v>#N/A</c:v>
                </c:pt>
                <c:pt idx="443">
                  <c:v>2026</c:v>
                </c:pt>
                <c:pt idx="444">
                  <c:v>#N/A</c:v>
                </c:pt>
                <c:pt idx="445">
                  <c:v>#N/A</c:v>
                </c:pt>
                <c:pt idx="446">
                  <c:v>#N/A</c:v>
                </c:pt>
                <c:pt idx="447">
                  <c:v>#N/A</c:v>
                </c:pt>
                <c:pt idx="448">
                  <c:v>#N/A</c:v>
                </c:pt>
                <c:pt idx="449">
                  <c:v>#N/A</c:v>
                </c:pt>
                <c:pt idx="450">
                  <c:v>#N/A</c:v>
                </c:pt>
                <c:pt idx="451">
                  <c:v>#N/A</c:v>
                </c:pt>
                <c:pt idx="452">
                  <c:v>#N/A</c:v>
                </c:pt>
                <c:pt idx="453">
                  <c:v>#N/A</c:v>
                </c:pt>
                <c:pt idx="454">
                  <c:v>2023</c:v>
                </c:pt>
                <c:pt idx="455">
                  <c:v>2022</c:v>
                </c:pt>
                <c:pt idx="456">
                  <c:v>#N/A</c:v>
                </c:pt>
                <c:pt idx="457">
                  <c:v>#N/A</c:v>
                </c:pt>
                <c:pt idx="458">
                  <c:v>2024</c:v>
                </c:pt>
                <c:pt idx="459">
                  <c:v>2021</c:v>
                </c:pt>
                <c:pt idx="460">
                  <c:v>2023</c:v>
                </c:pt>
                <c:pt idx="461">
                  <c:v>#N/A</c:v>
                </c:pt>
                <c:pt idx="462">
                  <c:v>#N/A</c:v>
                </c:pt>
                <c:pt idx="463">
                  <c:v>#N/A</c:v>
                </c:pt>
                <c:pt idx="464">
                  <c:v>#N/A</c:v>
                </c:pt>
                <c:pt idx="465">
                  <c:v>#N/A</c:v>
                </c:pt>
                <c:pt idx="466">
                  <c:v>#N/A</c:v>
                </c:pt>
                <c:pt idx="467">
                  <c:v>#N/A</c:v>
                </c:pt>
                <c:pt idx="468">
                  <c:v>#N/A</c:v>
                </c:pt>
                <c:pt idx="469">
                  <c:v>#N/A</c:v>
                </c:pt>
                <c:pt idx="470">
                  <c:v>#N/A</c:v>
                </c:pt>
                <c:pt idx="471">
                  <c:v>2026</c:v>
                </c:pt>
                <c:pt idx="472">
                  <c:v>#N/A</c:v>
                </c:pt>
                <c:pt idx="473">
                  <c:v>#N/A</c:v>
                </c:pt>
                <c:pt idx="474">
                  <c:v>#N/A</c:v>
                </c:pt>
                <c:pt idx="475">
                  <c:v>2024</c:v>
                </c:pt>
                <c:pt idx="476">
                  <c:v>2024</c:v>
                </c:pt>
                <c:pt idx="477">
                  <c:v>2026</c:v>
                </c:pt>
                <c:pt idx="478">
                  <c:v>2025</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2021</c:v>
                </c:pt>
                <c:pt idx="492">
                  <c:v>#N/A</c:v>
                </c:pt>
                <c:pt idx="493">
                  <c:v>#N/A</c:v>
                </c:pt>
                <c:pt idx="494">
                  <c:v>#N/A</c:v>
                </c:pt>
                <c:pt idx="495">
                  <c:v>#N/A</c:v>
                </c:pt>
                <c:pt idx="496">
                  <c:v>2017</c:v>
                </c:pt>
                <c:pt idx="497">
                  <c:v>2020</c:v>
                </c:pt>
                <c:pt idx="498">
                  <c:v>2025</c:v>
                </c:pt>
                <c:pt idx="499">
                  <c:v>#N/A</c:v>
                </c:pt>
                <c:pt idx="500">
                  <c:v>#N/A</c:v>
                </c:pt>
                <c:pt idx="501">
                  <c:v>2026</c:v>
                </c:pt>
                <c:pt idx="502">
                  <c:v>#N/A</c:v>
                </c:pt>
                <c:pt idx="503">
                  <c:v>#N/A</c:v>
                </c:pt>
                <c:pt idx="504">
                  <c:v>#N/A</c:v>
                </c:pt>
                <c:pt idx="505">
                  <c:v>#N/A</c:v>
                </c:pt>
                <c:pt idx="506">
                  <c:v>#N/A</c:v>
                </c:pt>
                <c:pt idx="507">
                  <c:v>2026</c:v>
                </c:pt>
                <c:pt idx="508">
                  <c:v>#N/A</c:v>
                </c:pt>
                <c:pt idx="509">
                  <c:v>#N/A</c:v>
                </c:pt>
                <c:pt idx="510">
                  <c:v>2024</c:v>
                </c:pt>
                <c:pt idx="511">
                  <c:v>#N/A</c:v>
                </c:pt>
                <c:pt idx="512">
                  <c:v>#N/A</c:v>
                </c:pt>
                <c:pt idx="513">
                  <c:v>#N/A</c:v>
                </c:pt>
                <c:pt idx="514">
                  <c:v>#N/A</c:v>
                </c:pt>
                <c:pt idx="515">
                  <c:v>#N/A</c:v>
                </c:pt>
                <c:pt idx="516">
                  <c:v>#N/A</c:v>
                </c:pt>
                <c:pt idx="517">
                  <c:v>#N/A</c:v>
                </c:pt>
                <c:pt idx="518">
                  <c:v>2025</c:v>
                </c:pt>
                <c:pt idx="519">
                  <c:v>#N/A</c:v>
                </c:pt>
                <c:pt idx="520">
                  <c:v>#N/A</c:v>
                </c:pt>
                <c:pt idx="521">
                  <c:v>#N/A</c:v>
                </c:pt>
                <c:pt idx="522">
                  <c:v>2022</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2026</c:v>
                </c:pt>
                <c:pt idx="537">
                  <c:v>#N/A</c:v>
                </c:pt>
                <c:pt idx="538">
                  <c:v>#N/A</c:v>
                </c:pt>
                <c:pt idx="539">
                  <c:v>#N/A</c:v>
                </c:pt>
                <c:pt idx="540">
                  <c:v>#N/A</c:v>
                </c:pt>
                <c:pt idx="541">
                  <c:v>#N/A</c:v>
                </c:pt>
                <c:pt idx="542">
                  <c:v>#N/A</c:v>
                </c:pt>
                <c:pt idx="543">
                  <c:v>#N/A</c:v>
                </c:pt>
                <c:pt idx="544">
                  <c:v>#N/A</c:v>
                </c:pt>
                <c:pt idx="545">
                  <c:v>#N/A</c:v>
                </c:pt>
                <c:pt idx="546">
                  <c:v>2019</c:v>
                </c:pt>
                <c:pt idx="547">
                  <c:v>#N/A</c:v>
                </c:pt>
                <c:pt idx="548">
                  <c:v>#N/A</c:v>
                </c:pt>
                <c:pt idx="549">
                  <c:v>#N/A</c:v>
                </c:pt>
                <c:pt idx="550">
                  <c:v>#N/A</c:v>
                </c:pt>
                <c:pt idx="551">
                  <c:v>#N/A</c:v>
                </c:pt>
                <c:pt idx="552">
                  <c:v>#N/A</c:v>
                </c:pt>
                <c:pt idx="553">
                  <c:v>2021</c:v>
                </c:pt>
                <c:pt idx="554">
                  <c:v>#N/A</c:v>
                </c:pt>
                <c:pt idx="555">
                  <c:v>#N/A</c:v>
                </c:pt>
                <c:pt idx="556">
                  <c:v>#N/A</c:v>
                </c:pt>
                <c:pt idx="557">
                  <c:v>#N/A</c:v>
                </c:pt>
                <c:pt idx="558">
                  <c:v>#N/A</c:v>
                </c:pt>
                <c:pt idx="559">
                  <c:v>#N/A</c:v>
                </c:pt>
                <c:pt idx="560">
                  <c:v>#N/A</c:v>
                </c:pt>
                <c:pt idx="561">
                  <c:v>#N/A</c:v>
                </c:pt>
                <c:pt idx="562">
                  <c:v>2025</c:v>
                </c:pt>
                <c:pt idx="563">
                  <c:v>#N/A</c:v>
                </c:pt>
                <c:pt idx="564">
                  <c:v>#N/A</c:v>
                </c:pt>
                <c:pt idx="565">
                  <c:v>#N/A</c:v>
                </c:pt>
                <c:pt idx="566">
                  <c:v>#N/A</c:v>
                </c:pt>
                <c:pt idx="567">
                  <c:v>2026</c:v>
                </c:pt>
                <c:pt idx="568">
                  <c:v>#N/A</c:v>
                </c:pt>
                <c:pt idx="569">
                  <c:v>#N/A</c:v>
                </c:pt>
                <c:pt idx="570">
                  <c:v>#N/A</c:v>
                </c:pt>
                <c:pt idx="571">
                  <c:v>#N/A</c:v>
                </c:pt>
                <c:pt idx="572">
                  <c:v>2025</c:v>
                </c:pt>
                <c:pt idx="573">
                  <c:v>#N/A</c:v>
                </c:pt>
                <c:pt idx="574">
                  <c:v>#N/A</c:v>
                </c:pt>
                <c:pt idx="575">
                  <c:v>#N/A</c:v>
                </c:pt>
                <c:pt idx="576">
                  <c:v>#N/A</c:v>
                </c:pt>
                <c:pt idx="577">
                  <c:v>#N/A</c:v>
                </c:pt>
                <c:pt idx="578">
                  <c:v>#N/A</c:v>
                </c:pt>
                <c:pt idx="579">
                  <c:v>#N/A</c:v>
                </c:pt>
                <c:pt idx="580">
                  <c:v>#N/A</c:v>
                </c:pt>
                <c:pt idx="581">
                  <c:v>#N/A</c:v>
                </c:pt>
                <c:pt idx="582">
                  <c:v>#N/A</c:v>
                </c:pt>
                <c:pt idx="583">
                  <c:v>#N/A</c:v>
                </c:pt>
                <c:pt idx="584">
                  <c:v>2022</c:v>
                </c:pt>
                <c:pt idx="585">
                  <c:v>2026</c:v>
                </c:pt>
                <c:pt idx="586">
                  <c:v>#N/A</c:v>
                </c:pt>
                <c:pt idx="587">
                  <c:v>#N/A</c:v>
                </c:pt>
                <c:pt idx="588">
                  <c:v>#N/A</c:v>
                </c:pt>
                <c:pt idx="589">
                  <c:v>#N/A</c:v>
                </c:pt>
                <c:pt idx="590">
                  <c:v>2025</c:v>
                </c:pt>
                <c:pt idx="591">
                  <c:v>#N/A</c:v>
                </c:pt>
                <c:pt idx="592">
                  <c:v>#N/A</c:v>
                </c:pt>
                <c:pt idx="593">
                  <c:v>2026</c:v>
                </c:pt>
                <c:pt idx="594">
                  <c:v>2021</c:v>
                </c:pt>
                <c:pt idx="595">
                  <c:v>2026</c:v>
                </c:pt>
                <c:pt idx="596">
                  <c:v>2022</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2026</c:v>
                </c:pt>
                <c:pt idx="614">
                  <c:v>#N/A</c:v>
                </c:pt>
                <c:pt idx="615">
                  <c:v>#N/A</c:v>
                </c:pt>
                <c:pt idx="616">
                  <c:v>#N/A</c:v>
                </c:pt>
                <c:pt idx="617">
                  <c:v>#N/A</c:v>
                </c:pt>
                <c:pt idx="618">
                  <c:v>2024</c:v>
                </c:pt>
                <c:pt idx="619">
                  <c:v>#N/A</c:v>
                </c:pt>
                <c:pt idx="620">
                  <c:v>#N/A</c:v>
                </c:pt>
                <c:pt idx="621">
                  <c:v>#N/A</c:v>
                </c:pt>
                <c:pt idx="622">
                  <c:v>2026</c:v>
                </c:pt>
                <c:pt idx="623">
                  <c:v>#N/A</c:v>
                </c:pt>
                <c:pt idx="624">
                  <c:v>#N/A</c:v>
                </c:pt>
                <c:pt idx="625">
                  <c:v>#N/A</c:v>
                </c:pt>
                <c:pt idx="626">
                  <c:v>#N/A</c:v>
                </c:pt>
                <c:pt idx="627">
                  <c:v>#N/A</c:v>
                </c:pt>
                <c:pt idx="628">
                  <c:v>#N/A</c:v>
                </c:pt>
                <c:pt idx="629">
                  <c:v>2019</c:v>
                </c:pt>
                <c:pt idx="630">
                  <c:v>#N/A</c:v>
                </c:pt>
                <c:pt idx="631">
                  <c:v>#N/A</c:v>
                </c:pt>
                <c:pt idx="632">
                  <c:v>#N/A</c:v>
                </c:pt>
                <c:pt idx="633">
                  <c:v>#N/A</c:v>
                </c:pt>
                <c:pt idx="634">
                  <c:v>#N/A</c:v>
                </c:pt>
                <c:pt idx="635">
                  <c:v>#N/A</c:v>
                </c:pt>
                <c:pt idx="636">
                  <c:v>#N/A</c:v>
                </c:pt>
                <c:pt idx="637">
                  <c:v>2026</c:v>
                </c:pt>
                <c:pt idx="638">
                  <c:v>#N/A</c:v>
                </c:pt>
                <c:pt idx="639">
                  <c:v>2025</c:v>
                </c:pt>
                <c:pt idx="640">
                  <c:v>#N/A</c:v>
                </c:pt>
                <c:pt idx="641">
                  <c:v>#N/A</c:v>
                </c:pt>
                <c:pt idx="642">
                  <c:v>#N/A</c:v>
                </c:pt>
                <c:pt idx="643">
                  <c:v>#N/A</c:v>
                </c:pt>
                <c:pt idx="644">
                  <c:v>#N/A</c:v>
                </c:pt>
                <c:pt idx="645">
                  <c:v>#N/A</c:v>
                </c:pt>
                <c:pt idx="646">
                  <c:v>#N/A</c:v>
                </c:pt>
                <c:pt idx="647">
                  <c:v>#N/A</c:v>
                </c:pt>
                <c:pt idx="648">
                  <c:v>2022</c:v>
                </c:pt>
                <c:pt idx="649">
                  <c:v>#N/A</c:v>
                </c:pt>
                <c:pt idx="650">
                  <c:v>2025</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2024</c:v>
                </c:pt>
                <c:pt idx="672">
                  <c:v>#N/A</c:v>
                </c:pt>
                <c:pt idx="673">
                  <c:v>#N/A</c:v>
                </c:pt>
                <c:pt idx="674">
                  <c:v>#N/A</c:v>
                </c:pt>
                <c:pt idx="675">
                  <c:v>2021</c:v>
                </c:pt>
                <c:pt idx="676">
                  <c:v>2026</c:v>
                </c:pt>
                <c:pt idx="677">
                  <c:v>#N/A</c:v>
                </c:pt>
                <c:pt idx="678">
                  <c:v>#N/A</c:v>
                </c:pt>
                <c:pt idx="679">
                  <c:v>2026</c:v>
                </c:pt>
                <c:pt idx="680">
                  <c:v>#N/A</c:v>
                </c:pt>
                <c:pt idx="681">
                  <c:v>#N/A</c:v>
                </c:pt>
                <c:pt idx="682">
                  <c:v>#N/A</c:v>
                </c:pt>
                <c:pt idx="683">
                  <c:v>#N/A</c:v>
                </c:pt>
                <c:pt idx="684">
                  <c:v>2026</c:v>
                </c:pt>
                <c:pt idx="685">
                  <c:v>2025</c:v>
                </c:pt>
                <c:pt idx="686">
                  <c:v>#N/A</c:v>
                </c:pt>
                <c:pt idx="687">
                  <c:v>#N/A</c:v>
                </c:pt>
                <c:pt idx="688">
                  <c:v>2026</c:v>
                </c:pt>
                <c:pt idx="689">
                  <c:v>2025</c:v>
                </c:pt>
                <c:pt idx="690">
                  <c:v>2026</c:v>
                </c:pt>
                <c:pt idx="691">
                  <c:v>2023</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2026</c:v>
                </c:pt>
                <c:pt idx="726">
                  <c:v>#N/A</c:v>
                </c:pt>
                <c:pt idx="727">
                  <c:v>#N/A</c:v>
                </c:pt>
                <c:pt idx="728">
                  <c:v>#N/A</c:v>
                </c:pt>
                <c:pt idx="729">
                  <c:v>#N/A</c:v>
                </c:pt>
                <c:pt idx="730">
                  <c:v>#N/A</c:v>
                </c:pt>
                <c:pt idx="731">
                  <c:v>2024</c:v>
                </c:pt>
                <c:pt idx="732">
                  <c:v>#N/A</c:v>
                </c:pt>
                <c:pt idx="733">
                  <c:v>#N/A</c:v>
                </c:pt>
                <c:pt idx="734">
                  <c:v>2017</c:v>
                </c:pt>
                <c:pt idx="735">
                  <c:v>2026</c:v>
                </c:pt>
                <c:pt idx="736">
                  <c:v>#N/A</c:v>
                </c:pt>
                <c:pt idx="737">
                  <c:v>#N/A</c:v>
                </c:pt>
                <c:pt idx="738">
                  <c:v>#N/A</c:v>
                </c:pt>
                <c:pt idx="739">
                  <c:v>#N/A</c:v>
                </c:pt>
                <c:pt idx="740">
                  <c:v>2025</c:v>
                </c:pt>
                <c:pt idx="741">
                  <c:v>2026</c:v>
                </c:pt>
                <c:pt idx="742">
                  <c:v>2025</c:v>
                </c:pt>
                <c:pt idx="743">
                  <c:v>#N/A</c:v>
                </c:pt>
                <c:pt idx="744">
                  <c:v>#N/A</c:v>
                </c:pt>
                <c:pt idx="745">
                  <c:v>#N/A</c:v>
                </c:pt>
                <c:pt idx="746">
                  <c:v>2016</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2024</c:v>
                </c:pt>
                <c:pt idx="760">
                  <c:v>#N/A</c:v>
                </c:pt>
                <c:pt idx="761">
                  <c:v>#N/A</c:v>
                </c:pt>
                <c:pt idx="762">
                  <c:v>#N/A</c:v>
                </c:pt>
                <c:pt idx="763">
                  <c:v>2024</c:v>
                </c:pt>
                <c:pt idx="764">
                  <c:v>2026</c:v>
                </c:pt>
                <c:pt idx="765">
                  <c:v>#N/A</c:v>
                </c:pt>
                <c:pt idx="766">
                  <c:v>#N/A</c:v>
                </c:pt>
                <c:pt idx="767">
                  <c:v>#N/A</c:v>
                </c:pt>
                <c:pt idx="768">
                  <c:v>#N/A</c:v>
                </c:pt>
                <c:pt idx="769">
                  <c:v>#N/A</c:v>
                </c:pt>
                <c:pt idx="770">
                  <c:v>2025</c:v>
                </c:pt>
                <c:pt idx="771">
                  <c:v>#N/A</c:v>
                </c:pt>
                <c:pt idx="772">
                  <c:v>#N/A</c:v>
                </c:pt>
                <c:pt idx="773">
                  <c:v>#N/A</c:v>
                </c:pt>
                <c:pt idx="774">
                  <c:v>#N/A</c:v>
                </c:pt>
                <c:pt idx="775">
                  <c:v>#N/A</c:v>
                </c:pt>
                <c:pt idx="776">
                  <c:v>2025</c:v>
                </c:pt>
                <c:pt idx="777">
                  <c:v>2025</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2022</c:v>
                </c:pt>
                <c:pt idx="791">
                  <c:v>#N/A</c:v>
                </c:pt>
                <c:pt idx="792">
                  <c:v>#N/A</c:v>
                </c:pt>
                <c:pt idx="793">
                  <c:v>2025</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2020</c:v>
                </c:pt>
                <c:pt idx="807">
                  <c:v>#N/A</c:v>
                </c:pt>
                <c:pt idx="808">
                  <c:v>#N/A</c:v>
                </c:pt>
                <c:pt idx="809">
                  <c:v>#N/A</c:v>
                </c:pt>
                <c:pt idx="810">
                  <c:v>2026</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2025</c:v>
                </c:pt>
                <c:pt idx="828">
                  <c:v>#N/A</c:v>
                </c:pt>
                <c:pt idx="829">
                  <c:v>#N/A</c:v>
                </c:pt>
                <c:pt idx="830">
                  <c:v>#N/A</c:v>
                </c:pt>
                <c:pt idx="831">
                  <c:v>#N/A</c:v>
                </c:pt>
                <c:pt idx="832">
                  <c:v>#N/A</c:v>
                </c:pt>
                <c:pt idx="833">
                  <c:v>#N/A</c:v>
                </c:pt>
                <c:pt idx="834">
                  <c:v>#N/A</c:v>
                </c:pt>
                <c:pt idx="835">
                  <c:v>#N/A</c:v>
                </c:pt>
                <c:pt idx="836">
                  <c:v>#N/A</c:v>
                </c:pt>
                <c:pt idx="837">
                  <c:v>2026</c:v>
                </c:pt>
                <c:pt idx="838">
                  <c:v>#N/A</c:v>
                </c:pt>
                <c:pt idx="839">
                  <c:v>#N/A</c:v>
                </c:pt>
                <c:pt idx="840">
                  <c:v>#N/A</c:v>
                </c:pt>
                <c:pt idx="841">
                  <c:v>#N/A</c:v>
                </c:pt>
                <c:pt idx="842">
                  <c:v>2025</c:v>
                </c:pt>
                <c:pt idx="843">
                  <c:v>#N/A</c:v>
                </c:pt>
                <c:pt idx="844">
                  <c:v>2026</c:v>
                </c:pt>
                <c:pt idx="845">
                  <c:v>#N/A</c:v>
                </c:pt>
                <c:pt idx="846">
                  <c:v>#N/A</c:v>
                </c:pt>
                <c:pt idx="847">
                  <c:v>#N/A</c:v>
                </c:pt>
                <c:pt idx="848">
                  <c:v>#N/A</c:v>
                </c:pt>
                <c:pt idx="849">
                  <c:v>#N/A</c:v>
                </c:pt>
                <c:pt idx="850">
                  <c:v>2025</c:v>
                </c:pt>
                <c:pt idx="851">
                  <c:v>#N/A</c:v>
                </c:pt>
                <c:pt idx="852">
                  <c:v>#N/A</c:v>
                </c:pt>
                <c:pt idx="853">
                  <c:v>2026</c:v>
                </c:pt>
                <c:pt idx="854">
                  <c:v>2025</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2022</c:v>
                </c:pt>
                <c:pt idx="868">
                  <c:v>#N/A</c:v>
                </c:pt>
                <c:pt idx="869">
                  <c:v>#N/A</c:v>
                </c:pt>
                <c:pt idx="870">
                  <c:v>2023</c:v>
                </c:pt>
                <c:pt idx="871">
                  <c:v>#N/A</c:v>
                </c:pt>
                <c:pt idx="872">
                  <c:v>#N/A</c:v>
                </c:pt>
                <c:pt idx="873">
                  <c:v>#N/A</c:v>
                </c:pt>
                <c:pt idx="874">
                  <c:v>2021</c:v>
                </c:pt>
                <c:pt idx="875">
                  <c:v>2025</c:v>
                </c:pt>
                <c:pt idx="876">
                  <c:v>#N/A</c:v>
                </c:pt>
                <c:pt idx="877">
                  <c:v>#N/A</c:v>
                </c:pt>
                <c:pt idx="878">
                  <c:v>2019</c:v>
                </c:pt>
                <c:pt idx="879">
                  <c:v>#N/A</c:v>
                </c:pt>
                <c:pt idx="880">
                  <c:v>2026</c:v>
                </c:pt>
                <c:pt idx="881">
                  <c:v>#N/A</c:v>
                </c:pt>
                <c:pt idx="882">
                  <c:v>#N/A</c:v>
                </c:pt>
                <c:pt idx="883">
                  <c:v>#N/A</c:v>
                </c:pt>
                <c:pt idx="884">
                  <c:v>#N/A</c:v>
                </c:pt>
                <c:pt idx="885">
                  <c:v>2026</c:v>
                </c:pt>
                <c:pt idx="886">
                  <c:v>#N/A</c:v>
                </c:pt>
                <c:pt idx="887">
                  <c:v>#N/A</c:v>
                </c:pt>
                <c:pt idx="888">
                  <c:v>#N/A</c:v>
                </c:pt>
                <c:pt idx="889">
                  <c:v>#N/A</c:v>
                </c:pt>
                <c:pt idx="890">
                  <c:v>#N/A</c:v>
                </c:pt>
                <c:pt idx="891">
                  <c:v>#N/A</c:v>
                </c:pt>
                <c:pt idx="892">
                  <c:v>#N/A</c:v>
                </c:pt>
                <c:pt idx="893">
                  <c:v>#N/A</c:v>
                </c:pt>
                <c:pt idx="894">
                  <c:v>#N/A</c:v>
                </c:pt>
                <c:pt idx="895">
                  <c:v>2026</c:v>
                </c:pt>
                <c:pt idx="896">
                  <c:v>#N/A</c:v>
                </c:pt>
                <c:pt idx="897">
                  <c:v>#N/A</c:v>
                </c:pt>
                <c:pt idx="898">
                  <c:v>2020</c:v>
                </c:pt>
                <c:pt idx="899">
                  <c:v>#N/A</c:v>
                </c:pt>
                <c:pt idx="900">
                  <c:v>#N/A</c:v>
                </c:pt>
                <c:pt idx="901">
                  <c:v>2021</c:v>
                </c:pt>
                <c:pt idx="902">
                  <c:v>2025</c:v>
                </c:pt>
                <c:pt idx="903">
                  <c:v>2026</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2023</c:v>
                </c:pt>
                <c:pt idx="928">
                  <c:v>#N/A</c:v>
                </c:pt>
                <c:pt idx="929">
                  <c:v>2026</c:v>
                </c:pt>
                <c:pt idx="930">
                  <c:v>#N/A</c:v>
                </c:pt>
                <c:pt idx="931">
                  <c:v>#N/A</c:v>
                </c:pt>
                <c:pt idx="932">
                  <c:v>2026</c:v>
                </c:pt>
                <c:pt idx="933">
                  <c:v>#N/A</c:v>
                </c:pt>
                <c:pt idx="934">
                  <c:v>#N/A</c:v>
                </c:pt>
                <c:pt idx="935">
                  <c:v>#N/A</c:v>
                </c:pt>
                <c:pt idx="936">
                  <c:v>2025</c:v>
                </c:pt>
                <c:pt idx="937">
                  <c:v>2025</c:v>
                </c:pt>
                <c:pt idx="938">
                  <c:v>2022</c:v>
                </c:pt>
                <c:pt idx="939">
                  <c:v>2026</c:v>
                </c:pt>
                <c:pt idx="940">
                  <c:v>#N/A</c:v>
                </c:pt>
                <c:pt idx="941">
                  <c:v>#N/A</c:v>
                </c:pt>
                <c:pt idx="942">
                  <c:v>2024</c:v>
                </c:pt>
                <c:pt idx="943">
                  <c:v>#N/A</c:v>
                </c:pt>
                <c:pt idx="944">
                  <c:v>#N/A</c:v>
                </c:pt>
                <c:pt idx="945">
                  <c:v>#N/A</c:v>
                </c:pt>
                <c:pt idx="946">
                  <c:v>2024</c:v>
                </c:pt>
                <c:pt idx="947">
                  <c:v>#N/A</c:v>
                </c:pt>
                <c:pt idx="948">
                  <c:v>#N/A</c:v>
                </c:pt>
                <c:pt idx="949">
                  <c:v>#N/A</c:v>
                </c:pt>
                <c:pt idx="950">
                  <c:v>2023</c:v>
                </c:pt>
                <c:pt idx="951">
                  <c:v>2026</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numCache>
            </c:numRef>
          </c:xVal>
          <c:yVal>
            <c:numRef>
              <c:f>'Map Calc'!$L$1:$L$1500</c:f>
              <c:numCache>
                <c:formatCode>General</c:formatCode>
                <c:ptCount val="1500"/>
                <c:pt idx="0">
                  <c:v>0</c:v>
                </c:pt>
                <c:pt idx="1">
                  <c:v>#N/A</c:v>
                </c:pt>
                <c:pt idx="2">
                  <c:v>#N/A</c:v>
                </c:pt>
                <c:pt idx="3">
                  <c:v>3.0920000000000001</c:v>
                </c:pt>
                <c:pt idx="4">
                  <c:v>#N/A</c:v>
                </c:pt>
                <c:pt idx="5">
                  <c:v>#N/A</c:v>
                </c:pt>
                <c:pt idx="6">
                  <c:v>#N/A</c:v>
                </c:pt>
                <c:pt idx="7">
                  <c:v>#N/A</c:v>
                </c:pt>
                <c:pt idx="8">
                  <c:v>#N/A</c:v>
                </c:pt>
                <c:pt idx="9">
                  <c:v>#N/A</c:v>
                </c:pt>
                <c:pt idx="10">
                  <c:v>3.2530000000000001</c:v>
                </c:pt>
                <c:pt idx="11">
                  <c:v>#N/A</c:v>
                </c:pt>
                <c:pt idx="12">
                  <c:v>3.2989999999999999</c:v>
                </c:pt>
                <c:pt idx="13">
                  <c:v>#N/A</c:v>
                </c:pt>
                <c:pt idx="14">
                  <c:v>#N/A</c:v>
                </c:pt>
                <c:pt idx="15">
                  <c:v>#N/A</c:v>
                </c:pt>
                <c:pt idx="16">
                  <c:v>#N/A</c:v>
                </c:pt>
                <c:pt idx="17">
                  <c:v>#N/A</c:v>
                </c:pt>
                <c:pt idx="18">
                  <c:v>3.4369999999999998</c:v>
                </c:pt>
                <c:pt idx="19">
                  <c:v>3.46</c:v>
                </c:pt>
                <c:pt idx="20">
                  <c:v>#N/A</c:v>
                </c:pt>
                <c:pt idx="21">
                  <c:v>#N/A</c:v>
                </c:pt>
                <c:pt idx="22">
                  <c:v>3.5289999999999999</c:v>
                </c:pt>
                <c:pt idx="23">
                  <c:v>#N/A</c:v>
                </c:pt>
                <c:pt idx="24">
                  <c:v>#N/A</c:v>
                </c:pt>
                <c:pt idx="25">
                  <c:v>#N/A</c:v>
                </c:pt>
                <c:pt idx="26">
                  <c:v>#N/A</c:v>
                </c:pt>
                <c:pt idx="27">
                  <c:v>#N/A</c:v>
                </c:pt>
                <c:pt idx="28">
                  <c:v>#N/A</c:v>
                </c:pt>
                <c:pt idx="29">
                  <c:v>3.69</c:v>
                </c:pt>
                <c:pt idx="30">
                  <c:v>#N/A</c:v>
                </c:pt>
                <c:pt idx="31">
                  <c:v>3.7359999999999998</c:v>
                </c:pt>
                <c:pt idx="32">
                  <c:v>#N/A</c:v>
                </c:pt>
                <c:pt idx="33">
                  <c:v>3</c:v>
                </c:pt>
                <c:pt idx="34">
                  <c:v>3.0230000000000001</c:v>
                </c:pt>
                <c:pt idx="35">
                  <c:v>#N/A</c:v>
                </c:pt>
                <c:pt idx="36">
                  <c:v>#N/A</c:v>
                </c:pt>
                <c:pt idx="37">
                  <c:v>#N/A</c:v>
                </c:pt>
                <c:pt idx="38">
                  <c:v>3.1150000000000002</c:v>
                </c:pt>
                <c:pt idx="39">
                  <c:v>3.1379999999999999</c:v>
                </c:pt>
                <c:pt idx="40">
                  <c:v>#N/A</c:v>
                </c:pt>
                <c:pt idx="41">
                  <c:v>#N/A</c:v>
                </c:pt>
                <c:pt idx="42">
                  <c:v>#N/A</c:v>
                </c:pt>
                <c:pt idx="43">
                  <c:v>3.23</c:v>
                </c:pt>
                <c:pt idx="44">
                  <c:v>#N/A</c:v>
                </c:pt>
                <c:pt idx="45">
                  <c:v>#N/A</c:v>
                </c:pt>
                <c:pt idx="46">
                  <c:v>#N/A</c:v>
                </c:pt>
                <c:pt idx="47">
                  <c:v>#N/A</c:v>
                </c:pt>
                <c:pt idx="48">
                  <c:v>#N/A</c:v>
                </c:pt>
                <c:pt idx="49">
                  <c:v>#N/A</c:v>
                </c:pt>
                <c:pt idx="50">
                  <c:v>#N/A</c:v>
                </c:pt>
                <c:pt idx="51">
                  <c:v>#N/A</c:v>
                </c:pt>
                <c:pt idx="52">
                  <c:v>#N/A</c:v>
                </c:pt>
                <c:pt idx="53">
                  <c:v>3.46</c:v>
                </c:pt>
                <c:pt idx="54">
                  <c:v>#N/A</c:v>
                </c:pt>
                <c:pt idx="55">
                  <c:v>3.5060000000000002</c:v>
                </c:pt>
                <c:pt idx="56">
                  <c:v>#N/A</c:v>
                </c:pt>
                <c:pt idx="57">
                  <c:v>#N/A</c:v>
                </c:pt>
                <c:pt idx="58">
                  <c:v>3.5750000000000002</c:v>
                </c:pt>
                <c:pt idx="59">
                  <c:v>3.5979999999999999</c:v>
                </c:pt>
                <c:pt idx="60">
                  <c:v>#N/A</c:v>
                </c:pt>
                <c:pt idx="61">
                  <c:v>#N/A</c:v>
                </c:pt>
                <c:pt idx="62">
                  <c:v>#N/A</c:v>
                </c:pt>
                <c:pt idx="63">
                  <c:v>#N/A</c:v>
                </c:pt>
                <c:pt idx="64">
                  <c:v>#N/A</c:v>
                </c:pt>
                <c:pt idx="65">
                  <c:v>#N/A</c:v>
                </c:pt>
                <c:pt idx="66">
                  <c:v>#N/A</c:v>
                </c:pt>
                <c:pt idx="67">
                  <c:v>3</c:v>
                </c:pt>
                <c:pt idx="68">
                  <c:v>#N/A</c:v>
                </c:pt>
                <c:pt idx="69">
                  <c:v>#N/A</c:v>
                </c:pt>
                <c:pt idx="70">
                  <c:v>#N/A</c:v>
                </c:pt>
                <c:pt idx="71">
                  <c:v>#N/A</c:v>
                </c:pt>
                <c:pt idx="72">
                  <c:v>3.1150000000000002</c:v>
                </c:pt>
                <c:pt idx="73">
                  <c:v>#N/A</c:v>
                </c:pt>
                <c:pt idx="74">
                  <c:v>3.161</c:v>
                </c:pt>
                <c:pt idx="75">
                  <c:v>3.1840000000000002</c:v>
                </c:pt>
                <c:pt idx="76">
                  <c:v>#N/A</c:v>
                </c:pt>
                <c:pt idx="77">
                  <c:v>3.23</c:v>
                </c:pt>
                <c:pt idx="78">
                  <c:v>#N/A</c:v>
                </c:pt>
                <c:pt idx="79">
                  <c:v>#N/A</c:v>
                </c:pt>
                <c:pt idx="80">
                  <c:v>#N/A</c:v>
                </c:pt>
                <c:pt idx="81">
                  <c:v>#N/A</c:v>
                </c:pt>
                <c:pt idx="82">
                  <c:v>#N/A</c:v>
                </c:pt>
                <c:pt idx="83">
                  <c:v>#N/A</c:v>
                </c:pt>
                <c:pt idx="84">
                  <c:v>#N/A</c:v>
                </c:pt>
                <c:pt idx="85">
                  <c:v>3.4140000000000001</c:v>
                </c:pt>
                <c:pt idx="86">
                  <c:v>#N/A</c:v>
                </c:pt>
                <c:pt idx="87">
                  <c:v>#N/A</c:v>
                </c:pt>
                <c:pt idx="88">
                  <c:v>#N/A</c:v>
                </c:pt>
                <c:pt idx="89">
                  <c:v>#N/A</c:v>
                </c:pt>
                <c:pt idx="90">
                  <c:v>3.5289999999999999</c:v>
                </c:pt>
                <c:pt idx="91">
                  <c:v>#N/A</c:v>
                </c:pt>
                <c:pt idx="92">
                  <c:v>#N/A</c:v>
                </c:pt>
                <c:pt idx="93">
                  <c:v>#N/A</c:v>
                </c:pt>
                <c:pt idx="94">
                  <c:v>#N/A</c:v>
                </c:pt>
                <c:pt idx="95">
                  <c:v>3.6440000000000001</c:v>
                </c:pt>
                <c:pt idx="96">
                  <c:v>3.6669999999999998</c:v>
                </c:pt>
                <c:pt idx="97">
                  <c:v>3.69</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3.23</c:v>
                </c:pt>
                <c:pt idx="112">
                  <c:v>#N/A</c:v>
                </c:pt>
                <c:pt idx="113">
                  <c:v>#N/A</c:v>
                </c:pt>
                <c:pt idx="114">
                  <c:v>#N/A</c:v>
                </c:pt>
                <c:pt idx="115">
                  <c:v>#N/A</c:v>
                </c:pt>
                <c:pt idx="116">
                  <c:v>#N/A</c:v>
                </c:pt>
                <c:pt idx="117">
                  <c:v>3.3679999999999999</c:v>
                </c:pt>
                <c:pt idx="118">
                  <c:v>#N/A</c:v>
                </c:pt>
                <c:pt idx="119">
                  <c:v>#N/A</c:v>
                </c:pt>
                <c:pt idx="120">
                  <c:v>#N/A</c:v>
                </c:pt>
                <c:pt idx="121">
                  <c:v>#N/A</c:v>
                </c:pt>
                <c:pt idx="122">
                  <c:v>#N/A</c:v>
                </c:pt>
                <c:pt idx="123">
                  <c:v>#N/A</c:v>
                </c:pt>
                <c:pt idx="124">
                  <c:v>#N/A</c:v>
                </c:pt>
                <c:pt idx="125">
                  <c:v>#N/A</c:v>
                </c:pt>
                <c:pt idx="126">
                  <c:v>3.5750000000000002</c:v>
                </c:pt>
                <c:pt idx="127">
                  <c:v>#N/A</c:v>
                </c:pt>
                <c:pt idx="128">
                  <c:v>#N/A</c:v>
                </c:pt>
                <c:pt idx="129">
                  <c:v>#N/A</c:v>
                </c:pt>
                <c:pt idx="130">
                  <c:v>#N/A</c:v>
                </c:pt>
                <c:pt idx="131">
                  <c:v>#N/A</c:v>
                </c:pt>
                <c:pt idx="132">
                  <c:v>#N/A</c:v>
                </c:pt>
                <c:pt idx="133">
                  <c:v>#N/A</c:v>
                </c:pt>
                <c:pt idx="134">
                  <c:v>3.7589999999999999</c:v>
                </c:pt>
                <c:pt idx="135">
                  <c:v>3</c:v>
                </c:pt>
                <c:pt idx="136">
                  <c:v>#N/A</c:v>
                </c:pt>
                <c:pt idx="137">
                  <c:v>#N/A</c:v>
                </c:pt>
                <c:pt idx="138">
                  <c:v>#N/A</c:v>
                </c:pt>
                <c:pt idx="139">
                  <c:v>#N/A</c:v>
                </c:pt>
                <c:pt idx="140">
                  <c:v>3.1150000000000002</c:v>
                </c:pt>
                <c:pt idx="141">
                  <c:v>#N/A</c:v>
                </c:pt>
                <c:pt idx="142">
                  <c:v>3.161</c:v>
                </c:pt>
                <c:pt idx="143">
                  <c:v>#N/A</c:v>
                </c:pt>
                <c:pt idx="144">
                  <c:v>3.2069999999999999</c:v>
                </c:pt>
                <c:pt idx="145">
                  <c:v>#N/A</c:v>
                </c:pt>
                <c:pt idx="146">
                  <c:v>#N/A</c:v>
                </c:pt>
                <c:pt idx="147">
                  <c:v>3.2759999999999998</c:v>
                </c:pt>
                <c:pt idx="148">
                  <c:v>#N/A</c:v>
                </c:pt>
                <c:pt idx="149">
                  <c:v>#N/A</c:v>
                </c:pt>
                <c:pt idx="150">
                  <c:v>#N/A</c:v>
                </c:pt>
                <c:pt idx="151">
                  <c:v>#N/A</c:v>
                </c:pt>
                <c:pt idx="152">
                  <c:v>#N/A</c:v>
                </c:pt>
                <c:pt idx="153">
                  <c:v>#N/A</c:v>
                </c:pt>
                <c:pt idx="154">
                  <c:v>#N/A</c:v>
                </c:pt>
                <c:pt idx="155">
                  <c:v>#N/A</c:v>
                </c:pt>
                <c:pt idx="156">
                  <c:v>#N/A</c:v>
                </c:pt>
                <c:pt idx="157">
                  <c:v>#N/A</c:v>
                </c:pt>
                <c:pt idx="158">
                  <c:v>#N/A</c:v>
                </c:pt>
                <c:pt idx="159">
                  <c:v>3.552</c:v>
                </c:pt>
                <c:pt idx="160">
                  <c:v>3.5750000000000002</c:v>
                </c:pt>
                <c:pt idx="161">
                  <c:v>3.5979999999999999</c:v>
                </c:pt>
                <c:pt idx="162">
                  <c:v>#N/A</c:v>
                </c:pt>
                <c:pt idx="163">
                  <c:v>3.6440000000000001</c:v>
                </c:pt>
                <c:pt idx="164">
                  <c:v>#N/A</c:v>
                </c:pt>
                <c:pt idx="165">
                  <c:v>#N/A</c:v>
                </c:pt>
                <c:pt idx="166">
                  <c:v>#N/A</c:v>
                </c:pt>
                <c:pt idx="167">
                  <c:v>#N/A</c:v>
                </c:pt>
                <c:pt idx="168">
                  <c:v>3.7589999999999999</c:v>
                </c:pt>
                <c:pt idx="169">
                  <c:v>3</c:v>
                </c:pt>
                <c:pt idx="170">
                  <c:v>3.0230000000000001</c:v>
                </c:pt>
                <c:pt idx="171">
                  <c:v>#N/A</c:v>
                </c:pt>
                <c:pt idx="172">
                  <c:v>#N/A</c:v>
                </c:pt>
                <c:pt idx="173">
                  <c:v>3.0920000000000001</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3.46</c:v>
                </c:pt>
                <c:pt idx="190">
                  <c:v>#N/A</c:v>
                </c:pt>
                <c:pt idx="191">
                  <c:v>#N/A</c:v>
                </c:pt>
                <c:pt idx="192">
                  <c:v>#N/A</c:v>
                </c:pt>
                <c:pt idx="193">
                  <c:v>#N/A</c:v>
                </c:pt>
                <c:pt idx="194">
                  <c:v>#N/A</c:v>
                </c:pt>
                <c:pt idx="195">
                  <c:v>3.5979999999999999</c:v>
                </c:pt>
                <c:pt idx="196">
                  <c:v>#N/A</c:v>
                </c:pt>
                <c:pt idx="197">
                  <c:v>3.6440000000000001</c:v>
                </c:pt>
                <c:pt idx="198">
                  <c:v>3.6669999999999998</c:v>
                </c:pt>
                <c:pt idx="199">
                  <c:v>3.69</c:v>
                </c:pt>
                <c:pt idx="200">
                  <c:v>#N/A</c:v>
                </c:pt>
                <c:pt idx="201">
                  <c:v>#N/A</c:v>
                </c:pt>
                <c:pt idx="202">
                  <c:v>#N/A</c:v>
                </c:pt>
                <c:pt idx="203">
                  <c:v>3</c:v>
                </c:pt>
                <c:pt idx="204">
                  <c:v>3.0230000000000001</c:v>
                </c:pt>
                <c:pt idx="205">
                  <c:v>#N/A</c:v>
                </c:pt>
                <c:pt idx="206">
                  <c:v>#N/A</c:v>
                </c:pt>
                <c:pt idx="207">
                  <c:v>#N/A</c:v>
                </c:pt>
                <c:pt idx="208">
                  <c:v>3.1150000000000002</c:v>
                </c:pt>
                <c:pt idx="209">
                  <c:v>#N/A</c:v>
                </c:pt>
                <c:pt idx="210">
                  <c:v>#N/A</c:v>
                </c:pt>
                <c:pt idx="211">
                  <c:v>#N/A</c:v>
                </c:pt>
                <c:pt idx="212">
                  <c:v>#N/A</c:v>
                </c:pt>
                <c:pt idx="213">
                  <c:v>#N/A</c:v>
                </c:pt>
                <c:pt idx="214">
                  <c:v>#N/A</c:v>
                </c:pt>
                <c:pt idx="215">
                  <c:v>#N/A</c:v>
                </c:pt>
                <c:pt idx="216">
                  <c:v>#N/A</c:v>
                </c:pt>
                <c:pt idx="217">
                  <c:v>#N/A</c:v>
                </c:pt>
                <c:pt idx="218">
                  <c:v>3.3449999999999998</c:v>
                </c:pt>
                <c:pt idx="219">
                  <c:v>3.3679999999999999</c:v>
                </c:pt>
                <c:pt idx="220">
                  <c:v>3.391</c:v>
                </c:pt>
                <c:pt idx="221">
                  <c:v>#N/A</c:v>
                </c:pt>
                <c:pt idx="222">
                  <c:v>3.4369999999999998</c:v>
                </c:pt>
                <c:pt idx="223">
                  <c:v>3.46</c:v>
                </c:pt>
                <c:pt idx="224">
                  <c:v>3.4830000000000001</c:v>
                </c:pt>
                <c:pt idx="225">
                  <c:v>3.5060000000000002</c:v>
                </c:pt>
                <c:pt idx="226">
                  <c:v>3.5289999999999999</c:v>
                </c:pt>
                <c:pt idx="227">
                  <c:v>3.552</c:v>
                </c:pt>
                <c:pt idx="228">
                  <c:v>3.5750000000000002</c:v>
                </c:pt>
                <c:pt idx="229">
                  <c:v>#N/A</c:v>
                </c:pt>
                <c:pt idx="230">
                  <c:v>3.621</c:v>
                </c:pt>
                <c:pt idx="231">
                  <c:v>#N/A</c:v>
                </c:pt>
                <c:pt idx="232">
                  <c:v>#N/A</c:v>
                </c:pt>
                <c:pt idx="233">
                  <c:v>3.69</c:v>
                </c:pt>
                <c:pt idx="234">
                  <c:v>3.7130000000000001</c:v>
                </c:pt>
                <c:pt idx="235">
                  <c:v>3.7359999999999998</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3.2989999999999999</c:v>
                </c:pt>
                <c:pt idx="251">
                  <c:v>#N/A</c:v>
                </c:pt>
                <c:pt idx="252">
                  <c:v>#N/A</c:v>
                </c:pt>
                <c:pt idx="253">
                  <c:v>#N/A</c:v>
                </c:pt>
                <c:pt idx="254">
                  <c:v>#N/A</c:v>
                </c:pt>
                <c:pt idx="255">
                  <c:v>#N/A</c:v>
                </c:pt>
                <c:pt idx="256">
                  <c:v>3.4369999999999998</c:v>
                </c:pt>
                <c:pt idx="257">
                  <c:v>#N/A</c:v>
                </c:pt>
                <c:pt idx="258">
                  <c:v>#N/A</c:v>
                </c:pt>
                <c:pt idx="259">
                  <c:v>#N/A</c:v>
                </c:pt>
                <c:pt idx="260">
                  <c:v>#N/A</c:v>
                </c:pt>
                <c:pt idx="261">
                  <c:v>#N/A</c:v>
                </c:pt>
                <c:pt idx="262">
                  <c:v>#N/A</c:v>
                </c:pt>
                <c:pt idx="263">
                  <c:v>#N/A</c:v>
                </c:pt>
                <c:pt idx="264">
                  <c:v>3.621</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3.1840000000000002</c:v>
                </c:pt>
                <c:pt idx="280">
                  <c:v>#N/A</c:v>
                </c:pt>
                <c:pt idx="281">
                  <c:v>#N/A</c:v>
                </c:pt>
                <c:pt idx="282">
                  <c:v>#N/A</c:v>
                </c:pt>
                <c:pt idx="283">
                  <c:v>#N/A</c:v>
                </c:pt>
                <c:pt idx="284">
                  <c:v>#N/A</c:v>
                </c:pt>
                <c:pt idx="285">
                  <c:v>#N/A</c:v>
                </c:pt>
                <c:pt idx="286">
                  <c:v>#N/A</c:v>
                </c:pt>
                <c:pt idx="287">
                  <c:v>#N/A</c:v>
                </c:pt>
                <c:pt idx="288">
                  <c:v>#N/A</c:v>
                </c:pt>
                <c:pt idx="289">
                  <c:v>#N/A</c:v>
                </c:pt>
                <c:pt idx="290">
                  <c:v>3.4369999999999998</c:v>
                </c:pt>
                <c:pt idx="291">
                  <c:v>3.46</c:v>
                </c:pt>
                <c:pt idx="292">
                  <c:v>#N/A</c:v>
                </c:pt>
                <c:pt idx="293">
                  <c:v>#N/A</c:v>
                </c:pt>
                <c:pt idx="294">
                  <c:v>#N/A</c:v>
                </c:pt>
                <c:pt idx="295">
                  <c:v>3.552</c:v>
                </c:pt>
                <c:pt idx="296">
                  <c:v>#N/A</c:v>
                </c:pt>
                <c:pt idx="297">
                  <c:v>#N/A</c:v>
                </c:pt>
                <c:pt idx="298">
                  <c:v>#N/A</c:v>
                </c:pt>
                <c:pt idx="299">
                  <c:v>#N/A</c:v>
                </c:pt>
                <c:pt idx="300">
                  <c:v>#N/A</c:v>
                </c:pt>
                <c:pt idx="301">
                  <c:v>3.69</c:v>
                </c:pt>
                <c:pt idx="302">
                  <c:v>#N/A</c:v>
                </c:pt>
                <c:pt idx="303">
                  <c:v>#N/A</c:v>
                </c:pt>
                <c:pt idx="304">
                  <c:v>#N/A</c:v>
                </c:pt>
                <c:pt idx="305">
                  <c:v>3</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3.3220000000000001</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3.6440000000000001</c:v>
                </c:pt>
                <c:pt idx="334">
                  <c:v>#N/A</c:v>
                </c:pt>
                <c:pt idx="335">
                  <c:v>#N/A</c:v>
                </c:pt>
                <c:pt idx="336">
                  <c:v>#N/A</c:v>
                </c:pt>
                <c:pt idx="337">
                  <c:v>#N/A</c:v>
                </c:pt>
                <c:pt idx="338">
                  <c:v>#N/A</c:v>
                </c:pt>
                <c:pt idx="339">
                  <c:v>#N/A</c:v>
                </c:pt>
                <c:pt idx="340">
                  <c:v>#N/A</c:v>
                </c:pt>
                <c:pt idx="341">
                  <c:v>#N/A</c:v>
                </c:pt>
                <c:pt idx="342">
                  <c:v>#N/A</c:v>
                </c:pt>
                <c:pt idx="343">
                  <c:v>3.0920000000000001</c:v>
                </c:pt>
                <c:pt idx="344">
                  <c:v>3.1150000000000002</c:v>
                </c:pt>
                <c:pt idx="345">
                  <c:v>#N/A</c:v>
                </c:pt>
                <c:pt idx="346">
                  <c:v>#N/A</c:v>
                </c:pt>
                <c:pt idx="347">
                  <c:v>3.1840000000000002</c:v>
                </c:pt>
                <c:pt idx="348">
                  <c:v>#N/A</c:v>
                </c:pt>
                <c:pt idx="349">
                  <c:v>#N/A</c:v>
                </c:pt>
                <c:pt idx="350">
                  <c:v>3.2530000000000001</c:v>
                </c:pt>
                <c:pt idx="351">
                  <c:v>#N/A</c:v>
                </c:pt>
                <c:pt idx="352">
                  <c:v>#N/A</c:v>
                </c:pt>
                <c:pt idx="353">
                  <c:v>#N/A</c:v>
                </c:pt>
                <c:pt idx="354">
                  <c:v>#N/A</c:v>
                </c:pt>
                <c:pt idx="355">
                  <c:v>#N/A</c:v>
                </c:pt>
                <c:pt idx="356">
                  <c:v>#N/A</c:v>
                </c:pt>
                <c:pt idx="357">
                  <c:v>#N/A</c:v>
                </c:pt>
                <c:pt idx="358">
                  <c:v>3.4369999999999998</c:v>
                </c:pt>
                <c:pt idx="359">
                  <c:v>#N/A</c:v>
                </c:pt>
                <c:pt idx="360">
                  <c:v>#N/A</c:v>
                </c:pt>
                <c:pt idx="361">
                  <c:v>#N/A</c:v>
                </c:pt>
                <c:pt idx="362">
                  <c:v>3.5289999999999999</c:v>
                </c:pt>
                <c:pt idx="363">
                  <c:v>3.552</c:v>
                </c:pt>
                <c:pt idx="364">
                  <c:v>#N/A</c:v>
                </c:pt>
                <c:pt idx="365">
                  <c:v>3.5979999999999999</c:v>
                </c:pt>
                <c:pt idx="366">
                  <c:v>#N/A</c:v>
                </c:pt>
                <c:pt idx="367">
                  <c:v>#N/A</c:v>
                </c:pt>
                <c:pt idx="368">
                  <c:v>#N/A</c:v>
                </c:pt>
                <c:pt idx="369">
                  <c:v>#N/A</c:v>
                </c:pt>
                <c:pt idx="370">
                  <c:v>#N/A</c:v>
                </c:pt>
                <c:pt idx="371">
                  <c:v>3.7359999999999998</c:v>
                </c:pt>
                <c:pt idx="372">
                  <c:v>#N/A</c:v>
                </c:pt>
                <c:pt idx="373">
                  <c:v>#N/A</c:v>
                </c:pt>
                <c:pt idx="374">
                  <c:v>#N/A</c:v>
                </c:pt>
                <c:pt idx="375">
                  <c:v>#N/A</c:v>
                </c:pt>
                <c:pt idx="376">
                  <c:v>3.069</c:v>
                </c:pt>
                <c:pt idx="377">
                  <c:v>#N/A</c:v>
                </c:pt>
                <c:pt idx="378">
                  <c:v>#N/A</c:v>
                </c:pt>
                <c:pt idx="379">
                  <c:v>3.1379999999999999</c:v>
                </c:pt>
                <c:pt idx="380">
                  <c:v>#N/A</c:v>
                </c:pt>
                <c:pt idx="381">
                  <c:v>#N/A</c:v>
                </c:pt>
                <c:pt idx="382">
                  <c:v>#N/A</c:v>
                </c:pt>
                <c:pt idx="383">
                  <c:v>#N/A</c:v>
                </c:pt>
                <c:pt idx="384">
                  <c:v>#N/A</c:v>
                </c:pt>
                <c:pt idx="385">
                  <c:v>#N/A</c:v>
                </c:pt>
                <c:pt idx="386">
                  <c:v>#N/A</c:v>
                </c:pt>
                <c:pt idx="387">
                  <c:v>#N/A</c:v>
                </c:pt>
                <c:pt idx="388">
                  <c:v>#N/A</c:v>
                </c:pt>
                <c:pt idx="389">
                  <c:v>#N/A</c:v>
                </c:pt>
                <c:pt idx="390">
                  <c:v>#N/A</c:v>
                </c:pt>
                <c:pt idx="391">
                  <c:v>3.4140000000000001</c:v>
                </c:pt>
                <c:pt idx="392">
                  <c:v>#N/A</c:v>
                </c:pt>
                <c:pt idx="393">
                  <c:v>#N/A</c:v>
                </c:pt>
                <c:pt idx="394">
                  <c:v>#N/A</c:v>
                </c:pt>
                <c:pt idx="395">
                  <c:v>#N/A</c:v>
                </c:pt>
                <c:pt idx="396">
                  <c:v>#N/A</c:v>
                </c:pt>
                <c:pt idx="397">
                  <c:v>#N/A</c:v>
                </c:pt>
                <c:pt idx="398">
                  <c:v>#N/A</c:v>
                </c:pt>
                <c:pt idx="399">
                  <c:v>#N/A</c:v>
                </c:pt>
                <c:pt idx="400">
                  <c:v>#N/A</c:v>
                </c:pt>
                <c:pt idx="401">
                  <c:v>#N/A</c:v>
                </c:pt>
                <c:pt idx="402">
                  <c:v>3.6669999999999998</c:v>
                </c:pt>
                <c:pt idx="403">
                  <c:v>#N/A</c:v>
                </c:pt>
                <c:pt idx="404">
                  <c:v>#N/A</c:v>
                </c:pt>
                <c:pt idx="405">
                  <c:v>#N/A</c:v>
                </c:pt>
                <c:pt idx="406">
                  <c:v>3.7589999999999999</c:v>
                </c:pt>
                <c:pt idx="407">
                  <c:v>3</c:v>
                </c:pt>
                <c:pt idx="408">
                  <c:v>#N/A</c:v>
                </c:pt>
                <c:pt idx="409">
                  <c:v>#N/A</c:v>
                </c:pt>
                <c:pt idx="410">
                  <c:v>3.069</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3.5060000000000002</c:v>
                </c:pt>
                <c:pt idx="430">
                  <c:v>#N/A</c:v>
                </c:pt>
                <c:pt idx="431">
                  <c:v>#N/A</c:v>
                </c:pt>
                <c:pt idx="432">
                  <c:v>3.5750000000000002</c:v>
                </c:pt>
                <c:pt idx="433">
                  <c:v>3.5979999999999999</c:v>
                </c:pt>
                <c:pt idx="434">
                  <c:v>#N/A</c:v>
                </c:pt>
                <c:pt idx="435">
                  <c:v>#N/A</c:v>
                </c:pt>
                <c:pt idx="436">
                  <c:v>#N/A</c:v>
                </c:pt>
                <c:pt idx="437">
                  <c:v>#N/A</c:v>
                </c:pt>
                <c:pt idx="438">
                  <c:v>#N/A</c:v>
                </c:pt>
                <c:pt idx="439">
                  <c:v>#N/A</c:v>
                </c:pt>
                <c:pt idx="440">
                  <c:v>#N/A</c:v>
                </c:pt>
                <c:pt idx="441">
                  <c:v>#N/A</c:v>
                </c:pt>
                <c:pt idx="442">
                  <c:v>3.0230000000000001</c:v>
                </c:pt>
                <c:pt idx="443">
                  <c:v>#N/A</c:v>
                </c:pt>
                <c:pt idx="444">
                  <c:v>3.069</c:v>
                </c:pt>
                <c:pt idx="445">
                  <c:v>#N/A</c:v>
                </c:pt>
                <c:pt idx="446">
                  <c:v>#N/A</c:v>
                </c:pt>
                <c:pt idx="447">
                  <c:v>#N/A</c:v>
                </c:pt>
                <c:pt idx="448">
                  <c:v>#N/A</c:v>
                </c:pt>
                <c:pt idx="449">
                  <c:v>#N/A</c:v>
                </c:pt>
                <c:pt idx="450">
                  <c:v>#N/A</c:v>
                </c:pt>
                <c:pt idx="451">
                  <c:v>#N/A</c:v>
                </c:pt>
                <c:pt idx="452">
                  <c:v>#N/A</c:v>
                </c:pt>
                <c:pt idx="453">
                  <c:v>#N/A</c:v>
                </c:pt>
                <c:pt idx="454">
                  <c:v>#N/A</c:v>
                </c:pt>
                <c:pt idx="455">
                  <c:v>3.3220000000000001</c:v>
                </c:pt>
                <c:pt idx="456">
                  <c:v>3.3449999999999998</c:v>
                </c:pt>
                <c:pt idx="457">
                  <c:v>#N/A</c:v>
                </c:pt>
                <c:pt idx="458">
                  <c:v>#N/A</c:v>
                </c:pt>
                <c:pt idx="459">
                  <c:v>3.4140000000000001</c:v>
                </c:pt>
                <c:pt idx="460">
                  <c:v>3.4369999999999998</c:v>
                </c:pt>
                <c:pt idx="461">
                  <c:v>3.46</c:v>
                </c:pt>
                <c:pt idx="462">
                  <c:v>#N/A</c:v>
                </c:pt>
                <c:pt idx="463">
                  <c:v>#N/A</c:v>
                </c:pt>
                <c:pt idx="464">
                  <c:v>#N/A</c:v>
                </c:pt>
                <c:pt idx="465">
                  <c:v>#N/A</c:v>
                </c:pt>
                <c:pt idx="466">
                  <c:v>#N/A</c:v>
                </c:pt>
                <c:pt idx="467">
                  <c:v>#N/A</c:v>
                </c:pt>
                <c:pt idx="468">
                  <c:v>#N/A</c:v>
                </c:pt>
                <c:pt idx="469">
                  <c:v>#N/A</c:v>
                </c:pt>
                <c:pt idx="470">
                  <c:v>#N/A</c:v>
                </c:pt>
                <c:pt idx="471">
                  <c:v>#N/A</c:v>
                </c:pt>
                <c:pt idx="472">
                  <c:v>3.7130000000000001</c:v>
                </c:pt>
                <c:pt idx="473">
                  <c:v>#N/A</c:v>
                </c:pt>
                <c:pt idx="474">
                  <c:v>#N/A</c:v>
                </c:pt>
                <c:pt idx="475">
                  <c:v>#N/A</c:v>
                </c:pt>
                <c:pt idx="476">
                  <c:v>3.0230000000000001</c:v>
                </c:pt>
                <c:pt idx="477">
                  <c:v>3.0459999999999998</c:v>
                </c:pt>
                <c:pt idx="478">
                  <c:v>3.069</c:v>
                </c:pt>
                <c:pt idx="479">
                  <c:v>3.0920000000000001</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3.391</c:v>
                </c:pt>
                <c:pt idx="493">
                  <c:v>#N/A</c:v>
                </c:pt>
                <c:pt idx="494">
                  <c:v>#N/A</c:v>
                </c:pt>
                <c:pt idx="495">
                  <c:v>#N/A</c:v>
                </c:pt>
                <c:pt idx="496">
                  <c:v>#N/A</c:v>
                </c:pt>
                <c:pt idx="497">
                  <c:v>3.5060000000000002</c:v>
                </c:pt>
                <c:pt idx="498">
                  <c:v>3.5289999999999999</c:v>
                </c:pt>
                <c:pt idx="499">
                  <c:v>3.552</c:v>
                </c:pt>
                <c:pt idx="500">
                  <c:v>#N/A</c:v>
                </c:pt>
                <c:pt idx="501">
                  <c:v>#N/A</c:v>
                </c:pt>
                <c:pt idx="502">
                  <c:v>3.621</c:v>
                </c:pt>
                <c:pt idx="503">
                  <c:v>#N/A</c:v>
                </c:pt>
                <c:pt idx="504">
                  <c:v>#N/A</c:v>
                </c:pt>
                <c:pt idx="505">
                  <c:v>#N/A</c:v>
                </c:pt>
                <c:pt idx="506">
                  <c:v>#N/A</c:v>
                </c:pt>
                <c:pt idx="507">
                  <c:v>#N/A</c:v>
                </c:pt>
                <c:pt idx="508">
                  <c:v>3.7589999999999999</c:v>
                </c:pt>
                <c:pt idx="509">
                  <c:v>#N/A</c:v>
                </c:pt>
                <c:pt idx="510">
                  <c:v>#N/A</c:v>
                </c:pt>
                <c:pt idx="511">
                  <c:v>3.0459999999999998</c:v>
                </c:pt>
                <c:pt idx="512">
                  <c:v>#N/A</c:v>
                </c:pt>
                <c:pt idx="513">
                  <c:v>#N/A</c:v>
                </c:pt>
                <c:pt idx="514">
                  <c:v>#N/A</c:v>
                </c:pt>
                <c:pt idx="515">
                  <c:v>#N/A</c:v>
                </c:pt>
                <c:pt idx="516">
                  <c:v>#N/A</c:v>
                </c:pt>
                <c:pt idx="517">
                  <c:v>#N/A</c:v>
                </c:pt>
                <c:pt idx="518">
                  <c:v>#N/A</c:v>
                </c:pt>
                <c:pt idx="519">
                  <c:v>3.23</c:v>
                </c:pt>
                <c:pt idx="520">
                  <c:v>#N/A</c:v>
                </c:pt>
                <c:pt idx="521">
                  <c:v>#N/A</c:v>
                </c:pt>
                <c:pt idx="522">
                  <c:v>#N/A</c:v>
                </c:pt>
                <c:pt idx="523">
                  <c:v>3.3220000000000001</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3.6440000000000001</c:v>
                </c:pt>
                <c:pt idx="538">
                  <c:v>#N/A</c:v>
                </c:pt>
                <c:pt idx="539">
                  <c:v>#N/A</c:v>
                </c:pt>
                <c:pt idx="540">
                  <c:v>#N/A</c:v>
                </c:pt>
                <c:pt idx="541">
                  <c:v>#N/A</c:v>
                </c:pt>
                <c:pt idx="542">
                  <c:v>#N/A</c:v>
                </c:pt>
                <c:pt idx="543">
                  <c:v>#N/A</c:v>
                </c:pt>
                <c:pt idx="544">
                  <c:v>#N/A</c:v>
                </c:pt>
                <c:pt idx="545">
                  <c:v>#N/A</c:v>
                </c:pt>
                <c:pt idx="546">
                  <c:v>#N/A</c:v>
                </c:pt>
                <c:pt idx="547">
                  <c:v>3.0920000000000001</c:v>
                </c:pt>
                <c:pt idx="548">
                  <c:v>#N/A</c:v>
                </c:pt>
                <c:pt idx="549">
                  <c:v>#N/A</c:v>
                </c:pt>
                <c:pt idx="550">
                  <c:v>#N/A</c:v>
                </c:pt>
                <c:pt idx="551">
                  <c:v>#N/A</c:v>
                </c:pt>
                <c:pt idx="552">
                  <c:v>#N/A</c:v>
                </c:pt>
                <c:pt idx="553">
                  <c:v>#N/A</c:v>
                </c:pt>
                <c:pt idx="554">
                  <c:v>3.2530000000000001</c:v>
                </c:pt>
                <c:pt idx="555">
                  <c:v>#N/A</c:v>
                </c:pt>
                <c:pt idx="556">
                  <c:v>#N/A</c:v>
                </c:pt>
                <c:pt idx="557">
                  <c:v>#N/A</c:v>
                </c:pt>
                <c:pt idx="558">
                  <c:v>#N/A</c:v>
                </c:pt>
                <c:pt idx="559">
                  <c:v>#N/A</c:v>
                </c:pt>
                <c:pt idx="560">
                  <c:v>#N/A</c:v>
                </c:pt>
                <c:pt idx="561">
                  <c:v>#N/A</c:v>
                </c:pt>
                <c:pt idx="562">
                  <c:v>#N/A</c:v>
                </c:pt>
                <c:pt idx="563">
                  <c:v>3.46</c:v>
                </c:pt>
                <c:pt idx="564">
                  <c:v>#N/A</c:v>
                </c:pt>
                <c:pt idx="565">
                  <c:v>#N/A</c:v>
                </c:pt>
                <c:pt idx="566">
                  <c:v>#N/A</c:v>
                </c:pt>
                <c:pt idx="567">
                  <c:v>#N/A</c:v>
                </c:pt>
                <c:pt idx="568">
                  <c:v>3.5750000000000002</c:v>
                </c:pt>
                <c:pt idx="569">
                  <c:v>#N/A</c:v>
                </c:pt>
                <c:pt idx="570">
                  <c:v>#N/A</c:v>
                </c:pt>
                <c:pt idx="571">
                  <c:v>#N/A</c:v>
                </c:pt>
                <c:pt idx="572">
                  <c:v>#N/A</c:v>
                </c:pt>
                <c:pt idx="573">
                  <c:v>3.69</c:v>
                </c:pt>
                <c:pt idx="574">
                  <c:v>#N/A</c:v>
                </c:pt>
                <c:pt idx="575">
                  <c:v>#N/A</c:v>
                </c:pt>
                <c:pt idx="576">
                  <c:v>#N/A</c:v>
                </c:pt>
                <c:pt idx="577">
                  <c:v>#N/A</c:v>
                </c:pt>
                <c:pt idx="578">
                  <c:v>#N/A</c:v>
                </c:pt>
                <c:pt idx="579">
                  <c:v>#N/A</c:v>
                </c:pt>
                <c:pt idx="580">
                  <c:v>#N/A</c:v>
                </c:pt>
                <c:pt idx="581">
                  <c:v>#N/A</c:v>
                </c:pt>
                <c:pt idx="582">
                  <c:v>#N/A</c:v>
                </c:pt>
                <c:pt idx="583">
                  <c:v>#N/A</c:v>
                </c:pt>
                <c:pt idx="584">
                  <c:v>#N/A</c:v>
                </c:pt>
                <c:pt idx="585">
                  <c:v>3.1840000000000002</c:v>
                </c:pt>
                <c:pt idx="586">
                  <c:v>3.2069999999999999</c:v>
                </c:pt>
                <c:pt idx="587">
                  <c:v>#N/A</c:v>
                </c:pt>
                <c:pt idx="588">
                  <c:v>#N/A</c:v>
                </c:pt>
                <c:pt idx="589">
                  <c:v>#N/A</c:v>
                </c:pt>
                <c:pt idx="590">
                  <c:v>#N/A</c:v>
                </c:pt>
                <c:pt idx="591">
                  <c:v>3.3220000000000001</c:v>
                </c:pt>
                <c:pt idx="592">
                  <c:v>#N/A</c:v>
                </c:pt>
                <c:pt idx="593">
                  <c:v>#N/A</c:v>
                </c:pt>
                <c:pt idx="594">
                  <c:v>3.391</c:v>
                </c:pt>
                <c:pt idx="595">
                  <c:v>3.4140000000000001</c:v>
                </c:pt>
                <c:pt idx="596">
                  <c:v>3.4369999999999998</c:v>
                </c:pt>
                <c:pt idx="597">
                  <c:v>3.46</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3.069</c:v>
                </c:pt>
                <c:pt idx="615">
                  <c:v>#N/A</c:v>
                </c:pt>
                <c:pt idx="616">
                  <c:v>#N/A</c:v>
                </c:pt>
                <c:pt idx="617">
                  <c:v>#N/A</c:v>
                </c:pt>
                <c:pt idx="618">
                  <c:v>#N/A</c:v>
                </c:pt>
                <c:pt idx="619">
                  <c:v>3.1840000000000002</c:v>
                </c:pt>
                <c:pt idx="620">
                  <c:v>#N/A</c:v>
                </c:pt>
                <c:pt idx="621">
                  <c:v>#N/A</c:v>
                </c:pt>
                <c:pt idx="622">
                  <c:v>#N/A</c:v>
                </c:pt>
                <c:pt idx="623">
                  <c:v>3.2759999999999998</c:v>
                </c:pt>
                <c:pt idx="624">
                  <c:v>#N/A</c:v>
                </c:pt>
                <c:pt idx="625">
                  <c:v>#N/A</c:v>
                </c:pt>
                <c:pt idx="626">
                  <c:v>#N/A</c:v>
                </c:pt>
                <c:pt idx="627">
                  <c:v>#N/A</c:v>
                </c:pt>
                <c:pt idx="628">
                  <c:v>#N/A</c:v>
                </c:pt>
                <c:pt idx="629">
                  <c:v>#N/A</c:v>
                </c:pt>
                <c:pt idx="630">
                  <c:v>3.4369999999999998</c:v>
                </c:pt>
                <c:pt idx="631">
                  <c:v>#N/A</c:v>
                </c:pt>
                <c:pt idx="632">
                  <c:v>#N/A</c:v>
                </c:pt>
                <c:pt idx="633">
                  <c:v>#N/A</c:v>
                </c:pt>
                <c:pt idx="634">
                  <c:v>#N/A</c:v>
                </c:pt>
                <c:pt idx="635">
                  <c:v>#N/A</c:v>
                </c:pt>
                <c:pt idx="636">
                  <c:v>#N/A</c:v>
                </c:pt>
                <c:pt idx="637">
                  <c:v>#N/A</c:v>
                </c:pt>
                <c:pt idx="638">
                  <c:v>3.621</c:v>
                </c:pt>
                <c:pt idx="639">
                  <c:v>#N/A</c:v>
                </c:pt>
                <c:pt idx="640">
                  <c:v>3.6669999999999998</c:v>
                </c:pt>
                <c:pt idx="641">
                  <c:v>#N/A</c:v>
                </c:pt>
                <c:pt idx="642">
                  <c:v>#N/A</c:v>
                </c:pt>
                <c:pt idx="643">
                  <c:v>#N/A</c:v>
                </c:pt>
                <c:pt idx="644">
                  <c:v>#N/A</c:v>
                </c:pt>
                <c:pt idx="645">
                  <c:v>#N/A</c:v>
                </c:pt>
                <c:pt idx="646">
                  <c:v>#N/A</c:v>
                </c:pt>
                <c:pt idx="647">
                  <c:v>#N/A</c:v>
                </c:pt>
                <c:pt idx="648">
                  <c:v>#N/A</c:v>
                </c:pt>
                <c:pt idx="649">
                  <c:v>3.0920000000000001</c:v>
                </c:pt>
                <c:pt idx="650">
                  <c:v>#N/A</c:v>
                </c:pt>
                <c:pt idx="651">
                  <c:v>3.1379999999999999</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3.621</c:v>
                </c:pt>
                <c:pt idx="673">
                  <c:v>#N/A</c:v>
                </c:pt>
                <c:pt idx="674">
                  <c:v>#N/A</c:v>
                </c:pt>
                <c:pt idx="675">
                  <c:v>#N/A</c:v>
                </c:pt>
                <c:pt idx="676">
                  <c:v>3.7130000000000001</c:v>
                </c:pt>
                <c:pt idx="677">
                  <c:v>3.7359999999999998</c:v>
                </c:pt>
                <c:pt idx="678">
                  <c:v>#N/A</c:v>
                </c:pt>
                <c:pt idx="679">
                  <c:v>#N/A</c:v>
                </c:pt>
                <c:pt idx="680">
                  <c:v>3.0230000000000001</c:v>
                </c:pt>
                <c:pt idx="681">
                  <c:v>#N/A</c:v>
                </c:pt>
                <c:pt idx="682">
                  <c:v>#N/A</c:v>
                </c:pt>
                <c:pt idx="683">
                  <c:v>#N/A</c:v>
                </c:pt>
                <c:pt idx="684">
                  <c:v>#N/A</c:v>
                </c:pt>
                <c:pt idx="685">
                  <c:v>3.1379999999999999</c:v>
                </c:pt>
                <c:pt idx="686">
                  <c:v>3.161</c:v>
                </c:pt>
                <c:pt idx="687">
                  <c:v>#N/A</c:v>
                </c:pt>
                <c:pt idx="688">
                  <c:v>#N/A</c:v>
                </c:pt>
                <c:pt idx="689">
                  <c:v>3.23</c:v>
                </c:pt>
                <c:pt idx="690">
                  <c:v>3.2530000000000001</c:v>
                </c:pt>
                <c:pt idx="691">
                  <c:v>3.2759999999999998</c:v>
                </c:pt>
                <c:pt idx="692">
                  <c:v>3.2989999999999999</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3.2989999999999999</c:v>
                </c:pt>
                <c:pt idx="727">
                  <c:v>#N/A</c:v>
                </c:pt>
                <c:pt idx="728">
                  <c:v>#N/A</c:v>
                </c:pt>
                <c:pt idx="729">
                  <c:v>#N/A</c:v>
                </c:pt>
                <c:pt idx="730">
                  <c:v>#N/A</c:v>
                </c:pt>
                <c:pt idx="731">
                  <c:v>#N/A</c:v>
                </c:pt>
                <c:pt idx="732">
                  <c:v>3.4369999999999998</c:v>
                </c:pt>
                <c:pt idx="733">
                  <c:v>#N/A</c:v>
                </c:pt>
                <c:pt idx="734">
                  <c:v>#N/A</c:v>
                </c:pt>
                <c:pt idx="735">
                  <c:v>3.5060000000000002</c:v>
                </c:pt>
                <c:pt idx="736">
                  <c:v>3.5289999999999999</c:v>
                </c:pt>
                <c:pt idx="737">
                  <c:v>#N/A</c:v>
                </c:pt>
                <c:pt idx="738">
                  <c:v>#N/A</c:v>
                </c:pt>
                <c:pt idx="739">
                  <c:v>#N/A</c:v>
                </c:pt>
                <c:pt idx="740">
                  <c:v>#N/A</c:v>
                </c:pt>
                <c:pt idx="741">
                  <c:v>3.6440000000000001</c:v>
                </c:pt>
                <c:pt idx="742">
                  <c:v>3.6669999999999998</c:v>
                </c:pt>
                <c:pt idx="743">
                  <c:v>3.69</c:v>
                </c:pt>
                <c:pt idx="744">
                  <c:v>#N/A</c:v>
                </c:pt>
                <c:pt idx="745">
                  <c:v>#N/A</c:v>
                </c:pt>
                <c:pt idx="746">
                  <c:v>#N/A</c:v>
                </c:pt>
                <c:pt idx="747">
                  <c:v>3</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3.2989999999999999</c:v>
                </c:pt>
                <c:pt idx="761">
                  <c:v>#N/A</c:v>
                </c:pt>
                <c:pt idx="762">
                  <c:v>#N/A</c:v>
                </c:pt>
                <c:pt idx="763">
                  <c:v>#N/A</c:v>
                </c:pt>
                <c:pt idx="764">
                  <c:v>3.391</c:v>
                </c:pt>
                <c:pt idx="765">
                  <c:v>3.4140000000000001</c:v>
                </c:pt>
                <c:pt idx="766">
                  <c:v>#N/A</c:v>
                </c:pt>
                <c:pt idx="767">
                  <c:v>#N/A</c:v>
                </c:pt>
                <c:pt idx="768">
                  <c:v>#N/A</c:v>
                </c:pt>
                <c:pt idx="769">
                  <c:v>#N/A</c:v>
                </c:pt>
                <c:pt idx="770">
                  <c:v>#N/A</c:v>
                </c:pt>
                <c:pt idx="771">
                  <c:v>3.552</c:v>
                </c:pt>
                <c:pt idx="772">
                  <c:v>#N/A</c:v>
                </c:pt>
                <c:pt idx="773">
                  <c:v>#N/A</c:v>
                </c:pt>
                <c:pt idx="774">
                  <c:v>#N/A</c:v>
                </c:pt>
                <c:pt idx="775">
                  <c:v>#N/A</c:v>
                </c:pt>
                <c:pt idx="776">
                  <c:v>#N/A</c:v>
                </c:pt>
                <c:pt idx="777">
                  <c:v>3.69</c:v>
                </c:pt>
                <c:pt idx="778">
                  <c:v>3.7130000000000001</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3.23</c:v>
                </c:pt>
                <c:pt idx="792">
                  <c:v>#N/A</c:v>
                </c:pt>
                <c:pt idx="793">
                  <c:v>#N/A</c:v>
                </c:pt>
                <c:pt idx="794">
                  <c:v>3.2989999999999999</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3.5979999999999999</c:v>
                </c:pt>
                <c:pt idx="808">
                  <c:v>#N/A</c:v>
                </c:pt>
                <c:pt idx="809">
                  <c:v>#N/A</c:v>
                </c:pt>
                <c:pt idx="810">
                  <c:v>#N/A</c:v>
                </c:pt>
                <c:pt idx="811">
                  <c:v>3.69</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3.2989999999999999</c:v>
                </c:pt>
                <c:pt idx="829">
                  <c:v>#N/A</c:v>
                </c:pt>
                <c:pt idx="830">
                  <c:v>#N/A</c:v>
                </c:pt>
                <c:pt idx="831">
                  <c:v>#N/A</c:v>
                </c:pt>
                <c:pt idx="832">
                  <c:v>#N/A</c:v>
                </c:pt>
                <c:pt idx="833">
                  <c:v>#N/A</c:v>
                </c:pt>
                <c:pt idx="834">
                  <c:v>#N/A</c:v>
                </c:pt>
                <c:pt idx="835">
                  <c:v>#N/A</c:v>
                </c:pt>
                <c:pt idx="836">
                  <c:v>#N/A</c:v>
                </c:pt>
                <c:pt idx="837">
                  <c:v>#N/A</c:v>
                </c:pt>
                <c:pt idx="838">
                  <c:v>3.5289999999999999</c:v>
                </c:pt>
                <c:pt idx="839">
                  <c:v>#N/A</c:v>
                </c:pt>
                <c:pt idx="840">
                  <c:v>#N/A</c:v>
                </c:pt>
                <c:pt idx="841">
                  <c:v>#N/A</c:v>
                </c:pt>
                <c:pt idx="842">
                  <c:v>#N/A</c:v>
                </c:pt>
                <c:pt idx="843">
                  <c:v>3.6440000000000001</c:v>
                </c:pt>
                <c:pt idx="844">
                  <c:v>#N/A</c:v>
                </c:pt>
                <c:pt idx="845">
                  <c:v>3.69</c:v>
                </c:pt>
                <c:pt idx="846">
                  <c:v>#N/A</c:v>
                </c:pt>
                <c:pt idx="847">
                  <c:v>#N/A</c:v>
                </c:pt>
                <c:pt idx="848">
                  <c:v>#N/A</c:v>
                </c:pt>
                <c:pt idx="849">
                  <c:v>#N/A</c:v>
                </c:pt>
                <c:pt idx="850">
                  <c:v>#N/A</c:v>
                </c:pt>
                <c:pt idx="851">
                  <c:v>3.0459999999999998</c:v>
                </c:pt>
                <c:pt idx="852">
                  <c:v>#N/A</c:v>
                </c:pt>
                <c:pt idx="853">
                  <c:v>#N/A</c:v>
                </c:pt>
                <c:pt idx="854">
                  <c:v>3.1150000000000002</c:v>
                </c:pt>
                <c:pt idx="855">
                  <c:v>3.1379999999999999</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3.4369999999999998</c:v>
                </c:pt>
                <c:pt idx="869">
                  <c:v>#N/A</c:v>
                </c:pt>
                <c:pt idx="870">
                  <c:v>#N/A</c:v>
                </c:pt>
                <c:pt idx="871">
                  <c:v>3.5060000000000002</c:v>
                </c:pt>
                <c:pt idx="872">
                  <c:v>#N/A</c:v>
                </c:pt>
                <c:pt idx="873">
                  <c:v>#N/A</c:v>
                </c:pt>
                <c:pt idx="874">
                  <c:v>#N/A</c:v>
                </c:pt>
                <c:pt idx="875">
                  <c:v>3.5979999999999999</c:v>
                </c:pt>
                <c:pt idx="876">
                  <c:v>3.621</c:v>
                </c:pt>
                <c:pt idx="877">
                  <c:v>#N/A</c:v>
                </c:pt>
                <c:pt idx="878">
                  <c:v>#N/A</c:v>
                </c:pt>
                <c:pt idx="879">
                  <c:v>3.69</c:v>
                </c:pt>
                <c:pt idx="880">
                  <c:v>#N/A</c:v>
                </c:pt>
                <c:pt idx="881">
                  <c:v>3.7359999999999998</c:v>
                </c:pt>
                <c:pt idx="882">
                  <c:v>#N/A</c:v>
                </c:pt>
                <c:pt idx="883">
                  <c:v>#N/A</c:v>
                </c:pt>
                <c:pt idx="884">
                  <c:v>#N/A</c:v>
                </c:pt>
                <c:pt idx="885">
                  <c:v>#N/A</c:v>
                </c:pt>
                <c:pt idx="886">
                  <c:v>3.069</c:v>
                </c:pt>
                <c:pt idx="887">
                  <c:v>#N/A</c:v>
                </c:pt>
                <c:pt idx="888">
                  <c:v>#N/A</c:v>
                </c:pt>
                <c:pt idx="889">
                  <c:v>#N/A</c:v>
                </c:pt>
                <c:pt idx="890">
                  <c:v>#N/A</c:v>
                </c:pt>
                <c:pt idx="891">
                  <c:v>#N/A</c:v>
                </c:pt>
                <c:pt idx="892">
                  <c:v>#N/A</c:v>
                </c:pt>
                <c:pt idx="893">
                  <c:v>#N/A</c:v>
                </c:pt>
                <c:pt idx="894">
                  <c:v>#N/A</c:v>
                </c:pt>
                <c:pt idx="895">
                  <c:v>#N/A</c:v>
                </c:pt>
                <c:pt idx="896">
                  <c:v>3.2989999999999999</c:v>
                </c:pt>
                <c:pt idx="897">
                  <c:v>#N/A</c:v>
                </c:pt>
                <c:pt idx="898">
                  <c:v>#N/A</c:v>
                </c:pt>
                <c:pt idx="899">
                  <c:v>3.3679999999999999</c:v>
                </c:pt>
                <c:pt idx="900">
                  <c:v>#N/A</c:v>
                </c:pt>
                <c:pt idx="901">
                  <c:v>#N/A</c:v>
                </c:pt>
                <c:pt idx="902">
                  <c:v>3.4369999999999998</c:v>
                </c:pt>
                <c:pt idx="903">
                  <c:v>3.46</c:v>
                </c:pt>
                <c:pt idx="904">
                  <c:v>3.4830000000000001</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3.2530000000000001</c:v>
                </c:pt>
                <c:pt idx="929">
                  <c:v>#N/A</c:v>
                </c:pt>
                <c:pt idx="930">
                  <c:v>3.2989999999999999</c:v>
                </c:pt>
                <c:pt idx="931">
                  <c:v>#N/A</c:v>
                </c:pt>
                <c:pt idx="932">
                  <c:v>#N/A</c:v>
                </c:pt>
                <c:pt idx="933">
                  <c:v>3.3679999999999999</c:v>
                </c:pt>
                <c:pt idx="934">
                  <c:v>#N/A</c:v>
                </c:pt>
                <c:pt idx="935">
                  <c:v>#N/A</c:v>
                </c:pt>
                <c:pt idx="936">
                  <c:v>#N/A</c:v>
                </c:pt>
                <c:pt idx="937">
                  <c:v>3.46</c:v>
                </c:pt>
                <c:pt idx="938">
                  <c:v>3.4830000000000001</c:v>
                </c:pt>
                <c:pt idx="939">
                  <c:v>3.5060000000000002</c:v>
                </c:pt>
                <c:pt idx="940">
                  <c:v>3.5289999999999999</c:v>
                </c:pt>
                <c:pt idx="941">
                  <c:v>#N/A</c:v>
                </c:pt>
                <c:pt idx="942">
                  <c:v>#N/A</c:v>
                </c:pt>
                <c:pt idx="943">
                  <c:v>3.5979999999999999</c:v>
                </c:pt>
                <c:pt idx="944">
                  <c:v>#N/A</c:v>
                </c:pt>
                <c:pt idx="945">
                  <c:v>#N/A</c:v>
                </c:pt>
                <c:pt idx="946">
                  <c:v>#N/A</c:v>
                </c:pt>
                <c:pt idx="947">
                  <c:v>3.69</c:v>
                </c:pt>
                <c:pt idx="948">
                  <c:v>#N/A</c:v>
                </c:pt>
                <c:pt idx="949">
                  <c:v>#N/A</c:v>
                </c:pt>
                <c:pt idx="950">
                  <c:v>#N/A</c:v>
                </c:pt>
                <c:pt idx="951">
                  <c:v>3</c:v>
                </c:pt>
                <c:pt idx="952">
                  <c:v>3.0230000000000001</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numCache>
            </c:numRef>
          </c:yVal>
          <c:smooth val="1"/>
          <c:extLst>
            <c:ext xmlns:c16="http://schemas.microsoft.com/office/drawing/2014/chart" uri="{C3380CC4-5D6E-409C-BE32-E72D297353CC}">
              <c16:uniqueId val="{00000002-2901-434A-93BD-A45102E004E1}"/>
            </c:ext>
          </c:extLst>
        </c:ser>
        <c:ser>
          <c:idx val="3"/>
          <c:order val="3"/>
          <c:tx>
            <c:v>Traditional</c:v>
          </c:tx>
          <c:spPr>
            <a:ln>
              <a:noFill/>
              <a:prstDash val="solid"/>
            </a:ln>
          </c:spPr>
          <c:marker>
            <c:symbol val="circle"/>
            <c:size val="4"/>
            <c:spPr>
              <a:ln>
                <a:prstDash val="solid"/>
              </a:ln>
            </c:spPr>
          </c:marker>
          <c:xVal>
            <c:numRef>
              <c:f>'Map Calc'!$M$2:$M$1500</c:f>
              <c:numCache>
                <c:formatCode>General</c:formatCode>
                <c:ptCount val="1499"/>
                <c:pt idx="0">
                  <c:v>#N/A</c:v>
                </c:pt>
                <c:pt idx="1">
                  <c:v>2010</c:v>
                </c:pt>
                <c:pt idx="2">
                  <c:v>#N/A</c:v>
                </c:pt>
                <c:pt idx="3">
                  <c:v>#N/A</c:v>
                </c:pt>
                <c:pt idx="4">
                  <c:v>#N/A</c:v>
                </c:pt>
                <c:pt idx="5">
                  <c:v>#N/A</c:v>
                </c:pt>
                <c:pt idx="6">
                  <c:v>#N/A</c:v>
                </c:pt>
                <c:pt idx="7">
                  <c:v>2026</c:v>
                </c:pt>
                <c:pt idx="8">
                  <c:v>2015</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1994</c:v>
                </c:pt>
                <c:pt idx="24">
                  <c:v>1990</c:v>
                </c:pt>
                <c:pt idx="25">
                  <c:v>#N/A</c:v>
                </c:pt>
                <c:pt idx="26">
                  <c:v>#N/A</c:v>
                </c:pt>
                <c:pt idx="27">
                  <c:v>#N/A</c:v>
                </c:pt>
                <c:pt idx="28">
                  <c:v>#N/A</c:v>
                </c:pt>
                <c:pt idx="29">
                  <c:v>2020</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2010</c:v>
                </c:pt>
                <c:pt idx="46">
                  <c:v>#N/A</c:v>
                </c:pt>
                <c:pt idx="47">
                  <c:v>#N/A</c:v>
                </c:pt>
                <c:pt idx="48">
                  <c:v>#N/A</c:v>
                </c:pt>
                <c:pt idx="49">
                  <c:v>#N/A</c:v>
                </c:pt>
                <c:pt idx="50">
                  <c:v>1997</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1978</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2009</c:v>
                </c:pt>
                <c:pt idx="99">
                  <c:v>#N/A</c:v>
                </c:pt>
                <c:pt idx="100">
                  <c:v>#N/A</c:v>
                </c:pt>
                <c:pt idx="101">
                  <c:v>#N/A</c:v>
                </c:pt>
                <c:pt idx="102">
                  <c:v>#N/A</c:v>
                </c:pt>
                <c:pt idx="103">
                  <c:v>2019</c:v>
                </c:pt>
                <c:pt idx="104">
                  <c:v>#N/A</c:v>
                </c:pt>
                <c:pt idx="105">
                  <c:v>#N/A</c:v>
                </c:pt>
                <c:pt idx="106">
                  <c:v>2010</c:v>
                </c:pt>
                <c:pt idx="107">
                  <c:v>2014</c:v>
                </c:pt>
                <c:pt idx="108">
                  <c:v>1994</c:v>
                </c:pt>
                <c:pt idx="109">
                  <c:v>2005</c:v>
                </c:pt>
                <c:pt idx="110">
                  <c:v>#N/A</c:v>
                </c:pt>
                <c:pt idx="111">
                  <c:v>2010</c:v>
                </c:pt>
                <c:pt idx="112">
                  <c:v>2020</c:v>
                </c:pt>
                <c:pt idx="113">
                  <c:v>2013</c:v>
                </c:pt>
                <c:pt idx="114">
                  <c:v>2025</c:v>
                </c:pt>
                <c:pt idx="115">
                  <c:v>#N/A</c:v>
                </c:pt>
                <c:pt idx="116">
                  <c:v>#N/A</c:v>
                </c:pt>
                <c:pt idx="117">
                  <c:v>1991</c:v>
                </c:pt>
                <c:pt idx="118">
                  <c:v>#N/A</c:v>
                </c:pt>
                <c:pt idx="119">
                  <c:v>2010</c:v>
                </c:pt>
                <c:pt idx="120">
                  <c:v>#N/A</c:v>
                </c:pt>
                <c:pt idx="121">
                  <c:v>#N/A</c:v>
                </c:pt>
                <c:pt idx="122">
                  <c:v>#N/A</c:v>
                </c:pt>
                <c:pt idx="123">
                  <c:v>#N/A</c:v>
                </c:pt>
                <c:pt idx="124">
                  <c:v>#N/A</c:v>
                </c:pt>
                <c:pt idx="125">
                  <c:v>#N/A</c:v>
                </c:pt>
                <c:pt idx="126">
                  <c:v>#N/A</c:v>
                </c:pt>
                <c:pt idx="127">
                  <c:v>#N/A</c:v>
                </c:pt>
                <c:pt idx="128">
                  <c:v>1998</c:v>
                </c:pt>
                <c:pt idx="129">
                  <c:v>1997</c:v>
                </c:pt>
                <c:pt idx="130">
                  <c:v>2019</c:v>
                </c:pt>
                <c:pt idx="131">
                  <c:v>#N/A</c:v>
                </c:pt>
                <c:pt idx="132">
                  <c:v>#N/A</c:v>
                </c:pt>
                <c:pt idx="133">
                  <c:v>#N/A</c:v>
                </c:pt>
                <c:pt idx="134">
                  <c:v>#N/A</c:v>
                </c:pt>
                <c:pt idx="135">
                  <c:v>#N/A</c:v>
                </c:pt>
                <c:pt idx="136">
                  <c:v>#N/A</c:v>
                </c:pt>
                <c:pt idx="137">
                  <c:v>#N/A</c:v>
                </c:pt>
                <c:pt idx="138">
                  <c:v>#N/A</c:v>
                </c:pt>
                <c:pt idx="139">
                  <c:v>#N/A</c:v>
                </c:pt>
                <c:pt idx="140">
                  <c:v>#N/A</c:v>
                </c:pt>
                <c:pt idx="141">
                  <c:v>#N/A</c:v>
                </c:pt>
                <c:pt idx="142">
                  <c:v>2017</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2025</c:v>
                </c:pt>
                <c:pt idx="156">
                  <c:v>#N/A</c:v>
                </c:pt>
                <c:pt idx="157">
                  <c:v>#N/A</c:v>
                </c:pt>
                <c:pt idx="158">
                  <c:v>#N/A</c:v>
                </c:pt>
                <c:pt idx="159">
                  <c:v>#N/A</c:v>
                </c:pt>
                <c:pt idx="160">
                  <c:v>#N/A</c:v>
                </c:pt>
                <c:pt idx="161">
                  <c:v>#N/A</c:v>
                </c:pt>
                <c:pt idx="162">
                  <c:v>#N/A</c:v>
                </c:pt>
                <c:pt idx="163">
                  <c:v>#N/A</c:v>
                </c:pt>
                <c:pt idx="164">
                  <c:v>2015</c:v>
                </c:pt>
                <c:pt idx="165">
                  <c:v>#N/A</c:v>
                </c:pt>
                <c:pt idx="166">
                  <c:v>1998</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2026</c:v>
                </c:pt>
                <c:pt idx="206">
                  <c:v>#N/A</c:v>
                </c:pt>
                <c:pt idx="207">
                  <c:v>#N/A</c:v>
                </c:pt>
                <c:pt idx="208">
                  <c:v>#N/A</c:v>
                </c:pt>
                <c:pt idx="209">
                  <c:v>2010</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2002</c:v>
                </c:pt>
                <c:pt idx="241">
                  <c:v>#N/A</c:v>
                </c:pt>
                <c:pt idx="242">
                  <c:v>#N/A</c:v>
                </c:pt>
                <c:pt idx="243">
                  <c:v>#N/A</c:v>
                </c:pt>
                <c:pt idx="244">
                  <c:v>1990</c:v>
                </c:pt>
                <c:pt idx="245">
                  <c:v>2026</c:v>
                </c:pt>
                <c:pt idx="246">
                  <c:v>2006</c:v>
                </c:pt>
                <c:pt idx="247">
                  <c:v>2003</c:v>
                </c:pt>
                <c:pt idx="248">
                  <c:v>#N/A</c:v>
                </c:pt>
                <c:pt idx="249">
                  <c:v>#N/A</c:v>
                </c:pt>
                <c:pt idx="250">
                  <c:v>#N/A</c:v>
                </c:pt>
                <c:pt idx="251">
                  <c:v>#N/A</c:v>
                </c:pt>
                <c:pt idx="252">
                  <c:v>#N/A</c:v>
                </c:pt>
                <c:pt idx="253">
                  <c:v>#N/A</c:v>
                </c:pt>
                <c:pt idx="254">
                  <c:v>#N/A</c:v>
                </c:pt>
                <c:pt idx="255">
                  <c:v>#N/A</c:v>
                </c:pt>
                <c:pt idx="256">
                  <c:v>2006</c:v>
                </c:pt>
                <c:pt idx="257">
                  <c:v>#N/A</c:v>
                </c:pt>
                <c:pt idx="258">
                  <c:v>2023</c:v>
                </c:pt>
                <c:pt idx="259">
                  <c:v>#N/A</c:v>
                </c:pt>
                <c:pt idx="260">
                  <c:v>2008</c:v>
                </c:pt>
                <c:pt idx="261">
                  <c:v>#N/A</c:v>
                </c:pt>
                <c:pt idx="262">
                  <c:v>2010</c:v>
                </c:pt>
                <c:pt idx="263">
                  <c:v>#N/A</c:v>
                </c:pt>
                <c:pt idx="264">
                  <c:v>#N/A</c:v>
                </c:pt>
                <c:pt idx="265">
                  <c:v>2011</c:v>
                </c:pt>
                <c:pt idx="266">
                  <c:v>#N/A</c:v>
                </c:pt>
                <c:pt idx="267">
                  <c:v>#N/A</c:v>
                </c:pt>
                <c:pt idx="268">
                  <c:v>#N/A</c:v>
                </c:pt>
                <c:pt idx="269">
                  <c:v>#N/A</c:v>
                </c:pt>
                <c:pt idx="270">
                  <c:v>#N/A</c:v>
                </c:pt>
                <c:pt idx="271">
                  <c:v>#N/A</c:v>
                </c:pt>
                <c:pt idx="272">
                  <c:v>#N/A</c:v>
                </c:pt>
                <c:pt idx="273">
                  <c:v>#N/A</c:v>
                </c:pt>
                <c:pt idx="274">
                  <c:v>2024</c:v>
                </c:pt>
                <c:pt idx="275">
                  <c:v>2008</c:v>
                </c:pt>
                <c:pt idx="276">
                  <c:v>#N/A</c:v>
                </c:pt>
                <c:pt idx="277">
                  <c:v>#N/A</c:v>
                </c:pt>
                <c:pt idx="278">
                  <c:v>#N/A</c:v>
                </c:pt>
                <c:pt idx="279">
                  <c:v>#N/A</c:v>
                </c:pt>
                <c:pt idx="280">
                  <c:v>#N/A</c:v>
                </c:pt>
                <c:pt idx="281">
                  <c:v>#N/A</c:v>
                </c:pt>
                <c:pt idx="282">
                  <c:v>#N/A</c:v>
                </c:pt>
                <c:pt idx="283">
                  <c:v>2004</c:v>
                </c:pt>
                <c:pt idx="284">
                  <c:v>2015</c:v>
                </c:pt>
                <c:pt idx="285">
                  <c:v>2017</c:v>
                </c:pt>
                <c:pt idx="286">
                  <c:v>#N/A</c:v>
                </c:pt>
                <c:pt idx="287">
                  <c:v>#N/A</c:v>
                </c:pt>
                <c:pt idx="288">
                  <c:v>#N/A</c:v>
                </c:pt>
                <c:pt idx="289">
                  <c:v>#N/A</c:v>
                </c:pt>
                <c:pt idx="290">
                  <c:v>#N/A</c:v>
                </c:pt>
                <c:pt idx="291">
                  <c:v>1990</c:v>
                </c:pt>
                <c:pt idx="292">
                  <c:v>#N/A</c:v>
                </c:pt>
                <c:pt idx="293">
                  <c:v>#N/A</c:v>
                </c:pt>
                <c:pt idx="294">
                  <c:v>#N/A</c:v>
                </c:pt>
                <c:pt idx="295">
                  <c:v>2007</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2006</c:v>
                </c:pt>
                <c:pt idx="310">
                  <c:v>#N/A</c:v>
                </c:pt>
                <c:pt idx="311">
                  <c:v>#N/A</c:v>
                </c:pt>
                <c:pt idx="312">
                  <c:v>#N/A</c:v>
                </c:pt>
                <c:pt idx="313">
                  <c:v>#N/A</c:v>
                </c:pt>
                <c:pt idx="314">
                  <c:v>2010</c:v>
                </c:pt>
                <c:pt idx="315">
                  <c:v>2014</c:v>
                </c:pt>
                <c:pt idx="316">
                  <c:v>2018</c:v>
                </c:pt>
                <c:pt idx="317">
                  <c:v>#N/A</c:v>
                </c:pt>
                <c:pt idx="318">
                  <c:v>#N/A</c:v>
                </c:pt>
                <c:pt idx="319">
                  <c:v>#N/A</c:v>
                </c:pt>
                <c:pt idx="320">
                  <c:v>#N/A</c:v>
                </c:pt>
                <c:pt idx="321">
                  <c:v>2002</c:v>
                </c:pt>
                <c:pt idx="322">
                  <c:v>2007</c:v>
                </c:pt>
                <c:pt idx="323">
                  <c:v>2022</c:v>
                </c:pt>
                <c:pt idx="324">
                  <c:v>#N/A</c:v>
                </c:pt>
                <c:pt idx="325">
                  <c:v>#N/A</c:v>
                </c:pt>
                <c:pt idx="326">
                  <c:v>#N/A</c:v>
                </c:pt>
                <c:pt idx="327">
                  <c:v>#N/A</c:v>
                </c:pt>
                <c:pt idx="328">
                  <c:v>#N/A</c:v>
                </c:pt>
                <c:pt idx="329">
                  <c:v>2020</c:v>
                </c:pt>
                <c:pt idx="330">
                  <c:v>#N/A</c:v>
                </c:pt>
                <c:pt idx="331">
                  <c:v>#N/A</c:v>
                </c:pt>
                <c:pt idx="332">
                  <c:v>#N/A</c:v>
                </c:pt>
                <c:pt idx="333">
                  <c:v>#N/A</c:v>
                </c:pt>
                <c:pt idx="334">
                  <c:v>#N/A</c:v>
                </c:pt>
                <c:pt idx="335">
                  <c:v>#N/A</c:v>
                </c:pt>
                <c:pt idx="336">
                  <c:v>2014</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1984</c:v>
                </c:pt>
                <c:pt idx="356">
                  <c:v>2022</c:v>
                </c:pt>
                <c:pt idx="357">
                  <c:v>#N/A</c:v>
                </c:pt>
                <c:pt idx="358">
                  <c:v>#N/A</c:v>
                </c:pt>
                <c:pt idx="359">
                  <c:v>#N/A</c:v>
                </c:pt>
                <c:pt idx="360">
                  <c:v>#N/A</c:v>
                </c:pt>
                <c:pt idx="361">
                  <c:v>#N/A</c:v>
                </c:pt>
                <c:pt idx="362">
                  <c:v>#N/A</c:v>
                </c:pt>
                <c:pt idx="363">
                  <c:v>#N/A</c:v>
                </c:pt>
                <c:pt idx="364">
                  <c:v>#N/A</c:v>
                </c:pt>
                <c:pt idx="365">
                  <c:v>#N/A</c:v>
                </c:pt>
                <c:pt idx="366">
                  <c:v>2017</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2026</c:v>
                </c:pt>
                <c:pt idx="387">
                  <c:v>2013</c:v>
                </c:pt>
                <c:pt idx="388">
                  <c:v>2025</c:v>
                </c:pt>
                <c:pt idx="389">
                  <c:v>#N/A</c:v>
                </c:pt>
                <c:pt idx="390">
                  <c:v>#N/A</c:v>
                </c:pt>
                <c:pt idx="391">
                  <c:v>#N/A</c:v>
                </c:pt>
                <c:pt idx="392">
                  <c:v>2012</c:v>
                </c:pt>
                <c:pt idx="393">
                  <c:v>#N/A</c:v>
                </c:pt>
                <c:pt idx="394">
                  <c:v>2017</c:v>
                </c:pt>
                <c:pt idx="395">
                  <c:v>#N/A</c:v>
                </c:pt>
                <c:pt idx="396">
                  <c:v>#N/A</c:v>
                </c:pt>
                <c:pt idx="397">
                  <c:v>#N/A</c:v>
                </c:pt>
                <c:pt idx="398">
                  <c:v>#N/A</c:v>
                </c:pt>
                <c:pt idx="399">
                  <c:v>2007</c:v>
                </c:pt>
                <c:pt idx="400">
                  <c:v>#N/A</c:v>
                </c:pt>
                <c:pt idx="401">
                  <c:v>#N/A</c:v>
                </c:pt>
                <c:pt idx="402">
                  <c:v>2011</c:v>
                </c:pt>
                <c:pt idx="403">
                  <c:v>#N/A</c:v>
                </c:pt>
                <c:pt idx="404">
                  <c:v>#N/A</c:v>
                </c:pt>
                <c:pt idx="405">
                  <c:v>#N/A</c:v>
                </c:pt>
                <c:pt idx="406">
                  <c:v>#N/A</c:v>
                </c:pt>
                <c:pt idx="407">
                  <c:v>#N/A</c:v>
                </c:pt>
                <c:pt idx="408">
                  <c:v>#N/A</c:v>
                </c:pt>
                <c:pt idx="409">
                  <c:v>#N/A</c:v>
                </c:pt>
                <c:pt idx="410">
                  <c:v>#N/A</c:v>
                </c:pt>
                <c:pt idx="411">
                  <c:v>2001</c:v>
                </c:pt>
                <c:pt idx="412">
                  <c:v>2007</c:v>
                </c:pt>
                <c:pt idx="413">
                  <c:v>2006</c:v>
                </c:pt>
                <c:pt idx="414">
                  <c:v>#N/A</c:v>
                </c:pt>
                <c:pt idx="415">
                  <c:v>#N/A</c:v>
                </c:pt>
                <c:pt idx="416">
                  <c:v>2019</c:v>
                </c:pt>
                <c:pt idx="417">
                  <c:v>#N/A</c:v>
                </c:pt>
                <c:pt idx="418">
                  <c:v>#N/A</c:v>
                </c:pt>
                <c:pt idx="419">
                  <c:v>#N/A</c:v>
                </c:pt>
                <c:pt idx="420">
                  <c:v>#N/A</c:v>
                </c:pt>
                <c:pt idx="421">
                  <c:v>2015</c:v>
                </c:pt>
                <c:pt idx="422">
                  <c:v>#N/A</c:v>
                </c:pt>
                <c:pt idx="423">
                  <c:v>#N/A</c:v>
                </c:pt>
                <c:pt idx="424">
                  <c:v>#N/A</c:v>
                </c:pt>
                <c:pt idx="425">
                  <c:v>#N/A</c:v>
                </c:pt>
                <c:pt idx="426">
                  <c:v>#N/A</c:v>
                </c:pt>
                <c:pt idx="427">
                  <c:v>#N/A</c:v>
                </c:pt>
                <c:pt idx="428">
                  <c:v>#N/A</c:v>
                </c:pt>
                <c:pt idx="429">
                  <c:v>#N/A</c:v>
                </c:pt>
                <c:pt idx="430">
                  <c:v>#N/A</c:v>
                </c:pt>
                <c:pt idx="431">
                  <c:v>#N/A</c:v>
                </c:pt>
                <c:pt idx="432">
                  <c:v>#N/A</c:v>
                </c:pt>
                <c:pt idx="433">
                  <c:v>2020</c:v>
                </c:pt>
                <c:pt idx="434">
                  <c:v>#N/A</c:v>
                </c:pt>
                <c:pt idx="435">
                  <c:v>2006</c:v>
                </c:pt>
                <c:pt idx="436">
                  <c:v>1986</c:v>
                </c:pt>
                <c:pt idx="437">
                  <c:v>#N/A</c:v>
                </c:pt>
                <c:pt idx="438">
                  <c:v>#N/A</c:v>
                </c:pt>
                <c:pt idx="439">
                  <c:v>#N/A</c:v>
                </c:pt>
                <c:pt idx="440">
                  <c:v>#N/A</c:v>
                </c:pt>
                <c:pt idx="441">
                  <c:v>#N/A</c:v>
                </c:pt>
                <c:pt idx="442">
                  <c:v>#N/A</c:v>
                </c:pt>
                <c:pt idx="443">
                  <c:v>#N/A</c:v>
                </c:pt>
                <c:pt idx="444">
                  <c:v>1995</c:v>
                </c:pt>
                <c:pt idx="445">
                  <c:v>#N/A</c:v>
                </c:pt>
                <c:pt idx="446">
                  <c:v>#N/A</c:v>
                </c:pt>
                <c:pt idx="447">
                  <c:v>#N/A</c:v>
                </c:pt>
                <c:pt idx="448">
                  <c:v>#N/A</c:v>
                </c:pt>
                <c:pt idx="449">
                  <c:v>#N/A</c:v>
                </c:pt>
                <c:pt idx="450">
                  <c:v>#N/A</c:v>
                </c:pt>
                <c:pt idx="451">
                  <c:v>#N/A</c:v>
                </c:pt>
                <c:pt idx="452">
                  <c:v>#N/A</c:v>
                </c:pt>
                <c:pt idx="453">
                  <c:v>2019</c:v>
                </c:pt>
                <c:pt idx="454">
                  <c:v>#N/A</c:v>
                </c:pt>
                <c:pt idx="455">
                  <c:v>#N/A</c:v>
                </c:pt>
                <c:pt idx="456">
                  <c:v>#N/A</c:v>
                </c:pt>
                <c:pt idx="457">
                  <c:v>2001</c:v>
                </c:pt>
                <c:pt idx="458">
                  <c:v>#N/A</c:v>
                </c:pt>
                <c:pt idx="459">
                  <c:v>#N/A</c:v>
                </c:pt>
                <c:pt idx="460">
                  <c:v>#N/A</c:v>
                </c:pt>
                <c:pt idx="461">
                  <c:v>#N/A</c:v>
                </c:pt>
                <c:pt idx="462">
                  <c:v>#N/A</c:v>
                </c:pt>
                <c:pt idx="463">
                  <c:v>#N/A</c:v>
                </c:pt>
                <c:pt idx="464">
                  <c:v>#N/A</c:v>
                </c:pt>
                <c:pt idx="465">
                  <c:v>#N/A</c:v>
                </c:pt>
                <c:pt idx="466">
                  <c:v>#N/A</c:v>
                </c:pt>
                <c:pt idx="467">
                  <c:v>#N/A</c:v>
                </c:pt>
                <c:pt idx="468">
                  <c:v>2020</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2012</c:v>
                </c:pt>
                <c:pt idx="487">
                  <c:v>2011</c:v>
                </c:pt>
                <c:pt idx="488">
                  <c:v>1987</c:v>
                </c:pt>
                <c:pt idx="489">
                  <c:v>#N/A</c:v>
                </c:pt>
                <c:pt idx="490">
                  <c:v>#N/A</c:v>
                </c:pt>
                <c:pt idx="491">
                  <c:v>#N/A</c:v>
                </c:pt>
                <c:pt idx="492">
                  <c:v>2002</c:v>
                </c:pt>
                <c:pt idx="493">
                  <c:v>2003</c:v>
                </c:pt>
                <c:pt idx="494">
                  <c:v>2020</c:v>
                </c:pt>
                <c:pt idx="495">
                  <c:v>2022</c:v>
                </c:pt>
                <c:pt idx="496">
                  <c:v>#N/A</c:v>
                </c:pt>
                <c:pt idx="497">
                  <c:v>#N/A</c:v>
                </c:pt>
                <c:pt idx="498">
                  <c:v>#N/A</c:v>
                </c:pt>
                <c:pt idx="499">
                  <c:v>#N/A</c:v>
                </c:pt>
                <c:pt idx="500">
                  <c:v>#N/A</c:v>
                </c:pt>
                <c:pt idx="501">
                  <c:v>#N/A</c:v>
                </c:pt>
                <c:pt idx="502">
                  <c:v>#N/A</c:v>
                </c:pt>
                <c:pt idx="503">
                  <c:v>#N/A</c:v>
                </c:pt>
                <c:pt idx="504">
                  <c:v>#N/A</c:v>
                </c:pt>
                <c:pt idx="505">
                  <c:v>#N/A</c:v>
                </c:pt>
                <c:pt idx="506">
                  <c:v>2023</c:v>
                </c:pt>
                <c:pt idx="507">
                  <c:v>#N/A</c:v>
                </c:pt>
                <c:pt idx="508">
                  <c:v>#N/A</c:v>
                </c:pt>
                <c:pt idx="509">
                  <c:v>1983</c:v>
                </c:pt>
                <c:pt idx="510">
                  <c:v>#N/A</c:v>
                </c:pt>
                <c:pt idx="511">
                  <c:v>#N/A</c:v>
                </c:pt>
                <c:pt idx="512">
                  <c:v>#N/A</c:v>
                </c:pt>
                <c:pt idx="513">
                  <c:v>#N/A</c:v>
                </c:pt>
                <c:pt idx="514">
                  <c:v>#N/A</c:v>
                </c:pt>
                <c:pt idx="515">
                  <c:v>2011</c:v>
                </c:pt>
                <c:pt idx="516">
                  <c:v>#N/A</c:v>
                </c:pt>
                <c:pt idx="517">
                  <c:v>#N/A</c:v>
                </c:pt>
                <c:pt idx="518">
                  <c:v>#N/A</c:v>
                </c:pt>
                <c:pt idx="519">
                  <c:v>2016</c:v>
                </c:pt>
                <c:pt idx="520">
                  <c:v>1995</c:v>
                </c:pt>
                <c:pt idx="521">
                  <c:v>#N/A</c:v>
                </c:pt>
                <c:pt idx="522">
                  <c:v>#N/A</c:v>
                </c:pt>
                <c:pt idx="523">
                  <c:v>#N/A</c:v>
                </c:pt>
                <c:pt idx="524">
                  <c:v>#N/A</c:v>
                </c:pt>
                <c:pt idx="525">
                  <c:v>#N/A</c:v>
                </c:pt>
                <c:pt idx="526">
                  <c:v>#N/A</c:v>
                </c:pt>
                <c:pt idx="527">
                  <c:v>#N/A</c:v>
                </c:pt>
                <c:pt idx="528">
                  <c:v>#N/A</c:v>
                </c:pt>
                <c:pt idx="529">
                  <c:v>#N/A</c:v>
                </c:pt>
                <c:pt idx="530">
                  <c:v>#N/A</c:v>
                </c:pt>
                <c:pt idx="531">
                  <c:v>1987</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1987</c:v>
                </c:pt>
                <c:pt idx="559">
                  <c:v>2015</c:v>
                </c:pt>
                <c:pt idx="560">
                  <c:v>2019</c:v>
                </c:pt>
                <c:pt idx="561">
                  <c:v>2017</c:v>
                </c:pt>
                <c:pt idx="562">
                  <c:v>#N/A</c:v>
                </c:pt>
                <c:pt idx="563">
                  <c:v>#N/A</c:v>
                </c:pt>
                <c:pt idx="564">
                  <c:v>2014</c:v>
                </c:pt>
                <c:pt idx="565">
                  <c:v>2019</c:v>
                </c:pt>
                <c:pt idx="566">
                  <c:v>#N/A</c:v>
                </c:pt>
                <c:pt idx="567">
                  <c:v>#N/A</c:v>
                </c:pt>
                <c:pt idx="568">
                  <c:v>#N/A</c:v>
                </c:pt>
                <c:pt idx="569">
                  <c:v>#N/A</c:v>
                </c:pt>
                <c:pt idx="570">
                  <c:v>#N/A</c:v>
                </c:pt>
                <c:pt idx="571">
                  <c:v>2022</c:v>
                </c:pt>
                <c:pt idx="572">
                  <c:v>#N/A</c:v>
                </c:pt>
                <c:pt idx="573">
                  <c:v>2025</c:v>
                </c:pt>
                <c:pt idx="574">
                  <c:v>#N/A</c:v>
                </c:pt>
                <c:pt idx="575">
                  <c:v>#N/A</c:v>
                </c:pt>
                <c:pt idx="576">
                  <c:v>#N/A</c:v>
                </c:pt>
                <c:pt idx="577">
                  <c:v>#N/A</c:v>
                </c:pt>
                <c:pt idx="578">
                  <c:v>2023</c:v>
                </c:pt>
                <c:pt idx="579">
                  <c:v>#N/A</c:v>
                </c:pt>
                <c:pt idx="580">
                  <c:v>2015</c:v>
                </c:pt>
                <c:pt idx="581">
                  <c:v>#N/A</c:v>
                </c:pt>
                <c:pt idx="582">
                  <c:v>#N/A</c:v>
                </c:pt>
                <c:pt idx="583">
                  <c:v>#N/A</c:v>
                </c:pt>
                <c:pt idx="584">
                  <c:v>#N/A</c:v>
                </c:pt>
                <c:pt idx="585">
                  <c:v>#N/A</c:v>
                </c:pt>
                <c:pt idx="586">
                  <c:v>#N/A</c:v>
                </c:pt>
                <c:pt idx="587">
                  <c:v>#N/A</c:v>
                </c:pt>
                <c:pt idx="588">
                  <c:v>#N/A</c:v>
                </c:pt>
                <c:pt idx="589">
                  <c:v>#N/A</c:v>
                </c:pt>
                <c:pt idx="590">
                  <c:v>#N/A</c:v>
                </c:pt>
                <c:pt idx="591">
                  <c:v>2012</c:v>
                </c:pt>
                <c:pt idx="592">
                  <c:v>#N/A</c:v>
                </c:pt>
                <c:pt idx="593">
                  <c:v>#N/A</c:v>
                </c:pt>
                <c:pt idx="594">
                  <c:v>#N/A</c:v>
                </c:pt>
                <c:pt idx="595">
                  <c:v>#N/A</c:v>
                </c:pt>
                <c:pt idx="596">
                  <c:v>#N/A</c:v>
                </c:pt>
                <c:pt idx="597">
                  <c:v>#N/A</c:v>
                </c:pt>
                <c:pt idx="598">
                  <c:v>#N/A</c:v>
                </c:pt>
                <c:pt idx="599">
                  <c:v>#N/A</c:v>
                </c:pt>
                <c:pt idx="600">
                  <c:v>#N/A</c:v>
                </c:pt>
                <c:pt idx="601">
                  <c:v>2009</c:v>
                </c:pt>
                <c:pt idx="602">
                  <c:v>2007</c:v>
                </c:pt>
                <c:pt idx="603">
                  <c:v>2012</c:v>
                </c:pt>
                <c:pt idx="604">
                  <c:v>2005</c:v>
                </c:pt>
                <c:pt idx="605">
                  <c:v>2020</c:v>
                </c:pt>
                <c:pt idx="606">
                  <c:v>2015</c:v>
                </c:pt>
                <c:pt idx="607">
                  <c:v>#N/A</c:v>
                </c:pt>
                <c:pt idx="608">
                  <c:v>#N/A</c:v>
                </c:pt>
                <c:pt idx="609">
                  <c:v>#N/A</c:v>
                </c:pt>
                <c:pt idx="610">
                  <c:v>#N/A</c:v>
                </c:pt>
                <c:pt idx="611">
                  <c:v>#N/A</c:v>
                </c:pt>
                <c:pt idx="612">
                  <c:v>2003</c:v>
                </c:pt>
                <c:pt idx="613">
                  <c:v>#N/A</c:v>
                </c:pt>
                <c:pt idx="614">
                  <c:v>#N/A</c:v>
                </c:pt>
                <c:pt idx="615">
                  <c:v>#N/A</c:v>
                </c:pt>
                <c:pt idx="616">
                  <c:v>#N/A</c:v>
                </c:pt>
                <c:pt idx="617">
                  <c:v>#N/A</c:v>
                </c:pt>
                <c:pt idx="618">
                  <c:v>#N/A</c:v>
                </c:pt>
                <c:pt idx="619">
                  <c:v>2023</c:v>
                </c:pt>
                <c:pt idx="620">
                  <c:v>2014</c:v>
                </c:pt>
                <c:pt idx="621">
                  <c:v>#N/A</c:v>
                </c:pt>
                <c:pt idx="622">
                  <c:v>#N/A</c:v>
                </c:pt>
                <c:pt idx="623">
                  <c:v>#N/A</c:v>
                </c:pt>
                <c:pt idx="624">
                  <c:v>1992</c:v>
                </c:pt>
                <c:pt idx="625">
                  <c:v>#N/A</c:v>
                </c:pt>
                <c:pt idx="626">
                  <c:v>#N/A</c:v>
                </c:pt>
                <c:pt idx="627">
                  <c:v>2026</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2020</c:v>
                </c:pt>
                <c:pt idx="645">
                  <c:v>2024</c:v>
                </c:pt>
                <c:pt idx="646">
                  <c:v>2026</c:v>
                </c:pt>
                <c:pt idx="647">
                  <c:v>#N/A</c:v>
                </c:pt>
                <c:pt idx="648">
                  <c:v>#N/A</c:v>
                </c:pt>
                <c:pt idx="649">
                  <c:v>#N/A</c:v>
                </c:pt>
                <c:pt idx="650">
                  <c:v>#N/A</c:v>
                </c:pt>
                <c:pt idx="651">
                  <c:v>#N/A</c:v>
                </c:pt>
                <c:pt idx="652">
                  <c:v>#N/A</c:v>
                </c:pt>
                <c:pt idx="653">
                  <c:v>#N/A</c:v>
                </c:pt>
                <c:pt idx="654">
                  <c:v>#N/A</c:v>
                </c:pt>
                <c:pt idx="655">
                  <c:v>#N/A</c:v>
                </c:pt>
                <c:pt idx="656">
                  <c:v>#N/A</c:v>
                </c:pt>
                <c:pt idx="657">
                  <c:v>#N/A</c:v>
                </c:pt>
                <c:pt idx="658">
                  <c:v>1980</c:v>
                </c:pt>
                <c:pt idx="659">
                  <c:v>#N/A</c:v>
                </c:pt>
                <c:pt idx="660">
                  <c:v>#N/A</c:v>
                </c:pt>
                <c:pt idx="661">
                  <c:v>2019</c:v>
                </c:pt>
                <c:pt idx="662">
                  <c:v>#N/A</c:v>
                </c:pt>
                <c:pt idx="663">
                  <c:v>#N/A</c:v>
                </c:pt>
                <c:pt idx="664">
                  <c:v>2007</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2026</c:v>
                </c:pt>
                <c:pt idx="678">
                  <c:v>2023</c:v>
                </c:pt>
                <c:pt idx="679">
                  <c:v>#N/A</c:v>
                </c:pt>
                <c:pt idx="680">
                  <c:v>2014</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2010</c:v>
                </c:pt>
                <c:pt idx="695">
                  <c:v>#N/A</c:v>
                </c:pt>
                <c:pt idx="696">
                  <c:v>#N/A</c:v>
                </c:pt>
                <c:pt idx="697">
                  <c:v>#N/A</c:v>
                </c:pt>
                <c:pt idx="698">
                  <c:v>#N/A</c:v>
                </c:pt>
                <c:pt idx="699">
                  <c:v>#N/A</c:v>
                </c:pt>
                <c:pt idx="700">
                  <c:v>#N/A</c:v>
                </c:pt>
                <c:pt idx="701">
                  <c:v>#N/A</c:v>
                </c:pt>
                <c:pt idx="702">
                  <c:v>#N/A</c:v>
                </c:pt>
                <c:pt idx="703">
                  <c:v>#N/A</c:v>
                </c:pt>
                <c:pt idx="704">
                  <c:v>#N/A</c:v>
                </c:pt>
                <c:pt idx="705">
                  <c:v>#N/A</c:v>
                </c:pt>
                <c:pt idx="706">
                  <c:v>2015</c:v>
                </c:pt>
                <c:pt idx="707">
                  <c:v>#N/A</c:v>
                </c:pt>
                <c:pt idx="708">
                  <c:v>#N/A</c:v>
                </c:pt>
                <c:pt idx="709">
                  <c:v>#N/A</c:v>
                </c:pt>
                <c:pt idx="710">
                  <c:v>#N/A</c:v>
                </c:pt>
                <c:pt idx="711">
                  <c:v>2014</c:v>
                </c:pt>
                <c:pt idx="712">
                  <c:v>#N/A</c:v>
                </c:pt>
                <c:pt idx="713">
                  <c:v>2008</c:v>
                </c:pt>
                <c:pt idx="714">
                  <c:v>2000</c:v>
                </c:pt>
                <c:pt idx="715">
                  <c:v>2010</c:v>
                </c:pt>
                <c:pt idx="716">
                  <c:v>2002</c:v>
                </c:pt>
                <c:pt idx="717">
                  <c:v>1996</c:v>
                </c:pt>
                <c:pt idx="718">
                  <c:v>2001</c:v>
                </c:pt>
                <c:pt idx="719">
                  <c:v>2024</c:v>
                </c:pt>
                <c:pt idx="720">
                  <c:v>2010</c:v>
                </c:pt>
                <c:pt idx="721">
                  <c:v>#N/A</c:v>
                </c:pt>
                <c:pt idx="722">
                  <c:v>#N/A</c:v>
                </c:pt>
                <c:pt idx="723">
                  <c:v>#N/A</c:v>
                </c:pt>
                <c:pt idx="724">
                  <c:v>#N/A</c:v>
                </c:pt>
                <c:pt idx="725">
                  <c:v>#N/A</c:v>
                </c:pt>
                <c:pt idx="726">
                  <c:v>2012</c:v>
                </c:pt>
                <c:pt idx="727">
                  <c:v>#N/A</c:v>
                </c:pt>
                <c:pt idx="728">
                  <c:v>#N/A</c:v>
                </c:pt>
                <c:pt idx="729">
                  <c:v>#N/A</c:v>
                </c:pt>
                <c:pt idx="730">
                  <c:v>#N/A</c:v>
                </c:pt>
                <c:pt idx="731">
                  <c:v>#N/A</c:v>
                </c:pt>
                <c:pt idx="732">
                  <c:v>2006</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2022</c:v>
                </c:pt>
                <c:pt idx="748">
                  <c:v>2023</c:v>
                </c:pt>
                <c:pt idx="749">
                  <c:v>#N/A</c:v>
                </c:pt>
                <c:pt idx="750">
                  <c:v>#N/A</c:v>
                </c:pt>
                <c:pt idx="751">
                  <c:v>#N/A</c:v>
                </c:pt>
                <c:pt idx="752">
                  <c:v>#N/A</c:v>
                </c:pt>
                <c:pt idx="753">
                  <c:v>2016</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2014</c:v>
                </c:pt>
                <c:pt idx="769">
                  <c:v>#N/A</c:v>
                </c:pt>
                <c:pt idx="770">
                  <c:v>#N/A</c:v>
                </c:pt>
                <c:pt idx="771">
                  <c:v>#N/A</c:v>
                </c:pt>
                <c:pt idx="772">
                  <c:v>#N/A</c:v>
                </c:pt>
                <c:pt idx="773">
                  <c:v>#N/A</c:v>
                </c:pt>
                <c:pt idx="774">
                  <c:v>#N/A</c:v>
                </c:pt>
                <c:pt idx="775">
                  <c:v>#N/A</c:v>
                </c:pt>
                <c:pt idx="776">
                  <c:v>#N/A</c:v>
                </c:pt>
                <c:pt idx="777">
                  <c:v>#N/A</c:v>
                </c:pt>
                <c:pt idx="778">
                  <c:v>#N/A</c:v>
                </c:pt>
                <c:pt idx="779">
                  <c:v>#N/A</c:v>
                </c:pt>
                <c:pt idx="780">
                  <c:v>2020</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1982</c:v>
                </c:pt>
                <c:pt idx="798">
                  <c:v>#N/A</c:v>
                </c:pt>
                <c:pt idx="799">
                  <c:v>#N/A</c:v>
                </c:pt>
                <c:pt idx="800">
                  <c:v>2013</c:v>
                </c:pt>
                <c:pt idx="801">
                  <c:v>#N/A</c:v>
                </c:pt>
                <c:pt idx="802">
                  <c:v>#N/A</c:v>
                </c:pt>
                <c:pt idx="803">
                  <c:v>#N/A</c:v>
                </c:pt>
                <c:pt idx="804">
                  <c:v>#N/A</c:v>
                </c:pt>
                <c:pt idx="805">
                  <c:v>#N/A</c:v>
                </c:pt>
                <c:pt idx="806">
                  <c:v>#N/A</c:v>
                </c:pt>
                <c:pt idx="807">
                  <c:v>#N/A</c:v>
                </c:pt>
                <c:pt idx="808">
                  <c:v>#N/A</c:v>
                </c:pt>
                <c:pt idx="809">
                  <c:v>1998</c:v>
                </c:pt>
                <c:pt idx="810">
                  <c:v>#N/A</c:v>
                </c:pt>
                <c:pt idx="811">
                  <c:v>2017</c:v>
                </c:pt>
                <c:pt idx="812">
                  <c:v>#N/A</c:v>
                </c:pt>
                <c:pt idx="813">
                  <c:v>2006</c:v>
                </c:pt>
                <c:pt idx="814">
                  <c:v>#N/A</c:v>
                </c:pt>
                <c:pt idx="815">
                  <c:v>#N/A</c:v>
                </c:pt>
                <c:pt idx="816">
                  <c:v>#N/A</c:v>
                </c:pt>
                <c:pt idx="817">
                  <c:v>#N/A</c:v>
                </c:pt>
                <c:pt idx="818">
                  <c:v>#N/A</c:v>
                </c:pt>
                <c:pt idx="819">
                  <c:v>#N/A</c:v>
                </c:pt>
                <c:pt idx="820">
                  <c:v>#N/A</c:v>
                </c:pt>
                <c:pt idx="821">
                  <c:v>#N/A</c:v>
                </c:pt>
                <c:pt idx="822">
                  <c:v>#N/A</c:v>
                </c:pt>
                <c:pt idx="823">
                  <c:v>#N/A</c:v>
                </c:pt>
                <c:pt idx="824">
                  <c:v>#N/A</c:v>
                </c:pt>
                <c:pt idx="825">
                  <c:v>2021</c:v>
                </c:pt>
                <c:pt idx="826">
                  <c:v>2000</c:v>
                </c:pt>
                <c:pt idx="827">
                  <c:v>#N/A</c:v>
                </c:pt>
                <c:pt idx="828">
                  <c:v>#N/A</c:v>
                </c:pt>
                <c:pt idx="829">
                  <c:v>2014</c:v>
                </c:pt>
                <c:pt idx="830">
                  <c:v>2013</c:v>
                </c:pt>
                <c:pt idx="831">
                  <c:v>#N/A</c:v>
                </c:pt>
                <c:pt idx="832">
                  <c:v>#N/A</c:v>
                </c:pt>
                <c:pt idx="833">
                  <c:v>#N/A</c:v>
                </c:pt>
                <c:pt idx="834">
                  <c:v>#N/A</c:v>
                </c:pt>
                <c:pt idx="835">
                  <c:v>#N/A</c:v>
                </c:pt>
                <c:pt idx="836">
                  <c:v>#N/A</c:v>
                </c:pt>
                <c:pt idx="837">
                  <c:v>#N/A</c:v>
                </c:pt>
                <c:pt idx="838">
                  <c:v>#N/A</c:v>
                </c:pt>
                <c:pt idx="839">
                  <c:v>2004</c:v>
                </c:pt>
                <c:pt idx="840">
                  <c:v>#N/A</c:v>
                </c:pt>
                <c:pt idx="841">
                  <c:v>#N/A</c:v>
                </c:pt>
                <c:pt idx="842">
                  <c:v>#N/A</c:v>
                </c:pt>
                <c:pt idx="843">
                  <c:v>#N/A</c:v>
                </c:pt>
                <c:pt idx="844">
                  <c:v>#N/A</c:v>
                </c:pt>
                <c:pt idx="845">
                  <c:v>#N/A</c:v>
                </c:pt>
                <c:pt idx="846">
                  <c:v>#N/A</c:v>
                </c:pt>
                <c:pt idx="847">
                  <c:v>2014</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1999</c:v>
                </c:pt>
                <c:pt idx="861">
                  <c:v>2002</c:v>
                </c:pt>
                <c:pt idx="862">
                  <c:v>1993</c:v>
                </c:pt>
                <c:pt idx="863">
                  <c:v>2025</c:v>
                </c:pt>
                <c:pt idx="864">
                  <c:v>2024</c:v>
                </c:pt>
                <c:pt idx="865">
                  <c:v>2021</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2012</c:v>
                </c:pt>
                <c:pt idx="883">
                  <c:v>2021</c:v>
                </c:pt>
                <c:pt idx="884">
                  <c:v>#N/A</c:v>
                </c:pt>
                <c:pt idx="885">
                  <c:v>#N/A</c:v>
                </c:pt>
                <c:pt idx="886">
                  <c:v>#N/A</c:v>
                </c:pt>
                <c:pt idx="887">
                  <c:v>#N/A</c:v>
                </c:pt>
                <c:pt idx="888">
                  <c:v>#N/A</c:v>
                </c:pt>
                <c:pt idx="889">
                  <c:v>#N/A</c:v>
                </c:pt>
                <c:pt idx="890">
                  <c:v>#N/A</c:v>
                </c:pt>
                <c:pt idx="891">
                  <c:v>#N/A</c:v>
                </c:pt>
                <c:pt idx="892">
                  <c:v>#N/A</c:v>
                </c:pt>
                <c:pt idx="893">
                  <c:v>1992</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1998</c:v>
                </c:pt>
                <c:pt idx="911">
                  <c:v>#N/A</c:v>
                </c:pt>
                <c:pt idx="912">
                  <c:v>#N/A</c:v>
                </c:pt>
                <c:pt idx="913">
                  <c:v>#N/A</c:v>
                </c:pt>
                <c:pt idx="914">
                  <c:v>#N/A</c:v>
                </c:pt>
                <c:pt idx="915">
                  <c:v>2023</c:v>
                </c:pt>
                <c:pt idx="916">
                  <c:v>#N/A</c:v>
                </c:pt>
                <c:pt idx="917">
                  <c:v>#N/A</c:v>
                </c:pt>
                <c:pt idx="918">
                  <c:v>2011</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2017</c:v>
                </c:pt>
                <c:pt idx="944">
                  <c:v>2010</c:v>
                </c:pt>
                <c:pt idx="945">
                  <c:v>1994</c:v>
                </c:pt>
                <c:pt idx="946">
                  <c:v>#N/A</c:v>
                </c:pt>
                <c:pt idx="947">
                  <c:v>#N/A</c:v>
                </c:pt>
                <c:pt idx="948">
                  <c:v>#N/A</c:v>
                </c:pt>
                <c:pt idx="949">
                  <c:v>2025</c:v>
                </c:pt>
                <c:pt idx="950">
                  <c:v>#N/A</c:v>
                </c:pt>
                <c:pt idx="951">
                  <c:v>#N/A</c:v>
                </c:pt>
                <c:pt idx="952">
                  <c:v>2022</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numCache>
            </c:numRef>
          </c:xVal>
          <c:yVal>
            <c:numRef>
              <c:f>'Map Calc'!$N$1:$N$1500</c:f>
              <c:numCache>
                <c:formatCode>General</c:formatCode>
                <c:ptCount val="1500"/>
                <c:pt idx="0">
                  <c:v>0</c:v>
                </c:pt>
                <c:pt idx="1">
                  <c:v>#N/A</c:v>
                </c:pt>
                <c:pt idx="2">
                  <c:v>4.069</c:v>
                </c:pt>
                <c:pt idx="3">
                  <c:v>#N/A</c:v>
                </c:pt>
                <c:pt idx="4">
                  <c:v>#N/A</c:v>
                </c:pt>
                <c:pt idx="5">
                  <c:v>#N/A</c:v>
                </c:pt>
                <c:pt idx="6">
                  <c:v>#N/A</c:v>
                </c:pt>
                <c:pt idx="7">
                  <c:v>#N/A</c:v>
                </c:pt>
                <c:pt idx="8">
                  <c:v>4.2069999999999999</c:v>
                </c:pt>
                <c:pt idx="9">
                  <c:v>4.2300000000000004</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4.5750000000000002</c:v>
                </c:pt>
                <c:pt idx="25">
                  <c:v>4.5979999999999999</c:v>
                </c:pt>
                <c:pt idx="26">
                  <c:v>#N/A</c:v>
                </c:pt>
                <c:pt idx="27">
                  <c:v>#N/A</c:v>
                </c:pt>
                <c:pt idx="28">
                  <c:v>#N/A</c:v>
                </c:pt>
                <c:pt idx="29">
                  <c:v>#N/A</c:v>
                </c:pt>
                <c:pt idx="30">
                  <c:v>4.7130000000000001</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4.2990000000000004</c:v>
                </c:pt>
                <c:pt idx="47">
                  <c:v>#N/A</c:v>
                </c:pt>
                <c:pt idx="48">
                  <c:v>#N/A</c:v>
                </c:pt>
                <c:pt idx="49">
                  <c:v>#N/A</c:v>
                </c:pt>
                <c:pt idx="50">
                  <c:v>#N/A</c:v>
                </c:pt>
                <c:pt idx="51">
                  <c:v>4.4139999999999997</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4.0919999999999996</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4.7359999999999998</c:v>
                </c:pt>
                <c:pt idx="100">
                  <c:v>#N/A</c:v>
                </c:pt>
                <c:pt idx="101">
                  <c:v>#N/A</c:v>
                </c:pt>
                <c:pt idx="102">
                  <c:v>#N/A</c:v>
                </c:pt>
                <c:pt idx="103">
                  <c:v>#N/A</c:v>
                </c:pt>
                <c:pt idx="104">
                  <c:v>4.069</c:v>
                </c:pt>
                <c:pt idx="105">
                  <c:v>#N/A</c:v>
                </c:pt>
                <c:pt idx="106">
                  <c:v>#N/A</c:v>
                </c:pt>
                <c:pt idx="107">
                  <c:v>4.1379999999999999</c:v>
                </c:pt>
                <c:pt idx="108">
                  <c:v>4.1609999999999996</c:v>
                </c:pt>
                <c:pt idx="109">
                  <c:v>4.1840000000000002</c:v>
                </c:pt>
                <c:pt idx="110">
                  <c:v>4.2069999999999999</c:v>
                </c:pt>
                <c:pt idx="111">
                  <c:v>#N/A</c:v>
                </c:pt>
                <c:pt idx="112">
                  <c:v>4.2530000000000001</c:v>
                </c:pt>
                <c:pt idx="113">
                  <c:v>4.2759999999999998</c:v>
                </c:pt>
                <c:pt idx="114">
                  <c:v>4.2990000000000004</c:v>
                </c:pt>
                <c:pt idx="115">
                  <c:v>4.3220000000000001</c:v>
                </c:pt>
                <c:pt idx="116">
                  <c:v>#N/A</c:v>
                </c:pt>
                <c:pt idx="117">
                  <c:v>#N/A</c:v>
                </c:pt>
                <c:pt idx="118">
                  <c:v>4.391</c:v>
                </c:pt>
                <c:pt idx="119">
                  <c:v>#N/A</c:v>
                </c:pt>
                <c:pt idx="120">
                  <c:v>4.4370000000000003</c:v>
                </c:pt>
                <c:pt idx="121">
                  <c:v>#N/A</c:v>
                </c:pt>
                <c:pt idx="122">
                  <c:v>#N/A</c:v>
                </c:pt>
                <c:pt idx="123">
                  <c:v>#N/A</c:v>
                </c:pt>
                <c:pt idx="124">
                  <c:v>#N/A</c:v>
                </c:pt>
                <c:pt idx="125">
                  <c:v>#N/A</c:v>
                </c:pt>
                <c:pt idx="126">
                  <c:v>#N/A</c:v>
                </c:pt>
                <c:pt idx="127">
                  <c:v>#N/A</c:v>
                </c:pt>
                <c:pt idx="128">
                  <c:v>#N/A</c:v>
                </c:pt>
                <c:pt idx="129">
                  <c:v>4.6440000000000001</c:v>
                </c:pt>
                <c:pt idx="130">
                  <c:v>4.6669999999999998</c:v>
                </c:pt>
                <c:pt idx="131">
                  <c:v>4.6899999999999995</c:v>
                </c:pt>
                <c:pt idx="132">
                  <c:v>#N/A</c:v>
                </c:pt>
                <c:pt idx="133">
                  <c:v>#N/A</c:v>
                </c:pt>
                <c:pt idx="134">
                  <c:v>#N/A</c:v>
                </c:pt>
                <c:pt idx="135">
                  <c:v>#N/A</c:v>
                </c:pt>
                <c:pt idx="136">
                  <c:v>#N/A</c:v>
                </c:pt>
                <c:pt idx="137">
                  <c:v>#N/A</c:v>
                </c:pt>
                <c:pt idx="138">
                  <c:v>#N/A</c:v>
                </c:pt>
                <c:pt idx="139">
                  <c:v>#N/A</c:v>
                </c:pt>
                <c:pt idx="140">
                  <c:v>#N/A</c:v>
                </c:pt>
                <c:pt idx="141">
                  <c:v>#N/A</c:v>
                </c:pt>
                <c:pt idx="142">
                  <c:v>#N/A</c:v>
                </c:pt>
                <c:pt idx="143">
                  <c:v>4.1840000000000002</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4.4829999999999997</c:v>
                </c:pt>
                <c:pt idx="157">
                  <c:v>#N/A</c:v>
                </c:pt>
                <c:pt idx="158">
                  <c:v>#N/A</c:v>
                </c:pt>
                <c:pt idx="159">
                  <c:v>#N/A</c:v>
                </c:pt>
                <c:pt idx="160">
                  <c:v>#N/A</c:v>
                </c:pt>
                <c:pt idx="161">
                  <c:v>#N/A</c:v>
                </c:pt>
                <c:pt idx="162">
                  <c:v>#N/A</c:v>
                </c:pt>
                <c:pt idx="163">
                  <c:v>#N/A</c:v>
                </c:pt>
                <c:pt idx="164">
                  <c:v>#N/A</c:v>
                </c:pt>
                <c:pt idx="165">
                  <c:v>4.6899999999999995</c:v>
                </c:pt>
                <c:pt idx="166">
                  <c:v>#N/A</c:v>
                </c:pt>
                <c:pt idx="167">
                  <c:v>4.7359999999999998</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4.069</c:v>
                </c:pt>
                <c:pt idx="207">
                  <c:v>#N/A</c:v>
                </c:pt>
                <c:pt idx="208">
                  <c:v>#N/A</c:v>
                </c:pt>
                <c:pt idx="209">
                  <c:v>#N/A</c:v>
                </c:pt>
                <c:pt idx="210">
                  <c:v>4.1609999999999996</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4.0919999999999996</c:v>
                </c:pt>
                <c:pt idx="242">
                  <c:v>#N/A</c:v>
                </c:pt>
                <c:pt idx="243">
                  <c:v>#N/A</c:v>
                </c:pt>
                <c:pt idx="244">
                  <c:v>#N/A</c:v>
                </c:pt>
                <c:pt idx="245">
                  <c:v>4.1840000000000002</c:v>
                </c:pt>
                <c:pt idx="246">
                  <c:v>4.2069999999999999</c:v>
                </c:pt>
                <c:pt idx="247">
                  <c:v>4.2300000000000004</c:v>
                </c:pt>
                <c:pt idx="248">
                  <c:v>4.2530000000000001</c:v>
                </c:pt>
                <c:pt idx="249">
                  <c:v>#N/A</c:v>
                </c:pt>
                <c:pt idx="250">
                  <c:v>#N/A</c:v>
                </c:pt>
                <c:pt idx="251">
                  <c:v>#N/A</c:v>
                </c:pt>
                <c:pt idx="252">
                  <c:v>#N/A</c:v>
                </c:pt>
                <c:pt idx="253">
                  <c:v>#N/A</c:v>
                </c:pt>
                <c:pt idx="254">
                  <c:v>#N/A</c:v>
                </c:pt>
                <c:pt idx="255">
                  <c:v>#N/A</c:v>
                </c:pt>
                <c:pt idx="256">
                  <c:v>#N/A</c:v>
                </c:pt>
                <c:pt idx="257">
                  <c:v>4.46</c:v>
                </c:pt>
                <c:pt idx="258">
                  <c:v>#N/A</c:v>
                </c:pt>
                <c:pt idx="259">
                  <c:v>4.5060000000000002</c:v>
                </c:pt>
                <c:pt idx="260">
                  <c:v>#N/A</c:v>
                </c:pt>
                <c:pt idx="261">
                  <c:v>4.5519999999999996</c:v>
                </c:pt>
                <c:pt idx="262">
                  <c:v>#N/A</c:v>
                </c:pt>
                <c:pt idx="263">
                  <c:v>4.5979999999999999</c:v>
                </c:pt>
                <c:pt idx="264">
                  <c:v>#N/A</c:v>
                </c:pt>
                <c:pt idx="265">
                  <c:v>#N/A</c:v>
                </c:pt>
                <c:pt idx="266">
                  <c:v>4.6669999999999998</c:v>
                </c:pt>
                <c:pt idx="267">
                  <c:v>#N/A</c:v>
                </c:pt>
                <c:pt idx="268">
                  <c:v>#N/A</c:v>
                </c:pt>
                <c:pt idx="269">
                  <c:v>#N/A</c:v>
                </c:pt>
                <c:pt idx="270">
                  <c:v>#N/A</c:v>
                </c:pt>
                <c:pt idx="271">
                  <c:v>#N/A</c:v>
                </c:pt>
                <c:pt idx="272">
                  <c:v>#N/A</c:v>
                </c:pt>
                <c:pt idx="273">
                  <c:v>#N/A</c:v>
                </c:pt>
                <c:pt idx="274">
                  <c:v>#N/A</c:v>
                </c:pt>
                <c:pt idx="275">
                  <c:v>4.0919999999999996</c:v>
                </c:pt>
                <c:pt idx="276">
                  <c:v>4.1150000000000002</c:v>
                </c:pt>
                <c:pt idx="277">
                  <c:v>#N/A</c:v>
                </c:pt>
                <c:pt idx="278">
                  <c:v>#N/A</c:v>
                </c:pt>
                <c:pt idx="279">
                  <c:v>#N/A</c:v>
                </c:pt>
                <c:pt idx="280">
                  <c:v>#N/A</c:v>
                </c:pt>
                <c:pt idx="281">
                  <c:v>#N/A</c:v>
                </c:pt>
                <c:pt idx="282">
                  <c:v>#N/A</c:v>
                </c:pt>
                <c:pt idx="283">
                  <c:v>#N/A</c:v>
                </c:pt>
                <c:pt idx="284">
                  <c:v>4.2990000000000004</c:v>
                </c:pt>
                <c:pt idx="285">
                  <c:v>4.3220000000000001</c:v>
                </c:pt>
                <c:pt idx="286">
                  <c:v>4.3449999999999998</c:v>
                </c:pt>
                <c:pt idx="287">
                  <c:v>#N/A</c:v>
                </c:pt>
                <c:pt idx="288">
                  <c:v>#N/A</c:v>
                </c:pt>
                <c:pt idx="289">
                  <c:v>#N/A</c:v>
                </c:pt>
                <c:pt idx="290">
                  <c:v>#N/A</c:v>
                </c:pt>
                <c:pt idx="291">
                  <c:v>#N/A</c:v>
                </c:pt>
                <c:pt idx="292">
                  <c:v>4.4829999999999997</c:v>
                </c:pt>
                <c:pt idx="293">
                  <c:v>#N/A</c:v>
                </c:pt>
                <c:pt idx="294">
                  <c:v>#N/A</c:v>
                </c:pt>
                <c:pt idx="295">
                  <c:v>#N/A</c:v>
                </c:pt>
                <c:pt idx="296">
                  <c:v>4.5750000000000002</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4.1150000000000002</c:v>
                </c:pt>
                <c:pt idx="311">
                  <c:v>#N/A</c:v>
                </c:pt>
                <c:pt idx="312">
                  <c:v>#N/A</c:v>
                </c:pt>
                <c:pt idx="313">
                  <c:v>#N/A</c:v>
                </c:pt>
                <c:pt idx="314">
                  <c:v>#N/A</c:v>
                </c:pt>
                <c:pt idx="315">
                  <c:v>4.2300000000000004</c:v>
                </c:pt>
                <c:pt idx="316">
                  <c:v>4.2530000000000001</c:v>
                </c:pt>
                <c:pt idx="317">
                  <c:v>4.2759999999999998</c:v>
                </c:pt>
                <c:pt idx="318">
                  <c:v>#N/A</c:v>
                </c:pt>
                <c:pt idx="319">
                  <c:v>#N/A</c:v>
                </c:pt>
                <c:pt idx="320">
                  <c:v>#N/A</c:v>
                </c:pt>
                <c:pt idx="321">
                  <c:v>#N/A</c:v>
                </c:pt>
                <c:pt idx="322">
                  <c:v>4.391</c:v>
                </c:pt>
                <c:pt idx="323">
                  <c:v>4.4139999999999997</c:v>
                </c:pt>
                <c:pt idx="324">
                  <c:v>4.4370000000000003</c:v>
                </c:pt>
                <c:pt idx="325">
                  <c:v>#N/A</c:v>
                </c:pt>
                <c:pt idx="326">
                  <c:v>#N/A</c:v>
                </c:pt>
                <c:pt idx="327">
                  <c:v>#N/A</c:v>
                </c:pt>
                <c:pt idx="328">
                  <c:v>#N/A</c:v>
                </c:pt>
                <c:pt idx="329">
                  <c:v>#N/A</c:v>
                </c:pt>
                <c:pt idx="330">
                  <c:v>4.5750000000000002</c:v>
                </c:pt>
                <c:pt idx="331">
                  <c:v>#N/A</c:v>
                </c:pt>
                <c:pt idx="332">
                  <c:v>#N/A</c:v>
                </c:pt>
                <c:pt idx="333">
                  <c:v>#N/A</c:v>
                </c:pt>
                <c:pt idx="334">
                  <c:v>#N/A</c:v>
                </c:pt>
                <c:pt idx="335">
                  <c:v>#N/A</c:v>
                </c:pt>
                <c:pt idx="336">
                  <c:v>#N/A</c:v>
                </c:pt>
                <c:pt idx="337">
                  <c:v>4.7359999999999998</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4.391</c:v>
                </c:pt>
                <c:pt idx="357">
                  <c:v>4.4139999999999997</c:v>
                </c:pt>
                <c:pt idx="358">
                  <c:v>#N/A</c:v>
                </c:pt>
                <c:pt idx="359">
                  <c:v>#N/A</c:v>
                </c:pt>
                <c:pt idx="360">
                  <c:v>#N/A</c:v>
                </c:pt>
                <c:pt idx="361">
                  <c:v>#N/A</c:v>
                </c:pt>
                <c:pt idx="362">
                  <c:v>#N/A</c:v>
                </c:pt>
                <c:pt idx="363">
                  <c:v>#N/A</c:v>
                </c:pt>
                <c:pt idx="364">
                  <c:v>#N/A</c:v>
                </c:pt>
                <c:pt idx="365">
                  <c:v>#N/A</c:v>
                </c:pt>
                <c:pt idx="366">
                  <c:v>#N/A</c:v>
                </c:pt>
                <c:pt idx="367">
                  <c:v>4.6440000000000001</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4.3220000000000001</c:v>
                </c:pt>
                <c:pt idx="388">
                  <c:v>4.3449999999999998</c:v>
                </c:pt>
                <c:pt idx="389">
                  <c:v>4.3680000000000003</c:v>
                </c:pt>
                <c:pt idx="390">
                  <c:v>#N/A</c:v>
                </c:pt>
                <c:pt idx="391">
                  <c:v>#N/A</c:v>
                </c:pt>
                <c:pt idx="392">
                  <c:v>#N/A</c:v>
                </c:pt>
                <c:pt idx="393">
                  <c:v>4.46</c:v>
                </c:pt>
                <c:pt idx="394">
                  <c:v>#N/A</c:v>
                </c:pt>
                <c:pt idx="395">
                  <c:v>4.5060000000000002</c:v>
                </c:pt>
                <c:pt idx="396">
                  <c:v>#N/A</c:v>
                </c:pt>
                <c:pt idx="397">
                  <c:v>#N/A</c:v>
                </c:pt>
                <c:pt idx="398">
                  <c:v>#N/A</c:v>
                </c:pt>
                <c:pt idx="399">
                  <c:v>#N/A</c:v>
                </c:pt>
                <c:pt idx="400">
                  <c:v>4.6210000000000004</c:v>
                </c:pt>
                <c:pt idx="401">
                  <c:v>#N/A</c:v>
                </c:pt>
                <c:pt idx="402">
                  <c:v>#N/A</c:v>
                </c:pt>
                <c:pt idx="403">
                  <c:v>4.6899999999999995</c:v>
                </c:pt>
                <c:pt idx="404">
                  <c:v>#N/A</c:v>
                </c:pt>
                <c:pt idx="405">
                  <c:v>#N/A</c:v>
                </c:pt>
                <c:pt idx="406">
                  <c:v>#N/A</c:v>
                </c:pt>
                <c:pt idx="407">
                  <c:v>#N/A</c:v>
                </c:pt>
                <c:pt idx="408">
                  <c:v>#N/A</c:v>
                </c:pt>
                <c:pt idx="409">
                  <c:v>#N/A</c:v>
                </c:pt>
                <c:pt idx="410">
                  <c:v>#N/A</c:v>
                </c:pt>
                <c:pt idx="411">
                  <c:v>#N/A</c:v>
                </c:pt>
                <c:pt idx="412">
                  <c:v>4.1150000000000002</c:v>
                </c:pt>
                <c:pt idx="413">
                  <c:v>4.1379999999999999</c:v>
                </c:pt>
                <c:pt idx="414">
                  <c:v>4.1609999999999996</c:v>
                </c:pt>
                <c:pt idx="415">
                  <c:v>#N/A</c:v>
                </c:pt>
                <c:pt idx="416">
                  <c:v>#N/A</c:v>
                </c:pt>
                <c:pt idx="417">
                  <c:v>4.2300000000000004</c:v>
                </c:pt>
                <c:pt idx="418">
                  <c:v>#N/A</c:v>
                </c:pt>
                <c:pt idx="419">
                  <c:v>#N/A</c:v>
                </c:pt>
                <c:pt idx="420">
                  <c:v>#N/A</c:v>
                </c:pt>
                <c:pt idx="421">
                  <c:v>#N/A</c:v>
                </c:pt>
                <c:pt idx="422">
                  <c:v>4.3449999999999998</c:v>
                </c:pt>
                <c:pt idx="423">
                  <c:v>#N/A</c:v>
                </c:pt>
                <c:pt idx="424">
                  <c:v>#N/A</c:v>
                </c:pt>
                <c:pt idx="425">
                  <c:v>#N/A</c:v>
                </c:pt>
                <c:pt idx="426">
                  <c:v>#N/A</c:v>
                </c:pt>
                <c:pt idx="427">
                  <c:v>#N/A</c:v>
                </c:pt>
                <c:pt idx="428">
                  <c:v>#N/A</c:v>
                </c:pt>
                <c:pt idx="429">
                  <c:v>#N/A</c:v>
                </c:pt>
                <c:pt idx="430">
                  <c:v>#N/A</c:v>
                </c:pt>
                <c:pt idx="431">
                  <c:v>#N/A</c:v>
                </c:pt>
                <c:pt idx="432">
                  <c:v>#N/A</c:v>
                </c:pt>
                <c:pt idx="433">
                  <c:v>#N/A</c:v>
                </c:pt>
                <c:pt idx="434">
                  <c:v>4.6210000000000004</c:v>
                </c:pt>
                <c:pt idx="435">
                  <c:v>#N/A</c:v>
                </c:pt>
                <c:pt idx="436">
                  <c:v>4.6669999999999998</c:v>
                </c:pt>
                <c:pt idx="437">
                  <c:v>4.6899999999999995</c:v>
                </c:pt>
                <c:pt idx="438">
                  <c:v>#N/A</c:v>
                </c:pt>
                <c:pt idx="439">
                  <c:v>#N/A</c:v>
                </c:pt>
                <c:pt idx="440">
                  <c:v>#N/A</c:v>
                </c:pt>
                <c:pt idx="441">
                  <c:v>#N/A</c:v>
                </c:pt>
                <c:pt idx="442">
                  <c:v>#N/A</c:v>
                </c:pt>
                <c:pt idx="443">
                  <c:v>#N/A</c:v>
                </c:pt>
                <c:pt idx="444">
                  <c:v>#N/A</c:v>
                </c:pt>
                <c:pt idx="445">
                  <c:v>4.0919999999999996</c:v>
                </c:pt>
                <c:pt idx="446">
                  <c:v>#N/A</c:v>
                </c:pt>
                <c:pt idx="447">
                  <c:v>#N/A</c:v>
                </c:pt>
                <c:pt idx="448">
                  <c:v>#N/A</c:v>
                </c:pt>
                <c:pt idx="449">
                  <c:v>#N/A</c:v>
                </c:pt>
                <c:pt idx="450">
                  <c:v>#N/A</c:v>
                </c:pt>
                <c:pt idx="451">
                  <c:v>#N/A</c:v>
                </c:pt>
                <c:pt idx="452">
                  <c:v>#N/A</c:v>
                </c:pt>
                <c:pt idx="453">
                  <c:v>#N/A</c:v>
                </c:pt>
                <c:pt idx="454">
                  <c:v>4.2990000000000004</c:v>
                </c:pt>
                <c:pt idx="455">
                  <c:v>#N/A</c:v>
                </c:pt>
                <c:pt idx="456">
                  <c:v>#N/A</c:v>
                </c:pt>
                <c:pt idx="457">
                  <c:v>#N/A</c:v>
                </c:pt>
                <c:pt idx="458">
                  <c:v>4.391</c:v>
                </c:pt>
                <c:pt idx="459">
                  <c:v>#N/A</c:v>
                </c:pt>
                <c:pt idx="460">
                  <c:v>#N/A</c:v>
                </c:pt>
                <c:pt idx="461">
                  <c:v>#N/A</c:v>
                </c:pt>
                <c:pt idx="462">
                  <c:v>#N/A</c:v>
                </c:pt>
                <c:pt idx="463">
                  <c:v>#N/A</c:v>
                </c:pt>
                <c:pt idx="464">
                  <c:v>#N/A</c:v>
                </c:pt>
                <c:pt idx="465">
                  <c:v>#N/A</c:v>
                </c:pt>
                <c:pt idx="466">
                  <c:v>#N/A</c:v>
                </c:pt>
                <c:pt idx="467">
                  <c:v>#N/A</c:v>
                </c:pt>
                <c:pt idx="468">
                  <c:v>#N/A</c:v>
                </c:pt>
                <c:pt idx="469">
                  <c:v>4.6440000000000001</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4.2759999999999998</c:v>
                </c:pt>
                <c:pt idx="488">
                  <c:v>4.2990000000000004</c:v>
                </c:pt>
                <c:pt idx="489">
                  <c:v>4.3220000000000001</c:v>
                </c:pt>
                <c:pt idx="490">
                  <c:v>#N/A</c:v>
                </c:pt>
                <c:pt idx="491">
                  <c:v>#N/A</c:v>
                </c:pt>
                <c:pt idx="492">
                  <c:v>#N/A</c:v>
                </c:pt>
                <c:pt idx="493">
                  <c:v>4.4139999999999997</c:v>
                </c:pt>
                <c:pt idx="494">
                  <c:v>4.4370000000000003</c:v>
                </c:pt>
                <c:pt idx="495">
                  <c:v>4.46</c:v>
                </c:pt>
                <c:pt idx="496">
                  <c:v>4.4829999999999997</c:v>
                </c:pt>
                <c:pt idx="497">
                  <c:v>#N/A</c:v>
                </c:pt>
                <c:pt idx="498">
                  <c:v>#N/A</c:v>
                </c:pt>
                <c:pt idx="499">
                  <c:v>#N/A</c:v>
                </c:pt>
                <c:pt idx="500">
                  <c:v>#N/A</c:v>
                </c:pt>
                <c:pt idx="501">
                  <c:v>#N/A</c:v>
                </c:pt>
                <c:pt idx="502">
                  <c:v>#N/A</c:v>
                </c:pt>
                <c:pt idx="503">
                  <c:v>#N/A</c:v>
                </c:pt>
                <c:pt idx="504">
                  <c:v>#N/A</c:v>
                </c:pt>
                <c:pt idx="505">
                  <c:v>#N/A</c:v>
                </c:pt>
                <c:pt idx="506">
                  <c:v>#N/A</c:v>
                </c:pt>
                <c:pt idx="507">
                  <c:v>4.7359999999999998</c:v>
                </c:pt>
                <c:pt idx="508">
                  <c:v>#N/A</c:v>
                </c:pt>
                <c:pt idx="509">
                  <c:v>#N/A</c:v>
                </c:pt>
                <c:pt idx="510">
                  <c:v>4.0229999999999997</c:v>
                </c:pt>
                <c:pt idx="511">
                  <c:v>#N/A</c:v>
                </c:pt>
                <c:pt idx="512">
                  <c:v>#N/A</c:v>
                </c:pt>
                <c:pt idx="513">
                  <c:v>#N/A</c:v>
                </c:pt>
                <c:pt idx="514">
                  <c:v>#N/A</c:v>
                </c:pt>
                <c:pt idx="515">
                  <c:v>#N/A</c:v>
                </c:pt>
                <c:pt idx="516">
                  <c:v>4.1609999999999996</c:v>
                </c:pt>
                <c:pt idx="517">
                  <c:v>#N/A</c:v>
                </c:pt>
                <c:pt idx="518">
                  <c:v>#N/A</c:v>
                </c:pt>
                <c:pt idx="519">
                  <c:v>#N/A</c:v>
                </c:pt>
                <c:pt idx="520">
                  <c:v>4.2530000000000001</c:v>
                </c:pt>
                <c:pt idx="521">
                  <c:v>4.2759999999999998</c:v>
                </c:pt>
                <c:pt idx="522">
                  <c:v>#N/A</c:v>
                </c:pt>
                <c:pt idx="523">
                  <c:v>#N/A</c:v>
                </c:pt>
                <c:pt idx="524">
                  <c:v>#N/A</c:v>
                </c:pt>
                <c:pt idx="525">
                  <c:v>#N/A</c:v>
                </c:pt>
                <c:pt idx="526">
                  <c:v>#N/A</c:v>
                </c:pt>
                <c:pt idx="527">
                  <c:v>#N/A</c:v>
                </c:pt>
                <c:pt idx="528">
                  <c:v>#N/A</c:v>
                </c:pt>
                <c:pt idx="529">
                  <c:v>#N/A</c:v>
                </c:pt>
                <c:pt idx="530">
                  <c:v>#N/A</c:v>
                </c:pt>
                <c:pt idx="531">
                  <c:v>#N/A</c:v>
                </c:pt>
                <c:pt idx="532">
                  <c:v>4.5289999999999999</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4.3680000000000003</c:v>
                </c:pt>
                <c:pt idx="560">
                  <c:v>4.391</c:v>
                </c:pt>
                <c:pt idx="561">
                  <c:v>4.4139999999999997</c:v>
                </c:pt>
                <c:pt idx="562">
                  <c:v>4.4370000000000003</c:v>
                </c:pt>
                <c:pt idx="563">
                  <c:v>#N/A</c:v>
                </c:pt>
                <c:pt idx="564">
                  <c:v>#N/A</c:v>
                </c:pt>
                <c:pt idx="565">
                  <c:v>4.5060000000000002</c:v>
                </c:pt>
                <c:pt idx="566">
                  <c:v>4.5289999999999999</c:v>
                </c:pt>
                <c:pt idx="567">
                  <c:v>#N/A</c:v>
                </c:pt>
                <c:pt idx="568">
                  <c:v>#N/A</c:v>
                </c:pt>
                <c:pt idx="569">
                  <c:v>#N/A</c:v>
                </c:pt>
                <c:pt idx="570">
                  <c:v>#N/A</c:v>
                </c:pt>
                <c:pt idx="571">
                  <c:v>#N/A</c:v>
                </c:pt>
                <c:pt idx="572">
                  <c:v>4.6669999999999998</c:v>
                </c:pt>
                <c:pt idx="573">
                  <c:v>#N/A</c:v>
                </c:pt>
                <c:pt idx="574">
                  <c:v>4.7130000000000001</c:v>
                </c:pt>
                <c:pt idx="575">
                  <c:v>#N/A</c:v>
                </c:pt>
                <c:pt idx="576">
                  <c:v>#N/A</c:v>
                </c:pt>
                <c:pt idx="577">
                  <c:v>#N/A</c:v>
                </c:pt>
                <c:pt idx="578">
                  <c:v>#N/A</c:v>
                </c:pt>
                <c:pt idx="579">
                  <c:v>4.0460000000000003</c:v>
                </c:pt>
                <c:pt idx="580">
                  <c:v>#N/A</c:v>
                </c:pt>
                <c:pt idx="581">
                  <c:v>4.0919999999999996</c:v>
                </c:pt>
                <c:pt idx="582">
                  <c:v>#N/A</c:v>
                </c:pt>
                <c:pt idx="583">
                  <c:v>#N/A</c:v>
                </c:pt>
                <c:pt idx="584">
                  <c:v>#N/A</c:v>
                </c:pt>
                <c:pt idx="585">
                  <c:v>#N/A</c:v>
                </c:pt>
                <c:pt idx="586">
                  <c:v>#N/A</c:v>
                </c:pt>
                <c:pt idx="587">
                  <c:v>#N/A</c:v>
                </c:pt>
                <c:pt idx="588">
                  <c:v>#N/A</c:v>
                </c:pt>
                <c:pt idx="589">
                  <c:v>#N/A</c:v>
                </c:pt>
                <c:pt idx="590">
                  <c:v>#N/A</c:v>
                </c:pt>
                <c:pt idx="591">
                  <c:v>#N/A</c:v>
                </c:pt>
                <c:pt idx="592">
                  <c:v>4.3449999999999998</c:v>
                </c:pt>
                <c:pt idx="593">
                  <c:v>#N/A</c:v>
                </c:pt>
                <c:pt idx="594">
                  <c:v>#N/A</c:v>
                </c:pt>
                <c:pt idx="595">
                  <c:v>#N/A</c:v>
                </c:pt>
                <c:pt idx="596">
                  <c:v>#N/A</c:v>
                </c:pt>
                <c:pt idx="597">
                  <c:v>#N/A</c:v>
                </c:pt>
                <c:pt idx="598">
                  <c:v>#N/A</c:v>
                </c:pt>
                <c:pt idx="599">
                  <c:v>#N/A</c:v>
                </c:pt>
                <c:pt idx="600">
                  <c:v>#N/A</c:v>
                </c:pt>
                <c:pt idx="601">
                  <c:v>#N/A</c:v>
                </c:pt>
                <c:pt idx="602">
                  <c:v>4.5750000000000002</c:v>
                </c:pt>
                <c:pt idx="603">
                  <c:v>4.5979999999999999</c:v>
                </c:pt>
                <c:pt idx="604">
                  <c:v>4.6210000000000004</c:v>
                </c:pt>
                <c:pt idx="605">
                  <c:v>4.6440000000000001</c:v>
                </c:pt>
                <c:pt idx="606">
                  <c:v>4.6669999999999998</c:v>
                </c:pt>
                <c:pt idx="607">
                  <c:v>4.6899999999999995</c:v>
                </c:pt>
                <c:pt idx="608">
                  <c:v>#N/A</c:v>
                </c:pt>
                <c:pt idx="609">
                  <c:v>#N/A</c:v>
                </c:pt>
                <c:pt idx="610">
                  <c:v>#N/A</c:v>
                </c:pt>
                <c:pt idx="611">
                  <c:v>#N/A</c:v>
                </c:pt>
                <c:pt idx="612">
                  <c:v>#N/A</c:v>
                </c:pt>
                <c:pt idx="613">
                  <c:v>4.0460000000000003</c:v>
                </c:pt>
                <c:pt idx="614">
                  <c:v>#N/A</c:v>
                </c:pt>
                <c:pt idx="615">
                  <c:v>#N/A</c:v>
                </c:pt>
                <c:pt idx="616">
                  <c:v>#N/A</c:v>
                </c:pt>
                <c:pt idx="617">
                  <c:v>#N/A</c:v>
                </c:pt>
                <c:pt idx="618">
                  <c:v>#N/A</c:v>
                </c:pt>
                <c:pt idx="619">
                  <c:v>#N/A</c:v>
                </c:pt>
                <c:pt idx="620">
                  <c:v>4.2069999999999999</c:v>
                </c:pt>
                <c:pt idx="621">
                  <c:v>4.2300000000000004</c:v>
                </c:pt>
                <c:pt idx="622">
                  <c:v>#N/A</c:v>
                </c:pt>
                <c:pt idx="623">
                  <c:v>#N/A</c:v>
                </c:pt>
                <c:pt idx="624">
                  <c:v>#N/A</c:v>
                </c:pt>
                <c:pt idx="625">
                  <c:v>4.3220000000000001</c:v>
                </c:pt>
                <c:pt idx="626">
                  <c:v>#N/A</c:v>
                </c:pt>
                <c:pt idx="627">
                  <c:v>#N/A</c:v>
                </c:pt>
                <c:pt idx="628">
                  <c:v>4.391</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4</c:v>
                </c:pt>
                <c:pt idx="646">
                  <c:v>4.0229999999999997</c:v>
                </c:pt>
                <c:pt idx="647">
                  <c:v>4.0460000000000003</c:v>
                </c:pt>
                <c:pt idx="648">
                  <c:v>#N/A</c:v>
                </c:pt>
                <c:pt idx="649">
                  <c:v>#N/A</c:v>
                </c:pt>
                <c:pt idx="650">
                  <c:v>#N/A</c:v>
                </c:pt>
                <c:pt idx="651">
                  <c:v>#N/A</c:v>
                </c:pt>
                <c:pt idx="652">
                  <c:v>#N/A</c:v>
                </c:pt>
                <c:pt idx="653">
                  <c:v>#N/A</c:v>
                </c:pt>
                <c:pt idx="654">
                  <c:v>#N/A</c:v>
                </c:pt>
                <c:pt idx="655">
                  <c:v>#N/A</c:v>
                </c:pt>
                <c:pt idx="656">
                  <c:v>#N/A</c:v>
                </c:pt>
                <c:pt idx="657">
                  <c:v>#N/A</c:v>
                </c:pt>
                <c:pt idx="658">
                  <c:v>#N/A</c:v>
                </c:pt>
                <c:pt idx="659">
                  <c:v>4.3220000000000001</c:v>
                </c:pt>
                <c:pt idx="660">
                  <c:v>#N/A</c:v>
                </c:pt>
                <c:pt idx="661">
                  <c:v>#N/A</c:v>
                </c:pt>
                <c:pt idx="662">
                  <c:v>4.391</c:v>
                </c:pt>
                <c:pt idx="663">
                  <c:v>#N/A</c:v>
                </c:pt>
                <c:pt idx="664">
                  <c:v>#N/A</c:v>
                </c:pt>
                <c:pt idx="665">
                  <c:v>4.46</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4.7590000000000003</c:v>
                </c:pt>
                <c:pt idx="679">
                  <c:v>4</c:v>
                </c:pt>
                <c:pt idx="680">
                  <c:v>#N/A</c:v>
                </c:pt>
                <c:pt idx="681">
                  <c:v>4.0460000000000003</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4.3680000000000003</c:v>
                </c:pt>
                <c:pt idx="696">
                  <c:v>#N/A</c:v>
                </c:pt>
                <c:pt idx="697">
                  <c:v>#N/A</c:v>
                </c:pt>
                <c:pt idx="698">
                  <c:v>#N/A</c:v>
                </c:pt>
                <c:pt idx="699">
                  <c:v>#N/A</c:v>
                </c:pt>
                <c:pt idx="700">
                  <c:v>#N/A</c:v>
                </c:pt>
                <c:pt idx="701">
                  <c:v>#N/A</c:v>
                </c:pt>
                <c:pt idx="702">
                  <c:v>#N/A</c:v>
                </c:pt>
                <c:pt idx="703">
                  <c:v>#N/A</c:v>
                </c:pt>
                <c:pt idx="704">
                  <c:v>#N/A</c:v>
                </c:pt>
                <c:pt idx="705">
                  <c:v>#N/A</c:v>
                </c:pt>
                <c:pt idx="706">
                  <c:v>#N/A</c:v>
                </c:pt>
                <c:pt idx="707">
                  <c:v>4.6440000000000001</c:v>
                </c:pt>
                <c:pt idx="708">
                  <c:v>#N/A</c:v>
                </c:pt>
                <c:pt idx="709">
                  <c:v>#N/A</c:v>
                </c:pt>
                <c:pt idx="710">
                  <c:v>#N/A</c:v>
                </c:pt>
                <c:pt idx="711">
                  <c:v>#N/A</c:v>
                </c:pt>
                <c:pt idx="712">
                  <c:v>4.7590000000000003</c:v>
                </c:pt>
                <c:pt idx="713">
                  <c:v>#N/A</c:v>
                </c:pt>
                <c:pt idx="714">
                  <c:v>4.0229999999999997</c:v>
                </c:pt>
                <c:pt idx="715">
                  <c:v>4.0460000000000003</c:v>
                </c:pt>
                <c:pt idx="716">
                  <c:v>4.069</c:v>
                </c:pt>
                <c:pt idx="717">
                  <c:v>4.0919999999999996</c:v>
                </c:pt>
                <c:pt idx="718">
                  <c:v>4.1150000000000002</c:v>
                </c:pt>
                <c:pt idx="719">
                  <c:v>4.1379999999999999</c:v>
                </c:pt>
                <c:pt idx="720">
                  <c:v>4.1609999999999996</c:v>
                </c:pt>
                <c:pt idx="721">
                  <c:v>4.1840000000000002</c:v>
                </c:pt>
                <c:pt idx="722">
                  <c:v>#N/A</c:v>
                </c:pt>
                <c:pt idx="723">
                  <c:v>#N/A</c:v>
                </c:pt>
                <c:pt idx="724">
                  <c:v>#N/A</c:v>
                </c:pt>
                <c:pt idx="725">
                  <c:v>#N/A</c:v>
                </c:pt>
                <c:pt idx="726">
                  <c:v>#N/A</c:v>
                </c:pt>
                <c:pt idx="727">
                  <c:v>4.3220000000000001</c:v>
                </c:pt>
                <c:pt idx="728">
                  <c:v>#N/A</c:v>
                </c:pt>
                <c:pt idx="729">
                  <c:v>#N/A</c:v>
                </c:pt>
                <c:pt idx="730">
                  <c:v>#N/A</c:v>
                </c:pt>
                <c:pt idx="731">
                  <c:v>#N/A</c:v>
                </c:pt>
                <c:pt idx="732">
                  <c:v>#N/A</c:v>
                </c:pt>
                <c:pt idx="733">
                  <c:v>4.46</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4.0229999999999997</c:v>
                </c:pt>
                <c:pt idx="749">
                  <c:v>4.0460000000000003</c:v>
                </c:pt>
                <c:pt idx="750">
                  <c:v>#N/A</c:v>
                </c:pt>
                <c:pt idx="751">
                  <c:v>#N/A</c:v>
                </c:pt>
                <c:pt idx="752">
                  <c:v>#N/A</c:v>
                </c:pt>
                <c:pt idx="753">
                  <c:v>#N/A</c:v>
                </c:pt>
                <c:pt idx="754">
                  <c:v>4.1609999999999996</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4.5060000000000002</c:v>
                </c:pt>
                <c:pt idx="770">
                  <c:v>#N/A</c:v>
                </c:pt>
                <c:pt idx="771">
                  <c:v>#N/A</c:v>
                </c:pt>
                <c:pt idx="772">
                  <c:v>#N/A</c:v>
                </c:pt>
                <c:pt idx="773">
                  <c:v>#N/A</c:v>
                </c:pt>
                <c:pt idx="774">
                  <c:v>#N/A</c:v>
                </c:pt>
                <c:pt idx="775">
                  <c:v>#N/A</c:v>
                </c:pt>
                <c:pt idx="776">
                  <c:v>#N/A</c:v>
                </c:pt>
                <c:pt idx="777">
                  <c:v>#N/A</c:v>
                </c:pt>
                <c:pt idx="778">
                  <c:v>#N/A</c:v>
                </c:pt>
                <c:pt idx="779">
                  <c:v>#N/A</c:v>
                </c:pt>
                <c:pt idx="780">
                  <c:v>#N/A</c:v>
                </c:pt>
                <c:pt idx="781">
                  <c:v>4</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4.391</c:v>
                </c:pt>
                <c:pt idx="799">
                  <c:v>#N/A</c:v>
                </c:pt>
                <c:pt idx="800">
                  <c:v>#N/A</c:v>
                </c:pt>
                <c:pt idx="801">
                  <c:v>4.46</c:v>
                </c:pt>
                <c:pt idx="802">
                  <c:v>#N/A</c:v>
                </c:pt>
                <c:pt idx="803">
                  <c:v>#N/A</c:v>
                </c:pt>
                <c:pt idx="804">
                  <c:v>#N/A</c:v>
                </c:pt>
                <c:pt idx="805">
                  <c:v>#N/A</c:v>
                </c:pt>
                <c:pt idx="806">
                  <c:v>#N/A</c:v>
                </c:pt>
                <c:pt idx="807">
                  <c:v>#N/A</c:v>
                </c:pt>
                <c:pt idx="808">
                  <c:v>#N/A</c:v>
                </c:pt>
                <c:pt idx="809">
                  <c:v>#N/A</c:v>
                </c:pt>
                <c:pt idx="810">
                  <c:v>4.6669999999999998</c:v>
                </c:pt>
                <c:pt idx="811">
                  <c:v>#N/A</c:v>
                </c:pt>
                <c:pt idx="812">
                  <c:v>4.7130000000000001</c:v>
                </c:pt>
                <c:pt idx="813">
                  <c:v>#N/A</c:v>
                </c:pt>
                <c:pt idx="814">
                  <c:v>4.7590000000000003</c:v>
                </c:pt>
                <c:pt idx="815">
                  <c:v>#N/A</c:v>
                </c:pt>
                <c:pt idx="816">
                  <c:v>#N/A</c:v>
                </c:pt>
                <c:pt idx="817">
                  <c:v>#N/A</c:v>
                </c:pt>
                <c:pt idx="818">
                  <c:v>#N/A</c:v>
                </c:pt>
                <c:pt idx="819">
                  <c:v>#N/A</c:v>
                </c:pt>
                <c:pt idx="820">
                  <c:v>#N/A</c:v>
                </c:pt>
                <c:pt idx="821">
                  <c:v>#N/A</c:v>
                </c:pt>
                <c:pt idx="822">
                  <c:v>#N/A</c:v>
                </c:pt>
                <c:pt idx="823">
                  <c:v>#N/A</c:v>
                </c:pt>
                <c:pt idx="824">
                  <c:v>#N/A</c:v>
                </c:pt>
                <c:pt idx="825">
                  <c:v>#N/A</c:v>
                </c:pt>
                <c:pt idx="826">
                  <c:v>4.2530000000000001</c:v>
                </c:pt>
                <c:pt idx="827">
                  <c:v>4.2759999999999998</c:v>
                </c:pt>
                <c:pt idx="828">
                  <c:v>#N/A</c:v>
                </c:pt>
                <c:pt idx="829">
                  <c:v>#N/A</c:v>
                </c:pt>
                <c:pt idx="830">
                  <c:v>4.3449999999999998</c:v>
                </c:pt>
                <c:pt idx="831">
                  <c:v>4.3680000000000003</c:v>
                </c:pt>
                <c:pt idx="832">
                  <c:v>#N/A</c:v>
                </c:pt>
                <c:pt idx="833">
                  <c:v>#N/A</c:v>
                </c:pt>
                <c:pt idx="834">
                  <c:v>#N/A</c:v>
                </c:pt>
                <c:pt idx="835">
                  <c:v>#N/A</c:v>
                </c:pt>
                <c:pt idx="836">
                  <c:v>#N/A</c:v>
                </c:pt>
                <c:pt idx="837">
                  <c:v>#N/A</c:v>
                </c:pt>
                <c:pt idx="838">
                  <c:v>#N/A</c:v>
                </c:pt>
                <c:pt idx="839">
                  <c:v>#N/A</c:v>
                </c:pt>
                <c:pt idx="840">
                  <c:v>4.5750000000000002</c:v>
                </c:pt>
                <c:pt idx="841">
                  <c:v>#N/A</c:v>
                </c:pt>
                <c:pt idx="842">
                  <c:v>#N/A</c:v>
                </c:pt>
                <c:pt idx="843">
                  <c:v>#N/A</c:v>
                </c:pt>
                <c:pt idx="844">
                  <c:v>#N/A</c:v>
                </c:pt>
                <c:pt idx="845">
                  <c:v>#N/A</c:v>
                </c:pt>
                <c:pt idx="846">
                  <c:v>#N/A</c:v>
                </c:pt>
                <c:pt idx="847">
                  <c:v>#N/A</c:v>
                </c:pt>
                <c:pt idx="848">
                  <c:v>4.7590000000000003</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4.2759999999999998</c:v>
                </c:pt>
                <c:pt idx="862">
                  <c:v>4.2990000000000004</c:v>
                </c:pt>
                <c:pt idx="863">
                  <c:v>4.3220000000000001</c:v>
                </c:pt>
                <c:pt idx="864">
                  <c:v>4.3449999999999998</c:v>
                </c:pt>
                <c:pt idx="865">
                  <c:v>4.3680000000000003</c:v>
                </c:pt>
                <c:pt idx="866">
                  <c:v>4.391</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4</c:v>
                </c:pt>
                <c:pt idx="884">
                  <c:v>4.0229999999999997</c:v>
                </c:pt>
                <c:pt idx="885">
                  <c:v>#N/A</c:v>
                </c:pt>
                <c:pt idx="886">
                  <c:v>#N/A</c:v>
                </c:pt>
                <c:pt idx="887">
                  <c:v>#N/A</c:v>
                </c:pt>
                <c:pt idx="888">
                  <c:v>#N/A</c:v>
                </c:pt>
                <c:pt idx="889">
                  <c:v>#N/A</c:v>
                </c:pt>
                <c:pt idx="890">
                  <c:v>#N/A</c:v>
                </c:pt>
                <c:pt idx="891">
                  <c:v>#N/A</c:v>
                </c:pt>
                <c:pt idx="892">
                  <c:v>#N/A</c:v>
                </c:pt>
                <c:pt idx="893">
                  <c:v>#N/A</c:v>
                </c:pt>
                <c:pt idx="894">
                  <c:v>4.2530000000000001</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4.6440000000000001</c:v>
                </c:pt>
                <c:pt idx="912">
                  <c:v>#N/A</c:v>
                </c:pt>
                <c:pt idx="913">
                  <c:v>#N/A</c:v>
                </c:pt>
                <c:pt idx="914">
                  <c:v>#N/A</c:v>
                </c:pt>
                <c:pt idx="915">
                  <c:v>#N/A</c:v>
                </c:pt>
                <c:pt idx="916">
                  <c:v>4.7590000000000003</c:v>
                </c:pt>
                <c:pt idx="917">
                  <c:v>#N/A</c:v>
                </c:pt>
                <c:pt idx="918">
                  <c:v>#N/A</c:v>
                </c:pt>
                <c:pt idx="919">
                  <c:v>4.0460000000000003</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4.6210000000000004</c:v>
                </c:pt>
                <c:pt idx="945">
                  <c:v>4.6440000000000001</c:v>
                </c:pt>
                <c:pt idx="946">
                  <c:v>4.6669999999999998</c:v>
                </c:pt>
                <c:pt idx="947">
                  <c:v>#N/A</c:v>
                </c:pt>
                <c:pt idx="948">
                  <c:v>#N/A</c:v>
                </c:pt>
                <c:pt idx="949">
                  <c:v>#N/A</c:v>
                </c:pt>
                <c:pt idx="950">
                  <c:v>4.7590000000000003</c:v>
                </c:pt>
                <c:pt idx="951">
                  <c:v>#N/A</c:v>
                </c:pt>
                <c:pt idx="952">
                  <c:v>#N/A</c:v>
                </c:pt>
                <c:pt idx="953">
                  <c:v>4.0460000000000003</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numCache>
            </c:numRef>
          </c:yVal>
          <c:smooth val="1"/>
          <c:extLst>
            <c:ext xmlns:c16="http://schemas.microsoft.com/office/drawing/2014/chart" uri="{C3380CC4-5D6E-409C-BE32-E72D297353CC}">
              <c16:uniqueId val="{00000003-2901-434A-93BD-A45102E004E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US"/>
                  <a:t>Release year</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1 Action   2 Strategy   3 Deckbuilder   4 Traditional</a:t>
                </a:r>
              </a:p>
            </c:rich>
          </c:tx>
          <c:overlay val="1"/>
        </c:title>
        <c:numFmt formatCode="General"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56029</xdr:colOff>
      <xdr:row>39</xdr:row>
      <xdr:rowOff>179294</xdr:rowOff>
    </xdr:from>
    <xdr:ext cx="9360000" cy="324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705970</xdr:colOff>
      <xdr:row>40</xdr:row>
      <xdr:rowOff>22411</xdr:rowOff>
    </xdr:from>
    <xdr:ext cx="9360000" cy="3240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56029</xdr:colOff>
      <xdr:row>57</xdr:row>
      <xdr:rowOff>100852</xdr:rowOff>
    </xdr:from>
    <xdr:ext cx="9360000" cy="32400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403411</xdr:colOff>
      <xdr:row>57</xdr:row>
      <xdr:rowOff>100852</xdr:rowOff>
    </xdr:from>
    <xdr:ext cx="9360000" cy="324000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100853</xdr:colOff>
      <xdr:row>74</xdr:row>
      <xdr:rowOff>112059</xdr:rowOff>
    </xdr:from>
    <xdr:ext cx="9360000" cy="3240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537882</xdr:colOff>
      <xdr:row>74</xdr:row>
      <xdr:rowOff>156882</xdr:rowOff>
    </xdr:from>
    <xdr:ext cx="9360000" cy="3240000"/>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224117</xdr:colOff>
      <xdr:row>92</xdr:row>
      <xdr:rowOff>134471</xdr:rowOff>
    </xdr:from>
    <xdr:ext cx="9360000" cy="3240000"/>
    <xdr:graphicFrame macro="">
      <xdr:nvGraphicFramePr>
        <xdr:cNvPr id="8" name="Chart 7">
          <a:extLst>
            <a:ext uri="{FF2B5EF4-FFF2-40B4-BE49-F238E27FC236}">
              <a16:creationId xmlns:a16="http://schemas.microsoft.com/office/drawing/2014/main" id="{00000000-0008-0000-1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537882</xdr:colOff>
      <xdr:row>93</xdr:row>
      <xdr:rowOff>0</xdr:rowOff>
    </xdr:from>
    <xdr:ext cx="12240000" cy="4680000"/>
    <xdr:graphicFrame macro="">
      <xdr:nvGraphicFramePr>
        <xdr:cNvPr id="9" name="Chart 8">
          <a:extLst>
            <a:ext uri="{FF2B5EF4-FFF2-40B4-BE49-F238E27FC236}">
              <a16:creationId xmlns:a16="http://schemas.microsoft.com/office/drawing/2014/main" id="{00000000-0008-0000-1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954" totalsRowShown="0">
  <autoFilter ref="A1:J954" xr:uid="{00000000-0009-0000-0100-000001000000}"/>
  <sortState xmlns:xlrd2="http://schemas.microsoft.com/office/spreadsheetml/2017/richdata2" ref="A2:J954">
    <sortCondition ref="A949:A954"/>
  </sortState>
  <tableColumns count="10">
    <tableColumn id="1" xr3:uid="{00000000-0010-0000-0000-000001000000}" name="Name"/>
    <tableColumn id="2" xr3:uid="{00000000-0010-0000-0000-000002000000}" name="Year"/>
    <tableColumn id="3" xr3:uid="{00000000-0010-0000-0000-000003000000}" name="Type"/>
    <tableColumn id="4" xr3:uid="{00000000-0010-0000-0000-000004000000}" name="Connected?"/>
    <tableColumn id="5" xr3:uid="{00000000-0010-0000-0000-000005000000}" name="Influencer?"/>
    <tableColumn id="6" xr3:uid="{00000000-0010-0000-0000-000006000000}" name="Tags"/>
    <tableColumn id="7" xr3:uid="{00000000-0010-0000-0000-000007000000}" name="File"/>
    <tableColumn id="8" xr3:uid="{00000000-0010-0000-0000-000008000000}" name="Owned"/>
    <tableColumn id="9" xr3:uid="{00000000-0010-0000-0000-000009000000}" name="File Location"/>
    <tableColumn id="10" xr3:uid="{00000000-0010-0000-0000-00000A000000}" name="Steam Pag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G1553" totalsRowShown="0">
  <autoFilter ref="A1:G1553" xr:uid="{00000000-0009-0000-0100-000002000000}"/>
  <sortState xmlns:xlrd2="http://schemas.microsoft.com/office/spreadsheetml/2017/richdata2" ref="A2:G1553">
    <sortCondition ref="B1541:B1553"/>
  </sortState>
  <tableColumns count="7">
    <tableColumn id="1" xr3:uid="{00000000-0010-0000-0100-000001000000}" name="Influencer"/>
    <tableColumn id="2" xr3:uid="{00000000-0010-0000-0100-000002000000}" name="Influencee"/>
    <tableColumn id="3" xr3:uid="{00000000-0010-0000-0100-000003000000}" name="Influencer Time"/>
    <tableColumn id="4" xr3:uid="{00000000-0010-0000-0100-000004000000}" name="Dev/Series Relation"/>
    <tableColumn id="5" xr3:uid="{00000000-0010-0000-0100-000005000000}" name="Source"/>
    <tableColumn id="6" xr3:uid="{00000000-0010-0000-0100-000006000000}" name="Proof"/>
    <tableColumn id="7" xr3:uid="{00000000-0010-0000-0100-000007000000}" name="Needs Proo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532" displayName="Table532" ref="A1:Q13" totalsRowShown="0" headerRowCellStyle="Normal" dataCellStyle="Normal">
  <autoFilter ref="A1:Q13" xr:uid="{00000000-0009-0000-0100-000003000000}"/>
  <sortState xmlns:xlrd2="http://schemas.microsoft.com/office/spreadsheetml/2017/richdata2" ref="A2:Q13">
    <sortCondition ref="A6:A13"/>
  </sortState>
  <tableColumns count="17">
    <tableColumn id="1" xr3:uid="{00000000-0010-0000-0200-000001000000}" name="Name"/>
    <tableColumn id="2" xr3:uid="{00000000-0010-0000-0200-000002000000}" name="Game"/>
    <tableColumn id="3" xr3:uid="{00000000-0010-0000-0200-000003000000}" name="Health"/>
    <tableColumn id="4" xr3:uid="{00000000-0010-0000-0200-000004000000}" name="Gold"/>
    <tableColumn id="5" xr3:uid="{00000000-0010-0000-0200-000005000000}" name="Bash"/>
    <tableColumn id="6" xr3:uid="{00000000-0010-0000-0200-000006000000}" name="Dash"/>
    <tableColumn id="7" xr3:uid="{00000000-0010-0000-0200-000007000000}" name="Push"/>
    <tableColumn id="8" xr3:uid="{00000000-0010-0000-0200-000008000000}" name="Transmute"/>
    <tableColumn id="9" xr3:uid="{00000000-0010-0000-0200-000009000000}" name="Scramble"/>
    <tableColumn id="10" xr3:uid="{00000000-0010-0000-0200-00000A000000}" name="Bombs"/>
    <tableColumn id="11" xr3:uid="{00000000-0010-0000-0200-00000B000000}" name="Keys"/>
    <tableColumn id="12" xr3:uid="{00000000-0010-0000-0200-00000C000000}" name="Random"/>
    <tableColumn id="13" xr3:uid="{00000000-0010-0000-0200-00000D000000}" name="Level Up"/>
    <tableColumn id="14" xr3:uid="{00000000-0010-0000-0200-00000E000000}" name="Reward"/>
    <tableColumn id="15" xr3:uid="{00000000-0010-0000-0200-00000F000000}" name="Description"/>
    <tableColumn id="16" xr3:uid="{00000000-0010-0000-0200-000010000000}" name="Starting loadout"/>
    <tableColumn id="17" xr3:uid="{00000000-0010-0000-0200-000011000000}" name="Fi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3" displayName="Table33" ref="A1:J78" totalsRowShown="0">
  <autoFilter ref="A1:J78" xr:uid="{00000000-0009-0000-0100-000004000000}"/>
  <sortState xmlns:xlrd2="http://schemas.microsoft.com/office/spreadsheetml/2017/richdata2" ref="A2:J78">
    <sortCondition ref="A63:A78"/>
  </sortState>
  <tableColumns count="10">
    <tableColumn id="1" xr3:uid="{00000000-0010-0000-0300-000001000000}" name="Name"/>
    <tableColumn id="2" xr3:uid="{00000000-0010-0000-0300-000002000000}" name="Rating"/>
    <tableColumn id="3" xr3:uid="{00000000-0010-0000-0300-000003000000}" name="Type"/>
    <tableColumn id="4" xr3:uid="{00000000-0010-0000-0300-000004000000}" name="Description"/>
    <tableColumn id="5" xr3:uid="{00000000-0010-0000-0300-000005000000}" name="Effect"/>
    <tableColumn id="6" xr3:uid="{00000000-0010-0000-0300-000006000000}" name="Reference"/>
    <tableColumn id="7" xr3:uid="{00000000-0010-0000-0300-000007000000}" name="tags"/>
    <tableColumn id="8" xr3:uid="{00000000-0010-0000-0300-000008000000}" name="pools"/>
    <tableColumn id="9" xr3:uid="{00000000-0010-0000-0300-000009000000}" name="File"/>
    <tableColumn id="10" xr3:uid="{00000000-0010-0000-0300-00000A000000}" name="Sort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4" displayName="Table34" ref="A1:N67" totalsRowShown="0">
  <autoFilter ref="A1:N67" xr:uid="{00000000-0009-0000-0100-000005000000}"/>
  <sortState xmlns:xlrd2="http://schemas.microsoft.com/office/spreadsheetml/2017/richdata2" ref="A2:N67">
    <sortCondition ref="B2:B67"/>
    <sortCondition ref="C2:C67"/>
    <sortCondition ref="A2:A67"/>
  </sortState>
  <tableColumns count="14">
    <tableColumn id="1" xr3:uid="{00000000-0010-0000-0400-000001000000}" name="Name"/>
    <tableColumn id="2" xr3:uid="{00000000-0010-0000-0400-000002000000}" name="Type"/>
    <tableColumn id="3" xr3:uid="{00000000-0010-0000-0400-000003000000}" name="Difficulty"/>
    <tableColumn id="4" xr3:uid="{00000000-0010-0000-0400-000004000000}" name="Size"/>
    <tableColumn id="5" xr3:uid="{00000000-0010-0000-0400-000005000000}" name="Game"/>
    <tableColumn id="6" xr3:uid="{00000000-0010-0000-0400-000006000000}" name="Health"/>
    <tableColumn id="7" xr3:uid="{00000000-0010-0000-0400-000007000000}" name="Damage"/>
    <tableColumn id="8" xr3:uid="{00000000-0010-0000-0400-000008000000}" name="Goal Type"/>
    <tableColumn id="9" xr3:uid="{00000000-0010-0000-0400-000009000000}" name="Goal"/>
    <tableColumn id="10" xr3:uid="{00000000-0010-0000-0400-00000A000000}" name="Ability"/>
    <tableColumn id="11" xr3:uid="{00000000-0010-0000-0400-00000B000000}" name="File"/>
    <tableColumn id="12" xr3:uid="{00000000-0010-0000-0400-00000C000000}" name="Tag"/>
    <tableColumn id="13" xr3:uid="{00000000-0010-0000-0400-00000D000000}" name="Ticked"/>
    <tableColumn id="14" xr3:uid="{00000000-0010-0000-0400-00000E000000}" name="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2" displayName="Table32" ref="A1:O51" totalsRowShown="0">
  <autoFilter ref="A1:O51" xr:uid="{00000000-0009-0000-0100-000006000000}"/>
  <sortState xmlns:xlrd2="http://schemas.microsoft.com/office/spreadsheetml/2017/richdata2" ref="A2:O51">
    <sortCondition ref="B2:B51"/>
    <sortCondition ref="C2:C51"/>
    <sortCondition ref="A2:A51"/>
  </sortState>
  <tableColumns count="15">
    <tableColumn id="1" xr3:uid="{00000000-0010-0000-0500-000001000000}" name="Name"/>
    <tableColumn id="2" xr3:uid="{00000000-0010-0000-0500-000002000000}" name="Type"/>
    <tableColumn id="3" xr3:uid="{00000000-0010-0000-0500-000003000000}" name="Difficulty"/>
    <tableColumn id="4" xr3:uid="{00000000-0010-0000-0500-000004000000}" name="Size"/>
    <tableColumn id="5" xr3:uid="{00000000-0010-0000-0500-000005000000}" name="Game"/>
    <tableColumn id="6" xr3:uid="{00000000-0010-0000-0500-000006000000}" name="Health"/>
    <tableColumn id="7" xr3:uid="{00000000-0010-0000-0500-000007000000}" name="Damage"/>
    <tableColumn id="8" xr3:uid="{00000000-0010-0000-0500-000008000000}" name="Goal Type"/>
    <tableColumn id="9" xr3:uid="{00000000-0010-0000-0500-000009000000}" name="Goal"/>
    <tableColumn id="10" xr3:uid="{00000000-0010-0000-0500-00000A000000}" name="Ability"/>
    <tableColumn id="11" xr3:uid="{00000000-0010-0000-0500-00000B000000}" name="File"/>
    <tableColumn id="12" xr3:uid="{00000000-0010-0000-0500-00000C000000}" name="Tag"/>
    <tableColumn id="13" xr3:uid="{00000000-0010-0000-0500-00000D000000}" name="Phases"/>
    <tableColumn id="14" xr3:uid="{00000000-0010-0000-0500-00000E000000}" name="Ticked"/>
    <tableColumn id="15" xr3:uid="{00000000-0010-0000-0500-00000F000000}" name="C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3B4986F-86F2-4597-8B56-C34EAD028576}" name="Table47" displayName="Table47" ref="A1:E32" totalsRowShown="0">
  <autoFilter ref="A1:E32" xr:uid="{B3B4986F-86F2-4597-8B56-C34EAD028576}"/>
  <sortState xmlns:xlrd2="http://schemas.microsoft.com/office/spreadsheetml/2017/richdata2" ref="A2:E31">
    <sortCondition ref="A16:A31"/>
  </sortState>
  <tableColumns count="5">
    <tableColumn id="1" xr3:uid="{00000000-0010-0000-0600-000001000000}" name="Name"/>
    <tableColumn id="2" xr3:uid="{00000000-0010-0000-0600-000002000000}" name="Type"/>
    <tableColumn id="3" xr3:uid="{00000000-0010-0000-0600-000003000000}" name="Variables"/>
    <tableColumn id="4" xr3:uid="{00000000-0010-0000-0600-000004000000}" name="Description"/>
    <tableColumn id="5" xr3:uid="{00000000-0010-0000-0600-000005000000}" name="Effec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37" displayName="Table37" ref="A1:M8" totalsRowShown="0">
  <autoFilter ref="A1:M8" xr:uid="{00000000-0009-0000-0100-000007000000}"/>
  <sortState xmlns:xlrd2="http://schemas.microsoft.com/office/spreadsheetml/2017/richdata2" ref="A2:M6">
    <sortCondition ref="A5:A6"/>
  </sortState>
  <tableColumns count="13">
    <tableColumn id="1" xr3:uid="{00000000-0010-0000-0700-000001000000}" name="Name"/>
    <tableColumn id="2" xr3:uid="{00000000-0010-0000-0700-000002000000}" name="Type"/>
    <tableColumn id="3" xr3:uid="{00000000-0010-0000-0700-000003000000}" name="Game"/>
    <tableColumn id="4" xr3:uid="{00000000-0010-0000-0700-000004000000}" name="On Player"/>
    <tableColumn id="5" xr3:uid="{00000000-0010-0000-0700-000005000000}" name="On Player Effect"/>
    <tableColumn id="6" xr3:uid="{00000000-0010-0000-0700-000006000000}" name="On Enemy"/>
    <tableColumn id="7" xr3:uid="{00000000-0010-0000-0700-000007000000}" name="On Enemy Effect"/>
    <tableColumn id="8" xr3:uid="{00000000-0010-0000-0700-000008000000}" name="Combat"/>
    <tableColumn id="9" xr3:uid="{00000000-0010-0000-0700-000009000000}" name="Decrease"/>
    <tableColumn id="10" xr3:uid="{00000000-0010-0000-0700-00000A000000}" name="EnemyOnly"/>
    <tableColumn id="11" xr3:uid="{00000000-0010-0000-0700-00000B000000}" name="Enemy Combat Effect"/>
    <tableColumn id="12" xr3:uid="{00000000-0010-0000-0700-00000C000000}" name="Stackable"/>
    <tableColumn id="13" xr3:uid="{00000000-0010-0000-0700-00000D000000}" name="Ima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8" displayName="Table38" ref="A1:AL17" totalsRowShown="0">
  <autoFilter ref="A1:AL17" xr:uid="{00000000-0009-0000-0100-000008000000}"/>
  <sortState xmlns:xlrd2="http://schemas.microsoft.com/office/spreadsheetml/2017/richdata2" ref="A2:AL17">
    <sortCondition ref="A13:A17"/>
  </sortState>
  <tableColumns count="38">
    <tableColumn id="1" xr3:uid="{00000000-0010-0000-0800-000001000000}" name="Event"/>
    <tableColumn id="2" xr3:uid="{00000000-0010-0000-0800-000002000000}" name="Game"/>
    <tableColumn id="3" xr3:uid="{00000000-0010-0000-0800-000003000000}" name="Tier"/>
    <tableColumn id="4" xr3:uid="{00000000-0010-0000-0800-000004000000}" name="Where"/>
    <tableColumn id="5" xr3:uid="{00000000-0010-0000-0800-000005000000}" name="Requirement"/>
    <tableColumn id="6" xr3:uid="{00000000-0010-0000-0800-000006000000}" name="Trigger"/>
    <tableColumn id="7" xr3:uid="{00000000-0010-0000-0800-000007000000}" name="Rarity"/>
    <tableColumn id="8" xr3:uid="{00000000-0010-0000-0800-000008000000}" name="Image"/>
    <tableColumn id="9" xr3:uid="{00000000-0010-0000-0800-000009000000}" name="Prompt"/>
    <tableColumn id="10" xr3:uid="{00000000-0010-0000-0800-00000A000000}" name="Opens With"/>
    <tableColumn id="11" xr3:uid="{00000000-0010-0000-0800-00000B000000}" name="Goal Met"/>
    <tableColumn id="12" xr3:uid="{00000000-0010-0000-0800-00000C000000}" name="Goal Missed"/>
    <tableColumn id="13" xr3:uid="{00000000-0010-0000-0800-00000D000000}" name="Chance Won"/>
    <tableColumn id="14" xr3:uid="{00000000-0010-0000-0800-00000E000000}" name="Chance Lost"/>
    <tableColumn id="15" xr3:uid="{00000000-0010-0000-0800-00000F000000}" name="Choice 1"/>
    <tableColumn id="16" xr3:uid="{00000000-0010-0000-0800-000010000000}" name="Repeat 1"/>
    <tableColumn id="17" xr3:uid="{00000000-0010-0000-0800-000011000000}" name="Result 1"/>
    <tableColumn id="18" xr3:uid="{00000000-0010-0000-0800-000012000000}" name="Effect 1"/>
    <tableColumn id="19" xr3:uid="{00000000-0010-0000-0800-000013000000}" name="Choice 2"/>
    <tableColumn id="20" xr3:uid="{00000000-0010-0000-0800-000014000000}" name="Repeat 2"/>
    <tableColumn id="21" xr3:uid="{00000000-0010-0000-0800-000015000000}" name="Result 2"/>
    <tableColumn id="22" xr3:uid="{00000000-0010-0000-0800-000016000000}" name="Effect 2"/>
    <tableColumn id="23" xr3:uid="{00000000-0010-0000-0800-000017000000}" name="Choice 3"/>
    <tableColumn id="24" xr3:uid="{00000000-0010-0000-0800-000018000000}" name="Repeat 3"/>
    <tableColumn id="25" xr3:uid="{00000000-0010-0000-0800-000019000000}" name="Result 3"/>
    <tableColumn id="26" xr3:uid="{00000000-0010-0000-0800-00001A000000}" name="Effect 3"/>
    <tableColumn id="27" xr3:uid="{00000000-0010-0000-0800-00001B000000}" name="Choice 4"/>
    <tableColumn id="28" xr3:uid="{00000000-0010-0000-0800-00001C000000}" name="Repeat 4"/>
    <tableColumn id="29" xr3:uid="{00000000-0010-0000-0800-00001D000000}" name="Result 4"/>
    <tableColumn id="30" xr3:uid="{00000000-0010-0000-0800-00001E000000}" name="Effect 4"/>
    <tableColumn id="31" xr3:uid="{00000000-0010-0000-0800-00001F000000}" name="Choice 5"/>
    <tableColumn id="32" xr3:uid="{00000000-0010-0000-0800-000020000000}" name="Repeat 5"/>
    <tableColumn id="33" xr3:uid="{00000000-0010-0000-0800-000021000000}" name="Result 5"/>
    <tableColumn id="34" xr3:uid="{00000000-0010-0000-0800-000022000000}" name="Effect 5"/>
    <tableColumn id="35" xr3:uid="{00000000-0010-0000-0800-000023000000}" name="Choice 6"/>
    <tableColumn id="36" xr3:uid="{00000000-0010-0000-0800-000024000000}" name="Repeat 6"/>
    <tableColumn id="37" xr3:uid="{00000000-0010-0000-0800-000025000000}" name="Result 6"/>
    <tableColumn id="38" xr3:uid="{00000000-0010-0000-0800-000026000000}" name="Effect 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B2D17DB-B773-4722-B212-4474DB6E4080}" name="Table49" displayName="Table49" ref="A1:I38" totalsRowShown="0">
  <autoFilter ref="A1:I38" xr:uid="{4B2D17DB-B773-4722-B212-4474DB6E4080}"/>
  <sortState xmlns:xlrd2="http://schemas.microsoft.com/office/spreadsheetml/2017/richdata2" ref="A2:I38">
    <sortCondition ref="A21:A38"/>
  </sortState>
  <tableColumns count="9">
    <tableColumn id="1" xr3:uid="{00000000-0010-0000-0900-000001000000}" name="Name"/>
    <tableColumn id="2" xr3:uid="{00000000-0010-0000-0900-000002000000}" name="Rarity"/>
    <tableColumn id="3" xr3:uid="{00000000-0010-0000-0900-000003000000}" name="Type"/>
    <tableColumn id="4" xr3:uid="{00000000-0010-0000-0900-000004000000}" name="Description"/>
    <tableColumn id="5" xr3:uid="{00000000-0010-0000-0900-000005000000}" name="Effect"/>
    <tableColumn id="6" xr3:uid="{00000000-0010-0000-0900-000006000000}" name="Tags"/>
    <tableColumn id="7" xr3:uid="{00000000-0010-0000-0900-000007000000}" name="Game"/>
    <tableColumn id="8" xr3:uid="{00000000-0010-0000-0900-000008000000}" name="Image"/>
    <tableColumn id="9" xr3:uid="{00000000-0010-0000-0900-000009000000}" name="Icon Imag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5" displayName="Table35" ref="A1:I10" totalsRowShown="0">
  <autoFilter ref="A1:I10" xr:uid="{00000000-0009-0000-0100-000009000000}"/>
  <sortState xmlns:xlrd2="http://schemas.microsoft.com/office/spreadsheetml/2017/richdata2" ref="A2:E7">
    <sortCondition ref="A4:A7"/>
  </sortState>
  <tableColumns count="9">
    <tableColumn id="1" xr3:uid="{00000000-0010-0000-0800-000001000000}" name="Scrolls"/>
    <tableColumn id="2" xr3:uid="{00000000-0010-0000-0800-000002000000}" name="Game"/>
    <tableColumn id="3" xr3:uid="{00000000-0010-0000-0800-000003000000}" name="Preference"/>
    <tableColumn id="4" xr3:uid="{00000000-0010-0000-0800-000004000000}" name="Rarity"/>
    <tableColumn id="5" xr3:uid="{00000000-0010-0000-0800-000005000000}" name="Description"/>
    <tableColumn id="6" xr3:uid="{00000000-0010-0000-0800-000006000000}" name="Effect"/>
    <tableColumn id="9" xr3:uid="{ADEB6B9A-1196-4F2F-AAE3-6406D0A7CAC4}" name="Tags"/>
    <tableColumn id="7" xr3:uid="{00000000-0010-0000-0800-000007000000}" name="File"/>
    <tableColumn id="8" xr3:uid="{00000000-0010-0000-0800-000008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4" displayName="Table44" ref="K1:L37" totalsRowShown="0">
  <autoFilter ref="K1:L37" xr:uid="{00000000-0009-0000-0100-00000A000000}"/>
  <sortState xmlns:xlrd2="http://schemas.microsoft.com/office/spreadsheetml/2017/richdata2" ref="K2:L37">
    <sortCondition ref="L13:L37"/>
  </sortState>
  <tableColumns count="2">
    <tableColumn id="1" xr3:uid="{00000000-0010-0000-0900-000001000000}" name="Random Scroll Name" dataDxfId="1"/>
    <tableColumn id="2" xr3:uid="{00000000-0010-0000-0900-000002000000}" name="Gam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46" displayName="Table46" ref="N1:O40" totalsRowShown="0">
  <autoFilter ref="N1:O40" xr:uid="{00000000-0009-0000-0100-00000B000000}"/>
  <sortState xmlns:xlrd2="http://schemas.microsoft.com/office/spreadsheetml/2017/richdata2" ref="N2:O40">
    <sortCondition ref="N11:N40"/>
  </sortState>
  <tableColumns count="2">
    <tableColumn id="1" xr3:uid="{00000000-0010-0000-0A00-000001000000}" name="Random Scroll Part" dataDxfId="0"/>
    <tableColumn id="2" xr3:uid="{00000000-0010-0000-0A00-000002000000}" name="Gam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3" displayName="Table43" ref="A1:G11" totalsRowShown="0">
  <autoFilter ref="A1:G11" xr:uid="{00000000-0009-0000-0100-00000C000000}"/>
  <sortState xmlns:xlrd2="http://schemas.microsoft.com/office/spreadsheetml/2017/richdata2" ref="A2:G11">
    <sortCondition ref="A5:A11"/>
  </sortState>
  <tableColumns count="7">
    <tableColumn id="1" xr3:uid="{00000000-0010-0000-0D00-000001000000}" name="Name"/>
    <tableColumn id="2" xr3:uid="{00000000-0010-0000-0D00-000002000000}" name="Preference"/>
    <tableColumn id="3" xr3:uid="{00000000-0010-0000-0D00-000003000000}" name="Description"/>
    <tableColumn id="4" xr3:uid="{00000000-0010-0000-0D00-000004000000}" name="Effect"/>
    <tableColumn id="5" xr3:uid="{00000000-0010-0000-0D00-000005000000}" name="Horse Description"/>
    <tableColumn id="6" xr3:uid="{00000000-0010-0000-0D00-000006000000}" name="Horse Effect"/>
    <tableColumn id="7" xr3:uid="{00000000-0010-0000-0D00-000007000000}" name="Note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45" displayName="Table45" ref="A1:J16" totalsRowShown="0">
  <autoFilter ref="A1:J16" xr:uid="{00000000-0009-0000-0100-00000D000000}"/>
  <tableColumns count="10">
    <tableColumn id="1" xr3:uid="{00000000-0010-0000-0C00-000001000000}" name="Name"/>
    <tableColumn id="2" xr3:uid="{00000000-0010-0000-0C00-000002000000}" name="Rarity"/>
    <tableColumn id="3" xr3:uid="{00000000-0010-0000-0C00-000003000000}" name="Preference"/>
    <tableColumn id="4" xr3:uid="{00000000-0010-0000-0C00-000004000000}" name="On Player"/>
    <tableColumn id="5" xr3:uid="{00000000-0010-0000-0C00-000005000000}" name="On Player Effect"/>
    <tableColumn id="6" xr3:uid="{00000000-0010-0000-0C00-000006000000}" name="On Tile"/>
    <tableColumn id="7" xr3:uid="{00000000-0010-0000-0C00-000007000000}" name="On Tile Effect"/>
    <tableColumn id="10" xr3:uid="{2DCE74A2-C021-4D3B-8BFE-A7D8FB9389FC}" name="Tags"/>
    <tableColumn id="8" xr3:uid="{00000000-0010-0000-0C00-000008000000}" name="Reference"/>
    <tableColumn id="9" xr3:uid="{00000000-0010-0000-0C00-000009000000}" name="Fil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16DD2D2-D2D6-406C-90FD-446DB475286A}" name="Table52" displayName="Table52" ref="A1:J13" totalsRowShown="0">
  <autoFilter ref="A1:J13" xr:uid="{516DD2D2-D2D6-406C-90FD-446DB475286A}"/>
  <sortState xmlns:xlrd2="http://schemas.microsoft.com/office/spreadsheetml/2017/richdata2" ref="A2:J13">
    <sortCondition ref="A9:A13"/>
  </sortState>
  <tableColumns count="10">
    <tableColumn id="1" xr3:uid="{00000000-0010-0000-0F00-000001000000}" name="Name"/>
    <tableColumn id="2" xr3:uid="{00000000-0010-0000-0F00-000002000000}" name="Rarity"/>
    <tableColumn id="3" xr3:uid="{00000000-0010-0000-0F00-000003000000}" name="Game"/>
    <tableColumn id="4" xr3:uid="{00000000-0010-0000-0F00-000004000000}" name="Preference"/>
    <tableColumn id="5" xr3:uid="{00000000-0010-0000-0F00-000005000000}" name="Aim"/>
    <tableColumn id="6" xr3:uid="{00000000-0010-0000-0F00-000006000000}" name="Charges"/>
    <tableColumn id="7" xr3:uid="{00000000-0010-0000-0F00-000007000000}" name="Description"/>
    <tableColumn id="8" xr3:uid="{00000000-0010-0000-0F00-000008000000}" name="Effect"/>
    <tableColumn id="10" xr3:uid="{0AEC4FCF-338A-4D31-91BA-0421B8D28E05}" name="Tags"/>
    <tableColumn id="9" xr3:uid="{00000000-0010-0000-0F00-000009000000}" name="Fil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092B8EE-14AD-44C2-B11E-A3053582A1BC}" name="Table54" displayName="Table54" ref="A1:I23" totalsRowShown="0">
  <autoFilter ref="A1:I23" xr:uid="{1092B8EE-14AD-44C2-B11E-A3053582A1BC}"/>
  <sortState xmlns:xlrd2="http://schemas.microsoft.com/office/spreadsheetml/2017/richdata2" ref="A2:I23">
    <sortCondition ref="A15:A23"/>
  </sortState>
  <tableColumns count="9">
    <tableColumn id="1" xr3:uid="{00000000-0010-0000-1000-000001000000}" name="Name"/>
    <tableColumn id="2" xr3:uid="{00000000-0010-0000-1000-000002000000}" name="Rarity"/>
    <tableColumn id="3" xr3:uid="{00000000-0010-0000-1000-000003000000}" name="Size"/>
    <tableColumn id="4" xr3:uid="{00000000-0010-0000-1000-000004000000}" name="Type"/>
    <tableColumn id="5" xr3:uid="{00000000-0010-0000-1000-000005000000}" name="Description"/>
    <tableColumn id="6" xr3:uid="{00000000-0010-0000-1000-000006000000}" name="Effect"/>
    <tableColumn id="7" xr3:uid="{00000000-0010-0000-1000-000007000000}" name="Tag"/>
    <tableColumn id="8" xr3:uid="{00000000-0010-0000-1000-000008000000}" name="Game"/>
    <tableColumn id="9" xr3:uid="{00000000-0010-0000-1000-000009000000}" name="Imag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50E9A3-12C1-4233-9079-768002A86194}" name="Table58" displayName="Table58" ref="A1:N12" totalsRowShown="0">
  <autoFilter ref="A1:N12" xr:uid="{A550E9A3-12C1-4233-9079-768002A86194}"/>
  <sortState xmlns:xlrd2="http://schemas.microsoft.com/office/spreadsheetml/2017/richdata2" ref="A2:N11">
    <sortCondition ref="A8:A11"/>
  </sortState>
  <tableColumns count="14">
    <tableColumn id="1" xr3:uid="{00000000-0010-0000-1100-000001000000}" name="Name"/>
    <tableColumn id="2" xr3:uid="{00000000-0010-0000-1100-000002000000}" name="Rarity"/>
    <tableColumn id="3" xr3:uid="{00000000-0010-0000-1100-000003000000}" name="Size"/>
    <tableColumn id="4" xr3:uid="{00000000-0010-0000-1100-000004000000}" name="Aim"/>
    <tableColumn id="5" xr3:uid="{00000000-0010-0000-1100-000005000000}" name="Area"/>
    <tableColumn id="6" xr3:uid="{00000000-0010-0000-1100-000006000000}" name="Effect"/>
    <tableColumn id="7" xr3:uid="{00000000-0010-0000-1100-000007000000}" name="Type"/>
    <tableColumn id="8" xr3:uid="{00000000-0010-0000-1100-000008000000}" name="Passive"/>
    <tableColumn id="9" xr3:uid="{00000000-0010-0000-1100-000009000000}" name="Passive Effect"/>
    <tableColumn id="10" xr3:uid="{00000000-0010-0000-1100-00000A000000}" name="Goal"/>
    <tableColumn id="11" xr3:uid="{00000000-0010-0000-1100-00000B000000}" name="Charge"/>
    <tableColumn id="12" xr3:uid="{00000000-0010-0000-1100-00000C000000}" name="Tag"/>
    <tableColumn id="13" xr3:uid="{00000000-0010-0000-1100-00000D000000}" name="Game"/>
    <tableColumn id="14" xr3:uid="{00000000-0010-0000-1100-00000E000000}" name="Imag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BBC5F582-C54A-4AE8-BA81-88D0181DA387}" name="Table59" displayName="Table59" ref="A1:D7" totalsRowShown="0">
  <autoFilter ref="A1:D7" xr:uid="{BBC5F582-C54A-4AE8-BA81-88D0181DA387}"/>
  <sortState xmlns:xlrd2="http://schemas.microsoft.com/office/spreadsheetml/2017/richdata2" ref="A2:D6">
    <sortCondition ref="A5:A6"/>
  </sortState>
  <tableColumns count="4">
    <tableColumn id="1" xr3:uid="{00000000-0010-0000-1200-000001000000}" name="Name"/>
    <tableColumn id="2" xr3:uid="{00000000-0010-0000-1200-000002000000}" name="Requirement 1"/>
    <tableColumn id="3" xr3:uid="{00000000-0010-0000-1200-000003000000}" name="Requirement 2"/>
    <tableColumn id="4" xr3:uid="{00000000-0010-0000-1200-000004000000}" name="Outcom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D726520-3752-4B8A-A6D8-123E65EBF495}" name="Table57" displayName="Table57" ref="A1:G6" totalsRowShown="0">
  <autoFilter ref="A1:G6" xr:uid="{4D726520-3752-4B8A-A6D8-123E65EBF495}"/>
  <sortState xmlns:xlrd2="http://schemas.microsoft.com/office/spreadsheetml/2017/richdata2" ref="A2:G6">
    <sortCondition ref="A4:A6"/>
  </sortState>
  <tableColumns count="7">
    <tableColumn id="1" xr3:uid="{00000000-0010-0000-1300-000001000000}" name="Name"/>
    <tableColumn id="2" xr3:uid="{00000000-0010-0000-1300-000002000000}" name="Rarity"/>
    <tableColumn id="3" xr3:uid="{00000000-0010-0000-1300-000003000000}" name="Size"/>
    <tableColumn id="4" xr3:uid="{00000000-0010-0000-1300-000004000000}" name="Description"/>
    <tableColumn id="5" xr3:uid="{00000000-0010-0000-1300-000005000000}" name="Effect"/>
    <tableColumn id="6" xr3:uid="{00000000-0010-0000-1300-000006000000}" name="Game"/>
    <tableColumn id="7" xr3:uid="{00000000-0010-0000-1300-000007000000}" name="Imag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40" displayName="Table40" ref="A1:AK3" totalsRowShown="0">
  <autoFilter ref="A1:AK3" xr:uid="{00000000-0009-0000-0100-00000E000000}"/>
  <tableColumns count="37">
    <tableColumn id="1" xr3:uid="{00000000-0010-0000-0D00-000001000000}" name="Name"/>
    <tableColumn id="2" xr3:uid="{00000000-0010-0000-0D00-000002000000}" name="Game"/>
    <tableColumn id="3" xr3:uid="{00000000-0010-0000-0D00-000003000000}" name="Tag"/>
    <tableColumn id="4" xr3:uid="{00000000-0010-0000-0D00-000004000000}" name="Image"/>
    <tableColumn id="5" xr3:uid="{00000000-0010-0000-0D00-000005000000}" name="Rarity"/>
    <tableColumn id="6" xr3:uid="{00000000-0010-0000-0D00-000006000000}" name="Limit"/>
    <tableColumn id="7" xr3:uid="{00000000-0010-0000-0D00-000007000000}" name="Unique"/>
    <tableColumn id="8" xr3:uid="{00000000-0010-0000-0D00-000008000000}" name="Where"/>
    <tableColumn id="9" xr3:uid="{00000000-0010-0000-0D00-000009000000}" name="Requirement"/>
    <tableColumn id="10" xr3:uid="{00000000-0010-0000-0D00-00000A000000}" name="Trigger"/>
    <tableColumn id="11" xr3:uid="{00000000-0010-0000-0D00-00000B000000}" name="Prompt"/>
    <tableColumn id="12" xr3:uid="{00000000-0010-0000-0D00-00000C000000}" name="Chance Won"/>
    <tableColumn id="13" xr3:uid="{00000000-0010-0000-0D00-00000D000000}" name="Chance Lost"/>
    <tableColumn id="14" xr3:uid="{00000000-0010-0000-0D00-00000E000000}" name="Choice 1"/>
    <tableColumn id="15" xr3:uid="{00000000-0010-0000-0D00-00000F000000}" name="Repeat 1"/>
    <tableColumn id="16" xr3:uid="{00000000-0010-0000-0D00-000010000000}" name="Result 1"/>
    <tableColumn id="17" xr3:uid="{00000000-0010-0000-0D00-000011000000}" name="Effect 1"/>
    <tableColumn id="18" xr3:uid="{00000000-0010-0000-0D00-000012000000}" name="Choice 2"/>
    <tableColumn id="19" xr3:uid="{00000000-0010-0000-0D00-000013000000}" name="Repeat 2"/>
    <tableColumn id="20" xr3:uid="{00000000-0010-0000-0D00-000014000000}" name="Result 2"/>
    <tableColumn id="21" xr3:uid="{00000000-0010-0000-0D00-000015000000}" name="Effect 2"/>
    <tableColumn id="22" xr3:uid="{00000000-0010-0000-0D00-000016000000}" name="Choice 3"/>
    <tableColumn id="23" xr3:uid="{00000000-0010-0000-0D00-000017000000}" name="Repeat 3"/>
    <tableColumn id="24" xr3:uid="{00000000-0010-0000-0D00-000018000000}" name="Result 3"/>
    <tableColumn id="25" xr3:uid="{00000000-0010-0000-0D00-000019000000}" name="Effect 3"/>
    <tableColumn id="26" xr3:uid="{00000000-0010-0000-0D00-00001A000000}" name="Choice 4"/>
    <tableColumn id="27" xr3:uid="{00000000-0010-0000-0D00-00001B000000}" name="Repeat 4"/>
    <tableColumn id="28" xr3:uid="{00000000-0010-0000-0D00-00001C000000}" name="Result 4"/>
    <tableColumn id="29" xr3:uid="{00000000-0010-0000-0D00-00001D000000}" name="Effect 4"/>
    <tableColumn id="30" xr3:uid="{00000000-0010-0000-0D00-00001E000000}" name="Choice 5"/>
    <tableColumn id="31" xr3:uid="{00000000-0010-0000-0D00-00001F000000}" name="Repeat 5"/>
    <tableColumn id="32" xr3:uid="{00000000-0010-0000-0D00-000020000000}" name="Result 5"/>
    <tableColumn id="33" xr3:uid="{00000000-0010-0000-0D00-000021000000}" name="Effect 5"/>
    <tableColumn id="34" xr3:uid="{00000000-0010-0000-0D00-000022000000}" name="Choice 6"/>
    <tableColumn id="35" xr3:uid="{00000000-0010-0000-0D00-000023000000}" name="Repeat 6"/>
    <tableColumn id="36" xr3:uid="{00000000-0010-0000-0D00-000024000000}" name="Result 6"/>
    <tableColumn id="37" xr3:uid="{00000000-0010-0000-0D00-000025000000}" name="Effect 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39" displayName="Table39" ref="A1:F4" totalsRowShown="0">
  <autoFilter ref="A1:F4" xr:uid="{00000000-0009-0000-0100-00000F000000}"/>
  <sortState xmlns:xlrd2="http://schemas.microsoft.com/office/spreadsheetml/2017/richdata2" ref="A2:F4">
    <sortCondition ref="A3:A4"/>
  </sortState>
  <tableColumns count="6">
    <tableColumn id="1" xr3:uid="{00000000-0010-0000-0E00-000001000000}" name="Curse"/>
    <tableColumn id="2" xr3:uid="{00000000-0010-0000-0E00-000002000000}" name="Game"/>
    <tableColumn id="3" xr3:uid="{00000000-0010-0000-0E00-000003000000}" name="Condition"/>
    <tableColumn id="4" xr3:uid="{00000000-0010-0000-0E00-000004000000}" name="Penalty"/>
    <tableColumn id="5" xr3:uid="{00000000-0010-0000-0E00-000005000000}" name="Timer"/>
    <tableColumn id="6" xr3:uid="{00000000-0010-0000-0E00-000006000000}" name="Imag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41" displayName="Table41" ref="A1:F3" totalsRowShown="0">
  <autoFilter ref="A1:F3" xr:uid="{00000000-0009-0000-0100-000010000000}"/>
  <tableColumns count="6">
    <tableColumn id="1" xr3:uid="{00000000-0010-0000-1200-000001000000}" name="Name"/>
    <tableColumn id="2" xr3:uid="{00000000-0010-0000-1200-000002000000}" name="Description"/>
    <tableColumn id="3" xr3:uid="{00000000-0010-0000-1200-000003000000}" name="Effect"/>
    <tableColumn id="4" xr3:uid="{00000000-0010-0000-1200-000004000000}" name="Interactions"/>
    <tableColumn id="5" xr3:uid="{00000000-0010-0000-1200-000005000000}" name="Decay"/>
    <tableColumn id="6" xr3:uid="{00000000-0010-0000-1200-000006000000}" name="Img"/>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42" displayName="Table42" ref="A1:I5" totalsRowShown="0">
  <autoFilter ref="A1:I5" xr:uid="{00000000-0009-0000-0100-000011000000}"/>
  <tableColumns count="9">
    <tableColumn id="1" xr3:uid="{00000000-0010-0000-1000-000001000000}" name="Name"/>
    <tableColumn id="2" xr3:uid="{00000000-0010-0000-1000-000002000000}" name="Type"/>
    <tableColumn id="3" xr3:uid="{00000000-0010-0000-1000-000003000000}" name="Description"/>
    <tableColumn id="4" xr3:uid="{00000000-0010-0000-1000-000004000000}" name="Effect"/>
    <tableColumn id="5" xr3:uid="{00000000-0010-0000-1000-000005000000}" name="Interactions"/>
    <tableColumn id="9" xr3:uid="{6632B4F0-26ED-49AC-A420-43E189800EF3}" name="On Destruction"/>
    <tableColumn id="6" xr3:uid="{00000000-0010-0000-1000-000006000000}" name="Health"/>
    <tableColumn id="8" xr3:uid="{71ABE5B8-CBD9-43EB-B21D-795F0938B1FC}" name="Tag"/>
    <tableColumn id="7" xr3:uid="{00000000-0010-0000-1000-000007000000}" name="Img"/>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D9CB0616-57A8-46CA-B3EA-28C3D11729AC}" name="Table53" displayName="Table53" ref="A1:J151" totalsRowShown="0">
  <autoFilter ref="A1:J151" xr:uid="{D9CB0616-57A8-46CA-B3EA-28C3D11729AC}"/>
  <sortState xmlns:xlrd2="http://schemas.microsoft.com/office/spreadsheetml/2017/richdata2" ref="A2:J135">
    <sortCondition ref="A29:A135"/>
  </sortState>
  <tableColumns count="10">
    <tableColumn id="1" xr3:uid="{00000000-0010-0000-1800-000001000000}" name="Goal"/>
    <tableColumn id="2" xr3:uid="{00000000-0010-0000-1800-000002000000}" name="Type"/>
    <tableColumn id="3" xr3:uid="{00000000-0010-0000-1800-000003000000}" name="Difficulty"/>
    <tableColumn id="4" xr3:uid="{00000000-0010-0000-1800-000004000000}" name="Owner Sheet"/>
    <tableColumn id="5" xr3:uid="{00000000-0010-0000-1800-000005000000}" name="Owner"/>
    <tableColumn id="6" xr3:uid="{00000000-0010-0000-1800-000006000000}" name="Owner Detail"/>
    <tableColumn id="7" xr3:uid="{00000000-0010-0000-1800-000007000000}" name="Relation"/>
    <tableColumn id="8" xr3:uid="{00000000-0010-0000-1800-000008000000}" name="Ticked"/>
    <tableColumn id="9" xr3:uid="{00000000-0010-0000-1800-000009000000}" name="Count"/>
    <tableColumn id="10" xr3:uid="{00000000-0010-0000-1800-00000A000000}" name="Tags"/>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065E43C-C43F-480C-9D98-E1AF0796AEFA}" name="Table15" displayName="Table15" ref="A1:O5" totalsRowShown="0">
  <autoFilter ref="A1:O5" xr:uid="{D065E43C-C43F-480C-9D98-E1AF0796AEFA}"/>
  <tableColumns count="15">
    <tableColumn id="1" xr3:uid="{82F456A7-19DF-40E1-8498-EAE04CE74B22}" name="Name"/>
    <tableColumn id="2" xr3:uid="{CBF3DBDF-4578-409A-A6E2-FDFEF8E58BFD}" name="Game"/>
    <tableColumn id="3" xr3:uid="{BFA8DC44-7A6F-4E12-9C5E-D549DD3DB27C}" name="Description"/>
    <tableColumn id="4" xr3:uid="{52D0DCC8-9986-4A8D-A868-614FBC76E014}" name="Image"/>
    <tableColumn id="5" xr3:uid="{7734945C-AC52-4200-B481-32214848D632}" name="Pool"/>
    <tableColumn id="6" xr3:uid="{5C093DE9-F4AF-461F-8FFB-70DA55D0405B}" name="Loot Kinds"/>
    <tableColumn id="7" xr3:uid="{E1047428-643F-4FDD-9860-F88D5AFBD5C6}" name="Currency"/>
    <tableColumn id="8" xr3:uid="{CE844EB0-9DB3-40B4-BC76-028FA5C83C82}" name="Sale"/>
    <tableColumn id="9" xr3:uid="{4DE516D6-D1EB-40E8-A5F1-9BC913B37AD2}" name="Effect"/>
    <tableColumn id="10" xr3:uid="{20A07AE8-E0D2-485D-85AD-EF028E933378}" name="Item Slots"/>
    <tableColumn id="11" xr3:uid="{4A925AD1-E9D8-4148-87D7-865C592C1BA7}" name="Loot Slots"/>
    <tableColumn id="12" xr3:uid="{9BFADA0D-670C-4879-B99E-1E29443A2966}" name="Rarity"/>
    <tableColumn id="13" xr3:uid="{EB562574-5C9F-4F20-8685-F090E7814E4E}" name="Boss"/>
    <tableColumn id="14" xr3:uid="{22B0C459-CFAF-486E-B63C-CDE6108E3222}" name="Loot Tag"/>
    <tableColumn id="15" xr3:uid="{D454CB6E-D401-466D-85E2-7FB23094B4AD}" name="Pack Slots"/>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36" displayName="Table36" ref="A1:H7" totalsRowShown="0">
  <autoFilter ref="A1:H7" xr:uid="{00000000-0009-0000-0100-000012000000}"/>
  <sortState xmlns:xlrd2="http://schemas.microsoft.com/office/spreadsheetml/2017/richdata2" ref="A2:H7">
    <sortCondition ref="C4:C7"/>
  </sortState>
  <tableColumns count="8">
    <tableColumn id="1" xr3:uid="{00000000-0010-0000-1100-000001000000}" name="Name"/>
    <tableColumn id="9" xr3:uid="{00000000-0010-0000-1100-000009000000}" name="Game"/>
    <tableColumn id="2" xr3:uid="{00000000-0010-0000-1100-000002000000}" name="Difficulty"/>
    <tableColumn id="6" xr3:uid="{00000000-0010-0000-1100-000006000000}" name="Description"/>
    <tableColumn id="14" xr3:uid="{B54406AB-E286-4304-816D-45219C10F4BA}" name="Effect"/>
    <tableColumn id="7" xr3:uid="{00000000-0010-0000-1100-000007000000}" name="Tag Type"/>
    <tableColumn id="11" xr3:uid="{357F031A-8DF3-4440-9966-DD470A1C8331}" name="Tag % Up"/>
    <tableColumn id="12" xr3:uid="{E31263B9-1337-4903-8E48-82048F8ED4EB}" name="Img"/>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488E5C4-2A91-4674-9CD8-0B77B8CFB172}" name="Table48" displayName="Table48" ref="A1:S158" totalsRowShown="0">
  <autoFilter ref="A1:S158" xr:uid="{1488E5C4-2A91-4674-9CD8-0B77B8CFB172}"/>
  <sortState xmlns:xlrd2="http://schemas.microsoft.com/office/spreadsheetml/2017/richdata2" ref="A2:S147">
    <sortCondition ref="C2:C147"/>
    <sortCondition ref="A2:A147"/>
  </sortState>
  <tableColumns count="19">
    <tableColumn id="1" xr3:uid="{AAAA803A-420E-42E4-83C9-F34B69DBA715}" name="Node"/>
    <tableColumn id="20" xr3:uid="{9F3A0757-E2EB-4EF8-A500-39C188B1A975}" name="Otainable"/>
    <tableColumn id="2" xr3:uid="{B668B858-FB12-446D-97C2-5347BC535F5A}" name="Node Type"/>
    <tableColumn id="4" xr3:uid="{A125E630-4CB7-4E95-BE8E-DFA2DDBEAA68}" name="System 1"/>
    <tableColumn id="5" xr3:uid="{510469A3-56CC-47F6-89B3-BC34E2FA082D}" name="Subsystem 1"/>
    <tableColumn id="17" xr3:uid="{006E90B8-4084-41C0-8BDE-C66AD17DE16B}" name="Trigger1"/>
    <tableColumn id="6" xr3:uid="{B161C2B1-CE21-45D5-B13B-36FCF8C04C65}" name="Dir 1"/>
    <tableColumn id="7" xr3:uid="{7F4251EC-97B6-49E4-AA84-44C4A6B0A712}" name="System 2"/>
    <tableColumn id="8" xr3:uid="{C2785CB3-1442-47A7-A968-51A6FBE20F63}" name="Subsystem 2"/>
    <tableColumn id="18" xr3:uid="{903F96C7-C584-417E-9F49-7AA088A6B829}" name="Trigger 2"/>
    <tableColumn id="9" xr3:uid="{7EED430A-00D3-44E2-A195-0FA0C4593749}" name="Dir 2"/>
    <tableColumn id="10" xr3:uid="{B9853B41-68BF-4F18-AF95-5D271C96CA15}" name="System 3"/>
    <tableColumn id="11" xr3:uid="{DCA91D22-EE52-455D-8498-C0AFD9D8E147}" name="Subsystem 3"/>
    <tableColumn id="12" xr3:uid="{970D574E-DBF1-42E0-9CDE-6CDE38A5A4FB}" name="Trigger 3"/>
    <tableColumn id="19" xr3:uid="{8645A46A-FB12-47B3-8C4A-C1FF293EFA00}" name="Dir 3"/>
    <tableColumn id="3" xr3:uid="{6241F3D8-5114-4D8E-AEFE-F633A6882E7F}" name="System 4"/>
    <tableColumn id="13" xr3:uid="{4B6BA615-C25C-4856-99A8-82F6F0C039C2}" name="Subsystem 4"/>
    <tableColumn id="14" xr3:uid="{534B7523-7FA0-4FF8-95BA-6C37962A6585}" name="Trigger 4"/>
    <tableColumn id="15" xr3:uid="{4AF4DD09-816E-4A40-8334-C977BAD45FDB}" name="Dir 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24733AE7-A885-4E0D-8586-C70A38097446}" name="Table50" displayName="Table50" ref="W15:W20" totalsRowShown="0">
  <autoFilter ref="W15:W20" xr:uid="{24733AE7-A885-4E0D-8586-C70A38097446}"/>
  <tableColumns count="1">
    <tableColumn id="1" xr3:uid="{DA9DDF47-D647-4AF3-9351-0F2CE10CCCD2}" name="Loot"/>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22B7FB3-A60E-4060-AB70-515C5FBF11F9}" name="Table51" displayName="Table51" ref="U1:V63" totalsRowShown="0">
  <autoFilter ref="U1:V63" xr:uid="{122B7FB3-A60E-4060-AB70-515C5FBF11F9}"/>
  <sortState xmlns:xlrd2="http://schemas.microsoft.com/office/spreadsheetml/2017/richdata2" ref="U2:V53">
    <sortCondition ref="U13:U53"/>
  </sortState>
  <tableColumns count="2">
    <tableColumn id="1" xr3:uid="{82E001BE-3818-493B-9B38-AEB69348528B}" name="Subsystem"/>
    <tableColumn id="2" xr3:uid="{811ADC91-8965-4D46-BB94-DA81884CD06D}" name="Good Dir"/>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806F4B1-D4A5-4944-9EE7-99BF7E696B20}" name="Table55" displayName="Table55" ref="W11:W13" totalsRowShown="0">
  <autoFilter ref="W11:W13" xr:uid="{F806F4B1-D4A5-4944-9EE7-99BF7E696B20}"/>
  <tableColumns count="1">
    <tableColumn id="1" xr3:uid="{E695D20C-6917-4231-A43C-83FE57347915}" name="Collectables"/>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C20B211-EBAC-4696-9173-6EA2E9F2F8E8}" name="Table56" displayName="Table56" ref="W3:W9" totalsRowShown="0">
  <autoFilter ref="W3:W9" xr:uid="{8C20B211-EBAC-4696-9173-6EA2E9F2F8E8}"/>
  <tableColumns count="1">
    <tableColumn id="1" xr3:uid="{6605CB2D-8862-4371-AD5D-47AE614633C2}" name="Resourc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7" displayName="Table7" ref="A1:E39" totalsRowShown="0">
  <autoFilter ref="A1:E39" xr:uid="{00000000-0009-0000-0100-000013000000}"/>
  <tableColumns count="5">
    <tableColumn id="1" xr3:uid="{00000000-0010-0000-1200-000001000000}" name="Name"/>
    <tableColumn id="2" xr3:uid="{00000000-0010-0000-1200-000002000000}" name="Difficulty"/>
    <tableColumn id="3" xr3:uid="{00000000-0010-0000-1200-000003000000}" name="Game"/>
    <tableColumn id="4" xr3:uid="{00000000-0010-0000-1200-000004000000}" name="Type"/>
    <tableColumn id="5" xr3:uid="{00000000-0010-0000-1200-000005000000}" name="Effect"/>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3" displayName="Table3" ref="A1:J127" totalsRowShown="0">
  <autoFilter ref="A1:J127" xr:uid="{00000000-0009-0000-0100-000014000000}"/>
  <sortState xmlns:xlrd2="http://schemas.microsoft.com/office/spreadsheetml/2017/richdata2" ref="A2:J127">
    <sortCondition ref="A118:A127"/>
  </sortState>
  <tableColumns count="10">
    <tableColumn id="1" xr3:uid="{00000000-0010-0000-1300-000001000000}" name="Name"/>
    <tableColumn id="2" xr3:uid="{00000000-0010-0000-1300-000002000000}" name="Rating"/>
    <tableColumn id="3" xr3:uid="{00000000-0010-0000-1300-000003000000}" name="Type"/>
    <tableColumn id="4" xr3:uid="{00000000-0010-0000-1300-000004000000}" name="Description"/>
    <tableColumn id="5" xr3:uid="{00000000-0010-0000-1300-000005000000}" name="Effect"/>
    <tableColumn id="6" xr3:uid="{00000000-0010-0000-1300-000006000000}" name="Reference"/>
    <tableColumn id="7" xr3:uid="{00000000-0010-0000-1300-000007000000}" name="tags"/>
    <tableColumn id="8" xr3:uid="{00000000-0010-0000-1300-000008000000}" name="File"/>
    <tableColumn id="9" xr3:uid="{00000000-0010-0000-1300-000009000000}" name="Requirement"/>
    <tableColumn id="10" xr3:uid="{00000000-0010-0000-1300-00000A000000}" name="Sorting"/>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3" displayName="Table23" ref="A1:M5" totalsRowShown="0">
  <autoFilter ref="A1:M5" xr:uid="{00000000-0009-0000-0100-000015000000}"/>
  <tableColumns count="13">
    <tableColumn id="1" xr3:uid="{00000000-0010-0000-1400-000001000000}" name="Name "/>
    <tableColumn id="2" xr3:uid="{00000000-0010-0000-1400-000002000000}" name="Game"/>
    <tableColumn id="3" xr3:uid="{00000000-0010-0000-1400-000003000000}" name="Type"/>
    <tableColumn id="4" xr3:uid="{00000000-0010-0000-1400-000004000000}" name="Difficulty"/>
    <tableColumn id="5" xr3:uid="{00000000-0010-0000-1400-000005000000}" name="Diffuculty Roll"/>
    <tableColumn id="6" xr3:uid="{00000000-0010-0000-1400-000006000000}" name="Rarity"/>
    <tableColumn id="7" xr3:uid="{00000000-0010-0000-1400-000007000000}" name="Possible Inputs"/>
    <tableColumn id="8" xr3:uid="{00000000-0010-0000-1400-000008000000}" name="Possible Outputs"/>
    <tableColumn id="9" xr3:uid="{00000000-0010-0000-1400-000009000000}" name="Multipath"/>
    <tableColumn id="10" xr3:uid="{00000000-0010-0000-1400-00000A000000}" name="Img"/>
    <tableColumn id="11" xr3:uid="{00000000-0010-0000-1400-00000B000000}" name="Run Limit"/>
    <tableColumn id="12" xr3:uid="{00000000-0010-0000-1400-00000C000000}" name="Requirement"/>
    <tableColumn id="13" xr3:uid="{00000000-0010-0000-1400-00000D000000}" name="Tags"/>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30" displayName="Table30" ref="A1:K8" totalsRowShown="0">
  <autoFilter ref="A1:K8" xr:uid="{00000000-0009-0000-0100-000016000000}"/>
  <tableColumns count="11">
    <tableColumn id="1" xr3:uid="{00000000-0010-0000-1500-000001000000}" name="Name"/>
    <tableColumn id="2" xr3:uid="{00000000-0010-0000-1500-000002000000}" name="Type"/>
    <tableColumn id="3" xr3:uid="{00000000-0010-0000-1500-000003000000}" name="Rarity"/>
    <tableColumn id="4" xr3:uid="{00000000-0010-0000-1500-000004000000}" name="Description"/>
    <tableColumn id="5" xr3:uid="{00000000-0010-0000-1500-000005000000}" name="Effect"/>
    <tableColumn id="6" xr3:uid="{00000000-0010-0000-1500-000006000000}" name="npc"/>
    <tableColumn id="7" xr3:uid="{00000000-0010-0000-1500-000007000000}" name="Reference"/>
    <tableColumn id="8" xr3:uid="{00000000-0010-0000-1500-000008000000}" name="Requirements"/>
    <tableColumn id="9" xr3:uid="{00000000-0010-0000-1500-000009000000}" name="Requirement Effect"/>
    <tableColumn id="10" xr3:uid="{00000000-0010-0000-1500-00000A000000}" name="Img"/>
    <tableColumn id="11" xr3:uid="{00000000-0010-0000-1500-00000B000000}" name="Tags"/>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7" displayName="Table27" ref="A1:M13" totalsRowShown="0">
  <autoFilter ref="A1:M13" xr:uid="{00000000-0009-0000-0100-000017000000}"/>
  <tableColumns count="13">
    <tableColumn id="1" xr3:uid="{00000000-0010-0000-1600-000001000000}" name="Name"/>
    <tableColumn id="2" xr3:uid="{00000000-0010-0000-1600-000002000000}" name="Type"/>
    <tableColumn id="3" xr3:uid="{00000000-0010-0000-1600-000003000000}" name="Difficulty"/>
    <tableColumn id="4" xr3:uid="{00000000-0010-0000-1600-000004000000}" name="Weight"/>
    <tableColumn id="5" xr3:uid="{00000000-0010-0000-1600-000005000000}" name="Min HP"/>
    <tableColumn id="6" xr3:uid="{00000000-0010-0000-1600-000006000000}" name="Max HP"/>
    <tableColumn id="7" xr3:uid="{00000000-0010-0000-1600-000007000000}" name="Ability"/>
    <tableColumn id="8" xr3:uid="{00000000-0010-0000-1600-000008000000}" name="Game"/>
    <tableColumn id="9" xr3:uid="{00000000-0010-0000-1600-000009000000}" name="Location"/>
    <tableColumn id="10" xr3:uid="{00000000-0010-0000-1600-00000A000000}" name="Moves"/>
    <tableColumn id="11" xr3:uid="{00000000-0010-0000-1600-00000B000000}" name="File"/>
    <tableColumn id="12" xr3:uid="{00000000-0010-0000-1600-00000C000000}" name="Variant"/>
    <tableColumn id="13" xr3:uid="{00000000-0010-0000-1600-00000D000000}" name="Tag"/>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8" displayName="Table28" ref="A1:T7" totalsRowShown="0">
  <autoFilter ref="A1:T7" xr:uid="{00000000-0009-0000-0100-000018000000}"/>
  <tableColumns count="20">
    <tableColumn id="1" xr3:uid="{00000000-0010-0000-1700-000001000000}" name="Name"/>
    <tableColumn id="2" xr3:uid="{00000000-0010-0000-1700-000002000000}" name="Id"/>
    <tableColumn id="3" xr3:uid="{00000000-0010-0000-1700-000003000000}" name="Difficulty"/>
    <tableColumn id="4" xr3:uid="{00000000-0010-0000-1700-000004000000}" name="Weight"/>
    <tableColumn id="5" xr3:uid="{00000000-0010-0000-1700-000005000000}" name="Game"/>
    <tableColumn id="6" xr3:uid="{00000000-0010-0000-1700-000006000000}" name="Min HP"/>
    <tableColumn id="7" xr3:uid="{00000000-0010-0000-1700-000007000000}" name="Max HP"/>
    <tableColumn id="8" xr3:uid="{00000000-0010-0000-1700-000008000000}" name="Speed"/>
    <tableColumn id="9" xr3:uid="{00000000-0010-0000-1700-000009000000}" name="Size"/>
    <tableColumn id="10" xr3:uid="{00000000-0010-0000-1700-00000A000000}" name="Behavior"/>
    <tableColumn id="11" xr3:uid="{00000000-0010-0000-1700-00000B000000}" name="Stop Distance"/>
    <tableColumn id="12" xr3:uid="{00000000-0010-0000-1700-00000C000000}" name="Attacks"/>
    <tableColumn id="13" xr3:uid="{00000000-0010-0000-1700-00000D000000}" name="Color"/>
    <tableColumn id="14" xr3:uid="{00000000-0010-0000-1700-00000E000000}" name="Directional"/>
    <tableColumn id="15" xr3:uid="{00000000-0010-0000-1700-00000F000000}" name="Motion"/>
    <tableColumn id="16" xr3:uid="{00000000-0010-0000-1700-000010000000}" name="Attack Style"/>
    <tableColumn id="17" xr3:uid="{00000000-0010-0000-1700-000011000000}" name="Layers"/>
    <tableColumn id="18" xr3:uid="{00000000-0010-0000-1700-000012000000}" name="Animations"/>
    <tableColumn id="19" xr3:uid="{00000000-0010-0000-1700-000013000000}" name="Ability"/>
    <tableColumn id="20" xr3:uid="{00000000-0010-0000-1700-000014000000}" name="Tag"/>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11" displayName="Table11" ref="A1:E17" totalsRowShown="0">
  <autoFilter ref="A1:E17" xr:uid="{00000000-0009-0000-0100-000019000000}"/>
  <tableColumns count="5">
    <tableColumn id="1" xr3:uid="{00000000-0010-0000-1800-000001000000}" name="Name"/>
    <tableColumn id="2" xr3:uid="{00000000-0010-0000-1800-000002000000}" name="Type"/>
    <tableColumn id="3" xr3:uid="{00000000-0010-0000-1800-000003000000}" name="Challenge"/>
    <tableColumn id="4" xr3:uid="{00000000-0010-0000-1800-000004000000}" name="Penalty Card"/>
    <tableColumn id="5" xr3:uid="{00000000-0010-0000-1800-000005000000}" name="Effect"/>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14" displayName="Table14" ref="A1:K61" totalsRowShown="0">
  <autoFilter ref="A1:K61" xr:uid="{00000000-0009-0000-0100-00001A000000}"/>
  <tableColumns count="11">
    <tableColumn id="1" xr3:uid="{00000000-0010-0000-1900-000001000000}" name="Name"/>
    <tableColumn id="2" xr3:uid="{00000000-0010-0000-1900-000002000000}" name="Description"/>
    <tableColumn id="3" xr3:uid="{00000000-0010-0000-1900-000003000000}" name="Type"/>
    <tableColumn id="4" xr3:uid="{00000000-0010-0000-1900-000004000000}" name="Stackable"/>
    <tableColumn id="5" xr3:uid="{00000000-0010-0000-1900-000005000000}" name="Max Stack"/>
    <tableColumn id="6" xr3:uid="{00000000-0010-0000-1900-000006000000}" name="Decay"/>
    <tableColumn id="7" xr3:uid="{00000000-0010-0000-1900-000007000000}" name="Who"/>
    <tableColumn id="8" xr3:uid="{00000000-0010-0000-1900-000008000000}" name="Preference"/>
    <tableColumn id="9" xr3:uid="{00000000-0010-0000-1900-000009000000}" name="File"/>
    <tableColumn id="10" xr3:uid="{00000000-0010-0000-1900-00000A000000}" name="Rarity"/>
    <tableColumn id="11" xr3:uid="{00000000-0010-0000-1900-00000B000000}" name="File2"/>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5" displayName="Table25" ref="A1:M43" totalsRowShown="0">
  <autoFilter ref="A1:M43" xr:uid="{00000000-0009-0000-0100-00001B000000}"/>
  <tableColumns count="13">
    <tableColumn id="1" xr3:uid="{00000000-0010-0000-1A00-000001000000}" name="Name"/>
    <tableColumn id="2" xr3:uid="{00000000-0010-0000-1A00-000002000000}" name="Description"/>
    <tableColumn id="3" xr3:uid="{00000000-0010-0000-1A00-000003000000}" name="Effect"/>
    <tableColumn id="4" xr3:uid="{00000000-0010-0000-1A00-000004000000}" name="Type"/>
    <tableColumn id="5" xr3:uid="{00000000-0010-0000-1A00-000005000000}" name="Stackable"/>
    <tableColumn id="6" xr3:uid="{00000000-0010-0000-1A00-000006000000}" name="Max Stack"/>
    <tableColumn id="7" xr3:uid="{00000000-0010-0000-1A00-000007000000}" name="Decay"/>
    <tableColumn id="8" xr3:uid="{00000000-0010-0000-1A00-000008000000}" name="Who"/>
    <tableColumn id="9" xr3:uid="{00000000-0010-0000-1A00-000009000000}" name="Preference"/>
    <tableColumn id="10" xr3:uid="{00000000-0010-0000-1A00-00000A000000}" name="Icon"/>
    <tableColumn id="11" xr3:uid="{00000000-0010-0000-1A00-00000B000000}" name="Rarity"/>
    <tableColumn id="12" xr3:uid="{00000000-0010-0000-1A00-00000C000000}" name="Translates"/>
    <tableColumn id="13" xr3:uid="{00000000-0010-0000-1A00-00000D000000}" name="Per-Mod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7" displayName="Table17" ref="A1:E8" totalsRowShown="0">
  <autoFilter ref="A1:E8" xr:uid="{00000000-0009-0000-0100-00001C000000}"/>
  <tableColumns count="5">
    <tableColumn id="1" xr3:uid="{00000000-0010-0000-1B00-000001000000}" name="Name"/>
    <tableColumn id="2" xr3:uid="{00000000-0010-0000-1B00-000002000000}" name="Effect on Attack"/>
    <tableColumn id="3" xr3:uid="{00000000-0010-0000-1B00-000003000000}" name="Extra Effects "/>
    <tableColumn id="4" xr3:uid="{00000000-0010-0000-1B00-000004000000}" name="Extra Effects 2"/>
    <tableColumn id="5" xr3:uid="{00000000-0010-0000-1B00-000005000000}" name="Color"/>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316" displayName="Table1316" ref="A1:D30" totalsRowShown="0">
  <autoFilter ref="A1:D30" xr:uid="{00000000-0009-0000-0100-00001D000000}"/>
  <tableColumns count="4">
    <tableColumn id="1" xr3:uid="{00000000-0010-0000-1C00-000001000000}" name="Name"/>
    <tableColumn id="2" xr3:uid="{00000000-0010-0000-1C00-000002000000}" name="Description"/>
    <tableColumn id="3" xr3:uid="{00000000-0010-0000-1C00-000003000000}" name="Can Be Attached To"/>
    <tableColumn id="4" xr3:uid="{00000000-0010-0000-1C00-000004000000}" name="Forms"/>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24" displayName="Table24" ref="A1:M22" totalsRowShown="0">
  <autoFilter ref="A1:M22" xr:uid="{00000000-0009-0000-0100-00001E000000}"/>
  <tableColumns count="13">
    <tableColumn id="1" xr3:uid="{00000000-0010-0000-1D00-000001000000}" name="Name"/>
    <tableColumn id="2" xr3:uid="{00000000-0010-0000-1D00-000002000000}" name="Deckbuilder"/>
    <tableColumn id="3" xr3:uid="{00000000-0010-0000-1D00-000003000000}" name="Action"/>
    <tableColumn id="4" xr3:uid="{00000000-0010-0000-1D00-000004000000}" name="Strategy"/>
    <tableColumn id="5" xr3:uid="{00000000-0010-0000-1D00-000005000000}" name="Has Value"/>
    <tableColumn id="6" xr3:uid="{00000000-0010-0000-1D00-000006000000}" name="Uses"/>
    <tableColumn id="7" xr3:uid="{00000000-0010-0000-1D00-000007000000}" name="Forms"/>
    <tableColumn id="8" xr3:uid="{00000000-0010-0000-1D00-000008000000}" name="Key"/>
    <tableColumn id="9" xr3:uid="{00000000-0010-0000-1D00-000009000000}" name="Hook"/>
    <tableColumn id="10" xr3:uid="{00000000-0010-0000-1D00-00000A000000}" name="Expr"/>
    <tableColumn id="11" xr3:uid="{00000000-0010-0000-1D00-00000B000000}" name="DB Verb"/>
    <tableColumn id="12" xr3:uid="{00000000-0010-0000-1D00-00000C000000}" name="Action Verb"/>
    <tableColumn id="13" xr3:uid="{00000000-0010-0000-1D00-00000D000000}" name="Strategy Verb"/>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21" displayName="Table21" ref="A1:M13" totalsRowShown="0">
  <autoFilter ref="A1:M13" xr:uid="{00000000-0009-0000-0100-00001F000000}"/>
  <tableColumns count="13">
    <tableColumn id="1" xr3:uid="{00000000-0010-0000-1E00-000001000000}" name="Name"/>
    <tableColumn id="2" xr3:uid="{00000000-0010-0000-1E00-000002000000}" name="Rarity"/>
    <tableColumn id="3" xr3:uid="{00000000-0010-0000-1E00-000003000000}" name="Critical Success"/>
    <tableColumn id="4" xr3:uid="{00000000-0010-0000-1E00-000004000000}" name="Critical Success Effect"/>
    <tableColumn id="5" xr3:uid="{00000000-0010-0000-1E00-000005000000}" name="Success"/>
    <tableColumn id="6" xr3:uid="{00000000-0010-0000-1E00-000006000000}" name="Success Effect"/>
    <tableColumn id="7" xr3:uid="{00000000-0010-0000-1E00-000007000000}" name="Fail"/>
    <tableColumn id="8" xr3:uid="{00000000-0010-0000-1E00-000008000000}" name="Fail Effect"/>
    <tableColumn id="9" xr3:uid="{00000000-0010-0000-1E00-000009000000}" name="Critical Fail"/>
    <tableColumn id="10" xr3:uid="{00000000-0010-0000-1E00-00000A000000}" name="Critical Fail Effect"/>
    <tableColumn id="11" xr3:uid="{00000000-0010-0000-1E00-00000B000000}" name="Reference"/>
    <tableColumn id="12" xr3:uid="{00000000-0010-0000-1E00-00000C000000}" name="Preference"/>
    <tableColumn id="13" xr3:uid="{00000000-0010-0000-1E00-00000D000000}" name="Fil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20" displayName="Table20" ref="A1:E13" totalsRowShown="0">
  <autoFilter ref="A1:E13" xr:uid="{00000000-0009-0000-0100-000020000000}"/>
  <tableColumns count="5">
    <tableColumn id="1" xr3:uid="{00000000-0010-0000-1F00-000001000000}" name="Name"/>
    <tableColumn id="2" xr3:uid="{00000000-0010-0000-1F00-000002000000}" name="Rarity"/>
    <tableColumn id="3" xr3:uid="{00000000-0010-0000-1F00-000003000000}" name="Effect"/>
    <tableColumn id="4" xr3:uid="{00000000-0010-0000-1F00-000004000000}" name="Reference"/>
    <tableColumn id="5" xr3:uid="{00000000-0010-0000-1F00-000005000000}" name="Fil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5" displayName="Table5" ref="A1:X7" totalsRowShown="0">
  <autoFilter ref="A1:X7" xr:uid="{00000000-0009-0000-0100-000021000000}"/>
  <tableColumns count="24">
    <tableColumn id="1" xr3:uid="{00000000-0010-0000-2000-000001000000}" name="Name"/>
    <tableColumn id="2" xr3:uid="{00000000-0010-0000-2000-000002000000}" name="Game"/>
    <tableColumn id="3" xr3:uid="{00000000-0010-0000-2000-000003000000}" name="Health"/>
    <tableColumn id="4" xr3:uid="{00000000-0010-0000-2000-000004000000}" name="Energy"/>
    <tableColumn id="5" xr3:uid="{00000000-0010-0000-2000-000005000000}" name="Str"/>
    <tableColumn id="6" xr3:uid="{00000000-0010-0000-2000-000006000000}" name="Dex"/>
    <tableColumn id="7" xr3:uid="{00000000-0010-0000-2000-000007000000}" name="Int"/>
    <tableColumn id="8" xr3:uid="{00000000-0010-0000-2000-000008000000}" name="Cha"/>
    <tableColumn id="9" xr3:uid="{00000000-0010-0000-2000-000009000000}" name="Random"/>
    <tableColumn id="10" xr3:uid="{00000000-0010-0000-2000-00000A000000}" name="Reroll"/>
    <tableColumn id="11" xr3:uid="{00000000-0010-0000-2000-00000B000000}" name="Dash"/>
    <tableColumn id="12" xr3:uid="{00000000-0010-0000-2000-00000C000000}" name="Skip"/>
    <tableColumn id="13" xr3:uid="{00000000-0010-0000-2000-00000D000000}" name="Discovery"/>
    <tableColumn id="14" xr3:uid="{00000000-0010-0000-2000-00000E000000}" name="FoV"/>
    <tableColumn id="15" xr3:uid="{00000000-0010-0000-2000-00000F000000}" name="Luck"/>
    <tableColumn id="16" xr3:uid="{00000000-0010-0000-2000-000010000000}" name="Level Up"/>
    <tableColumn id="17" xr3:uid="{00000000-0010-0000-2000-000011000000}" name="Reward"/>
    <tableColumn id="18" xr3:uid="{00000000-0010-0000-2000-000012000000}" name="Description"/>
    <tableColumn id="19" xr3:uid="{00000000-0010-0000-2000-000013000000}" name="Combat Style"/>
    <tableColumn id="20" xr3:uid="{00000000-0010-0000-2000-000014000000}" name="Strikes"/>
    <tableColumn id="21" xr3:uid="{00000000-0010-0000-2000-000015000000}" name="Defends"/>
    <tableColumn id="22" xr3:uid="{00000000-0010-0000-2000-000016000000}" name="Unique 1"/>
    <tableColumn id="23" xr3:uid="{00000000-0010-0000-2000-000017000000}" name="Unique 2"/>
    <tableColumn id="24" xr3:uid="{00000000-0010-0000-2000-000018000000}" name="Starting items"/>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18" displayName="Table18" ref="A1:J209" totalsRowShown="0">
  <autoFilter ref="A1:J209" xr:uid="{00000000-0009-0000-0100-000022000000}"/>
  <tableColumns count="10">
    <tableColumn id="1" xr3:uid="{00000000-0010-0000-2100-000001000000}" name="Name"/>
    <tableColumn id="2" xr3:uid="{00000000-0010-0000-2100-000002000000}" name="Rarity"/>
    <tableColumn id="3" xr3:uid="{00000000-0010-0000-2100-000003000000}" name="Type"/>
    <tableColumn id="4" xr3:uid="{00000000-0010-0000-2100-000004000000}" name="Cost"/>
    <tableColumn id="5" xr3:uid="{00000000-0010-0000-2100-000005000000}" name="Description"/>
    <tableColumn id="6" xr3:uid="{00000000-0010-0000-2100-000006000000}" name="Upgraded Description"/>
    <tableColumn id="7" xr3:uid="{00000000-0010-0000-2100-000007000000}" name="Upgraded Cost"/>
    <tableColumn id="8" xr3:uid="{00000000-0010-0000-2100-000008000000}" name="Img"/>
    <tableColumn id="9" xr3:uid="{00000000-0010-0000-2100-000009000000}" name="Game"/>
    <tableColumn id="10" xr3:uid="{00000000-0010-0000-2100-00000A000000}" name="Tags"/>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22" displayName="Table22" ref="A1:O171" totalsRowShown="0">
  <autoFilter ref="A1:O171" xr:uid="{00000000-0009-0000-0100-000023000000}"/>
  <sortState xmlns:xlrd2="http://schemas.microsoft.com/office/spreadsheetml/2017/richdata2" ref="A2:O171">
    <sortCondition ref="A149:A171"/>
  </sortState>
  <tableColumns count="15">
    <tableColumn id="1" xr3:uid="{00000000-0010-0000-2200-000001000000}" name="Name"/>
    <tableColumn id="2" xr3:uid="{00000000-0010-0000-2200-000002000000}" name="Rarity"/>
    <tableColumn id="3" xr3:uid="{00000000-0010-0000-2200-000003000000}" name="Type"/>
    <tableColumn id="4" xr3:uid="{00000000-0010-0000-2200-000004000000}" name="Cost"/>
    <tableColumn id="5" xr3:uid="{00000000-0010-0000-2200-000005000000}" name="Description"/>
    <tableColumn id="6" xr3:uid="{00000000-0010-0000-2200-000006000000}" name="Effects"/>
    <tableColumn id="7" xr3:uid="{00000000-0010-0000-2200-000007000000}" name="↑ Description"/>
    <tableColumn id="8" xr3:uid="{00000000-0010-0000-2200-000008000000}" name="↑ Effects"/>
    <tableColumn id="9" xr3:uid="{00000000-0010-0000-2200-000009000000}" name="↑ Cost"/>
    <tableColumn id="10" xr3:uid="{00000000-0010-0000-2200-00000A000000}" name="Attack"/>
    <tableColumn id="11" xr3:uid="{00000000-0010-0000-2200-00000B000000}" name="Img"/>
    <tableColumn id="12" xr3:uid="{00000000-0010-0000-2200-00000C000000}" name="Game"/>
    <tableColumn id="13" xr3:uid="{00000000-0010-0000-2200-00000D000000}" name="Keywords"/>
    <tableColumn id="14" xr3:uid="{00000000-0010-0000-2200-00000E000000}" name="Element"/>
    <tableColumn id="15" xr3:uid="{00000000-0010-0000-2200-00000F000000}" name="Tags"/>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26" displayName="Table26" ref="A1:F2" totalsRowShown="0">
  <autoFilter ref="A1:F2" xr:uid="{00000000-0009-0000-0100-000024000000}"/>
  <tableColumns count="6">
    <tableColumn id="1" xr3:uid="{00000000-0010-0000-2300-000001000000}" name="Name"/>
    <tableColumn id="2" xr3:uid="{00000000-0010-0000-2300-000002000000}" name="Requirement 1"/>
    <tableColumn id="3" xr3:uid="{00000000-0010-0000-2300-000003000000}" name="Requirement 2"/>
    <tableColumn id="4" xr3:uid="{00000000-0010-0000-2300-000004000000}" name="Description"/>
    <tableColumn id="5" xr3:uid="{00000000-0010-0000-2300-000005000000}" name="Effect"/>
    <tableColumn id="6" xr3:uid="{00000000-0010-0000-2300-000006000000}" name="Visual"/>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3" displayName="Table13" ref="A1:F21" totalsRowShown="0">
  <autoFilter ref="A1:F21" xr:uid="{00000000-0009-0000-0100-000025000000}"/>
  <tableColumns count="6">
    <tableColumn id="1" xr3:uid="{00000000-0010-0000-2400-000001000000}" name="Name"/>
    <tableColumn id="2" xr3:uid="{00000000-0010-0000-2400-000002000000}" name="Description"/>
    <tableColumn id="3" xr3:uid="{00000000-0010-0000-2400-000003000000}" name="Preferred Target"/>
    <tableColumn id="4" xr3:uid="{00000000-0010-0000-2400-000004000000}" name="File"/>
    <tableColumn id="5" xr3:uid="{00000000-0010-0000-2400-000005000000}" name="Scaling"/>
    <tableColumn id="6" xr3:uid="{00000000-0010-0000-2400-000006000000}" name="Rarity"/>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4" displayName="Table4" ref="A1:I20" totalsRowShown="0">
  <autoFilter ref="A1:I20" xr:uid="{00000000-0009-0000-0100-000026000000}"/>
  <tableColumns count="9">
    <tableColumn id="1" xr3:uid="{00000000-0010-0000-2500-000001000000}" name="Name"/>
    <tableColumn id="2" xr3:uid="{00000000-0010-0000-2500-000002000000}" name="Cost"/>
    <tableColumn id="3" xr3:uid="{00000000-0010-0000-2500-000003000000}" name="Rarity"/>
    <tableColumn id="4" xr3:uid="{00000000-0010-0000-2500-000004000000}" name="Description"/>
    <tableColumn id="5" xr3:uid="{00000000-0010-0000-2500-000005000000}" name="Keywords"/>
    <tableColumn id="6" xr3:uid="{00000000-0010-0000-2500-000006000000}" name="Bonus"/>
    <tableColumn id="7" xr3:uid="{00000000-0010-0000-2500-000007000000}" name="Game"/>
    <tableColumn id="8" xr3:uid="{00000000-0010-0000-2500-000008000000}" name="Element"/>
    <tableColumn id="9" xr3:uid="{00000000-0010-0000-2500-000009000000}" name="File"/>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9" displayName="Table9" ref="A1:E39" totalsRowShown="0">
  <autoFilter ref="A1:E39" xr:uid="{00000000-0009-0000-0100-000027000000}"/>
  <tableColumns count="5">
    <tableColumn id="1" xr3:uid="{00000000-0010-0000-2600-000001000000}" name="Name"/>
    <tableColumn id="2" xr3:uid="{00000000-0010-0000-2600-000002000000}" name="Rarity"/>
    <tableColumn id="3" xr3:uid="{00000000-0010-0000-2600-000003000000}" name="Types"/>
    <tableColumn id="4" xr3:uid="{00000000-0010-0000-2600-000004000000}" name="Game"/>
    <tableColumn id="5" xr3:uid="{00000000-0010-0000-2600-000005000000}" name="Image"/>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10" displayName="Table10" ref="A1:M37" totalsRowShown="0">
  <autoFilter ref="A1:M37" xr:uid="{00000000-0009-0000-0100-000028000000}"/>
  <tableColumns count="13">
    <tableColumn id="1" xr3:uid="{00000000-0010-0000-2700-000001000000}" name="Name"/>
    <tableColumn id="2" xr3:uid="{00000000-0010-0000-2700-000002000000}" name="Type"/>
    <tableColumn id="3" xr3:uid="{00000000-0010-0000-2700-000003000000}" name="Difficulty"/>
    <tableColumn id="4" xr3:uid="{00000000-0010-0000-2700-000004000000}" name="Weight"/>
    <tableColumn id="5" xr3:uid="{00000000-0010-0000-2700-000005000000}" name="Min HP"/>
    <tableColumn id="6" xr3:uid="{00000000-0010-0000-2700-000006000000}" name="Max HP"/>
    <tableColumn id="7" xr3:uid="{00000000-0010-0000-2700-000007000000}" name="Ability"/>
    <tableColumn id="8" xr3:uid="{00000000-0010-0000-2700-000008000000}" name="Game"/>
    <tableColumn id="9" xr3:uid="{00000000-0010-0000-2700-000009000000}" name="Location"/>
    <tableColumn id="10" xr3:uid="{00000000-0010-0000-2700-00000A000000}" name="Pattern"/>
    <tableColumn id="11" xr3:uid="{00000000-0010-0000-2700-00000B000000}" name="File"/>
    <tableColumn id="12" xr3:uid="{00000000-0010-0000-2700-00000C000000}" name="Variant"/>
    <tableColumn id="13" xr3:uid="{00000000-0010-0000-2700-00000D000000}" name="Tag"/>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29" displayName="Table29" ref="A1:Q6" totalsRowShown="0">
  <autoFilter ref="A1:Q6" xr:uid="{00000000-0009-0000-0100-000029000000}"/>
  <tableColumns count="17">
    <tableColumn id="1" xr3:uid="{00000000-0010-0000-2800-000001000000}" name="Name"/>
    <tableColumn id="2" xr3:uid="{00000000-0010-0000-2800-000002000000}" name="Id"/>
    <tableColumn id="3" xr3:uid="{00000000-0010-0000-2800-000003000000}" name="Difficulty"/>
    <tableColumn id="4" xr3:uid="{00000000-0010-0000-2800-000004000000}" name="Weight"/>
    <tableColumn id="5" xr3:uid="{00000000-0010-0000-2800-000005000000}" name="Game"/>
    <tableColumn id="6" xr3:uid="{00000000-0010-0000-2800-000006000000}" name="Tag"/>
    <tableColumn id="7" xr3:uid="{00000000-0010-0000-2800-000007000000}" name="Min HP"/>
    <tableColumn id="8" xr3:uid="{00000000-0010-0000-2800-000008000000}" name="Max HP"/>
    <tableColumn id="9" xr3:uid="{00000000-0010-0000-2800-000009000000}" name="Speed"/>
    <tableColumn id="10" xr3:uid="{00000000-0010-0000-2800-00000A000000}" name="Glyph"/>
    <tableColumn id="11" xr3:uid="{00000000-0010-0000-2800-00000B000000}" name="Color"/>
    <tableColumn id="12" xr3:uid="{00000000-0010-0000-2800-00000C000000}" name="File"/>
    <tableColumn id="13" xr3:uid="{00000000-0010-0000-2800-00000D000000}" name="Min Floor"/>
    <tableColumn id="14" xr3:uid="{00000000-0010-0000-2800-00000E000000}" name="Spawn Weight"/>
    <tableColumn id="15" xr3:uid="{00000000-0010-0000-2800-00000F000000}" name="Gold"/>
    <tableColumn id="16" xr3:uid="{00000000-0010-0000-2800-000010000000}" name="Intents"/>
    <tableColumn id="17" xr3:uid="{00000000-0010-0000-2800-000011000000}" name="Ability"/>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16" displayName="Table16" ref="A1:I19" totalsRowShown="0">
  <autoFilter ref="A1:I19" xr:uid="{00000000-0009-0000-0100-00002A000000}"/>
  <tableColumns count="9">
    <tableColumn id="1" xr3:uid="{00000000-0010-0000-2900-000001000000}" name="Name"/>
    <tableColumn id="2" xr3:uid="{00000000-0010-0000-2900-000002000000}" name="Sides"/>
    <tableColumn id="3" xr3:uid="{00000000-0010-0000-2900-000003000000}" name="Side 1"/>
    <tableColumn id="4" xr3:uid="{00000000-0010-0000-2900-000004000000}" name="Side 2"/>
    <tableColumn id="5" xr3:uid="{00000000-0010-0000-2900-000005000000}" name="Side 3"/>
    <tableColumn id="6" xr3:uid="{00000000-0010-0000-2900-000006000000}" name="Side 4"/>
    <tableColumn id="7" xr3:uid="{00000000-0010-0000-2900-000007000000}" name="Side 5"/>
    <tableColumn id="8" xr3:uid="{00000000-0010-0000-2900-000008000000}" name="Side 6"/>
    <tableColumn id="9" xr3:uid="{00000000-0010-0000-2900-000009000000}" name="Game"/>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19" displayName="Table19" ref="A1:E8" totalsRowShown="0">
  <autoFilter ref="A1:E8" xr:uid="{00000000-0009-0000-0100-00002B000000}"/>
  <tableColumns count="5">
    <tableColumn id="1" xr3:uid="{00000000-0010-0000-2A00-000001000000}" name="Name"/>
    <tableColumn id="2" xr3:uid="{00000000-0010-0000-2A00-000002000000}" name="Year"/>
    <tableColumn id="3" xr3:uid="{00000000-0010-0000-2A00-000003000000}" name="Original"/>
    <tableColumn id="4" xr3:uid="{00000000-0010-0000-2A00-000004000000}" name="File"/>
    <tableColumn id="5" xr3:uid="{00000000-0010-0000-2A00-000005000000}" name="Link"/>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8" displayName="Table8" ref="A1:C11" totalsRowShown="0">
  <autoFilter ref="A1:C11" xr:uid="{00000000-0009-0000-0100-00002C000000}"/>
  <tableColumns count="3">
    <tableColumn id="1" xr3:uid="{00000000-0010-0000-2B00-000001000000}" name="Name"/>
    <tableColumn id="2" xr3:uid="{00000000-0010-0000-2B00-000002000000}" name="Description"/>
    <tableColumn id="3" xr3:uid="{00000000-0010-0000-2B00-000003000000}" name="Type"/>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6" displayName="Table6" ref="A1:F61" totalsRowShown="0">
  <autoFilter ref="A1:F61" xr:uid="{00000000-0009-0000-0100-00002D000000}"/>
  <tableColumns count="6">
    <tableColumn id="1" xr3:uid="{00000000-0010-0000-2C00-000001000000}" name="Name"/>
    <tableColumn id="2" xr3:uid="{00000000-0010-0000-2C00-000002000000}" name="Stat"/>
    <tableColumn id="3" xr3:uid="{00000000-0010-0000-2C00-000003000000}" name="Power"/>
    <tableColumn id="4" xr3:uid="{00000000-0010-0000-2C00-000004000000}" name="Duration"/>
    <tableColumn id="5" xr3:uid="{00000000-0010-0000-2C00-000005000000}" name="Description"/>
    <tableColumn id="6" xr3:uid="{00000000-0010-0000-2C00-000006000000}" name="Type"/>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2" displayName="Table12" ref="A1:B42" totalsRowShown="0">
  <autoFilter ref="A1:B42" xr:uid="{00000000-0009-0000-0100-00002E000000}"/>
  <tableColumns count="2">
    <tableColumn id="1" xr3:uid="{00000000-0010-0000-2D00-000001000000}" name="Goal"/>
    <tableColumn id="2" xr3:uid="{00000000-0010-0000-2D00-000002000000}" name="Difficul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tore.steampowered.com/app/252610/Death_Road_to_Canada/" TargetMode="External"/><Relationship Id="rId21" Type="http://schemas.openxmlformats.org/officeDocument/2006/relationships/hyperlink" Target="https://store.steampowered.com/app/1056840/Arcanium_Rise_of_Akhan/" TargetMode="External"/><Relationship Id="rId324" Type="http://schemas.openxmlformats.org/officeDocument/2006/relationships/hyperlink" Target="https://store.steampowered.com/app/2854740/Nunholy/" TargetMode="External"/><Relationship Id="rId531" Type="http://schemas.openxmlformats.org/officeDocument/2006/relationships/hyperlink" Target="https://store.steampowered.com/app/1732070/ZHP_Unlosing_Ranger_vs_Darkdeath_Evilman/" TargetMode="External"/><Relationship Id="rId629" Type="http://schemas.openxmlformats.org/officeDocument/2006/relationships/hyperlink" Target="https://store.steampowered.com/app/3219180/Cursemark/" TargetMode="External"/><Relationship Id="rId170" Type="http://schemas.openxmlformats.org/officeDocument/2006/relationships/hyperlink" Target="https://store.steampowered.com/app/1209490/Exit_the_Gungeon/" TargetMode="External"/><Relationship Id="rId268" Type="http://schemas.openxmlformats.org/officeDocument/2006/relationships/hyperlink" Target="https://store.steampowered.com/app/1404850/Luck_be_a_Landlord/" TargetMode="External"/><Relationship Id="rId475" Type="http://schemas.openxmlformats.org/officeDocument/2006/relationships/hyperlink" Target="https://store.steampowered.com/app/2753900/The_King_is_Watching/" TargetMode="External"/><Relationship Id="rId32" Type="http://schemas.openxmlformats.org/officeDocument/2006/relationships/hyperlink" Target="https://store.steampowered.com/app/1970580/Backpack_Hero/" TargetMode="External"/><Relationship Id="rId128" Type="http://schemas.openxmlformats.org/officeDocument/2006/relationships/hyperlink" Target="https://store.steampowered.com/app/3339780/Desktop_Survivors_98/" TargetMode="External"/><Relationship Id="rId335" Type="http://schemas.openxmlformats.org/officeDocument/2006/relationships/hyperlink" Target="https://store.steampowered.com/app/3179860/Pairs__Perils/" TargetMode="External"/><Relationship Id="rId542" Type="http://schemas.openxmlformats.org/officeDocument/2006/relationships/hyperlink" Target="https://store.steampowered.com/app/2105840/Order_Automatica/" TargetMode="External"/><Relationship Id="rId181" Type="http://schemas.openxmlformats.org/officeDocument/2006/relationships/hyperlink" Target="https://store.steampowered.com/app/1201830/For_The_Warp/" TargetMode="External"/><Relationship Id="rId402" Type="http://schemas.openxmlformats.org/officeDocument/2006/relationships/hyperlink" Target="https://store.steampowered.com/app/1919460/Seraphs_Last_Stand/" TargetMode="External"/><Relationship Id="rId279" Type="http://schemas.openxmlformats.org/officeDocument/2006/relationships/hyperlink" Target="https://store.steampowered.com/app/2644610/Menace_from_the_Deep/" TargetMode="External"/><Relationship Id="rId486" Type="http://schemas.openxmlformats.org/officeDocument/2006/relationships/hyperlink" Target="https://store.steampowered.com/app/3405540/Tiny_Auto_Knights" TargetMode="External"/><Relationship Id="rId43" Type="http://schemas.openxmlformats.org/officeDocument/2006/relationships/hyperlink" Target="https://store.steampowered.com/app/1072640/Beat_Blast/" TargetMode="External"/><Relationship Id="rId139" Type="http://schemas.openxmlformats.org/officeDocument/2006/relationships/hyperlink" Target="https://store.steampowered.com/app/3590290/DIVE_or_DIE__Children_of_Rain/" TargetMode="External"/><Relationship Id="rId346" Type="http://schemas.openxmlformats.org/officeDocument/2006/relationships/hyperlink" Target="https://store.steampowered.com/app/365900/Pixel_Dungeon/" TargetMode="External"/><Relationship Id="rId553" Type="http://schemas.openxmlformats.org/officeDocument/2006/relationships/hyperlink" Target="https://store.steampowered.com/app/2129810/Reignbreaker/" TargetMode="External"/><Relationship Id="rId192" Type="http://schemas.openxmlformats.org/officeDocument/2006/relationships/hyperlink" Target="https://store.steampowered.com/app/1255650/Geometry_Arena/" TargetMode="External"/><Relationship Id="rId206" Type="http://schemas.openxmlformats.org/officeDocument/2006/relationships/hyperlink" Target="https://store.steampowered.com/app/2218400/Greedland/" TargetMode="External"/><Relationship Id="rId413" Type="http://schemas.openxmlformats.org/officeDocument/2006/relationships/hyperlink" Target="https://store.steampowered.com/app/3085620/Skys_The_Limit_MAHJONG/" TargetMode="External"/><Relationship Id="rId497" Type="http://schemas.openxmlformats.org/officeDocument/2006/relationships/hyperlink" Target="https://store.steampowered.com/app/1038370/Trials_of_Fire/" TargetMode="External"/><Relationship Id="rId620" Type="http://schemas.openxmlformats.org/officeDocument/2006/relationships/hyperlink" Target="https://store.steampowered.com/app/506870/Unexplored/" TargetMode="External"/><Relationship Id="rId357" Type="http://schemas.openxmlformats.org/officeDocument/2006/relationships/hyperlink" Target="https://store.steampowered.com/app/1108370/Ratropolis/" TargetMode="External"/><Relationship Id="rId54" Type="http://schemas.openxmlformats.org/officeDocument/2006/relationships/hyperlink" Target="https://store.steampowered.com/app/2747550/Bloodshed/" TargetMode="External"/><Relationship Id="rId217" Type="http://schemas.openxmlformats.org/officeDocument/2006/relationships/hyperlink" Target="https://store.steampowered.com/app/2218750/Halls_of_Torment/" TargetMode="External"/><Relationship Id="rId564" Type="http://schemas.openxmlformats.org/officeDocument/2006/relationships/hyperlink" Target="https://store.steampowered.com/app/2902170/Kernel_Hearts/" TargetMode="External"/><Relationship Id="rId424" Type="http://schemas.openxmlformats.org/officeDocument/2006/relationships/hyperlink" Target="https://store.steampowered.com/app/2066020/Soulstone_Survivors/" TargetMode="External"/><Relationship Id="rId631" Type="http://schemas.openxmlformats.org/officeDocument/2006/relationships/hyperlink" Target="https://store.steampowered.com/app/4236430/RentPoly/" TargetMode="External"/><Relationship Id="rId270" Type="http://schemas.openxmlformats.org/officeDocument/2006/relationships/hyperlink" Target="https://store.steampowered.com/app/4092940/Lucky_Shot/" TargetMode="External"/><Relationship Id="rId65" Type="http://schemas.openxmlformats.org/officeDocument/2006/relationships/hyperlink" Target="https://store.steampowered.com/app/2835570/Buckshot_Roulette/" TargetMode="External"/><Relationship Id="rId130" Type="http://schemas.openxmlformats.org/officeDocument/2006/relationships/hyperlink" Target="https://store.steampowered.com/app/2693930/Dice__Fold/" TargetMode="External"/><Relationship Id="rId368" Type="http://schemas.openxmlformats.org/officeDocument/2006/relationships/hyperlink" Target="https://store.steampowered.com/app/2058570/Rift_Wizard_2/" TargetMode="External"/><Relationship Id="rId575" Type="http://schemas.openxmlformats.org/officeDocument/2006/relationships/hyperlink" Target="https://store.steampowered.com/app/2769780/CleanFall/" TargetMode="External"/><Relationship Id="rId228" Type="http://schemas.openxmlformats.org/officeDocument/2006/relationships/hyperlink" Target="https://store.steampowered.com/app/1201540/HELLCARD/" TargetMode="External"/><Relationship Id="rId435" Type="http://schemas.openxmlformats.org/officeDocument/2006/relationships/hyperlink" Target="https://store.steampowered.com/app/311720/Sproggiwood/" TargetMode="External"/><Relationship Id="rId642" Type="http://schemas.openxmlformats.org/officeDocument/2006/relationships/hyperlink" Target="https://store.steampowered.com/app/1955830/Touhou_Hero_of_Ice_Fairy/" TargetMode="External"/><Relationship Id="rId281" Type="http://schemas.openxmlformats.org/officeDocument/2006/relationships/hyperlink" Target="https://store.steampowered.com/app/1590760/Metal_Slug_Tactics/" TargetMode="External"/><Relationship Id="rId502" Type="http://schemas.openxmlformats.org/officeDocument/2006/relationships/hyperlink" Target="https://store.steampowered.com/app/3224770/Umamusume_Pretty_Derby/" TargetMode="External"/><Relationship Id="rId76" Type="http://schemas.openxmlformats.org/officeDocument/2006/relationships/hyperlink" Target="https://store.steampowered.com/app/2336200/Choo_Choo_Survivor/" TargetMode="External"/><Relationship Id="rId141" Type="http://schemas.openxmlformats.org/officeDocument/2006/relationships/hyperlink" Target="https://store.steampowered.com/app/1637320/Dome_Keeper/" TargetMode="External"/><Relationship Id="rId379" Type="http://schemas.openxmlformats.org/officeDocument/2006/relationships/hyperlink" Target="https://store.steampowered.com/app/787810/Rogue_Heroes_Ruins_of_Tasos/" TargetMode="External"/><Relationship Id="rId586" Type="http://schemas.openxmlformats.org/officeDocument/2006/relationships/hyperlink" Target="https://store.steampowered.com/app/3199360/Skull_Horde/" TargetMode="External"/><Relationship Id="rId7" Type="http://schemas.openxmlformats.org/officeDocument/2006/relationships/hyperlink" Target="https://store.steampowered.com/app/274700/868HACK/" TargetMode="External"/><Relationship Id="rId239" Type="http://schemas.openxmlformats.org/officeDocument/2006/relationships/hyperlink" Target="https://store.steampowered.com/app/1835970/ICEwall/" TargetMode="External"/><Relationship Id="rId446" Type="http://schemas.openxmlformats.org/officeDocument/2006/relationships/hyperlink" Target="https://store.steampowered.com/app/304650/SUNLESS_SEA/" TargetMode="External"/><Relationship Id="rId653" Type="http://schemas.openxmlformats.org/officeDocument/2006/relationships/hyperlink" Target="https://store.steampowered.com/app/3330210/Kinny_and_the_Cosmic_Cauldron/" TargetMode="External"/><Relationship Id="rId292" Type="http://schemas.openxmlformats.org/officeDocument/2006/relationships/hyperlink" Target="https://store.steampowered.com/app/3141630/Montabi/" TargetMode="External"/><Relationship Id="rId306" Type="http://schemas.openxmlformats.org/officeDocument/2006/relationships/hyperlink" Target="https://store.steampowered.com/app/2852980/Necroking/" TargetMode="External"/><Relationship Id="rId87" Type="http://schemas.openxmlformats.org/officeDocument/2006/relationships/hyperlink" Target="https://store.steampowered.com/app/1203360/Core_Defense/" TargetMode="External"/><Relationship Id="rId513" Type="http://schemas.openxmlformats.org/officeDocument/2006/relationships/hyperlink" Target="https://store.steampowered.com/app/2187290/Wall_World/" TargetMode="External"/><Relationship Id="rId597" Type="http://schemas.openxmlformats.org/officeDocument/2006/relationships/hyperlink" Target="https://store.steampowered.com/app/3238670/Conquest_Dark/" TargetMode="External"/><Relationship Id="rId152" Type="http://schemas.openxmlformats.org/officeDocument/2006/relationships/hyperlink" Target="https://store.steampowered.com/app/1824580/Dungeon_Drafters/" TargetMode="External"/><Relationship Id="rId457" Type="http://schemas.openxmlformats.org/officeDocument/2006/relationships/hyperlink" Target="https://store.steampowered.com/app/1804270/Swordship/" TargetMode="External"/><Relationship Id="rId14" Type="http://schemas.openxmlformats.org/officeDocument/2006/relationships/hyperlink" Target="https://store.steampowered.com/app/2288470/Aethermancer/" TargetMode="External"/><Relationship Id="rId317" Type="http://schemas.openxmlformats.org/officeDocument/2006/relationships/hyperlink" Target="https://store.steampowered.com/app/1737340/Noobs_Want_to_Live/" TargetMode="External"/><Relationship Id="rId524" Type="http://schemas.openxmlformats.org/officeDocument/2006/relationships/hyperlink" Target="https://store.steampowered.com/app/2193540/Wizard_of_Legend_2/" TargetMode="External"/><Relationship Id="rId98" Type="http://schemas.openxmlformats.org/officeDocument/2006/relationships/hyperlink" Target="https://store.steampowered.com/app/344740/CRYPTARK/" TargetMode="External"/><Relationship Id="rId163" Type="http://schemas.openxmlformats.org/officeDocument/2006/relationships/hyperlink" Target="https://store.steampowered.com/app/1135230/Ember_Knights/" TargetMode="External"/><Relationship Id="rId370" Type="http://schemas.openxmlformats.org/officeDocument/2006/relationships/hyperlink" Target="https://store.steampowered.com/app/2008050/Right_and_Down/" TargetMode="External"/><Relationship Id="rId230" Type="http://schemas.openxmlformats.org/officeDocument/2006/relationships/hyperlink" Target="https://store.steampowered.com/app/2181610/Heretics_Fork/" TargetMode="External"/><Relationship Id="rId468" Type="http://schemas.openxmlformats.org/officeDocument/2006/relationships/hyperlink" Target="https://store.steampowered.com/app/1913120/Tears_of_Metal/" TargetMode="External"/><Relationship Id="rId25" Type="http://schemas.openxmlformats.org/officeDocument/2006/relationships/hyperlink" Target="https://store.steampowered.com/app/2780710/Asgards_Fall__Viking_Survivors/" TargetMode="External"/><Relationship Id="rId328" Type="http://schemas.openxmlformats.org/officeDocument/2006/relationships/hyperlink" Target="https://store.steampowered.com/app/1163600/Omega_Labyrinth_Life/" TargetMode="External"/><Relationship Id="rId535" Type="http://schemas.openxmlformats.org/officeDocument/2006/relationships/hyperlink" Target="https://store.steampowered.com/app/1434540/Zoeti/" TargetMode="External"/><Relationship Id="rId174" Type="http://schemas.openxmlformats.org/officeDocument/2006/relationships/hyperlink" Target="https://store.steampowered.com/app/1265820/Fights_in_Tight_Spaces/" TargetMode="External"/><Relationship Id="rId381" Type="http://schemas.openxmlformats.org/officeDocument/2006/relationships/hyperlink" Target="https://store.steampowered.com/app/1253920/Rogue_Legacy_2/" TargetMode="External"/><Relationship Id="rId602" Type="http://schemas.openxmlformats.org/officeDocument/2006/relationships/hyperlink" Target="https://store.steampowered.com/app/4513480/Scarlet_Skips/" TargetMode="External"/><Relationship Id="rId241" Type="http://schemas.openxmlformats.org/officeDocument/2006/relationships/hyperlink" Target="https://store.steampowered.com/app/509570/In_Celebration_of_Violence/" TargetMode="External"/><Relationship Id="rId479" Type="http://schemas.openxmlformats.org/officeDocument/2006/relationships/hyperlink" Target="https://store.steampowered.com/app/2096510/The_Ouroboros_King/" TargetMode="External"/><Relationship Id="rId36" Type="http://schemas.openxmlformats.org/officeDocument/2006/relationships/hyperlink" Target="https://store.steampowered.com/app/2667120/Ballionaire/" TargetMode="External"/><Relationship Id="rId339" Type="http://schemas.openxmlformats.org/officeDocument/2006/relationships/hyperlink" Target="https://store.steampowered.com/app/3808690/Pathogenic/" TargetMode="External"/><Relationship Id="rId546" Type="http://schemas.openxmlformats.org/officeDocument/2006/relationships/hyperlink" Target="https://store.steampowered.com/app/943140/Sparklite/" TargetMode="External"/><Relationship Id="rId101" Type="http://schemas.openxmlformats.org/officeDocument/2006/relationships/hyperlink" Target="https://store.steampowered.com/app/1313140/Cult_of_the_Lamb/" TargetMode="External"/><Relationship Id="rId185" Type="http://schemas.openxmlformats.org/officeDocument/2006/relationships/hyperlink" Target="https://store.steampowered.com/app/212680/FTL_Faster_Than_Light/" TargetMode="External"/><Relationship Id="rId406" Type="http://schemas.openxmlformats.org/officeDocument/2006/relationships/hyperlink" Target="https://store.steampowered.com/app/2178480/Shiren_the_Wanderer_The_Mystery_Dungeon_of_Serpentcoil_Island/" TargetMode="External"/><Relationship Id="rId392" Type="http://schemas.openxmlformats.org/officeDocument/2006/relationships/hyperlink" Target="https://store.steampowered.com/app/3542380/Rune_Dice/" TargetMode="External"/><Relationship Id="rId613" Type="http://schemas.openxmlformats.org/officeDocument/2006/relationships/hyperlink" Target="https://store.steampowered.com/app/3621330/Pro_Jank_Footy/" TargetMode="External"/><Relationship Id="rId252" Type="http://schemas.openxmlformats.org/officeDocument/2006/relationships/hyperlink" Target="https://store.steampowered.com/app/3032830/Katanaut/" TargetMode="External"/><Relationship Id="rId47" Type="http://schemas.openxmlformats.org/officeDocument/2006/relationships/hyperlink" Target="https://store.steampowered.com/app/2789810/Bingle_Bingle/" TargetMode="External"/><Relationship Id="rId112" Type="http://schemas.openxmlformats.org/officeDocument/2006/relationships/hyperlink" Target="https://store.steampowered.com/app/588650/Dead_Cells/" TargetMode="External"/><Relationship Id="rId557" Type="http://schemas.openxmlformats.org/officeDocument/2006/relationships/hyperlink" Target="https://store.steampowered.com/app/4150860/The_Loopler/" TargetMode="External"/><Relationship Id="rId196" Type="http://schemas.openxmlformats.org/officeDocument/2006/relationships/hyperlink" Target="https://store.steampowered.com/app/2008510/Go_Mecha_Ball/" TargetMode="External"/><Relationship Id="rId417" Type="http://schemas.openxmlformats.org/officeDocument/2006/relationships/hyperlink" Target="https://store.steampowered.com/app/1775490/Slice__Dice/" TargetMode="External"/><Relationship Id="rId624" Type="http://schemas.openxmlformats.org/officeDocument/2006/relationships/hyperlink" Target="https://store.steampowered.com/app/2837790/Spinny_Dungeon/" TargetMode="External"/><Relationship Id="rId263" Type="http://schemas.openxmlformats.org/officeDocument/2006/relationships/hyperlink" Target="https://store.steampowered.com/app/1452070/LONE_RUIN/" TargetMode="External"/><Relationship Id="rId470" Type="http://schemas.openxmlformats.org/officeDocument/2006/relationships/hyperlink" Target="https://store.steampowered.com/app/1244800/Terraformers/" TargetMode="External"/><Relationship Id="rId58" Type="http://schemas.openxmlformats.org/officeDocument/2006/relationships/hyperlink" Target="https://store.steampowered.com/app/1286350/BPM_BULLETS_PER_MINUTE/" TargetMode="External"/><Relationship Id="rId123" Type="http://schemas.openxmlformats.org/officeDocument/2006/relationships/hyperlink" Target="https://store.steampowered.com/app/325090/Deep_Dungeons_of_Doom/" TargetMode="External"/><Relationship Id="rId330" Type="http://schemas.openxmlformats.org/officeDocument/2006/relationships/hyperlink" Target="https://store.steampowered.com/app/266210/One_Way_Heroics/" TargetMode="External"/><Relationship Id="rId568" Type="http://schemas.openxmlformats.org/officeDocument/2006/relationships/hyperlink" Target="https://store.steampowered.com/app/4053960/Lexispell/" TargetMode="External"/><Relationship Id="rId165" Type="http://schemas.openxmlformats.org/officeDocument/2006/relationships/hyperlink" Target="https://store.steampowered.com/app/2343600/Endgame_of_Devil/" TargetMode="External"/><Relationship Id="rId372" Type="http://schemas.openxmlformats.org/officeDocument/2006/relationships/hyperlink" Target="https://store.steampowered.com/app/3308190/Ringer/" TargetMode="External"/><Relationship Id="rId428" Type="http://schemas.openxmlformats.org/officeDocument/2006/relationships/hyperlink" Target="https://store.steampowered.com/app/1990110/SpellRogue/" TargetMode="External"/><Relationship Id="rId635" Type="http://schemas.openxmlformats.org/officeDocument/2006/relationships/hyperlink" Target="https://store.steampowered.com/app/3569420/Chained_Beasts/" TargetMode="External"/><Relationship Id="rId232" Type="http://schemas.openxmlformats.org/officeDocument/2006/relationships/hyperlink" Target="https://store.steampowered.com/app/619820/Heroes_of_Hammerwatch_II/" TargetMode="External"/><Relationship Id="rId274" Type="http://schemas.openxmlformats.org/officeDocument/2006/relationships/hyperlink" Target="https://store.steampowered.com/app/2542350/Masks_of_the_Void_Origins/" TargetMode="External"/><Relationship Id="rId481" Type="http://schemas.openxmlformats.org/officeDocument/2006/relationships/hyperlink" Target="https://store.steampowered.com/app/1727590/THE_SPIRIT_LIFT/" TargetMode="External"/><Relationship Id="rId27" Type="http://schemas.openxmlformats.org/officeDocument/2006/relationships/hyperlink" Target="https://store.steampowered.com/app/1755830/Astrea_SixSided_Oracles/" TargetMode="External"/><Relationship Id="rId69" Type="http://schemas.openxmlformats.org/officeDocument/2006/relationships/hyperlink" Target="https://store.steampowered.com/app/3128280/Cats__Dice/" TargetMode="External"/><Relationship Id="rId134" Type="http://schemas.openxmlformats.org/officeDocument/2006/relationships/hyperlink" Target="https://store.steampowered.com/app/2501600/DICEOMANCER/" TargetMode="External"/><Relationship Id="rId537" Type="http://schemas.openxmlformats.org/officeDocument/2006/relationships/hyperlink" Target="https://store.steampowered.com/app/2125420/Zorbus/" TargetMode="External"/><Relationship Id="rId579" Type="http://schemas.openxmlformats.org/officeDocument/2006/relationships/hyperlink" Target="https://store.steampowered.com/app/2427700/Backpack_Battles/" TargetMode="External"/><Relationship Id="rId80" Type="http://schemas.openxmlformats.org/officeDocument/2006/relationships/hyperlink" Target="https://store.steampowered.com/app/3314790/CloverPit/" TargetMode="External"/><Relationship Id="rId176" Type="http://schemas.openxmlformats.org/officeDocument/2006/relationships/hyperlink" Target="https://store.steampowered.com/app/401710/Flinthook/" TargetMode="External"/><Relationship Id="rId341" Type="http://schemas.openxmlformats.org/officeDocument/2006/relationships/hyperlink" Target="https://store.steampowered.com/app/1296610/Peglin/" TargetMode="External"/><Relationship Id="rId383" Type="http://schemas.openxmlformats.org/officeDocument/2006/relationships/hyperlink" Target="https://store.steampowered.com/app/1494560/Rogue_Voltage/" TargetMode="External"/><Relationship Id="rId439" Type="http://schemas.openxmlformats.org/officeDocument/2006/relationships/hyperlink" Target="https://store.steampowered.com/app/2060750/Star_Survivor/" TargetMode="External"/><Relationship Id="rId590" Type="http://schemas.openxmlformats.org/officeDocument/2006/relationships/hyperlink" Target="https://store.steampowered.com/app/2530490/Lost_Eidolons_Veil_of_the_Witch/" TargetMode="External"/><Relationship Id="rId604" Type="http://schemas.openxmlformats.org/officeDocument/2006/relationships/hyperlink" Target="https://store.steampowered.com/app/2531940/Stray_Path/" TargetMode="External"/><Relationship Id="rId646" Type="http://schemas.openxmlformats.org/officeDocument/2006/relationships/hyperlink" Target="https://store.steampowered.com/app/3493400/BLOODLETTER/" TargetMode="External"/><Relationship Id="rId201" Type="http://schemas.openxmlformats.org/officeDocument/2006/relationships/hyperlink" Target="https://store.steampowered.com/app/1245430/Golden_Light/" TargetMode="External"/><Relationship Id="rId243" Type="http://schemas.openxmlformats.org/officeDocument/2006/relationships/hyperlink" Target="https://store.steampowered.com/app/3141310/Inkshade/" TargetMode="External"/><Relationship Id="rId285" Type="http://schemas.openxmlformats.org/officeDocument/2006/relationships/hyperlink" Target="https://store.steampowered.com/app/2455920/Mimic_Logic/" TargetMode="External"/><Relationship Id="rId450" Type="http://schemas.openxmlformats.org/officeDocument/2006/relationships/hyperlink" Target="https://store.steampowered.com/app/224820/Super_House_of_Dead_Ninjas/" TargetMode="External"/><Relationship Id="rId506" Type="http://schemas.openxmlformats.org/officeDocument/2006/relationships/hyperlink" Target="https://store.steampowered.com/app/1794680/Vampire_Survivors/" TargetMode="External"/><Relationship Id="rId38" Type="http://schemas.openxmlformats.org/officeDocument/2006/relationships/hyperlink" Target="https://store.steampowered.com/app/3664320/BARDA_Backpack_Roguelike/" TargetMode="External"/><Relationship Id="rId103" Type="http://schemas.openxmlformats.org/officeDocument/2006/relationships/hyperlink" Target="https://store.steampowered.com/app/2967670/Cupiclaw/" TargetMode="External"/><Relationship Id="rId310" Type="http://schemas.openxmlformats.org/officeDocument/2006/relationships/hyperlink" Target="https://store.steampowered.com/app/2735580/Netherworld_Covenant/" TargetMode="External"/><Relationship Id="rId492" Type="http://schemas.openxmlformats.org/officeDocument/2006/relationships/hyperlink" Target="https://store.steampowered.com/app/1005120/Touhou_Genso_Wanderer_Lotus_Labyrinth_R/" TargetMode="External"/><Relationship Id="rId548" Type="http://schemas.openxmlformats.org/officeDocument/2006/relationships/hyperlink" Target="https://store.steampowered.com/app/1618380?snr=5000_5100__" TargetMode="External"/><Relationship Id="rId91" Type="http://schemas.openxmlformats.org/officeDocument/2006/relationships/hyperlink" Target="https://store.steampowered.com/app/293780/Crawl/" TargetMode="External"/><Relationship Id="rId145" Type="http://schemas.openxmlformats.org/officeDocument/2006/relationships/hyperlink" Target="https://store.steampowered.com/app/1967260/Double_Dragon_Gaiden_Rise_Of_The_Dragons/" TargetMode="External"/><Relationship Id="rId187" Type="http://schemas.openxmlformats.org/officeDocument/2006/relationships/hyperlink" Target="https://store.steampowered.com/app/465200/Fury_Unleashed/" TargetMode="External"/><Relationship Id="rId352" Type="http://schemas.openxmlformats.org/officeDocument/2006/relationships/hyperlink" Target="https://store.steampowered.com/app/2059170/Quasimorph/" TargetMode="External"/><Relationship Id="rId394" Type="http://schemas.openxmlformats.org/officeDocument/2006/relationships/hyperlink" Target="https://store.steampowered.com/app/3656560/Runeveil/" TargetMode="External"/><Relationship Id="rId408" Type="http://schemas.openxmlformats.org/officeDocument/2006/relationships/hyperlink" Target="https://store.steampowered.com/app/2084000/Shogun_Showdown/" TargetMode="External"/><Relationship Id="rId615" Type="http://schemas.openxmlformats.org/officeDocument/2006/relationships/hyperlink" Target="https://store.steampowered.com/app/4078430/STAR_WARS_Galactic_Racer/" TargetMode="External"/><Relationship Id="rId212" Type="http://schemas.openxmlformats.org/officeDocument/2006/relationships/hyperlink" Target="https://store.steampowered.com/app/1512480/Gunlocked/" TargetMode="External"/><Relationship Id="rId254" Type="http://schemas.openxmlformats.org/officeDocument/2006/relationships/hyperlink" Target="https://store.steampowered.com/app/2002220/Keepers_Toll/" TargetMode="External"/><Relationship Id="rId49" Type="http://schemas.openxmlformats.org/officeDocument/2006/relationships/hyperlink" Target="https://store.steampowered.com/app/3100370/Black_Jacket/" TargetMode="External"/><Relationship Id="rId114" Type="http://schemas.openxmlformats.org/officeDocument/2006/relationships/hyperlink" Target="https://store.steampowered.com/app/3512300/Dead_Finger_Dice/" TargetMode="External"/><Relationship Id="rId296" Type="http://schemas.openxmlformats.org/officeDocument/2006/relationships/hyperlink" Target="https://store.steampowered.com/app/3052450/Morimens/" TargetMode="External"/><Relationship Id="rId461" Type="http://schemas.openxmlformats.org/officeDocument/2006/relationships/hyperlink" Target="https://store.steampowered.com/app/1199030/Tainted_Grail_Conquest/" TargetMode="External"/><Relationship Id="rId517" Type="http://schemas.openxmlformats.org/officeDocument/2006/relationships/hyperlink" Target="https://store.steampowered.com/app/307110/We_Need_To_Go_Deeper/" TargetMode="External"/><Relationship Id="rId559" Type="http://schemas.openxmlformats.org/officeDocument/2006/relationships/hyperlink" Target="https://store.steampowered.com/app/3271280/Shroom_and_Gloom/" TargetMode="External"/><Relationship Id="rId60" Type="http://schemas.openxmlformats.org/officeDocument/2006/relationships/hyperlink" Target="https://store.steampowered.com/app/1394130/Breach_Wanderers/" TargetMode="External"/><Relationship Id="rId156" Type="http://schemas.openxmlformats.org/officeDocument/2006/relationships/hyperlink" Target="https://store.steampowered.com/app/98800/Dungeons_of_Dredmor/" TargetMode="External"/><Relationship Id="rId198" Type="http://schemas.openxmlformats.org/officeDocument/2006/relationships/hyperlink" Target="https://store.steampowered.com/app/2687400/GODBREAKERS/" TargetMode="External"/><Relationship Id="rId321" Type="http://schemas.openxmlformats.org/officeDocument/2006/relationships/hyperlink" Target="https://store.steampowered.com/app/681730/Nowhere_Prophet/" TargetMode="External"/><Relationship Id="rId363" Type="http://schemas.openxmlformats.org/officeDocument/2006/relationships/hyperlink" Target="https://store.steampowered.com/app/2185780/Return_to_abyss/" TargetMode="External"/><Relationship Id="rId419" Type="http://schemas.openxmlformats.org/officeDocument/2006/relationships/hyperlink" Target="https://store.steampowered.com/app/3631290/Slots__Daggers/" TargetMode="External"/><Relationship Id="rId570" Type="http://schemas.openxmlformats.org/officeDocument/2006/relationships/hyperlink" Target="https://store.steampowered.com/app/2468100/Pyrene/" TargetMode="External"/><Relationship Id="rId626" Type="http://schemas.openxmlformats.org/officeDocument/2006/relationships/hyperlink" Target="https://store.steampowered.com/app/4274730/Roguefort" TargetMode="External"/><Relationship Id="rId223" Type="http://schemas.openxmlformats.org/officeDocument/2006/relationships/hyperlink" Target="https://store.steampowered.com/app/2824490/He_is_Coming/" TargetMode="External"/><Relationship Id="rId430" Type="http://schemas.openxmlformats.org/officeDocument/2006/relationships/hyperlink" Target="https://store.steampowered.com/app/418530/Spelunky_2/" TargetMode="External"/><Relationship Id="rId18" Type="http://schemas.openxmlformats.org/officeDocument/2006/relationships/hyperlink" Target="https://store.steampowered.com/app/333300/ADOM_Ancient_Domains_Of_Mystery/" TargetMode="External"/><Relationship Id="rId265" Type="http://schemas.openxmlformats.org/officeDocument/2006/relationships/hyperlink" Target="https://store.steampowered.com/app/1282730/Loop_Hero/" TargetMode="External"/><Relationship Id="rId472" Type="http://schemas.openxmlformats.org/officeDocument/2006/relationships/hyperlink" Target="https://store.steampowered.com/app/113200/The_Binding_of_Isaac/" TargetMode="External"/><Relationship Id="rId528" Type="http://schemas.openxmlformats.org/officeDocument/2006/relationships/hyperlink" Target="https://store.steampowered.com/app/3640430/Worlds_Upon_The_Wind/" TargetMode="External"/><Relationship Id="rId125" Type="http://schemas.openxmlformats.org/officeDocument/2006/relationships/hyperlink" Target="https://store.steampowered.com/app/3720420/Demon_Lord_Just_a_Block/" TargetMode="External"/><Relationship Id="rId167" Type="http://schemas.openxmlformats.org/officeDocument/2006/relationships/hyperlink" Target="https://store.steampowered.com/app/311690/Enter_the_Gungeon/" TargetMode="External"/><Relationship Id="rId332" Type="http://schemas.openxmlformats.org/officeDocument/2006/relationships/hyperlink" Target="https://store.steampowered.com/app/1608640/OTXO/" TargetMode="External"/><Relationship Id="rId374" Type="http://schemas.openxmlformats.org/officeDocument/2006/relationships/hyperlink" Target="https://store.steampowered.com/app/632360/Risk_of_Rain_2/" TargetMode="External"/><Relationship Id="rId581" Type="http://schemas.openxmlformats.org/officeDocument/2006/relationships/hyperlink" Target="https://store.steampowered.com/app/3917700/Dicevaders/" TargetMode="External"/><Relationship Id="rId71" Type="http://schemas.openxmlformats.org/officeDocument/2006/relationships/hyperlink" Target="https://store.steampowered.com/app/333640/Caves_of_Qud/" TargetMode="External"/><Relationship Id="rId234" Type="http://schemas.openxmlformats.org/officeDocument/2006/relationships/hyperlink" Target="https://store.steampowered.com/app/2420510/HoloCure__Save_the_Fans/" TargetMode="External"/><Relationship Id="rId637" Type="http://schemas.openxmlformats.org/officeDocument/2006/relationships/hyperlink" Target="https://store.steampowered.com/app/1691190/Rogue_Waters/" TargetMode="External"/><Relationship Id="rId2" Type="http://schemas.openxmlformats.org/officeDocument/2006/relationships/hyperlink" Target="https://store.steampowered.com/app/1966900/20_Minutes_Till_Dawn/" TargetMode="External"/><Relationship Id="rId29" Type="http://schemas.openxmlformats.org/officeDocument/2006/relationships/hyperlink" Target="https://store.steampowered.com/app/1234940/Astronarch/" TargetMode="External"/><Relationship Id="rId276" Type="http://schemas.openxmlformats.org/officeDocument/2006/relationships/hyperlink" Target="https://store.steampowered.com/app/3385370/Maze_Mice/" TargetMode="External"/><Relationship Id="rId441" Type="http://schemas.openxmlformats.org/officeDocument/2006/relationships/hyperlink" Target="https://store.steampowered.com/app/2097570/StarVaders/" TargetMode="External"/><Relationship Id="rId483" Type="http://schemas.openxmlformats.org/officeDocument/2006/relationships/hyperlink" Target="https://store.steampowered.com/app/1056490/The_World_is_Your_Weapon/" TargetMode="External"/><Relationship Id="rId539" Type="http://schemas.openxmlformats.org/officeDocument/2006/relationships/hyperlink" Target="https://store.steampowered.com/app/2766910/PengPong/" TargetMode="External"/><Relationship Id="rId40" Type="http://schemas.openxmlformats.org/officeDocument/2006/relationships/hyperlink" Target="https://store.steampowered.com/app/365360/Battle_Brothers/" TargetMode="External"/><Relationship Id="rId136" Type="http://schemas.openxmlformats.org/officeDocument/2006/relationships/hyperlink" Target="https://store.steampowered.com/app/2026820/Die_in_the_Dungeon/" TargetMode="External"/><Relationship Id="rId178" Type="http://schemas.openxmlformats.org/officeDocument/2006/relationships/hyperlink" Target="https://store.steampowered.com/app/2206240/Footgun_Underground/" TargetMode="External"/><Relationship Id="rId301" Type="http://schemas.openxmlformats.org/officeDocument/2006/relationships/hyperlink" Target="https://store.steampowered.com/app/1625450/Muck/" TargetMode="External"/><Relationship Id="rId343" Type="http://schemas.openxmlformats.org/officeDocument/2006/relationships/hyperlink" Target="https://store.steampowered.com/app/2479320/Pesticide_Not_Required/" TargetMode="External"/><Relationship Id="rId550" Type="http://schemas.openxmlformats.org/officeDocument/2006/relationships/hyperlink" Target="https://store.steampowered.com/app/2488590/Dungeons_of_Blood_and_Dream/" TargetMode="External"/><Relationship Id="rId82" Type="http://schemas.openxmlformats.org/officeDocument/2006/relationships/hyperlink" Target="https://store.steampowered.com/app/2179850/Cobalt_Core/" TargetMode="External"/><Relationship Id="rId203" Type="http://schemas.openxmlformats.org/officeDocument/2006/relationships/hyperlink" Target="https://store.steampowered.com/app/437570/GoNNER/" TargetMode="External"/><Relationship Id="rId385" Type="http://schemas.openxmlformats.org/officeDocument/2006/relationships/hyperlink" Target="https://store.steampowered.com/app/1076200/Roguebook/" TargetMode="External"/><Relationship Id="rId592" Type="http://schemas.openxmlformats.org/officeDocument/2006/relationships/hyperlink" Target="https://store.steampowered.com/app/2321470/Deep_Rock_Galactic_Survivor/" TargetMode="External"/><Relationship Id="rId606" Type="http://schemas.openxmlformats.org/officeDocument/2006/relationships/hyperlink" Target="https://store.steampowered.com/app/2642570/Pinball_Storm_Lokanta/" TargetMode="External"/><Relationship Id="rId648" Type="http://schemas.openxmlformats.org/officeDocument/2006/relationships/hyperlink" Target="https://store.steampowered.com/app/3140180/THYSIASTERY/" TargetMode="External"/><Relationship Id="rId245" Type="http://schemas.openxmlformats.org/officeDocument/2006/relationships/hyperlink" Target="https://store.steampowered.com/app/1385100/Insurmountable/" TargetMode="External"/><Relationship Id="rId287" Type="http://schemas.openxmlformats.org/officeDocument/2006/relationships/hyperlink" Target="https://store.steampowered.com/app/1660290/Monmusu_Gladiator/" TargetMode="External"/><Relationship Id="rId410" Type="http://schemas.openxmlformats.org/officeDocument/2006/relationships/hyperlink" Target="https://store.steampowered.com/app/4594150/Sir_We_Have_an_Orc_Problem" TargetMode="External"/><Relationship Id="rId452" Type="http://schemas.openxmlformats.org/officeDocument/2006/relationships/hyperlink" Target="https://store.steampowered.com/app/442210/Switchcars/" TargetMode="External"/><Relationship Id="rId494" Type="http://schemas.openxmlformats.org/officeDocument/2006/relationships/hyperlink" Target="https://store.steampowered.com/app/593700/Tower_Fortress/" TargetMode="External"/><Relationship Id="rId508" Type="http://schemas.openxmlformats.org/officeDocument/2006/relationships/hyperlink" Target="https://store.steampowered.com/app/3741860/Vital_Shell/" TargetMode="External"/><Relationship Id="rId105" Type="http://schemas.openxmlformats.org/officeDocument/2006/relationships/hyperlink" Target="https://store.steampowered.com/app/1123770/Curse_of_the_Dead_Gods/" TargetMode="External"/><Relationship Id="rId147" Type="http://schemas.openxmlformats.org/officeDocument/2006/relationships/hyperlink" Target="https://store.steampowered.com/app/3103780/DRAPLINE/" TargetMode="External"/><Relationship Id="rId312" Type="http://schemas.openxmlformats.org/officeDocument/2006/relationships/hyperlink" Target="https://store.steampowered.com/app/3668370/Night_Swarm/" TargetMode="External"/><Relationship Id="rId354" Type="http://schemas.openxmlformats.org/officeDocument/2006/relationships/hyperlink" Target="https://store.steampowered.com/app/3784030/RACCOIN_Coin_Pusher_Roguelike/" TargetMode="External"/><Relationship Id="rId51" Type="http://schemas.openxmlformats.org/officeDocument/2006/relationships/hyperlink" Target="https://store.steampowered.com/app/2193050/Bleak_Sword_DX/" TargetMode="External"/><Relationship Id="rId93" Type="http://schemas.openxmlformats.org/officeDocument/2006/relationships/hyperlink" Target="https://store.steampowered.com/app/1619520/Cross_Blitz/" TargetMode="External"/><Relationship Id="rId189" Type="http://schemas.openxmlformats.org/officeDocument/2006/relationships/hyperlink" Target="https://store.steampowered.com/app/1565090/GearHead_Caramel/" TargetMode="External"/><Relationship Id="rId396" Type="http://schemas.openxmlformats.org/officeDocument/2006/relationships/hyperlink" Target="https://store.steampowered.com/app/1639080/Sandwalkers/" TargetMode="External"/><Relationship Id="rId561" Type="http://schemas.openxmlformats.org/officeDocument/2006/relationships/hyperlink" Target="https://store.steampowered.com/app/2605790/Deep_Rock_Galactic_Rogue_Core/" TargetMode="External"/><Relationship Id="rId617" Type="http://schemas.openxmlformats.org/officeDocument/2006/relationships/hyperlink" Target="https://store.steampowered.com/app/3284290/Moonsigil_Atlas/" TargetMode="External"/><Relationship Id="rId214" Type="http://schemas.openxmlformats.org/officeDocument/2006/relationships/hyperlink" Target="https://store.steampowered.com/app/1260590/Hadean_Tactics/" TargetMode="External"/><Relationship Id="rId256" Type="http://schemas.openxmlformats.org/officeDocument/2006/relationships/hyperlink" Target="https://store.steampowered.com/app/496300/Kingdom_New_Lands/" TargetMode="External"/><Relationship Id="rId298" Type="http://schemas.openxmlformats.org/officeDocument/2006/relationships/hyperlink" Target="https://store.steampowered.com/app/574090/MOTHERGUNSHIP/" TargetMode="External"/><Relationship Id="rId421" Type="http://schemas.openxmlformats.org/officeDocument/2006/relationships/hyperlink" Target="https://store.steampowered.com/app/2178990/Sodaman/" TargetMode="External"/><Relationship Id="rId463" Type="http://schemas.openxmlformats.org/officeDocument/2006/relationships/hyperlink" Target="https://store.steampowered.com/app/259680/Tales_of_MajEyal/" TargetMode="External"/><Relationship Id="rId519" Type="http://schemas.openxmlformats.org/officeDocument/2006/relationships/hyperlink" Target="https://store.steampowered.com/app/1016790/West_of_Dead/" TargetMode="External"/><Relationship Id="rId116" Type="http://schemas.openxmlformats.org/officeDocument/2006/relationships/hyperlink" Target="https://store.steampowered.com/app/2334730/Death_Must_Die/" TargetMode="External"/><Relationship Id="rId158" Type="http://schemas.openxmlformats.org/officeDocument/2006/relationships/hyperlink" Target="https://store.steampowered.com/app/975370/Dwarf_Fortress/" TargetMode="External"/><Relationship Id="rId323" Type="http://schemas.openxmlformats.org/officeDocument/2006/relationships/hyperlink" Target="https://store.steampowered.com/app/242680/Nuclear_Throne/" TargetMode="External"/><Relationship Id="rId530" Type="http://schemas.openxmlformats.org/officeDocument/2006/relationships/hyperlink" Target="https://store.steampowered.com/app/2459750/Yohane_the_Parhelion__NUMAZU_in_the_MIRAGE/" TargetMode="External"/><Relationship Id="rId20" Type="http://schemas.openxmlformats.org/officeDocument/2006/relationships/hyperlink" Target="https://store.steampowered.com/app/2332970/ARC_SEED/" TargetMode="External"/><Relationship Id="rId62" Type="http://schemas.openxmlformats.org/officeDocument/2006/relationships/hyperlink" Target="https://store.steampowered.com/app/3473250/BroomSweeper/" TargetMode="External"/><Relationship Id="rId365" Type="http://schemas.openxmlformats.org/officeDocument/2006/relationships/hyperlink" Target="https://store.steampowered.com/app/1175460/Revita/" TargetMode="External"/><Relationship Id="rId572" Type="http://schemas.openxmlformats.org/officeDocument/2006/relationships/hyperlink" Target="https://store.steampowered.com/app/2082410/Anomaly_Collapse/" TargetMode="External"/><Relationship Id="rId628" Type="http://schemas.openxmlformats.org/officeDocument/2006/relationships/hyperlink" Target="https://store.steampowered.com/app/1769170/Shattered_Pixel_Dungeon/" TargetMode="External"/><Relationship Id="rId225" Type="http://schemas.openxmlformats.org/officeDocument/2006/relationships/hyperlink" Target="https://store.steampowered.com/app/297120/Heavy_Bullets/" TargetMode="External"/><Relationship Id="rId267" Type="http://schemas.openxmlformats.org/officeDocument/2006/relationships/hyperlink" Target="https://store.steampowered.com/app/2638050/Lost_For_Swords/" TargetMode="External"/><Relationship Id="rId432" Type="http://schemas.openxmlformats.org/officeDocument/2006/relationships/hyperlink" Target="https://store.steampowered.com/app/1914580/Spirit_Hunters_Infinite_Horde/" TargetMode="External"/><Relationship Id="rId474" Type="http://schemas.openxmlformats.org/officeDocument/2006/relationships/hyperlink" Target="https://store.steampowered.com/app/318600/The_Flame_in_the_Flood/" TargetMode="External"/><Relationship Id="rId127" Type="http://schemas.openxmlformats.org/officeDocument/2006/relationships/hyperlink" Target="https://store.steampowered.com/app/1588340/Demonlore/" TargetMode="External"/><Relationship Id="rId31" Type="http://schemas.openxmlformats.org/officeDocument/2006/relationships/hyperlink" Target="https://store.steampowered.com/app/757320/Atomicrops/" TargetMode="External"/><Relationship Id="rId73" Type="http://schemas.openxmlformats.org/officeDocument/2006/relationships/hyperlink" Target="https://store.steampowered.com/app/2308000/Centipede_Gun/" TargetMode="External"/><Relationship Id="rId169" Type="http://schemas.openxmlformats.org/officeDocument/2006/relationships/hyperlink" Target="https://store.steampowered.com/app/2281820/Evolings/" TargetMode="External"/><Relationship Id="rId334" Type="http://schemas.openxmlformats.org/officeDocument/2006/relationships/hyperlink" Target="https://store.steampowered.com/app/3410180/Overlooting/" TargetMode="External"/><Relationship Id="rId376" Type="http://schemas.openxmlformats.org/officeDocument/2006/relationships/hyperlink" Target="https://store.steampowered.com/app/692890/Roboquest/" TargetMode="External"/><Relationship Id="rId541" Type="http://schemas.openxmlformats.org/officeDocument/2006/relationships/hyperlink" Target="https://store.steampowered.com/app/2543510/GUNTOUCHABLES/" TargetMode="External"/><Relationship Id="rId583" Type="http://schemas.openxmlformats.org/officeDocument/2006/relationships/hyperlink" Target="https://store.steampowered.com/app/2427450/Flick_Shot_Rogues/" TargetMode="External"/><Relationship Id="rId639" Type="http://schemas.openxmlformats.org/officeDocument/2006/relationships/hyperlink" Target="https://store.steampowered.com/app/364510/Transcendence/" TargetMode="External"/><Relationship Id="rId4" Type="http://schemas.openxmlformats.org/officeDocument/2006/relationships/hyperlink" Target="https://store.steampowered.com/app/1029210/30XX/" TargetMode="External"/><Relationship Id="rId180" Type="http://schemas.openxmlformats.org/officeDocument/2006/relationships/hyperlink" Target="https://store.steampowered.com/app/1676840/For_The_King_II/" TargetMode="External"/><Relationship Id="rId236" Type="http://schemas.openxmlformats.org/officeDocument/2006/relationships/hyperlink" Target="https://store.steampowered.com/app/3934270/How_Many_Dudes/" TargetMode="External"/><Relationship Id="rId278" Type="http://schemas.openxmlformats.org/officeDocument/2006/relationships/hyperlink" Target="https://store.steampowered.com/app/3405340/Megabonk/" TargetMode="External"/><Relationship Id="rId401" Type="http://schemas.openxmlformats.org/officeDocument/2006/relationships/hyperlink" Target="https://store.steampowered.com/app/3039930/Seedborne_Soldiers/" TargetMode="External"/><Relationship Id="rId443" Type="http://schemas.openxmlformats.org/officeDocument/2006/relationships/hyperlink" Target="https://store.steampowered.com/app/442780/STRAFE_Gold_Edition/" TargetMode="External"/><Relationship Id="rId650" Type="http://schemas.openxmlformats.org/officeDocument/2006/relationships/hyperlink" Target="https://store.steampowered.com/app/2131010/The_Land_Beneath_Us/" TargetMode="External"/><Relationship Id="rId303" Type="http://schemas.openxmlformats.org/officeDocument/2006/relationships/hyperlink" Target="https://store.steampowered.com/app/2508940/Mythical_Concept_STARNAUT/" TargetMode="External"/><Relationship Id="rId485" Type="http://schemas.openxmlformats.org/officeDocument/2006/relationships/hyperlink" Target="https://store.steampowered.com/app/1290330/Time_Wasters/" TargetMode="External"/><Relationship Id="rId42" Type="http://schemas.openxmlformats.org/officeDocument/2006/relationships/hyperlink" Target="https://store.steampowered.com/app/2499520/Be_My_Horde/" TargetMode="External"/><Relationship Id="rId84" Type="http://schemas.openxmlformats.org/officeDocument/2006/relationships/hyperlink" Target="https://store.steampowered.com/app/940710/Colt_Canyon/" TargetMode="External"/><Relationship Id="rId138" Type="http://schemas.openxmlformats.org/officeDocument/2006/relationships/hyperlink" Target="https://store.steampowered.com/app/2083160/Disfigure/" TargetMode="External"/><Relationship Id="rId345" Type="http://schemas.openxmlformats.org/officeDocument/2006/relationships/hyperlink" Target="https://store.steampowered.com/app/2797650/Pip_My_Dice/" TargetMode="External"/><Relationship Id="rId387" Type="http://schemas.openxmlformats.org/officeDocument/2006/relationships/hyperlink" Target="https://store.steampowered.com/app/1443100/RogueSlide/" TargetMode="External"/><Relationship Id="rId510" Type="http://schemas.openxmlformats.org/officeDocument/2006/relationships/hyperlink" Target="https://store.steampowered.com/app/2005210/Void_Scrappers/" TargetMode="External"/><Relationship Id="rId552" Type="http://schemas.openxmlformats.org/officeDocument/2006/relationships/hyperlink" Target="https://store.steampowered.com/app/1721110/Abyssus/" TargetMode="External"/><Relationship Id="rId594" Type="http://schemas.openxmlformats.org/officeDocument/2006/relationships/hyperlink" Target="https://store.steampowered.com/app/3586660/Word_Play/" TargetMode="External"/><Relationship Id="rId608" Type="http://schemas.openxmlformats.org/officeDocument/2006/relationships/hyperlink" Target="https://store.steampowered.com/app/3633760/KAZ/" TargetMode="External"/><Relationship Id="rId191" Type="http://schemas.openxmlformats.org/officeDocument/2006/relationships/hyperlink" Target="https://store.steampowered.com/app/4130120/Genome_Guardian_2/" TargetMode="External"/><Relationship Id="rId205" Type="http://schemas.openxmlformats.org/officeDocument/2006/relationships/hyperlink" Target="https://store.steampowered.com/app/981430/Gordian_Quest/" TargetMode="External"/><Relationship Id="rId247" Type="http://schemas.openxmlformats.org/officeDocument/2006/relationships/hyperlink" Target="https://store.steampowered.com/app/2576200/Into_The_Grid/" TargetMode="External"/><Relationship Id="rId412" Type="http://schemas.openxmlformats.org/officeDocument/2006/relationships/hyperlink" Target="https://store.steampowered.com/app/381020/Sky_Rogue/" TargetMode="External"/><Relationship Id="rId107" Type="http://schemas.openxmlformats.org/officeDocument/2006/relationships/hyperlink" Target="https://store.steampowered.com/app/718590/Dark_Devotion/" TargetMode="External"/><Relationship Id="rId289" Type="http://schemas.openxmlformats.org/officeDocument/2006/relationships/hyperlink" Target="https://store.steampowered.com/app/1102190/Monster_Train/" TargetMode="External"/><Relationship Id="rId454" Type="http://schemas.openxmlformats.org/officeDocument/2006/relationships/hyperlink" Target="https://store.steampowered.com/app/1243890/Sword_of_the_Necromancer/" TargetMode="External"/><Relationship Id="rId496" Type="http://schemas.openxmlformats.org/officeDocument/2006/relationships/hyperlink" Target="https://store.steampowered.com/app/1709900/Tower_Tactics_Liberation/" TargetMode="External"/><Relationship Id="rId11" Type="http://schemas.openxmlformats.org/officeDocument/2006/relationships/hyperlink" Target="https://store.steampowered.com/app/1904480/Absolum/" TargetMode="External"/><Relationship Id="rId53" Type="http://schemas.openxmlformats.org/officeDocument/2006/relationships/hyperlink" Target="https://store.steampowered.com/app/2837350/Block_Tower_TD_2/" TargetMode="External"/><Relationship Id="rId149" Type="http://schemas.openxmlformats.org/officeDocument/2006/relationships/hyperlink" Target="https://store.steampowered.com/app/2525310/Drop_Duchy/" TargetMode="External"/><Relationship Id="rId314" Type="http://schemas.openxmlformats.org/officeDocument/2006/relationships/hyperlink" Target="https://store.steampowered.com/app/881100/Noita/" TargetMode="External"/><Relationship Id="rId356" Type="http://schemas.openxmlformats.org/officeDocument/2006/relationships/hyperlink" Target="https://store.steampowered.com/app/314410/Rampage_Knights/" TargetMode="External"/><Relationship Id="rId398" Type="http://schemas.openxmlformats.org/officeDocument/2006/relationships/hyperlink" Target="https://store.steampowered.com/app/2084300/Schism/" TargetMode="External"/><Relationship Id="rId521" Type="http://schemas.openxmlformats.org/officeDocument/2006/relationships/hyperlink" Target="https://store.steampowered.com/app/4206270/Wireworks/" TargetMode="External"/><Relationship Id="rId563" Type="http://schemas.openxmlformats.org/officeDocument/2006/relationships/hyperlink" Target="https://store.steampowered.com/app/3351280/Tinker_Shot/" TargetMode="External"/><Relationship Id="rId619" Type="http://schemas.openxmlformats.org/officeDocument/2006/relationships/hyperlink" Target="https://store.steampowered.com/app/3123120/Kill_the_Brickman/" TargetMode="External"/><Relationship Id="rId95" Type="http://schemas.openxmlformats.org/officeDocument/2006/relationships/hyperlink" Target="https://store.steampowered.com/app/1098610/Crush_the_Industry/" TargetMode="External"/><Relationship Id="rId160" Type="http://schemas.openxmlformats.org/officeDocument/2006/relationships/hyperlink" Target="https://store.steampowered.com/app/252630/Eldritch/" TargetMode="External"/><Relationship Id="rId216" Type="http://schemas.openxmlformats.org/officeDocument/2006/relationships/hyperlink" Target="https://store.steampowered.com/app/1145350/Hades_II/" TargetMode="External"/><Relationship Id="rId423" Type="http://schemas.openxmlformats.org/officeDocument/2006/relationships/hyperlink" Target="https://store.steampowered.com/app/463980/Solitairica/" TargetMode="External"/><Relationship Id="rId258" Type="http://schemas.openxmlformats.org/officeDocument/2006/relationships/hyperlink" Target="https://store.steampowered.com/app/3093400/Knightica/" TargetMode="External"/><Relationship Id="rId465" Type="http://schemas.openxmlformats.org/officeDocument/2006/relationships/hyperlink" Target="https://store.steampowered.com/app/628770/Tangledeep/" TargetMode="External"/><Relationship Id="rId630" Type="http://schemas.openxmlformats.org/officeDocument/2006/relationships/hyperlink" Target="https://store.steampowered.com/app/3520420/Nullpoint_Protocol/" TargetMode="External"/><Relationship Id="rId22" Type="http://schemas.openxmlformats.org/officeDocument/2006/relationships/hyperlink" Target="https://store.steampowered.com/app/4252700/Archon_Soul/" TargetMode="External"/><Relationship Id="rId64" Type="http://schemas.openxmlformats.org/officeDocument/2006/relationships/hyperlink" Target="https://store.steampowered.com/app/1734320/Brutal_Orchestra/" TargetMode="External"/><Relationship Id="rId118" Type="http://schemas.openxmlformats.org/officeDocument/2006/relationships/hyperlink" Target="https://store.steampowered.com/app/1619570/Death_Roads_Tournament/" TargetMode="External"/><Relationship Id="rId325" Type="http://schemas.openxmlformats.org/officeDocument/2006/relationships/hyperlink" Target="https://store.steampowered.com/app/1373260/Obsidian_Prince/" TargetMode="External"/><Relationship Id="rId367" Type="http://schemas.openxmlformats.org/officeDocument/2006/relationships/hyperlink" Target="https://store.steampowered.com/app/1271280/Rift_Wizard/" TargetMode="External"/><Relationship Id="rId532" Type="http://schemas.openxmlformats.org/officeDocument/2006/relationships/hyperlink" Target="https://store.steampowered.com/app/2229560/Zet_Zillions/" TargetMode="External"/><Relationship Id="rId574" Type="http://schemas.openxmlformats.org/officeDocument/2006/relationships/hyperlink" Target="https://store.steampowered.com/app/3087930/Pebble_Knights/" TargetMode="External"/><Relationship Id="rId171" Type="http://schemas.openxmlformats.org/officeDocument/2006/relationships/hyperlink" Target="https://store.steampowered.com/app/2605600/Facehand/" TargetMode="External"/><Relationship Id="rId227" Type="http://schemas.openxmlformats.org/officeDocument/2006/relationships/hyperlink" Target="https://store.steampowered.com/app/3372060/Hell_Maiden/" TargetMode="External"/><Relationship Id="rId269" Type="http://schemas.openxmlformats.org/officeDocument/2006/relationships/hyperlink" Target="https://store.steampowered.com/app/2404510/Lucky_Hero/" TargetMode="External"/><Relationship Id="rId434" Type="http://schemas.openxmlformats.org/officeDocument/2006/relationships/hyperlink" Target="https://store.steampowered.com/app/1078200/Spirits_Abyss/" TargetMode="External"/><Relationship Id="rId476" Type="http://schemas.openxmlformats.org/officeDocument/2006/relationships/hyperlink" Target="https://store.steampowered.com/app/2563800/The_Last_Game/" TargetMode="External"/><Relationship Id="rId641" Type="http://schemas.openxmlformats.org/officeDocument/2006/relationships/hyperlink" Target="https://store.steampowered.com/app/2334170/Metal_Bringer/" TargetMode="External"/><Relationship Id="rId33" Type="http://schemas.openxmlformats.org/officeDocument/2006/relationships/hyperlink" Target="https://store.steampowered.com/app/688420/Bad_North_Jotunn_Edition/" TargetMode="External"/><Relationship Id="rId129" Type="http://schemas.openxmlformats.org/officeDocument/2006/relationships/hyperlink" Target="https://store.steampowered.com/app/1227280/Despots_Game_Dystopian_Battle_Simulator/" TargetMode="External"/><Relationship Id="rId280" Type="http://schemas.openxmlformats.org/officeDocument/2006/relationships/hyperlink" Target="https://store.steampowered.com/app/3519530/Merge_Maestro/" TargetMode="External"/><Relationship Id="rId336" Type="http://schemas.openxmlformats.org/officeDocument/2006/relationships/hyperlink" Target="https://store.steampowered.com/app/1504250/Paper_Planet/" TargetMode="External"/><Relationship Id="rId501" Type="http://schemas.openxmlformats.org/officeDocument/2006/relationships/hyperlink" Target="https://store.steampowered.com/app/1266820/Ultimate_ADOM__Caverns_of_Chaos/" TargetMode="External"/><Relationship Id="rId543" Type="http://schemas.openxmlformats.org/officeDocument/2006/relationships/hyperlink" Target="https://store.steampowered.com/app/3484940/Curse_of_Pirates/" TargetMode="External"/><Relationship Id="rId75" Type="http://schemas.openxmlformats.org/officeDocument/2006/relationships/hyperlink" Target="https://store.steampowered.com/app/330020/Children_of_Morta/" TargetMode="External"/><Relationship Id="rId140" Type="http://schemas.openxmlformats.org/officeDocument/2006/relationships/hyperlink" Target="https://store.steampowered.com/app/3839300/Dogpile/" TargetMode="External"/><Relationship Id="rId182" Type="http://schemas.openxmlformats.org/officeDocument/2006/relationships/hyperlink" Target="https://store.steampowered.com/app/1766390/FORWARD_Escape_the_Fold__Ultimate_Edition/" TargetMode="External"/><Relationship Id="rId378" Type="http://schemas.openxmlformats.org/officeDocument/2006/relationships/hyperlink" Target="https://store.steampowered.com/app/1443430/Rogue/" TargetMode="External"/><Relationship Id="rId403" Type="http://schemas.openxmlformats.org/officeDocument/2006/relationships/hyperlink" Target="https://store.steampowered.com/app/3069050/Serpents_Gaze/" TargetMode="External"/><Relationship Id="rId585" Type="http://schemas.openxmlformats.org/officeDocument/2006/relationships/hyperlink" Target="https://store.steampowered.com/app/1968630/Stories_from_the_Outbreak/" TargetMode="External"/><Relationship Id="rId6" Type="http://schemas.openxmlformats.org/officeDocument/2006/relationships/hyperlink" Target="https://store.steampowered.com/app/3304110/868BACK/" TargetMode="External"/><Relationship Id="rId238" Type="http://schemas.openxmlformats.org/officeDocument/2006/relationships/hyperlink" Target="https://store.steampowered.com/app/3109580/I_Am_Legion_Stand_Survivors/" TargetMode="External"/><Relationship Id="rId445" Type="http://schemas.openxmlformats.org/officeDocument/2006/relationships/hyperlink" Target="https://store.steampowered.com/app/535480/Sundered_Eldritch_Edition/" TargetMode="External"/><Relationship Id="rId487" Type="http://schemas.openxmlformats.org/officeDocument/2006/relationships/hyperlink" Target="https://store.steampowered.com/app/2088570/Tiny_Rogues/" TargetMode="External"/><Relationship Id="rId610" Type="http://schemas.openxmlformats.org/officeDocument/2006/relationships/hyperlink" Target="https://store.steampowered.com/app/926140/CHANGE_A_Homeless_Survival_Experience/" TargetMode="External"/><Relationship Id="rId652" Type="http://schemas.openxmlformats.org/officeDocument/2006/relationships/hyperlink" Target="https://store.steampowered.com/app/4843210/Hell_Deck/" TargetMode="External"/><Relationship Id="rId291" Type="http://schemas.openxmlformats.org/officeDocument/2006/relationships/hyperlink" Target="https://store.steampowered.com/app/296710/Monstrum/" TargetMode="External"/><Relationship Id="rId305" Type="http://schemas.openxmlformats.org/officeDocument/2006/relationships/hyperlink" Target="https://store.steampowered.com/app/1786830/NecroBouncer/" TargetMode="External"/><Relationship Id="rId347" Type="http://schemas.openxmlformats.org/officeDocument/2006/relationships/hyperlink" Target="https://store.steampowered.com/app/1599600/PlateUp/" TargetMode="External"/><Relationship Id="rId512" Type="http://schemas.openxmlformats.org/officeDocument/2006/relationships/hyperlink" Target="https://store.steampowered.com/app/2464530/VOIN/" TargetMode="External"/><Relationship Id="rId44" Type="http://schemas.openxmlformats.org/officeDocument/2006/relationships/hyperlink" Target="https://store.steampowered.com/app/3007660/Bella_Wants_Blood/" TargetMode="External"/><Relationship Id="rId86" Type="http://schemas.openxmlformats.org/officeDocument/2006/relationships/hyperlink" Target="https://store.steampowered.com/app/318230/Convoy/" TargetMode="External"/><Relationship Id="rId151" Type="http://schemas.openxmlformats.org/officeDocument/2006/relationships/hyperlink" Target="https://store.steampowered.com/app/861330/Dungeon_Deathball/" TargetMode="External"/><Relationship Id="rId389" Type="http://schemas.openxmlformats.org/officeDocument/2006/relationships/hyperlink" Target="https://store.steampowered.com/app/2904290/RollScape/" TargetMode="External"/><Relationship Id="rId554" Type="http://schemas.openxmlformats.org/officeDocument/2006/relationships/hyperlink" Target="https://store.steampowered.com/app/3561220/Pass_the_Fear/" TargetMode="External"/><Relationship Id="rId596" Type="http://schemas.openxmlformats.org/officeDocument/2006/relationships/hyperlink" Target="https://store.steampowered.com/app/1367300/Blade_Assault/" TargetMode="External"/><Relationship Id="rId193" Type="http://schemas.openxmlformats.org/officeDocument/2006/relationships/hyperlink" Target="https://store.steampowered.com/app/1667700/Geometry_Arena_2/" TargetMode="External"/><Relationship Id="rId207" Type="http://schemas.openxmlformats.org/officeDocument/2006/relationships/hyperlink" Target="https://store.steampowered.com/app/601840/Griftlands/" TargetMode="External"/><Relationship Id="rId249" Type="http://schemas.openxmlformats.org/officeDocument/2006/relationships/hyperlink" Target="https://store.steampowered.com/app/811320/Jupiter_Hell/" TargetMode="External"/><Relationship Id="rId414" Type="http://schemas.openxmlformats.org/officeDocument/2006/relationships/hyperlink" Target="https://store.steampowered.com/app/598060/Slashers_Keep/" TargetMode="External"/><Relationship Id="rId456" Type="http://schemas.openxmlformats.org/officeDocument/2006/relationships/hyperlink" Target="https://store.steampowered.com/app/233700/Sword_of_the_Stars_The_Pit/" TargetMode="External"/><Relationship Id="rId498" Type="http://schemas.openxmlformats.org/officeDocument/2006/relationships/hyperlink" Target="https://store.steampowered.com/app/457890/TumbleSeed/" TargetMode="External"/><Relationship Id="rId621" Type="http://schemas.openxmlformats.org/officeDocument/2006/relationships/hyperlink" Target="https://store.steampowered.com/app/1067360/Pax_Autocratica/" TargetMode="External"/><Relationship Id="rId13" Type="http://schemas.openxmlformats.org/officeDocument/2006/relationships/hyperlink" Target="https://store.steampowered.com/app/1385380/Across_the_Obelisk/" TargetMode="External"/><Relationship Id="rId109" Type="http://schemas.openxmlformats.org/officeDocument/2006/relationships/hyperlink" Target="https://store.steampowered.com/app/262060/Darkest_Dungeon/" TargetMode="External"/><Relationship Id="rId260" Type="http://schemas.openxmlformats.org/officeDocument/2006/relationships/hyperlink" Target="https://store.steampowered.com/app/1808320/Lake_of_Creatures/" TargetMode="External"/><Relationship Id="rId316" Type="http://schemas.openxmlformats.org/officeDocument/2006/relationships/hyperlink" Target="https://store.steampowered.com/app/2225960/Noobs_Are_Coming/" TargetMode="External"/><Relationship Id="rId523" Type="http://schemas.openxmlformats.org/officeDocument/2006/relationships/hyperlink" Target="https://store.steampowered.com/app/445980/Wizard_of_Legend/" TargetMode="External"/><Relationship Id="rId55" Type="http://schemas.openxmlformats.org/officeDocument/2006/relationships/hyperlink" Target="https://store.steampowered.com/app/1944570/Boneraiser_Minions/" TargetMode="External"/><Relationship Id="rId97" Type="http://schemas.openxmlformats.org/officeDocument/2006/relationships/hyperlink" Target="https://store.steampowered.com/app/247080/Crypt_of_the_NecroDancer/" TargetMode="External"/><Relationship Id="rId120" Type="http://schemas.openxmlformats.org/officeDocument/2006/relationships/hyperlink" Target="https://store.steampowered.com/app/1016730/Deck_of_Ashes/" TargetMode="External"/><Relationship Id="rId358" Type="http://schemas.openxmlformats.org/officeDocument/2006/relationships/hyperlink" Target="https://store.steampowered.com/app/2071280/Ravenswatch/" TargetMode="External"/><Relationship Id="rId565" Type="http://schemas.openxmlformats.org/officeDocument/2006/relationships/hyperlink" Target="https://store.steampowered.com/app/3088700/Driving_Rogue/" TargetMode="External"/><Relationship Id="rId162" Type="http://schemas.openxmlformats.org/officeDocument/2006/relationships/hyperlink" Target="https://store.steampowered.com/app/2489560/Elewar_Fused_Survivors/" TargetMode="External"/><Relationship Id="rId218" Type="http://schemas.openxmlformats.org/officeDocument/2006/relationships/hyperlink" Target="https://store.steampowered.com/app/266510/Hand_of_Fate/" TargetMode="External"/><Relationship Id="rId425" Type="http://schemas.openxmlformats.org/officeDocument/2006/relationships/hyperlink" Target="https://store.steampowered.com/app/1144910/Space_Gladiators" TargetMode="External"/><Relationship Id="rId467" Type="http://schemas.openxmlformats.org/officeDocument/2006/relationships/hyperlink" Target="https://store.steampowered.com/app/1566200/Tape_to_Tape/" TargetMode="External"/><Relationship Id="rId632" Type="http://schemas.openxmlformats.org/officeDocument/2006/relationships/hyperlink" Target="https://store.steampowered.com/app/2292060/Spell_Disk/" TargetMode="External"/><Relationship Id="rId271" Type="http://schemas.openxmlformats.org/officeDocument/2006/relationships/hyperlink" Target="https://store.steampowered.com/app/2369580/Mad_King_Redemption/" TargetMode="External"/><Relationship Id="rId24" Type="http://schemas.openxmlformats.org/officeDocument/2006/relationships/hyperlink" Target="https://store.steampowered.com/app/3100310/Arms_of_God/" TargetMode="External"/><Relationship Id="rId66" Type="http://schemas.openxmlformats.org/officeDocument/2006/relationships/hyperlink" Target="https://store.steampowered.com/app/298560/Captain_Forever_Remix/" TargetMode="External"/><Relationship Id="rId131" Type="http://schemas.openxmlformats.org/officeDocument/2006/relationships/hyperlink" Target="https://store.steampowered.com/app/3112170/Dice_Legends" TargetMode="External"/><Relationship Id="rId327" Type="http://schemas.openxmlformats.org/officeDocument/2006/relationships/hyperlink" Target="https://store.steampowered.com/app/3375890/Ogre_Chambers_2222/" TargetMode="External"/><Relationship Id="rId369" Type="http://schemas.openxmlformats.org/officeDocument/2006/relationships/hyperlink" Target="https://store.steampowered.com/app/4366330/Rift_Wizard_3/" TargetMode="External"/><Relationship Id="rId534" Type="http://schemas.openxmlformats.org/officeDocument/2006/relationships/hyperlink" Target="https://store.steampowered.com/app/1159560/Ziggurat_2/" TargetMode="External"/><Relationship Id="rId576" Type="http://schemas.openxmlformats.org/officeDocument/2006/relationships/hyperlink" Target="https://store.steampowered.com/app/2881800/SuperTaxCity/" TargetMode="External"/><Relationship Id="rId173" Type="http://schemas.openxmlformats.org/officeDocument/2006/relationships/hyperlink" Target="https://store.steampowered.com/app/2332260/Feed_the_Deep/" TargetMode="External"/><Relationship Id="rId229" Type="http://schemas.openxmlformats.org/officeDocument/2006/relationships/hyperlink" Target="https://store.steampowered.com/app/1295630/Helskate/" TargetMode="External"/><Relationship Id="rId380" Type="http://schemas.openxmlformats.org/officeDocument/2006/relationships/hyperlink" Target="https://store.steampowered.com/app/241600/Rogue_Legacy/" TargetMode="External"/><Relationship Id="rId436" Type="http://schemas.openxmlformats.org/officeDocument/2006/relationships/hyperlink" Target="https://store.steampowered.com/app/2573200/Squeaky_Squad/" TargetMode="External"/><Relationship Id="rId601" Type="http://schemas.openxmlformats.org/officeDocument/2006/relationships/hyperlink" Target="https://store.steampowered.com/app/1315610/Source_of_Madness/" TargetMode="External"/><Relationship Id="rId643" Type="http://schemas.openxmlformats.org/officeDocument/2006/relationships/hyperlink" Target="https://store.steampowered.com/app/971220/Rogue_Monster_Rush/" TargetMode="External"/><Relationship Id="rId240" Type="http://schemas.openxmlformats.org/officeDocument/2006/relationships/hyperlink" Target="https://store.steampowered.com/app/595140/Immortal_Redneck/" TargetMode="External"/><Relationship Id="rId478" Type="http://schemas.openxmlformats.org/officeDocument/2006/relationships/hyperlink" Target="https://store.steampowered.com/app/1148650/The_Legend_of_BumBo/" TargetMode="External"/><Relationship Id="rId35" Type="http://schemas.openxmlformats.org/officeDocument/2006/relationships/hyperlink" Target="https://store.steampowered.com/app/2062430/BALL_x_PIT/" TargetMode="External"/><Relationship Id="rId77" Type="http://schemas.openxmlformats.org/officeDocument/2006/relationships/hyperlink" Target="https://store.steampowered.com/app/3494210/Choo_Choo_Survivor_2/" TargetMode="External"/><Relationship Id="rId100" Type="http://schemas.openxmlformats.org/officeDocument/2006/relationships/hyperlink" Target="https://store.steampowered.com/app/3144340/Cult_of_PiN/" TargetMode="External"/><Relationship Id="rId282" Type="http://schemas.openxmlformats.org/officeDocument/2006/relationships/hyperlink" Target="https://store.steampowered.com/app/1173200/Metal_Unit/" TargetMode="External"/><Relationship Id="rId338" Type="http://schemas.openxmlformats.org/officeDocument/2006/relationships/hyperlink" Target="https://store.steampowered.com/app/2128270/Path_of_Achra/" TargetMode="External"/><Relationship Id="rId503" Type="http://schemas.openxmlformats.org/officeDocument/2006/relationships/hyperlink" Target="https://store.steampowered.com/app/656350/UnderMine/" TargetMode="External"/><Relationship Id="rId545" Type="http://schemas.openxmlformats.org/officeDocument/2006/relationships/hyperlink" Target="https://store.steampowered.com/app/3624140/Wanderburg/" TargetMode="External"/><Relationship Id="rId587" Type="http://schemas.openxmlformats.org/officeDocument/2006/relationships/hyperlink" Target="https://store.steampowered.com/app/2444750/Shape_of_Dreams/" TargetMode="External"/><Relationship Id="rId8" Type="http://schemas.openxmlformats.org/officeDocument/2006/relationships/hyperlink" Target="https://store.steampowered.com/app/2784470/9_Kings/" TargetMode="External"/><Relationship Id="rId142" Type="http://schemas.openxmlformats.org/officeDocument/2006/relationships/hyperlink" Target="https://store.steampowered.com/app/3930510/Dont_Let_It_Starve/" TargetMode="External"/><Relationship Id="rId184" Type="http://schemas.openxmlformats.org/officeDocument/2006/relationships/hyperlink" Target="https://store.steampowered.com/app/3585160/From_The_Top/" TargetMode="External"/><Relationship Id="rId391" Type="http://schemas.openxmlformats.org/officeDocument/2006/relationships/hyperlink" Target="https://store.steampowered.com/app/1557740/ROUNDS/" TargetMode="External"/><Relationship Id="rId405" Type="http://schemas.openxmlformats.org/officeDocument/2006/relationships/hyperlink" Target="https://store.steampowered.com/app/1286580/Ship_of_Fools/" TargetMode="External"/><Relationship Id="rId447" Type="http://schemas.openxmlformats.org/officeDocument/2006/relationships/hyperlink" Target="https://store.steampowered.com/app/1714040/Super_Auto_Pets/" TargetMode="External"/><Relationship Id="rId612" Type="http://schemas.openxmlformats.org/officeDocument/2006/relationships/hyperlink" Target="https://store.steampowered.com/app/3214480/Prime_Monster/" TargetMode="External"/><Relationship Id="rId251" Type="http://schemas.openxmlformats.org/officeDocument/2006/relationships/hyperlink" Target="https://store.steampowered.com/app/2125540/Kdomon_Hyper_Auto_Battlers/" TargetMode="External"/><Relationship Id="rId489" Type="http://schemas.openxmlformats.org/officeDocument/2006/relationships/hyperlink" Target="https://store.steampowered.com/app/1165470/TombStar/" TargetMode="External"/><Relationship Id="rId654" Type="http://schemas.openxmlformats.org/officeDocument/2006/relationships/table" Target="../tables/table1.xml"/><Relationship Id="rId46" Type="http://schemas.openxmlformats.org/officeDocument/2006/relationships/hyperlink" Target="https://store.steampowered.com/app/1730080/Beyond_the_Long_Night/" TargetMode="External"/><Relationship Id="rId293" Type="http://schemas.openxmlformats.org/officeDocument/2006/relationships/hyperlink" Target="https://store.steampowered.com/app/320040/Moon_Hunters/" TargetMode="External"/><Relationship Id="rId307" Type="http://schemas.openxmlformats.org/officeDocument/2006/relationships/hyperlink" Target="https://store.steampowered.com/app/1949190/Necrosmith/" TargetMode="External"/><Relationship Id="rId349" Type="http://schemas.openxmlformats.org/officeDocument/2006/relationships/hyperlink" Target="https://store.steampowered.com/app/2870280/Pogo_Rogue/" TargetMode="External"/><Relationship Id="rId514" Type="http://schemas.openxmlformats.org/officeDocument/2006/relationships/hyperlink" Target="https://store.steampowered.com/app/3178350/WARRIORS_Abyss/" TargetMode="External"/><Relationship Id="rId556" Type="http://schemas.openxmlformats.org/officeDocument/2006/relationships/hyperlink" Target="https://store.steampowered.com/app/3180340/RIG_Riot/" TargetMode="External"/><Relationship Id="rId88" Type="http://schemas.openxmlformats.org/officeDocument/2006/relationships/hyperlink" Target="https://store.steampowered.com/app/1601740/Corpse_Keeper/" TargetMode="External"/><Relationship Id="rId111" Type="http://schemas.openxmlformats.org/officeDocument/2006/relationships/hyperlink" Target="https://store.steampowered.com/app/1868140/DAVE_THE_DIVER/" TargetMode="External"/><Relationship Id="rId153" Type="http://schemas.openxmlformats.org/officeDocument/2006/relationships/hyperlink" Target="https://store.steampowered.com/app/429620/Dungeon_Rushers/" TargetMode="External"/><Relationship Id="rId195" Type="http://schemas.openxmlformats.org/officeDocument/2006/relationships/hyperlink" Target="https://store.steampowered.com/app/3133060/Gnomes/" TargetMode="External"/><Relationship Id="rId209" Type="http://schemas.openxmlformats.org/officeDocument/2006/relationships/hyperlink" Target="https://store.steampowered.com/app/317820/Guild_of_Dungeoneering_Ultimate_Edition/" TargetMode="External"/><Relationship Id="rId360" Type="http://schemas.openxmlformats.org/officeDocument/2006/relationships/hyperlink" Target="https://store.steampowered.com/app/296970/Renowned_Explorers_International_Society/" TargetMode="External"/><Relationship Id="rId416" Type="http://schemas.openxmlformats.org/officeDocument/2006/relationships/hyperlink" Target="https://store.steampowered.com/app/2868840/Slay_the_Spire_2/" TargetMode="External"/><Relationship Id="rId598" Type="http://schemas.openxmlformats.org/officeDocument/2006/relationships/hyperlink" Target="https://store.steampowered.com/app/1167680/Orbital_Bullet__The_360_Roguelite/" TargetMode="External"/><Relationship Id="rId220" Type="http://schemas.openxmlformats.org/officeDocument/2006/relationships/hyperlink" Target="https://store.steampowered.com/app/662540/Haque/" TargetMode="External"/><Relationship Id="rId458" Type="http://schemas.openxmlformats.org/officeDocument/2006/relationships/hyperlink" Target="https://store.steampowered.com/app/1763250/SWORN/" TargetMode="External"/><Relationship Id="rId623" Type="http://schemas.openxmlformats.org/officeDocument/2006/relationships/hyperlink" Target="https://store.steampowered.com/app/2190920/Corebreaker/" TargetMode="External"/><Relationship Id="rId15" Type="http://schemas.openxmlformats.org/officeDocument/2006/relationships/hyperlink" Target="https://store.steampowered.com/app/1479140/AKxolotl_Together/" TargetMode="External"/><Relationship Id="rId57" Type="http://schemas.openxmlformats.org/officeDocument/2006/relationships/hyperlink" Target="https://store.steampowered.com/app/674930/Boyfriend_Dungeon/" TargetMode="External"/><Relationship Id="rId262" Type="http://schemas.openxmlformats.org/officeDocument/2006/relationships/hyperlink" Target="https://store.steampowered.com/app/2111090/Lets_Revolution/" TargetMode="External"/><Relationship Id="rId318" Type="http://schemas.openxmlformats.org/officeDocument/2006/relationships/hyperlink" Target="https://store.steampowered.com/app/3028310/Nordhold/" TargetMode="External"/><Relationship Id="rId525" Type="http://schemas.openxmlformats.org/officeDocument/2006/relationships/hyperlink" Target="https://store.steampowered.com/app/1274210/WizardChess/" TargetMode="External"/><Relationship Id="rId567" Type="http://schemas.openxmlformats.org/officeDocument/2006/relationships/hyperlink" Target="https://store.steampowered.com/app/3823370/Beyond_Words/" TargetMode="External"/><Relationship Id="rId99" Type="http://schemas.openxmlformats.org/officeDocument/2006/relationships/hyperlink" Target="https://store.steampowered.com/app/3332600/Cubic_Cosmos/" TargetMode="External"/><Relationship Id="rId122" Type="http://schemas.openxmlformats.org/officeDocument/2006/relationships/hyperlink" Target="https://store.steampowered.com/app/2870340/Decktamer/" TargetMode="External"/><Relationship Id="rId164" Type="http://schemas.openxmlformats.org/officeDocument/2006/relationships/hyperlink" Target="https://store.steampowered.com/app/2459550/Emberward/" TargetMode="External"/><Relationship Id="rId371" Type="http://schemas.openxmlformats.org/officeDocument/2006/relationships/hyperlink" Target="https://store.steampowered.com/app/998740/Ring_of_Pain/" TargetMode="External"/><Relationship Id="rId427" Type="http://schemas.openxmlformats.org/officeDocument/2006/relationships/hyperlink" Target="https://store.steampowered.com/app/2007530/Spellbook_Demonslayers/" TargetMode="External"/><Relationship Id="rId469" Type="http://schemas.openxmlformats.org/officeDocument/2006/relationships/hyperlink" Target="https://store.steampowered.com/app/2996040/Teenage_Mutant_Ninja_Turtles_Splintered_Fate/" TargetMode="External"/><Relationship Id="rId634" Type="http://schemas.openxmlformats.org/officeDocument/2006/relationships/hyperlink" Target="https://store.steampowered.com/app/3161400/Infinity_Sweeper/" TargetMode="External"/><Relationship Id="rId26" Type="http://schemas.openxmlformats.org/officeDocument/2006/relationships/hyperlink" Target="https://store.steampowered.com/app/1280930/Astral_Ascent/" TargetMode="External"/><Relationship Id="rId231" Type="http://schemas.openxmlformats.org/officeDocument/2006/relationships/hyperlink" Target="https://store.steampowered.com/app/677120/Heroes_of_Hammerwatch/" TargetMode="External"/><Relationship Id="rId273" Type="http://schemas.openxmlformats.org/officeDocument/2006/relationships/hyperlink" Target="https://store.steampowered.com/app/630720/Mana_Spark/" TargetMode="External"/><Relationship Id="rId329" Type="http://schemas.openxmlformats.org/officeDocument/2006/relationships/hyperlink" Target="https://store.steampowered.com/app/960690/One_Step_From_Eden/" TargetMode="External"/><Relationship Id="rId480" Type="http://schemas.openxmlformats.org/officeDocument/2006/relationships/hyperlink" Target="https://store.steampowered.com/app/2717880/The_Rogue_Prince_of_Persia/" TargetMode="External"/><Relationship Id="rId536" Type="http://schemas.openxmlformats.org/officeDocument/2006/relationships/hyperlink" Target="https://store.steampowered.com/app/3282420/Zoominoes/" TargetMode="External"/><Relationship Id="rId68" Type="http://schemas.openxmlformats.org/officeDocument/2006/relationships/hyperlink" Target="https://store.steampowered.com/app/315840/Catacomb_Kids/" TargetMode="External"/><Relationship Id="rId133" Type="http://schemas.openxmlformats.org/officeDocument/2006/relationships/hyperlink" Target="https://store.steampowered.com/app/1996430/Dicefolk/" TargetMode="External"/><Relationship Id="rId175" Type="http://schemas.openxmlformats.org/officeDocument/2006/relationships/hyperlink" Target="https://store.steampowered.com/app/3000120/FISH_FEAR_ME/" TargetMode="External"/><Relationship Id="rId340" Type="http://schemas.openxmlformats.org/officeDocument/2006/relationships/hyperlink" Target="https://store.steampowered.com/app/1142080/Pawnbarian/" TargetMode="External"/><Relationship Id="rId578" Type="http://schemas.openxmlformats.org/officeDocument/2006/relationships/hyperlink" Target="https://store.steampowered.com/app/456670/Hand_of_Fate_2/" TargetMode="External"/><Relationship Id="rId200" Type="http://schemas.openxmlformats.org/officeDocument/2006/relationships/hyperlink" Target="https://store.steampowered.com/app/497800/Golden_Krone_Hotel/" TargetMode="External"/><Relationship Id="rId382" Type="http://schemas.openxmlformats.org/officeDocument/2006/relationships/hyperlink" Target="https://store.steampowered.com/app/1069690/Rogue_Lords/" TargetMode="External"/><Relationship Id="rId438" Type="http://schemas.openxmlformats.org/officeDocument/2006/relationships/hyperlink" Target="https://store.steampowered.com/app/603960/Star_of_Providence/" TargetMode="External"/><Relationship Id="rId603" Type="http://schemas.openxmlformats.org/officeDocument/2006/relationships/hyperlink" Target="https://store.steampowered.com/app/2289390/Crab_God/" TargetMode="External"/><Relationship Id="rId645" Type="http://schemas.openxmlformats.org/officeDocument/2006/relationships/hyperlink" Target="https://store.steampowered.com/app/3636060/RogueDiceR/" TargetMode="External"/><Relationship Id="rId242" Type="http://schemas.openxmlformats.org/officeDocument/2006/relationships/hyperlink" Target="https://store.steampowered.com/app/1062810/Inkbound/" TargetMode="External"/><Relationship Id="rId284" Type="http://schemas.openxmlformats.org/officeDocument/2006/relationships/hyperlink" Target="https://store.steampowered.com/app/686060/Mewgenics/" TargetMode="External"/><Relationship Id="rId491" Type="http://schemas.openxmlformats.org/officeDocument/2006/relationships/hyperlink" Target="https://store.steampowered.com/app/1847150/Touhou_Genso_Wanderer_FORESIGHT/" TargetMode="External"/><Relationship Id="rId505" Type="http://schemas.openxmlformats.org/officeDocument/2006/relationships/hyperlink" Target="https://store.steampowered.com/app/2206270/Vampire_Hunters/" TargetMode="External"/><Relationship Id="rId37" Type="http://schemas.openxmlformats.org/officeDocument/2006/relationships/hyperlink" Target="https://store.steampowered.com/app/1075740/Banners_of_Ruin/" TargetMode="External"/><Relationship Id="rId79" Type="http://schemas.openxmlformats.org/officeDocument/2006/relationships/hyperlink" Target="https://store.steampowered.com/app/1188930/Chrono_Ark/" TargetMode="External"/><Relationship Id="rId102" Type="http://schemas.openxmlformats.org/officeDocument/2006/relationships/hyperlink" Target="https://store.steampowered.com/app/718670/Cultist_Simulator/" TargetMode="External"/><Relationship Id="rId144" Type="http://schemas.openxmlformats.org/officeDocument/2006/relationships/hyperlink" Target="https://store.steampowered.com/app/322330/Dont_Starve_Together/" TargetMode="External"/><Relationship Id="rId547" Type="http://schemas.openxmlformats.org/officeDocument/2006/relationships/hyperlink" Target="https://store.steampowered.com/app/2423290/Handmancers/" TargetMode="External"/><Relationship Id="rId589" Type="http://schemas.openxmlformats.org/officeDocument/2006/relationships/hyperlink" Target="https://store.steampowered.com/app/699920/Despotism_3k/" TargetMode="External"/><Relationship Id="rId90" Type="http://schemas.openxmlformats.org/officeDocument/2006/relationships/hyperlink" Target="https://store.steampowered.com/app/2137760/Crafty_Survivors/" TargetMode="External"/><Relationship Id="rId186" Type="http://schemas.openxmlformats.org/officeDocument/2006/relationships/hyperlink" Target="https://store.steampowered.com/app/225280/Full_Mojo_Rampage/" TargetMode="External"/><Relationship Id="rId351" Type="http://schemas.openxmlformats.org/officeDocument/2006/relationships/hyperlink" Target="https://store.steampowered.com/app/2053360/PUTRID_SHOT_ULTRA/" TargetMode="External"/><Relationship Id="rId393" Type="http://schemas.openxmlformats.org/officeDocument/2006/relationships/hyperlink" Target="https://store.steampowered.com/app/3073990/Runeborn/" TargetMode="External"/><Relationship Id="rId407" Type="http://schemas.openxmlformats.org/officeDocument/2006/relationships/hyperlink" Target="https://store.steampowered.com/app/1178790/Shiren_the_Wanderer_The_Tower_of_Fortune_and_the_Dice_of_Fate/" TargetMode="External"/><Relationship Id="rId449" Type="http://schemas.openxmlformats.org/officeDocument/2006/relationships/hyperlink" Target="https://store.steampowered.com/app/2289750/Super_Fantasy_Kingdom/" TargetMode="External"/><Relationship Id="rId614" Type="http://schemas.openxmlformats.org/officeDocument/2006/relationships/hyperlink" Target="https://store.steampowered.com/app/2116210/Devil_Peach_Soda/" TargetMode="External"/><Relationship Id="rId211" Type="http://schemas.openxmlformats.org/officeDocument/2006/relationships/hyperlink" Target="https://store.steampowered.com/app/1217060/Gunfire_Reborn/" TargetMode="External"/><Relationship Id="rId253" Type="http://schemas.openxmlformats.org/officeDocument/2006/relationships/hyperlink" Target="https://store.steampowered.com/app/329970/KeeperRL/" TargetMode="External"/><Relationship Id="rId295" Type="http://schemas.openxmlformats.org/officeDocument/2006/relationships/hyperlink" Target="https://store.steampowered.com/app/2373630/Moonring/" TargetMode="External"/><Relationship Id="rId309" Type="http://schemas.openxmlformats.org/officeDocument/2006/relationships/hyperlink" Target="https://store.steampowered.com/app/788100/Neon_Abyss/" TargetMode="External"/><Relationship Id="rId460" Type="http://schemas.openxmlformats.org/officeDocument/2006/relationships/hyperlink" Target="https://store.steampowered.com/app/3337380/Tabletop_Tavern/" TargetMode="External"/><Relationship Id="rId516" Type="http://schemas.openxmlformats.org/officeDocument/2006/relationships/hyperlink" Target="https://store.steampowered.com/app/264160/WazHack/" TargetMode="External"/><Relationship Id="rId48" Type="http://schemas.openxmlformats.org/officeDocument/2006/relationships/hyperlink" Target="https://store.steampowered.com/app/3689520/Bioprototype/" TargetMode="External"/><Relationship Id="rId113" Type="http://schemas.openxmlformats.org/officeDocument/2006/relationships/hyperlink" Target="https://store.steampowered.com/app/1484720/Dead_Estate/" TargetMode="External"/><Relationship Id="rId320" Type="http://schemas.openxmlformats.org/officeDocument/2006/relationships/hyperlink" Target="https://store.steampowered.com/app/858210/Nova_Drift/" TargetMode="External"/><Relationship Id="rId558" Type="http://schemas.openxmlformats.org/officeDocument/2006/relationships/hyperlink" Target="https://store.steampowered.com/app/3363560/Shard_Squad/" TargetMode="External"/><Relationship Id="rId155" Type="http://schemas.openxmlformats.org/officeDocument/2006/relationships/hyperlink" Target="https://store.steampowered.com/app/2400510/Dungeons__Degenerate_Gamblers/" TargetMode="External"/><Relationship Id="rId197" Type="http://schemas.openxmlformats.org/officeDocument/2006/relationships/hyperlink" Target="https://store.steampowered.com/app/2342950/God_Of_Weapons/" TargetMode="External"/><Relationship Id="rId362" Type="http://schemas.openxmlformats.org/officeDocument/2006/relationships/hyperlink" Target="https://store.steampowered.com/app/3509430/Replicat/?curator_clanid=45876201" TargetMode="External"/><Relationship Id="rId418" Type="http://schemas.openxmlformats.org/officeDocument/2006/relationships/hyperlink" Target="https://store.steampowered.com/app/2348610/Slime_3K_Rise_Against_Despot/" TargetMode="External"/><Relationship Id="rId625" Type="http://schemas.openxmlformats.org/officeDocument/2006/relationships/hyperlink" Target="https://store.steampowered.com/app/3977340/Poly_Fighter/" TargetMode="External"/><Relationship Id="rId222" Type="http://schemas.openxmlformats.org/officeDocument/2006/relationships/hyperlink" Target="https://store.steampowered.com/app/1740720/Have_a_Nice_Death/" TargetMode="External"/><Relationship Id="rId264" Type="http://schemas.openxmlformats.org/officeDocument/2006/relationships/hyperlink" Target="https://store.steampowered.com/app/2056210/LONESTAR/" TargetMode="External"/><Relationship Id="rId471" Type="http://schemas.openxmlformats.org/officeDocument/2006/relationships/hyperlink" Target="https://store.steampowered.com/app/3596700/TerraTech_Legion/" TargetMode="External"/><Relationship Id="rId17" Type="http://schemas.openxmlformats.org/officeDocument/2006/relationships/hyperlink" Target="https://store.steampowered.com/app/1372660/An_Amazing_Wizard/" TargetMode="External"/><Relationship Id="rId59" Type="http://schemas.openxmlformats.org/officeDocument/2006/relationships/hyperlink" Target="https://store.steampowered.com/app/2451820/Brawl_Tactics_Origins/" TargetMode="External"/><Relationship Id="rId124" Type="http://schemas.openxmlformats.org/officeDocument/2006/relationships/hyperlink" Target="https://store.steampowered.com/app/1552080/Deepest_Chamber_Resurrection/" TargetMode="External"/><Relationship Id="rId527" Type="http://schemas.openxmlformats.org/officeDocument/2006/relationships/hyperlink" Target="https://store.steampowered.com/app/1732090/Words_Can_Kill/" TargetMode="External"/><Relationship Id="rId569" Type="http://schemas.openxmlformats.org/officeDocument/2006/relationships/hyperlink" Target="https://store.steampowered.com/app/238280/Legend_of_Dungeon/" TargetMode="External"/><Relationship Id="rId70" Type="http://schemas.openxmlformats.org/officeDocument/2006/relationships/hyperlink" Target="https://store.steampowered.com/app/452060/Caveblazers/" TargetMode="External"/><Relationship Id="rId166" Type="http://schemas.openxmlformats.org/officeDocument/2006/relationships/hyperlink" Target="https://store.steampowered.com/app/1425000/Endless_Alice/" TargetMode="External"/><Relationship Id="rId331" Type="http://schemas.openxmlformats.org/officeDocument/2006/relationships/hyperlink" Target="https://store.steampowered.com/app/1688320/OneBit_Adventure/" TargetMode="External"/><Relationship Id="rId373" Type="http://schemas.openxmlformats.org/officeDocument/2006/relationships/hyperlink" Target="https://store.steampowered.com/app/248820/Risk_of_Rain_2013/" TargetMode="External"/><Relationship Id="rId429" Type="http://schemas.openxmlformats.org/officeDocument/2006/relationships/hyperlink" Target="https://store.steampowered.com/app/239350/Spelunky/" TargetMode="External"/><Relationship Id="rId580" Type="http://schemas.openxmlformats.org/officeDocument/2006/relationships/hyperlink" Target="https://store.steampowered.com/app/2796640/The_Magus_Circle/" TargetMode="External"/><Relationship Id="rId636" Type="http://schemas.openxmlformats.org/officeDocument/2006/relationships/hyperlink" Target="https://store.steampowered.com/app/943370/Bravery_and_Greed/" TargetMode="External"/><Relationship Id="rId1" Type="http://schemas.openxmlformats.org/officeDocument/2006/relationships/hyperlink" Target="https://store.steampowered.com/app/3734890/2_Fights_in_2_Tight_Spaces/" TargetMode="External"/><Relationship Id="rId233" Type="http://schemas.openxmlformats.org/officeDocument/2006/relationships/hyperlink" Target="https://store.steampowered.com/app/3059390/Hexagod/" TargetMode="External"/><Relationship Id="rId440" Type="http://schemas.openxmlformats.org/officeDocument/2006/relationships/hyperlink" Target="https://store.steampowered.com/app/3201010/Starlight_Revolver/" TargetMode="External"/><Relationship Id="rId28" Type="http://schemas.openxmlformats.org/officeDocument/2006/relationships/hyperlink" Target="https://store.steampowered.com/app/3503440/Astro_Prospector/" TargetMode="External"/><Relationship Id="rId275" Type="http://schemas.openxmlformats.org/officeDocument/2006/relationships/hyperlink" Target="https://store.steampowered.com/app/3009310/Master_of_Piece/" TargetMode="External"/><Relationship Id="rId300" Type="http://schemas.openxmlformats.org/officeDocument/2006/relationships/hyperlink" Target="https://store.steampowered.com/app/1214670/Mr_Suns_Hatbox/" TargetMode="External"/><Relationship Id="rId482" Type="http://schemas.openxmlformats.org/officeDocument/2006/relationships/hyperlink" Target="https://store.steampowered.com/app/986040/The_Unliving/" TargetMode="External"/><Relationship Id="rId538" Type="http://schemas.openxmlformats.org/officeDocument/2006/relationships/hyperlink" Target="https://store.steampowered.com/app/4075620/Combolands_Roguelike_Citybuilder/" TargetMode="External"/><Relationship Id="rId81" Type="http://schemas.openxmlformats.org/officeDocument/2006/relationships/hyperlink" Target="https://store.steampowered.com/app/2453360/Cluckmech_Oasis/" TargetMode="External"/><Relationship Id="rId135" Type="http://schemas.openxmlformats.org/officeDocument/2006/relationships/hyperlink" Target="https://store.steampowered.com/app/861540/Dicey_Dungeons/" TargetMode="External"/><Relationship Id="rId177" Type="http://schemas.openxmlformats.org/officeDocument/2006/relationships/hyperlink" Target="https://store.steampowered.com/app/3219010/Fogpiercer/" TargetMode="External"/><Relationship Id="rId342" Type="http://schemas.openxmlformats.org/officeDocument/2006/relationships/hyperlink" Target="https://store.steampowered.com/app/4403010/Pegs_X_Stickers/" TargetMode="External"/><Relationship Id="rId384" Type="http://schemas.openxmlformats.org/officeDocument/2006/relationships/hyperlink" Target="https://store.steampowered.com/app/2067920/Rogue_Genesia/" TargetMode="External"/><Relationship Id="rId591" Type="http://schemas.openxmlformats.org/officeDocument/2006/relationships/hyperlink" Target="https://store.steampowered.com/app/1890310/Rogue_Blight/" TargetMode="External"/><Relationship Id="rId605" Type="http://schemas.openxmlformats.org/officeDocument/2006/relationships/hyperlink" Target="https://store.steampowered.com/app/588950/Kingsway/" TargetMode="External"/><Relationship Id="rId202" Type="http://schemas.openxmlformats.org/officeDocument/2006/relationships/hyperlink" Target="https://store.steampowered.com/app/1579020/Golfie/" TargetMode="External"/><Relationship Id="rId244" Type="http://schemas.openxmlformats.org/officeDocument/2006/relationships/hyperlink" Target="https://store.steampowered.com/app/1092790/Inscryption/" TargetMode="External"/><Relationship Id="rId647" Type="http://schemas.openxmlformats.org/officeDocument/2006/relationships/hyperlink" Target="https://store.steampowered.com/app/1849790/Uncle_Chops_Rocket_Shop/" TargetMode="External"/><Relationship Id="rId39" Type="http://schemas.openxmlformats.org/officeDocument/2006/relationships/hyperlink" Target="https://store.steampowered.com/app/371970/Barony/" TargetMode="External"/><Relationship Id="rId286" Type="http://schemas.openxmlformats.org/officeDocument/2006/relationships/hyperlink" Target="https://store.steampowered.com/app/2102320/MISTROGUE_Mist_and_the_Living_Dungeons/" TargetMode="External"/><Relationship Id="rId451" Type="http://schemas.openxmlformats.org/officeDocument/2006/relationships/hyperlink" Target="https://store.steampowered.com/app/1375900/Swarm_Grinder/" TargetMode="External"/><Relationship Id="rId493" Type="http://schemas.openxmlformats.org/officeDocument/2006/relationships/hyperlink" Target="https://store.steampowered.com/app/2009860/Tower_Escape/" TargetMode="External"/><Relationship Id="rId507" Type="http://schemas.openxmlformats.org/officeDocument/2006/relationships/hyperlink" Target="https://store.steampowered.com/app/1135810/Vault_of_the_Void/" TargetMode="External"/><Relationship Id="rId549" Type="http://schemas.openxmlformats.org/officeDocument/2006/relationships/hyperlink" Target="https://store.steampowered.com/app/2564520/Lost_in_Random_The_Eternal_Die/" TargetMode="External"/><Relationship Id="rId50" Type="http://schemas.openxmlformats.org/officeDocument/2006/relationships/hyperlink" Target="https://store.steampowered.com/app/585710/Blazing_Beaks/" TargetMode="External"/><Relationship Id="rId104" Type="http://schemas.openxmlformats.org/officeDocument/2006/relationships/hyperlink" Target="https://store.steampowered.com/app/358130/Curious_Expedition/" TargetMode="External"/><Relationship Id="rId146" Type="http://schemas.openxmlformats.org/officeDocument/2006/relationships/hyperlink" Target="https://store.steampowered.com/app/360740/Downwell/" TargetMode="External"/><Relationship Id="rId188" Type="http://schemas.openxmlformats.org/officeDocument/2006/relationships/hyperlink" Target="https://store.steampowered.com/app/1536620/Galactic_Glitch/" TargetMode="External"/><Relationship Id="rId311" Type="http://schemas.openxmlformats.org/officeDocument/2006/relationships/hyperlink" Target="https://store.steampowered.com/app/1048350/Nigate_Tale/" TargetMode="External"/><Relationship Id="rId353" Type="http://schemas.openxmlformats.org/officeDocument/2006/relationships/hyperlink" Target="https://store.steampowered.com/app/270050/Quest_of_Dungeons/" TargetMode="External"/><Relationship Id="rId395" Type="http://schemas.openxmlformats.org/officeDocument/2006/relationships/hyperlink" Target="https://store.steampowered.com/app/2113040/RUNGORE/" TargetMode="External"/><Relationship Id="rId409" Type="http://schemas.openxmlformats.org/officeDocument/2006/relationships/hyperlink" Target="https://store.steampowered.com/app/1972440/Shotgun_King_The_Final_Checkmate/" TargetMode="External"/><Relationship Id="rId560" Type="http://schemas.openxmlformats.org/officeDocument/2006/relationships/hyperlink" Target="https://store.steampowered.com/app/4557380/Batomon_Showdown/" TargetMode="External"/><Relationship Id="rId92" Type="http://schemas.openxmlformats.org/officeDocument/2006/relationships/hyperlink" Target="https://store.steampowered.com/app/2348090/Crop_Rotation/" TargetMode="External"/><Relationship Id="rId213" Type="http://schemas.openxmlformats.org/officeDocument/2006/relationships/hyperlink" Target="https://store.steampowered.com/app/3492830/Gunlocked_2/" TargetMode="External"/><Relationship Id="rId420" Type="http://schemas.openxmlformats.org/officeDocument/2006/relationships/hyperlink" Target="https://store.steampowered.com/app/915310/SNKRX/" TargetMode="External"/><Relationship Id="rId616" Type="http://schemas.openxmlformats.org/officeDocument/2006/relationships/hyperlink" Target="https://store.steampowered.com/app/1734070/Touhou_Red_Empress_Devil/" TargetMode="External"/><Relationship Id="rId255" Type="http://schemas.openxmlformats.org/officeDocument/2006/relationships/hyperlink" Target="https://store.steampowered.com/app/3093050/Kill_The_Music/" TargetMode="External"/><Relationship Id="rId297" Type="http://schemas.openxmlformats.org/officeDocument/2006/relationships/hyperlink" Target="https://store.steampowered.com/app/1494810/Mortal_Sin/" TargetMode="External"/><Relationship Id="rId462" Type="http://schemas.openxmlformats.org/officeDocument/2006/relationships/hyperlink" Target="https://store.steampowered.com/app/2435090/Talented/" TargetMode="External"/><Relationship Id="rId518" Type="http://schemas.openxmlformats.org/officeDocument/2006/relationships/hyperlink" Target="https://store.steampowered.com/app/226120/Weird_Worlds_Return_to_Infinite_Space/" TargetMode="External"/><Relationship Id="rId115" Type="http://schemas.openxmlformats.org/officeDocument/2006/relationships/hyperlink" Target="https://store.steampowered.com/app/2646720/Dead_Weight/" TargetMode="External"/><Relationship Id="rId157" Type="http://schemas.openxmlformats.org/officeDocument/2006/relationships/hyperlink" Target="https://store.steampowered.com/app/753420/Dungreed/" TargetMode="External"/><Relationship Id="rId322" Type="http://schemas.openxmlformats.org/officeDocument/2006/relationships/hyperlink" Target="https://store.steampowered.com/app/3191030/Nubbys_Number_Factory/" TargetMode="External"/><Relationship Id="rId364" Type="http://schemas.openxmlformats.org/officeDocument/2006/relationships/hyperlink" Target="https://store.steampowered.com/app/1649240/Returnal/" TargetMode="External"/><Relationship Id="rId61" Type="http://schemas.openxmlformats.org/officeDocument/2006/relationships/hyperlink" Target="https://store.steampowered.com/app/2118810/Breachway/" TargetMode="External"/><Relationship Id="rId199" Type="http://schemas.openxmlformats.org/officeDocument/2006/relationships/hyperlink" Target="https://store.steampowered.com/app/1154810/Going_Under/" TargetMode="External"/><Relationship Id="rId571" Type="http://schemas.openxmlformats.org/officeDocument/2006/relationships/hyperlink" Target="https://store.steampowered.com/app/1865930/Space_Prison/" TargetMode="External"/><Relationship Id="rId627" Type="http://schemas.openxmlformats.org/officeDocument/2006/relationships/hyperlink" Target="https://store.steampowered.com/app/2124120/SULFUR/" TargetMode="External"/><Relationship Id="rId19" Type="http://schemas.openxmlformats.org/officeDocument/2006/relationships/hyperlink" Target="https://store.steampowered.com/app/2116850/Another_Farm_Roguelike/" TargetMode="External"/><Relationship Id="rId224" Type="http://schemas.openxmlformats.org/officeDocument/2006/relationships/hyperlink" Target="https://store.steampowered.com/app/268130/Heat_Signature/" TargetMode="External"/><Relationship Id="rId266" Type="http://schemas.openxmlformats.org/officeDocument/2006/relationships/hyperlink" Target="https://store.steampowered.com/app/1494260/Loot_River/" TargetMode="External"/><Relationship Id="rId431" Type="http://schemas.openxmlformats.org/officeDocument/2006/relationships/hyperlink" Target="https://store.steampowered.com/app/2917350/Spin_Hero/" TargetMode="External"/><Relationship Id="rId473" Type="http://schemas.openxmlformats.org/officeDocument/2006/relationships/hyperlink" Target="https://store.steampowered.com/app/250900/The_Binding_of_Isaac_Rebirth/" TargetMode="External"/><Relationship Id="rId529" Type="http://schemas.openxmlformats.org/officeDocument/2006/relationships/hyperlink" Target="https://store.steampowered.com/app/2163330/Yet_Another_Zombie_Survivors/" TargetMode="External"/><Relationship Id="rId30" Type="http://schemas.openxmlformats.org/officeDocument/2006/relationships/hyperlink" Target="https://store.steampowered.com/app/2228490/Atomic_Owl/" TargetMode="External"/><Relationship Id="rId126" Type="http://schemas.openxmlformats.org/officeDocument/2006/relationships/hyperlink" Target="https://store.steampowered.com/app/3444020/Demonic_Mahjong/" TargetMode="External"/><Relationship Id="rId168" Type="http://schemas.openxmlformats.org/officeDocument/2006/relationships/hyperlink" Target="https://store.steampowered.com/app/3526710/Everything_is_Crab_The_Animal_Evolution_Roguelite/" TargetMode="External"/><Relationship Id="rId333" Type="http://schemas.openxmlformats.org/officeDocument/2006/relationships/hyperlink" Target="https://store.steampowered.com/app/262790/Our_Darker_Purpose/" TargetMode="External"/><Relationship Id="rId540" Type="http://schemas.openxmlformats.org/officeDocument/2006/relationships/hyperlink" Target="https://store.steampowered.com/app/4195110/Ultrapool/" TargetMode="External"/><Relationship Id="rId72" Type="http://schemas.openxmlformats.org/officeDocument/2006/relationships/hyperlink" Target="https://store.steampowered.com/app/1084220/Cavity_Busters/" TargetMode="External"/><Relationship Id="rId375" Type="http://schemas.openxmlformats.org/officeDocument/2006/relationships/hyperlink" Target="https://store.steampowered.com/app/1337520/Risk_of_Rain_Returns/" TargetMode="External"/><Relationship Id="rId582" Type="http://schemas.openxmlformats.org/officeDocument/2006/relationships/hyperlink" Target="https://store.steampowered.com/app/1918040/Army_of_Ruin/" TargetMode="External"/><Relationship Id="rId638" Type="http://schemas.openxmlformats.org/officeDocument/2006/relationships/hyperlink" Target="https://store.steampowered.com/app/1652250/Tales_Tactics/" TargetMode="External"/><Relationship Id="rId3" Type="http://schemas.openxmlformats.org/officeDocument/2006/relationships/hyperlink" Target="https://store.steampowered.com/app/322110/20XX/" TargetMode="External"/><Relationship Id="rId235" Type="http://schemas.openxmlformats.org/officeDocument/2006/relationships/hyperlink" Target="https://store.steampowered.com/app/4215730/HoloDungeon_Koyori_vs_HollowLive_in_Honsha_Tower/" TargetMode="External"/><Relationship Id="rId277" Type="http://schemas.openxmlformats.org/officeDocument/2006/relationships/hyperlink" Target="https://store.steampowered.com/app/1842510/Mechanibot/" TargetMode="External"/><Relationship Id="rId400" Type="http://schemas.openxmlformats.org/officeDocument/2006/relationships/hyperlink" Target="https://store.steampowered.com/app/2111870/Section_13/" TargetMode="External"/><Relationship Id="rId442" Type="http://schemas.openxmlformats.org/officeDocument/2006/relationships/hyperlink" Target="https://store.steampowered.com/app/2085540/Stick_It_to_the_Stickman/" TargetMode="External"/><Relationship Id="rId484" Type="http://schemas.openxmlformats.org/officeDocument/2006/relationships/hyperlink" Target="https://store.steampowered.com/app/2211390/Time_Survivors/" TargetMode="External"/><Relationship Id="rId137" Type="http://schemas.openxmlformats.org/officeDocument/2006/relationships/hyperlink" Target="https://store.steampowered.com/app/1442840/DIG__Deep_In_Galaxies/" TargetMode="External"/><Relationship Id="rId302" Type="http://schemas.openxmlformats.org/officeDocument/2006/relationships/hyperlink" Target="https://store.steampowered.com/app/409000/Mystery_Chronicle_One_Way_Heroics/" TargetMode="External"/><Relationship Id="rId344" Type="http://schemas.openxmlformats.org/officeDocument/2006/relationships/hyperlink" Target="https://store.steampowered.com/app/2088840/Picayune_Dreams/" TargetMode="External"/><Relationship Id="rId41" Type="http://schemas.openxmlformats.org/officeDocument/2006/relationships/hyperlink" Target="https://store.steampowered.com/app/1421290/Battle_Shapers/" TargetMode="External"/><Relationship Id="rId83" Type="http://schemas.openxmlformats.org/officeDocument/2006/relationships/hyperlink" Target="https://store.steampowered.com/app/264690/Coin_Crypt/" TargetMode="External"/><Relationship Id="rId179" Type="http://schemas.openxmlformats.org/officeDocument/2006/relationships/hyperlink" Target="https://store.steampowered.com/app/527230/For_The_King/" TargetMode="External"/><Relationship Id="rId386" Type="http://schemas.openxmlformats.org/officeDocument/2006/relationships/hyperlink" Target="https://store.steampowered.com/app/265990/Rogues_Tale/" TargetMode="External"/><Relationship Id="rId551" Type="http://schemas.openxmlformats.org/officeDocument/2006/relationships/hyperlink" Target="https://store.steampowered.com/app/2132850/Rabbit_and_Steel/" TargetMode="External"/><Relationship Id="rId593" Type="http://schemas.openxmlformats.org/officeDocument/2006/relationships/hyperlink" Target="https://store.steampowered.com/app/3057190/LOOTPLOT/" TargetMode="External"/><Relationship Id="rId607" Type="http://schemas.openxmlformats.org/officeDocument/2006/relationships/hyperlink" Target="https://store.steampowered.com/app/2431080/Blood_Dungeon/" TargetMode="External"/><Relationship Id="rId649" Type="http://schemas.openxmlformats.org/officeDocument/2006/relationships/hyperlink" Target="https://store.steampowered.com/app/3597200/Grail/" TargetMode="External"/><Relationship Id="rId190" Type="http://schemas.openxmlformats.org/officeDocument/2006/relationships/hyperlink" Target="https://store.steampowered.com/app/2891310/Genome_Guardian/" TargetMode="External"/><Relationship Id="rId204" Type="http://schemas.openxmlformats.org/officeDocument/2006/relationships/hyperlink" Target="https://store.steampowered.com/app/1117670/GONNER2/" TargetMode="External"/><Relationship Id="rId246" Type="http://schemas.openxmlformats.org/officeDocument/2006/relationships/hyperlink" Target="https://store.steampowered.com/app/590380/Into_the_Breach/" TargetMode="External"/><Relationship Id="rId288" Type="http://schemas.openxmlformats.org/officeDocument/2006/relationships/hyperlink" Target="https://store.steampowered.com/app/496620/Monster_Slayers/" TargetMode="External"/><Relationship Id="rId411" Type="http://schemas.openxmlformats.org/officeDocument/2006/relationships/hyperlink" Target="https://store.steampowered.com/app/1147560/Skul_The_Hero_Slayer/" TargetMode="External"/><Relationship Id="rId453" Type="http://schemas.openxmlformats.org/officeDocument/2006/relationships/hyperlink" Target="https://store.steampowered.com/app/2231080/Sword_of_Fargoal/" TargetMode="External"/><Relationship Id="rId509" Type="http://schemas.openxmlformats.org/officeDocument/2006/relationships/hyperlink" Target="https://store.steampowered.com/app/857980/Void_Bastards/" TargetMode="External"/><Relationship Id="rId106" Type="http://schemas.openxmlformats.org/officeDocument/2006/relationships/hyperlink" Target="https://store.steampowered.com/app/2449040/Cursorblade/" TargetMode="External"/><Relationship Id="rId313" Type="http://schemas.openxmlformats.org/officeDocument/2006/relationships/hyperlink" Target="https://store.steampowered.com/app/2738990/Node_Farm/" TargetMode="External"/><Relationship Id="rId495" Type="http://schemas.openxmlformats.org/officeDocument/2006/relationships/hyperlink" Target="https://store.steampowered.com/app/266110/Tower_of_Guns/" TargetMode="External"/><Relationship Id="rId10" Type="http://schemas.openxmlformats.org/officeDocument/2006/relationships/hyperlink" Target="https://store.steampowered.com/app/551860/Abandon_Ship/" TargetMode="External"/><Relationship Id="rId52" Type="http://schemas.openxmlformats.org/officeDocument/2006/relationships/hyperlink" Target="https://store.steampowered.com/app/2427570/Block_Tower_TD/" TargetMode="External"/><Relationship Id="rId94" Type="http://schemas.openxmlformats.org/officeDocument/2006/relationships/hyperlink" Target="https://store.steampowered.com/app/1000010/Crown_Trick/" TargetMode="External"/><Relationship Id="rId148" Type="http://schemas.openxmlformats.org/officeDocument/2006/relationships/hyperlink" Target="https://store.steampowered.com/app/1040420/Dreamscaper/" TargetMode="External"/><Relationship Id="rId355" Type="http://schemas.openxmlformats.org/officeDocument/2006/relationships/hyperlink" Target="https://store.steampowered.com/app/2311990/Rack_and_Slay/" TargetMode="External"/><Relationship Id="rId397" Type="http://schemas.openxmlformats.org/officeDocument/2006/relationships/hyperlink" Target="https://store.steampowered.com/app/2181720/Scarlet_Tower/" TargetMode="External"/><Relationship Id="rId520" Type="http://schemas.openxmlformats.org/officeDocument/2006/relationships/hyperlink" Target="https://store.steampowered.com/app/1811990/Wildfrost/" TargetMode="External"/><Relationship Id="rId562" Type="http://schemas.openxmlformats.org/officeDocument/2006/relationships/hyperlink" Target="https://store.steampowered.com/app/4283360/Legionbound/" TargetMode="External"/><Relationship Id="rId618" Type="http://schemas.openxmlformats.org/officeDocument/2006/relationships/hyperlink" Target="https://store.steampowered.com/app/2135870/WarpVector/" TargetMode="External"/><Relationship Id="rId215" Type="http://schemas.openxmlformats.org/officeDocument/2006/relationships/hyperlink" Target="https://store.steampowered.com/app/1145360/Hades/" TargetMode="External"/><Relationship Id="rId257" Type="http://schemas.openxmlformats.org/officeDocument/2006/relationships/hyperlink" Target="https://store.steampowered.com/app/2217740/Kitty_Survivors_Rogues_of_Catmere/" TargetMode="External"/><Relationship Id="rId422" Type="http://schemas.openxmlformats.org/officeDocument/2006/relationships/hyperlink" Target="https://store.steampowered.com/app/2738490/Sol_Cesto/" TargetMode="External"/><Relationship Id="rId464" Type="http://schemas.openxmlformats.org/officeDocument/2006/relationships/hyperlink" Target="https://store.steampowered.com/app/1725410/Talespinner/" TargetMode="External"/><Relationship Id="rId299" Type="http://schemas.openxmlformats.org/officeDocument/2006/relationships/hyperlink" Target="https://store.steampowered.com/app/1931240/MOTHERGUNSHIP_FORGE/" TargetMode="External"/><Relationship Id="rId63" Type="http://schemas.openxmlformats.org/officeDocument/2006/relationships/hyperlink" Target="https://store.steampowered.com/app/1942280/Brotato/" TargetMode="External"/><Relationship Id="rId159" Type="http://schemas.openxmlformats.org/officeDocument/2006/relationships/hyperlink" Target="https://store.steampowered.com/app/2622380/ELDEN_RING_NIGHTREIGN/" TargetMode="External"/><Relationship Id="rId366" Type="http://schemas.openxmlformats.org/officeDocument/2006/relationships/hyperlink" Target="https://store.steampowered.com/app/2951580/Rhythm_Witch_Beat_Death/" TargetMode="External"/><Relationship Id="rId573" Type="http://schemas.openxmlformats.org/officeDocument/2006/relationships/hyperlink" Target="https://store.steampowered.com/app/2450400/Trash_of_the_Titans/" TargetMode="External"/><Relationship Id="rId226" Type="http://schemas.openxmlformats.org/officeDocument/2006/relationships/hyperlink" Target="https://store.steampowered.com/app/1782460/Hell_Clock/" TargetMode="External"/><Relationship Id="rId433" Type="http://schemas.openxmlformats.org/officeDocument/2006/relationships/hyperlink" Target="https://store.steampowered.com/app/1835240/Spiritfall/" TargetMode="External"/><Relationship Id="rId640" Type="http://schemas.openxmlformats.org/officeDocument/2006/relationships/hyperlink" Target="https://store.steampowered.com/app/1851280/Samurai_Bringer/" TargetMode="External"/><Relationship Id="rId74" Type="http://schemas.openxmlformats.org/officeDocument/2006/relationships/hyperlink" Target="https://store.steampowered.com/app/2065000/Chess_Survivors/" TargetMode="External"/><Relationship Id="rId377" Type="http://schemas.openxmlformats.org/officeDocument/2006/relationships/hyperlink" Target="https://store.steampowered.com/app/3069810/Rocket_Rats/" TargetMode="External"/><Relationship Id="rId500" Type="http://schemas.openxmlformats.org/officeDocument/2006/relationships/hyperlink" Target="https://store.steampowered.com/app/2259260/Tyrants_Realm/" TargetMode="External"/><Relationship Id="rId584" Type="http://schemas.openxmlformats.org/officeDocument/2006/relationships/hyperlink" Target="https://store.steampowered.com/app/651670/Star_Renegades/" TargetMode="External"/><Relationship Id="rId5" Type="http://schemas.openxmlformats.org/officeDocument/2006/relationships/hyperlink" Target="https://store.steampowered.com/app/958520/33_Immortals/" TargetMode="External"/><Relationship Id="rId237" Type="http://schemas.openxmlformats.org/officeDocument/2006/relationships/hyperlink" Target="https://store.steampowered.com/app/342610/HyperRogue/" TargetMode="External"/><Relationship Id="rId444" Type="http://schemas.openxmlformats.org/officeDocument/2006/relationships/hyperlink" Target="https://store.steampowered.com/app/512900/Streets_of_Rogue/" TargetMode="External"/><Relationship Id="rId651" Type="http://schemas.openxmlformats.org/officeDocument/2006/relationships/hyperlink" Target="https://store.steampowered.com/app/848030/Roundguard/" TargetMode="External"/><Relationship Id="rId290" Type="http://schemas.openxmlformats.org/officeDocument/2006/relationships/hyperlink" Target="https://store.steampowered.com/app/2934220/Monsters_are_Coming/" TargetMode="External"/><Relationship Id="rId304" Type="http://schemas.openxmlformats.org/officeDocument/2006/relationships/hyperlink" Target="https://store.steampowered.com/app/1535100/Nadir_A_Grimdark_Deckbuilder/" TargetMode="External"/><Relationship Id="rId388" Type="http://schemas.openxmlformats.org/officeDocument/2006/relationships/hyperlink" Target="https://store.steampowered.com/app/1585910/Roll/" TargetMode="External"/><Relationship Id="rId511" Type="http://schemas.openxmlformats.org/officeDocument/2006/relationships/hyperlink" Target="https://store.steampowered.com/app/1304680/Voidigo/" TargetMode="External"/><Relationship Id="rId609" Type="http://schemas.openxmlformats.org/officeDocument/2006/relationships/hyperlink" Target="https://store.steampowered.com/app/3696410/FULL_METAL_SCHOOLGIRL/" TargetMode="External"/><Relationship Id="rId85" Type="http://schemas.openxmlformats.org/officeDocument/2006/relationships/hyperlink" Target="https://store.steampowered.com/app/1061880/Conan_Chop_Chop/" TargetMode="External"/><Relationship Id="rId150" Type="http://schemas.openxmlformats.org/officeDocument/2006/relationships/hyperlink" Target="https://store.steampowered.com/app/2356780/Dungeon_Clawler/" TargetMode="External"/><Relationship Id="rId595" Type="http://schemas.openxmlformats.org/officeDocument/2006/relationships/hyperlink" Target="https://store.steampowered.com/app/4117730/Slayblade/" TargetMode="External"/><Relationship Id="rId248" Type="http://schemas.openxmlformats.org/officeDocument/2006/relationships/hyperlink" Target="https://store.steampowered.com/app/807120/Iratus_Lord_of_the_Dead/" TargetMode="External"/><Relationship Id="rId455" Type="http://schemas.openxmlformats.org/officeDocument/2006/relationships/hyperlink" Target="https://store.steampowered.com/app/2782880/Sword_of_the_Necromancer_Resurrection/" TargetMode="External"/><Relationship Id="rId12" Type="http://schemas.openxmlformats.org/officeDocument/2006/relationships/hyperlink" Target="https://store.steampowered.com/app/1815570/Aces__Adventures/" TargetMode="External"/><Relationship Id="rId108" Type="http://schemas.openxmlformats.org/officeDocument/2006/relationships/hyperlink" Target="https://store.steampowered.com/app/3088070/Dark_Light_Survivor/" TargetMode="External"/><Relationship Id="rId315" Type="http://schemas.openxmlformats.org/officeDocument/2006/relationships/hyperlink" Target="https://store.steampowered.com/app/1929870/Nomad_Survival/" TargetMode="External"/><Relationship Id="rId522" Type="http://schemas.openxmlformats.org/officeDocument/2006/relationships/hyperlink" Target="https://store.steampowered.com/app/3156770/Witchfire/" TargetMode="External"/><Relationship Id="rId96" Type="http://schemas.openxmlformats.org/officeDocument/2006/relationships/hyperlink" Target="https://store.steampowered.com/app/873940/Crying_Suns/" TargetMode="External"/><Relationship Id="rId161" Type="http://schemas.openxmlformats.org/officeDocument/2006/relationships/hyperlink" Target="https://store.steampowered.com/app/2217740/Kitty_Survivors_Rogues_of_Catmere/" TargetMode="External"/><Relationship Id="rId399" Type="http://schemas.openxmlformats.org/officeDocument/2006/relationships/hyperlink" Target="https://store.steampowered.com/app/1037020/ScourgeBringer/" TargetMode="External"/><Relationship Id="rId259" Type="http://schemas.openxmlformats.org/officeDocument/2006/relationships/hyperlink" Target="https://store.steampowered.com/app/2315400/Knights_in_Tight_Spaces/" TargetMode="External"/><Relationship Id="rId466" Type="http://schemas.openxmlformats.org/officeDocument/2006/relationships/hyperlink" Target="https://store.steampowered.com/app/2245620/Tangy_TD/" TargetMode="External"/><Relationship Id="rId23" Type="http://schemas.openxmlformats.org/officeDocument/2006/relationships/hyperlink" Target="https://store.steampowered.com/app/2779570/Archons/" TargetMode="External"/><Relationship Id="rId119" Type="http://schemas.openxmlformats.org/officeDocument/2006/relationships/hyperlink" Target="https://store.steampowered.com/app/326150/Death_Skid_Marks/" TargetMode="External"/><Relationship Id="rId326" Type="http://schemas.openxmlformats.org/officeDocument/2006/relationships/hyperlink" Target="https://store.steampowered.com/app/525620/Octogeddon/" TargetMode="External"/><Relationship Id="rId533" Type="http://schemas.openxmlformats.org/officeDocument/2006/relationships/hyperlink" Target="https://store.steampowered.com/app/308420/Ziggurat/" TargetMode="External"/><Relationship Id="rId172" Type="http://schemas.openxmlformats.org/officeDocument/2006/relationships/hyperlink" Target="https://store.steampowered.com/app/2305500/FAIRY_TAIL_DUNGEONS/" TargetMode="External"/><Relationship Id="rId477" Type="http://schemas.openxmlformats.org/officeDocument/2006/relationships/hyperlink" Target="https://store.steampowered.com/app/1105670/The_Last_Spell/" TargetMode="External"/><Relationship Id="rId600" Type="http://schemas.openxmlformats.org/officeDocument/2006/relationships/hyperlink" Target="https://store.steampowered.com/app/1713810/Lumencraft/" TargetMode="External"/><Relationship Id="rId337" Type="http://schemas.openxmlformats.org/officeDocument/2006/relationships/hyperlink" Target="https://store.steampowered.com/app/1347970/Patch_Quest/" TargetMode="External"/><Relationship Id="rId34" Type="http://schemas.openxmlformats.org/officeDocument/2006/relationships/hyperlink" Target="https://store.steampowered.com/app/2379780/Balatro/" TargetMode="External"/><Relationship Id="rId544" Type="http://schemas.openxmlformats.org/officeDocument/2006/relationships/hyperlink" Target="https://store.steampowered.com/app/4027450/Dragon_Quest_Heroes_Tornekos_Mystery_Dungeon_Classic_HD/" TargetMode="External"/><Relationship Id="rId183" Type="http://schemas.openxmlformats.org/officeDocument/2006/relationships/hyperlink" Target="https://store.steampowered.com/app/622370/Freaky_Awesome/" TargetMode="External"/><Relationship Id="rId390" Type="http://schemas.openxmlformats.org/officeDocument/2006/relationships/hyperlink" Target="https://store.steampowered.com/app/3399930/Roulette_Dungeon/" TargetMode="External"/><Relationship Id="rId404" Type="http://schemas.openxmlformats.org/officeDocument/2006/relationships/hyperlink" Target="https://store.steampowered.com/app/2202590/Shape_Shifter_Formations/" TargetMode="External"/><Relationship Id="rId611" Type="http://schemas.openxmlformats.org/officeDocument/2006/relationships/hyperlink" Target="https://store.steampowered.com/app/2949320/Ratatan/" TargetMode="External"/><Relationship Id="rId250" Type="http://schemas.openxmlformats.org/officeDocument/2006/relationships/hyperlink" Target="https://store.steampowered.com/app/1059980/Just_King/" TargetMode="External"/><Relationship Id="rId488" Type="http://schemas.openxmlformats.org/officeDocument/2006/relationships/hyperlink" Target="https://store.steampowered.com/app/1909420/Tinyfolks/" TargetMode="External"/><Relationship Id="rId45" Type="http://schemas.openxmlformats.org/officeDocument/2006/relationships/hyperlink" Target="https://store.steampowered.com/app/1803400/Beneath_Oresa/" TargetMode="External"/><Relationship Id="rId110" Type="http://schemas.openxmlformats.org/officeDocument/2006/relationships/hyperlink" Target="https://store.steampowered.com/app/1940340/Darkest_Dungeon_II/" TargetMode="External"/><Relationship Id="rId348" Type="http://schemas.openxmlformats.org/officeDocument/2006/relationships/hyperlink" Target="https://store.steampowered.com/app/3948580/Plinbo_Roguelike_Plinko/" TargetMode="External"/><Relationship Id="rId555" Type="http://schemas.openxmlformats.org/officeDocument/2006/relationships/hyperlink" Target="https://store.steampowered.com/app/4595710/Rangedrifter/" TargetMode="External"/><Relationship Id="rId194" Type="http://schemas.openxmlformats.org/officeDocument/2006/relationships/hyperlink" Target="https://store.steampowered.com/app/3558190/GnollHack/" TargetMode="External"/><Relationship Id="rId208" Type="http://schemas.openxmlformats.org/officeDocument/2006/relationships/hyperlink" Target="https://store.steampowered.com/app/3072640/Guidus_Zero/" TargetMode="External"/><Relationship Id="rId415" Type="http://schemas.openxmlformats.org/officeDocument/2006/relationships/hyperlink" Target="https://store.steampowered.com/app/646570/Slay_the_Spire/" TargetMode="External"/><Relationship Id="rId622" Type="http://schemas.openxmlformats.org/officeDocument/2006/relationships/hyperlink" Target="https://store.steampowered.com/app/1882130/Ultra_Mega_Cats/" TargetMode="External"/><Relationship Id="rId261" Type="http://schemas.openxmlformats.org/officeDocument/2006/relationships/hyperlink" Target="https://store.steampowered.com/app/978520/Legend_of_Keepers_Career_of_a_Dungeon_Manager/" TargetMode="External"/><Relationship Id="rId499" Type="http://schemas.openxmlformats.org/officeDocument/2006/relationships/hyperlink" Target="https://store.steampowered.com/app/3802470/Turnbound/" TargetMode="External"/><Relationship Id="rId56" Type="http://schemas.openxmlformats.org/officeDocument/2006/relationships/hyperlink" Target="https://store.steampowered.com/app/1968730/Bounty_of_One/" TargetMode="External"/><Relationship Id="rId359" Type="http://schemas.openxmlformats.org/officeDocument/2006/relationships/hyperlink" Target="https://store.steampowered.com/app/200210/Realm_of_the_Mad_God_Exalt/" TargetMode="External"/><Relationship Id="rId566" Type="http://schemas.openxmlformats.org/officeDocument/2006/relationships/hyperlink" Target="https://store.steampowered.com/app/3166810/Insider_Trading/" TargetMode="External"/><Relationship Id="rId121" Type="http://schemas.openxmlformats.org/officeDocument/2006/relationships/hyperlink" Target="https://store.steampowered.com/app/3179730/Deck_of_Haunts/" TargetMode="External"/><Relationship Id="rId219" Type="http://schemas.openxmlformats.org/officeDocument/2006/relationships/hyperlink" Target="https://store.steampowered.com/app/3075410/Hand_of_Fate_Hordes/" TargetMode="External"/><Relationship Id="rId426" Type="http://schemas.openxmlformats.org/officeDocument/2006/relationships/hyperlink" Target="https://store.steampowered.com/app/371430/Space_Grunts/" TargetMode="External"/><Relationship Id="rId633" Type="http://schemas.openxmlformats.org/officeDocument/2006/relationships/hyperlink" Target="https://store.steampowered.com/app/1969810/Enter_the_Chronosphere/" TargetMode="External"/><Relationship Id="rId67" Type="http://schemas.openxmlformats.org/officeDocument/2006/relationships/hyperlink" Target="https://store.steampowered.com/app/378030/Cardinal_Quest_2/" TargetMode="External"/><Relationship Id="rId272" Type="http://schemas.openxmlformats.org/officeDocument/2006/relationships/hyperlink" Target="https://store.steampowered.com/app/1184810/Mainframe_Defenders/" TargetMode="External"/><Relationship Id="rId577" Type="http://schemas.openxmlformats.org/officeDocument/2006/relationships/hyperlink" Target="https://store.steampowered.com/app/3333700/The_Royal_Writ/" TargetMode="External"/><Relationship Id="rId132" Type="http://schemas.openxmlformats.org/officeDocument/2006/relationships/hyperlink" Target="https://store.steampowered.com/app/3435260/Dice_With_Death/" TargetMode="External"/><Relationship Id="rId437" Type="http://schemas.openxmlformats.org/officeDocument/2006/relationships/hyperlink" Target="https://store.steampowered.com/app/3908810/Stackflow/" TargetMode="External"/><Relationship Id="rId644" Type="http://schemas.openxmlformats.org/officeDocument/2006/relationships/hyperlink" Target="https://store.steampowered.com/app/384490/NECROPOLIS_BRUTAL_EDITION/" TargetMode="External"/><Relationship Id="rId283" Type="http://schemas.openxmlformats.org/officeDocument/2006/relationships/hyperlink" Target="https://store.steampowered.com/app/1490610/METALLIC_CHILD/" TargetMode="External"/><Relationship Id="rId490" Type="http://schemas.openxmlformats.org/officeDocument/2006/relationships/hyperlink" Target="https://store.steampowered.com/app/3601130/Touhou_Crawl/" TargetMode="External"/><Relationship Id="rId504" Type="http://schemas.openxmlformats.org/officeDocument/2006/relationships/hyperlink" Target="https://store.steampowered.com/app/351700/UnReal_World/" TargetMode="External"/><Relationship Id="rId78" Type="http://schemas.openxmlformats.org/officeDocument/2006/relationships/hyperlink" Target="https://store.steampowered.com/app/3923750/Chosen_Garden/" TargetMode="External"/><Relationship Id="rId143" Type="http://schemas.openxmlformats.org/officeDocument/2006/relationships/hyperlink" Target="https://store.steampowered.com/app/219740/Dont_Starve/" TargetMode="External"/><Relationship Id="rId350" Type="http://schemas.openxmlformats.org/officeDocument/2006/relationships/hyperlink" Target="https://store.steampowered.com/app/3618850/Pronoun_Palace/" TargetMode="External"/><Relationship Id="rId588" Type="http://schemas.openxmlformats.org/officeDocument/2006/relationships/hyperlink" Target="https://store.steampowered.com/app/2116920/Runic_Survivor/" TargetMode="External"/><Relationship Id="rId9" Type="http://schemas.openxmlformats.org/officeDocument/2006/relationships/hyperlink" Target="https://store.steampowered.com/app/603530/A_Robot_Named_Fight/" TargetMode="External"/><Relationship Id="rId210" Type="http://schemas.openxmlformats.org/officeDocument/2006/relationships/hyperlink" Target="https://store.steampowered.com/app/3112010/Gumballs__Dungeons/" TargetMode="External"/><Relationship Id="rId448" Type="http://schemas.openxmlformats.org/officeDocument/2006/relationships/hyperlink" Target="https://store.steampowered.com/app/1767170/Super_Bullet_Break/" TargetMode="External"/><Relationship Id="rId294" Type="http://schemas.openxmlformats.org/officeDocument/2006/relationships/hyperlink" Target="https://store.steampowered.com/app/606150/Moonlighter/" TargetMode="External"/><Relationship Id="rId308" Type="http://schemas.openxmlformats.org/officeDocument/2006/relationships/hyperlink" Target="https://store.steampowered.com/app/2277320/Necrosmith_2/" TargetMode="External"/><Relationship Id="rId515" Type="http://schemas.openxmlformats.org/officeDocument/2006/relationships/hyperlink" Target="https://store.steampowered.com/app/659540/Warsim_The_Realm_of_Aslona/" TargetMode="External"/><Relationship Id="rId89" Type="http://schemas.openxmlformats.org/officeDocument/2006/relationships/hyperlink" Target="https://store.steampowered.com/app/774801/Crab_Champions/" TargetMode="External"/><Relationship Id="rId154" Type="http://schemas.openxmlformats.org/officeDocument/2006/relationships/hyperlink" Target="https://store.steampowered.com/app/288120/Dungeonmans/" TargetMode="External"/><Relationship Id="rId361" Type="http://schemas.openxmlformats.org/officeDocument/2006/relationships/hyperlink" Target="https://store.steampowered.com/app/2055500/Repetendium/" TargetMode="External"/><Relationship Id="rId599" Type="http://schemas.openxmlformats.org/officeDocument/2006/relationships/hyperlink" Target="https://store.steampowered.com/app/1861290/Devil_Spire/" TargetMode="External"/><Relationship Id="rId459" Type="http://schemas.openxmlformats.org/officeDocument/2006/relationships/hyperlink" Target="https://store.steampowered.com/app/528230/SYNTHETIK_Legion_Rising/" TargetMode="External"/><Relationship Id="rId16" Type="http://schemas.openxmlformats.org/officeDocument/2006/relationships/hyperlink" Target="https://store.steampowered.com/app/1668690/Alina_of_the_Arena/" TargetMode="External"/><Relationship Id="rId221" Type="http://schemas.openxmlformats.org/officeDocument/2006/relationships/hyperlink" Target="https://store.steampowered.com/app/1796470/Haste/" TargetMode="External"/><Relationship Id="rId319" Type="http://schemas.openxmlformats.org/officeDocument/2006/relationships/hyperlink" Target="https://store.steampowered.com/app/2068280/Nordic_Ashes_Survivors_of_Ragnarok/" TargetMode="External"/><Relationship Id="rId526" Type="http://schemas.openxmlformats.org/officeDocument/2006/relationships/hyperlink" Target="https://store.steampowered.com/app/3140120/Wordatro/"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youtu.be/tbs9o6bck1U" TargetMode="External"/><Relationship Id="rId671" Type="http://schemas.openxmlformats.org/officeDocument/2006/relationships/hyperlink" Target="https://roguebasin.com/index.php/PernAngband" TargetMode="External"/><Relationship Id="rId769" Type="http://schemas.openxmlformats.org/officeDocument/2006/relationships/hyperlink" Target="https://www.gamesradar.com/modern-roguelikes-are-in-great-shape-but-where-does-the-genre-go-next/" TargetMode="External"/><Relationship Id="rId976" Type="http://schemas.openxmlformats.org/officeDocument/2006/relationships/hyperlink" Target="https://www.youtube.com/watch?v=sulyRl3GJ5c" TargetMode="External"/><Relationship Id="rId21" Type="http://schemas.openxmlformats.org/officeDocument/2006/relationships/hyperlink" Target="https://blog.roguetemple.com/2008/05/24/lambdarogue-development-goes-strong/" TargetMode="External"/><Relationship Id="rId324" Type="http://schemas.openxmlformats.org/officeDocument/2006/relationships/hyperlink" Target="http://www.zincland.com/powder/?pagename=about" TargetMode="External"/><Relationship Id="rId531" Type="http://schemas.openxmlformats.org/officeDocument/2006/relationships/hyperlink" Target="https://x.com/sparklewing925/status/1926056500113346640" TargetMode="External"/><Relationship Id="rId629" Type="http://schemas.openxmlformats.org/officeDocument/2006/relationships/hyperlink" Target="https://www.youtube.com/watch?v=giIIoIKntnw" TargetMode="External"/><Relationship Id="rId170" Type="http://schemas.openxmlformats.org/officeDocument/2006/relationships/hyperlink" Target="https://www.youtube.com/watch?v=txv0XsRrFwo" TargetMode="External"/><Relationship Id="rId836" Type="http://schemas.openxmlformats.org/officeDocument/2006/relationships/hyperlink" Target="https://www.gamespark.jp/article/2023/02/15/127110.html" TargetMode="External"/><Relationship Id="rId268" Type="http://schemas.openxmlformats.org/officeDocument/2006/relationships/hyperlink" Target="https://roguebasin.com/index.php/ZMAngband" TargetMode="External"/><Relationship Id="rId475" Type="http://schemas.openxmlformats.org/officeDocument/2006/relationships/hyperlink" Target="https://www.reddit.com/r/Games/comments/czn9i5/were_the_developers_of_atomicrops_an_action/" TargetMode="External"/><Relationship Id="rId682" Type="http://schemas.openxmlformats.org/officeDocument/2006/relationships/hyperlink" Target="https://store.epicgames.com/news/pengpong-s-hockey-pinball-chaos-was-the-result-of-a-game-jam?lang=vi" TargetMode="External"/><Relationship Id="rId903" Type="http://schemas.openxmlformats.org/officeDocument/2006/relationships/hyperlink" Target="https://www.gamemeca.com/en/view.php?gid=1778935" TargetMode="External"/><Relationship Id="rId32" Type="http://schemas.openxmlformats.org/officeDocument/2006/relationships/hyperlink" Target="https://www.reddit.com/r/IndieGaming/comments/1iooyqr/roguelike_autobattler_cute_creatures_what_do_you/" TargetMode="External"/><Relationship Id="rId128" Type="http://schemas.openxmlformats.org/officeDocument/2006/relationships/hyperlink" Target="https://www.reddit.com/r/IAmA/comments/aj6sq1/comment/eet5qh4/" TargetMode="External"/><Relationship Id="rId335" Type="http://schemas.openxmlformats.org/officeDocument/2006/relationships/hyperlink" Target="https://store.steampowered.com/app/3205380/Omelet_You_Cook/" TargetMode="External"/><Relationship Id="rId542" Type="http://schemas.openxmlformats.org/officeDocument/2006/relationships/hyperlink" Target="https://youtu.be/VGMszILvj78" TargetMode="External"/><Relationship Id="rId987" Type="http://schemas.openxmlformats.org/officeDocument/2006/relationships/hyperlink" Target="https://playroguefort.com/" TargetMode="External"/><Relationship Id="rId181" Type="http://schemas.openxmlformats.org/officeDocument/2006/relationships/hyperlink" Target="https://www.youtube.com/watch?v=5fR9VYTfm2A&amp;t=1s" TargetMode="External"/><Relationship Id="rId402" Type="http://schemas.openxmlformats.org/officeDocument/2006/relationships/hyperlink" Target="https://x.com/MrMorrisGames/status/2030327854383190254" TargetMode="External"/><Relationship Id="rId847" Type="http://schemas.openxmlformats.org/officeDocument/2006/relationships/hyperlink" Target="https://nichegamer.com/patch-quest-interview/" TargetMode="External"/><Relationship Id="rId279" Type="http://schemas.openxmlformats.org/officeDocument/2006/relationships/hyperlink" Target="https://www.nettosgameroom.com/2025/09/interview-with-team-tapas-creators-of.html" TargetMode="External"/><Relationship Id="rId486" Type="http://schemas.openxmlformats.org/officeDocument/2006/relationships/hyperlink" Target="https://www.reddit.com/r/TowerDefense/comments/epx1qr/ive_just_released_core_defense_a_very_difficult/" TargetMode="External"/><Relationship Id="rId693" Type="http://schemas.openxmlformats.org/officeDocument/2006/relationships/hyperlink" Target="https://nintendoeverything.com/interview-sparklite-dev-on-zelda-inspirations-art-style-possible-post-launch-additions-more/" TargetMode="External"/><Relationship Id="rId707" Type="http://schemas.openxmlformats.org/officeDocument/2006/relationships/hyperlink" Target="https://youtu.be/pkhzUQ39ts4" TargetMode="External"/><Relationship Id="rId914" Type="http://schemas.openxmlformats.org/officeDocument/2006/relationships/hyperlink" Target="https://steamcommunity.com/games/2742830/announcements/detail/572625355297261274" TargetMode="External"/><Relationship Id="rId43" Type="http://schemas.openxmlformats.org/officeDocument/2006/relationships/hyperlink" Target="https://store.steampowered.com/app/3314790/CloverPit/" TargetMode="External"/><Relationship Id="rId139" Type="http://schemas.openxmlformats.org/officeDocument/2006/relationships/hyperlink" Target="https://x.com/VoidmawGames/status/2024503993805000848?s=20" TargetMode="External"/><Relationship Id="rId346" Type="http://schemas.openxmlformats.org/officeDocument/2006/relationships/hyperlink" Target="https://x.com/imgame_official/status/1925464077654249724" TargetMode="External"/><Relationship Id="rId553" Type="http://schemas.openxmlformats.org/officeDocument/2006/relationships/hyperlink" Target="https://www.siliconera.com/catacomb-kids-interview-spelunky-comparisons-and-the-early-access-gamble/" TargetMode="External"/><Relationship Id="rId760" Type="http://schemas.openxmlformats.org/officeDocument/2006/relationships/hyperlink" Target="https://steamcommunity.com/games/2835570/announcements/detail/4181107834755509907" TargetMode="External"/><Relationship Id="rId998" Type="http://schemas.openxmlformats.org/officeDocument/2006/relationships/hyperlink" Target="https://transarchive.kronosaur.com/design/WhatisTranscendence.html" TargetMode="External"/><Relationship Id="rId192" Type="http://schemas.openxmlformats.org/officeDocument/2006/relationships/hyperlink" Target="https://podcasts.apple.com/us/podcast/slay-the-spire-with-anthony-giovannetti/id1435365252?i=1000447140877" TargetMode="External"/><Relationship Id="rId206" Type="http://schemas.openxmlformats.org/officeDocument/2006/relationships/hyperlink" Target="https://steamcommunity.com/app/329970/discussions/0/620700960829035333/" TargetMode="External"/><Relationship Id="rId413" Type="http://schemas.openxmlformats.org/officeDocument/2006/relationships/hyperlink" Target="https://roguebasin.com/index.php?title=Wayward" TargetMode="External"/><Relationship Id="rId858" Type="http://schemas.openxmlformats.org/officeDocument/2006/relationships/hyperlink" Target="https://www.gamedeveloper.com/design/building-i-enter-the-gungeon-i-s-dungeon-climbing-spin-off-i-exit-the-gungeon-i-" TargetMode="External"/><Relationship Id="rId497" Type="http://schemas.openxmlformats.org/officeDocument/2006/relationships/hyperlink" Target="https://store.steampowered.com/app/3548520/DOG_WITCH/" TargetMode="External"/><Relationship Id="rId620" Type="http://schemas.openxmlformats.org/officeDocument/2006/relationships/hyperlink" Target="https://en.wikipedia.org/wiki/Rogue_Legacy" TargetMode="External"/><Relationship Id="rId718" Type="http://schemas.openxmlformats.org/officeDocument/2006/relationships/hyperlink" Target="https://80.lv/articles/making-hack-and-slash-action-rpg-voin-as-solo-developer" TargetMode="External"/><Relationship Id="rId925" Type="http://schemas.openxmlformats.org/officeDocument/2006/relationships/hyperlink" Target="https://steamcommunity.com/games/2530490/announcements/detail/3658666178359170700" TargetMode="External"/><Relationship Id="rId357" Type="http://schemas.openxmlformats.org/officeDocument/2006/relationships/hyperlink" Target="https://x.com/sparklewing925/status/1926056500113346640" TargetMode="External"/><Relationship Id="rId54" Type="http://schemas.openxmlformats.org/officeDocument/2006/relationships/hyperlink" Target="https://store.steampowered.com/app/3205380/Omelet_You_Cook/" TargetMode="External"/><Relationship Id="rId217" Type="http://schemas.openxmlformats.org/officeDocument/2006/relationships/hyperlink" Target="https://www.reddit.com/r/Games/comments/v2kcsr/ama_were_the_team_behind_akxolotl_a_cute_but/" TargetMode="External"/><Relationship Id="rId564" Type="http://schemas.openxmlformats.org/officeDocument/2006/relationships/hyperlink" Target="https://forums.tigsource.com/index.php?topic=41609.0" TargetMode="External"/><Relationship Id="rId771" Type="http://schemas.openxmlformats.org/officeDocument/2006/relationships/hyperlink" Target="https://www.gamesradar.com/modern-roguelikes-are-in-great-shape-but-where-does-the-genre-go-next/" TargetMode="External"/><Relationship Id="rId869" Type="http://schemas.openxmlformats.org/officeDocument/2006/relationships/hyperlink" Target="https://www.gamesradar.com/games/roguelike/a-4000-hour-final-fantasy-14-diehard-made-his-own-mmo-raid-infused-roguelike-and-its-tearing-it-up-on-steam-beating-the-4-year-sales-of-his-last-game-in-24-hours/" TargetMode="External"/><Relationship Id="rId424" Type="http://schemas.openxmlformats.org/officeDocument/2006/relationships/hyperlink" Target="https://youtu.be/GWc7QppCPHM" TargetMode="External"/><Relationship Id="rId631" Type="http://schemas.openxmlformats.org/officeDocument/2006/relationships/hyperlink" Target="https://www.reddit.com/r/JRPG/comments/1k54nny/lets_discover_rogue_hearts_dungeon_jun_ota_and/" TargetMode="External"/><Relationship Id="rId729" Type="http://schemas.openxmlformats.org/officeDocument/2006/relationships/hyperlink" Target="https://www.reddit.com/r/roguelites/comments/1t6eumj/we_spent_2_years_making_a_coop_action_roguelite/" TargetMode="External"/><Relationship Id="rId270" Type="http://schemas.openxmlformats.org/officeDocument/2006/relationships/hyperlink" Target="https://www.reddit.com/r/survivorslikes/comments/1jvtb6m/we_released_asgards_fall_on_steam/" TargetMode="External"/><Relationship Id="rId936" Type="http://schemas.openxmlformats.org/officeDocument/2006/relationships/hyperlink" Target="https://www.youtube.com/watch?v=k0nC4o912Ys" TargetMode="External"/><Relationship Id="rId65" Type="http://schemas.openxmlformats.org/officeDocument/2006/relationships/hyperlink" Target="https://www.reddit.com/r/Games/comments/1giltps/sodaman_tape_corps_balatro_inspired_roguelite/" TargetMode="External"/><Relationship Id="rId130" Type="http://schemas.openxmlformats.org/officeDocument/2006/relationships/hyperlink" Target="https://www.reddit.com/r/indiegames/comments/171yt60/our_first_gamevoice_of_belldonademo_release/" TargetMode="External"/><Relationship Id="rId368" Type="http://schemas.openxmlformats.org/officeDocument/2006/relationships/hyperlink" Target="https://roguebasin.com/index.php/LambdaRogue" TargetMode="External"/><Relationship Id="rId575" Type="http://schemas.openxmlformats.org/officeDocument/2006/relationships/hyperlink" Target="https://www.reddit.com/r/roguelikes/comments/5zi6kq/y&#333;danji_coffeebreak_mobile_roguelike_themed_after/" TargetMode="External"/><Relationship Id="rId782" Type="http://schemas.openxmlformats.org/officeDocument/2006/relationships/hyperlink" Target="https://steamcommunity.com/games/1637320/announcements/detail/4673137508062083951" TargetMode="External"/><Relationship Id="rId228" Type="http://schemas.openxmlformats.org/officeDocument/2006/relationships/hyperlink" Target="https://www.nme.com/news/gaming-news/crossy-road-creator-announces-space-western-shooter-tombstar-3258744" TargetMode="External"/><Relationship Id="rId435" Type="http://schemas.openxmlformats.org/officeDocument/2006/relationships/hyperlink" Target="https://segadoes.com/2017/06/16/fatal-labyrinth/" TargetMode="External"/><Relationship Id="rId642" Type="http://schemas.openxmlformats.org/officeDocument/2006/relationships/hyperlink" Target="https://store.steampowered.com/app/2102320/MISTROGUE_Mist_and_the_Living_Dungeons/" TargetMode="External"/><Relationship Id="rId281" Type="http://schemas.openxmlformats.org/officeDocument/2006/relationships/hyperlink" Target="https://www.youtube.com/watch?v=ZqMZqQ-wrko" TargetMode="External"/><Relationship Id="rId502" Type="http://schemas.openxmlformats.org/officeDocument/2006/relationships/hyperlink" Target="https://www.pocketgamer.com/gordian-quest/interview/" TargetMode="External"/><Relationship Id="rId947" Type="http://schemas.openxmlformats.org/officeDocument/2006/relationships/hyperlink" Target="https://steamcommunity.com/app/1713810/discussions/0/5706632550004301654/" TargetMode="External"/><Relationship Id="rId76" Type="http://schemas.openxmlformats.org/officeDocument/2006/relationships/hyperlink" Target="https://steamcommunity.com/app/1823390/discussions/2/6893400166994423780/" TargetMode="External"/><Relationship Id="rId141" Type="http://schemas.openxmlformats.org/officeDocument/2006/relationships/hyperlink" Target="https://web.archive.org/web/20230609153941/https:/www.thecgview.com/p/roboquest-developer-interview" TargetMode="External"/><Relationship Id="rId379" Type="http://schemas.openxmlformats.org/officeDocument/2006/relationships/hyperlink" Target="https://steamcommunity.com/app/3808690/discussions/0/574921459914426009/" TargetMode="External"/><Relationship Id="rId586" Type="http://schemas.openxmlformats.org/officeDocument/2006/relationships/hyperlink" Target="https://www.patreon.com/roguempire/about" TargetMode="External"/><Relationship Id="rId793" Type="http://schemas.openxmlformats.org/officeDocument/2006/relationships/hyperlink" Target="https://steamcommunity.com/games/262790/announcements/detail/1694779751808309596" TargetMode="External"/><Relationship Id="rId807" Type="http://schemas.openxmlformats.org/officeDocument/2006/relationships/hyperlink" Target="https://store.steampowered.com/app/2060750/Star_Survivor/" TargetMode="External"/><Relationship Id="rId7" Type="http://schemas.openxmlformats.org/officeDocument/2006/relationships/hyperlink" Target="https://frozendepths.net/roguelike/info.php" TargetMode="External"/><Relationship Id="rId239" Type="http://schemas.openxmlformats.org/officeDocument/2006/relationships/hyperlink" Target="https://www.pcgamer.com/turn-based-roguelike-deep-sky-derelicts-channels-darkest-dungeon-in-space/" TargetMode="External"/><Relationship Id="rId446" Type="http://schemas.openxmlformats.org/officeDocument/2006/relationships/hyperlink" Target="https://en.wikipedia.org/wiki/ToeJam_%26_Earl" TargetMode="External"/><Relationship Id="rId653" Type="http://schemas.openxmlformats.org/officeDocument/2006/relationships/hyperlink" Target="https://www.youtube.com/watch?v=dfLSGkKC2ug" TargetMode="External"/><Relationship Id="rId292" Type="http://schemas.openxmlformats.org/officeDocument/2006/relationships/hyperlink" Target="https://www.reddit.com/r/Games/comments/w6vkdf/tape_to_tape_a_roguelite_hockey_game/" TargetMode="External"/><Relationship Id="rId306" Type="http://schemas.openxmlformats.org/officeDocument/2006/relationships/hyperlink" Target="https://pokevoid.com/" TargetMode="External"/><Relationship Id="rId860" Type="http://schemas.openxmlformats.org/officeDocument/2006/relationships/hyperlink" Target="https://howtomarketagame.com/2025/08/13/gnomes-tower-defense-with-10-month-dev-time-hits-367484/" TargetMode="External"/><Relationship Id="rId958" Type="http://schemas.openxmlformats.org/officeDocument/2006/relationships/hyperlink" Target="https://store.steampowered.com/app/2116210/Devil_Peach_Soda/" TargetMode="External"/><Relationship Id="rId87" Type="http://schemas.openxmlformats.org/officeDocument/2006/relationships/hyperlink" Target="https://store.steampowered.com/app/2225960/Noobs_Are_Coming/" TargetMode="External"/><Relationship Id="rId513" Type="http://schemas.openxmlformats.org/officeDocument/2006/relationships/hyperlink" Target="https://youtu.be/VGMszILvj78" TargetMode="External"/><Relationship Id="rId597" Type="http://schemas.openxmlformats.org/officeDocument/2006/relationships/hyperlink" Target="https://x.com/AnAmazingWizard/status/1489554155597352962?s=20" TargetMode="External"/><Relationship Id="rId720" Type="http://schemas.openxmlformats.org/officeDocument/2006/relationships/hyperlink" Target="https://steamcommunity.com/app/4283360/discussions/0/842879193508271024/" TargetMode="External"/><Relationship Id="rId818" Type="http://schemas.openxmlformats.org/officeDocument/2006/relationships/hyperlink" Target="https://www.gamespark.jp/article/2025/07/24/155340.html" TargetMode="External"/><Relationship Id="rId152" Type="http://schemas.openxmlformats.org/officeDocument/2006/relationships/hyperlink" Target="https://x.com/MirariRelics/status/2083184893182489017?s=20" TargetMode="External"/><Relationship Id="rId457" Type="http://schemas.openxmlformats.org/officeDocument/2006/relationships/hyperlink" Target="https://steamcommunity.com/app/3226530/discussions/0/592890533790115891/" TargetMode="External"/><Relationship Id="rId1003" Type="http://schemas.openxmlformats.org/officeDocument/2006/relationships/table" Target="../tables/table2.xml"/><Relationship Id="rId664" Type="http://schemas.openxmlformats.org/officeDocument/2006/relationships/hyperlink" Target="https://store.epicgames.com/news/terratech-legion-interview-russ-clark-car-building-freedom-bullet-heaven?lang=hi" TargetMode="External"/><Relationship Id="rId871" Type="http://schemas.openxmlformats.org/officeDocument/2006/relationships/hyperlink" Target="https://store.steampowered.com/app/2348610/Slime_3K_Rise_Against_Despot/" TargetMode="External"/><Relationship Id="rId969" Type="http://schemas.openxmlformats.org/officeDocument/2006/relationships/hyperlink" Target="https://store.steampowered.com/app/1337520/Risk_of_Rain_Returns/" TargetMode="External"/><Relationship Id="rId14" Type="http://schemas.openxmlformats.org/officeDocument/2006/relationships/hyperlink" Target="https://x.com/ArturSmiarowski/status/1870390372389597210" TargetMode="External"/><Relationship Id="rId317" Type="http://schemas.openxmlformats.org/officeDocument/2006/relationships/hyperlink" Target="https://www.reddit.com/r/IndieGaming/comments/1m9tpw9/a_whole_25_years_after_release_my_spellcrafting/" TargetMode="External"/><Relationship Id="rId524" Type="http://schemas.openxmlformats.org/officeDocument/2006/relationships/hyperlink" Target="https://steamcommunity.com/app/1461910/discussions/0/3363649332031630216/?l=finnish" TargetMode="External"/><Relationship Id="rId731" Type="http://schemas.openxmlformats.org/officeDocument/2006/relationships/hyperlink" Target="https://www.indiedb.com/news/dev-blog-10-references-and-pop-culture-in-space-prison" TargetMode="External"/><Relationship Id="rId98" Type="http://schemas.openxmlformats.org/officeDocument/2006/relationships/hyperlink" Target="https://gonintendo.com/contents/37637-tmnt-splintered-fate-devs-say-they-were-inspired-by-hades-dead-cells-and-more" TargetMode="External"/><Relationship Id="rId163" Type="http://schemas.openxmlformats.org/officeDocument/2006/relationships/hyperlink" Target="https://www.reddit.com/r/WebGames/comments/1m6esqf/archon_soul_its_been_a_year_and_a_half_of_hard/" TargetMode="External"/><Relationship Id="rId370" Type="http://schemas.openxmlformats.org/officeDocument/2006/relationships/hyperlink" Target="https://www.roguebasin.com/index.php/Pathos:_NetHack_Codex" TargetMode="External"/><Relationship Id="rId829" Type="http://schemas.openxmlformats.org/officeDocument/2006/relationships/hyperlink" Target="https://rpgcodex.net/content.php?id=8133" TargetMode="External"/><Relationship Id="rId230" Type="http://schemas.openxmlformats.org/officeDocument/2006/relationships/hyperlink" Target="https://store.steampowered.com/app/2308000/Centipede_Gun/" TargetMode="External"/><Relationship Id="rId468" Type="http://schemas.openxmlformats.org/officeDocument/2006/relationships/hyperlink" Target="https://creators.spotify.com/pod/show/the-indie-diarist/episodes/Indie-Diary-5-Enrique-Dryere-Triple-B-Titles---Creativity-as-Sacrifice--Secrets-of-Inspiration--DnD-and----Poker-e207m5b" TargetMode="External"/><Relationship Id="rId675" Type="http://schemas.openxmlformats.org/officeDocument/2006/relationships/hyperlink" Target="https://bsky.app/profile/vfqd.itch.io/post/3mjfbk36e6k22" TargetMode="External"/><Relationship Id="rId882" Type="http://schemas.openxmlformats.org/officeDocument/2006/relationships/hyperlink" Target="https://turnbasedlovers.com/10-turns-interview/with-cobalt-core-devs/" TargetMode="External"/><Relationship Id="rId25" Type="http://schemas.openxmlformats.org/officeDocument/2006/relationships/hyperlink" Target="https://roguebasin.com/index.php/Zangband" TargetMode="External"/><Relationship Id="rId328" Type="http://schemas.openxmlformats.org/officeDocument/2006/relationships/hyperlink" Target="https://youtu.be/DpEmpx4isOQ" TargetMode="External"/><Relationship Id="rId535" Type="http://schemas.openxmlformats.org/officeDocument/2006/relationships/hyperlink" Target="https://steamcommunity.com/app/1199030/discussions/0/5011908545188375361/?ctp=2" TargetMode="External"/><Relationship Id="rId742" Type="http://schemas.openxmlformats.org/officeDocument/2006/relationships/hyperlink" Target="https://www.youtube.com/watch?v=uKyeo6l_pAQ" TargetMode="External"/><Relationship Id="rId174" Type="http://schemas.openxmlformats.org/officeDocument/2006/relationships/hyperlink" Target="https://roguebasin.com/index.php/Cataclysm" TargetMode="External"/><Relationship Id="rId381" Type="http://schemas.openxmlformats.org/officeDocument/2006/relationships/hyperlink" Target="https://www.youtube.com/watch?v=7SjRhK9wdEE" TargetMode="External"/><Relationship Id="rId602" Type="http://schemas.openxmlformats.org/officeDocument/2006/relationships/hyperlink" Target="https://conanchopchop.fandom.com/wiki/Conan_Chop_Chop" TargetMode="External"/><Relationship Id="rId241" Type="http://schemas.openxmlformats.org/officeDocument/2006/relationships/hyperlink" Target="https://medium.com/@morganjaffit/games-dont-credit-their-influences-they-should-a32e9904d800" TargetMode="External"/><Relationship Id="rId479" Type="http://schemas.openxmlformats.org/officeDocument/2006/relationships/hyperlink" Target="https://youtu.be/HyhYA69y62c" TargetMode="External"/><Relationship Id="rId686" Type="http://schemas.openxmlformats.org/officeDocument/2006/relationships/hyperlink" Target="https://rogueliker.com/guntouchables-interview/%20and%20also%20talked%20about%20nuclear%20throne%20in%20the%20discord" TargetMode="External"/><Relationship Id="rId893" Type="http://schemas.openxmlformats.org/officeDocument/2006/relationships/hyperlink" Target="https://www.gamedeveloper.com/game-platforms/eugene-paik-talks-about-vagante-a-roguelite-8-years-in-the-making" TargetMode="External"/><Relationship Id="rId907" Type="http://schemas.openxmlformats.org/officeDocument/2006/relationships/hyperlink" Target="https://youtu.be/6jw72rP6Zmk" TargetMode="External"/><Relationship Id="rId36" Type="http://schemas.openxmlformats.org/officeDocument/2006/relationships/hyperlink" Target="https://www.reddit.com/r/IndieGaming/comments/13vr0mm/comment/jm7alk0/?context=3" TargetMode="External"/><Relationship Id="rId339" Type="http://schemas.openxmlformats.org/officeDocument/2006/relationships/hyperlink" Target="https://x.com/sparklewing925/status/1926056500113346640" TargetMode="External"/><Relationship Id="rId546" Type="http://schemas.openxmlformats.org/officeDocument/2006/relationships/hyperlink" Target="https://www.reddit.com/r/IndieGame/comments/1s28b5c/we_have_such_a_game_do_you_think_people_will_like/" TargetMode="External"/><Relationship Id="rId753" Type="http://schemas.openxmlformats.org/officeDocument/2006/relationships/hyperlink" Target="https://rogueliker.com/footgun-underground-interview/" TargetMode="External"/><Relationship Id="rId101" Type="http://schemas.openxmlformats.org/officeDocument/2006/relationships/hyperlink" Target="https://malcolmsith.newgrounds.com/news/post/1504514" TargetMode="External"/><Relationship Id="rId185" Type="http://schemas.openxmlformats.org/officeDocument/2006/relationships/hyperlink" Target="https://steamcommunity.com/app/616000/discussions/0/1319962663550892419/" TargetMode="External"/><Relationship Id="rId406" Type="http://schemas.openxmlformats.org/officeDocument/2006/relationships/hyperlink" Target="https://www.reddit.com/r/indiegames/comments/1kfcwzq/i_worked_4_years_fulltime_on_my_dream_game/" TargetMode="External"/><Relationship Id="rId960" Type="http://schemas.openxmlformats.org/officeDocument/2006/relationships/hyperlink" Target="https://www.gamespress.com/Test-Your-Sea-Legs-in-the-Curse-of-Pirates-Demo-the-Chaotic-Action-Rog" TargetMode="External"/><Relationship Id="rId392" Type="http://schemas.openxmlformats.org/officeDocument/2006/relationships/hyperlink" Target="https://x.com/AntennaGames/status/2062052913199956449" TargetMode="External"/><Relationship Id="rId613" Type="http://schemas.openxmlformats.org/officeDocument/2006/relationships/hyperlink" Target="https://store.steampowered.com/app/2225960/Noobs_Are_Coming/" TargetMode="External"/><Relationship Id="rId697" Type="http://schemas.openxmlformats.org/officeDocument/2006/relationships/hyperlink" Target="https://steamcommunity.com/app/1721110/discussions/0/600775708393865281/" TargetMode="External"/><Relationship Id="rId820" Type="http://schemas.openxmlformats.org/officeDocument/2006/relationships/hyperlink" Target="https://www.gamecast-blog.com/archives/66001023.html" TargetMode="External"/><Relationship Id="rId918" Type="http://schemas.openxmlformats.org/officeDocument/2006/relationships/hyperlink" Target="https://www.gamebusiness.jp/article/2022/06/15/20252.html" TargetMode="External"/><Relationship Id="rId252" Type="http://schemas.openxmlformats.org/officeDocument/2006/relationships/hyperlink" Target="https://youtu.be/j6rOHgGxdHY" TargetMode="External"/><Relationship Id="rId47" Type="http://schemas.openxmlformats.org/officeDocument/2006/relationships/hyperlink" Target="https://rocketadrift.itch.io/dead-finger-dice-a-billionaire-killing-game/devlog/963841/dead-finger-dice-demo-out-now" TargetMode="External"/><Relationship Id="rId112" Type="http://schemas.openxmlformats.org/officeDocument/2006/relationships/hyperlink" Target="https://x.com/studio_goblinz/status/1703121970680807815?s=20" TargetMode="External"/><Relationship Id="rId557" Type="http://schemas.openxmlformats.org/officeDocument/2006/relationships/hyperlink" Target="https://www.reddit.com/r/Games/comments/2e7eti/hello_rgames_we_are_the_creators_of_the_roguelike/" TargetMode="External"/><Relationship Id="rId764" Type="http://schemas.openxmlformats.org/officeDocument/2006/relationships/hyperlink" Target="https://www.gamesradar.com/modern-roguelikes-are-in-great-shape-but-where-does-the-genre-go-next/" TargetMode="External"/><Relationship Id="rId971" Type="http://schemas.openxmlformats.org/officeDocument/2006/relationships/hyperlink" Target="https://www.dualshockers.com/godbreakers-hands-on-preview-reveal/" TargetMode="External"/><Relationship Id="rId196" Type="http://schemas.openxmlformats.org/officeDocument/2006/relationships/hyperlink" Target="https://www.reddit.com/r/Games/comments/2osauc/hi_rgames_were_a_group_of_aaa_and_exaaa/" TargetMode="External"/><Relationship Id="rId417" Type="http://schemas.openxmlformats.org/officeDocument/2006/relationships/hyperlink" Target="https://www.reddit.com/r/pcgaming/comments/1f9y4d8/weve_been_making_our_totally_normal_coop_shooter/" TargetMode="External"/><Relationship Id="rId624" Type="http://schemas.openxmlformats.org/officeDocument/2006/relationships/hyperlink" Target="https://www.emuglx.org/reportaze/interview/exclusive-switchcars-interview/" TargetMode="External"/><Relationship Id="rId831" Type="http://schemas.openxmlformats.org/officeDocument/2006/relationships/hyperlink" Target="https://www.theyoungfolks.com/video-games/154551/interview-joris-dormans-details-the-gameplay-and-story-of-unexplored-2/" TargetMode="External"/><Relationship Id="rId263" Type="http://schemas.openxmlformats.org/officeDocument/2006/relationships/hyperlink" Target="https://roguebasin.com/index.php/ADOM" TargetMode="External"/><Relationship Id="rId470" Type="http://schemas.openxmlformats.org/officeDocument/2006/relationships/hyperlink" Target="https://arcanium-rise-of-akhan.xsollasitebuilder.com/" TargetMode="External"/><Relationship Id="rId929" Type="http://schemas.openxmlformats.org/officeDocument/2006/relationships/hyperlink" Target="https://www.youtube.com/watch?v=QZU3KnG_XTU" TargetMode="External"/><Relationship Id="rId58" Type="http://schemas.openxmlformats.org/officeDocument/2006/relationships/hyperlink" Target="https://retconmagazine.com/how-raccoin-a-game-about-watching-a-machine-push-coins-came-to-life-interview/" TargetMode="External"/><Relationship Id="rId123" Type="http://schemas.openxmlformats.org/officeDocument/2006/relationships/hyperlink" Target="https://www.youtube.com/watch?v=ZqMZqQ-wrko" TargetMode="External"/><Relationship Id="rId330" Type="http://schemas.openxmlformats.org/officeDocument/2006/relationships/hyperlink" Target="https://www.roguebasin.com/index.php/I_Am_Overburdened" TargetMode="External"/><Relationship Id="rId568" Type="http://schemas.openxmlformats.org/officeDocument/2006/relationships/hyperlink" Target="https://www.fanbyte.com/legacy/shovel-knight-dig-interview" TargetMode="External"/><Relationship Id="rId775" Type="http://schemas.openxmlformats.org/officeDocument/2006/relationships/hyperlink" Target="https://steamcommunity.com/games/3066570/announcements/detail/4356754561281185320" TargetMode="External"/><Relationship Id="rId982" Type="http://schemas.openxmlformats.org/officeDocument/2006/relationships/hyperlink" Target="https://www.reddit.com/r/AndroidGaming/comments/jyfdyo/comment/gdbln46/" TargetMode="External"/><Relationship Id="rId428" Type="http://schemas.openxmlformats.org/officeDocument/2006/relationships/hyperlink" Target="https://rogueliker.com/vellum-inspirations/" TargetMode="External"/><Relationship Id="rId635" Type="http://schemas.openxmlformats.org/officeDocument/2006/relationships/hyperlink" Target="https://youtu.be/VGMszILvj78" TargetMode="External"/><Relationship Id="rId842" Type="http://schemas.openxmlformats.org/officeDocument/2006/relationships/hyperlink" Target="https://www.engadget.com/2013-08-15-wasteland-kings-is-vlambeers-next-big-little-game.html" TargetMode="External"/><Relationship Id="rId274" Type="http://schemas.openxmlformats.org/officeDocument/2006/relationships/hyperlink" Target="https://store.epicgames.com/en-US/news/darkblade-ascent-brings-the-roguelike-to-the-soulslike" TargetMode="External"/><Relationship Id="rId481" Type="http://schemas.openxmlformats.org/officeDocument/2006/relationships/hyperlink" Target="https://steamcommunity.com/app/2118810/discussions/1/3980680532379147080/" TargetMode="External"/><Relationship Id="rId702" Type="http://schemas.openxmlformats.org/officeDocument/2006/relationships/hyperlink" Target="https://www.reddit.com/r/Games/comments/1v0h3jp/pass_the_fear_playmud_studio_gungeonlike_with/" TargetMode="External"/><Relationship Id="rId69" Type="http://schemas.openxmlformats.org/officeDocument/2006/relationships/hyperlink" Target="https://gmtk.substack.com/p/how-i-made-word-play" TargetMode="External"/><Relationship Id="rId134" Type="http://schemas.openxmlformats.org/officeDocument/2006/relationships/hyperlink" Target="https://x.com/monstertheaterx/status/1819715822203355558?s=20" TargetMode="External"/><Relationship Id="rId579" Type="http://schemas.openxmlformats.org/officeDocument/2006/relationships/hyperlink" Target="https://x.com/CLLC_studio/status/1925866594078453892" TargetMode="External"/><Relationship Id="rId786" Type="http://schemas.openxmlformats.org/officeDocument/2006/relationships/hyperlink" Target="https://store.steampowered.com/app/2420510/HoloCure__Save_the_Fans/" TargetMode="External"/><Relationship Id="rId993" Type="http://schemas.openxmlformats.org/officeDocument/2006/relationships/hyperlink" Target="https://steamcommunity.com/games/3520420/announcements/detail/496091347752584206" TargetMode="External"/><Relationship Id="rId341" Type="http://schemas.openxmlformats.org/officeDocument/2006/relationships/hyperlink" Target="https://x.com/SoramameKoubou/status/1786329686978777095" TargetMode="External"/><Relationship Id="rId439" Type="http://schemas.openxmlformats.org/officeDocument/2006/relationships/hyperlink" Target="https://roguebasin.com/index.php/Moria" TargetMode="External"/><Relationship Id="rId646" Type="http://schemas.openxmlformats.org/officeDocument/2006/relationships/hyperlink" Target="https://www.simplelove.co/entry/20141209/1418122763" TargetMode="External"/><Relationship Id="rId201" Type="http://schemas.openxmlformats.org/officeDocument/2006/relationships/hyperlink" Target="https://www.reddit.com/r/Games/comments/7ukbl1/im_the_lead_developer_of_tangledeep_a_roguelike/" TargetMode="External"/><Relationship Id="rId285" Type="http://schemas.openxmlformats.org/officeDocument/2006/relationships/hyperlink" Target="https://x.com/MasksOfTheVoid/status/2084174185505448157?s=20" TargetMode="External"/><Relationship Id="rId506" Type="http://schemas.openxmlformats.org/officeDocument/2006/relationships/hyperlink" Target="https://iratus.org/faq" TargetMode="External"/><Relationship Id="rId853" Type="http://schemas.openxmlformats.org/officeDocument/2006/relationships/hyperlink" Target="https://www.gamedeveloper.com/game-platforms/playing-catch-up-i-castle-of-the-winds-i-rick-saada" TargetMode="External"/><Relationship Id="rId492" Type="http://schemas.openxmlformats.org/officeDocument/2006/relationships/hyperlink" Target="https://x.com/dicefold/status/1805536239212544285" TargetMode="External"/><Relationship Id="rId713" Type="http://schemas.openxmlformats.org/officeDocument/2006/relationships/hyperlink" Target="https://www.reddit.com/r/indiegames/comments/1sc54y5/batomon_showdown_a_casual_autobattler_inspired_by/" TargetMode="External"/><Relationship Id="rId797" Type="http://schemas.openxmlformats.org/officeDocument/2006/relationships/hyperlink" Target="https://steamcommunity.com/games/1494560/announcements/detail/4187858160655360600" TargetMode="External"/><Relationship Id="rId920" Type="http://schemas.openxmlformats.org/officeDocument/2006/relationships/hyperlink" Target="https://www.reddit.com/r/nintendo/comments/6k942k/comment/djkavl3/" TargetMode="External"/><Relationship Id="rId145" Type="http://schemas.openxmlformats.org/officeDocument/2006/relationships/hyperlink" Target="https://en.wikipedia.org/wiki/Windblown" TargetMode="External"/><Relationship Id="rId352" Type="http://schemas.openxmlformats.org/officeDocument/2006/relationships/hyperlink" Target="http://www.zincland.com/powder/?pagename=about" TargetMode="External"/><Relationship Id="rId212" Type="http://schemas.openxmlformats.org/officeDocument/2006/relationships/hyperlink" Target="https://roguebasin.com/index.php/Wayward" TargetMode="External"/><Relationship Id="rId657" Type="http://schemas.openxmlformats.org/officeDocument/2006/relationships/hyperlink" Target="https://xuanmingzhou.com/blog/glyphica-a-solo-dev-retrospective/" TargetMode="External"/><Relationship Id="rId864" Type="http://schemas.openxmlformats.org/officeDocument/2006/relationships/hyperlink" Target="https://rubberchickengames.com/2014/10/14/entrevista-a-terri-vellmann-criador-de-heavy-bullets/" TargetMode="External"/><Relationship Id="rId296" Type="http://schemas.openxmlformats.org/officeDocument/2006/relationships/hyperlink" Target="https://www.indie-games.eu/hell-maiden-touhou-meets-vampire-survivors-interview/" TargetMode="External"/><Relationship Id="rId517" Type="http://schemas.openxmlformats.org/officeDocument/2006/relationships/hyperlink" Target="https://youtu.be/lr9xu3YNwZE" TargetMode="External"/><Relationship Id="rId724" Type="http://schemas.openxmlformats.org/officeDocument/2006/relationships/hyperlink" Target="https://x.com/DrivingRogue/status/2084622846303625448?s=20" TargetMode="External"/><Relationship Id="rId931" Type="http://schemas.openxmlformats.org/officeDocument/2006/relationships/hyperlink" Target="https://www.youtube.com/watch?v=l-aec7fgtbE" TargetMode="External"/><Relationship Id="rId60" Type="http://schemas.openxmlformats.org/officeDocument/2006/relationships/hyperlink" Target="https://steamcommunity.com/games/2904290/announcements/detail/4185610799649293674" TargetMode="External"/><Relationship Id="rId156" Type="http://schemas.openxmlformats.org/officeDocument/2006/relationships/hyperlink" Target="https://web.archive.org/web/20260420062144/https:/www.w4games.com/blog/w4-games-news-1/interview-with-chasing-carrots-developer-of-halls-of-torment-120" TargetMode="External"/><Relationship Id="rId363" Type="http://schemas.openxmlformats.org/officeDocument/2006/relationships/hyperlink" Target="https://www.roguebasin.com/index.php/Dragonslayer" TargetMode="External"/><Relationship Id="rId570" Type="http://schemas.openxmlformats.org/officeDocument/2006/relationships/hyperlink" Target="https://youtu.be/zKQl9Xp3dxo" TargetMode="External"/><Relationship Id="rId223" Type="http://schemas.openxmlformats.org/officeDocument/2006/relationships/hyperlink" Target="https://www.reddit.com/r/Games/comments/ziyl7m/this_is_alchemy_sheep_the_studio_behind_a/" TargetMode="External"/><Relationship Id="rId430" Type="http://schemas.openxmlformats.org/officeDocument/2006/relationships/hyperlink" Target="https://www.reddit.com/r/pcgaming/comments/1f9y4d8/weve_been_making_our_totally_normal_coop_shooter/" TargetMode="External"/><Relationship Id="rId668" Type="http://schemas.openxmlformats.org/officeDocument/2006/relationships/hyperlink" Target="https://www.reddit.com/r/playmygame/comments/sqb852/our_spellcasting_roguelike_abandoned_archive_now/" TargetMode="External"/><Relationship Id="rId875" Type="http://schemas.openxmlformats.org/officeDocument/2006/relationships/hyperlink" Target="https://www.screenhype.co.uk/undermine-2-interview-thorium-entertainment-exclusive/" TargetMode="External"/><Relationship Id="rId18" Type="http://schemas.openxmlformats.org/officeDocument/2006/relationships/hyperlink" Target="https://roguebasin.com/index.php/Crablike" TargetMode="External"/><Relationship Id="rId528" Type="http://schemas.openxmlformats.org/officeDocument/2006/relationships/hyperlink" Target="https://www.reddit.com/r/deckbuildingroguelike/comments/1qszp8o/runeveil_sts_meets_balatro_is_on_steam/" TargetMode="External"/><Relationship Id="rId735" Type="http://schemas.openxmlformats.org/officeDocument/2006/relationships/hyperlink" Target="https://www.facebook.com/groups/132728896890594/posts/2551615688335224/" TargetMode="External"/><Relationship Id="rId942" Type="http://schemas.openxmlformats.org/officeDocument/2006/relationships/hyperlink" Target="https://store.steampowered.com/news/app/2002220/view/3716075659957435965?l=english" TargetMode="External"/><Relationship Id="rId167" Type="http://schemas.openxmlformats.org/officeDocument/2006/relationships/hyperlink" Target="https://x.com/cleanfallgame/status/1958500517597876299?s=20" TargetMode="External"/><Relationship Id="rId374" Type="http://schemas.openxmlformats.org/officeDocument/2006/relationships/hyperlink" Target="https://www.gamedeveloper.com/design/making-a-case-for-short-games" TargetMode="External"/><Relationship Id="rId581" Type="http://schemas.openxmlformats.org/officeDocument/2006/relationships/hyperlink" Target="https://gamingbolt.com/gonner-interview-a-colorful-and-challenging-ride" TargetMode="External"/><Relationship Id="rId71" Type="http://schemas.openxmlformats.org/officeDocument/2006/relationships/hyperlink" Target="https://www.youtube.com/watch?v=cjh1J2AuT_4" TargetMode="External"/><Relationship Id="rId234" Type="http://schemas.openxmlformats.org/officeDocument/2006/relationships/hyperlink" Target="https://steamcommunity.com/app/2118810/discussions/1/3980680532379147080/" TargetMode="External"/><Relationship Id="rId679" Type="http://schemas.openxmlformats.org/officeDocument/2006/relationships/hyperlink" Target="https://store.epicgames.com/news/pengpong-s-hockey-pinball-chaos-was-the-result-of-a-game-jam?lang=vi" TargetMode="External"/><Relationship Id="rId802" Type="http://schemas.openxmlformats.org/officeDocument/2006/relationships/hyperlink" Target="https://store.steampowered.com/app/2060750/Star_Survivor/" TargetMode="External"/><Relationship Id="rId886" Type="http://schemas.openxmlformats.org/officeDocument/2006/relationships/hyperlink" Target="https://rpgcodex.net/content.php?id=102" TargetMode="External"/><Relationship Id="rId2" Type="http://schemas.openxmlformats.org/officeDocument/2006/relationships/hyperlink" Target="https://x.com/mumpitzgames/status/1925572756806017381" TargetMode="External"/><Relationship Id="rId29" Type="http://schemas.openxmlformats.org/officeDocument/2006/relationships/hyperlink" Target="https://www.youtube.com/watch?v=kYUYXX5vdkU" TargetMode="External"/><Relationship Id="rId441" Type="http://schemas.openxmlformats.org/officeDocument/2006/relationships/hyperlink" Target="https://www.reddit.com/r/JRPG/comments/1k54nny/lets_discover_rogue_hearts_dungeon_jun_ota_and/" TargetMode="External"/><Relationship Id="rId539" Type="http://schemas.openxmlformats.org/officeDocument/2006/relationships/hyperlink" Target="https://store.steampowered.com/app/3333700/The_Royal_Writ/" TargetMode="External"/><Relationship Id="rId746" Type="http://schemas.openxmlformats.org/officeDocument/2006/relationships/hyperlink" Target="https://www.youtube.com/watch?v=uKyeo6l_pAQ" TargetMode="External"/><Relationship Id="rId178" Type="http://schemas.openxmlformats.org/officeDocument/2006/relationships/hyperlink" Target="https://x.com/TeamWoodGames/status/1383470923156647938?s=20" TargetMode="External"/><Relationship Id="rId301" Type="http://schemas.openxmlformats.org/officeDocument/2006/relationships/hyperlink" Target="https://youtu.be/HyhYA69y62c" TargetMode="External"/><Relationship Id="rId953" Type="http://schemas.openxmlformats.org/officeDocument/2006/relationships/hyperlink" Target="https://campaign-mode.ghost.io/messhof-talks-building-blood-dungeon-inspiration-from-games-like-vampire-survivors-and-more/" TargetMode="External"/><Relationship Id="rId82" Type="http://schemas.openxmlformats.org/officeDocument/2006/relationships/hyperlink" Target="https://steamcommunity.com/app/3100310/discussions/0/735910198043224446/" TargetMode="External"/><Relationship Id="rId385" Type="http://schemas.openxmlformats.org/officeDocument/2006/relationships/hyperlink" Target="https://milkbar-lads.itch.io/dead-estate" TargetMode="External"/><Relationship Id="rId592" Type="http://schemas.openxmlformats.org/officeDocument/2006/relationships/hyperlink" Target="https://x.com/mumpitzgames/status/1925572756806017381" TargetMode="External"/><Relationship Id="rId606" Type="http://schemas.openxmlformats.org/officeDocument/2006/relationships/hyperlink" Target="https://www.reddit.com/r/gamedev/comments/o8bzkt/one_year_into_early_access_for_golden_light_lets/" TargetMode="External"/><Relationship Id="rId813" Type="http://schemas.openxmlformats.org/officeDocument/2006/relationships/hyperlink" Target="https://steamcommunity.com/games/1227280/announcements/detail/4522268823003961902" TargetMode="External"/><Relationship Id="rId245" Type="http://schemas.openxmlformats.org/officeDocument/2006/relationships/hyperlink" Target="https://steamcommunity.com/app/681730/discussions/0/2132869574262194220/" TargetMode="External"/><Relationship Id="rId452" Type="http://schemas.openxmlformats.org/officeDocument/2006/relationships/hyperlink" Target="https://gamerheadquarters.com/articles/immortal-redneck-interview.html" TargetMode="External"/><Relationship Id="rId897" Type="http://schemas.openxmlformats.org/officeDocument/2006/relationships/hyperlink" Target="https://creators.spotify.com/pod/show/openindie/episodes/29---Pixlpunk---Tiny-Rogues---RubyDev---Austria-e2ainqm/a-aafpjfq" TargetMode="External"/><Relationship Id="rId105" Type="http://schemas.openxmlformats.org/officeDocument/2006/relationships/hyperlink" Target="https://www.youtube.com/watch?v=dfLSGkKC2ug" TargetMode="External"/><Relationship Id="rId312" Type="http://schemas.openxmlformats.org/officeDocument/2006/relationships/hyperlink" Target="https://www.reddit.com/r/Games/comments/1kjulpf/fogpiercer_mad_cookies_train_building_roguelike/" TargetMode="External"/><Relationship Id="rId757" Type="http://schemas.openxmlformats.org/officeDocument/2006/relationships/hyperlink" Target="https://www.pentadact.com/2015-09-25-natural-numbers-in-game-design/" TargetMode="External"/><Relationship Id="rId964" Type="http://schemas.openxmlformats.org/officeDocument/2006/relationships/hyperlink" Target="https://www.reddit.com/r/AndroidGaming/comments/jyfdyo/comment/gdbln46/" TargetMode="External"/><Relationship Id="rId93" Type="http://schemas.openxmlformats.org/officeDocument/2006/relationships/hyperlink" Target="https://www.reddit.com/r/Games/comments/2osauc/hi_rgames_were_a_group_of_aaa_and_exaaa/" TargetMode="External"/><Relationship Id="rId189" Type="http://schemas.openxmlformats.org/officeDocument/2006/relationships/hyperlink" Target="https://www.polygon.com/pc/2019/4/7/18299068/dicey-dungeons-terry-cavanagh-gdc-preview" TargetMode="External"/><Relationship Id="rId396" Type="http://schemas.openxmlformats.org/officeDocument/2006/relationships/hyperlink" Target="https://www.shadowofthewyrm.org/about.html" TargetMode="External"/><Relationship Id="rId617" Type="http://schemas.openxmlformats.org/officeDocument/2006/relationships/hyperlink" Target="https://www.reddit.com/r/Spore/comments/1uz4aye/just_released_my_game_pathogenic_its_basically/" TargetMode="External"/><Relationship Id="rId824" Type="http://schemas.openxmlformats.org/officeDocument/2006/relationships/hyperlink" Target="https://www.gamespark.jp/article/2026/05/10/166209.html" TargetMode="External"/><Relationship Id="rId256" Type="http://schemas.openxmlformats.org/officeDocument/2006/relationships/hyperlink" Target="https://youtu.be/-I__TxhbQgw" TargetMode="External"/><Relationship Id="rId463" Type="http://schemas.openxmlformats.org/officeDocument/2006/relationships/hyperlink" Target="https://www.youtube.com/watch?v=dfLSGkKC2ug" TargetMode="External"/><Relationship Id="rId670" Type="http://schemas.openxmlformats.org/officeDocument/2006/relationships/hyperlink" Target="https://www.roguebasin.com/index.php/Cthangband" TargetMode="External"/><Relationship Id="rId116" Type="http://schemas.openxmlformats.org/officeDocument/2006/relationships/hyperlink" Target="https://www.kickstarter.com/projects/thermitegames/corpse-keeper" TargetMode="External"/><Relationship Id="rId323" Type="http://schemas.openxmlformats.org/officeDocument/2006/relationships/hyperlink" Target="https://frozendepths.net/roguelike/info.php" TargetMode="External"/><Relationship Id="rId530" Type="http://schemas.openxmlformats.org/officeDocument/2006/relationships/hyperlink" Target="https://forum.godotengine.org/t/seedborne-soldiers-an-auto-battler-roguelike-demo-now-available-on-steam/83974" TargetMode="External"/><Relationship Id="rId768" Type="http://schemas.openxmlformats.org/officeDocument/2006/relationships/hyperlink" Target="https://www.gamesradar.com/modern-roguelikes-are-in-great-shape-but-where-does-the-genre-go-next/" TargetMode="External"/><Relationship Id="rId975" Type="http://schemas.openxmlformats.org/officeDocument/2006/relationships/hyperlink" Target="https://www.youtube.com/watch?v=KElU1pZqfQs" TargetMode="External"/><Relationship Id="rId20" Type="http://schemas.openxmlformats.org/officeDocument/2006/relationships/hyperlink" Target="https://www.youtube.com/watch?v=JXv8hQguGCI" TargetMode="External"/><Relationship Id="rId628" Type="http://schemas.openxmlformats.org/officeDocument/2006/relationships/hyperlink" Target="https://www.reddit.com/r/nintendo/comments/691a58/we_are_team_tumbleseed_and_we_launched_tumbleseed/" TargetMode="External"/><Relationship Id="rId835" Type="http://schemas.openxmlformats.org/officeDocument/2006/relationships/hyperlink" Target="https://www.gamespark.jp/article/2023/02/15/127110.html" TargetMode="External"/><Relationship Id="rId267" Type="http://schemas.openxmlformats.org/officeDocument/2006/relationships/hyperlink" Target="https://roguebasin.com/index.php/NetHack" TargetMode="External"/><Relationship Id="rId474" Type="http://schemas.openxmlformats.org/officeDocument/2006/relationships/hyperlink" Target="https://indiecator.org/2022/09/26/astrea-six-sided-oracles-interview/" TargetMode="External"/><Relationship Id="rId127" Type="http://schemas.openxmlformats.org/officeDocument/2006/relationships/hyperlink" Target="https://shogunshowdown.wiki.gg/wiki/Shogun_Showdown" TargetMode="External"/><Relationship Id="rId681" Type="http://schemas.openxmlformats.org/officeDocument/2006/relationships/hyperlink" Target="https://store.epicgames.com/news/pengpong-s-hockey-pinball-chaos-was-the-result-of-a-game-jam?lang=vi" TargetMode="External"/><Relationship Id="rId779" Type="http://schemas.openxmlformats.org/officeDocument/2006/relationships/hyperlink" Target="https://steamcommunity.com/games/1123770/announcements/detail/1697231221626410268" TargetMode="External"/><Relationship Id="rId902" Type="http://schemas.openxmlformats.org/officeDocument/2006/relationships/hyperlink" Target="https://www.gamemeca.com/en/view.php?gid=1778935" TargetMode="External"/><Relationship Id="rId986" Type="http://schemas.openxmlformats.org/officeDocument/2006/relationships/hyperlink" Target="https://www.youtube.com/watch?v=ni91J3g5gg8" TargetMode="External"/><Relationship Id="rId31" Type="http://schemas.openxmlformats.org/officeDocument/2006/relationships/hyperlink" Target="https://x.com/GrimorioG/status/1213196249509376001?s=20" TargetMode="External"/><Relationship Id="rId334" Type="http://schemas.openxmlformats.org/officeDocument/2006/relationships/hyperlink" Target="https://www.reddit.com/r/indiegames/comments/1gg9w9m/the_new_luck_be_a_landlordstyle_game_dog_and/" TargetMode="External"/><Relationship Id="rId541" Type="http://schemas.openxmlformats.org/officeDocument/2006/relationships/hyperlink" Target="https://www.reddit.com/r/roguelites/comments/1djfzyz/started_as_a_solodev_with_no_programming/" TargetMode="External"/><Relationship Id="rId639" Type="http://schemas.openxmlformats.org/officeDocument/2006/relationships/hyperlink" Target="https://www.youtube.com/watch?v=txv0XsRrFwo" TargetMode="External"/><Relationship Id="rId180" Type="http://schemas.openxmlformats.org/officeDocument/2006/relationships/hyperlink" Target="https://gamestudio.n-ix.com/case-study/the-bazaar-game-development-story/" TargetMode="External"/><Relationship Id="rId278" Type="http://schemas.openxmlformats.org/officeDocument/2006/relationships/hyperlink" Target="https://twotinydice.itch.io/forward/devlog/355393/development-update-2-new-game-mode-cool-features" TargetMode="External"/><Relationship Id="rId401" Type="http://schemas.openxmlformats.org/officeDocument/2006/relationships/hyperlink" Target="https://www.facebook.com/reel/931892201606258" TargetMode="External"/><Relationship Id="rId846" Type="http://schemas.openxmlformats.org/officeDocument/2006/relationships/hyperlink" Target="https://web.archive.org/web/20250319160658/https:/www.whatsitlike.com.au/interview-with-tiago-zaidan-vampire-hunters/" TargetMode="External"/><Relationship Id="rId485" Type="http://schemas.openxmlformats.org/officeDocument/2006/relationships/hyperlink" Target="https://store.steampowered.com/app/3035330/Dicealot/" TargetMode="External"/><Relationship Id="rId692" Type="http://schemas.openxmlformats.org/officeDocument/2006/relationships/hyperlink" Target="https://games.gg/news/wanderburg-trailers-drive-150k-steam-wishlists/" TargetMode="External"/><Relationship Id="rId706" Type="http://schemas.openxmlformats.org/officeDocument/2006/relationships/hyperlink" Target="https://www.reddit.com/r/roguelikedev/comments/1tbz50j/hello_made_a_3d_asciisprite_roguelike_called/" TargetMode="External"/><Relationship Id="rId913" Type="http://schemas.openxmlformats.org/officeDocument/2006/relationships/hyperlink" Target="https://www.reddit.com/r/godot/comments/1lo0rfm/14_months_of_work_on_my_1st_game_demo_is_now/" TargetMode="External"/><Relationship Id="rId42" Type="http://schemas.openxmlformats.org/officeDocument/2006/relationships/hyperlink" Target="https://x.com/CraftmosGames/status/2032372023327146439?s=20" TargetMode="External"/><Relationship Id="rId138" Type="http://schemas.openxmlformats.org/officeDocument/2006/relationships/hyperlink" Target="https://x.com/JFGamesPR/status/1803711115047625170" TargetMode="External"/><Relationship Id="rId345" Type="http://schemas.openxmlformats.org/officeDocument/2006/relationships/hyperlink" Target="https://www.digitallydownloaded.net/2021/10/four-quick-questions-for-developer-of.html" TargetMode="External"/><Relationship Id="rId552" Type="http://schemas.openxmlformats.org/officeDocument/2006/relationships/hyperlink" Target="https://indiegraph.wordpress.com/2013/12/11/interview-with-the-creator-of-barony/" TargetMode="External"/><Relationship Id="rId997" Type="http://schemas.openxmlformats.org/officeDocument/2006/relationships/hyperlink" Target="https://doctorhummer.itch.io/irule" TargetMode="External"/><Relationship Id="rId191" Type="http://schemas.openxmlformats.org/officeDocument/2006/relationships/hyperlink" Target="https://game-wisdom.com/podcast/five-year-development-behind-nowhere-prophet%20mentions%20plaing%20dream%20quest%20in%20this%20interview" TargetMode="External"/><Relationship Id="rId205" Type="http://schemas.openxmlformats.org/officeDocument/2006/relationships/hyperlink" Target="https://www.youtube.com/watch?v=JXv8hQguGCI" TargetMode="External"/><Relationship Id="rId412" Type="http://schemas.openxmlformats.org/officeDocument/2006/relationships/hyperlink" Target="https://roguebasin.com/index.php/The_Ground_Gives_Way" TargetMode="External"/><Relationship Id="rId857" Type="http://schemas.openxmlformats.org/officeDocument/2006/relationships/hyperlink" Target="https://newsletter.gamediscover.co/p/how-sulfur-sold-50k-real-fast-and" TargetMode="External"/><Relationship Id="rId289" Type="http://schemas.openxmlformats.org/officeDocument/2006/relationships/hyperlink" Target="https://x.com/StarlightRev_EN/status/1931010695203856883" TargetMode="External"/><Relationship Id="rId496" Type="http://schemas.openxmlformats.org/officeDocument/2006/relationships/hyperlink" Target="https://x.com/dieinthedungeon/status/1829950757699010949" TargetMode="External"/><Relationship Id="rId717" Type="http://schemas.openxmlformats.org/officeDocument/2006/relationships/hyperlink" Target="https://www.gamereactor.eu/trading-rock-and-stone-for-rogue-and-like-deep-rock-galactic-rogue-core-interview-with-ghost-ship-games-1721543/" TargetMode="External"/><Relationship Id="rId924" Type="http://schemas.openxmlformats.org/officeDocument/2006/relationships/hyperlink" Target="https://www.reddit.com/r/iosgaming/comments/1hjehh9/comment/mbg6to4/" TargetMode="External"/><Relationship Id="rId53" Type="http://schemas.openxmlformats.org/officeDocument/2006/relationships/hyperlink" Target="https://www.youtube.com/watch?v=cjh1J2AuT_4" TargetMode="External"/><Relationship Id="rId149" Type="http://schemas.openxmlformats.org/officeDocument/2006/relationships/hyperlink" Target="https://steamcommunity.com/app/3100310/discussions/0/735910198042983690/" TargetMode="External"/><Relationship Id="rId356" Type="http://schemas.openxmlformats.org/officeDocument/2006/relationships/hyperlink" Target="https://www.moguragames.com/smokingwolfinterview/" TargetMode="External"/><Relationship Id="rId563" Type="http://schemas.openxmlformats.org/officeDocument/2006/relationships/hyperlink" Target="https://wesleyjkurtz.wixsite.com/orangedrop/post/mana-spark-kishimoto-studios-indie-devs-behemutt-an-in-depth-interview" TargetMode="External"/><Relationship Id="rId770" Type="http://schemas.openxmlformats.org/officeDocument/2006/relationships/hyperlink" Target="https://www.gamesradar.com/modern-roguelikes-are-in-great-shape-but-where-does-the-genre-go-next/" TargetMode="External"/><Relationship Id="rId216" Type="http://schemas.openxmlformats.org/officeDocument/2006/relationships/hyperlink" Target="https://www.reddit.com/r/playmygame/comments/sqb852/our_spellcasting_roguelike_abandoned_archive_now/" TargetMode="External"/><Relationship Id="rId423" Type="http://schemas.openxmlformats.org/officeDocument/2006/relationships/hyperlink" Target="https://www.reddit.com/r/pcgaming/comments/1p30oqw/were_big_distraction_an_indie_studio_founded_by/" TargetMode="External"/><Relationship Id="rId868" Type="http://schemas.openxmlformats.org/officeDocument/2006/relationships/hyperlink" Target="https://gamingbolt.com/morbid-metal-interview-shapeshifting-level-design-combat-and-more" TargetMode="External"/><Relationship Id="rId630" Type="http://schemas.openxmlformats.org/officeDocument/2006/relationships/hyperlink" Target="https://www.shacknews.com/article/110700/undermine-dev-unearths-roguelike-rpg-info-in-interview" TargetMode="External"/><Relationship Id="rId728" Type="http://schemas.openxmlformats.org/officeDocument/2006/relationships/hyperlink" Target="https://www.reddit.com/r/roguelites/comments/1t6eumj/we_spent_2_years_making_a_coop_action_roguelite/" TargetMode="External"/><Relationship Id="rId935" Type="http://schemas.openxmlformats.org/officeDocument/2006/relationships/hyperlink" Target="https://www.youtube.com/watch?v=fCUbwNqQzWg" TargetMode="External"/><Relationship Id="rId64" Type="http://schemas.openxmlformats.org/officeDocument/2006/relationships/hyperlink" Target="https://store.steampowered.com/app/3496890/Slot_or_Not/" TargetMode="External"/><Relationship Id="rId367" Type="http://schemas.openxmlformats.org/officeDocument/2006/relationships/hyperlink" Target="http://roguebasin.com/index.php/IVAN" TargetMode="External"/><Relationship Id="rId574" Type="http://schemas.openxmlformats.org/officeDocument/2006/relationships/hyperlink" Target="https://www.gamedeveloper.com/game-platforms/eugene-paik-talks-about-vagante-a-roguelite-8-years-in-the-making" TargetMode="External"/><Relationship Id="rId227" Type="http://schemas.openxmlformats.org/officeDocument/2006/relationships/hyperlink" Target="https://x.com/GrimorioG/status/1213196249509376001?s=20" TargetMode="External"/><Relationship Id="rId781" Type="http://schemas.openxmlformats.org/officeDocument/2006/relationships/hyperlink" Target="https://www.nintendolife.com/news/2021/02/feature_curse_of_the_dead_gods_devs_on_early_access_switch_challenges_and_hades_comparisons" TargetMode="External"/><Relationship Id="rId879" Type="http://schemas.openxmlformats.org/officeDocument/2006/relationships/hyperlink" Target="https://www.indiegamemag.com/ido-yehieli-interview-nephews-and-niches/" TargetMode="External"/><Relationship Id="rId434" Type="http://schemas.openxmlformats.org/officeDocument/2006/relationships/hyperlink" Target="https://www.reddit.com/r/Games/comments/2e7eti/hello_rgames_we_are_the_creators_of_the_roguelike/" TargetMode="External"/><Relationship Id="rId641" Type="http://schemas.openxmlformats.org/officeDocument/2006/relationships/hyperlink" Target="https://www.reddit.com/r/roguelikes/comments/1iyzkws/house_of_necrosis_demo_is_out_now_on_steam/" TargetMode="External"/><Relationship Id="rId739" Type="http://schemas.openxmlformats.org/officeDocument/2006/relationships/hyperlink" Target="https://store.steampowered.com/app/2796640/The_Magus_Circle/" TargetMode="External"/><Relationship Id="rId280" Type="http://schemas.openxmlformats.org/officeDocument/2006/relationships/hyperlink" Target="https://gamerant.com/have-a-nice-death-tim-burton-one-punch-man-anime-game-inspirations/" TargetMode="External"/><Relationship Id="rId501" Type="http://schemas.openxmlformats.org/officeDocument/2006/relationships/hyperlink" Target="https://twotinydice.itch.io/forward/devlog/355393/development-update-2-new-game-mode-cool-features" TargetMode="External"/><Relationship Id="rId946" Type="http://schemas.openxmlformats.org/officeDocument/2006/relationships/hyperlink" Target="https://steamcommunity.com/app/1861290/discussions/0/3942398662635612705/" TargetMode="External"/><Relationship Id="rId75" Type="http://schemas.openxmlformats.org/officeDocument/2006/relationships/hyperlink" Target="https://www.ign.com/articles/claim-a-key-for-hellcard-the-turn-based-deckbuilding-rogue-lite-from-book-of-demons-developer" TargetMode="External"/><Relationship Id="rId140" Type="http://schemas.openxmlformats.org/officeDocument/2006/relationships/hyperlink" Target="https://noisypixel.net/metal-unit-interview-waifus-2d-action-felix-soumpholphakdy/" TargetMode="External"/><Relationship Id="rId378" Type="http://schemas.openxmlformats.org/officeDocument/2006/relationships/hyperlink" Target="https://www.sohu.com/a/740136808_204824" TargetMode="External"/><Relationship Id="rId585" Type="http://schemas.openxmlformats.org/officeDocument/2006/relationships/hyperlink" Target="https://www.youtube.com/watch?v=xsmbVWflwpw" TargetMode="External"/><Relationship Id="rId792" Type="http://schemas.openxmlformats.org/officeDocument/2006/relationships/hyperlink" Target="https://steamcommunity.com/games/2105840/announcements/detail/526488742956893954" TargetMode="External"/><Relationship Id="rId806" Type="http://schemas.openxmlformats.org/officeDocument/2006/relationships/hyperlink" Target="https://store.steampowered.com/app/2060750/Star_Survivor/" TargetMode="External"/><Relationship Id="rId6" Type="http://schemas.openxmlformats.org/officeDocument/2006/relationships/hyperlink" Target="https://www.youtube.com/watch?v=JXv8hQguGCI" TargetMode="External"/><Relationship Id="rId238" Type="http://schemas.openxmlformats.org/officeDocument/2006/relationships/hyperlink" Target="https://steamcommunity.com/app/326150/discussions/0/617320168090466146/" TargetMode="External"/><Relationship Id="rId445" Type="http://schemas.openxmlformats.org/officeDocument/2006/relationships/hyperlink" Target="https://www.reddit.com/r/JRPG/comments/1k54nny/lets_discover_rogue_hearts_dungeon_jun_ota_and/" TargetMode="External"/><Relationship Id="rId652" Type="http://schemas.openxmlformats.org/officeDocument/2006/relationships/hyperlink" Target="https://youtu.be/HyhYA69y62c" TargetMode="External"/><Relationship Id="rId291" Type="http://schemas.openxmlformats.org/officeDocument/2006/relationships/hyperlink" Target="https://steamcommunity.com/app/1763250/discussions/0/4289188745218594758/" TargetMode="External"/><Relationship Id="rId305" Type="http://schemas.openxmlformats.org/officeDocument/2006/relationships/hyperlink" Target="https://moodytail.itch.io/pocket-crystal-league" TargetMode="External"/><Relationship Id="rId512" Type="http://schemas.openxmlformats.org/officeDocument/2006/relationships/hyperlink" Target="https://store.steampowered.com/app/3035330/Dicealot/" TargetMode="External"/><Relationship Id="rId957" Type="http://schemas.openxmlformats.org/officeDocument/2006/relationships/hyperlink" Target="https://campaign-mode.ghost.io/messhof-talks-building-blood-dungeon-inspiration-from-games-like-vampire-survivors-and-more/" TargetMode="External"/><Relationship Id="rId86" Type="http://schemas.openxmlformats.org/officeDocument/2006/relationships/hyperlink" Target="https://gamingtrend.com/previews/little-angels-maid-survivors-preview-playx4-a-brotato-esque-horde-survival-game-with-anime-packaging-and-evolutions-to-the-genre/" TargetMode="External"/><Relationship Id="rId151" Type="http://schemas.openxmlformats.org/officeDocument/2006/relationships/hyperlink" Target="https://x.com/tametick/status/1202248124221272064" TargetMode="External"/><Relationship Id="rId389" Type="http://schemas.openxmlformats.org/officeDocument/2006/relationships/hyperlink" Target="https://gamerant.com/lone-ruin-interview-roguelike-indie-game-design-inspirations-visuals-coding/" TargetMode="External"/><Relationship Id="rId596" Type="http://schemas.openxmlformats.org/officeDocument/2006/relationships/hyperlink" Target="https://www.reddit.com/r/NintendoSwitch/comments/8jv8rd/im_matt_bitner_sole_developer_of_a_robot_named/" TargetMode="External"/><Relationship Id="rId817" Type="http://schemas.openxmlformats.org/officeDocument/2006/relationships/hyperlink" Target="https://steamcommunity.com/app/3228590/discussions/0/591779267908673222/" TargetMode="External"/><Relationship Id="rId1002" Type="http://schemas.openxmlformats.org/officeDocument/2006/relationships/hyperlink" Target="https://www.youtube.com/watch?v=bexVkGq9Z9w" TargetMode="External"/><Relationship Id="rId249" Type="http://schemas.openxmlformats.org/officeDocument/2006/relationships/hyperlink" Target="https://steamcommunity.com/app/1494560/discussions/0/4335355681660890217/" TargetMode="External"/><Relationship Id="rId456" Type="http://schemas.openxmlformats.org/officeDocument/2006/relationships/hyperlink" Target="https://steamcommunity.com/app/535480/discussions/0/1693785035806645807/" TargetMode="External"/><Relationship Id="rId663" Type="http://schemas.openxmlformats.org/officeDocument/2006/relationships/hyperlink" Target="https://www.reddit.com/r/Games/comments/196wldd/swarm_grinder_last_bite_games_a_roguelite_game/" TargetMode="External"/><Relationship Id="rId870" Type="http://schemas.openxmlformats.org/officeDocument/2006/relationships/hyperlink" Target="https://store.steampowered.com/app/2348610/Slime_3K_Rise_Against_Despot/" TargetMode="External"/><Relationship Id="rId13" Type="http://schemas.openxmlformats.org/officeDocument/2006/relationships/hyperlink" Target="https://www.shadowofthewyrm.org/about.html" TargetMode="External"/><Relationship Id="rId109" Type="http://schemas.openxmlformats.org/officeDocument/2006/relationships/hyperlink" Target="https://www.nettosgameroom.com/2025/09/interview-with-team-tapas-creators-of.html" TargetMode="External"/><Relationship Id="rId316" Type="http://schemas.openxmlformats.org/officeDocument/2006/relationships/hyperlink" Target="https://steamcommunity.com/app/1494560/discussions/0/4335355681660890217/" TargetMode="External"/><Relationship Id="rId523" Type="http://schemas.openxmlformats.org/officeDocument/2006/relationships/hyperlink" Target="https://www.reddit.com/r/NintendoSwitch/comments/10q0wez/ama_the_roguelike_that_is_played_using_only_two/" TargetMode="External"/><Relationship Id="rId968" Type="http://schemas.openxmlformats.org/officeDocument/2006/relationships/hyperlink" Target="https://www.thesixthaxis.com/2026/08/18/interview-how-star-wars-galactic-racer-brings-some-good-tricks-to-the-arcade-racer/" TargetMode="External"/><Relationship Id="rId97" Type="http://schemas.openxmlformats.org/officeDocument/2006/relationships/hyperlink" Target="https://www.youtube.com/watch?v=DASCE8BbvOI&amp;t=1s%20(Got%20to%20play%20the%20kickstarter%20version%20early)" TargetMode="External"/><Relationship Id="rId730" Type="http://schemas.openxmlformats.org/officeDocument/2006/relationships/hyperlink" Target="https://www.indiedb.com/news/dev-blog-10-references-and-pop-culture-in-space-prison" TargetMode="External"/><Relationship Id="rId828" Type="http://schemas.openxmlformats.org/officeDocument/2006/relationships/hyperlink" Target="https://www.gamedeveloper.com/design/road-to-the-igf-spry-fox-s-and-wild-shadow-studios-i-realm-of-the-mad-god-i-" TargetMode="External"/><Relationship Id="rId162" Type="http://schemas.openxmlformats.org/officeDocument/2006/relationships/hyperlink" Target="https://roguebasin.com/index.php/Sword_of_the_Stars:_The_Pit" TargetMode="External"/><Relationship Id="rId467" Type="http://schemas.openxmlformats.org/officeDocument/2006/relationships/hyperlink" Target="https://youtu.be/VGMszILvj78" TargetMode="External"/><Relationship Id="rId674" Type="http://schemas.openxmlformats.org/officeDocument/2006/relationships/hyperlink" Target="https://bsky.app/profile/vfqd.itch.io/post/3mjfbk36e6k22" TargetMode="External"/><Relationship Id="rId881" Type="http://schemas.openxmlformats.org/officeDocument/2006/relationships/hyperlink" Target="https://www.indiegamemag.com/ido-yehieli-interview-nephews-and-niches/" TargetMode="External"/><Relationship Id="rId979" Type="http://schemas.openxmlformats.org/officeDocument/2006/relationships/hyperlink" Target="https://store.steampowered.com/app/2128270/Path_of_Achra/" TargetMode="External"/><Relationship Id="rId24" Type="http://schemas.openxmlformats.org/officeDocument/2006/relationships/hyperlink" Target="https://roguebasin.com/index.php/The_Ground_Gives_Way" TargetMode="External"/><Relationship Id="rId327" Type="http://schemas.openxmlformats.org/officeDocument/2006/relationships/hyperlink" Target="https://store.epicgames.com/en-US/news/super-fantasy-kingdom-city-builder-next-vampire-survivors-obsession" TargetMode="External"/><Relationship Id="rId534" Type="http://schemas.openxmlformats.org/officeDocument/2006/relationships/hyperlink" Target="https://x.com/tjgamedev/status/1850115152118796296" TargetMode="External"/><Relationship Id="rId741" Type="http://schemas.openxmlformats.org/officeDocument/2006/relationships/hyperlink" Target="https://www.youtube.com/watch?v=uKyeo6l_pAQ" TargetMode="External"/><Relationship Id="rId839" Type="http://schemas.openxmlformats.org/officeDocument/2006/relationships/hyperlink" Target="https://itch.io/t/9805/immortal-redneck-the-definitive-redneck-fps-roguelite" TargetMode="External"/><Relationship Id="rId173" Type="http://schemas.openxmlformats.org/officeDocument/2006/relationships/hyperlink" Target="https://www.roguelikeradio.com/2011/10/interview-with-ido-yehieli.html" TargetMode="External"/><Relationship Id="rId380" Type="http://schemas.openxmlformats.org/officeDocument/2006/relationships/hyperlink" Target="https://youtu.be/3C_nZPTNy4E" TargetMode="External"/><Relationship Id="rId601" Type="http://schemas.openxmlformats.org/officeDocument/2006/relationships/hyperlink" Target="https://caifuhao.eastmoney.com/news/20260725235351583816280" TargetMode="External"/><Relationship Id="rId240" Type="http://schemas.openxmlformats.org/officeDocument/2006/relationships/hyperlink" Target="https://www.reddit.com/r/NintendoSwitch/comments/trax0e/hi_im_the_developer_of_for_the_warp_a_scifi/" TargetMode="External"/><Relationship Id="rId478" Type="http://schemas.openxmlformats.org/officeDocument/2006/relationships/hyperlink" Target="https://steamcommunity.com/app/1803400/discussions/0/3883848697076653164/?l=hungarian" TargetMode="External"/><Relationship Id="rId685" Type="http://schemas.openxmlformats.org/officeDocument/2006/relationships/hyperlink" Target="https://store.steampowered.com/app/4195110/Ultrapool/" TargetMode="External"/><Relationship Id="rId892" Type="http://schemas.openxmlformats.org/officeDocument/2006/relationships/hyperlink" Target="https://crpgaddict.blogspot.com/2011/05/omega-everything-is-reference.html" TargetMode="External"/><Relationship Id="rId906" Type="http://schemas.openxmlformats.org/officeDocument/2006/relationships/hyperlink" Target="https://www.gamedeveloper.com/business/i-am-overburdened-recap-and-numbers" TargetMode="External"/><Relationship Id="rId35" Type="http://schemas.openxmlformats.org/officeDocument/2006/relationships/hyperlink" Target="https://youtu.be/DY-KwfFTU9g" TargetMode="External"/><Relationship Id="rId100" Type="http://schemas.openxmlformats.org/officeDocument/2006/relationships/hyperlink" Target="https://steamcommunity.com/app/1519490/discussions/0/5456682769556329213/" TargetMode="External"/><Relationship Id="rId338" Type="http://schemas.openxmlformats.org/officeDocument/2006/relationships/hyperlink" Target="https://www.kxan.com/business/press-releases/ein-presswire/785406016/idream-interactive-unveils-runeborn-a-dark-fantasy-roguelike-deckbuilder-at-steam-next-fest/" TargetMode="External"/><Relationship Id="rId545" Type="http://schemas.openxmlformats.org/officeDocument/2006/relationships/hyperlink" Target="https://youtu.be/cX-tottt9i0" TargetMode="External"/><Relationship Id="rId752" Type="http://schemas.openxmlformats.org/officeDocument/2006/relationships/hyperlink" Target="https://rogueliker.com/footgun-underground-interview/" TargetMode="External"/><Relationship Id="rId184" Type="http://schemas.openxmlformats.org/officeDocument/2006/relationships/hyperlink" Target="https://monstervine.com/ic/IC-LR-Interview.mp3" TargetMode="External"/><Relationship Id="rId391" Type="http://schemas.openxmlformats.org/officeDocument/2006/relationships/hyperlink" Target="https://fextralife.com/odinfall-a-new-viking-themed-roguelite-coming-to-early-access/" TargetMode="External"/><Relationship Id="rId405" Type="http://schemas.openxmlformats.org/officeDocument/2006/relationships/hyperlink" Target="https://youtu.be/ShnrIAmnN8I" TargetMode="External"/><Relationship Id="rId612" Type="http://schemas.openxmlformats.org/officeDocument/2006/relationships/hyperlink" Target="https://mcvuk.com/development-news/when-we-made-moonlighter/" TargetMode="External"/><Relationship Id="rId251" Type="http://schemas.openxmlformats.org/officeDocument/2006/relationships/hyperlink" Target="https://en.wikipedia.org/wiki/Slay_the_Spire" TargetMode="External"/><Relationship Id="rId489" Type="http://schemas.openxmlformats.org/officeDocument/2006/relationships/hyperlink" Target="https://steamcommunity.com/app/1016730/discussions/0/1814296907961762044/" TargetMode="External"/><Relationship Id="rId696" Type="http://schemas.openxmlformats.org/officeDocument/2006/relationships/hyperlink" Target="https://x.com/Handmancers/status/2038942935211798568?s=20" TargetMode="External"/><Relationship Id="rId917" Type="http://schemas.openxmlformats.org/officeDocument/2006/relationships/hyperlink" Target="https://www.youtube.com/watch?v=cX-tottt9i0" TargetMode="External"/><Relationship Id="rId46" Type="http://schemas.openxmlformats.org/officeDocument/2006/relationships/hyperlink" Target="https://www.youtube.com/watch?v=7SjRhK9wdEE" TargetMode="External"/><Relationship Id="rId349" Type="http://schemas.openxmlformats.org/officeDocument/2006/relationships/hyperlink" Target="https://x.com/MasksOfTheVoid/status/2084174185505448157?s=20" TargetMode="External"/><Relationship Id="rId556" Type="http://schemas.openxmlformats.org/officeDocument/2006/relationships/hyperlink" Target="https://dumbandfat.com/coincrypt/" TargetMode="External"/><Relationship Id="rId763" Type="http://schemas.openxmlformats.org/officeDocument/2006/relationships/hyperlink" Target="https://cliqist.com/2015/01/30/children-morta-interview/" TargetMode="External"/><Relationship Id="rId111" Type="http://schemas.openxmlformats.org/officeDocument/2006/relationships/hyperlink" Target="https://www.reddit.com/r/IndieGaming/comments/evnabb/a_short_impression_of_insurmountable_our_new_game/" TargetMode="External"/><Relationship Id="rId195" Type="http://schemas.openxmlformats.org/officeDocument/2006/relationships/hyperlink" Target="https://www.qcfdesign.com/wiki/DesktopDungeons/index.php?title=Desktop_Dungeons" TargetMode="External"/><Relationship Id="rId209" Type="http://schemas.openxmlformats.org/officeDocument/2006/relationships/hyperlink" Target="https://www.youtube.com/watch?v=giIIoIKntnw" TargetMode="External"/><Relationship Id="rId416" Type="http://schemas.openxmlformats.org/officeDocument/2006/relationships/hyperlink" Target="https://x.com/search?q=from%3AMiraricogames%20survivors&amp;src=typed_query" TargetMode="External"/><Relationship Id="rId970" Type="http://schemas.openxmlformats.org/officeDocument/2006/relationships/hyperlink" Target="https://www.dualshockers.com/godbreakers-hands-on-preview-reveal/" TargetMode="External"/><Relationship Id="rId623" Type="http://schemas.openxmlformats.org/officeDocument/2006/relationships/hyperlink" Target="https://github.com/ScottBurger/going_rogue_podcast/blob/master/docs/providence.md" TargetMode="External"/><Relationship Id="rId830" Type="http://schemas.openxmlformats.org/officeDocument/2006/relationships/hyperlink" Target="https://reviewfix.com/2018/08/review-fix-exclusive-inside-caves-of-qud/" TargetMode="External"/><Relationship Id="rId928" Type="http://schemas.openxmlformats.org/officeDocument/2006/relationships/hyperlink" Target="https://www.youtube.com/watch?v=QZU3KnG_XTU" TargetMode="External"/><Relationship Id="rId57" Type="http://schemas.openxmlformats.org/officeDocument/2006/relationships/hyperlink" Target="https://store.steampowered.com/app/2797650/Pip_My_Dice/" TargetMode="External"/><Relationship Id="rId262" Type="http://schemas.openxmlformats.org/officeDocument/2006/relationships/hyperlink" Target="https://rogueliker.com/vellum-inspirations/" TargetMode="External"/><Relationship Id="rId567" Type="http://schemas.openxmlformats.org/officeDocument/2006/relationships/hyperlink" Target="https://en.wikipedia.org/wiki/Rogue_Legacy" TargetMode="External"/><Relationship Id="rId122" Type="http://schemas.openxmlformats.org/officeDocument/2006/relationships/hyperlink" Target="https://www.reddit.com/r/roguelites/comments/r8cay9/weve_been_developing_the_roguelite_escape_the_mad/" TargetMode="External"/><Relationship Id="rId774" Type="http://schemas.openxmlformats.org/officeDocument/2006/relationships/hyperlink" Target="https://steamcommunity.com/games/3066570/announcements/detail/4356754561281185320" TargetMode="External"/><Relationship Id="rId981" Type="http://schemas.openxmlformats.org/officeDocument/2006/relationships/hyperlink" Target="https://www.reddit.com/r/AndroidGaming/comments/jyfdyo/comment/gdbln46/" TargetMode="External"/><Relationship Id="rId427" Type="http://schemas.openxmlformats.org/officeDocument/2006/relationships/hyperlink" Target="https://youtu.be/Jn9yS2eSJzg" TargetMode="External"/><Relationship Id="rId634" Type="http://schemas.openxmlformats.org/officeDocument/2006/relationships/hyperlink" Target="https://store.steampowered.com/news/app/3618850/view/527612739964633653?l=english" TargetMode="External"/><Relationship Id="rId841" Type="http://schemas.openxmlformats.org/officeDocument/2006/relationships/hyperlink" Target="https://reviewfix.com/2018/03/review-fix-exclusive-inside-immortal-redneck/" TargetMode="External"/><Relationship Id="rId273" Type="http://schemas.openxmlformats.org/officeDocument/2006/relationships/hyperlink" Target="https://www.gamingfurever.com/news/editorials/brew-interview-with-ceo-of-snow-leaf-studios-isak-wahl" TargetMode="External"/><Relationship Id="rId480" Type="http://schemas.openxmlformats.org/officeDocument/2006/relationships/hyperlink" Target="https://www.reddit.com/r/Games/comments/s5izbt/breach_wanderers_baronnerie_games_roguelike/" TargetMode="External"/><Relationship Id="rId701" Type="http://schemas.openxmlformats.org/officeDocument/2006/relationships/hyperlink" Target="https://www.youtube.com/watch?v=5xuW5r3ww6Y" TargetMode="External"/><Relationship Id="rId939" Type="http://schemas.openxmlformats.org/officeDocument/2006/relationships/hyperlink" Target="https://www.gamebanshee.com/news/104059-dungeons-of-dredmor-review-interview-and-patch-update.html" TargetMode="External"/><Relationship Id="rId68" Type="http://schemas.openxmlformats.org/officeDocument/2006/relationships/hyperlink" Target="https://store.steampowered.com/app/3333700/The_Royal_Writ/" TargetMode="External"/><Relationship Id="rId133" Type="http://schemas.openxmlformats.org/officeDocument/2006/relationships/hyperlink" Target="https://x.com/AnAmazingWizard/status/1489554155597352962?s=20" TargetMode="External"/><Relationship Id="rId340" Type="http://schemas.openxmlformats.org/officeDocument/2006/relationships/hyperlink" Target="https://store.steampowered.com/app/2902440/Steves_Warehouse_Physics_Roguelike_Chaos/" TargetMode="External"/><Relationship Id="rId578" Type="http://schemas.openxmlformats.org/officeDocument/2006/relationships/hyperlink" Target="https://www.reddit.com/r/IndieGaming/comments/1iooyqr/roguelike_autobattler_cute_creatures_what_do_you/" TargetMode="External"/><Relationship Id="rId785" Type="http://schemas.openxmlformats.org/officeDocument/2006/relationships/hyperlink" Target="https://store.steampowered.com/app/2420510/HoloCure__Save_the_Fans/" TargetMode="External"/><Relationship Id="rId992" Type="http://schemas.openxmlformats.org/officeDocument/2006/relationships/hyperlink" Target="https://www.gamespress.com/it/Cursemark-Demo-Now-Available" TargetMode="External"/><Relationship Id="rId200" Type="http://schemas.openxmlformats.org/officeDocument/2006/relationships/hyperlink" Target="https://roguebasin.com/index.php/ZMAngband" TargetMode="External"/><Relationship Id="rId438" Type="http://schemas.openxmlformats.org/officeDocument/2006/relationships/hyperlink" Target="https://roguebasin.com/index.php/Larn" TargetMode="External"/><Relationship Id="rId645" Type="http://schemas.openxmlformats.org/officeDocument/2006/relationships/hyperlink" Target="https://www.moguragames.com/smokingwolfinterview/" TargetMode="External"/><Relationship Id="rId852" Type="http://schemas.openxmlformats.org/officeDocument/2006/relationships/hyperlink" Target="https://www.quartertothree.com/fp/2013/07/30/ten-things-you-should-know-about-sunless-sea/" TargetMode="External"/><Relationship Id="rId284" Type="http://schemas.openxmlformats.org/officeDocument/2006/relationships/hyperlink" Target="https://www.polygon.com/gaming/610928/lost-random-eternal-die-roguelike-developer-insights/" TargetMode="External"/><Relationship Id="rId491" Type="http://schemas.openxmlformats.org/officeDocument/2006/relationships/hyperlink" Target="https://indiegamepicks.wordpress.com/2023/10/18/deepest-chamber-resurrection-interview/" TargetMode="External"/><Relationship Id="rId505" Type="http://schemas.openxmlformats.org/officeDocument/2006/relationships/hyperlink" Target="https://www.digitallydownloaded.net/2021/10/four-quick-questions-for-developer-of.html" TargetMode="External"/><Relationship Id="rId712" Type="http://schemas.openxmlformats.org/officeDocument/2006/relationships/hyperlink" Target="https://www.youtube.com/watch?v=L0Yg-sCCPEo" TargetMode="External"/><Relationship Id="rId79" Type="http://schemas.openxmlformats.org/officeDocument/2006/relationships/hyperlink" Target="https://steamcommunity.com/app/371430/discussions/0/494631967651210890/" TargetMode="External"/><Relationship Id="rId144" Type="http://schemas.openxmlformats.org/officeDocument/2006/relationships/hyperlink" Target="https://www.cbr.com/rogue-prince-of-persia-asadi-xye-dylan-eurlings-interview/" TargetMode="External"/><Relationship Id="rId589" Type="http://schemas.openxmlformats.org/officeDocument/2006/relationships/hyperlink" Target="https://www.reddit.com/r/IndieGaming/comments/1iooyqr/roguelike_autobattler_cute_creatures_what_do_you/" TargetMode="External"/><Relationship Id="rId796" Type="http://schemas.openxmlformats.org/officeDocument/2006/relationships/hyperlink" Target="https://steamcommunity.com/games/692890/announcements/detail/4599817768902300278" TargetMode="External"/><Relationship Id="rId351" Type="http://schemas.openxmlformats.org/officeDocument/2006/relationships/hyperlink" Target="https://roguebasin.com/index.php?title=Diablo" TargetMode="External"/><Relationship Id="rId449" Type="http://schemas.openxmlformats.org/officeDocument/2006/relationships/hyperlink" Target="https://youtu.be/0MY03yNkuFI" TargetMode="External"/><Relationship Id="rId656" Type="http://schemas.openxmlformats.org/officeDocument/2006/relationships/hyperlink" Target="https://www.reddit.com/r/IndieGaming/comments/1dnw8jb/been_working_on_an_experimental_survivorslike/" TargetMode="External"/><Relationship Id="rId863" Type="http://schemas.openxmlformats.org/officeDocument/2006/relationships/hyperlink" Target="https://steamcommunity.com/games/981430/announcements/detail/3728349046587300862" TargetMode="External"/><Relationship Id="rId211" Type="http://schemas.openxmlformats.org/officeDocument/2006/relationships/hyperlink" Target="http://www.bay12forums.com/smf/index.php?topic=173000.0" TargetMode="External"/><Relationship Id="rId295" Type="http://schemas.openxmlformats.org/officeDocument/2006/relationships/hyperlink" Target="https://youtu.be/VGMszILvj78" TargetMode="External"/><Relationship Id="rId309" Type="http://schemas.openxmlformats.org/officeDocument/2006/relationships/hyperlink" Target="https://en.wikipedia.org/wiki/Backpack_Hero" TargetMode="External"/><Relationship Id="rId516" Type="http://schemas.openxmlformats.org/officeDocument/2006/relationships/hyperlink" Target="https://x.com/NadirTheGame/status/1585925975115702273?s=20" TargetMode="External"/><Relationship Id="rId723" Type="http://schemas.openxmlformats.org/officeDocument/2006/relationships/hyperlink" Target="https://www.youtube.com/shorts/VHSBsCiZ148" TargetMode="External"/><Relationship Id="rId930" Type="http://schemas.openxmlformats.org/officeDocument/2006/relationships/hyperlink" Target="https://www.youtube.com/watch?v=QZU3KnG_XTU" TargetMode="External"/><Relationship Id="rId155" Type="http://schemas.openxmlformats.org/officeDocument/2006/relationships/hyperlink" Target="https://steamcommunity.com/app/1823390/discussions/2/6893400166994423780/" TargetMode="External"/><Relationship Id="rId362" Type="http://schemas.openxmlformats.org/officeDocument/2006/relationships/hyperlink" Target="https://roguebasin.com/index.php?title=Diablo" TargetMode="External"/><Relationship Id="rId222" Type="http://schemas.openxmlformats.org/officeDocument/2006/relationships/hyperlink" Target="https://en.wikipedia.org/wiki/Gunfire_Reborn" TargetMode="External"/><Relationship Id="rId667" Type="http://schemas.openxmlformats.org/officeDocument/2006/relationships/hyperlink" Target="https://80.lv/articles/making-hack-and-slash-action-rpg-voin-as-solo-developer" TargetMode="External"/><Relationship Id="rId874" Type="http://schemas.openxmlformats.org/officeDocument/2006/relationships/hyperlink" Target="https://store.steampowered.com/app/2348610/Slime_3K_Rise_Against_Despot/" TargetMode="External"/><Relationship Id="rId17" Type="http://schemas.openxmlformats.org/officeDocument/2006/relationships/hyperlink" Target="https://x.com/tametick/status/1202248124221272064" TargetMode="External"/><Relationship Id="rId527" Type="http://schemas.openxmlformats.org/officeDocument/2006/relationships/hyperlink" Target="https://x.com/CLLC_studio/status/1925866594078453892" TargetMode="External"/><Relationship Id="rId734" Type="http://schemas.openxmlformats.org/officeDocument/2006/relationships/hyperlink" Target="https://www.facebook.com/groups/132728896890594/posts/2551615688335224/" TargetMode="External"/><Relationship Id="rId941" Type="http://schemas.openxmlformats.org/officeDocument/2006/relationships/hyperlink" Target="https://store.steampowered.com/news/app/2002220/view/3716075659957435965?l=english" TargetMode="External"/><Relationship Id="rId70" Type="http://schemas.openxmlformats.org/officeDocument/2006/relationships/hyperlink" Target="https://www.youtube.com/watch?v=9MTnAtXsJn0" TargetMode="External"/><Relationship Id="rId166" Type="http://schemas.openxmlformats.org/officeDocument/2006/relationships/hyperlink" Target="https://store.steampowered.com/app/3548520/DOG_WITCH/" TargetMode="External"/><Relationship Id="rId373" Type="http://schemas.openxmlformats.org/officeDocument/2006/relationships/hyperlink" Target="https://www.youtube.com/watch?v=xsmbVWflwpw" TargetMode="External"/><Relationship Id="rId580" Type="http://schemas.openxmlformats.org/officeDocument/2006/relationships/hyperlink" Target="https://x.com/mumpitzgames/status/1925572756806017381" TargetMode="External"/><Relationship Id="rId801" Type="http://schemas.openxmlformats.org/officeDocument/2006/relationships/hyperlink" Target="https://store.steampowered.com/app/1271280/Rift_Wizard/" TargetMode="External"/><Relationship Id="rId1" Type="http://schemas.openxmlformats.org/officeDocument/2006/relationships/hyperlink" Target="https://steamcommunity.com/app/1461910/discussions/0/3363649332031630216/?l=finnish" TargetMode="External"/><Relationship Id="rId233" Type="http://schemas.openxmlformats.org/officeDocument/2006/relationships/hyperlink" Target="https://arcanium-rise-of-akhan.xsollasitebuilder.com/" TargetMode="External"/><Relationship Id="rId440" Type="http://schemas.openxmlformats.org/officeDocument/2006/relationships/hyperlink" Target="https://www.youtube.com/watch?v=DASCE8BbvOI&amp;t=1s" TargetMode="External"/><Relationship Id="rId678" Type="http://schemas.openxmlformats.org/officeDocument/2006/relationships/hyperlink" Target="https://store.epicgames.com/news/pengpong-s-hockey-pinball-chaos-was-the-result-of-a-game-jam?lang=vi" TargetMode="External"/><Relationship Id="rId885" Type="http://schemas.openxmlformats.org/officeDocument/2006/relationships/hyperlink" Target="https://turnbasedlovers.com/10-turns-interview/with-cobalt-core-devs/" TargetMode="External"/><Relationship Id="rId28" Type="http://schemas.openxmlformats.org/officeDocument/2006/relationships/hyperlink" Target="https://store.steampowered.com/app/2479320/Pesticide_Not_Required/" TargetMode="External"/><Relationship Id="rId300" Type="http://schemas.openxmlformats.org/officeDocument/2006/relationships/hyperlink" Target="https://roguebasin.com/index.php/The_Ground_Gives_Way" TargetMode="External"/><Relationship Id="rId538" Type="http://schemas.openxmlformats.org/officeDocument/2006/relationships/hyperlink" Target="https://store.steampowered.com/app/3035330/Dicealot/" TargetMode="External"/><Relationship Id="rId745" Type="http://schemas.openxmlformats.org/officeDocument/2006/relationships/hyperlink" Target="https://www.youtube.com/watch?v=uKyeo6l_pAQ" TargetMode="External"/><Relationship Id="rId952" Type="http://schemas.openxmlformats.org/officeDocument/2006/relationships/hyperlink" Target="https://campaign-mode.ghost.io/messhof-talks-building-blood-dungeon-inspiration-from-games-like-vampire-survivors-and-more/" TargetMode="External"/><Relationship Id="rId81" Type="http://schemas.openxmlformats.org/officeDocument/2006/relationships/hyperlink" Target="https://www.youtube.com/watch?v=G8e_zxWb3QA" TargetMode="External"/><Relationship Id="rId177" Type="http://schemas.openxmlformats.org/officeDocument/2006/relationships/hyperlink" Target="https://steamcommunity.com/app/371430/discussions/0/494631967651210890/" TargetMode="External"/><Relationship Id="rId384" Type="http://schemas.openxmlformats.org/officeDocument/2006/relationships/hyperlink" Target="https://www.reddit.com/r/Games/comments/czn9i5/were_the_developers_of_atomicrops_an_action/" TargetMode="External"/><Relationship Id="rId591" Type="http://schemas.openxmlformats.org/officeDocument/2006/relationships/hyperlink" Target="https://gamestudio.n-ix.com/case-study/the-bazaar-game-development-story/" TargetMode="External"/><Relationship Id="rId605" Type="http://schemas.openxmlformats.org/officeDocument/2006/relationships/hyperlink" Target="https://steamcommunity.com/app/225280/discussions/0/846961716374404705/" TargetMode="External"/><Relationship Id="rId812" Type="http://schemas.openxmlformats.org/officeDocument/2006/relationships/hyperlink" Target="https://steamcommunity.com/games/1732090/announcements/detail/3328736922033412095" TargetMode="External"/><Relationship Id="rId244" Type="http://schemas.openxmlformats.org/officeDocument/2006/relationships/hyperlink" Target="https://forums.tigsource.com/index.php?topic=41609.0" TargetMode="External"/><Relationship Id="rId689" Type="http://schemas.openxmlformats.org/officeDocument/2006/relationships/hyperlink" Target="https://store.steampowered.com/app/3484940/Curse_of_Pirates/" TargetMode="External"/><Relationship Id="rId896" Type="http://schemas.openxmlformats.org/officeDocument/2006/relationships/hyperlink" Target="https://www.youtube.com/watch?v=txv0XsRrFwo" TargetMode="External"/><Relationship Id="rId39" Type="http://schemas.openxmlformats.org/officeDocument/2006/relationships/hyperlink" Target="https://store.steampowered.com/app/3823370/Beyond_Words/" TargetMode="External"/><Relationship Id="rId451" Type="http://schemas.openxmlformats.org/officeDocument/2006/relationships/hyperlink" Target="https://store.steampowered.com/app/465200/Fury_Unleashed/" TargetMode="External"/><Relationship Id="rId549" Type="http://schemas.openxmlformats.org/officeDocument/2006/relationships/hyperlink" Target="https://forum.gamemaker.io/index.php?threads/cats-dice-a-big-number-dice-building-roguelike-inspired-by-games-such-as-balatro-and-slice-dice.114871/" TargetMode="External"/><Relationship Id="rId756" Type="http://schemas.openxmlformats.org/officeDocument/2006/relationships/hyperlink" Target="https://toogytime.wordpress.com/2014/12/16/toogy-talk-crawl-an-interview-with-barney-cumming-of-powerhoof/" TargetMode="External"/><Relationship Id="rId104" Type="http://schemas.openxmlformats.org/officeDocument/2006/relationships/hyperlink" Target="https://en.wikipedia.org/wiki/BPM:_Bullets_Per_Minute" TargetMode="External"/><Relationship Id="rId188" Type="http://schemas.openxmlformats.org/officeDocument/2006/relationships/hyperlink" Target="https://www.reddit.com/r/nintendo/comments/691a58/we_are_team_tumbleseed_and_we_launched_tumbleseed/" TargetMode="External"/><Relationship Id="rId311" Type="http://schemas.openxmlformats.org/officeDocument/2006/relationships/hyperlink" Target="https://youtu.be/zLmdMjZtDs4" TargetMode="External"/><Relationship Id="rId395" Type="http://schemas.openxmlformats.org/officeDocument/2006/relationships/hyperlink" Target="https://store.steampowered.com/app/512900/Streets_of_Rogue/" TargetMode="External"/><Relationship Id="rId409" Type="http://schemas.openxmlformats.org/officeDocument/2006/relationships/hyperlink" Target="https://www.gamedeveloper.com/business/marketing-on-the-app-store-the-cautionary-tale-of-i-100-rogues-i-" TargetMode="External"/><Relationship Id="rId963" Type="http://schemas.openxmlformats.org/officeDocument/2006/relationships/hyperlink" Target="https://www.reddit.com/r/AndroidGaming/comments/jyfdyo/comment/gdbln46/" TargetMode="External"/><Relationship Id="rId92" Type="http://schemas.openxmlformats.org/officeDocument/2006/relationships/hyperlink" Target="https://store.steampowered.com/app/3314790/CloverPit/" TargetMode="External"/><Relationship Id="rId616" Type="http://schemas.openxmlformats.org/officeDocument/2006/relationships/hyperlink" Target="https://www.polygon.com/2013/6/20/4439320/our-darker-purpose-kickstarter-avidly-wild-games/" TargetMode="External"/><Relationship Id="rId823" Type="http://schemas.openxmlformats.org/officeDocument/2006/relationships/hyperlink" Target="https://dtf.ru/gamedev/141739-otzyvy-i-obshenie-na-meropriyatiyah-uchat-luchshe-lyubyh-kursov-beseda-s-avtorom-rogalika-despots-game" TargetMode="External"/><Relationship Id="rId255" Type="http://schemas.openxmlformats.org/officeDocument/2006/relationships/hyperlink" Target="https://youtu.be/X_7TB97jCug%20&amp;%20check%20folder" TargetMode="External"/><Relationship Id="rId462" Type="http://schemas.openxmlformats.org/officeDocument/2006/relationships/hyperlink" Target="https://steamcommunity.com/app/242680/discussions/0/648811852292061582/" TargetMode="External"/><Relationship Id="rId115" Type="http://schemas.openxmlformats.org/officeDocument/2006/relationships/hyperlink" Target="https://www.reddit.com/r/pcgaming/comments/1kxi8ze/as_we_descend_strategy_roguelike_deckbuilder/" TargetMode="External"/><Relationship Id="rId322" Type="http://schemas.openxmlformats.org/officeDocument/2006/relationships/hyperlink" Target="https://roguebasin.com/index.php/Dungeon_Crawl_Stone_Soup" TargetMode="External"/><Relationship Id="rId767" Type="http://schemas.openxmlformats.org/officeDocument/2006/relationships/hyperlink" Target="https://www.gamesradar.com/modern-roguelikes-are-in-great-shape-but-where-does-the-genre-go-next/" TargetMode="External"/><Relationship Id="rId974" Type="http://schemas.openxmlformats.org/officeDocument/2006/relationships/hyperlink" Target="https://www.youtube.com/watch?v=hlNHCK_WBaE" TargetMode="External"/><Relationship Id="rId199" Type="http://schemas.openxmlformats.org/officeDocument/2006/relationships/hyperlink" Target="https://www.gamedeveloper.com/game-platforms/eugene-paik-talks-about-vagante-a-roguelite-8-years-in-the-making" TargetMode="External"/><Relationship Id="rId627" Type="http://schemas.openxmlformats.org/officeDocument/2006/relationships/hyperlink" Target="https://www.terribleposture.com/tower-of-guns/" TargetMode="External"/><Relationship Id="rId834" Type="http://schemas.openxmlformats.org/officeDocument/2006/relationships/hyperlink" Target="https://www.gamegrin.com/articles/developer-interview-neon-abyss-2-veewo-games/" TargetMode="External"/><Relationship Id="rId266" Type="http://schemas.openxmlformats.org/officeDocument/2006/relationships/hyperlink" Target="https://roguebasin.com/index.php/GearHead_Caramel" TargetMode="External"/><Relationship Id="rId473" Type="http://schemas.openxmlformats.org/officeDocument/2006/relationships/hyperlink" Target="https://www.kickstarter.com/projects/hibernian-workshop/astral-ascent" TargetMode="External"/><Relationship Id="rId680" Type="http://schemas.openxmlformats.org/officeDocument/2006/relationships/hyperlink" Target="https://store.epicgames.com/news/pengpong-s-hockey-pinball-chaos-was-the-result-of-a-game-jam?lang=vi" TargetMode="External"/><Relationship Id="rId901" Type="http://schemas.openxmlformats.org/officeDocument/2006/relationships/hyperlink" Target="https://www.gamemeca.com/en/view.php?gid=1778935" TargetMode="External"/><Relationship Id="rId30" Type="http://schemas.openxmlformats.org/officeDocument/2006/relationships/hyperlink" Target="http://www.roguelikeradio.com/2019/02/episode-151-haque.html" TargetMode="External"/><Relationship Id="rId126" Type="http://schemas.openxmlformats.org/officeDocument/2006/relationships/hyperlink" Target="https://x.com/studio_goblinz/status/1703121970680807815?s=20" TargetMode="External"/><Relationship Id="rId333" Type="http://schemas.openxmlformats.org/officeDocument/2006/relationships/hyperlink" Target="https://x.com/Typin_/status/2033598772677140518?s=20" TargetMode="External"/><Relationship Id="rId540" Type="http://schemas.openxmlformats.org/officeDocument/2006/relationships/hyperlink" Target="https://en.touhouwiki.net/wiki/Touhou:_Lost_Branch_of_Legend" TargetMode="External"/><Relationship Id="rId778" Type="http://schemas.openxmlformats.org/officeDocument/2006/relationships/hyperlink" Target="https://steamcommunity.com/games/1619520/announcements/detail/3692434297316940519" TargetMode="External"/><Relationship Id="rId985" Type="http://schemas.openxmlformats.org/officeDocument/2006/relationships/hyperlink" Target="https://www.reddit.com/r/Games/comments/1jxz6nn/spinny_dungeon_typing_monkey_landlord_vs_zombies/" TargetMode="External"/><Relationship Id="rId638" Type="http://schemas.openxmlformats.org/officeDocument/2006/relationships/hyperlink" Target="https://www.dualshockers.com/touhou-genso-wanderer-interview-director-jyunya-talks-about-the-best-rouge-like-game-in-japan/" TargetMode="External"/><Relationship Id="rId845" Type="http://schemas.openxmlformats.org/officeDocument/2006/relationships/hyperlink" Target="https://web.archive.org/web/20250319160658/https:/www.whatsitlike.com.au/interview-with-tiago-zaidan-vampire-hunters/" TargetMode="External"/><Relationship Id="rId277" Type="http://schemas.openxmlformats.org/officeDocument/2006/relationships/hyperlink" Target="https://www.reddit.com/r/IndieGaming/comments/1pji5gu/dunjungle_the_monkey_action_roguelite_is_out_on/" TargetMode="External"/><Relationship Id="rId400" Type="http://schemas.openxmlformats.org/officeDocument/2006/relationships/hyperlink" Target="https://www.reddit.com/r/roguelites/comments/1u78c4e/2_years_later_my_solo_pinball_roguelike_project/" TargetMode="External"/><Relationship Id="rId484" Type="http://schemas.openxmlformats.org/officeDocument/2006/relationships/hyperlink" Target="https://caifuhao.eastmoney.com/news/20260725235351583816280" TargetMode="External"/><Relationship Id="rId705" Type="http://schemas.openxmlformats.org/officeDocument/2006/relationships/hyperlink" Target="https://www.youtube.com/watch?v=4M-9B0RWQF8" TargetMode="External"/><Relationship Id="rId137" Type="http://schemas.openxmlformats.org/officeDocument/2006/relationships/hyperlink" Target="https://store.steampowered.com/app/465200/Fury_Unleashed/" TargetMode="External"/><Relationship Id="rId344" Type="http://schemas.openxmlformats.org/officeDocument/2006/relationships/hyperlink" Target="https://store.steampowered.com/app/3035330/Dicealot/" TargetMode="External"/><Relationship Id="rId691" Type="http://schemas.openxmlformats.org/officeDocument/2006/relationships/hyperlink" Target="https://games.gg/news/wanderburg-trailers-drive-150k-steam-wishlists/" TargetMode="External"/><Relationship Id="rId789" Type="http://schemas.openxmlformats.org/officeDocument/2006/relationships/hyperlink" Target="https://steamcommunity.com/games/2068280/announcements/detail/5301322539098227375" TargetMode="External"/><Relationship Id="rId912" Type="http://schemas.openxmlformats.org/officeDocument/2006/relationships/hyperlink" Target="https://web.archive.org/web/20230609153941/https:/www.thecgview.com/p/roboquest-developer-interview" TargetMode="External"/><Relationship Id="rId996" Type="http://schemas.openxmlformats.org/officeDocument/2006/relationships/hyperlink" Target="https://x.com/EffortStarGames/status/1788742633642418421" TargetMode="External"/><Relationship Id="rId41" Type="http://schemas.openxmlformats.org/officeDocument/2006/relationships/hyperlink" Target="https://forum.gamemaker.io/index.php?threads/cats-dice-a-big-number-dice-building-roguelike-inspired-by-games-such-as-balatro-and-slice-dice.114871/" TargetMode="External"/><Relationship Id="rId83" Type="http://schemas.openxmlformats.org/officeDocument/2006/relationships/hyperlink" Target="https://caifuhao.eastmoney.com/news/20260725235351583816280" TargetMode="External"/><Relationship Id="rId179" Type="http://schemas.openxmlformats.org/officeDocument/2006/relationships/hyperlink" Target="https://en.wikipedia.org/wiki/Teamfight_Tactics" TargetMode="External"/><Relationship Id="rId386" Type="http://schemas.openxmlformats.org/officeDocument/2006/relationships/hyperlink" Target="https://en.wikipedia.org/wiki/Enter_the_Gungeon" TargetMode="External"/><Relationship Id="rId551" Type="http://schemas.openxmlformats.org/officeDocument/2006/relationships/hyperlink" Target="https://gamerant.com/lone-ruin-interview-roguelike-indie-game-design-inspirations-visuals-coding/" TargetMode="External"/><Relationship Id="rId593" Type="http://schemas.openxmlformats.org/officeDocument/2006/relationships/hyperlink" Target="https://youtu.be/DY-KwfFTU9g" TargetMode="External"/><Relationship Id="rId607" Type="http://schemas.openxmlformats.org/officeDocument/2006/relationships/hyperlink" Target="https://switchplayer.net/2017/05/08/grabbing-a-frozenbyte-with-some-has-been-heroes/" TargetMode="External"/><Relationship Id="rId649" Type="http://schemas.openxmlformats.org/officeDocument/2006/relationships/hyperlink" Target="https://x.com/ArturSmiarowski/status/1870390372389597210" TargetMode="External"/><Relationship Id="rId814" Type="http://schemas.openxmlformats.org/officeDocument/2006/relationships/hyperlink" Target="https://steamcommunity.com/games/1105670/announcements/detail/2996568545566483264" TargetMode="External"/><Relationship Id="rId856" Type="http://schemas.openxmlformats.org/officeDocument/2006/relationships/hyperlink" Target="https://newsletter.gamediscover.co/p/how-sulfur-sold-50k-real-fast-and" TargetMode="External"/><Relationship Id="rId190" Type="http://schemas.openxmlformats.org/officeDocument/2006/relationships/hyperlink" Target="https://store.steampowered.com/app/496620/Monster_Slayers/" TargetMode="External"/><Relationship Id="rId204" Type="http://schemas.openxmlformats.org/officeDocument/2006/relationships/hyperlink" Target="https://steamcommunity.com/app/1519490/discussions/0/5456682769556329213/" TargetMode="External"/><Relationship Id="rId246" Type="http://schemas.openxmlformats.org/officeDocument/2006/relationships/hyperlink" Target="https://www.polygon.com/2013/6/20/4439320/our-darker-purpose-kickstarter-avidly-wild-games/" TargetMode="External"/><Relationship Id="rId288" Type="http://schemas.openxmlformats.org/officeDocument/2006/relationships/hyperlink" Target="https://www.reddit.com/r/roguelites/comments/xtr9td/tomorrow_we_have_a_huge_announcement_for/" TargetMode="External"/><Relationship Id="rId411" Type="http://schemas.openxmlformats.org/officeDocument/2006/relationships/hyperlink" Target="https://roguebasin.com/index.php/Haque" TargetMode="External"/><Relationship Id="rId453" Type="http://schemas.openxmlformats.org/officeDocument/2006/relationships/hyperlink" Target="https://mcvuk.com/development-news/when-we-made-moonlighter/" TargetMode="External"/><Relationship Id="rId509" Type="http://schemas.openxmlformats.org/officeDocument/2006/relationships/hyperlink" Target="https://en.wikipedia.org/wiki/Luck_Be_a_Landlord" TargetMode="External"/><Relationship Id="rId660" Type="http://schemas.openxmlformats.org/officeDocument/2006/relationships/hyperlink" Target="https://www.reddit.com/r/shmups/comments/y3uhl5/i_just_released_my_game_icewall_an_action/" TargetMode="External"/><Relationship Id="rId898" Type="http://schemas.openxmlformats.org/officeDocument/2006/relationships/hyperlink" Target="https://creators.spotify.com/pod/profile/openindie/episodes/29---Pixlpunk---Tiny-Rogues---RubyDev---Austria-e2ainqm/a-aafpjfq" TargetMode="External"/><Relationship Id="rId106" Type="http://schemas.openxmlformats.org/officeDocument/2006/relationships/hyperlink" Target="https://www.reddit.com/r/Games/comments/1syyjc8/ama_demon_lord_just_a_block_the_gridbased/" TargetMode="External"/><Relationship Id="rId313" Type="http://schemas.openxmlformats.org/officeDocument/2006/relationships/hyperlink" Target="https://x.com/imgame_official/status/1925464077654249724" TargetMode="External"/><Relationship Id="rId495" Type="http://schemas.openxmlformats.org/officeDocument/2006/relationships/hyperlink" Target="https://www.gamespress.com/Die-For-The-Lich-is-coming-to-Early-Access-on-November-10th-2025" TargetMode="External"/><Relationship Id="rId716" Type="http://schemas.openxmlformats.org/officeDocument/2006/relationships/hyperlink" Target="https://www.gamereactor.eu/trading-rock-and-stone-for-rogue-and-like-deep-rock-galactic-rogue-core-interview-with-ghost-ship-games-1721543/" TargetMode="External"/><Relationship Id="rId758" Type="http://schemas.openxmlformats.org/officeDocument/2006/relationships/hyperlink" Target="https://steamcommunity.com/games/1000010/announcements/detail/1712958942358263915" TargetMode="External"/><Relationship Id="rId923" Type="http://schemas.openxmlformats.org/officeDocument/2006/relationships/hyperlink" Target="https://youtu.be/wJ2cgBoxsi4" TargetMode="External"/><Relationship Id="rId965" Type="http://schemas.openxmlformats.org/officeDocument/2006/relationships/hyperlink" Target="https://www.unlok.ca/wayward/inspiration-time-world-building/" TargetMode="External"/><Relationship Id="rId10" Type="http://schemas.openxmlformats.org/officeDocument/2006/relationships/hyperlink" Target="https://roguebasin.com/index.php/LambdaRogue" TargetMode="External"/><Relationship Id="rId52" Type="http://schemas.openxmlformats.org/officeDocument/2006/relationships/hyperlink" Target="https://x.com/PlayLuckyShot/status/2084999450808782908" TargetMode="External"/><Relationship Id="rId94" Type="http://schemas.openxmlformats.org/officeDocument/2006/relationships/hyperlink" Target="https://roguebasin.com/index.php/ZMAngband" TargetMode="External"/><Relationship Id="rId148" Type="http://schemas.openxmlformats.org/officeDocument/2006/relationships/hyperlink" Target="https://www.reddit.com/r/iosgaming/comments/1hjehh9/lost_for_swords_a_dungeon_crawler_focusing_on/" TargetMode="External"/><Relationship Id="rId355" Type="http://schemas.openxmlformats.org/officeDocument/2006/relationships/hyperlink" Target="https://www.reddit.com/r/roguelikes/comments/1iyzkws/house_of_necrosis_demo_is_out_now_on_steam/" TargetMode="External"/><Relationship Id="rId397" Type="http://schemas.openxmlformats.org/officeDocument/2006/relationships/hyperlink" Target="http://www.roguelikeradio.com/2013/09/this-is-episode-80-of-roguelike-radio.html" TargetMode="External"/><Relationship Id="rId520" Type="http://schemas.openxmlformats.org/officeDocument/2006/relationships/hyperlink" Target="https://www.reddit.com/r/pokemon/comments/1rp0vq7/i_made_a_roguelike_pokemon_autobattler/" TargetMode="External"/><Relationship Id="rId562" Type="http://schemas.openxmlformats.org/officeDocument/2006/relationships/hyperlink" Target="https://monstervine.com/ic/IC-LR-Interview.mp3" TargetMode="External"/><Relationship Id="rId618" Type="http://schemas.openxmlformats.org/officeDocument/2006/relationships/hyperlink" Target="https://store.steampowered.com/news/app/3618850/view/527614642864786784?l=english" TargetMode="External"/><Relationship Id="rId825" Type="http://schemas.openxmlformats.org/officeDocument/2006/relationships/hyperlink" Target="https://www.gamedeveloper.com/business/paper-heroes-colm-larkin-and-guild-of-dungeoneering" TargetMode="External"/><Relationship Id="rId215" Type="http://schemas.openxmlformats.org/officeDocument/2006/relationships/hyperlink" Target="https://rogueliker.com/vellum-inspirations/" TargetMode="External"/><Relationship Id="rId257" Type="http://schemas.openxmlformats.org/officeDocument/2006/relationships/hyperlink" Target="https://www.youtube.com/watch?v=G8e_zxWb3QA" TargetMode="External"/><Relationship Id="rId422" Type="http://schemas.openxmlformats.org/officeDocument/2006/relationships/hyperlink" Target="https://steamcommunity.com/app/1425000/discussions/0/595137684887848950/" TargetMode="External"/><Relationship Id="rId464" Type="http://schemas.openxmlformats.org/officeDocument/2006/relationships/hyperlink" Target="https://www.reddit.com/r/Games/comments/10uappd/the_ouroboros_king_oriol_cosp_chess_based/" TargetMode="External"/><Relationship Id="rId867" Type="http://schemas.openxmlformats.org/officeDocument/2006/relationships/hyperlink" Target="https://www.thegamer.com/moonlighter-2-the-endless-vault-preview-inteview-hades-inspired/" TargetMode="External"/><Relationship Id="rId299" Type="http://schemas.openxmlformats.org/officeDocument/2006/relationships/hyperlink" Target="https://youtu.be/s_I07Iq_2XM?si=AWX0JtDGVzx0vl36" TargetMode="External"/><Relationship Id="rId727" Type="http://schemas.openxmlformats.org/officeDocument/2006/relationships/hyperlink" Target="https://www.reddit.com/r/roguelikes/comments/13qgts/new_roguelike_legend_of_dungeon_inspired_by_my/" TargetMode="External"/><Relationship Id="rId934" Type="http://schemas.openxmlformats.org/officeDocument/2006/relationships/hyperlink" Target="https://www.youtube.com/watch?v=fCUbwNqQzWg" TargetMode="External"/><Relationship Id="rId63" Type="http://schemas.openxmlformats.org/officeDocument/2006/relationships/hyperlink" Target="https://www.reddit.com/r/deckbuildingroguelike/comments/1qszp8o/runeveil_sts_meets_balatro_is_on_steam/" TargetMode="External"/><Relationship Id="rId159" Type="http://schemas.openxmlformats.org/officeDocument/2006/relationships/hyperlink" Target="https://x.com/edmundmcmillen/status/2073665726712614938?s=20" TargetMode="External"/><Relationship Id="rId366" Type="http://schemas.openxmlformats.org/officeDocument/2006/relationships/hyperlink" Target="https://zenorogue.blogspot.com/search/label/sources" TargetMode="External"/><Relationship Id="rId573" Type="http://schemas.openxmlformats.org/officeDocument/2006/relationships/hyperlink" Target="https://www.reddit.com/r/nintendo/comments/691a58/we_are_team_tumbleseed_and_we_launched_tumbleseed/" TargetMode="External"/><Relationship Id="rId780" Type="http://schemas.openxmlformats.org/officeDocument/2006/relationships/hyperlink" Target="https://steamcommunity.com/games/1123770/announcements/detail/1697231221626410268" TargetMode="External"/><Relationship Id="rId226" Type="http://schemas.openxmlformats.org/officeDocument/2006/relationships/hyperlink" Target="https://www.gamedeveloper.com/design/ram-random-access-mayhem-s-body-swapping-mechanic-was-born-from-challenges-playing-roguelikes" TargetMode="External"/><Relationship Id="rId433" Type="http://schemas.openxmlformats.org/officeDocument/2006/relationships/hyperlink" Target="https://www.honestgamers.com/15273/game-boy/cave-noire/review.html%20(not%20an%20actual%20source,%20just%20an%20informed%20speculation)" TargetMode="External"/><Relationship Id="rId878" Type="http://schemas.openxmlformats.org/officeDocument/2006/relationships/hyperlink" Target="https://nervetower.neocities.org/int_yonemitsu_ps" TargetMode="External"/><Relationship Id="rId640" Type="http://schemas.openxmlformats.org/officeDocument/2006/relationships/hyperlink" Target="https://www.youtube.com/watch?v=txv0XsRrFwo" TargetMode="External"/><Relationship Id="rId738" Type="http://schemas.openxmlformats.org/officeDocument/2006/relationships/hyperlink" Target="https://www.reddit.com/r/IndieGaming/comments/1h0xiwq/been_working_on_pebble_knights_a_mix_of_survival/" TargetMode="External"/><Relationship Id="rId945" Type="http://schemas.openxmlformats.org/officeDocument/2006/relationships/hyperlink" Target="https://github.com/HappyAlfred/fushigi-no-pixel-dungeon" TargetMode="External"/><Relationship Id="rId74" Type="http://schemas.openxmlformats.org/officeDocument/2006/relationships/hyperlink" Target="https://youtu.be/VGMszILvj78" TargetMode="External"/><Relationship Id="rId377" Type="http://schemas.openxmlformats.org/officeDocument/2006/relationships/hyperlink" Target="https://www.reddit.com/r/WazHack/comments/2dgp8s/question_is_wazhack_based_of_of_nethack/" TargetMode="External"/><Relationship Id="rId500" Type="http://schemas.openxmlformats.org/officeDocument/2006/relationships/hyperlink" Target="https://www.reddit.com/r/NintendoSwitch/comments/trax0e/hi_im_the_developer_of_for_the_warp_a_scifi/" TargetMode="External"/><Relationship Id="rId584" Type="http://schemas.openxmlformats.org/officeDocument/2006/relationships/hyperlink" Target="https://www.youtube.com/watch?v=JXv8hQguGCI" TargetMode="External"/><Relationship Id="rId805" Type="http://schemas.openxmlformats.org/officeDocument/2006/relationships/hyperlink" Target="https://store.steampowered.com/app/2060750/Star_Survivor/" TargetMode="External"/><Relationship Id="rId5" Type="http://schemas.openxmlformats.org/officeDocument/2006/relationships/hyperlink" Target="https://www.reddit.com/r/roguelikes/comments/1kanmof/crablike_an_underwater_dungeon_crawler/" TargetMode="External"/><Relationship Id="rId237" Type="http://schemas.openxmlformats.org/officeDocument/2006/relationships/hyperlink" Target="https://medium.com/@alexiskennedy/q-a-with-alexis-kennedy-co-founder-of-weather-factory-dd35393c66f3" TargetMode="External"/><Relationship Id="rId791" Type="http://schemas.openxmlformats.org/officeDocument/2006/relationships/hyperlink" Target="https://steamcommunity.com/games/2105840/announcements/detail/526488742956893954" TargetMode="External"/><Relationship Id="rId889" Type="http://schemas.openxmlformats.org/officeDocument/2006/relationships/hyperlink" Target="https://www.reddit.com/r/roguelites/comments/1t6eumj/we_spent_2_years_making_a_coop_action_roguelite/" TargetMode="External"/><Relationship Id="rId444" Type="http://schemas.openxmlformats.org/officeDocument/2006/relationships/hyperlink" Target="https://www.roguebasin.com/index.php/Sword_of_the_Stars:_The_Pit" TargetMode="External"/><Relationship Id="rId651" Type="http://schemas.openxmlformats.org/officeDocument/2006/relationships/hyperlink" Target="https://youtu.be/VGMszILvj78" TargetMode="External"/><Relationship Id="rId749" Type="http://schemas.openxmlformats.org/officeDocument/2006/relationships/hyperlink" Target="https://youtu.be/_Ner8cAfsBg" TargetMode="External"/><Relationship Id="rId290" Type="http://schemas.openxmlformats.org/officeDocument/2006/relationships/hyperlink" Target="https://store.epicgames.com/en-US/news/super-fantasy-kingdom-city-builder-next-vampire-survivors-obsession" TargetMode="External"/><Relationship Id="rId304" Type="http://schemas.openxmlformats.org/officeDocument/2006/relationships/hyperlink" Target="https://x.com/imgame_official/status/1925464077654249724" TargetMode="External"/><Relationship Id="rId388" Type="http://schemas.openxmlformats.org/officeDocument/2006/relationships/hyperlink" Target="http://www.roguelikeradio.com/2019/02/episode-151-haque.html" TargetMode="External"/><Relationship Id="rId511" Type="http://schemas.openxmlformats.org/officeDocument/2006/relationships/hyperlink" Target="https://x.com/imgame_official/status/1925464077654249724" TargetMode="External"/><Relationship Id="rId609" Type="http://schemas.openxmlformats.org/officeDocument/2006/relationships/hyperlink" Target="https://wesleyjkurtz.wixsite.com/orangedrop/post/mana-spark-kishimoto-studios-indie-devs-behemutt-an-in-depth-interview" TargetMode="External"/><Relationship Id="rId956" Type="http://schemas.openxmlformats.org/officeDocument/2006/relationships/hyperlink" Target="https://campaign-mode.ghost.io/messhof-talks-building-blood-dungeon-inspiration-from-games-like-vampire-survivors-and-more/" TargetMode="External"/><Relationship Id="rId85" Type="http://schemas.openxmlformats.org/officeDocument/2006/relationships/hyperlink" Target="https://x.com/nikkonikkoLTD/status/1984291038723457227?s=20" TargetMode="External"/><Relationship Id="rId150" Type="http://schemas.openxmlformats.org/officeDocument/2006/relationships/hyperlink" Target="https://steamcommunity.com/app/449960/discussions/0/352788917765198084/?ctp=2" TargetMode="External"/><Relationship Id="rId595" Type="http://schemas.openxmlformats.org/officeDocument/2006/relationships/hyperlink" Target="https://youtu.be/wJ2cgBoxsi4" TargetMode="External"/><Relationship Id="rId816" Type="http://schemas.openxmlformats.org/officeDocument/2006/relationships/hyperlink" Target="https://steamcommunity.com/games/2066020/announcements/detail/538872373928001896" TargetMode="External"/><Relationship Id="rId1001" Type="http://schemas.openxmlformats.org/officeDocument/2006/relationships/hyperlink" Target="https://www.youtube.com/watch?v=bexVkGq9Z9w" TargetMode="External"/><Relationship Id="rId248" Type="http://schemas.openxmlformats.org/officeDocument/2006/relationships/hyperlink" Target="https://en.wikipedia.org/wiki/Road_Not_Taken" TargetMode="External"/><Relationship Id="rId455" Type="http://schemas.openxmlformats.org/officeDocument/2006/relationships/hyperlink" Target="https://www.reddit.com/r/roguelites/comments/m2341u/space_gladiators_my_isaac_inspired_grotesque/" TargetMode="External"/><Relationship Id="rId662" Type="http://schemas.openxmlformats.org/officeDocument/2006/relationships/hyperlink" Target="https://store.steampowered.com/app/2479320/Pesticide_Not_Required/" TargetMode="External"/><Relationship Id="rId12" Type="http://schemas.openxmlformats.org/officeDocument/2006/relationships/hyperlink" Target="https://www.patreon.com/roguempire/about" TargetMode="External"/><Relationship Id="rId108" Type="http://schemas.openxmlformats.org/officeDocument/2006/relationships/hyperlink" Target="https://mcvuk.com/business-news/when-we-made-wildfrost/" TargetMode="External"/><Relationship Id="rId315" Type="http://schemas.openxmlformats.org/officeDocument/2006/relationships/hyperlink" Target="https://www.reddit.com/r/Games/comments/vftn02/pawnbarian_j4nw_a_chessinspired_tactical_puzzle/" TargetMode="External"/><Relationship Id="rId522" Type="http://schemas.openxmlformats.org/officeDocument/2006/relationships/hyperlink" Target="https://x.com/brainoidgames/status/1925653290278121609" TargetMode="External"/><Relationship Id="rId967" Type="http://schemas.openxmlformats.org/officeDocument/2006/relationships/hyperlink" Target="https://www.thesixthaxis.com/2026/08/18/interview-how-star-wars-galactic-racer-brings-some-good-tricks-to-the-arcade-racer/" TargetMode="External"/><Relationship Id="rId96" Type="http://schemas.openxmlformats.org/officeDocument/2006/relationships/hyperlink" Target="https://roguebasin.com/index.php/CataclysmDDA" TargetMode="External"/><Relationship Id="rId161" Type="http://schemas.openxmlformats.org/officeDocument/2006/relationships/hyperlink" Target="https://www.youtube.com/watch?v=xsmbVWflwpw" TargetMode="External"/><Relationship Id="rId399" Type="http://schemas.openxmlformats.org/officeDocument/2006/relationships/hyperlink" Target="https://www.reddit.com/r/roguelites/comments/1ic44r5/my_angry_bird_roguelike_is_finally_out_on_steam/" TargetMode="External"/><Relationship Id="rId827" Type="http://schemas.openxmlformats.org/officeDocument/2006/relationships/hyperlink" Target="https://www.gamedeveloper.com/design/road-to-the-igf-spry-fox-s-and-wild-shadow-studios-i-realm-of-the-mad-god-i-" TargetMode="External"/><Relationship Id="rId259" Type="http://schemas.openxmlformats.org/officeDocument/2006/relationships/hyperlink" Target="https://steamcommunity.com/app/1016730/discussions/0/1814296907961762044/" TargetMode="External"/><Relationship Id="rId466" Type="http://schemas.openxmlformats.org/officeDocument/2006/relationships/hyperlink" Target="https://www.youtube.com/watch?v=9fxnPkfyHuA" TargetMode="External"/><Relationship Id="rId673" Type="http://schemas.openxmlformats.org/officeDocument/2006/relationships/hyperlink" Target="https://rogueliker.com/vellum-inspirations/" TargetMode="External"/><Relationship Id="rId880" Type="http://schemas.openxmlformats.org/officeDocument/2006/relationships/hyperlink" Target="https://www.indiegamemag.com/ido-yehieli-interview-nephews-and-niches/" TargetMode="External"/><Relationship Id="rId23" Type="http://schemas.openxmlformats.org/officeDocument/2006/relationships/hyperlink" Target="https://roguebasin.com/index.php/Sil" TargetMode="External"/><Relationship Id="rId119" Type="http://schemas.openxmlformats.org/officeDocument/2006/relationships/hyperlink" Target="https://www.pcgamer.com/turn-based-roguelike-deep-sky-derelicts-channels-darkest-dungeon-in-space/" TargetMode="External"/><Relationship Id="rId326" Type="http://schemas.openxmlformats.org/officeDocument/2006/relationships/hyperlink" Target="https://store.steampowered.com/app/2113040/RUNGORE/" TargetMode="External"/><Relationship Id="rId533" Type="http://schemas.openxmlformats.org/officeDocument/2006/relationships/hyperlink" Target="https://www.reddit.com/r/slaythespire/comments/1g25q6g/design_lessons_from_sts_or_how_i_got_inspired_to/" TargetMode="External"/><Relationship Id="rId978" Type="http://schemas.openxmlformats.org/officeDocument/2006/relationships/hyperlink" Target="https://www.kickstarter.com/projects/1926605606/stoneshard-open-world-roguelike-rpg-with-tactical" TargetMode="External"/><Relationship Id="rId740" Type="http://schemas.openxmlformats.org/officeDocument/2006/relationships/hyperlink" Target="https://www.youtube.com/watch?v=uKyeo6l_pAQ" TargetMode="External"/><Relationship Id="rId838" Type="http://schemas.openxmlformats.org/officeDocument/2006/relationships/hyperlink" Target="https://www.gamedeveloper.com/design/-play-86-interview-with-adom-creator-dr-thomas-biskup" TargetMode="External"/><Relationship Id="rId172" Type="http://schemas.openxmlformats.org/officeDocument/2006/relationships/hyperlink" Target="https://www.reddit.com/r/NintendoSwitch/comments/75yryq/hi_we_are_the_molasses_flood_creators_of_the/" TargetMode="External"/><Relationship Id="rId477" Type="http://schemas.openxmlformats.org/officeDocument/2006/relationships/hyperlink" Target="https://www.gamingonlinux.com/2024/07/bite-sized-roguelike-tower-defense-game-bella-wants-blood-releases-july-24/" TargetMode="External"/><Relationship Id="rId600" Type="http://schemas.openxmlformats.org/officeDocument/2006/relationships/hyperlink" Target="https://www.reddit.com/r/bindingofisaac/comments/icvtkc/cavity_busters_toothpunk_roguelite_with_some/" TargetMode="External"/><Relationship Id="rId684" Type="http://schemas.openxmlformats.org/officeDocument/2006/relationships/hyperlink" Target="https://store.steampowered.com/app/4195110/Ultrapool/" TargetMode="External"/><Relationship Id="rId337" Type="http://schemas.openxmlformats.org/officeDocument/2006/relationships/hyperlink" Target="https://x.com/CLLC_studio/status/1925866594078453892" TargetMode="External"/><Relationship Id="rId891" Type="http://schemas.openxmlformats.org/officeDocument/2006/relationships/hyperlink" Target="https://tech4gamers.com/heading-out-interview/" TargetMode="External"/><Relationship Id="rId905" Type="http://schemas.openxmlformats.org/officeDocument/2006/relationships/hyperlink" Target="https://www.indiegamesdeveloper.com/showcases-and-interviews/developer-interview/noisy-head-games-interview-beyond-the-long-night/" TargetMode="External"/><Relationship Id="rId989" Type="http://schemas.openxmlformats.org/officeDocument/2006/relationships/hyperlink" Target="https://www.reddit.com/r/cavesofqud/comments/1rkl6fb/roguefort_v021_is_now_out_thanks_to_you_all/" TargetMode="External"/><Relationship Id="rId34" Type="http://schemas.openxmlformats.org/officeDocument/2006/relationships/hyperlink" Target="https://x.com/mumpitzgames/status/1925572756806017381" TargetMode="External"/><Relationship Id="rId544" Type="http://schemas.openxmlformats.org/officeDocument/2006/relationships/hyperlink" Target="https://mcvuk.com/business-news/when-we-made-wildfrost/" TargetMode="External"/><Relationship Id="rId751" Type="http://schemas.openxmlformats.org/officeDocument/2006/relationships/hyperlink" Target="https://rogueliker.com/footgun-underground-interview/" TargetMode="External"/><Relationship Id="rId849" Type="http://schemas.openxmlformats.org/officeDocument/2006/relationships/hyperlink" Target="https://valleesdeletrange.wordpress.com/2026/03/09/sol-cesto-le-bandit-manchot-et-ses-deux-tetes-entretien-avec-chariospirale-et-docgeraud/" TargetMode="External"/><Relationship Id="rId183" Type="http://schemas.openxmlformats.org/officeDocument/2006/relationships/hyperlink" Target="https://gamerant.com/lone-ruin-interview-roguelike-indie-game-design-inspirations-visuals-coding/" TargetMode="External"/><Relationship Id="rId390" Type="http://schemas.openxmlformats.org/officeDocument/2006/relationships/hyperlink" Target="https://www.reddit.com/r/Games/comments/ziyl7m/this_is_alchemy_sheep_the_studio_behind_a/" TargetMode="External"/><Relationship Id="rId404" Type="http://schemas.openxmlformats.org/officeDocument/2006/relationships/hyperlink" Target="https://store.steampowered.com/app/2902440/Steves_Warehouse_Physics_Roguelike_Chaos/" TargetMode="External"/><Relationship Id="rId611" Type="http://schemas.openxmlformats.org/officeDocument/2006/relationships/hyperlink" Target="https://forums.tigsource.com/index.php?topic=41609.0" TargetMode="External"/><Relationship Id="rId250" Type="http://schemas.openxmlformats.org/officeDocument/2006/relationships/hyperlink" Target="https://screenrant.com/shape-of-dreams-eunseop-shim-interview/" TargetMode="External"/><Relationship Id="rId488" Type="http://schemas.openxmlformats.org/officeDocument/2006/relationships/hyperlink" Target="https://www.youtube.com/watch?v=7SjRhK9wdEE" TargetMode="External"/><Relationship Id="rId695" Type="http://schemas.openxmlformats.org/officeDocument/2006/relationships/hyperlink" Target="https://store.steampowered.com/app/943140/Sparklite/" TargetMode="External"/><Relationship Id="rId709" Type="http://schemas.openxmlformats.org/officeDocument/2006/relationships/hyperlink" Target="https://www.reddit.com/r/IndieDev/comments/1ow9lo4/my_first_game_on_steam_is_finally_out_shard_squad/" TargetMode="External"/><Relationship Id="rId916" Type="http://schemas.openxmlformats.org/officeDocument/2006/relationships/hyperlink" Target="https://www.reddit.com/r/pcgaming/comments/1ix1kj1/comment/meiosvh/" TargetMode="External"/><Relationship Id="rId45" Type="http://schemas.openxmlformats.org/officeDocument/2006/relationships/hyperlink" Target="https://www.reddit.com/r/roguelites/comments/1u78c4e/2_years_later_my_solo_pinball_roguelike_project/" TargetMode="External"/><Relationship Id="rId110" Type="http://schemas.openxmlformats.org/officeDocument/2006/relationships/hyperlink" Target="https://caifuhao.eastmoney.com/news/20260725235351583816280" TargetMode="External"/><Relationship Id="rId348" Type="http://schemas.openxmlformats.org/officeDocument/2006/relationships/hyperlink" Target="https://store.steampowered.com/app/3333700/The_Royal_Writ/" TargetMode="External"/><Relationship Id="rId555" Type="http://schemas.openxmlformats.org/officeDocument/2006/relationships/hyperlink" Target="https://x.com/cleanfallgame/status/1958500517597876299?s=20" TargetMode="External"/><Relationship Id="rId762" Type="http://schemas.openxmlformats.org/officeDocument/2006/relationships/hyperlink" Target="https://cliqist.com/2015/01/30/children-morta-interview/" TargetMode="External"/><Relationship Id="rId194" Type="http://schemas.openxmlformats.org/officeDocument/2006/relationships/hyperlink" Target="https://www.gridsagegames.com/forums/index.php?topic=648.msg5316" TargetMode="External"/><Relationship Id="rId208" Type="http://schemas.openxmlformats.org/officeDocument/2006/relationships/hyperlink" Target="https://store.epicgames.com/en-US/news/super-fantasy-kingdom-city-builder-next-vampire-survivors-obsession" TargetMode="External"/><Relationship Id="rId415" Type="http://schemas.openxmlformats.org/officeDocument/2006/relationships/hyperlink" Target="https://screenrant.com/shape-of-dreams-eunseop-shim-interview/" TargetMode="External"/><Relationship Id="rId622" Type="http://schemas.openxmlformats.org/officeDocument/2006/relationships/hyperlink" Target="https://www.reddit.com/r/roguelites/comments/m2341u/space_gladiators_my_isaac_inspired_grotesque/" TargetMode="External"/><Relationship Id="rId261" Type="http://schemas.openxmlformats.org/officeDocument/2006/relationships/hyperlink" Target="https://store.epicgames.com/en-US/news/darkblade-ascent-brings-the-roguelike-to-the-soulslike" TargetMode="External"/><Relationship Id="rId499" Type="http://schemas.openxmlformats.org/officeDocument/2006/relationships/hyperlink" Target="https://www.reddit.com/r/Games/comments/1kjulpf/fogpiercer_mad_cookies_train_building_roguelike/" TargetMode="External"/><Relationship Id="rId927" Type="http://schemas.openxmlformats.org/officeDocument/2006/relationships/hyperlink" Target="https://store.steampowered.com/app/1890310/Rogue_Blight/" TargetMode="External"/><Relationship Id="rId56" Type="http://schemas.openxmlformats.org/officeDocument/2006/relationships/hyperlink" Target="https://x.com/MrMorrisGames/status/2030327854383190254" TargetMode="External"/><Relationship Id="rId359" Type="http://schemas.openxmlformats.org/officeDocument/2006/relationships/hyperlink" Target="https://youtu.be/VGMszILvj78" TargetMode="External"/><Relationship Id="rId566" Type="http://schemas.openxmlformats.org/officeDocument/2006/relationships/hyperlink" Target="https://www.youtube.com/watch?v=DASCE8BbvOI&amp;t=1s" TargetMode="External"/><Relationship Id="rId773" Type="http://schemas.openxmlformats.org/officeDocument/2006/relationships/hyperlink" Target="https://steamcommunity.com/games/3066570/announcements/detail/4356754561281185320" TargetMode="External"/><Relationship Id="rId121" Type="http://schemas.openxmlformats.org/officeDocument/2006/relationships/hyperlink" Target="https://steamcommunity.com/app/429620/discussions/0/352788552271906911/" TargetMode="External"/><Relationship Id="rId219" Type="http://schemas.openxmlformats.org/officeDocument/2006/relationships/hyperlink" Target="https://web.archive.org/web/20220130212105/https:/www.indiegameoftheweek.com/BeyondTheLongNight" TargetMode="External"/><Relationship Id="rId426" Type="http://schemas.openxmlformats.org/officeDocument/2006/relationships/hyperlink" Target="https://www.reddit.com/r/pcgaming/comments/1f9y4d8/weve_been_making_our_totally_normal_coop_shooter/" TargetMode="External"/><Relationship Id="rId633" Type="http://schemas.openxmlformats.org/officeDocument/2006/relationships/hyperlink" Target="https://steamcommunity.com/app/1734320/discussions/0/598515896185532848/" TargetMode="External"/><Relationship Id="rId980" Type="http://schemas.openxmlformats.org/officeDocument/2006/relationships/hyperlink" Target="https://nichegamer.com/patch-quest-interview/" TargetMode="External"/><Relationship Id="rId840" Type="http://schemas.openxmlformats.org/officeDocument/2006/relationships/hyperlink" Target="https://reviewfix.com/2018/03/review-fix-exclusive-inside-immortal-redneck/" TargetMode="External"/><Relationship Id="rId938" Type="http://schemas.openxmlformats.org/officeDocument/2006/relationships/hyperlink" Target="https://www.gamebanshee.com/news/104059-dungeons-of-dredmor-review-interview-and-patch-update.html" TargetMode="External"/><Relationship Id="rId67" Type="http://schemas.openxmlformats.org/officeDocument/2006/relationships/hyperlink" Target="https://store.steampowered.com/app/2902440/Steves_Warehouse_Physics_Roguelike_Chaos/" TargetMode="External"/><Relationship Id="rId272" Type="http://schemas.openxmlformats.org/officeDocument/2006/relationships/hyperlink" Target="https://youtu.be/HyhYA69y62c" TargetMode="External"/><Relationship Id="rId577" Type="http://schemas.openxmlformats.org/officeDocument/2006/relationships/hyperlink" Target="https://www.youtube.com/watch?v=7SjRhK9wdEE" TargetMode="External"/><Relationship Id="rId700" Type="http://schemas.openxmlformats.org/officeDocument/2006/relationships/hyperlink" Target="https://www.youtube.com/watch?v=5xuW5r3ww6Y" TargetMode="External"/><Relationship Id="rId132" Type="http://schemas.openxmlformats.org/officeDocument/2006/relationships/hyperlink" Target="https://www.polygon.com/absolum-roguelike-interview-dotemu-guard-crush/" TargetMode="External"/><Relationship Id="rId784" Type="http://schemas.openxmlformats.org/officeDocument/2006/relationships/hyperlink" Target="https://steamcommunity.com/games/2342950/announcements/detail/524208404882784298" TargetMode="External"/><Relationship Id="rId991" Type="http://schemas.openxmlformats.org/officeDocument/2006/relationships/hyperlink" Target="https://www.gamespress.com/it/Cursemark-Demo-Now-Available" TargetMode="External"/><Relationship Id="rId437" Type="http://schemas.openxmlformats.org/officeDocument/2006/relationships/hyperlink" Target="https://zenorogue.blogspot.com/search/label/sources" TargetMode="External"/><Relationship Id="rId644" Type="http://schemas.openxmlformats.org/officeDocument/2006/relationships/hyperlink" Target="https://www.youtube.com/watch?v=txv0XsRrFwo" TargetMode="External"/><Relationship Id="rId851" Type="http://schemas.openxmlformats.org/officeDocument/2006/relationships/hyperlink" Target="https://www.rpgsite.net/interview/20000-brian-bucklew-caves-of-qud-interview-expansions-switch-port-unity-controller-support-coffee" TargetMode="External"/><Relationship Id="rId283" Type="http://schemas.openxmlformats.org/officeDocument/2006/relationships/hyperlink" Target="https://youtu.be/tGdbRTxu4Ew" TargetMode="External"/><Relationship Id="rId490" Type="http://schemas.openxmlformats.org/officeDocument/2006/relationships/hyperlink" Target="https://youtu.be/VGMszILvj78" TargetMode="External"/><Relationship Id="rId504" Type="http://schemas.openxmlformats.org/officeDocument/2006/relationships/hyperlink" Target="https://www.ign.com/articles/claim-a-key-for-hellcard-the-turn-based-deckbuilding-rogue-lite-from-book-of-demons-developer" TargetMode="External"/><Relationship Id="rId711" Type="http://schemas.openxmlformats.org/officeDocument/2006/relationships/hyperlink" Target="https://www.youtube.com/watch?v=L0Yg-sCCPEo" TargetMode="External"/><Relationship Id="rId949" Type="http://schemas.openxmlformats.org/officeDocument/2006/relationships/hyperlink" Target="https://www.youtube.com/watch?v=sKnZGU2DbGA&amp;t=144s" TargetMode="External"/><Relationship Id="rId78" Type="http://schemas.openxmlformats.org/officeDocument/2006/relationships/hyperlink" Target="https://roguebasin.com/index.php/ROGUE-FP" TargetMode="External"/><Relationship Id="rId143" Type="http://schemas.openxmlformats.org/officeDocument/2006/relationships/hyperlink" Target="https://gonintendo.com/contents/37637-tmnt-splintered-fate-devs-say-they-were-inspired-by-hades-dead-cells-and-more" TargetMode="External"/><Relationship Id="rId350" Type="http://schemas.openxmlformats.org/officeDocument/2006/relationships/hyperlink" Target="https://roguebasin.com/index.php/Angband" TargetMode="External"/><Relationship Id="rId588" Type="http://schemas.openxmlformats.org/officeDocument/2006/relationships/hyperlink" Target="https://roguebasin.com/index.php/Labyrinth_of_Legendary_Loot" TargetMode="External"/><Relationship Id="rId795" Type="http://schemas.openxmlformats.org/officeDocument/2006/relationships/hyperlink" Target="https://store.steampowered.com/app/2088840/Picayune_Dreams/" TargetMode="External"/><Relationship Id="rId809" Type="http://schemas.openxmlformats.org/officeDocument/2006/relationships/hyperlink" Target="https://store.steampowered.com/app/2060750/Star_Survivor/" TargetMode="External"/><Relationship Id="rId9" Type="http://schemas.openxmlformats.org/officeDocument/2006/relationships/hyperlink" Target="https://zenorogue.blogspot.com/search/label/sources" TargetMode="External"/><Relationship Id="rId210" Type="http://schemas.openxmlformats.org/officeDocument/2006/relationships/hyperlink" Target="https://youtu.be/-I__TxhbQgw" TargetMode="External"/><Relationship Id="rId448" Type="http://schemas.openxmlformats.org/officeDocument/2006/relationships/hyperlink" Target="https://www.reddit.com/r/Games/comments/2e7eti/hello_rgames_we_are_the_creators_of_the_roguelike/" TargetMode="External"/><Relationship Id="rId655" Type="http://schemas.openxmlformats.org/officeDocument/2006/relationships/hyperlink" Target="https://www.youtube.com/watch?v=mGVNTEOoBXc" TargetMode="External"/><Relationship Id="rId862" Type="http://schemas.openxmlformats.org/officeDocument/2006/relationships/hyperlink" Target="https://steamcommunity.com/games/981430/announcements/detail/3728349046587300862" TargetMode="External"/><Relationship Id="rId294" Type="http://schemas.openxmlformats.org/officeDocument/2006/relationships/hyperlink" Target="https://rogueliker.com/vellum-inspirations/" TargetMode="External"/><Relationship Id="rId308" Type="http://schemas.openxmlformats.org/officeDocument/2006/relationships/hyperlink" Target="https://store.steampowered.com/app/1668690/Alina_of_the_Arena/" TargetMode="External"/><Relationship Id="rId515" Type="http://schemas.openxmlformats.org/officeDocument/2006/relationships/hyperlink" Target="https://youtu.be/-Vsd5hUMAT8" TargetMode="External"/><Relationship Id="rId722" Type="http://schemas.openxmlformats.org/officeDocument/2006/relationships/hyperlink" Target="https://x.com/CodeRed_dev/status/1925987988565074114?s=20" TargetMode="External"/><Relationship Id="rId89" Type="http://schemas.openxmlformats.org/officeDocument/2006/relationships/hyperlink" Target="https://www.youtube.com/watch?v=kYUYXX5vdkU" TargetMode="External"/><Relationship Id="rId154" Type="http://schemas.openxmlformats.org/officeDocument/2006/relationships/hyperlink" Target="https://www.reddit.com/r/Games/comments/2osauc/hi_rgames_were_a_group_of_aaa_and_exaaa/" TargetMode="External"/><Relationship Id="rId361" Type="http://schemas.openxmlformats.org/officeDocument/2006/relationships/hyperlink" Target="https://forums.tigsource.com/index.php?topic=25392.0" TargetMode="External"/><Relationship Id="rId599" Type="http://schemas.openxmlformats.org/officeDocument/2006/relationships/hyperlink" Target="https://steamcommunity.com/app/1734320/discussions/0/598515896185532848/" TargetMode="External"/><Relationship Id="rId459" Type="http://schemas.openxmlformats.org/officeDocument/2006/relationships/hyperlink" Target="https://steamcommunity.com/games/2904290/announcements/detail/4185610799649293674" TargetMode="External"/><Relationship Id="rId666" Type="http://schemas.openxmlformats.org/officeDocument/2006/relationships/hyperlink" Target="https://tonemadison.com/articles/whisker-squadron-survivor-takes-aim-at-its-pain-points/" TargetMode="External"/><Relationship Id="rId873" Type="http://schemas.openxmlformats.org/officeDocument/2006/relationships/hyperlink" Target="https://store.steampowered.com/app/2348610/Slime_3K_Rise_Against_Despot/" TargetMode="External"/><Relationship Id="rId16" Type="http://schemas.openxmlformats.org/officeDocument/2006/relationships/hyperlink" Target="https://www.kickstarter.com/projects/1926605606/stoneshard-open-world-roguelike-rpg-with-tactical" TargetMode="External"/><Relationship Id="rId221" Type="http://schemas.openxmlformats.org/officeDocument/2006/relationships/hyperlink" Target="https://x.com/JFGamesPR/status/1803711115047625170" TargetMode="External"/><Relationship Id="rId319" Type="http://schemas.openxmlformats.org/officeDocument/2006/relationships/hyperlink" Target="https://www.reddit.com/r/Games/comments/10uappd/the_ouroboros_king_oriol_cosp_chess_based/" TargetMode="External"/><Relationship Id="rId526" Type="http://schemas.openxmlformats.org/officeDocument/2006/relationships/hyperlink" Target="https://www.reddit.com/r/godot/comments/1lo0rfm/14_months_of_work_on_my_1st_game_demo_is_now/" TargetMode="External"/><Relationship Id="rId733" Type="http://schemas.openxmlformats.org/officeDocument/2006/relationships/hyperlink" Target="https://www.indiedb.com/news/dev-blog-10-references-and-pop-culture-in-space-prison" TargetMode="External"/><Relationship Id="rId940" Type="http://schemas.openxmlformats.org/officeDocument/2006/relationships/hyperlink" Target="https://www.gamebanshee.com/news/104059-dungeons-of-dredmor-review-interview-and-patch-update.html" TargetMode="External"/><Relationship Id="rId165" Type="http://schemas.openxmlformats.org/officeDocument/2006/relationships/hyperlink" Target="https://www.gamespress.com/Die-For-The-Lich-is-coming-to-Early-Access-on-November-10th-2025" TargetMode="External"/><Relationship Id="rId372" Type="http://schemas.openxmlformats.org/officeDocument/2006/relationships/hyperlink" Target="https://crpgaddict.blogspot.com/2020/02/game-354-ragnarok-1992.html" TargetMode="External"/><Relationship Id="rId677" Type="http://schemas.openxmlformats.org/officeDocument/2006/relationships/hyperlink" Target="https://store.epicgames.com/news/pengpong-s-hockey-pinball-chaos-was-the-result-of-a-game-jam?lang=vi" TargetMode="External"/><Relationship Id="rId800" Type="http://schemas.openxmlformats.org/officeDocument/2006/relationships/hyperlink" Target="https://steamcommunity.com/games/2067920/announcements/detail/3908626109457877555" TargetMode="External"/><Relationship Id="rId232" Type="http://schemas.openxmlformats.org/officeDocument/2006/relationships/hyperlink" Target="https://bigbossbattle.com/abandon-ship-interview-fireblade-softwares-gary-burchell/" TargetMode="External"/><Relationship Id="rId884" Type="http://schemas.openxmlformats.org/officeDocument/2006/relationships/hyperlink" Target="https://turnbasedlovers.com/10-turns-interview/with-cobalt-core-devs/" TargetMode="External"/><Relationship Id="rId27" Type="http://schemas.openxmlformats.org/officeDocument/2006/relationships/hyperlink" Target="https://steamcommunity.com/app/1830970/discussions/0/6660355571253835571/" TargetMode="External"/><Relationship Id="rId537" Type="http://schemas.openxmlformats.org/officeDocument/2006/relationships/hyperlink" Target="https://www.reddit.com/r/slaythespire/comments/173zdvp/i_am_a_solo_developer_working_on_the_last_flame_a/" TargetMode="External"/><Relationship Id="rId744" Type="http://schemas.openxmlformats.org/officeDocument/2006/relationships/hyperlink" Target="https://www.youtube.com/watch?v=uKyeo6l_pAQ" TargetMode="External"/><Relationship Id="rId951" Type="http://schemas.openxmlformats.org/officeDocument/2006/relationships/hyperlink" Target="https://dvvdev.itch.io/stray-path" TargetMode="External"/><Relationship Id="rId80" Type="http://schemas.openxmlformats.org/officeDocument/2006/relationships/hyperlink" Target="https://steamcommunity.com/app/506870/discussions/0/1354868867726398236/" TargetMode="External"/><Relationship Id="rId176" Type="http://schemas.openxmlformats.org/officeDocument/2006/relationships/hyperlink" Target="https://frozendepths.net/roguelike/info.php" TargetMode="External"/><Relationship Id="rId383" Type="http://schemas.openxmlformats.org/officeDocument/2006/relationships/hyperlink" Target="https://www.reddit.com/r/Games/comments/v2kcsr/ama_were_the_team_behind_akxolotl_a_cute_but/" TargetMode="External"/><Relationship Id="rId590" Type="http://schemas.openxmlformats.org/officeDocument/2006/relationships/hyperlink" Target="https://forum.godotengine.org/t/seedborne-soldiers-an-auto-battler-roguelike-demo-now-available-on-steam/83974" TargetMode="External"/><Relationship Id="rId604" Type="http://schemas.openxmlformats.org/officeDocument/2006/relationships/hyperlink" Target="https://x.com/2_left_thumbs/status/1625686255093813249?s=20" TargetMode="External"/><Relationship Id="rId811" Type="http://schemas.openxmlformats.org/officeDocument/2006/relationships/hyperlink" Target="https://store.steampowered.com/app/2060750/Star_Survivor/" TargetMode="External"/><Relationship Id="rId243" Type="http://schemas.openxmlformats.org/officeDocument/2006/relationships/hyperlink" Target="https://www.reddit.com/r/IndieGaming/comments/evnabb/a_short_impression_of_insurmountable_our_new_game/" TargetMode="External"/><Relationship Id="rId450" Type="http://schemas.openxmlformats.org/officeDocument/2006/relationships/hyperlink" Target="https://www.reddit.com/r/IndieGaming/comments/1pji5gu/dunjungle_the_monkey_action_roguelite_is_out_on/" TargetMode="External"/><Relationship Id="rId688" Type="http://schemas.openxmlformats.org/officeDocument/2006/relationships/hyperlink" Target="https://x.com/Mickanio/status/1555411757409001472" TargetMode="External"/><Relationship Id="rId895" Type="http://schemas.openxmlformats.org/officeDocument/2006/relationships/hyperlink" Target="https://www.screenhype.co.uk/undermine-2-interview-thorium-entertainment-exclusive/" TargetMode="External"/><Relationship Id="rId909" Type="http://schemas.openxmlformats.org/officeDocument/2006/relationships/hyperlink" Target="https://legendofkeepers.fandom.com/wiki/Legend_of_Keepers" TargetMode="External"/><Relationship Id="rId38" Type="http://schemas.openxmlformats.org/officeDocument/2006/relationships/hyperlink" Target="https://steamcommunity.com/app/1494560/discussions/0/4335355681660890217/" TargetMode="External"/><Relationship Id="rId103" Type="http://schemas.openxmlformats.org/officeDocument/2006/relationships/hyperlink" Target="https://www.reddit.com/r/IAmA/comments/4po4pn/i_am_the_developer_of_20xx_the_megaman_xinspired/" TargetMode="External"/><Relationship Id="rId310" Type="http://schemas.openxmlformats.org/officeDocument/2006/relationships/hyperlink" Target="https://x.com/Klukva_Games/status/1750485532868522090" TargetMode="External"/><Relationship Id="rId548" Type="http://schemas.openxmlformats.org/officeDocument/2006/relationships/hyperlink" Target="https://store.steampowered.com/news/app/1434540/view/2939150821227809707" TargetMode="External"/><Relationship Id="rId755" Type="http://schemas.openxmlformats.org/officeDocument/2006/relationships/hyperlink" Target="https://toogytime.wordpress.com/2014/12/16/toogy-talk-crawl-an-interview-with-barney-cumming-of-powerhoof/" TargetMode="External"/><Relationship Id="rId962" Type="http://schemas.openxmlformats.org/officeDocument/2006/relationships/hyperlink" Target="https://blog.roguetemple.com/2008/05/24/lambdarogue-development-goes-strong/" TargetMode="External"/><Relationship Id="rId91" Type="http://schemas.openxmlformats.org/officeDocument/2006/relationships/hyperlink" Target="https://store.steampowered.com/app/2738940/Voids_Vigil/?inqueue=2_eyJzdHJDb250ZW50SHViVHlwZSI6InRhZ3MiLCJuQ29udGVudEh1YlRhZ0lEIjoxNzE2LCJiRGlzY291bnRzT25seSI6ZmFsc2UsImJQcmlvcml0aXplRGlzY291bnRzIjpmYWxzZX0" TargetMode="External"/><Relationship Id="rId187" Type="http://schemas.openxmlformats.org/officeDocument/2006/relationships/hyperlink" Target="https://x.com/Nitrome/status/931133911408828421?s=20" TargetMode="External"/><Relationship Id="rId394" Type="http://schemas.openxmlformats.org/officeDocument/2006/relationships/hyperlink" Target="https://web.archive.org/web/20230609153941/https:/www.thecgview.com/p/roboquest-developer-interview" TargetMode="External"/><Relationship Id="rId408" Type="http://schemas.openxmlformats.org/officeDocument/2006/relationships/hyperlink" Target="https://pokevoid.com/" TargetMode="External"/><Relationship Id="rId615" Type="http://schemas.openxmlformats.org/officeDocument/2006/relationships/hyperlink" Target="https://youtu.be/lr9xu3YNwZE" TargetMode="External"/><Relationship Id="rId822" Type="http://schemas.openxmlformats.org/officeDocument/2006/relationships/hyperlink" Target="https://bbs.ruliweb.com/news/read/152932" TargetMode="External"/><Relationship Id="rId254" Type="http://schemas.openxmlformats.org/officeDocument/2006/relationships/hyperlink" Target="https://www.emuglx.org/reportaze/interview/exclusive-switchcars-interview/" TargetMode="External"/><Relationship Id="rId699" Type="http://schemas.openxmlformats.org/officeDocument/2006/relationships/hyperlink" Target="https://steamcommunity.com/app/1721110/discussions/0/600775708393865281/" TargetMode="External"/><Relationship Id="rId49" Type="http://schemas.openxmlformats.org/officeDocument/2006/relationships/hyperlink" Target="https://www.pocketgamer.com/gambonanza/developer-interview/" TargetMode="External"/><Relationship Id="rId114" Type="http://schemas.openxmlformats.org/officeDocument/2006/relationships/hyperlink" Target="https://www.scousegamer88.com/2021/03/31/astral-ascent-hibernian-workshop-interview/" TargetMode="External"/><Relationship Id="rId461" Type="http://schemas.openxmlformats.org/officeDocument/2006/relationships/hyperlink" Target="https://www.reddit.com/r/iosgaming/comments/1hjehh9/lost_for_swords_a_dungeon_crawler_focusing_on/" TargetMode="External"/><Relationship Id="rId559" Type="http://schemas.openxmlformats.org/officeDocument/2006/relationships/hyperlink" Target="https://www.reddit.com/r/IndieGaming/comments/1pji5gu/dunjungle_the_monkey_action_roguelite_is_out_on/" TargetMode="External"/><Relationship Id="rId766" Type="http://schemas.openxmlformats.org/officeDocument/2006/relationships/hyperlink" Target="https://www.gamesradar.com/modern-roguelikes-are-in-great-shape-but-where-does-the-genre-go-next/" TargetMode="External"/><Relationship Id="rId198" Type="http://schemas.openxmlformats.org/officeDocument/2006/relationships/hyperlink" Target="https://store.steampowered.com/app/3601130/Touhou_Crawl/" TargetMode="External"/><Relationship Id="rId321" Type="http://schemas.openxmlformats.org/officeDocument/2006/relationships/hyperlink" Target="https://steamcommunity.com/app/2821800/discussions/0/4346617656894336061/" TargetMode="External"/><Relationship Id="rId419" Type="http://schemas.openxmlformats.org/officeDocument/2006/relationships/hyperlink" Target="https://screenrant.com/shape-of-dreams-eunseop-shim-interview/" TargetMode="External"/><Relationship Id="rId626" Type="http://schemas.openxmlformats.org/officeDocument/2006/relationships/hyperlink" Target="https://www.nme.com/news/gaming-news/crossy-road-creator-announces-space-western-shooter-tombstar-3258744" TargetMode="External"/><Relationship Id="rId973" Type="http://schemas.openxmlformats.org/officeDocument/2006/relationships/hyperlink" Target="https://www.youtube.com/watch?v=hALQHBpwysY&amp;t=690s" TargetMode="External"/><Relationship Id="rId833" Type="http://schemas.openxmlformats.org/officeDocument/2006/relationships/hyperlink" Target="https://www.gamegrin.com/articles/developer-interview-neon-abyss-2-veewo-games/" TargetMode="External"/><Relationship Id="rId265" Type="http://schemas.openxmlformats.org/officeDocument/2006/relationships/hyperlink" Target="https://roguebasin.com/index.php/GearHead" TargetMode="External"/><Relationship Id="rId472" Type="http://schemas.openxmlformats.org/officeDocument/2006/relationships/hyperlink" Target="https://www.reddit.com/r/roguelites/comments/1ic44r5/my_angry_bird_roguelike_is_finally_out_on_steam/" TargetMode="External"/><Relationship Id="rId900" Type="http://schemas.openxmlformats.org/officeDocument/2006/relationships/hyperlink" Target="https://www.shacknews.com/article/135007/tape-to-tape-interview-with-lead-game-designer-hugo-julien" TargetMode="External"/><Relationship Id="rId125" Type="http://schemas.openxmlformats.org/officeDocument/2006/relationships/hyperlink" Target="https://x.com/NadirTheGame/status/1585925975115702273?s=20" TargetMode="External"/><Relationship Id="rId332" Type="http://schemas.openxmlformats.org/officeDocument/2006/relationships/hyperlink" Target="https://www.reddit.com/r/indiegames/comments/1b21ga6/we_are_developing_a_strategy_deckbuilding_game/" TargetMode="External"/><Relationship Id="rId777" Type="http://schemas.openxmlformats.org/officeDocument/2006/relationships/hyperlink" Target="https://store.steampowered.com/app/3494210/Choo_Choo_Survivor_2/" TargetMode="External"/><Relationship Id="rId984" Type="http://schemas.openxmlformats.org/officeDocument/2006/relationships/hyperlink" Target="https://x.com/usermarcel/status/1925473078953328860?s=20" TargetMode="External"/><Relationship Id="rId637" Type="http://schemas.openxmlformats.org/officeDocument/2006/relationships/hyperlink" Target="https://baldis-basics-in-education-and-learning.fandom.com/wiki/Inspiration_and_reference" TargetMode="External"/><Relationship Id="rId844" Type="http://schemas.openxmlformats.org/officeDocument/2006/relationships/hyperlink" Target="https://www.engadget.com/2013-08-15-wasteland-kings-is-vlambeers-next-big-little-game.html" TargetMode="External"/><Relationship Id="rId276" Type="http://schemas.openxmlformats.org/officeDocument/2006/relationships/hyperlink" Target="https://www.reddit.com/r/Games/comments/1syyjc8/ama_demon_lord_just_a_block_the_gridbased/" TargetMode="External"/><Relationship Id="rId483" Type="http://schemas.openxmlformats.org/officeDocument/2006/relationships/hyperlink" Target="https://www.youtube.com/watch?v=SI0_xHvFIKM" TargetMode="External"/><Relationship Id="rId690" Type="http://schemas.openxmlformats.org/officeDocument/2006/relationships/hyperlink" Target="https://store.steampowered.com/app/3484940/Curse_of_Pirates/" TargetMode="External"/><Relationship Id="rId704" Type="http://schemas.openxmlformats.org/officeDocument/2006/relationships/hyperlink" Target="https://www.youtube.com/watch?v=4M-9B0RWQF8" TargetMode="External"/><Relationship Id="rId911" Type="http://schemas.openxmlformats.org/officeDocument/2006/relationships/hyperlink" Target="https://legendofkeepers.fandom.com/wiki/Legend_of_Keepers" TargetMode="External"/><Relationship Id="rId40" Type="http://schemas.openxmlformats.org/officeDocument/2006/relationships/hyperlink" Target="https://youtu.be/HyhYA69y62c" TargetMode="External"/><Relationship Id="rId136" Type="http://schemas.openxmlformats.org/officeDocument/2006/relationships/hyperlink" Target="https://www.reddit.com/r/IndieGaming/comments/1pji5gu/dunjungle_the_monkey_action_roguelite_is_out_on/" TargetMode="External"/><Relationship Id="rId343" Type="http://schemas.openxmlformats.org/officeDocument/2006/relationships/hyperlink" Target="https://steamcommunity.com/app/1016730/discussions/0/1814296907961762044/" TargetMode="External"/><Relationship Id="rId550" Type="http://schemas.openxmlformats.org/officeDocument/2006/relationships/hyperlink" Target="https://store.steampowered.com/app/2308000/Centipede_Gun/" TargetMode="External"/><Relationship Id="rId788" Type="http://schemas.openxmlformats.org/officeDocument/2006/relationships/hyperlink" Target="https://steamcommunity.com/games/2068280/announcements/detail/5301322539098227375" TargetMode="External"/><Relationship Id="rId995" Type="http://schemas.openxmlformats.org/officeDocument/2006/relationships/hyperlink" Target="https://x.com/EffortStarGames/status/1788742633642418421" TargetMode="External"/><Relationship Id="rId203" Type="http://schemas.openxmlformats.org/officeDocument/2006/relationships/hyperlink" Target="https://www.gameskinny.com/culture/interview-with-colin-day-creator-of-rogue-wizards-and-founder-of-spellbind-studios/" TargetMode="External"/><Relationship Id="rId648" Type="http://schemas.openxmlformats.org/officeDocument/2006/relationships/hyperlink" Target="https://www.youtube.com/watch?v=5fR9VYTfm2A&amp;t=1s" TargetMode="External"/><Relationship Id="rId855" Type="http://schemas.openxmlformats.org/officeDocument/2006/relationships/hyperlink" Target="https://www.gamedeveloper.com/game-platforms/playing-catch-up-i-castle-of-the-winds-i-rick-saada" TargetMode="External"/><Relationship Id="rId287" Type="http://schemas.openxmlformats.org/officeDocument/2006/relationships/hyperlink" Target="https://rogueliker.com/realm-of-ink-interview/" TargetMode="External"/><Relationship Id="rId410" Type="http://schemas.openxmlformats.org/officeDocument/2006/relationships/hyperlink" Target="https://www.siliconera.com/catacomb-kids-interview-spelunky-comparisons-and-the-early-access-gamble/" TargetMode="External"/><Relationship Id="rId494" Type="http://schemas.openxmlformats.org/officeDocument/2006/relationships/hyperlink" Target="https://www.nintendolife.com/features/only-pokemon-can-make-pokemon-dicefolk-devs-on-finding-a-voice-in-a-crowded-genre" TargetMode="External"/><Relationship Id="rId508" Type="http://schemas.openxmlformats.org/officeDocument/2006/relationships/hyperlink" Target="https://steamcommunity.com/app/1266430/discussions/0/3194745319517826630/" TargetMode="External"/><Relationship Id="rId715" Type="http://schemas.openxmlformats.org/officeDocument/2006/relationships/hyperlink" Target="https://www.gamereactor.eu/trading-rock-and-stone-for-rogue-and-like-deep-rock-galactic-rogue-core-interview-with-ghost-ship-games-1721543/" TargetMode="External"/><Relationship Id="rId922" Type="http://schemas.openxmlformats.org/officeDocument/2006/relationships/hyperlink" Target="https://brubomb.itch.io/dunjungle/devlog/579365/dunjungle-demo-is-available" TargetMode="External"/><Relationship Id="rId147" Type="http://schemas.openxmlformats.org/officeDocument/2006/relationships/hyperlink" Target="https://www.reddit.com/r/Games/comments/1giltps/sodaman_tape_corps_balatro_inspired_roguelite/" TargetMode="External"/><Relationship Id="rId354" Type="http://schemas.openxmlformats.org/officeDocument/2006/relationships/hyperlink" Target="https://www.gamedeveloper.com/business/marketing-on-the-app-store-the-cautionary-tale-of-i-100-rogues-i-" TargetMode="External"/><Relationship Id="rId799" Type="http://schemas.openxmlformats.org/officeDocument/2006/relationships/hyperlink" Target="https://steamcommunity.com/games/2067920/announcements/detail/3908626109457877555" TargetMode="External"/><Relationship Id="rId51" Type="http://schemas.openxmlformats.org/officeDocument/2006/relationships/hyperlink" Target="https://codetheory.itch.io/lootplot-playtest" TargetMode="External"/><Relationship Id="rId561" Type="http://schemas.openxmlformats.org/officeDocument/2006/relationships/hyperlink" Target="https://gamingbolt.com/gonner-interview-a-colorful-and-challenging-ride" TargetMode="External"/><Relationship Id="rId659" Type="http://schemas.openxmlformats.org/officeDocument/2006/relationships/hyperlink" Target="https://www.indie-games.eu/hell-maiden-touhou-meets-vampire-survivors-interview/" TargetMode="External"/><Relationship Id="rId866" Type="http://schemas.openxmlformats.org/officeDocument/2006/relationships/hyperlink" Target="https://www.gamedeveloper.com/production/prototyping-i-let-s-revolution-i-transforming-i-minesweeper-i-into-a-turn-based-strategy-roguelike" TargetMode="External"/><Relationship Id="rId214" Type="http://schemas.openxmlformats.org/officeDocument/2006/relationships/hyperlink" Target="https://www.youtube.com/watch?v=JXv8hQguGCI" TargetMode="External"/><Relationship Id="rId298" Type="http://schemas.openxmlformats.org/officeDocument/2006/relationships/hyperlink" Target="https://zenorogue.blogspot.com/search/label/sources" TargetMode="External"/><Relationship Id="rId421" Type="http://schemas.openxmlformats.org/officeDocument/2006/relationships/hyperlink" Target="https://x.com/MirariRelics/status/2083184893182489017?s=20" TargetMode="External"/><Relationship Id="rId519" Type="http://schemas.openxmlformats.org/officeDocument/2006/relationships/hyperlink" Target="https://en.wikipedia.org/wiki/Peglin" TargetMode="External"/><Relationship Id="rId158" Type="http://schemas.openxmlformats.org/officeDocument/2006/relationships/hyperlink" Target="https://www.reddit.com/r/Games/comments/1c3l5e8/jotunnslayer_hordes_of_hel_games_farm_roguelike/" TargetMode="External"/><Relationship Id="rId726" Type="http://schemas.openxmlformats.org/officeDocument/2006/relationships/hyperlink" Target="https://youtu.be/O8FIzwdfuzs" TargetMode="External"/><Relationship Id="rId933" Type="http://schemas.openxmlformats.org/officeDocument/2006/relationships/hyperlink" Target="https://www.youtube.com/watch?v=fCUbwNqQzWg" TargetMode="External"/><Relationship Id="rId62" Type="http://schemas.openxmlformats.org/officeDocument/2006/relationships/hyperlink" Target="https://www.reddit.com/r/pcgaming/comments/1ix1kj1/we_are_the_developers_of_runeborn_a_dark_fantasy/" TargetMode="External"/><Relationship Id="rId365" Type="http://schemas.openxmlformats.org/officeDocument/2006/relationships/hyperlink" Target="https://frozendepths.net/roguelike/info.php" TargetMode="External"/><Relationship Id="rId572" Type="http://schemas.openxmlformats.org/officeDocument/2006/relationships/hyperlink" Target="https://www.emuglx.org/reportaze/interview/exclusive-switchcars-interview/" TargetMode="External"/><Relationship Id="rId225" Type="http://schemas.openxmlformats.org/officeDocument/2006/relationships/hyperlink" Target="https://x.com/pathogenicgame/status/2085041700716654606?s=20" TargetMode="External"/><Relationship Id="rId432" Type="http://schemas.openxmlformats.org/officeDocument/2006/relationships/hyperlink" Target="https://roguebasin.com/index.php/Brogue" TargetMode="External"/><Relationship Id="rId877" Type="http://schemas.openxmlformats.org/officeDocument/2006/relationships/hyperlink" Target="https://nervetower.neocities.org/int_yonemitsu_ps" TargetMode="External"/><Relationship Id="rId737" Type="http://schemas.openxmlformats.org/officeDocument/2006/relationships/hyperlink" Target="https://www.reddit.com/r/IndieGaming/comments/1h0xiwq/been_working_on_pebble_knights_a_mix_of_survival/" TargetMode="External"/><Relationship Id="rId944" Type="http://schemas.openxmlformats.org/officeDocument/2006/relationships/hyperlink" Target="https://github.com/HappyAlfred/fushigi-no-pixel-dungeon" TargetMode="External"/><Relationship Id="rId73" Type="http://schemas.openxmlformats.org/officeDocument/2006/relationships/hyperlink" Target="https://gamerant.com/the-last-spell-game-interview-launch-dlc/" TargetMode="External"/><Relationship Id="rId169" Type="http://schemas.openxmlformats.org/officeDocument/2006/relationships/hyperlink" Target="https://store.steampowered.com/news/app/2187290/view/3683427098080954737" TargetMode="External"/><Relationship Id="rId376" Type="http://schemas.openxmlformats.org/officeDocument/2006/relationships/hyperlink" Target="http://www.roguelikeradio.com/2013/09/this-is-episode-80-of-roguelike-radio.html" TargetMode="External"/><Relationship Id="rId583" Type="http://schemas.openxmlformats.org/officeDocument/2006/relationships/hyperlink" Target="https://www.roguelikeradio.com/2011/10/interview-with-ido-yehieli.html" TargetMode="External"/><Relationship Id="rId790" Type="http://schemas.openxmlformats.org/officeDocument/2006/relationships/hyperlink" Target="https://steamcommunity.com/games/2105840/announcements/detail/670626757615813587" TargetMode="External"/><Relationship Id="rId804" Type="http://schemas.openxmlformats.org/officeDocument/2006/relationships/hyperlink" Target="https://store.steampowered.com/app/2060750/Star_Survivor/" TargetMode="External"/><Relationship Id="rId4" Type="http://schemas.openxmlformats.org/officeDocument/2006/relationships/hyperlink" Target="https://www.akuparagames.com/2026/06/09/meeting-mankibo-the-team-behind-montabi/" TargetMode="External"/><Relationship Id="rId236" Type="http://schemas.openxmlformats.org/officeDocument/2006/relationships/hyperlink" Target="https://medium.com/@gofig.news/a-coffee-break-with-fr&#233;d&#233;ric-lopez-crying-suns-3b030eb4f455" TargetMode="External"/><Relationship Id="rId443" Type="http://schemas.openxmlformats.org/officeDocument/2006/relationships/hyperlink" Target="https://www.roguebasin.com/index.php/Rogue's_Tale" TargetMode="External"/><Relationship Id="rId650" Type="http://schemas.openxmlformats.org/officeDocument/2006/relationships/hyperlink" Target="https://steamcommunity.com/app/3100310/discussions/0/735910198043224446/" TargetMode="External"/><Relationship Id="rId888" Type="http://schemas.openxmlformats.org/officeDocument/2006/relationships/hyperlink" Target="https://rogueliker.com/shadowveil-legend-of-the-five-rings-interview/" TargetMode="External"/><Relationship Id="rId303" Type="http://schemas.openxmlformats.org/officeDocument/2006/relationships/hyperlink" Target="https://steamcommunity.com/app/3585160/discussions/0/663844088186935277/" TargetMode="External"/><Relationship Id="rId748" Type="http://schemas.openxmlformats.org/officeDocument/2006/relationships/hyperlink" Target="https://youtu.be/_Ner8cAfsBg" TargetMode="External"/><Relationship Id="rId955" Type="http://schemas.openxmlformats.org/officeDocument/2006/relationships/hyperlink" Target="https://campaign-mode.ghost.io/messhof-talks-building-blood-dungeon-inspiration-from-games-like-vampire-survivors-and-more/" TargetMode="External"/><Relationship Id="rId84" Type="http://schemas.openxmlformats.org/officeDocument/2006/relationships/hyperlink" Target="https://x.com/9fingergames/status/1702411051290006007" TargetMode="External"/><Relationship Id="rId387" Type="http://schemas.openxmlformats.org/officeDocument/2006/relationships/hyperlink" Target="https://gamingbolt.com/gonner-interview-a-colorful-and-challenging-ride" TargetMode="External"/><Relationship Id="rId510" Type="http://schemas.openxmlformats.org/officeDocument/2006/relationships/hyperlink" Target="https://www.sohu.com/a/740136808_204824" TargetMode="External"/><Relationship Id="rId594" Type="http://schemas.openxmlformats.org/officeDocument/2006/relationships/hyperlink" Target="https://www.reddit.com/r/IAmA/comments/4po4pn/i_am_the_developer_of_20xx_the_megaman_xinspired/" TargetMode="External"/><Relationship Id="rId608" Type="http://schemas.openxmlformats.org/officeDocument/2006/relationships/hyperlink" Target="https://www.sohu.com/a/740136808_204824" TargetMode="External"/><Relationship Id="rId815" Type="http://schemas.openxmlformats.org/officeDocument/2006/relationships/hyperlink" Target="https://steamcommunity.com/games/2088570/announcements/detail/6770639657665738311" TargetMode="External"/><Relationship Id="rId247" Type="http://schemas.openxmlformats.org/officeDocument/2006/relationships/hyperlink" Target="https://steamcommunity.com/app/296970/discussions/0/483368526579730066/" TargetMode="External"/><Relationship Id="rId899" Type="http://schemas.openxmlformats.org/officeDocument/2006/relationships/hyperlink" Target="https://www.reddit.com/r/Games/comments/w6vkdf/tape_to_tape_a_roguelite_hockey_game/" TargetMode="External"/><Relationship Id="rId1000" Type="http://schemas.openxmlformats.org/officeDocument/2006/relationships/hyperlink" Target="https://www.shacknews.com/article/117995/roundguard-on-apple-arcade-game-designer-andrea-roberts-interview" TargetMode="External"/><Relationship Id="rId107" Type="http://schemas.openxmlformats.org/officeDocument/2006/relationships/hyperlink" Target="https://zenorogue.blogspot.com/search/label/sources" TargetMode="External"/><Relationship Id="rId454" Type="http://schemas.openxmlformats.org/officeDocument/2006/relationships/hyperlink" Target="https://www.facebook.com/DreamHack/videos/rogue-heroes-ruins-of-tasos-developers-explain-how-why-the-game-came-together-go/440879170356208/" TargetMode="External"/><Relationship Id="rId661" Type="http://schemas.openxmlformats.org/officeDocument/2006/relationships/hyperlink" Target="https://store.steampowered.com/news/app/2934220/view/698764742929416235?l=english" TargetMode="External"/><Relationship Id="rId759" Type="http://schemas.openxmlformats.org/officeDocument/2006/relationships/hyperlink" Target="https://steamcommunity.com/games/3123120/announcements/detail/502834694432228039" TargetMode="External"/><Relationship Id="rId966" Type="http://schemas.openxmlformats.org/officeDocument/2006/relationships/hyperlink" Target="https://www.thesixthaxis.com/2026/08/18/interview-how-star-wars-galactic-racer-brings-some-good-tricks-to-the-arcade-racer/" TargetMode="External"/><Relationship Id="rId11" Type="http://schemas.openxmlformats.org/officeDocument/2006/relationships/hyperlink" Target="http://www.zincland.com/powder/?pagename=about" TargetMode="External"/><Relationship Id="rId314" Type="http://schemas.openxmlformats.org/officeDocument/2006/relationships/hyperlink" Target="https://www.thegamer.com/metal-slug-tactics-interview/" TargetMode="External"/><Relationship Id="rId398" Type="http://schemas.openxmlformats.org/officeDocument/2006/relationships/hyperlink" Target="https://www.reddit.com/r/Games/comments/10uappd/the_ouroboros_king_oriol_cosp_chess_based/" TargetMode="External"/><Relationship Id="rId521" Type="http://schemas.openxmlformats.org/officeDocument/2006/relationships/hyperlink" Target="https://pokevoid.com/" TargetMode="External"/><Relationship Id="rId619" Type="http://schemas.openxmlformats.org/officeDocument/2006/relationships/hyperlink" Target="https://games.tiscali.cz/novinky/cesky-tym-rake-in-grass-se-hlasi-se-slibnou-arkadou-rampage-knights-240475" TargetMode="External"/><Relationship Id="rId95" Type="http://schemas.openxmlformats.org/officeDocument/2006/relationships/hyperlink" Target="https://roguebasin.com/index.php/Cataclysm:_Bright_Nights" TargetMode="External"/><Relationship Id="rId160" Type="http://schemas.openxmlformats.org/officeDocument/2006/relationships/hyperlink" Target="http://www.zincland.com/powder/?pagename=about" TargetMode="External"/><Relationship Id="rId826" Type="http://schemas.openxmlformats.org/officeDocument/2006/relationships/hyperlink" Target="https://www.gamedeveloper.com/business/paper-heroes-colm-larkin-and-guild-of-dungeoneering" TargetMode="External"/><Relationship Id="rId258" Type="http://schemas.openxmlformats.org/officeDocument/2006/relationships/hyperlink" Target="https://store.steampowered.com/news/app/1434540/view/2939150821227809707" TargetMode="External"/><Relationship Id="rId465" Type="http://schemas.openxmlformats.org/officeDocument/2006/relationships/hyperlink" Target="https://rogueliker.com/realm-of-ink-interview/" TargetMode="External"/><Relationship Id="rId672" Type="http://schemas.openxmlformats.org/officeDocument/2006/relationships/hyperlink" Target="https://roguebasin.com/index.php/ZMAngband" TargetMode="External"/><Relationship Id="rId22" Type="http://schemas.openxmlformats.org/officeDocument/2006/relationships/hyperlink" Target="http://www.zincland.com/powder/?pagename=about" TargetMode="External"/><Relationship Id="rId118" Type="http://schemas.openxmlformats.org/officeDocument/2006/relationships/hyperlink" Target="https://steamcommunity.com/app/1016730/discussions/0/1814296907961762044/" TargetMode="External"/><Relationship Id="rId325" Type="http://schemas.openxmlformats.org/officeDocument/2006/relationships/hyperlink" Target="https://www.gamedeveloper.com/design/making-a-case-for-short-games" TargetMode="External"/><Relationship Id="rId532" Type="http://schemas.openxmlformats.org/officeDocument/2006/relationships/hyperlink" Target="https://store.steampowered.com/app/3496890/Slot_or_Not/" TargetMode="External"/><Relationship Id="rId977" Type="http://schemas.openxmlformats.org/officeDocument/2006/relationships/hyperlink" Target="https://www.youtube.com/watch?v=sulyRl3GJ5c" TargetMode="External"/><Relationship Id="rId171" Type="http://schemas.openxmlformats.org/officeDocument/2006/relationships/hyperlink" Target="https://en.wikipedia.org/wiki/Road_Not_Taken" TargetMode="External"/><Relationship Id="rId837" Type="http://schemas.openxmlformats.org/officeDocument/2006/relationships/hyperlink" Target="https://www.gamedeveloper.com/design/-play-86-interview-with-adom-creator-dr-thomas-biskup" TargetMode="External"/><Relationship Id="rId269" Type="http://schemas.openxmlformats.org/officeDocument/2006/relationships/hyperlink" Target="https://x.com/AnAmazingWizard/status/1489554155597352962?s=20" TargetMode="External"/><Relationship Id="rId476" Type="http://schemas.openxmlformats.org/officeDocument/2006/relationships/hyperlink" Target="https://x.com/Mudita_Games/status/1988179400454500794" TargetMode="External"/><Relationship Id="rId683" Type="http://schemas.openxmlformats.org/officeDocument/2006/relationships/hyperlink" Target="https://www.ign.com/articles/city-of-balls-was-the-original-title-and-somehow-ball-x-pit-got-even-weirder-from-there" TargetMode="External"/><Relationship Id="rId890" Type="http://schemas.openxmlformats.org/officeDocument/2006/relationships/hyperlink" Target="https://www.demonlore.com/" TargetMode="External"/><Relationship Id="rId904" Type="http://schemas.openxmlformats.org/officeDocument/2006/relationships/hyperlink" Target="https://www.indiegamesdeveloper.com/showcases-and-interviews/developer-interview/noisy-head-games-interview-beyond-the-long-night/" TargetMode="External"/><Relationship Id="rId33" Type="http://schemas.openxmlformats.org/officeDocument/2006/relationships/hyperlink" Target="https://codetheory.itch.io/lootplot-playtest" TargetMode="External"/><Relationship Id="rId129" Type="http://schemas.openxmlformats.org/officeDocument/2006/relationships/hyperlink" Target="https://www.kickstarter.com/projects/1926605606/stoneshard-open-world-roguelike-rpg-with-tactical" TargetMode="External"/><Relationship Id="rId336" Type="http://schemas.openxmlformats.org/officeDocument/2006/relationships/hyperlink" Target="https://steamcommunity.com/app/1794400/discussions/0/3409803709049368658/" TargetMode="External"/><Relationship Id="rId543" Type="http://schemas.openxmlformats.org/officeDocument/2006/relationships/hyperlink" Target="https://automaton-media.com/en/interviews/interview-koei-tecmos-warriors-abyss-is-a-major-japanese-developers-take-on-the-roguelite-genre-made-by-a-hardcore-roguelite-lover/" TargetMode="External"/><Relationship Id="rId988" Type="http://schemas.openxmlformats.org/officeDocument/2006/relationships/hyperlink" Target="https://playroguefort.com/" TargetMode="External"/><Relationship Id="rId182" Type="http://schemas.openxmlformats.org/officeDocument/2006/relationships/hyperlink" Target="https://www.reddit.com/r/nintendo/comments/6k942k/yo_we_made_gonner_and_it_just_came_out_on_the/" TargetMode="External"/><Relationship Id="rId403" Type="http://schemas.openxmlformats.org/officeDocument/2006/relationships/hyperlink" Target="https://www.reddit.com/r/Games/comments/1ker0jk/rune_dice_smart_raven_studio_peglininspired/" TargetMode="External"/><Relationship Id="rId750" Type="http://schemas.openxmlformats.org/officeDocument/2006/relationships/hyperlink" Target="https://www.inven.co.kr/webzine/news/?news=194987" TargetMode="External"/><Relationship Id="rId848" Type="http://schemas.openxmlformats.org/officeDocument/2006/relationships/hyperlink" Target="https://valleesdeletrange.wordpress.com/2026/03/09/sol-cesto-le-bandit-manchot-et-ses-deux-tetes-entretien-avec-chariospirale-et-docgeraud/" TargetMode="External"/><Relationship Id="rId487" Type="http://schemas.openxmlformats.org/officeDocument/2006/relationships/hyperlink" Target="https://store.steampowered.com/app/3035330/Dicealot/" TargetMode="External"/><Relationship Id="rId610" Type="http://schemas.openxmlformats.org/officeDocument/2006/relationships/hyperlink" Target="https://x.com/MasksOfTheVoid/status/2084174185505448157?s=20" TargetMode="External"/><Relationship Id="rId694" Type="http://schemas.openxmlformats.org/officeDocument/2006/relationships/hyperlink" Target="https://nintendoeverything.com/interview-sparklite-dev-on-zelda-inspirations-art-style-possible-post-launch-additions-more/" TargetMode="External"/><Relationship Id="rId708" Type="http://schemas.openxmlformats.org/officeDocument/2006/relationships/hyperlink" Target="https://youtu.be/pkhzUQ39ts4" TargetMode="External"/><Relationship Id="rId915" Type="http://schemas.openxmlformats.org/officeDocument/2006/relationships/hyperlink" Target="https://www.reddit.com/r/pcgaming/comments/1ix1kj1/comment/meiosvh/" TargetMode="External"/><Relationship Id="rId347" Type="http://schemas.openxmlformats.org/officeDocument/2006/relationships/hyperlink" Target="https://steamcommunity.com/app/1461910/discussions/0/3363649332031630216/?l=finnish" TargetMode="External"/><Relationship Id="rId999" Type="http://schemas.openxmlformats.org/officeDocument/2006/relationships/hyperlink" Target="https://gamingbolt.com/necropolis-interview-spelunky-meets-dark-souls" TargetMode="External"/><Relationship Id="rId44" Type="http://schemas.openxmlformats.org/officeDocument/2006/relationships/hyperlink" Target="https://www.gamespress.com/Solo-Developer-Bigosaur-Launches-Basketball-Roguelike-Clutchtime-Baske" TargetMode="External"/><Relationship Id="rId554" Type="http://schemas.openxmlformats.org/officeDocument/2006/relationships/hyperlink" Target="https://en.wikipedia.org/wiki/Caveblazers" TargetMode="External"/><Relationship Id="rId761" Type="http://schemas.openxmlformats.org/officeDocument/2006/relationships/hyperlink" Target="https://cliqist.com/2015/01/30/children-morta-interview/" TargetMode="External"/><Relationship Id="rId859" Type="http://schemas.openxmlformats.org/officeDocument/2006/relationships/hyperlink" Target="https://howtomarketagame.com/2025/08/13/gnomes-tower-defense-with-10-month-dev-time-hits-367484/" TargetMode="External"/><Relationship Id="rId193" Type="http://schemas.openxmlformats.org/officeDocument/2006/relationships/hyperlink" Target="https://roguebasin.com/index.php/Cataclysm" TargetMode="External"/><Relationship Id="rId207" Type="http://schemas.openxmlformats.org/officeDocument/2006/relationships/hyperlink" Target="https://www.bay12forums.com/smf/index.php?topic=182370.0" TargetMode="External"/><Relationship Id="rId414" Type="http://schemas.openxmlformats.org/officeDocument/2006/relationships/hyperlink" Target="https://zenorogue.blogspot.com/search/label/sources" TargetMode="External"/><Relationship Id="rId498" Type="http://schemas.openxmlformats.org/officeDocument/2006/relationships/hyperlink" Target="https://youtu.be/zLmdMjZtDs4" TargetMode="External"/><Relationship Id="rId621" Type="http://schemas.openxmlformats.org/officeDocument/2006/relationships/hyperlink" Target="https://podcasts.apple.com/us/podcast/slay-the-spire-with-anthony-giovannetti/id1435365252?i=1000447140877" TargetMode="External"/><Relationship Id="rId260" Type="http://schemas.openxmlformats.org/officeDocument/2006/relationships/hyperlink" Target="https://www.gamingfurever.com/news/editorials/brew-interview-with-ceo-of-snow-leaf-studios-isak-wahl" TargetMode="External"/><Relationship Id="rId719" Type="http://schemas.openxmlformats.org/officeDocument/2006/relationships/hyperlink" Target="https://www.theastronauts.com/2022/10/redesigning-one-witchfire-feature/" TargetMode="External"/><Relationship Id="rId926" Type="http://schemas.openxmlformats.org/officeDocument/2006/relationships/hyperlink" Target="https://steamcommunity.com/games/2530490/announcements/detail/3658666178359170700" TargetMode="External"/><Relationship Id="rId55" Type="http://schemas.openxmlformats.org/officeDocument/2006/relationships/hyperlink" Target="https://www.reddit.com/r/IndieGaming/comments/1h0aag9/passant_is_a_chess_roguelike_where_you_build_your/%20/%20mentioned%20on%20discord%20he%20went%20back%20to%20an%20old%20project%20after%20playing%20balatro" TargetMode="External"/><Relationship Id="rId120" Type="http://schemas.openxmlformats.org/officeDocument/2006/relationships/hyperlink" Target="https://www.gamespress.com/Die-For-The-Lich-is-coming-to-Early-Access-on-November-10th-2025" TargetMode="External"/><Relationship Id="rId358" Type="http://schemas.openxmlformats.org/officeDocument/2006/relationships/hyperlink" Target="https://www.pcgamer.com/how-a-videogame-composer-designed-the-tangledeep-rpg/" TargetMode="External"/><Relationship Id="rId565" Type="http://schemas.openxmlformats.org/officeDocument/2006/relationships/hyperlink" Target="https://www.gamedeveloper.com/business/road-to-the-igf-2023-kenny-sun-s-mr-sun-s-hatbox" TargetMode="External"/><Relationship Id="rId772" Type="http://schemas.openxmlformats.org/officeDocument/2006/relationships/hyperlink" Target="https://steamcommunity.com/games/3066570/announcements/detail/4356754561281185320" TargetMode="External"/><Relationship Id="rId218" Type="http://schemas.openxmlformats.org/officeDocument/2006/relationships/hyperlink" Target="https://www.reddit.com/r/Games/comments/czn9i5/were_the_developers_of_atomicrops_an_action/" TargetMode="External"/><Relationship Id="rId425" Type="http://schemas.openxmlformats.org/officeDocument/2006/relationships/hyperlink" Target="https://www.reddit.com/r/Games/comments/16x0fkk/shape_shifter_formations_castec_studios_an_action/" TargetMode="External"/><Relationship Id="rId632" Type="http://schemas.openxmlformats.org/officeDocument/2006/relationships/hyperlink" Target="https://roguebasin.com/index.php/ZMAngband" TargetMode="External"/><Relationship Id="rId271" Type="http://schemas.openxmlformats.org/officeDocument/2006/relationships/hyperlink" Target="https://80.lv/articles/battle-shapers-how-blender-unity-helped-create-the-game-s-vibrant-world" TargetMode="External"/><Relationship Id="rId937" Type="http://schemas.openxmlformats.org/officeDocument/2006/relationships/hyperlink" Target="https://www.gamebanshee.com/news/104059-dungeons-of-dredmor-review-interview-and-patch-update.html" TargetMode="External"/><Relationship Id="rId66" Type="http://schemas.openxmlformats.org/officeDocument/2006/relationships/hyperlink" Target="https://www.youtube.com/watch?v=ZVQBDWbGPIg" TargetMode="External"/><Relationship Id="rId131" Type="http://schemas.openxmlformats.org/officeDocument/2006/relationships/hyperlink" Target="https://store.steampowered.com/news/app/3590290/view/508482584447025703" TargetMode="External"/><Relationship Id="rId369" Type="http://schemas.openxmlformats.org/officeDocument/2006/relationships/hyperlink" Target="https://roguebasin.com/index.php/Linley%27s_Dungeon_Crawl" TargetMode="External"/><Relationship Id="rId576" Type="http://schemas.openxmlformats.org/officeDocument/2006/relationships/hyperlink" Target="https://steamcommunity.com/app/1823390/discussions/2/6893400166994423780/" TargetMode="External"/><Relationship Id="rId783" Type="http://schemas.openxmlformats.org/officeDocument/2006/relationships/hyperlink" Target="https://steamcommunity.com/games/2342950/announcements/detail/3801662447199262264" TargetMode="External"/><Relationship Id="rId990" Type="http://schemas.openxmlformats.org/officeDocument/2006/relationships/hyperlink" Target="https://playroguefort.com/faq/" TargetMode="External"/><Relationship Id="rId229" Type="http://schemas.openxmlformats.org/officeDocument/2006/relationships/hyperlink" Target="https://www.reddit.com/r/JRPG/comments/1h4umpj/lets_talk_about_dragon_crystal_segas_own_early/" TargetMode="External"/><Relationship Id="rId436" Type="http://schemas.openxmlformats.org/officeDocument/2006/relationships/hyperlink" Target="https://www.reddit.com/r/gamedev/comments/o8bzkt/one_year_into_early_access_for_golden_light_lets/" TargetMode="External"/><Relationship Id="rId643" Type="http://schemas.openxmlformats.org/officeDocument/2006/relationships/hyperlink" Target="https://store.steampowered.com/app/1229260/Monster_Girls_and_the_Mysterious_Adventure/" TargetMode="External"/><Relationship Id="rId850" Type="http://schemas.openxmlformats.org/officeDocument/2006/relationships/hyperlink" Target="https://spacemyfriend.itch.io/cavity-busters" TargetMode="External"/><Relationship Id="rId948" Type="http://schemas.openxmlformats.org/officeDocument/2006/relationships/hyperlink" Target="https://steamcommunity.com/app/1315610/discussions/0/2956041222230440519/" TargetMode="External"/><Relationship Id="rId77" Type="http://schemas.openxmlformats.org/officeDocument/2006/relationships/hyperlink" Target="https://roguebasin.com/index.php/Pixel_Dungeon" TargetMode="External"/><Relationship Id="rId282" Type="http://schemas.openxmlformats.org/officeDocument/2006/relationships/hyperlink" Target="https://store.steampowered.com/news/app/3372060/view/600783816474231378?l=english" TargetMode="External"/><Relationship Id="rId503" Type="http://schemas.openxmlformats.org/officeDocument/2006/relationships/hyperlink" Target="https://x.com/hellmaidengame/status/1929946431311241324" TargetMode="External"/><Relationship Id="rId587" Type="http://schemas.openxmlformats.org/officeDocument/2006/relationships/hyperlink" Target="https://www.reddit.com/r/Games/comments/7ukbl1/im_the_lead_developer_of_tangledeep_a_roguelike/" TargetMode="External"/><Relationship Id="rId710" Type="http://schemas.openxmlformats.org/officeDocument/2006/relationships/hyperlink" Target="https://www.pokecommunity.com/threads/pok%C3%A9mon-survivor-burst-multi-languages.543514/" TargetMode="External"/><Relationship Id="rId808" Type="http://schemas.openxmlformats.org/officeDocument/2006/relationships/hyperlink" Target="https://store.steampowered.com/app/2060750/Star_Survivor/" TargetMode="External"/><Relationship Id="rId8" Type="http://schemas.openxmlformats.org/officeDocument/2006/relationships/hyperlink" Target="https://roguebasin.com/index.php/GearHead_Caramel" TargetMode="External"/><Relationship Id="rId142" Type="http://schemas.openxmlformats.org/officeDocument/2006/relationships/hyperlink" Target="https://www.reddit.com/r/roguelites/comments/m2341u/space_gladiators_my_isaac_inspired_grotesque/" TargetMode="External"/><Relationship Id="rId447" Type="http://schemas.openxmlformats.org/officeDocument/2006/relationships/hyperlink" Target="https://en.wikipedia.org/wiki/Torneko%27s_Great_Adventure" TargetMode="External"/><Relationship Id="rId794" Type="http://schemas.openxmlformats.org/officeDocument/2006/relationships/hyperlink" Target="https://steamcommunity.com/games/262790/announcements/detail/1694779751808309596" TargetMode="External"/><Relationship Id="rId654" Type="http://schemas.openxmlformats.org/officeDocument/2006/relationships/hyperlink" Target="https://steamcommunity.com/app/3088070/discussions/0/562532756309055685/" TargetMode="External"/><Relationship Id="rId861" Type="http://schemas.openxmlformats.org/officeDocument/2006/relationships/hyperlink" Target="https://howtomarketagame.com/2025/08/13/gnomes-tower-defense-with-10-month-dev-time-hits-367484/" TargetMode="External"/><Relationship Id="rId959" Type="http://schemas.openxmlformats.org/officeDocument/2006/relationships/hyperlink" Target="https://localthunk.com/blog/balatro-timeline-3aarh" TargetMode="External"/><Relationship Id="rId293" Type="http://schemas.openxmlformats.org/officeDocument/2006/relationships/hyperlink" Target="https://www.thegamer.com/teenage-mutant-ninja-turtles-tmnt-splintered-fate-leads-talk-idw-inspirations-2025-dlc-and-the-comparisons-to-hades/" TargetMode="External"/><Relationship Id="rId307" Type="http://schemas.openxmlformats.org/officeDocument/2006/relationships/hyperlink" Target="https://store.steampowered.com/app/3333700/The_Royal_Writ/" TargetMode="External"/><Relationship Id="rId514" Type="http://schemas.openxmlformats.org/officeDocument/2006/relationships/hyperlink" Target="https://x.com/PlayMontabi/status/2084484478647595121?s=20" TargetMode="External"/><Relationship Id="rId721" Type="http://schemas.openxmlformats.org/officeDocument/2006/relationships/hyperlink" Target="https://x.com/CodeRed_dev/status/1925987988565074114?s=20" TargetMode="External"/><Relationship Id="rId88" Type="http://schemas.openxmlformats.org/officeDocument/2006/relationships/hyperlink" Target="https://store.steampowered.com/app/2479320/Pesticide_Not_Required/" TargetMode="External"/><Relationship Id="rId153" Type="http://schemas.openxmlformats.org/officeDocument/2006/relationships/hyperlink" Target="https://www.youtube.com/watch?v=mGVNTEOoBXc" TargetMode="External"/><Relationship Id="rId360" Type="http://schemas.openxmlformats.org/officeDocument/2006/relationships/hyperlink" Target="https://indiegraph.wordpress.com/2013/12/11/interview-with-the-creator-of-barony/" TargetMode="External"/><Relationship Id="rId598" Type="http://schemas.openxmlformats.org/officeDocument/2006/relationships/hyperlink" Target="https://web.archive.org/web/20220130212105/https:/www.indiegameoftheweek.com/BeyondTheLongNight" TargetMode="External"/><Relationship Id="rId819" Type="http://schemas.openxmlformats.org/officeDocument/2006/relationships/hyperlink" Target="https://v.daum.net/v/pIwu8NNfMg?f=p" TargetMode="External"/><Relationship Id="rId220" Type="http://schemas.openxmlformats.org/officeDocument/2006/relationships/hyperlink" Target="https://www.reddit.com/r/roguelites/comments/r8cay9/weve_been_developing_the_roguelite_escape_the_mad/" TargetMode="External"/><Relationship Id="rId458" Type="http://schemas.openxmlformats.org/officeDocument/2006/relationships/hyperlink" Target="https://youtu.be/MgSjfLOYMXg" TargetMode="External"/><Relationship Id="rId665" Type="http://schemas.openxmlformats.org/officeDocument/2006/relationships/hyperlink" Target="https://www.reddit.com/r/DestroyMyGame/comments/119wet3/looking_for_feedback_on_this_vs_inspired/" TargetMode="External"/><Relationship Id="rId872" Type="http://schemas.openxmlformats.org/officeDocument/2006/relationships/hyperlink" Target="https://store.steampowered.com/app/2348610/Slime_3K_Rise_Against_Despot/" TargetMode="External"/><Relationship Id="rId15" Type="http://schemas.openxmlformats.org/officeDocument/2006/relationships/hyperlink" Target="https://www.roguebasin.com/index.php/Sproggiwood" TargetMode="External"/><Relationship Id="rId318" Type="http://schemas.openxmlformats.org/officeDocument/2006/relationships/hyperlink" Target="https://gamerant.com/the-last-spell-game-interview-launch-dlc/" TargetMode="External"/><Relationship Id="rId525" Type="http://schemas.openxmlformats.org/officeDocument/2006/relationships/hyperlink" Target="https://steamcommunity.com/app/1494560/discussions/0/4335355681660890217/" TargetMode="External"/><Relationship Id="rId732" Type="http://schemas.openxmlformats.org/officeDocument/2006/relationships/hyperlink" Target="https://www.indiedb.com/news/dev-blog-10-references-and-pop-culture-in-space-prison" TargetMode="External"/><Relationship Id="rId99" Type="http://schemas.openxmlformats.org/officeDocument/2006/relationships/hyperlink" Target="https://www.reddit.com/r/roguelikes/comments/fwbx5g/mainframe_defenders_cogmind_inspired_tactics/" TargetMode="External"/><Relationship Id="rId164" Type="http://schemas.openxmlformats.org/officeDocument/2006/relationships/hyperlink" Target="https://www.reddit.com/r/Games/comments/1dbw5hw/dice_fold_tinymice_slay_the_spire_but_with_dice/" TargetMode="External"/><Relationship Id="rId371" Type="http://schemas.openxmlformats.org/officeDocument/2006/relationships/hyperlink" Target="https://roguebasin.com/index.php/POWDER" TargetMode="External"/><Relationship Id="rId469" Type="http://schemas.openxmlformats.org/officeDocument/2006/relationships/hyperlink" Target="https://store.steampowered.com/app/1668690/Alina_of_the_Arena/" TargetMode="External"/><Relationship Id="rId676" Type="http://schemas.openxmlformats.org/officeDocument/2006/relationships/hyperlink" Target="https://store.epicgames.com/news/pengpong-s-hockey-pinball-chaos-was-the-result-of-a-game-jam?lang=vi" TargetMode="External"/><Relationship Id="rId883" Type="http://schemas.openxmlformats.org/officeDocument/2006/relationships/hyperlink" Target="https://turnbasedlovers.com/10-turns-interview/with-cobalt-core-devs/" TargetMode="External"/><Relationship Id="rId26" Type="http://schemas.openxmlformats.org/officeDocument/2006/relationships/hyperlink" Target="https://roguebasin.com/index.php/ZMAngband" TargetMode="External"/><Relationship Id="rId231" Type="http://schemas.openxmlformats.org/officeDocument/2006/relationships/hyperlink" Target="https://x.com/studio_goblinz/status/1703121970680807815?s=20" TargetMode="External"/><Relationship Id="rId329" Type="http://schemas.openxmlformats.org/officeDocument/2006/relationships/hyperlink" Target="https://x.com/sparklewing925/status/1926056500113346640" TargetMode="External"/><Relationship Id="rId536" Type="http://schemas.openxmlformats.org/officeDocument/2006/relationships/hyperlink" Target="https://x.com/Talespinner_/status/1925872666474401877?s=20" TargetMode="External"/><Relationship Id="rId175" Type="http://schemas.openxmlformats.org/officeDocument/2006/relationships/hyperlink" Target="https://www.youtube.com/watch?v=JXv8hQguGCI" TargetMode="External"/><Relationship Id="rId743" Type="http://schemas.openxmlformats.org/officeDocument/2006/relationships/hyperlink" Target="https://www.youtube.com/watch?v=uKyeo6l_pAQ" TargetMode="External"/><Relationship Id="rId950" Type="http://schemas.openxmlformats.org/officeDocument/2006/relationships/hyperlink" Target="https://dvvdev.itch.io/stray-path" TargetMode="External"/><Relationship Id="rId382" Type="http://schemas.openxmlformats.org/officeDocument/2006/relationships/hyperlink" Target="https://x.com/MrMorrisGames/status/2030327854383190254" TargetMode="External"/><Relationship Id="rId603" Type="http://schemas.openxmlformats.org/officeDocument/2006/relationships/hyperlink" Target="https://www.reddit.com/r/Games/comments/2e7eti/hello_rgames_we_are_the_creators_of_the_roguelike/" TargetMode="External"/><Relationship Id="rId687" Type="http://schemas.openxmlformats.org/officeDocument/2006/relationships/hyperlink" Target="https://x.com/Mickanio/status/1555411757409001472" TargetMode="External"/><Relationship Id="rId810" Type="http://schemas.openxmlformats.org/officeDocument/2006/relationships/hyperlink" Target="https://store.steampowered.com/app/2060750/Star_Survivor/" TargetMode="External"/><Relationship Id="rId908" Type="http://schemas.openxmlformats.org/officeDocument/2006/relationships/hyperlink" Target="https://legendofkeepers.fandom.com/wiki/Legend_of_Keepers" TargetMode="External"/><Relationship Id="rId242" Type="http://schemas.openxmlformats.org/officeDocument/2006/relationships/hyperlink" Target="https://switchplayer.net/2017/05/08/grabbing-a-frozenbyte-with-some-has-been-heroes/" TargetMode="External"/><Relationship Id="rId894" Type="http://schemas.openxmlformats.org/officeDocument/2006/relationships/hyperlink" Target="https://turtlefoxgames.itch.io/talented/devlog/354683/devlog-17-experimentation" TargetMode="External"/><Relationship Id="rId37" Type="http://schemas.openxmlformats.org/officeDocument/2006/relationships/hyperlink" Target="https://x.com/Mudita_Games/status/1988179400454500794" TargetMode="External"/><Relationship Id="rId102" Type="http://schemas.openxmlformats.org/officeDocument/2006/relationships/hyperlink" Target="https://rogueliker.com/vellum-inspirations/" TargetMode="External"/><Relationship Id="rId547" Type="http://schemas.openxmlformats.org/officeDocument/2006/relationships/hyperlink" Target="https://www.reddit.com/r/Games/comments/r4a4sv/words_can_kill_typing_monkey_slay_the_spire/" TargetMode="External"/><Relationship Id="rId754" Type="http://schemas.openxmlformats.org/officeDocument/2006/relationships/hyperlink" Target="https://cheerfulghost.com/jdodson/posts/1590/interview-with-death-road-to-canada-s-kepa-auwae" TargetMode="External"/><Relationship Id="rId961" Type="http://schemas.openxmlformats.org/officeDocument/2006/relationships/hyperlink" Target="https://blog.roguetemple.com/2008/05/24/lambdarogue-development-goes-strong/" TargetMode="External"/><Relationship Id="rId90" Type="http://schemas.openxmlformats.org/officeDocument/2006/relationships/hyperlink" Target="https://www.reddit.com/r/Games/comments/16x0fkk/shape_shifter_formations_castec_studios_an_action/" TargetMode="External"/><Relationship Id="rId186" Type="http://schemas.openxmlformats.org/officeDocument/2006/relationships/hyperlink" Target="https://www.fanbyte.com/legacy/shovel-knight-dig-interview" TargetMode="External"/><Relationship Id="rId393" Type="http://schemas.openxmlformats.org/officeDocument/2006/relationships/hyperlink" Target="https://www.gamedeveloper.com/design/ram-random-access-mayhem-s-body-swapping-mechanic-was-born-from-challenges-playing-roguelikes" TargetMode="External"/><Relationship Id="rId407" Type="http://schemas.openxmlformats.org/officeDocument/2006/relationships/hyperlink" Target="https://www.akuparagames.com/2026/06/09/meeting-mankibo-the-team-behind-montabi/" TargetMode="External"/><Relationship Id="rId614" Type="http://schemas.openxmlformats.org/officeDocument/2006/relationships/hyperlink" Target="https://blog.novadrift.io/nova-drift-frequently-asked-questions/" TargetMode="External"/><Relationship Id="rId821" Type="http://schemas.openxmlformats.org/officeDocument/2006/relationships/hyperlink" Target="https://www.gamespark.jp/article/2025/12/23/160936.html" TargetMode="External"/><Relationship Id="rId253" Type="http://schemas.openxmlformats.org/officeDocument/2006/relationships/hyperlink" Target="https://medium.com/@alexiskennedy/q-a-with-alexis-kennedy-co-founder-of-weather-factory-dd35393c66f3" TargetMode="External"/><Relationship Id="rId460" Type="http://schemas.openxmlformats.org/officeDocument/2006/relationships/hyperlink" Target="https://x.com/AntennaGames/status/2062052913199956449" TargetMode="External"/><Relationship Id="rId698" Type="http://schemas.openxmlformats.org/officeDocument/2006/relationships/hyperlink" Target="https://steamcommunity.com/app/1721110/discussions/0/600775708393865281/" TargetMode="External"/><Relationship Id="rId919" Type="http://schemas.openxmlformats.org/officeDocument/2006/relationships/hyperlink" Target="https://store.steampowered.com/news/app/3430340/view/521993383330187163?l=english" TargetMode="External"/><Relationship Id="rId48" Type="http://schemas.openxmlformats.org/officeDocument/2006/relationships/hyperlink" Target="https://www.reddit.com/r/IndieGaming/comments/1pjdyue/bucket_list_item_complete_presenting_at_day_of/" TargetMode="External"/><Relationship Id="rId113" Type="http://schemas.openxmlformats.org/officeDocument/2006/relationships/hyperlink" Target="https://steamcommunity.com/app/2735580/discussions/0/595152144826392997/" TargetMode="External"/><Relationship Id="rId320" Type="http://schemas.openxmlformats.org/officeDocument/2006/relationships/hyperlink" Target="https://www.siliconera.com/catacomb-kids-interview-spelunky-comparisons-and-the-early-access-gamble/" TargetMode="External"/><Relationship Id="rId558" Type="http://schemas.openxmlformats.org/officeDocument/2006/relationships/hyperlink" Target="https://en.wikipedia.org/wiki/Downwell_(video_game)" TargetMode="External"/><Relationship Id="rId765" Type="http://schemas.openxmlformats.org/officeDocument/2006/relationships/hyperlink" Target="https://www.gamesradar.com/modern-roguelikes-are-in-great-shape-but-where-does-the-genre-go-next/" TargetMode="External"/><Relationship Id="rId972" Type="http://schemas.openxmlformats.org/officeDocument/2006/relationships/hyperlink" Target="https://www.youtube.com/watch?v=hALQHBpwysY&amp;t=690s" TargetMode="External"/><Relationship Id="rId197" Type="http://schemas.openxmlformats.org/officeDocument/2006/relationships/hyperlink" Target="https://www.youtube.com/watch?v=xsmbVWflwpw" TargetMode="External"/><Relationship Id="rId418" Type="http://schemas.openxmlformats.org/officeDocument/2006/relationships/hyperlink" Target="https://www.julianedisonart.com/icov" TargetMode="External"/><Relationship Id="rId625" Type="http://schemas.openxmlformats.org/officeDocument/2006/relationships/hyperlink" Target="https://steamcommunity.com/app/2563800/discussions/0/4756451565242385846/" TargetMode="External"/><Relationship Id="rId832" Type="http://schemas.openxmlformats.org/officeDocument/2006/relationships/hyperlink" Target="https://www.theyoungfolks.com/video-games/154551/interview-joris-dormans-details-the-gameplay-and-story-of-unexplored-2/" TargetMode="External"/><Relationship Id="rId264" Type="http://schemas.openxmlformats.org/officeDocument/2006/relationships/hyperlink" Target="https://roguebasin.com/index.php/Slaves_to_Armok_II:_Dwarf_Fortress" TargetMode="External"/><Relationship Id="rId471" Type="http://schemas.openxmlformats.org/officeDocument/2006/relationships/hyperlink" Target="https://www.reddit.com/r/WebGames/comments/1m6esqf/archon_soul_its_been_a_year_and_a_half_of_hard/" TargetMode="External"/><Relationship Id="rId59" Type="http://schemas.openxmlformats.org/officeDocument/2006/relationships/hyperlink" Target="https://x.com/brainoidgames/status/1925653290278121609" TargetMode="External"/><Relationship Id="rId124" Type="http://schemas.openxmlformats.org/officeDocument/2006/relationships/hyperlink" Target="https://iratus.org/faq" TargetMode="External"/><Relationship Id="rId569" Type="http://schemas.openxmlformats.org/officeDocument/2006/relationships/hyperlink" Target="https://store.steampowered.com/app/1078200/Spirits_Abyss/" TargetMode="External"/><Relationship Id="rId776" Type="http://schemas.openxmlformats.org/officeDocument/2006/relationships/hyperlink" Target="https://steamcommunity.com/games/3923750/announcements/detail/503962497384974869" TargetMode="External"/><Relationship Id="rId983" Type="http://schemas.openxmlformats.org/officeDocument/2006/relationships/hyperlink" Target="https://x.com/usermarcel/status/1895421072134345188?s=20" TargetMode="External"/><Relationship Id="rId331" Type="http://schemas.openxmlformats.org/officeDocument/2006/relationships/hyperlink" Target="https://en.wikipedia.org/wiki/Balatro" TargetMode="External"/><Relationship Id="rId429" Type="http://schemas.openxmlformats.org/officeDocument/2006/relationships/hyperlink" Target="https://www.gamingfurever.com/news/editorials/brew-interview-with-ceo-of-snow-leaf-studios-isak-wahl" TargetMode="External"/><Relationship Id="rId636" Type="http://schemas.openxmlformats.org/officeDocument/2006/relationships/hyperlink" Target="https://steamcommunity.com/app/2563800/discussions/0/4756451565242385846/" TargetMode="External"/><Relationship Id="rId843" Type="http://schemas.openxmlformats.org/officeDocument/2006/relationships/hyperlink" Target="https://www.engadget.com/2013-08-15-wasteland-kings-is-vlambeers-next-big-little-game.html" TargetMode="External"/><Relationship Id="rId275" Type="http://schemas.openxmlformats.org/officeDocument/2006/relationships/hyperlink" Target="https://filipmagnuswrites.wordpress.com/2023/12/07/in-the-oven-death-must-die-is-a-love-letter-to-your-favourite-games/" TargetMode="External"/><Relationship Id="rId482" Type="http://schemas.openxmlformats.org/officeDocument/2006/relationships/hyperlink" Target="https://hardcoregamer.com/chaos-zero-nightmare-director-interview-tgs-2025/" TargetMode="External"/><Relationship Id="rId703" Type="http://schemas.openxmlformats.org/officeDocument/2006/relationships/hyperlink" Target="https://www.youtube.com/watch?v=4M-9B0RWQF8" TargetMode="External"/><Relationship Id="rId910" Type="http://schemas.openxmlformats.org/officeDocument/2006/relationships/hyperlink" Target="https://legendofkeepers.fandom.com/wiki/Legend_of_Keepers" TargetMode="External"/><Relationship Id="rId135" Type="http://schemas.openxmlformats.org/officeDocument/2006/relationships/hyperlink" Target="https://80.lv/articles/battle-shapers-how-blender-unity-helped-create-the-game-s-vibrant-world" TargetMode="External"/><Relationship Id="rId342" Type="http://schemas.openxmlformats.org/officeDocument/2006/relationships/hyperlink" Target="https://en.wikipedia.org/wiki/Vampire_Survivors" TargetMode="External"/><Relationship Id="rId787" Type="http://schemas.openxmlformats.org/officeDocument/2006/relationships/hyperlink" Target="https://steamcommunity.com/games/1914580/announcements/detail/3096792662638547858" TargetMode="External"/><Relationship Id="rId994" Type="http://schemas.openxmlformats.org/officeDocument/2006/relationships/hyperlink" Target="https://www.gamespress.com/it/RENTPOLY-New-Indie-Roguelike-Board-Game-in-Development-from-Sunpeak-Ga" TargetMode="External"/><Relationship Id="rId202" Type="http://schemas.openxmlformats.org/officeDocument/2006/relationships/hyperlink" Target="https://www.roguebasin.com/index.php/I_Am_Overburdened" TargetMode="External"/><Relationship Id="rId647" Type="http://schemas.openxmlformats.org/officeDocument/2006/relationships/hyperlink" Target="https://x.com/kagaya_wqy/status/1152559201945677825" TargetMode="External"/><Relationship Id="rId854" Type="http://schemas.openxmlformats.org/officeDocument/2006/relationships/hyperlink" Target="https://www.gamedeveloper.com/game-platforms/playing-catch-up-i-castle-of-the-winds-i-rick-saada" TargetMode="External"/><Relationship Id="rId286" Type="http://schemas.openxmlformats.org/officeDocument/2006/relationships/hyperlink" Target="https://steamcommunity.com/app/2735580/discussions/0/595152144826392997/" TargetMode="External"/><Relationship Id="rId493" Type="http://schemas.openxmlformats.org/officeDocument/2006/relationships/hyperlink" Target="https://www.reddit.com/r/slaythespire/comments/1mqcqmg/dice_legends_a_love_letter_and_homage_to_slay_the/" TargetMode="External"/><Relationship Id="rId507" Type="http://schemas.openxmlformats.org/officeDocument/2006/relationships/hyperlink" Target="https://www.reddit.com/r/iosgaming/comments/1hjehh9/lost_for_swords_a_dungeon_crawler_focusing_on/" TargetMode="External"/><Relationship Id="rId714" Type="http://schemas.openxmlformats.org/officeDocument/2006/relationships/hyperlink" Target="https://www.gamereactor.eu/trading-rock-and-stone-for-rogue-and-like-deep-rock-galactic-rogue-core-interview-with-ghost-ship-games-1721543/" TargetMode="External"/><Relationship Id="rId921" Type="http://schemas.openxmlformats.org/officeDocument/2006/relationships/hyperlink" Target="https://www.reddit.com/r/nintendo/comments/6k942k/comment/djkavl3/" TargetMode="External"/><Relationship Id="rId50" Type="http://schemas.openxmlformats.org/officeDocument/2006/relationships/hyperlink" Target="https://bscotch.itch.io/how-many-dudes" TargetMode="External"/><Relationship Id="rId146" Type="http://schemas.openxmlformats.org/officeDocument/2006/relationships/hyperlink" Target="https://youtu.be/VGMszILvj78" TargetMode="External"/><Relationship Id="rId353" Type="http://schemas.openxmlformats.org/officeDocument/2006/relationships/hyperlink" Target="https://www.reddit.com/r/pcgaming/comments/1p30oqw/were_big_distraction_an_indie_studio_founded_by/" TargetMode="External"/><Relationship Id="rId560" Type="http://schemas.openxmlformats.org/officeDocument/2006/relationships/hyperlink" Target="https://bsky.app/profile/dphrygian.com/post/3mgga4hmbg22r" TargetMode="External"/><Relationship Id="rId798" Type="http://schemas.openxmlformats.org/officeDocument/2006/relationships/hyperlink" Target="https://steamcommunity.com/games/1494560/announcements/detail/4187858160655360600" TargetMode="External"/><Relationship Id="rId213" Type="http://schemas.openxmlformats.org/officeDocument/2006/relationships/hyperlink" Target="https://x.com/TheFeebleMinds/status/2027340299630989393" TargetMode="External"/><Relationship Id="rId420" Type="http://schemas.openxmlformats.org/officeDocument/2006/relationships/hyperlink" Target="https://www.reddit.com/r/IAmA/comments/9m53vr/after_a_failed_kickstarter_and_3_years_of_working/" TargetMode="External"/><Relationship Id="rId658" Type="http://schemas.openxmlformats.org/officeDocument/2006/relationships/hyperlink" Target="https://store.steampowered.com/app/2218400/Greedland/" TargetMode="External"/><Relationship Id="rId865" Type="http://schemas.openxmlformats.org/officeDocument/2006/relationships/hyperlink" Target="https://www.gamedeveloper.com/production/prototyping-i-let-s-revolution-i-transforming-i-minesweeper-i-into-a-turn-based-strategy-roguelike" TargetMode="External"/><Relationship Id="rId297" Type="http://schemas.openxmlformats.org/officeDocument/2006/relationships/hyperlink" Target="https://www.reddit.com/r/roguelites/comments/r8cay9/weve_been_developing_the_roguelite_escape_the_mad/" TargetMode="External"/><Relationship Id="rId518" Type="http://schemas.openxmlformats.org/officeDocument/2006/relationships/hyperlink" Target="https://www.reddit.com/r/Games/comments/vftn02/pawnbarian_j4nw_a_chessinspired_tactical_puzzle/" TargetMode="External"/><Relationship Id="rId725" Type="http://schemas.openxmlformats.org/officeDocument/2006/relationships/hyperlink" Target="https://x.com/NaiiveStudio/status/1986888642565193932?s=20" TargetMode="External"/><Relationship Id="rId932" Type="http://schemas.openxmlformats.org/officeDocument/2006/relationships/hyperlink" Target="https://www.shacknews.com/article/127385/rogue-lords-interview-running-with-the-devil" TargetMode="External"/><Relationship Id="rId157" Type="http://schemas.openxmlformats.org/officeDocument/2006/relationships/hyperlink" Target="https://roguesnail.com/hell-clock-our-new-roguelike-arpg-in-a-dark-fantasy-twist-on-brazils-war-of-canudos/" TargetMode="External"/><Relationship Id="rId364" Type="http://schemas.openxmlformats.org/officeDocument/2006/relationships/hyperlink" Target="https://darkrpgs.home.blog/2019/03/08/interview-with-miro-haverinen-the-creator-of-the-dark-rpg-fear-hunger/" TargetMode="External"/><Relationship Id="rId61" Type="http://schemas.openxmlformats.org/officeDocument/2006/relationships/hyperlink" Target="https://x.com/CLLC_studio/status/1925866594078453892" TargetMode="External"/><Relationship Id="rId571" Type="http://schemas.openxmlformats.org/officeDocument/2006/relationships/hyperlink" Target="https://en.wikipedia.org/wiki/Streets_of_Rogue" TargetMode="External"/><Relationship Id="rId669" Type="http://schemas.openxmlformats.org/officeDocument/2006/relationships/hyperlink" Target="https://www.scousegamer88.com/2021/03/31/astral-ascent-hibernian-workshop-interview/" TargetMode="External"/><Relationship Id="rId876" Type="http://schemas.openxmlformats.org/officeDocument/2006/relationships/hyperlink" Target="https://steamcommunity.com/games/2400160/announcements/detail/4686648941196507636" TargetMode="External"/><Relationship Id="rId19" Type="http://schemas.openxmlformats.org/officeDocument/2006/relationships/hyperlink" Target="https://roguebasin.com/index.php?title=Diablo" TargetMode="External"/><Relationship Id="rId224" Type="http://schemas.openxmlformats.org/officeDocument/2006/relationships/hyperlink" Target="https://fextralife.com/odinfall-a-new-viking-themed-roguelite-coming-to-early-access/" TargetMode="External"/><Relationship Id="rId431" Type="http://schemas.openxmlformats.org/officeDocument/2006/relationships/hyperlink" Target="https://www.gamedeveloper.com/design/how-michael-brough-s-love-of-exploring-a-single-game-mechanic-beget-i-cinco-paus-i-" TargetMode="External"/><Relationship Id="rId529" Type="http://schemas.openxmlformats.org/officeDocument/2006/relationships/hyperlink" Target="https://store.steampowered.com/app/2113040/RUNGORE/" TargetMode="External"/><Relationship Id="rId736" Type="http://schemas.openxmlformats.org/officeDocument/2006/relationships/hyperlink" Target="https://www.reddit.com/r/Games/comments/17dw9zh/trash_of_the_titans_tabagain_its_into_the_breach/" TargetMode="External"/><Relationship Id="rId168" Type="http://schemas.openxmlformats.org/officeDocument/2006/relationships/hyperlink" Target="https://store.steampowered.com/news/app/2934220/view/698764742929416235?l=english" TargetMode="External"/><Relationship Id="rId943" Type="http://schemas.openxmlformats.org/officeDocument/2006/relationships/hyperlink" Target="https://github.com/HappyAlfred/fushigi-no-pixel-dungeon" TargetMode="External"/><Relationship Id="rId72" Type="http://schemas.openxmlformats.org/officeDocument/2006/relationships/hyperlink" Target="https://store.steampowered.com/app/3205380/Omelet_You_Cook/" TargetMode="External"/><Relationship Id="rId375" Type="http://schemas.openxmlformats.org/officeDocument/2006/relationships/hyperlink" Target="https://www.roguebasin.com/index.php/Sword_of_the_Stars:_The_Pit" TargetMode="External"/><Relationship Id="rId582" Type="http://schemas.openxmlformats.org/officeDocument/2006/relationships/hyperlink" Target="https://www.gameskinny.com/culture/interview-with-colin-day-creator-of-rogue-wizards-and-founder-of-spellbind-studios/" TargetMode="External"/><Relationship Id="rId803" Type="http://schemas.openxmlformats.org/officeDocument/2006/relationships/hyperlink" Target="https://store.steampowered.com/app/2060750/Star_Survivor/" TargetMode="External"/><Relationship Id="rId3" Type="http://schemas.openxmlformats.org/officeDocument/2006/relationships/hyperlink" Target="https://store.steampowered.com/app/3333700/The_Royal_Writ/" TargetMode="External"/><Relationship Id="rId235" Type="http://schemas.openxmlformats.org/officeDocument/2006/relationships/hyperlink" Target="https://store.steampowered.com/app/318230/Convoy/" TargetMode="External"/><Relationship Id="rId442" Type="http://schemas.openxmlformats.org/officeDocument/2006/relationships/hyperlink" Target="https://roguebasin.com/index.php/ROGUE-FP" TargetMode="External"/><Relationship Id="rId887" Type="http://schemas.openxmlformats.org/officeDocument/2006/relationships/hyperlink" Target="https://shmuplations.com/chunsoft30th/" TargetMode="External"/><Relationship Id="rId302" Type="http://schemas.openxmlformats.org/officeDocument/2006/relationships/hyperlink" Target="https://www.youtube.com/watch?v=7SjRhK9wdEE" TargetMode="External"/><Relationship Id="rId747" Type="http://schemas.openxmlformats.org/officeDocument/2006/relationships/hyperlink" Target="https://youtu.be/_Ner8cAfsBg" TargetMode="External"/><Relationship Id="rId954" Type="http://schemas.openxmlformats.org/officeDocument/2006/relationships/hyperlink" Target="https://campaign-mode.ghost.io/messhof-talks-building-blood-dungeon-inspiration-from-games-like-vampire-survivors-and-mor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 Id="rId5" Type="http://schemas.openxmlformats.org/officeDocument/2006/relationships/table" Target="../tables/table32.xml"/><Relationship Id="rId4" Type="http://schemas.openxmlformats.org/officeDocument/2006/relationships/table" Target="../tables/table31.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4.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hyperlink" Target="https://firch.github.io/BuncoWeb/" TargetMode="External"/></Relationships>
</file>

<file path=xl/worksheets/_rels/sheet55.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4"/>
  <sheetViews>
    <sheetView topLeftCell="A917" zoomScaleNormal="100" workbookViewId="0">
      <selection activeCell="C955" sqref="C955"/>
    </sheetView>
  </sheetViews>
  <sheetFormatPr defaultColWidth="8.7109375" defaultRowHeight="15" x14ac:dyDescent="0.25"/>
  <cols>
    <col min="1" max="1" width="67" customWidth="1"/>
    <col min="3" max="3" width="13.42578125" bestFit="1" customWidth="1"/>
    <col min="4" max="4" width="14.42578125" bestFit="1" customWidth="1"/>
    <col min="5" max="5" width="14.28515625" bestFit="1" customWidth="1"/>
    <col min="6" max="6" width="26.42578125" bestFit="1" customWidth="1"/>
    <col min="7" max="7" width="39.85546875" customWidth="1"/>
    <col min="8" max="8" width="9.7109375" customWidth="1"/>
    <col min="9" max="9" width="84.28515625" customWidth="1"/>
    <col min="10" max="10" width="78.28515625" customWidth="1"/>
  </cols>
  <sheetData>
    <row r="1" spans="1:10" ht="15" customHeight="1" x14ac:dyDescent="0.25">
      <c r="A1" t="s">
        <v>165</v>
      </c>
      <c r="B1" t="s">
        <v>166</v>
      </c>
      <c r="C1" t="s">
        <v>167</v>
      </c>
      <c r="D1" t="s">
        <v>168</v>
      </c>
      <c r="E1" t="s">
        <v>169</v>
      </c>
      <c r="F1" t="s">
        <v>170</v>
      </c>
      <c r="G1" t="s">
        <v>171</v>
      </c>
      <c r="H1" t="s">
        <v>172</v>
      </c>
      <c r="I1" t="s">
        <v>173</v>
      </c>
      <c r="J1" t="s">
        <v>174</v>
      </c>
    </row>
    <row r="2" spans="1:10" ht="15" customHeight="1" x14ac:dyDescent="0.25">
      <c r="A2" t="s">
        <v>175</v>
      </c>
      <c r="B2">
        <v>2024</v>
      </c>
      <c r="C2" t="s">
        <v>176</v>
      </c>
      <c r="D2" t="b">
        <f>TRUE()</f>
        <v>1</v>
      </c>
      <c r="E2" t="b">
        <f>COUNTIF(connections!A:A, A2) &gt; 0</f>
        <v>0</v>
      </c>
      <c r="G2" t="s">
        <v>177</v>
      </c>
    </row>
    <row r="3" spans="1:10" ht="15" customHeight="1" x14ac:dyDescent="0.25">
      <c r="A3" t="s">
        <v>178</v>
      </c>
      <c r="B3">
        <v>2010</v>
      </c>
      <c r="C3" t="s">
        <v>179</v>
      </c>
      <c r="D3" t="b">
        <f>TRUE()</f>
        <v>1</v>
      </c>
      <c r="E3" t="b">
        <f>COUNTIF(connections!A:A, A3) &gt; 0</f>
        <v>1</v>
      </c>
      <c r="G3" t="s">
        <v>180</v>
      </c>
    </row>
    <row r="4" spans="1:10" ht="15" customHeight="1" x14ac:dyDescent="0.25">
      <c r="A4" t="s">
        <v>181</v>
      </c>
      <c r="B4">
        <v>2026</v>
      </c>
      <c r="C4" t="s">
        <v>182</v>
      </c>
      <c r="D4" t="b">
        <f>TRUE()</f>
        <v>1</v>
      </c>
      <c r="E4" t="b">
        <f>COUNTIF(connections!A:A, A4) &gt; 0</f>
        <v>0</v>
      </c>
      <c r="G4" t="s">
        <v>183</v>
      </c>
      <c r="J4" s="1" t="s">
        <v>184</v>
      </c>
    </row>
    <row r="5" spans="1:10" ht="15" customHeight="1" x14ac:dyDescent="0.25">
      <c r="A5" t="s">
        <v>185</v>
      </c>
      <c r="B5">
        <v>2022</v>
      </c>
      <c r="C5" t="s">
        <v>176</v>
      </c>
      <c r="D5" t="b">
        <f>TRUE()</f>
        <v>1</v>
      </c>
      <c r="E5" t="b">
        <f>COUNTIF(connections!A:A, A5) &gt; 0</f>
        <v>1</v>
      </c>
      <c r="G5" t="s">
        <v>186</v>
      </c>
      <c r="H5" t="s">
        <v>187</v>
      </c>
      <c r="I5" t="s">
        <v>188</v>
      </c>
      <c r="J5" s="1" t="s">
        <v>189</v>
      </c>
    </row>
    <row r="6" spans="1:10" ht="15" customHeight="1" x14ac:dyDescent="0.25">
      <c r="A6" t="s">
        <v>190</v>
      </c>
      <c r="B6">
        <v>2017</v>
      </c>
      <c r="C6" t="s">
        <v>176</v>
      </c>
      <c r="D6" t="b">
        <f>TRUE()</f>
        <v>1</v>
      </c>
      <c r="E6" t="b">
        <f>COUNTIF(connections!A:A, A6) &gt; 0</f>
        <v>1</v>
      </c>
      <c r="G6" t="s">
        <v>191</v>
      </c>
      <c r="H6" t="s">
        <v>187</v>
      </c>
      <c r="I6" t="s">
        <v>192</v>
      </c>
      <c r="J6" s="1" t="s">
        <v>193</v>
      </c>
    </row>
    <row r="7" spans="1:10" ht="15" customHeight="1" x14ac:dyDescent="0.25">
      <c r="A7" t="s">
        <v>194</v>
      </c>
      <c r="B7">
        <v>2021</v>
      </c>
      <c r="C7" t="s">
        <v>176</v>
      </c>
      <c r="D7" t="b">
        <f>TRUE()</f>
        <v>1</v>
      </c>
      <c r="E7" t="b">
        <f>COUNTIF(connections!A:A, A7) &gt; 0</f>
        <v>0</v>
      </c>
      <c r="G7" t="s">
        <v>195</v>
      </c>
      <c r="H7" t="s">
        <v>187</v>
      </c>
      <c r="I7" t="s">
        <v>196</v>
      </c>
      <c r="J7" s="1" t="s">
        <v>197</v>
      </c>
    </row>
    <row r="8" spans="1:10" ht="15" customHeight="1" x14ac:dyDescent="0.25">
      <c r="A8" t="s">
        <v>198</v>
      </c>
      <c r="B8">
        <v>2026</v>
      </c>
      <c r="C8" t="s">
        <v>176</v>
      </c>
      <c r="D8" t="b">
        <f>TRUE()</f>
        <v>1</v>
      </c>
      <c r="E8" t="b">
        <f>COUNTIF(connections!A:A, A8) &gt; 0</f>
        <v>0</v>
      </c>
      <c r="F8" t="s">
        <v>199</v>
      </c>
      <c r="G8" t="s">
        <v>200</v>
      </c>
      <c r="H8" t="s">
        <v>187</v>
      </c>
      <c r="I8" t="s">
        <v>8324</v>
      </c>
      <c r="J8" s="1" t="s">
        <v>201</v>
      </c>
    </row>
    <row r="9" spans="1:10" ht="15" customHeight="1" x14ac:dyDescent="0.25">
      <c r="A9" t="s">
        <v>202</v>
      </c>
      <c r="B9">
        <v>2026</v>
      </c>
      <c r="C9" t="s">
        <v>179</v>
      </c>
      <c r="D9" t="b">
        <f>TRUE()</f>
        <v>1</v>
      </c>
      <c r="E9" t="b">
        <f>COUNTIF(connections!A:A, A9) &gt; 0</f>
        <v>0</v>
      </c>
      <c r="G9" t="s">
        <v>203</v>
      </c>
      <c r="J9" s="1" t="s">
        <v>204</v>
      </c>
    </row>
    <row r="10" spans="1:10" ht="15" customHeight="1" x14ac:dyDescent="0.25">
      <c r="A10" t="s">
        <v>205</v>
      </c>
      <c r="B10">
        <v>2015</v>
      </c>
      <c r="C10" t="s">
        <v>179</v>
      </c>
      <c r="D10" t="b">
        <f>TRUE()</f>
        <v>1</v>
      </c>
      <c r="E10" t="b">
        <f>COUNTIF(connections!A:A, A10) &gt; 0</f>
        <v>1</v>
      </c>
      <c r="G10" t="s">
        <v>206</v>
      </c>
      <c r="H10" t="s">
        <v>187</v>
      </c>
      <c r="I10" t="s">
        <v>207</v>
      </c>
      <c r="J10" s="1" t="s">
        <v>208</v>
      </c>
    </row>
    <row r="11" spans="1:10" ht="15" customHeight="1" x14ac:dyDescent="0.25">
      <c r="A11" t="s">
        <v>209</v>
      </c>
      <c r="B11">
        <v>2024</v>
      </c>
      <c r="C11" t="s">
        <v>182</v>
      </c>
      <c r="D11" t="b">
        <f>TRUE()</f>
        <v>1</v>
      </c>
      <c r="E11" t="b">
        <f>COUNTIF(connections!A:A, A11) &gt; 0</f>
        <v>1</v>
      </c>
      <c r="G11" t="s">
        <v>210</v>
      </c>
      <c r="H11" t="s">
        <v>187</v>
      </c>
      <c r="I11" t="s">
        <v>211</v>
      </c>
      <c r="J11" s="1" t="s">
        <v>212</v>
      </c>
    </row>
    <row r="12" spans="1:10" ht="15" customHeight="1" x14ac:dyDescent="0.25">
      <c r="A12" t="s">
        <v>213</v>
      </c>
      <c r="B12">
        <v>2013</v>
      </c>
      <c r="C12" t="s">
        <v>176</v>
      </c>
      <c r="D12" t="b">
        <f>TRUE()</f>
        <v>1</v>
      </c>
      <c r="E12" t="b">
        <f>COUNTIF(connections!A:A, A12) &gt; 0</f>
        <v>0</v>
      </c>
      <c r="F12" t="s">
        <v>199</v>
      </c>
      <c r="G12" t="s">
        <v>214</v>
      </c>
    </row>
    <row r="13" spans="1:10" ht="15" customHeight="1" x14ac:dyDescent="0.25">
      <c r="A13" t="s">
        <v>215</v>
      </c>
      <c r="B13">
        <v>2025</v>
      </c>
      <c r="C13" t="s">
        <v>182</v>
      </c>
      <c r="D13" t="b">
        <f>TRUE()</f>
        <v>1</v>
      </c>
      <c r="E13" t="b">
        <f>COUNTIF(connections!A:A, A13) &gt; 0</f>
        <v>0</v>
      </c>
      <c r="G13" t="s">
        <v>216</v>
      </c>
    </row>
    <row r="14" spans="1:10" ht="15" customHeight="1" x14ac:dyDescent="0.25">
      <c r="A14" t="s">
        <v>217</v>
      </c>
      <c r="B14">
        <v>2017</v>
      </c>
      <c r="C14" t="s">
        <v>176</v>
      </c>
      <c r="D14" t="b">
        <f>TRUE()</f>
        <v>1</v>
      </c>
      <c r="E14" t="b">
        <f>COUNTIF(connections!A:A, A14) &gt; 0</f>
        <v>0</v>
      </c>
      <c r="G14" t="s">
        <v>218</v>
      </c>
      <c r="H14" t="s">
        <v>187</v>
      </c>
      <c r="I14" t="s">
        <v>219</v>
      </c>
      <c r="J14" s="1" t="s">
        <v>220</v>
      </c>
    </row>
    <row r="15" spans="1:10" ht="15" customHeight="1" x14ac:dyDescent="0.25">
      <c r="A15" t="s">
        <v>221</v>
      </c>
      <c r="B15">
        <v>2019</v>
      </c>
      <c r="C15" t="s">
        <v>222</v>
      </c>
      <c r="D15" t="b">
        <f>TRUE()</f>
        <v>1</v>
      </c>
      <c r="E15" t="b">
        <f>COUNTIF(connections!A:A, A15) &gt; 0</f>
        <v>0</v>
      </c>
      <c r="G15" t="s">
        <v>223</v>
      </c>
      <c r="H15" t="s">
        <v>187</v>
      </c>
      <c r="I15" t="s">
        <v>224</v>
      </c>
      <c r="J15" s="10" t="s">
        <v>225</v>
      </c>
    </row>
    <row r="16" spans="1:10" ht="15" customHeight="1" x14ac:dyDescent="0.25">
      <c r="A16" t="s">
        <v>226</v>
      </c>
      <c r="B16">
        <v>2025</v>
      </c>
      <c r="C16" t="s">
        <v>176</v>
      </c>
      <c r="D16" t="b">
        <f>TRUE()</f>
        <v>1</v>
      </c>
      <c r="E16" t="b">
        <f>COUNTIF(connections!A:A, A16) &gt; 0</f>
        <v>0</v>
      </c>
      <c r="G16" t="s">
        <v>227</v>
      </c>
    </row>
    <row r="17" spans="1:10" ht="15" customHeight="1" x14ac:dyDescent="0.25">
      <c r="A17" t="s">
        <v>228</v>
      </c>
      <c r="B17">
        <v>2025</v>
      </c>
      <c r="C17" t="s">
        <v>176</v>
      </c>
      <c r="D17" t="b">
        <f>TRUE()</f>
        <v>1</v>
      </c>
      <c r="E17" t="b">
        <f>COUNTIF(connections!A:A, A17) &gt; 0</f>
        <v>0</v>
      </c>
      <c r="F17" t="s">
        <v>229</v>
      </c>
      <c r="G17" t="s">
        <v>230</v>
      </c>
      <c r="H17" t="s">
        <v>187</v>
      </c>
      <c r="I17" t="s">
        <v>231</v>
      </c>
      <c r="J17" s="1" t="s">
        <v>232</v>
      </c>
    </row>
    <row r="18" spans="1:10" ht="15" customHeight="1" x14ac:dyDescent="0.25">
      <c r="A18" t="s">
        <v>7887</v>
      </c>
      <c r="B18">
        <v>2025</v>
      </c>
      <c r="C18" t="s">
        <v>176</v>
      </c>
      <c r="D18" t="b">
        <f>TRUE()</f>
        <v>1</v>
      </c>
      <c r="E18" t="b">
        <f>COUNTIF(connections!A:A, A18) &gt; 0</f>
        <v>0</v>
      </c>
      <c r="G18" t="s">
        <v>7888</v>
      </c>
      <c r="H18" t="s">
        <v>187</v>
      </c>
      <c r="I18" t="s">
        <v>7894</v>
      </c>
      <c r="J18" s="10" t="s">
        <v>7889</v>
      </c>
    </row>
    <row r="19" spans="1:10" ht="15" customHeight="1" x14ac:dyDescent="0.25">
      <c r="A19" t="s">
        <v>233</v>
      </c>
      <c r="B19">
        <v>2023</v>
      </c>
      <c r="C19" t="s">
        <v>182</v>
      </c>
      <c r="D19" t="b">
        <f>TRUE()</f>
        <v>1</v>
      </c>
      <c r="E19" t="b">
        <f>COUNTIF(connections!A:A, A19) &gt; 0</f>
        <v>0</v>
      </c>
      <c r="G19" t="s">
        <v>234</v>
      </c>
      <c r="H19" t="s">
        <v>187</v>
      </c>
      <c r="I19" t="s">
        <v>235</v>
      </c>
      <c r="J19" s="1" t="s">
        <v>236</v>
      </c>
    </row>
    <row r="20" spans="1:10" ht="15" customHeight="1" x14ac:dyDescent="0.25">
      <c r="A20" t="s">
        <v>237</v>
      </c>
      <c r="B20">
        <v>2021</v>
      </c>
      <c r="C20" t="s">
        <v>182</v>
      </c>
      <c r="D20" t="b">
        <f>TRUE()</f>
        <v>1</v>
      </c>
      <c r="E20" t="b">
        <f>COUNTIF(connections!A:A, A20) &gt; 0</f>
        <v>1</v>
      </c>
      <c r="G20" t="s">
        <v>238</v>
      </c>
      <c r="H20" t="s">
        <v>187</v>
      </c>
      <c r="I20" t="s">
        <v>239</v>
      </c>
      <c r="J20" s="1" t="s">
        <v>240</v>
      </c>
    </row>
    <row r="21" spans="1:10" ht="15" customHeight="1" x14ac:dyDescent="0.25">
      <c r="A21" t="s">
        <v>241</v>
      </c>
      <c r="B21">
        <v>2025</v>
      </c>
      <c r="C21" t="s">
        <v>222</v>
      </c>
      <c r="D21" t="b">
        <f>TRUE()</f>
        <v>1</v>
      </c>
      <c r="E21" t="b">
        <f>COUNTIF(connections!A:A, A21) &gt; 0</f>
        <v>1</v>
      </c>
      <c r="G21" t="s">
        <v>242</v>
      </c>
      <c r="H21" t="s">
        <v>187</v>
      </c>
      <c r="I21" t="s">
        <v>243</v>
      </c>
      <c r="J21" s="1" t="s">
        <v>244</v>
      </c>
    </row>
    <row r="22" spans="1:10" ht="15" customHeight="1" x14ac:dyDescent="0.25">
      <c r="A22" t="s">
        <v>245</v>
      </c>
      <c r="B22">
        <v>2023</v>
      </c>
      <c r="C22" t="s">
        <v>176</v>
      </c>
      <c r="D22" t="b">
        <f>TRUE()</f>
        <v>1</v>
      </c>
      <c r="E22" t="b">
        <f>COUNTIF(connections!A:A, A22) &gt; 0</f>
        <v>0</v>
      </c>
      <c r="G22" t="s">
        <v>246</v>
      </c>
      <c r="H22" t="s">
        <v>187</v>
      </c>
      <c r="I22" t="s">
        <v>247</v>
      </c>
      <c r="J22" s="1" t="s">
        <v>248</v>
      </c>
    </row>
    <row r="23" spans="1:10" ht="15" customHeight="1" x14ac:dyDescent="0.25">
      <c r="A23" t="s">
        <v>249</v>
      </c>
      <c r="B23">
        <v>2022</v>
      </c>
      <c r="C23" t="s">
        <v>182</v>
      </c>
      <c r="D23" t="b">
        <f>TRUE()</f>
        <v>1</v>
      </c>
      <c r="E23" t="b">
        <f>COUNTIF(connections!A:A, A23) &gt; 0</f>
        <v>0</v>
      </c>
      <c r="G23" t="s">
        <v>250</v>
      </c>
      <c r="H23" t="s">
        <v>187</v>
      </c>
      <c r="I23" t="s">
        <v>251</v>
      </c>
      <c r="J23" s="1" t="s">
        <v>252</v>
      </c>
    </row>
    <row r="24" spans="1:10" ht="15" customHeight="1" x14ac:dyDescent="0.25">
      <c r="A24" t="s">
        <v>253</v>
      </c>
      <c r="B24">
        <v>2025</v>
      </c>
      <c r="C24" t="s">
        <v>176</v>
      </c>
      <c r="D24" t="b">
        <f>TRUE()</f>
        <v>1</v>
      </c>
      <c r="E24" t="b">
        <f>COUNTIF(connections!A:A, A24) &gt; 0</f>
        <v>0</v>
      </c>
      <c r="G24" t="s">
        <v>254</v>
      </c>
      <c r="J24" s="10" t="s">
        <v>255</v>
      </c>
    </row>
    <row r="25" spans="1:10" ht="15" customHeight="1" x14ac:dyDescent="0.25">
      <c r="A25" t="s">
        <v>256</v>
      </c>
      <c r="B25">
        <v>1994</v>
      </c>
      <c r="C25" t="s">
        <v>179</v>
      </c>
      <c r="D25" t="b">
        <f>TRUE()</f>
        <v>1</v>
      </c>
      <c r="E25" t="b">
        <f>COUNTIF(connections!A:A, A25) &gt; 0</f>
        <v>1</v>
      </c>
      <c r="G25" t="s">
        <v>257</v>
      </c>
      <c r="H25" t="s">
        <v>187</v>
      </c>
      <c r="I25" t="s">
        <v>258</v>
      </c>
      <c r="J25" s="1" t="s">
        <v>259</v>
      </c>
    </row>
    <row r="26" spans="1:10" ht="15" customHeight="1" x14ac:dyDescent="0.25">
      <c r="A26" t="s">
        <v>260</v>
      </c>
      <c r="B26">
        <v>1990</v>
      </c>
      <c r="C26" t="s">
        <v>179</v>
      </c>
      <c r="D26" t="b">
        <f>TRUE()</f>
        <v>1</v>
      </c>
      <c r="E26" t="b">
        <f>COUNTIF(connections!A:A, A26) &gt; 0</f>
        <v>1</v>
      </c>
      <c r="G26" t="s">
        <v>261</v>
      </c>
      <c r="H26" t="s">
        <v>187</v>
      </c>
      <c r="I26" t="s">
        <v>262</v>
      </c>
    </row>
    <row r="27" spans="1:10" ht="15" customHeight="1" x14ac:dyDescent="0.25">
      <c r="A27" t="s">
        <v>8089</v>
      </c>
      <c r="B27">
        <v>2024</v>
      </c>
      <c r="C27" t="s">
        <v>222</v>
      </c>
      <c r="D27" t="b">
        <f>TRUE()</f>
        <v>1</v>
      </c>
      <c r="E27" t="b">
        <f>COUNTIF(connections!A:A, A27) &gt; 0</f>
        <v>0</v>
      </c>
      <c r="G27" t="s">
        <v>8090</v>
      </c>
      <c r="J27" s="10" t="s">
        <v>8091</v>
      </c>
    </row>
    <row r="28" spans="1:10" ht="15" customHeight="1" x14ac:dyDescent="0.25">
      <c r="A28" t="s">
        <v>263</v>
      </c>
      <c r="B28">
        <v>2022</v>
      </c>
      <c r="C28" t="s">
        <v>222</v>
      </c>
      <c r="D28" t="b">
        <f>FALSE()</f>
        <v>0</v>
      </c>
      <c r="E28" t="b">
        <f>COUNTIF(connections!A:A, A28) &gt; 0</f>
        <v>1</v>
      </c>
      <c r="F28" t="s">
        <v>264</v>
      </c>
      <c r="G28" t="s">
        <v>265</v>
      </c>
      <c r="H28" t="s">
        <v>187</v>
      </c>
      <c r="I28" t="s">
        <v>266</v>
      </c>
      <c r="J28" s="1" t="s">
        <v>267</v>
      </c>
    </row>
    <row r="29" spans="1:10" ht="15" customHeight="1" x14ac:dyDescent="0.25">
      <c r="A29" t="s">
        <v>268</v>
      </c>
      <c r="B29">
        <v>2025</v>
      </c>
      <c r="C29" t="s">
        <v>222</v>
      </c>
      <c r="D29" t="b">
        <f>FALSE()</f>
        <v>0</v>
      </c>
      <c r="E29" t="b">
        <f>COUNTIF(connections!A:A, A29) &gt; 0</f>
        <v>0</v>
      </c>
      <c r="F29" t="s">
        <v>264</v>
      </c>
      <c r="G29" t="s">
        <v>269</v>
      </c>
    </row>
    <row r="30" spans="1:10" ht="15" customHeight="1" x14ac:dyDescent="0.25">
      <c r="A30" t="s">
        <v>270</v>
      </c>
      <c r="B30">
        <v>2024</v>
      </c>
      <c r="C30" t="s">
        <v>182</v>
      </c>
      <c r="D30" t="b">
        <f>TRUE()</f>
        <v>1</v>
      </c>
      <c r="E30" t="b">
        <f>COUNTIF(connections!A:A, A30) &gt; 0</f>
        <v>0</v>
      </c>
      <c r="F30" t="s">
        <v>271</v>
      </c>
      <c r="G30" t="s">
        <v>272</v>
      </c>
    </row>
    <row r="31" spans="1:10" ht="15" customHeight="1" x14ac:dyDescent="0.25">
      <c r="A31" t="s">
        <v>273</v>
      </c>
      <c r="B31">
        <v>2020</v>
      </c>
      <c r="C31" t="s">
        <v>179</v>
      </c>
      <c r="D31" t="b">
        <f>TRUE()</f>
        <v>1</v>
      </c>
      <c r="E31" t="b">
        <f>COUNTIF(connections!A:A, A31) &gt; 0</f>
        <v>0</v>
      </c>
      <c r="F31" t="s">
        <v>274</v>
      </c>
      <c r="G31" t="s">
        <v>275</v>
      </c>
    </row>
    <row r="32" spans="1:10" ht="15" customHeight="1" x14ac:dyDescent="0.25">
      <c r="A32" t="s">
        <v>276</v>
      </c>
      <c r="B32">
        <v>2024</v>
      </c>
      <c r="C32" t="s">
        <v>182</v>
      </c>
      <c r="D32" t="b">
        <f>TRUE()</f>
        <v>1</v>
      </c>
      <c r="E32" t="b">
        <f>COUNTIF(connections!A:A, A32) &gt; 0</f>
        <v>0</v>
      </c>
      <c r="F32" t="s">
        <v>277</v>
      </c>
      <c r="G32" t="s">
        <v>278</v>
      </c>
      <c r="H32" t="s">
        <v>187</v>
      </c>
      <c r="I32" t="s">
        <v>279</v>
      </c>
      <c r="J32" s="10" t="s">
        <v>280</v>
      </c>
    </row>
    <row r="33" spans="1:10" ht="15" customHeight="1" x14ac:dyDescent="0.25">
      <c r="A33" t="s">
        <v>281</v>
      </c>
      <c r="B33">
        <v>2025</v>
      </c>
      <c r="C33" t="s">
        <v>176</v>
      </c>
      <c r="D33" t="b">
        <v>1</v>
      </c>
      <c r="E33" t="b">
        <f>COUNTIF(connections!A:A, A33) &gt; 0</f>
        <v>0</v>
      </c>
      <c r="G33" t="s">
        <v>282</v>
      </c>
    </row>
    <row r="34" spans="1:10" ht="15" customHeight="1" x14ac:dyDescent="0.25">
      <c r="A34" t="s">
        <v>283</v>
      </c>
      <c r="B34">
        <v>2020</v>
      </c>
      <c r="C34" t="s">
        <v>182</v>
      </c>
      <c r="D34" t="b">
        <f>TRUE()</f>
        <v>1</v>
      </c>
      <c r="E34" t="b">
        <f>COUNTIF(connections!A:A, A34) &gt; 0</f>
        <v>0</v>
      </c>
      <c r="G34" t="s">
        <v>284</v>
      </c>
      <c r="H34" t="s">
        <v>187</v>
      </c>
      <c r="I34" t="s">
        <v>285</v>
      </c>
      <c r="J34" s="1" t="s">
        <v>286</v>
      </c>
    </row>
    <row r="35" spans="1:10" ht="15" customHeight="1" x14ac:dyDescent="0.25">
      <c r="A35" t="s">
        <v>287</v>
      </c>
      <c r="B35">
        <v>2026</v>
      </c>
      <c r="C35" t="s">
        <v>182</v>
      </c>
      <c r="D35" t="b">
        <f>TRUE()</f>
        <v>1</v>
      </c>
      <c r="E35" t="b">
        <f>COUNTIF(connections!A:A, A35) &gt; 0</f>
        <v>0</v>
      </c>
      <c r="G35" t="s">
        <v>288</v>
      </c>
      <c r="J35" s="10" t="s">
        <v>289</v>
      </c>
    </row>
    <row r="36" spans="1:10" ht="15" customHeight="1" x14ac:dyDescent="0.25">
      <c r="A36" t="s">
        <v>290</v>
      </c>
      <c r="B36">
        <v>2024</v>
      </c>
      <c r="C36" t="s">
        <v>176</v>
      </c>
      <c r="D36" t="b">
        <f>TRUE()</f>
        <v>1</v>
      </c>
      <c r="E36" t="b">
        <f>COUNTIF(connections!A:A, A36) &gt; 0</f>
        <v>0</v>
      </c>
      <c r="G36" t="s">
        <v>291</v>
      </c>
      <c r="H36" t="s">
        <v>187</v>
      </c>
      <c r="I36" t="s">
        <v>292</v>
      </c>
      <c r="J36" s="1" t="s">
        <v>293</v>
      </c>
    </row>
    <row r="37" spans="1:10" ht="15" customHeight="1" x14ac:dyDescent="0.25">
      <c r="A37" t="s">
        <v>294</v>
      </c>
      <c r="B37">
        <v>2026</v>
      </c>
      <c r="C37" t="s">
        <v>176</v>
      </c>
      <c r="D37" t="b">
        <f>TRUE()</f>
        <v>1</v>
      </c>
      <c r="E37" t="b">
        <f>COUNTIF(connections!A:A, A37) &gt; 0</f>
        <v>0</v>
      </c>
      <c r="G37" t="s">
        <v>295</v>
      </c>
      <c r="J37" s="10" t="s">
        <v>296</v>
      </c>
    </row>
    <row r="38" spans="1:10" ht="15" customHeight="1" x14ac:dyDescent="0.25">
      <c r="A38" t="s">
        <v>297</v>
      </c>
      <c r="B38">
        <v>2022</v>
      </c>
      <c r="C38" t="s">
        <v>176</v>
      </c>
      <c r="D38" t="b">
        <f>TRUE()</f>
        <v>1</v>
      </c>
      <c r="E38" t="b">
        <f>COUNTIF(connections!A:A, A38) &gt; 0</f>
        <v>0</v>
      </c>
      <c r="G38" t="s">
        <v>298</v>
      </c>
      <c r="H38" t="s">
        <v>187</v>
      </c>
      <c r="I38" t="s">
        <v>8297</v>
      </c>
      <c r="J38" s="10" t="s">
        <v>8298</v>
      </c>
    </row>
    <row r="39" spans="1:10" ht="15" customHeight="1" x14ac:dyDescent="0.25">
      <c r="A39" t="s">
        <v>299</v>
      </c>
      <c r="B39">
        <v>2025</v>
      </c>
      <c r="C39" t="s">
        <v>182</v>
      </c>
      <c r="D39" t="b">
        <f>TRUE()</f>
        <v>1</v>
      </c>
      <c r="E39" t="b">
        <f>COUNTIF(connections!A:A, A39) &gt; 0</f>
        <v>0</v>
      </c>
      <c r="G39" t="s">
        <v>300</v>
      </c>
    </row>
    <row r="40" spans="1:10" ht="15" customHeight="1" x14ac:dyDescent="0.25">
      <c r="A40" t="s">
        <v>301</v>
      </c>
      <c r="B40">
        <v>2025</v>
      </c>
      <c r="C40" t="s">
        <v>182</v>
      </c>
      <c r="D40" t="b">
        <f>TRUE()</f>
        <v>1</v>
      </c>
      <c r="E40" t="b">
        <f>COUNTIF(connections!A:A, A40) &gt; 0</f>
        <v>0</v>
      </c>
      <c r="G40" t="s">
        <v>302</v>
      </c>
    </row>
    <row r="41" spans="1:10" ht="15" customHeight="1" x14ac:dyDescent="0.25">
      <c r="A41" t="s">
        <v>303</v>
      </c>
      <c r="B41">
        <v>2025</v>
      </c>
      <c r="C41" t="s">
        <v>176</v>
      </c>
      <c r="D41" t="b">
        <f>TRUE()</f>
        <v>1</v>
      </c>
      <c r="E41" t="b">
        <f>COUNTIF(connections!A:A, A41) &gt; 0</f>
        <v>0</v>
      </c>
      <c r="F41" t="s">
        <v>304</v>
      </c>
      <c r="G41" t="s">
        <v>305</v>
      </c>
      <c r="H41" t="s">
        <v>187</v>
      </c>
      <c r="I41" t="s">
        <v>306</v>
      </c>
      <c r="J41" s="1" t="s">
        <v>307</v>
      </c>
    </row>
    <row r="42" spans="1:10" ht="15" customHeight="1" x14ac:dyDescent="0.25">
      <c r="A42" t="s">
        <v>308</v>
      </c>
      <c r="B42">
        <v>2023</v>
      </c>
      <c r="C42" t="s">
        <v>176</v>
      </c>
      <c r="D42" t="b">
        <f>TRUE()</f>
        <v>1</v>
      </c>
      <c r="E42" t="b">
        <f>COUNTIF(connections!A:A, A42) &gt; 0</f>
        <v>0</v>
      </c>
      <c r="F42" t="s">
        <v>274</v>
      </c>
      <c r="G42" t="s">
        <v>309</v>
      </c>
    </row>
    <row r="43" spans="1:10" ht="15" customHeight="1" x14ac:dyDescent="0.25">
      <c r="A43" t="s">
        <v>310</v>
      </c>
      <c r="B43">
        <v>2022</v>
      </c>
      <c r="C43" t="s">
        <v>176</v>
      </c>
      <c r="D43" t="b">
        <f>TRUE()</f>
        <v>1</v>
      </c>
      <c r="E43" t="b">
        <f>COUNTIF(connections!A:A, A43) &gt; 0</f>
        <v>0</v>
      </c>
      <c r="G43" t="s">
        <v>311</v>
      </c>
      <c r="H43" t="s">
        <v>187</v>
      </c>
      <c r="I43" t="s">
        <v>312</v>
      </c>
      <c r="J43" s="1" t="s">
        <v>313</v>
      </c>
    </row>
    <row r="44" spans="1:10" ht="15" customHeight="1" x14ac:dyDescent="0.25">
      <c r="A44" t="s">
        <v>314</v>
      </c>
      <c r="B44">
        <v>2023</v>
      </c>
      <c r="C44" t="s">
        <v>182</v>
      </c>
      <c r="D44" t="b">
        <f>TRUE()</f>
        <v>1</v>
      </c>
      <c r="E44" t="b">
        <f>COUNTIF(connections!A:A, A44) &gt; 0</f>
        <v>0</v>
      </c>
      <c r="F44" t="s">
        <v>315</v>
      </c>
      <c r="G44" t="s">
        <v>316</v>
      </c>
      <c r="H44" t="s">
        <v>187</v>
      </c>
      <c r="I44" t="s">
        <v>317</v>
      </c>
      <c r="J44" s="1" t="s">
        <v>318</v>
      </c>
    </row>
    <row r="45" spans="1:10" ht="15" customHeight="1" x14ac:dyDescent="0.25">
      <c r="A45" t="s">
        <v>319</v>
      </c>
      <c r="B45">
        <v>2025</v>
      </c>
      <c r="C45" t="s">
        <v>176</v>
      </c>
      <c r="D45" t="b">
        <f>TRUE()</f>
        <v>1</v>
      </c>
      <c r="E45" t="b">
        <f>COUNTIF(connections!A:A, A45) &gt; 0</f>
        <v>0</v>
      </c>
      <c r="F45" t="s">
        <v>274</v>
      </c>
      <c r="G45" t="s">
        <v>320</v>
      </c>
      <c r="H45" t="s">
        <v>187</v>
      </c>
      <c r="I45" t="s">
        <v>321</v>
      </c>
      <c r="J45" s="1" t="s">
        <v>322</v>
      </c>
    </row>
    <row r="46" spans="1:10" ht="15" customHeight="1" x14ac:dyDescent="0.25">
      <c r="A46" t="s">
        <v>323</v>
      </c>
      <c r="B46">
        <v>2020</v>
      </c>
      <c r="C46" t="s">
        <v>222</v>
      </c>
      <c r="D46" t="b">
        <f>TRUE()</f>
        <v>1</v>
      </c>
      <c r="E46" t="b">
        <f>COUNTIF(connections!A:A, A46) &gt; 0</f>
        <v>1</v>
      </c>
      <c r="G46" t="s">
        <v>324</v>
      </c>
      <c r="H46" t="s">
        <v>187</v>
      </c>
      <c r="I46" t="s">
        <v>325</v>
      </c>
      <c r="J46" s="1" t="s">
        <v>326</v>
      </c>
    </row>
    <row r="47" spans="1:10" ht="15" customHeight="1" x14ac:dyDescent="0.25">
      <c r="A47" t="s">
        <v>327</v>
      </c>
      <c r="B47">
        <v>2010</v>
      </c>
      <c r="C47" t="s">
        <v>179</v>
      </c>
      <c r="D47" t="b">
        <f>TRUE()</f>
        <v>1</v>
      </c>
      <c r="E47" t="b">
        <f>COUNTIF(connections!A:A, A47) &gt; 0</f>
        <v>0</v>
      </c>
      <c r="F47" t="s">
        <v>328</v>
      </c>
      <c r="G47" t="s">
        <v>329</v>
      </c>
    </row>
    <row r="48" spans="1:10" ht="15" customHeight="1" x14ac:dyDescent="0.25">
      <c r="A48" t="s">
        <v>330</v>
      </c>
      <c r="B48">
        <v>2025</v>
      </c>
      <c r="C48" t="s">
        <v>176</v>
      </c>
      <c r="D48" t="b">
        <f>TRUE()</f>
        <v>1</v>
      </c>
      <c r="E48" t="b">
        <f>COUNTIF(connections!A:A, A48) &gt; 0</f>
        <v>0</v>
      </c>
      <c r="G48" t="s">
        <v>331</v>
      </c>
      <c r="J48" s="10" t="s">
        <v>332</v>
      </c>
    </row>
    <row r="49" spans="1:10" ht="15" customHeight="1" x14ac:dyDescent="0.25">
      <c r="A49" t="s">
        <v>333</v>
      </c>
      <c r="B49">
        <v>2020</v>
      </c>
      <c r="C49" t="s">
        <v>176</v>
      </c>
      <c r="D49" t="b">
        <f>TRUE()</f>
        <v>1</v>
      </c>
      <c r="E49" t="b">
        <f>COUNTIF(connections!A:A, A49) &gt; 0</f>
        <v>1</v>
      </c>
      <c r="F49" t="s">
        <v>264</v>
      </c>
      <c r="G49" t="s">
        <v>334</v>
      </c>
      <c r="H49" t="s">
        <v>187</v>
      </c>
      <c r="I49" t="s">
        <v>335</v>
      </c>
      <c r="J49" s="1" t="s">
        <v>336</v>
      </c>
    </row>
    <row r="50" spans="1:10" ht="15" customHeight="1" x14ac:dyDescent="0.25">
      <c r="A50" t="s">
        <v>337</v>
      </c>
      <c r="B50">
        <v>2014</v>
      </c>
      <c r="C50" t="s">
        <v>222</v>
      </c>
      <c r="D50" t="b">
        <f>TRUE()</f>
        <v>1</v>
      </c>
      <c r="E50" t="b">
        <f>COUNTIF(connections!A:A, A50) &gt; 0</f>
        <v>1</v>
      </c>
      <c r="G50" t="s">
        <v>338</v>
      </c>
    </row>
    <row r="51" spans="1:10" ht="15" customHeight="1" x14ac:dyDescent="0.25">
      <c r="A51" t="s">
        <v>339</v>
      </c>
      <c r="B51">
        <v>2025</v>
      </c>
      <c r="C51" t="s">
        <v>222</v>
      </c>
      <c r="D51" t="b">
        <f>FALSE()</f>
        <v>0</v>
      </c>
      <c r="E51" t="b">
        <f>COUNTIF(connections!A:A, A51) &gt; 0</f>
        <v>0</v>
      </c>
      <c r="G51" t="s">
        <v>340</v>
      </c>
    </row>
    <row r="52" spans="1:10" ht="15" customHeight="1" x14ac:dyDescent="0.25">
      <c r="A52" t="s">
        <v>341</v>
      </c>
      <c r="B52">
        <v>1997</v>
      </c>
      <c r="C52" t="s">
        <v>179</v>
      </c>
      <c r="D52" t="b">
        <f>TRUE()</f>
        <v>1</v>
      </c>
      <c r="E52" t="b">
        <f>COUNTIF(connections!A:A, A52) &gt; 0</f>
        <v>1</v>
      </c>
      <c r="G52" t="s">
        <v>342</v>
      </c>
      <c r="H52" t="s">
        <v>187</v>
      </c>
      <c r="I52" t="s">
        <v>343</v>
      </c>
    </row>
    <row r="53" spans="1:10" ht="15" customHeight="1" x14ac:dyDescent="0.25">
      <c r="A53" t="s">
        <v>344</v>
      </c>
      <c r="B53">
        <v>2023</v>
      </c>
      <c r="C53" t="s">
        <v>222</v>
      </c>
      <c r="D53" t="b">
        <f>TRUE()</f>
        <v>1</v>
      </c>
      <c r="E53" t="b">
        <f>COUNTIF(connections!A:A, A53) &gt; 0</f>
        <v>1</v>
      </c>
      <c r="G53" t="s">
        <v>345</v>
      </c>
      <c r="H53" t="s">
        <v>187</v>
      </c>
      <c r="I53" t="s">
        <v>8115</v>
      </c>
      <c r="J53" s="10" t="s">
        <v>8116</v>
      </c>
    </row>
    <row r="54" spans="1:10" ht="15" customHeight="1" x14ac:dyDescent="0.25">
      <c r="A54" t="s">
        <v>346</v>
      </c>
      <c r="B54">
        <v>2022</v>
      </c>
      <c r="C54" t="s">
        <v>182</v>
      </c>
      <c r="D54" t="b">
        <f>TRUE()</f>
        <v>1</v>
      </c>
      <c r="E54" t="b">
        <f>COUNTIF(connections!A:A, A54) &gt; 0</f>
        <v>1</v>
      </c>
      <c r="G54" t="s">
        <v>347</v>
      </c>
      <c r="H54" t="s">
        <v>187</v>
      </c>
      <c r="I54" t="s">
        <v>348</v>
      </c>
      <c r="J54" s="1" t="s">
        <v>349</v>
      </c>
    </row>
    <row r="55" spans="1:10" ht="15" customHeight="1" x14ac:dyDescent="0.25">
      <c r="A55" t="s">
        <v>350</v>
      </c>
      <c r="B55">
        <v>2018</v>
      </c>
      <c r="C55" t="s">
        <v>222</v>
      </c>
      <c r="D55" t="b">
        <f>TRUE()</f>
        <v>1</v>
      </c>
      <c r="E55" t="b">
        <f>COUNTIF(connections!A:A, A55) &gt; 0</f>
        <v>1</v>
      </c>
      <c r="G55" t="s">
        <v>351</v>
      </c>
      <c r="H55" t="s">
        <v>187</v>
      </c>
      <c r="I55" t="s">
        <v>352</v>
      </c>
      <c r="J55" s="1" t="s">
        <v>352</v>
      </c>
    </row>
    <row r="56" spans="1:10" ht="15" customHeight="1" x14ac:dyDescent="0.25">
      <c r="A56" t="s">
        <v>353</v>
      </c>
      <c r="B56">
        <v>2023</v>
      </c>
      <c r="C56" t="s">
        <v>182</v>
      </c>
      <c r="D56" t="b">
        <f>TRUE()</f>
        <v>1</v>
      </c>
      <c r="E56" t="b">
        <f>COUNTIF(connections!A:A, A56) &gt; 0</f>
        <v>1</v>
      </c>
      <c r="F56" t="s">
        <v>354</v>
      </c>
      <c r="G56" t="s">
        <v>355</v>
      </c>
      <c r="H56" t="s">
        <v>187</v>
      </c>
      <c r="I56" t="s">
        <v>356</v>
      </c>
      <c r="J56" s="1" t="s">
        <v>357</v>
      </c>
    </row>
    <row r="57" spans="1:10" ht="15" customHeight="1" x14ac:dyDescent="0.25">
      <c r="A57" t="s">
        <v>358</v>
      </c>
      <c r="B57">
        <v>2020</v>
      </c>
      <c r="C57" t="s">
        <v>222</v>
      </c>
      <c r="D57" t="b">
        <f>TRUE()</f>
        <v>1</v>
      </c>
      <c r="E57" t="b">
        <f>COUNTIF(connections!A:A, A57) &gt; 0</f>
        <v>0</v>
      </c>
      <c r="G57" t="s">
        <v>359</v>
      </c>
    </row>
    <row r="58" spans="1:10" ht="15" customHeight="1" x14ac:dyDescent="0.25">
      <c r="A58" t="s">
        <v>360</v>
      </c>
      <c r="B58">
        <v>2025</v>
      </c>
      <c r="C58" t="s">
        <v>176</v>
      </c>
      <c r="D58" t="b">
        <f>TRUE()</f>
        <v>1</v>
      </c>
      <c r="E58" t="b">
        <f>COUNTIF(connections!A:A, A58) &gt; 0</f>
        <v>1</v>
      </c>
      <c r="G58" t="s">
        <v>361</v>
      </c>
      <c r="H58" t="s">
        <v>187</v>
      </c>
      <c r="I58" t="s">
        <v>362</v>
      </c>
      <c r="J58" s="1" t="s">
        <v>363</v>
      </c>
    </row>
    <row r="59" spans="1:10" ht="15" customHeight="1" x14ac:dyDescent="0.25">
      <c r="A59" t="s">
        <v>364</v>
      </c>
      <c r="B59">
        <v>2024</v>
      </c>
      <c r="C59" t="s">
        <v>182</v>
      </c>
      <c r="D59" t="b">
        <f>TRUE()</f>
        <v>1</v>
      </c>
      <c r="E59" t="b">
        <f>COUNTIF(connections!A:A, A59) &gt; 0</f>
        <v>1</v>
      </c>
      <c r="F59" t="s">
        <v>354</v>
      </c>
      <c r="G59" t="s">
        <v>365</v>
      </c>
      <c r="H59" t="s">
        <v>187</v>
      </c>
      <c r="I59" t="s">
        <v>366</v>
      </c>
      <c r="J59" s="1" t="s">
        <v>367</v>
      </c>
    </row>
    <row r="60" spans="1:10" ht="15" customHeight="1" x14ac:dyDescent="0.25">
      <c r="A60" t="s">
        <v>368</v>
      </c>
      <c r="B60">
        <v>2020</v>
      </c>
      <c r="C60" t="s">
        <v>182</v>
      </c>
      <c r="D60" t="b">
        <f>TRUE()</f>
        <v>1</v>
      </c>
      <c r="E60" t="b">
        <f>COUNTIF(connections!A:A, A60) &gt; 0</f>
        <v>0</v>
      </c>
      <c r="G60" t="s">
        <v>369</v>
      </c>
      <c r="H60" t="s">
        <v>187</v>
      </c>
      <c r="I60" t="s">
        <v>370</v>
      </c>
      <c r="J60" s="1" t="s">
        <v>371</v>
      </c>
    </row>
    <row r="61" spans="1:10" ht="15" customHeight="1" x14ac:dyDescent="0.25">
      <c r="A61" t="s">
        <v>372</v>
      </c>
      <c r="B61">
        <v>2026</v>
      </c>
      <c r="C61" t="s">
        <v>222</v>
      </c>
      <c r="D61" t="b">
        <f>TRUE()</f>
        <v>1</v>
      </c>
      <c r="E61" t="b">
        <f>COUNTIF(connections!A:A, A61) &gt; 0</f>
        <v>0</v>
      </c>
      <c r="G61" t="s">
        <v>373</v>
      </c>
      <c r="J61" s="10" t="s">
        <v>374</v>
      </c>
    </row>
    <row r="62" spans="1:10" ht="15" customHeight="1" x14ac:dyDescent="0.25">
      <c r="A62" t="s">
        <v>375</v>
      </c>
      <c r="B62">
        <v>2015</v>
      </c>
      <c r="C62" t="s">
        <v>176</v>
      </c>
      <c r="D62" t="b">
        <f>TRUE()</f>
        <v>1</v>
      </c>
      <c r="E62" t="b">
        <f>COUNTIF(connections!A:A, A62) &gt; 0</f>
        <v>0</v>
      </c>
      <c r="G62" t="s">
        <v>376</v>
      </c>
      <c r="H62" t="s">
        <v>187</v>
      </c>
      <c r="I62" t="s">
        <v>377</v>
      </c>
      <c r="J62" s="1" t="s">
        <v>378</v>
      </c>
    </row>
    <row r="63" spans="1:10" ht="15" customHeight="1" x14ac:dyDescent="0.25">
      <c r="A63" t="s">
        <v>379</v>
      </c>
      <c r="B63">
        <v>1998</v>
      </c>
      <c r="C63" t="s">
        <v>176</v>
      </c>
      <c r="D63" t="b">
        <f>TRUE()</f>
        <v>1</v>
      </c>
      <c r="E63" t="b">
        <f>COUNTIF(connections!A:A, A63) &gt; 0</f>
        <v>1</v>
      </c>
      <c r="G63" t="s">
        <v>380</v>
      </c>
    </row>
    <row r="64" spans="1:10" ht="15" customHeight="1" x14ac:dyDescent="0.25">
      <c r="A64" t="s">
        <v>381</v>
      </c>
      <c r="B64">
        <v>2007</v>
      </c>
      <c r="C64" t="s">
        <v>176</v>
      </c>
      <c r="D64" t="b">
        <f>FALSE()</f>
        <v>0</v>
      </c>
      <c r="E64" t="b">
        <f>COUNTIF(connections!A:A, A64) &gt; 0</f>
        <v>0</v>
      </c>
      <c r="G64" t="s">
        <v>382</v>
      </c>
    </row>
    <row r="65" spans="1:10" ht="15" customHeight="1" x14ac:dyDescent="0.25">
      <c r="A65" t="s">
        <v>7925</v>
      </c>
      <c r="B65">
        <v>2026</v>
      </c>
      <c r="C65" t="s">
        <v>222</v>
      </c>
      <c r="D65" t="b">
        <f>TRUE()</f>
        <v>1</v>
      </c>
      <c r="E65" t="b">
        <f>COUNTIF(connections!A:A, A65) &gt; 0</f>
        <v>0</v>
      </c>
      <c r="G65" t="s">
        <v>7926</v>
      </c>
      <c r="H65" t="s">
        <v>187</v>
      </c>
      <c r="I65" t="s">
        <v>8114</v>
      </c>
      <c r="J65" s="10" t="s">
        <v>7927</v>
      </c>
    </row>
    <row r="66" spans="1:10" ht="15" customHeight="1" x14ac:dyDescent="0.25">
      <c r="A66" t="s">
        <v>383</v>
      </c>
      <c r="B66">
        <v>2017</v>
      </c>
      <c r="C66" t="s">
        <v>222</v>
      </c>
      <c r="D66" t="b">
        <f>TRUE()</f>
        <v>1</v>
      </c>
      <c r="E66" t="b">
        <f>COUNTIF(connections!A:A, A66) &gt; 0</f>
        <v>1</v>
      </c>
      <c r="G66" t="s">
        <v>384</v>
      </c>
      <c r="H66" t="s">
        <v>187</v>
      </c>
      <c r="I66" t="s">
        <v>385</v>
      </c>
      <c r="J66" s="1" t="s">
        <v>386</v>
      </c>
    </row>
    <row r="67" spans="1:10" ht="15" customHeight="1" x14ac:dyDescent="0.25">
      <c r="A67" t="s">
        <v>387</v>
      </c>
      <c r="B67">
        <v>2023</v>
      </c>
      <c r="C67" t="s">
        <v>176</v>
      </c>
      <c r="D67" t="b">
        <f>TRUE()</f>
        <v>1</v>
      </c>
      <c r="E67" t="b">
        <f>COUNTIF(connections!A:A, A67) &gt; 0</f>
        <v>0</v>
      </c>
      <c r="G67" t="s">
        <v>388</v>
      </c>
      <c r="H67" t="s">
        <v>187</v>
      </c>
      <c r="I67" t="s">
        <v>389</v>
      </c>
      <c r="J67" s="1" t="s">
        <v>390</v>
      </c>
    </row>
    <row r="68" spans="1:10" ht="15" customHeight="1" x14ac:dyDescent="0.25">
      <c r="A68" t="s">
        <v>391</v>
      </c>
      <c r="B68">
        <v>2025</v>
      </c>
      <c r="C68" t="s">
        <v>182</v>
      </c>
      <c r="D68" t="b">
        <f>TRUE()</f>
        <v>1</v>
      </c>
      <c r="E68" t="b">
        <f>COUNTIF(connections!A:A, A68) &gt; 0</f>
        <v>0</v>
      </c>
      <c r="G68" t="s">
        <v>392</v>
      </c>
      <c r="H68" t="s">
        <v>187</v>
      </c>
      <c r="I68" t="s">
        <v>393</v>
      </c>
    </row>
    <row r="69" spans="1:10" ht="15" customHeight="1" x14ac:dyDescent="0.25">
      <c r="A69" t="s">
        <v>394</v>
      </c>
      <c r="B69">
        <v>2024</v>
      </c>
      <c r="C69" t="s">
        <v>176</v>
      </c>
      <c r="D69" t="b">
        <f>TRUE()</f>
        <v>1</v>
      </c>
      <c r="E69" t="b">
        <f>COUNTIF(connections!A:A, A69) &gt; 0</f>
        <v>0</v>
      </c>
      <c r="G69" t="s">
        <v>395</v>
      </c>
      <c r="H69" t="s">
        <v>187</v>
      </c>
      <c r="I69" t="s">
        <v>396</v>
      </c>
      <c r="J69" s="1" t="s">
        <v>397</v>
      </c>
    </row>
    <row r="70" spans="1:10" ht="15" customHeight="1" x14ac:dyDescent="0.25">
      <c r="A70" t="s">
        <v>398</v>
      </c>
      <c r="B70">
        <v>2020</v>
      </c>
      <c r="C70" t="s">
        <v>176</v>
      </c>
      <c r="D70" t="b">
        <f>FALSE()</f>
        <v>0</v>
      </c>
      <c r="E70" t="b">
        <f>COUNTIF(connections!A:A, A70) &gt; 0</f>
        <v>0</v>
      </c>
      <c r="F70" t="s">
        <v>399</v>
      </c>
      <c r="G70" t="s">
        <v>400</v>
      </c>
      <c r="H70" t="s">
        <v>187</v>
      </c>
      <c r="I70" t="s">
        <v>401</v>
      </c>
      <c r="J70" s="1" t="s">
        <v>402</v>
      </c>
    </row>
    <row r="71" spans="1:10" ht="15" customHeight="1" x14ac:dyDescent="0.25">
      <c r="A71" t="s">
        <v>403</v>
      </c>
      <c r="B71">
        <v>2024</v>
      </c>
      <c r="C71" t="s">
        <v>222</v>
      </c>
      <c r="D71" t="b">
        <f>TRUE()</f>
        <v>1</v>
      </c>
      <c r="E71" t="b">
        <f>COUNTIF(connections!A:A, A71) &gt; 0</f>
        <v>0</v>
      </c>
      <c r="F71" t="s">
        <v>404</v>
      </c>
      <c r="G71" t="s">
        <v>405</v>
      </c>
      <c r="H71" t="s">
        <v>187</v>
      </c>
      <c r="I71" t="s">
        <v>406</v>
      </c>
      <c r="J71" s="1" t="s">
        <v>407</v>
      </c>
    </row>
    <row r="72" spans="1:10" ht="15" customHeight="1" x14ac:dyDescent="0.25">
      <c r="A72" t="s">
        <v>408</v>
      </c>
      <c r="B72">
        <v>1978</v>
      </c>
      <c r="C72" t="s">
        <v>179</v>
      </c>
      <c r="D72" t="b">
        <f>FALSE()</f>
        <v>0</v>
      </c>
      <c r="E72" t="b">
        <f>COUNTIF(connections!A:A, A72) &gt; 0</f>
        <v>0</v>
      </c>
      <c r="G72" t="s">
        <v>409</v>
      </c>
      <c r="H72" t="s">
        <v>187</v>
      </c>
      <c r="I72" t="s">
        <v>410</v>
      </c>
    </row>
    <row r="73" spans="1:10" ht="15" customHeight="1" x14ac:dyDescent="0.25">
      <c r="A73" t="s">
        <v>411</v>
      </c>
      <c r="B73">
        <v>2022</v>
      </c>
      <c r="C73" t="s">
        <v>182</v>
      </c>
      <c r="D73" t="b">
        <f>TRUE()</f>
        <v>1</v>
      </c>
      <c r="E73" t="b">
        <f>COUNTIF(connections!A:A, A73) &gt; 0</f>
        <v>0</v>
      </c>
      <c r="G73" t="s">
        <v>412</v>
      </c>
      <c r="H73" t="s">
        <v>187</v>
      </c>
      <c r="I73" t="s">
        <v>413</v>
      </c>
      <c r="J73" s="1" t="s">
        <v>414</v>
      </c>
    </row>
    <row r="74" spans="1:10" ht="15" customHeight="1" x14ac:dyDescent="0.25">
      <c r="A74" t="s">
        <v>415</v>
      </c>
      <c r="B74">
        <v>2023</v>
      </c>
      <c r="C74" t="s">
        <v>176</v>
      </c>
      <c r="D74" t="b">
        <f>TRUE()</f>
        <v>1</v>
      </c>
      <c r="E74" t="b">
        <f>COUNTIF(connections!A:A, A74) &gt; 0</f>
        <v>0</v>
      </c>
      <c r="G74" t="s">
        <v>416</v>
      </c>
      <c r="H74" t="s">
        <v>187</v>
      </c>
      <c r="I74" t="s">
        <v>417</v>
      </c>
      <c r="J74" s="1" t="s">
        <v>418</v>
      </c>
    </row>
    <row r="75" spans="1:10" ht="15" customHeight="1" x14ac:dyDescent="0.25">
      <c r="A75" t="s">
        <v>419</v>
      </c>
      <c r="B75">
        <v>2026</v>
      </c>
      <c r="C75" t="s">
        <v>182</v>
      </c>
      <c r="D75" t="b">
        <f>TRUE()</f>
        <v>1</v>
      </c>
      <c r="E75" t="b">
        <f>COUNTIF(connections!A:A, A75) &gt; 0</f>
        <v>0</v>
      </c>
      <c r="G75" t="s">
        <v>420</v>
      </c>
      <c r="J75" s="10" t="s">
        <v>3019</v>
      </c>
    </row>
    <row r="76" spans="1:10" ht="15" customHeight="1" x14ac:dyDescent="0.25">
      <c r="A76" t="s">
        <v>421</v>
      </c>
      <c r="B76">
        <v>2024</v>
      </c>
      <c r="C76" t="s">
        <v>182</v>
      </c>
      <c r="D76" t="b">
        <f>TRUE()</f>
        <v>1</v>
      </c>
      <c r="E76" t="b">
        <f>COUNTIF(connections!A:A, A76) &gt; 0</f>
        <v>0</v>
      </c>
      <c r="F76" t="s">
        <v>354</v>
      </c>
      <c r="G76" t="s">
        <v>422</v>
      </c>
      <c r="H76" t="s">
        <v>187</v>
      </c>
      <c r="I76" t="s">
        <v>423</v>
      </c>
      <c r="J76" s="1" t="s">
        <v>424</v>
      </c>
    </row>
    <row r="77" spans="1:10" ht="15" customHeight="1" x14ac:dyDescent="0.25">
      <c r="A77" t="s">
        <v>425</v>
      </c>
      <c r="B77">
        <v>2022</v>
      </c>
      <c r="C77" t="s">
        <v>176</v>
      </c>
      <c r="D77" t="b">
        <f>TRUE()</f>
        <v>1</v>
      </c>
      <c r="E77" t="b">
        <f>COUNTIF(connections!A:A, A77) &gt; 0</f>
        <v>0</v>
      </c>
      <c r="G77" t="s">
        <v>426</v>
      </c>
      <c r="J77" s="10" t="s">
        <v>427</v>
      </c>
    </row>
    <row r="78" spans="1:10" ht="15" customHeight="1" x14ac:dyDescent="0.25">
      <c r="A78" t="s">
        <v>428</v>
      </c>
      <c r="B78">
        <v>2026</v>
      </c>
      <c r="C78" t="s">
        <v>182</v>
      </c>
      <c r="D78" t="b">
        <f>TRUE()</f>
        <v>1</v>
      </c>
      <c r="E78" t="b">
        <f>COUNTIF(connections!A:A, A78) &gt; 0</f>
        <v>0</v>
      </c>
      <c r="F78" t="s">
        <v>354</v>
      </c>
      <c r="G78" t="s">
        <v>429</v>
      </c>
      <c r="J78" s="10" t="s">
        <v>430</v>
      </c>
    </row>
    <row r="79" spans="1:10" ht="15" customHeight="1" x14ac:dyDescent="0.25">
      <c r="A79" t="s">
        <v>9850</v>
      </c>
      <c r="B79">
        <v>2021</v>
      </c>
      <c r="C79" t="s">
        <v>176</v>
      </c>
      <c r="D79" t="b">
        <v>0</v>
      </c>
      <c r="E79" t="b">
        <f>COUNTIF(connections!A:A, A79) &gt; 0</f>
        <v>0</v>
      </c>
      <c r="F79" t="s">
        <v>9854</v>
      </c>
      <c r="G79" t="s">
        <v>9851</v>
      </c>
      <c r="H79" t="s">
        <v>187</v>
      </c>
      <c r="I79" t="s">
        <v>9853</v>
      </c>
      <c r="J79" s="10" t="s">
        <v>9852</v>
      </c>
    </row>
    <row r="80" spans="1:10" ht="15" customHeight="1" x14ac:dyDescent="0.25">
      <c r="A80" t="s">
        <v>431</v>
      </c>
      <c r="B80">
        <v>2019</v>
      </c>
      <c r="C80" t="s">
        <v>176</v>
      </c>
      <c r="D80" t="b">
        <f>TRUE()</f>
        <v>1</v>
      </c>
      <c r="E80" t="b">
        <f>COUNTIF(connections!A:A, A80) &gt; 0</f>
        <v>0</v>
      </c>
      <c r="G80" t="s">
        <v>432</v>
      </c>
      <c r="H80" t="s">
        <v>187</v>
      </c>
      <c r="I80" t="s">
        <v>433</v>
      </c>
      <c r="J80" s="1" t="s">
        <v>434</v>
      </c>
    </row>
    <row r="81" spans="1:10" ht="15" customHeight="1" x14ac:dyDescent="0.25">
      <c r="A81" t="s">
        <v>435</v>
      </c>
      <c r="B81">
        <v>2019</v>
      </c>
      <c r="C81" t="s">
        <v>176</v>
      </c>
      <c r="D81" t="b">
        <f>TRUE()</f>
        <v>1</v>
      </c>
      <c r="E81" t="b">
        <f>COUNTIF(connections!A:A, A81) &gt; 0</f>
        <v>1</v>
      </c>
      <c r="G81" t="s">
        <v>436</v>
      </c>
      <c r="H81" t="s">
        <v>187</v>
      </c>
      <c r="I81" t="s">
        <v>437</v>
      </c>
      <c r="J81" s="1" t="s">
        <v>438</v>
      </c>
    </row>
    <row r="82" spans="1:10" ht="15" customHeight="1" x14ac:dyDescent="0.25">
      <c r="A82" t="s">
        <v>439</v>
      </c>
      <c r="B82">
        <v>2023</v>
      </c>
      <c r="C82" t="s">
        <v>222</v>
      </c>
      <c r="D82" t="b">
        <f>FALSE()</f>
        <v>0</v>
      </c>
      <c r="E82" t="b">
        <f>COUNTIF(connections!A:A, A82) &gt; 0</f>
        <v>1</v>
      </c>
      <c r="F82" t="s">
        <v>404</v>
      </c>
      <c r="G82" t="s">
        <v>440</v>
      </c>
      <c r="H82" t="s">
        <v>187</v>
      </c>
      <c r="I82" t="s">
        <v>441</v>
      </c>
      <c r="J82" s="1" t="s">
        <v>442</v>
      </c>
    </row>
    <row r="83" spans="1:10" ht="15" customHeight="1" x14ac:dyDescent="0.25">
      <c r="A83" t="s">
        <v>443</v>
      </c>
      <c r="B83">
        <v>2024</v>
      </c>
      <c r="C83" t="s">
        <v>222</v>
      </c>
      <c r="D83" t="b">
        <f>FALSE()</f>
        <v>0</v>
      </c>
      <c r="E83" t="b">
        <f>COUNTIF(connections!A:A, A83) &gt; 0</f>
        <v>0</v>
      </c>
      <c r="F83" t="s">
        <v>404</v>
      </c>
      <c r="G83" t="s">
        <v>444</v>
      </c>
      <c r="H83" t="s">
        <v>187</v>
      </c>
      <c r="I83" t="s">
        <v>445</v>
      </c>
      <c r="J83" s="1" t="s">
        <v>446</v>
      </c>
    </row>
    <row r="84" spans="1:10" ht="15" customHeight="1" x14ac:dyDescent="0.25">
      <c r="A84" t="s">
        <v>9910</v>
      </c>
      <c r="B84">
        <v>2026</v>
      </c>
      <c r="C84" t="s">
        <v>176</v>
      </c>
      <c r="D84" t="b">
        <v>1</v>
      </c>
      <c r="E84" t="b">
        <f>COUNTIF(connections!A:A, A84) &gt; 0</f>
        <v>0</v>
      </c>
      <c r="G84" t="s">
        <v>9911</v>
      </c>
      <c r="H84" t="s">
        <v>187</v>
      </c>
      <c r="I84" t="s">
        <v>9908</v>
      </c>
      <c r="J84" s="10" t="s">
        <v>9909</v>
      </c>
    </row>
    <row r="85" spans="1:10" ht="15" customHeight="1" x14ac:dyDescent="0.25">
      <c r="A85" t="s">
        <v>447</v>
      </c>
      <c r="B85">
        <v>2023</v>
      </c>
      <c r="C85" t="s">
        <v>176</v>
      </c>
      <c r="D85" t="b">
        <f>TRUE()</f>
        <v>1</v>
      </c>
      <c r="E85" t="b">
        <f>COUNTIF(connections!A:A, A85) &gt; 0</f>
        <v>0</v>
      </c>
      <c r="G85" t="s">
        <v>448</v>
      </c>
    </row>
    <row r="86" spans="1:10" ht="15" customHeight="1" x14ac:dyDescent="0.25">
      <c r="A86" t="s">
        <v>14294</v>
      </c>
      <c r="B86">
        <v>2026</v>
      </c>
      <c r="C86" t="s">
        <v>182</v>
      </c>
      <c r="D86" t="b">
        <v>0</v>
      </c>
      <c r="E86" t="b">
        <f>COUNTIF(connections!A:A, A86) &gt; 0</f>
        <v>0</v>
      </c>
      <c r="G86" t="s">
        <v>14295</v>
      </c>
      <c r="J86" s="10" t="s">
        <v>14296</v>
      </c>
    </row>
    <row r="87" spans="1:10" ht="15" customHeight="1" x14ac:dyDescent="0.25">
      <c r="A87" t="s">
        <v>449</v>
      </c>
      <c r="B87">
        <v>2024</v>
      </c>
      <c r="C87" t="s">
        <v>176</v>
      </c>
      <c r="D87" t="b">
        <f>TRUE()</f>
        <v>1</v>
      </c>
      <c r="E87" t="b">
        <f>COUNTIF(connections!A:A, A87) &gt; 0</f>
        <v>0</v>
      </c>
      <c r="G87" t="s">
        <v>450</v>
      </c>
      <c r="H87" t="s">
        <v>187</v>
      </c>
      <c r="I87" t="s">
        <v>451</v>
      </c>
      <c r="J87" s="1" t="s">
        <v>452</v>
      </c>
    </row>
    <row r="88" spans="1:10" ht="15" customHeight="1" x14ac:dyDescent="0.25">
      <c r="A88" t="s">
        <v>453</v>
      </c>
      <c r="B88">
        <v>2025</v>
      </c>
      <c r="C88" t="s">
        <v>222</v>
      </c>
      <c r="D88" t="b">
        <f>FALSE()</f>
        <v>0</v>
      </c>
      <c r="E88" t="b">
        <f>COUNTIF(connections!A:A, A88) &gt; 0</f>
        <v>0</v>
      </c>
      <c r="F88" t="s">
        <v>404</v>
      </c>
      <c r="G88" t="s">
        <v>454</v>
      </c>
    </row>
    <row r="89" spans="1:10" ht="15" customHeight="1" x14ac:dyDescent="0.25">
      <c r="A89" t="s">
        <v>455</v>
      </c>
      <c r="B89">
        <v>2025</v>
      </c>
      <c r="C89" t="s">
        <v>222</v>
      </c>
      <c r="D89" t="b">
        <f>FALSE()</f>
        <v>0</v>
      </c>
      <c r="E89" t="b">
        <f>COUNTIF(connections!A:A, A89) &gt; 0</f>
        <v>0</v>
      </c>
      <c r="G89" t="s">
        <v>456</v>
      </c>
    </row>
    <row r="90" spans="1:10" ht="15" customHeight="1" x14ac:dyDescent="0.25">
      <c r="A90" t="s">
        <v>457</v>
      </c>
      <c r="B90">
        <v>2022</v>
      </c>
      <c r="C90" t="s">
        <v>176</v>
      </c>
      <c r="D90" t="b">
        <f>TRUE()</f>
        <v>1</v>
      </c>
      <c r="E90" t="b">
        <f>COUNTIF(connections!A:A, A90) &gt; 0</f>
        <v>1</v>
      </c>
      <c r="F90" t="s">
        <v>458</v>
      </c>
      <c r="G90" t="s">
        <v>459</v>
      </c>
      <c r="H90" t="s">
        <v>187</v>
      </c>
      <c r="I90" t="s">
        <v>460</v>
      </c>
      <c r="J90" s="1" t="s">
        <v>461</v>
      </c>
    </row>
    <row r="91" spans="1:10" ht="15" customHeight="1" x14ac:dyDescent="0.25">
      <c r="A91" t="s">
        <v>462</v>
      </c>
      <c r="B91">
        <v>2018</v>
      </c>
      <c r="C91" t="s">
        <v>182</v>
      </c>
      <c r="D91" t="b">
        <f>TRUE()</f>
        <v>1</v>
      </c>
      <c r="E91" t="b">
        <f>COUNTIF(connections!A:A, A91) &gt; 0</f>
        <v>1</v>
      </c>
      <c r="G91" t="s">
        <v>463</v>
      </c>
    </row>
    <row r="92" spans="1:10" ht="15" customHeight="1" x14ac:dyDescent="0.25">
      <c r="A92" t="s">
        <v>464</v>
      </c>
      <c r="B92">
        <v>2022</v>
      </c>
      <c r="C92" t="s">
        <v>176</v>
      </c>
      <c r="D92" t="b">
        <f>TRUE()</f>
        <v>1</v>
      </c>
      <c r="E92" t="b">
        <f>COUNTIF(connections!A:A, A92) &gt; 0</f>
        <v>1</v>
      </c>
      <c r="F92" t="s">
        <v>465</v>
      </c>
      <c r="G92" t="s">
        <v>466</v>
      </c>
      <c r="H92" t="s">
        <v>187</v>
      </c>
      <c r="I92" t="s">
        <v>467</v>
      </c>
      <c r="J92" s="1" t="s">
        <v>468</v>
      </c>
    </row>
    <row r="93" spans="1:10" ht="15" customHeight="1" x14ac:dyDescent="0.25">
      <c r="A93" t="s">
        <v>469</v>
      </c>
      <c r="B93">
        <v>2021</v>
      </c>
      <c r="C93" t="s">
        <v>176</v>
      </c>
      <c r="D93" t="b">
        <v>1</v>
      </c>
      <c r="E93" t="b">
        <f>COUNTIF(connections!A:A, A93) &gt; 0</f>
        <v>0</v>
      </c>
      <c r="G93" t="s">
        <v>470</v>
      </c>
      <c r="H93" t="s">
        <v>187</v>
      </c>
      <c r="I93" t="s">
        <v>471</v>
      </c>
      <c r="J93" s="1" t="s">
        <v>472</v>
      </c>
    </row>
    <row r="94" spans="1:10" ht="15" customHeight="1" x14ac:dyDescent="0.25">
      <c r="A94" t="s">
        <v>473</v>
      </c>
      <c r="B94">
        <v>2020</v>
      </c>
      <c r="C94" t="s">
        <v>176</v>
      </c>
      <c r="D94" t="b">
        <f>TRUE()</f>
        <v>1</v>
      </c>
      <c r="E94" t="b">
        <f>COUNTIF(connections!A:A, A94) &gt; 0</f>
        <v>0</v>
      </c>
      <c r="F94" t="s">
        <v>399</v>
      </c>
      <c r="G94" t="s">
        <v>474</v>
      </c>
      <c r="H94" t="s">
        <v>187</v>
      </c>
      <c r="I94" t="s">
        <v>475</v>
      </c>
      <c r="J94" s="1" t="s">
        <v>476</v>
      </c>
    </row>
    <row r="95" spans="1:10" ht="15" customHeight="1" x14ac:dyDescent="0.25">
      <c r="A95" t="s">
        <v>14254</v>
      </c>
      <c r="B95">
        <v>2022</v>
      </c>
      <c r="C95" t="s">
        <v>176</v>
      </c>
      <c r="D95" t="b">
        <v>1</v>
      </c>
      <c r="E95" t="b">
        <f>COUNTIF(connections!A:A, A95) &gt; 0</f>
        <v>0</v>
      </c>
      <c r="G95" t="s">
        <v>14255</v>
      </c>
      <c r="H95" t="s">
        <v>187</v>
      </c>
      <c r="I95" t="s">
        <v>14258</v>
      </c>
      <c r="J95" s="10" t="s">
        <v>14256</v>
      </c>
    </row>
    <row r="96" spans="1:10" ht="15" customHeight="1" x14ac:dyDescent="0.25">
      <c r="A96" t="s">
        <v>477</v>
      </c>
      <c r="B96">
        <v>2023</v>
      </c>
      <c r="C96" t="s">
        <v>182</v>
      </c>
      <c r="D96" t="b">
        <f>TRUE()</f>
        <v>1</v>
      </c>
      <c r="E96" t="b">
        <f>COUNTIF(connections!A:A, A96) &gt; 0</f>
        <v>0</v>
      </c>
      <c r="G96" t="s">
        <v>478</v>
      </c>
      <c r="J96" s="1" t="s">
        <v>479</v>
      </c>
    </row>
    <row r="97" spans="1:10" ht="15" customHeight="1" x14ac:dyDescent="0.25">
      <c r="A97" t="s">
        <v>480</v>
      </c>
      <c r="B97">
        <v>2021</v>
      </c>
      <c r="C97" t="s">
        <v>182</v>
      </c>
      <c r="D97" t="b">
        <f>TRUE()</f>
        <v>1</v>
      </c>
      <c r="E97" t="b">
        <f>COUNTIF(connections!A:A, A97) &gt; 0</f>
        <v>0</v>
      </c>
      <c r="G97" t="s">
        <v>481</v>
      </c>
      <c r="H97" t="s">
        <v>187</v>
      </c>
      <c r="I97" t="s">
        <v>482</v>
      </c>
      <c r="J97" s="1" t="s">
        <v>483</v>
      </c>
    </row>
    <row r="98" spans="1:10" ht="15" customHeight="1" x14ac:dyDescent="0.25">
      <c r="A98" t="s">
        <v>484</v>
      </c>
      <c r="B98">
        <v>2024</v>
      </c>
      <c r="C98" t="s">
        <v>182</v>
      </c>
      <c r="D98" t="b">
        <f>TRUE()</f>
        <v>1</v>
      </c>
      <c r="E98" t="b">
        <f>COUNTIF(connections!A:A, A98) &gt; 0</f>
        <v>0</v>
      </c>
      <c r="F98" t="s">
        <v>274</v>
      </c>
      <c r="G98" t="s">
        <v>485</v>
      </c>
      <c r="H98" t="s">
        <v>187</v>
      </c>
      <c r="I98" t="s">
        <v>486</v>
      </c>
      <c r="J98" s="1" t="s">
        <v>487</v>
      </c>
    </row>
    <row r="99" spans="1:10" ht="15" customHeight="1" x14ac:dyDescent="0.25">
      <c r="A99" t="s">
        <v>488</v>
      </c>
      <c r="B99">
        <v>2025</v>
      </c>
      <c r="C99" t="s">
        <v>176</v>
      </c>
      <c r="D99" t="b">
        <f>TRUE()</f>
        <v>1</v>
      </c>
      <c r="E99" t="b">
        <f>COUNTIF(connections!A:A, A99) &gt; 0</f>
        <v>0</v>
      </c>
      <c r="G99" t="s">
        <v>489</v>
      </c>
    </row>
    <row r="100" spans="1:10" ht="15" customHeight="1" x14ac:dyDescent="0.25">
      <c r="A100" t="s">
        <v>490</v>
      </c>
      <c r="B100">
        <v>2009</v>
      </c>
      <c r="C100" t="s">
        <v>179</v>
      </c>
      <c r="D100" t="b">
        <f>TRUE()</f>
        <v>1</v>
      </c>
      <c r="E100" t="b">
        <f>COUNTIF(connections!A:A, A100) &gt; 0</f>
        <v>1</v>
      </c>
      <c r="G100" t="s">
        <v>491</v>
      </c>
      <c r="H100" t="s">
        <v>187</v>
      </c>
      <c r="I100" t="s">
        <v>492</v>
      </c>
    </row>
    <row r="101" spans="1:10" ht="15" customHeight="1" x14ac:dyDescent="0.25">
      <c r="A101" t="s">
        <v>493</v>
      </c>
      <c r="B101">
        <v>2026</v>
      </c>
      <c r="C101" t="s">
        <v>222</v>
      </c>
      <c r="D101" t="b">
        <f>TRUE()</f>
        <v>1</v>
      </c>
      <c r="E101" t="b">
        <f>COUNTIF(connections!A:A, A101) &gt; 0</f>
        <v>0</v>
      </c>
      <c r="G101" t="s">
        <v>494</v>
      </c>
      <c r="H101" t="s">
        <v>187</v>
      </c>
      <c r="I101" t="s">
        <v>495</v>
      </c>
      <c r="J101" s="1" t="s">
        <v>496</v>
      </c>
    </row>
    <row r="102" spans="1:10" ht="15" customHeight="1" x14ac:dyDescent="0.25">
      <c r="A102" t="s">
        <v>497</v>
      </c>
      <c r="B102">
        <v>2022</v>
      </c>
      <c r="C102" t="s">
        <v>176</v>
      </c>
      <c r="D102" t="b">
        <f>TRUE()</f>
        <v>1</v>
      </c>
      <c r="E102" t="b">
        <f>COUNTIF(connections!A:A, A102) &gt; 0</f>
        <v>1</v>
      </c>
      <c r="G102" t="s">
        <v>498</v>
      </c>
      <c r="H102" t="s">
        <v>187</v>
      </c>
      <c r="I102" t="s">
        <v>499</v>
      </c>
      <c r="J102" s="1" t="s">
        <v>500</v>
      </c>
    </row>
    <row r="103" spans="1:10" ht="15" customHeight="1" x14ac:dyDescent="0.25">
      <c r="A103" t="s">
        <v>501</v>
      </c>
      <c r="B103">
        <v>2021</v>
      </c>
      <c r="C103" t="s">
        <v>222</v>
      </c>
      <c r="D103" t="b">
        <f>TRUE()</f>
        <v>1</v>
      </c>
      <c r="E103" t="b">
        <f>COUNTIF(connections!A:A, A103) &gt; 0</f>
        <v>0</v>
      </c>
      <c r="G103" t="s">
        <v>502</v>
      </c>
      <c r="H103" t="s">
        <v>187</v>
      </c>
      <c r="I103" t="s">
        <v>503</v>
      </c>
      <c r="J103" s="1" t="s">
        <v>504</v>
      </c>
    </row>
    <row r="104" spans="1:10" ht="15" customHeight="1" x14ac:dyDescent="0.25">
      <c r="A104" t="s">
        <v>505</v>
      </c>
      <c r="B104">
        <v>2023</v>
      </c>
      <c r="C104" t="s">
        <v>222</v>
      </c>
      <c r="D104" t="b">
        <f>TRUE()</f>
        <v>1</v>
      </c>
      <c r="E104" t="b">
        <f>COUNTIF(connections!A:A, A104) &gt; 0</f>
        <v>1</v>
      </c>
      <c r="F104" t="s">
        <v>506</v>
      </c>
      <c r="G104" t="s">
        <v>507</v>
      </c>
      <c r="H104" t="s">
        <v>187</v>
      </c>
      <c r="I104" t="s">
        <v>508</v>
      </c>
      <c r="J104" s="1" t="s">
        <v>509</v>
      </c>
    </row>
    <row r="105" spans="1:10" ht="15" customHeight="1" x14ac:dyDescent="0.25">
      <c r="A105" t="s">
        <v>7803</v>
      </c>
      <c r="B105">
        <v>2019</v>
      </c>
      <c r="C105" t="s">
        <v>179</v>
      </c>
      <c r="D105" t="b">
        <f>TRUE()</f>
        <v>1</v>
      </c>
      <c r="E105" t="b">
        <f>COUNTIF(connections!A:A, A105) &gt; 0</f>
        <v>0</v>
      </c>
      <c r="G105" t="s">
        <v>7804</v>
      </c>
    </row>
    <row r="106" spans="1:10" ht="15" customHeight="1" x14ac:dyDescent="0.25">
      <c r="A106" t="s">
        <v>510</v>
      </c>
      <c r="B106">
        <v>2018</v>
      </c>
      <c r="C106" t="s">
        <v>176</v>
      </c>
      <c r="D106" t="b">
        <f>TRUE()</f>
        <v>1</v>
      </c>
      <c r="E106" t="b">
        <f>COUNTIF(connections!A:A, A106) &gt; 0</f>
        <v>1</v>
      </c>
      <c r="G106" t="s">
        <v>511</v>
      </c>
      <c r="H106" t="s">
        <v>187</v>
      </c>
      <c r="I106" t="s">
        <v>512</v>
      </c>
    </row>
    <row r="107" spans="1:10" ht="15" customHeight="1" x14ac:dyDescent="0.25">
      <c r="A107" t="s">
        <v>513</v>
      </c>
      <c r="B107">
        <v>2016</v>
      </c>
      <c r="C107" t="s">
        <v>176</v>
      </c>
      <c r="D107" t="b">
        <f>FALSE()</f>
        <v>0</v>
      </c>
      <c r="E107" t="b">
        <f>COUNTIF(connections!A:A, A107) &gt; 0</f>
        <v>0</v>
      </c>
      <c r="G107" t="s">
        <v>514</v>
      </c>
      <c r="H107" t="s">
        <v>187</v>
      </c>
      <c r="I107" t="s">
        <v>515</v>
      </c>
      <c r="J107" s="1" t="s">
        <v>516</v>
      </c>
    </row>
    <row r="108" spans="1:10" ht="15" customHeight="1" x14ac:dyDescent="0.25">
      <c r="A108" t="s">
        <v>517</v>
      </c>
      <c r="B108">
        <v>2010</v>
      </c>
      <c r="C108" t="s">
        <v>179</v>
      </c>
      <c r="D108" t="b">
        <f>TRUE()</f>
        <v>1</v>
      </c>
      <c r="E108" t="b">
        <f>COUNTIF(connections!A:A, A108) &gt; 0</f>
        <v>1</v>
      </c>
      <c r="G108" t="s">
        <v>518</v>
      </c>
    </row>
    <row r="109" spans="1:10" ht="15" customHeight="1" x14ac:dyDescent="0.25">
      <c r="A109" t="s">
        <v>519</v>
      </c>
      <c r="B109">
        <v>2014</v>
      </c>
      <c r="C109" t="s">
        <v>179</v>
      </c>
      <c r="D109" t="b">
        <f>TRUE()</f>
        <v>1</v>
      </c>
      <c r="E109" t="b">
        <f>COUNTIF(connections!A:A, A109) &gt; 0</f>
        <v>0</v>
      </c>
      <c r="G109" t="s">
        <v>520</v>
      </c>
      <c r="J109" s="10" t="s">
        <v>521</v>
      </c>
    </row>
    <row r="110" spans="1:10" ht="15" customHeight="1" x14ac:dyDescent="0.25">
      <c r="A110" t="s">
        <v>522</v>
      </c>
      <c r="B110">
        <v>1994</v>
      </c>
      <c r="C110" t="s">
        <v>179</v>
      </c>
      <c r="D110" t="b">
        <f>TRUE()</f>
        <v>1</v>
      </c>
      <c r="E110" t="b">
        <f>COUNTIF(connections!A:A, A110) &gt; 0</f>
        <v>1</v>
      </c>
      <c r="G110" t="s">
        <v>523</v>
      </c>
      <c r="H110" t="s">
        <v>187</v>
      </c>
      <c r="I110" t="s">
        <v>524</v>
      </c>
    </row>
    <row r="111" spans="1:10" ht="15" customHeight="1" x14ac:dyDescent="0.25">
      <c r="A111" t="s">
        <v>525</v>
      </c>
      <c r="B111">
        <v>2005</v>
      </c>
      <c r="C111" t="s">
        <v>179</v>
      </c>
      <c r="D111" t="b">
        <f>TRUE()</f>
        <v>1</v>
      </c>
      <c r="E111" t="b">
        <f>COUNTIF(connections!A:A, A111) &gt; 0</f>
        <v>1</v>
      </c>
      <c r="G111" t="s">
        <v>526</v>
      </c>
      <c r="H111" t="s">
        <v>187</v>
      </c>
      <c r="I111" t="s">
        <v>527</v>
      </c>
    </row>
    <row r="112" spans="1:10" ht="15" customHeight="1" x14ac:dyDescent="0.25">
      <c r="A112" t="s">
        <v>528</v>
      </c>
      <c r="B112">
        <v>2024</v>
      </c>
      <c r="C112" t="s">
        <v>182</v>
      </c>
      <c r="D112" t="b">
        <f>TRUE()</f>
        <v>1</v>
      </c>
      <c r="E112" t="b">
        <f>COUNTIF(connections!A:A, A112) &gt; 0</f>
        <v>0</v>
      </c>
      <c r="F112" t="s">
        <v>529</v>
      </c>
      <c r="G112" t="s">
        <v>530</v>
      </c>
    </row>
    <row r="113" spans="1:10" ht="15" customHeight="1" x14ac:dyDescent="0.25">
      <c r="A113" t="s">
        <v>531</v>
      </c>
      <c r="B113">
        <v>2010</v>
      </c>
      <c r="C113" t="s">
        <v>179</v>
      </c>
      <c r="D113" t="b">
        <f>TRUE()</f>
        <v>1</v>
      </c>
      <c r="E113" t="b">
        <f>COUNTIF(connections!A:A, A113) &gt; 0</f>
        <v>1</v>
      </c>
      <c r="F113" t="s">
        <v>458</v>
      </c>
      <c r="G113" t="s">
        <v>532</v>
      </c>
      <c r="H113" t="s">
        <v>187</v>
      </c>
      <c r="I113" t="s">
        <v>533</v>
      </c>
    </row>
    <row r="114" spans="1:10" ht="15" customHeight="1" x14ac:dyDescent="0.25">
      <c r="A114" t="s">
        <v>534</v>
      </c>
      <c r="B114">
        <v>2020</v>
      </c>
      <c r="C114" t="s">
        <v>179</v>
      </c>
      <c r="D114" t="b">
        <f>TRUE()</f>
        <v>1</v>
      </c>
      <c r="E114" t="b">
        <f>COUNTIF(connections!A:A, A114) &gt; 0</f>
        <v>0</v>
      </c>
      <c r="F114" t="s">
        <v>458</v>
      </c>
      <c r="G114" t="s">
        <v>535</v>
      </c>
      <c r="H114" t="s">
        <v>187</v>
      </c>
      <c r="I114" t="s">
        <v>7456</v>
      </c>
    </row>
    <row r="115" spans="1:10" ht="15" customHeight="1" x14ac:dyDescent="0.25">
      <c r="A115" t="s">
        <v>536</v>
      </c>
      <c r="B115">
        <v>2013</v>
      </c>
      <c r="C115" t="s">
        <v>179</v>
      </c>
      <c r="D115" t="b">
        <f>TRUE()</f>
        <v>1</v>
      </c>
      <c r="E115" t="b">
        <f>COUNTIF(connections!A:A, A115) &gt; 0</f>
        <v>1</v>
      </c>
      <c r="F115" t="s">
        <v>458</v>
      </c>
      <c r="G115" t="s">
        <v>537</v>
      </c>
      <c r="H115" t="s">
        <v>187</v>
      </c>
      <c r="I115" t="s">
        <v>7457</v>
      </c>
    </row>
    <row r="116" spans="1:10" ht="15" customHeight="1" x14ac:dyDescent="0.25">
      <c r="A116" t="s">
        <v>538</v>
      </c>
      <c r="B116">
        <v>2025</v>
      </c>
      <c r="C116" t="s">
        <v>179</v>
      </c>
      <c r="D116" t="b">
        <f>TRUE()</f>
        <v>1</v>
      </c>
      <c r="E116" t="b">
        <f>COUNTIF(connections!A:A, A116) &gt; 0</f>
        <v>0</v>
      </c>
      <c r="F116" t="s">
        <v>458</v>
      </c>
      <c r="G116" t="s">
        <v>539</v>
      </c>
      <c r="H116" t="s">
        <v>187</v>
      </c>
      <c r="I116" t="s">
        <v>7458</v>
      </c>
    </row>
    <row r="117" spans="1:10" ht="15" customHeight="1" x14ac:dyDescent="0.25">
      <c r="A117" t="s">
        <v>540</v>
      </c>
      <c r="B117">
        <v>2015</v>
      </c>
      <c r="C117" t="s">
        <v>176</v>
      </c>
      <c r="D117" t="b">
        <v>1</v>
      </c>
      <c r="E117" t="b">
        <f>COUNTIF(connections!A:A, A117) &gt; 0</f>
        <v>1</v>
      </c>
      <c r="G117" t="s">
        <v>541</v>
      </c>
      <c r="J117" s="10" t="s">
        <v>542</v>
      </c>
    </row>
    <row r="118" spans="1:10" ht="15" customHeight="1" x14ac:dyDescent="0.25">
      <c r="A118" t="s">
        <v>543</v>
      </c>
      <c r="B118">
        <v>2025</v>
      </c>
      <c r="C118" t="s">
        <v>182</v>
      </c>
      <c r="D118" t="b">
        <f>TRUE()</f>
        <v>1</v>
      </c>
      <c r="E118" t="b">
        <f>COUNTIF(connections!A:A, A118) &gt; 0</f>
        <v>0</v>
      </c>
      <c r="F118" t="s">
        <v>529</v>
      </c>
      <c r="G118" t="s">
        <v>544</v>
      </c>
      <c r="H118" t="s">
        <v>187</v>
      </c>
      <c r="I118" t="s">
        <v>8321</v>
      </c>
      <c r="J118" s="1" t="s">
        <v>545</v>
      </c>
    </row>
    <row r="119" spans="1:10" ht="15" customHeight="1" x14ac:dyDescent="0.25">
      <c r="A119" t="s">
        <v>546</v>
      </c>
      <c r="B119">
        <v>1991</v>
      </c>
      <c r="C119" t="s">
        <v>179</v>
      </c>
      <c r="D119" t="b">
        <f>TRUE()</f>
        <v>1</v>
      </c>
      <c r="E119" t="b">
        <f>COUNTIF(connections!A:A, A119) &gt; 0</f>
        <v>0</v>
      </c>
      <c r="G119" t="s">
        <v>547</v>
      </c>
      <c r="H119" t="s">
        <v>187</v>
      </c>
      <c r="I119" t="s">
        <v>548</v>
      </c>
    </row>
    <row r="120" spans="1:10" ht="15" customHeight="1" x14ac:dyDescent="0.25">
      <c r="A120" t="s">
        <v>549</v>
      </c>
      <c r="B120">
        <v>2017</v>
      </c>
      <c r="C120" t="s">
        <v>176</v>
      </c>
      <c r="D120" t="b">
        <f>TRUE()</f>
        <v>1</v>
      </c>
      <c r="E120" t="b">
        <f>COUNTIF(connections!A:A, A120) &gt; 0</f>
        <v>1</v>
      </c>
      <c r="G120" t="s">
        <v>550</v>
      </c>
      <c r="H120" t="s">
        <v>187</v>
      </c>
      <c r="I120" t="s">
        <v>551</v>
      </c>
      <c r="J120" s="1" t="s">
        <v>552</v>
      </c>
    </row>
    <row r="121" spans="1:10" ht="15" customHeight="1" x14ac:dyDescent="0.25">
      <c r="A121" t="s">
        <v>553</v>
      </c>
      <c r="B121">
        <v>2010</v>
      </c>
      <c r="C121" t="s">
        <v>179</v>
      </c>
      <c r="D121" t="b">
        <f>TRUE()</f>
        <v>1</v>
      </c>
      <c r="E121" t="b">
        <f>COUNTIF(connections!A:A, A121) &gt; 0</f>
        <v>1</v>
      </c>
      <c r="G121" t="s">
        <v>554</v>
      </c>
      <c r="H121" t="s">
        <v>187</v>
      </c>
      <c r="I121" t="s">
        <v>555</v>
      </c>
      <c r="J121" s="1" t="s">
        <v>556</v>
      </c>
    </row>
    <row r="122" spans="1:10" ht="15" customHeight="1" x14ac:dyDescent="0.25">
      <c r="A122" t="s">
        <v>557</v>
      </c>
      <c r="B122">
        <v>2020</v>
      </c>
      <c r="C122" t="s">
        <v>176</v>
      </c>
      <c r="D122" t="b">
        <f>TRUE()</f>
        <v>1</v>
      </c>
      <c r="E122" t="b">
        <f>COUNTIF(connections!A:A, A122) &gt; 0</f>
        <v>0</v>
      </c>
      <c r="G122" t="s">
        <v>558</v>
      </c>
      <c r="H122" t="s">
        <v>187</v>
      </c>
      <c r="I122" t="s">
        <v>559</v>
      </c>
      <c r="J122" s="1" t="s">
        <v>560</v>
      </c>
    </row>
    <row r="123" spans="1:10" ht="15" customHeight="1" x14ac:dyDescent="0.25">
      <c r="A123" t="s">
        <v>561</v>
      </c>
      <c r="B123">
        <v>2025</v>
      </c>
      <c r="C123" t="s">
        <v>222</v>
      </c>
      <c r="D123" t="b">
        <f>FALSE()</f>
        <v>0</v>
      </c>
      <c r="E123" t="b">
        <f>COUNTIF(connections!A:A, A123) &gt; 0</f>
        <v>0</v>
      </c>
      <c r="G123" t="s">
        <v>562</v>
      </c>
    </row>
    <row r="124" spans="1:10" ht="15" customHeight="1" x14ac:dyDescent="0.25">
      <c r="A124" t="s">
        <v>563</v>
      </c>
      <c r="B124">
        <v>2023</v>
      </c>
      <c r="C124" t="s">
        <v>176</v>
      </c>
      <c r="D124" t="b">
        <f>TRUE()</f>
        <v>1</v>
      </c>
      <c r="E124" t="b">
        <f>COUNTIF(connections!A:A, A124) &gt; 0</f>
        <v>0</v>
      </c>
      <c r="G124" t="s">
        <v>564</v>
      </c>
      <c r="H124" t="s">
        <v>187</v>
      </c>
      <c r="I124" t="s">
        <v>565</v>
      </c>
      <c r="J124" s="1" t="s">
        <v>566</v>
      </c>
    </row>
    <row r="125" spans="1:10" ht="15" customHeight="1" x14ac:dyDescent="0.25">
      <c r="A125" t="s">
        <v>14251</v>
      </c>
      <c r="B125">
        <v>2026</v>
      </c>
      <c r="C125" t="s">
        <v>176</v>
      </c>
      <c r="D125" t="b">
        <v>1</v>
      </c>
      <c r="E125" t="b">
        <f>COUNTIF(connections!A:A, A125) &gt; 0</f>
        <v>0</v>
      </c>
      <c r="G125" t="s">
        <v>14252</v>
      </c>
      <c r="J125" s="10" t="s">
        <v>14253</v>
      </c>
    </row>
    <row r="126" spans="1:10" ht="15" customHeight="1" x14ac:dyDescent="0.25">
      <c r="A126" t="s">
        <v>9925</v>
      </c>
      <c r="B126">
        <v>2020</v>
      </c>
      <c r="C126" t="s">
        <v>222</v>
      </c>
      <c r="D126" t="b">
        <v>0</v>
      </c>
      <c r="E126" t="b">
        <f>COUNTIF(connections!A:A, A126) &gt; 0</f>
        <v>0</v>
      </c>
      <c r="G126" t="s">
        <v>9926</v>
      </c>
      <c r="J126" s="10" t="s">
        <v>9927</v>
      </c>
    </row>
    <row r="127" spans="1:10" ht="15" customHeight="1" x14ac:dyDescent="0.25">
      <c r="A127" t="s">
        <v>567</v>
      </c>
      <c r="B127">
        <v>2025</v>
      </c>
      <c r="C127" t="s">
        <v>182</v>
      </c>
      <c r="D127" t="b">
        <f>TRUE()</f>
        <v>1</v>
      </c>
      <c r="E127" t="b">
        <f>COUNTIF(connections!A:A, A127) &gt; 0</f>
        <v>0</v>
      </c>
      <c r="F127" t="s">
        <v>568</v>
      </c>
      <c r="G127" t="s">
        <v>569</v>
      </c>
      <c r="H127" t="s">
        <v>187</v>
      </c>
      <c r="I127" t="s">
        <v>570</v>
      </c>
    </row>
    <row r="128" spans="1:10" ht="15" customHeight="1" x14ac:dyDescent="0.25">
      <c r="A128" t="s">
        <v>571</v>
      </c>
      <c r="B128">
        <v>2022</v>
      </c>
      <c r="C128" t="s">
        <v>176</v>
      </c>
      <c r="D128" t="b">
        <f>TRUE()</f>
        <v>1</v>
      </c>
      <c r="E128" t="b">
        <f>COUNTIF(connections!A:A, A128) &gt; 0</f>
        <v>1</v>
      </c>
      <c r="G128" t="s">
        <v>572</v>
      </c>
      <c r="H128" t="s">
        <v>187</v>
      </c>
      <c r="I128" t="s">
        <v>8299</v>
      </c>
      <c r="J128" s="10" t="s">
        <v>573</v>
      </c>
    </row>
    <row r="129" spans="1:10" ht="15" customHeight="1" x14ac:dyDescent="0.25">
      <c r="A129" t="s">
        <v>574</v>
      </c>
      <c r="B129">
        <v>2019</v>
      </c>
      <c r="C129" t="s">
        <v>176</v>
      </c>
      <c r="D129" t="b">
        <f>TRUE()</f>
        <v>1</v>
      </c>
      <c r="E129" t="b">
        <f>COUNTIF(connections!A:A, A129) &gt; 0</f>
        <v>1</v>
      </c>
      <c r="G129" t="s">
        <v>575</v>
      </c>
      <c r="H129" t="s">
        <v>187</v>
      </c>
      <c r="I129" t="s">
        <v>576</v>
      </c>
      <c r="J129" s="1" t="s">
        <v>577</v>
      </c>
    </row>
    <row r="130" spans="1:10" ht="15" customHeight="1" x14ac:dyDescent="0.25">
      <c r="A130" t="s">
        <v>578</v>
      </c>
      <c r="B130">
        <v>1998</v>
      </c>
      <c r="C130" t="s">
        <v>179</v>
      </c>
      <c r="D130" t="b">
        <f>TRUE()</f>
        <v>1</v>
      </c>
      <c r="E130" t="b">
        <f>COUNTIF(connections!A:A, A130) &gt; 0</f>
        <v>1</v>
      </c>
      <c r="G130" t="s">
        <v>579</v>
      </c>
      <c r="H130" t="s">
        <v>187</v>
      </c>
      <c r="I130" t="s">
        <v>580</v>
      </c>
    </row>
    <row r="131" spans="1:10" ht="15" customHeight="1" x14ac:dyDescent="0.25">
      <c r="A131" t="s">
        <v>581</v>
      </c>
      <c r="B131">
        <v>1997</v>
      </c>
      <c r="C131" t="s">
        <v>179</v>
      </c>
      <c r="D131" t="b">
        <f>TRUE()</f>
        <v>1</v>
      </c>
      <c r="E131" t="b">
        <f>COUNTIF(connections!A:A, A131) &gt; 0</f>
        <v>1</v>
      </c>
      <c r="G131" t="s">
        <v>582</v>
      </c>
      <c r="H131" t="s">
        <v>187</v>
      </c>
      <c r="I131" t="s">
        <v>583</v>
      </c>
    </row>
    <row r="132" spans="1:10" ht="15" customHeight="1" x14ac:dyDescent="0.25">
      <c r="A132" t="s">
        <v>584</v>
      </c>
      <c r="B132">
        <v>2019</v>
      </c>
      <c r="C132" t="s">
        <v>179</v>
      </c>
      <c r="D132" t="b">
        <f>TRUE()</f>
        <v>1</v>
      </c>
      <c r="E132" t="b">
        <f>COUNTIF(connections!A:A, A132) &gt; 0</f>
        <v>0</v>
      </c>
      <c r="G132" t="s">
        <v>585</v>
      </c>
    </row>
    <row r="133" spans="1:10" ht="15" customHeight="1" x14ac:dyDescent="0.25">
      <c r="A133" t="s">
        <v>586</v>
      </c>
      <c r="B133">
        <v>2023</v>
      </c>
      <c r="C133" t="s">
        <v>176</v>
      </c>
      <c r="D133" t="b">
        <f>TRUE()</f>
        <v>1</v>
      </c>
      <c r="E133" t="b">
        <f>COUNTIF(connections!A:A, A133) &gt; 0</f>
        <v>1</v>
      </c>
      <c r="F133" t="s">
        <v>587</v>
      </c>
      <c r="G133" t="s">
        <v>588</v>
      </c>
      <c r="H133" t="s">
        <v>187</v>
      </c>
      <c r="I133" t="s">
        <v>589</v>
      </c>
      <c r="J133" s="1" t="s">
        <v>590</v>
      </c>
    </row>
    <row r="134" spans="1:10" ht="15" customHeight="1" x14ac:dyDescent="0.25">
      <c r="A134" t="s">
        <v>591</v>
      </c>
      <c r="B134">
        <v>2025</v>
      </c>
      <c r="C134" t="s">
        <v>176</v>
      </c>
      <c r="D134" t="b">
        <f>TRUE()</f>
        <v>1</v>
      </c>
      <c r="E134" t="b">
        <f>COUNTIF(connections!A:A, A134) &gt; 0</f>
        <v>0</v>
      </c>
      <c r="F134" t="s">
        <v>587</v>
      </c>
      <c r="G134" t="s">
        <v>592</v>
      </c>
      <c r="H134" t="s">
        <v>187</v>
      </c>
      <c r="I134" t="s">
        <v>593</v>
      </c>
      <c r="J134" s="1" t="s">
        <v>594</v>
      </c>
    </row>
    <row r="135" spans="1:10" ht="15" customHeight="1" x14ac:dyDescent="0.25">
      <c r="A135" t="s">
        <v>595</v>
      </c>
      <c r="B135">
        <v>2026</v>
      </c>
      <c r="C135" t="s">
        <v>182</v>
      </c>
      <c r="D135" t="b">
        <f>TRUE()</f>
        <v>1</v>
      </c>
      <c r="E135" t="b">
        <f>COUNTIF(connections!A:A, A135) &gt; 0</f>
        <v>0</v>
      </c>
      <c r="G135" t="s">
        <v>596</v>
      </c>
      <c r="J135" s="10" t="s">
        <v>597</v>
      </c>
    </row>
    <row r="136" spans="1:10" ht="15" customHeight="1" x14ac:dyDescent="0.25">
      <c r="A136" t="s">
        <v>598</v>
      </c>
      <c r="B136">
        <v>2019</v>
      </c>
      <c r="C136" t="s">
        <v>182</v>
      </c>
      <c r="D136" t="b">
        <f>TRUE()</f>
        <v>1</v>
      </c>
      <c r="E136" t="b">
        <f>COUNTIF(connections!A:A, A136) &gt; 0</f>
        <v>0</v>
      </c>
      <c r="G136" t="s">
        <v>599</v>
      </c>
      <c r="H136" t="s">
        <v>187</v>
      </c>
      <c r="I136" t="s">
        <v>600</v>
      </c>
      <c r="J136" s="1" t="s">
        <v>601</v>
      </c>
    </row>
    <row r="137" spans="1:10" ht="15" customHeight="1" x14ac:dyDescent="0.25">
      <c r="A137" t="s">
        <v>602</v>
      </c>
      <c r="B137">
        <v>2026</v>
      </c>
      <c r="C137" t="s">
        <v>176</v>
      </c>
      <c r="D137" t="b">
        <f>TRUE()</f>
        <v>1</v>
      </c>
      <c r="E137" t="b">
        <f>COUNTIF(connections!A:A, A137) &gt; 0</f>
        <v>0</v>
      </c>
      <c r="G137" t="s">
        <v>603</v>
      </c>
    </row>
    <row r="138" spans="1:10" ht="15" customHeight="1" x14ac:dyDescent="0.25">
      <c r="A138" t="s">
        <v>604</v>
      </c>
      <c r="B138">
        <v>2025</v>
      </c>
      <c r="C138" t="s">
        <v>176</v>
      </c>
      <c r="D138" t="b">
        <f>TRUE()</f>
        <v>1</v>
      </c>
      <c r="E138" t="b">
        <f>COUNTIF(connections!A:A, A138) &gt; 0</f>
        <v>0</v>
      </c>
      <c r="G138" t="s">
        <v>605</v>
      </c>
      <c r="H138" t="s">
        <v>187</v>
      </c>
      <c r="I138" t="s">
        <v>8105</v>
      </c>
      <c r="J138" s="10" t="s">
        <v>8106</v>
      </c>
    </row>
    <row r="139" spans="1:10" ht="15" customHeight="1" x14ac:dyDescent="0.25">
      <c r="A139" t="s">
        <v>606</v>
      </c>
      <c r="B139">
        <v>2025</v>
      </c>
      <c r="C139" t="s">
        <v>222</v>
      </c>
      <c r="D139" t="b">
        <f>TRUE()</f>
        <v>1</v>
      </c>
      <c r="E139" t="b">
        <f>COUNTIF(connections!A:A, A139) &gt; 0</f>
        <v>1</v>
      </c>
      <c r="F139" t="s">
        <v>354</v>
      </c>
      <c r="G139" t="s">
        <v>607</v>
      </c>
      <c r="H139" t="s">
        <v>187</v>
      </c>
      <c r="I139" t="s">
        <v>608</v>
      </c>
      <c r="J139" s="1" t="s">
        <v>609</v>
      </c>
    </row>
    <row r="140" spans="1:10" ht="15" customHeight="1" x14ac:dyDescent="0.25">
      <c r="A140" t="s">
        <v>610</v>
      </c>
      <c r="B140">
        <v>2024</v>
      </c>
      <c r="C140" t="s">
        <v>222</v>
      </c>
      <c r="D140" t="b">
        <f>TRUE()</f>
        <v>1</v>
      </c>
      <c r="E140" t="b">
        <f>COUNTIF(connections!A:A, A140) &gt; 0</f>
        <v>0</v>
      </c>
      <c r="F140" t="s">
        <v>277</v>
      </c>
      <c r="G140" t="s">
        <v>611</v>
      </c>
      <c r="J140" s="10" t="s">
        <v>612</v>
      </c>
    </row>
    <row r="141" spans="1:10" ht="15" customHeight="1" x14ac:dyDescent="0.25">
      <c r="A141" t="s">
        <v>613</v>
      </c>
      <c r="B141">
        <v>2025</v>
      </c>
      <c r="C141" t="s">
        <v>182</v>
      </c>
      <c r="D141" t="b">
        <f>TRUE()</f>
        <v>1</v>
      </c>
      <c r="E141" t="b">
        <f>COUNTIF(connections!A:A, A141) &gt; 0</f>
        <v>0</v>
      </c>
      <c r="F141" t="s">
        <v>614</v>
      </c>
      <c r="G141" t="s">
        <v>615</v>
      </c>
    </row>
    <row r="142" spans="1:10" ht="15" customHeight="1" x14ac:dyDescent="0.25">
      <c r="A142" t="s">
        <v>616</v>
      </c>
      <c r="B142">
        <v>2025</v>
      </c>
      <c r="C142" t="s">
        <v>222</v>
      </c>
      <c r="D142" t="b">
        <f>FALSE()</f>
        <v>0</v>
      </c>
      <c r="E142" t="b">
        <f>COUNTIF(connections!A:A, A142) &gt; 0</f>
        <v>0</v>
      </c>
      <c r="F142" t="s">
        <v>617</v>
      </c>
      <c r="G142" t="s">
        <v>618</v>
      </c>
    </row>
    <row r="143" spans="1:10" ht="15" customHeight="1" x14ac:dyDescent="0.25">
      <c r="A143" t="s">
        <v>619</v>
      </c>
      <c r="B143">
        <v>2023</v>
      </c>
      <c r="C143" t="s">
        <v>182</v>
      </c>
      <c r="D143" t="b">
        <f>TRUE()</f>
        <v>1</v>
      </c>
      <c r="E143" t="b">
        <f>COUNTIF(connections!A:A, A143) &gt; 0</f>
        <v>0</v>
      </c>
      <c r="F143" t="s">
        <v>274</v>
      </c>
      <c r="G143" t="s">
        <v>620</v>
      </c>
      <c r="H143" t="s">
        <v>187</v>
      </c>
      <c r="I143" t="s">
        <v>621</v>
      </c>
      <c r="J143" s="1" t="s">
        <v>622</v>
      </c>
    </row>
    <row r="144" spans="1:10" ht="15" customHeight="1" x14ac:dyDescent="0.25">
      <c r="A144" t="s">
        <v>623</v>
      </c>
      <c r="B144">
        <v>2017</v>
      </c>
      <c r="C144" t="s">
        <v>179</v>
      </c>
      <c r="D144" t="b">
        <f>TRUE()</f>
        <v>1</v>
      </c>
      <c r="E144" t="b">
        <f>COUNTIF(connections!A:A, A144) &gt; 0</f>
        <v>1</v>
      </c>
      <c r="G144" t="s">
        <v>624</v>
      </c>
    </row>
    <row r="145" spans="1:10" ht="15" customHeight="1" x14ac:dyDescent="0.25">
      <c r="A145" t="s">
        <v>625</v>
      </c>
      <c r="B145">
        <v>2013</v>
      </c>
      <c r="C145" t="s">
        <v>182</v>
      </c>
      <c r="D145" t="b">
        <f>TRUE()</f>
        <v>1</v>
      </c>
      <c r="E145" t="b">
        <f>COUNTIF(connections!A:A, A145) &gt; 0</f>
        <v>0</v>
      </c>
      <c r="G145" t="s">
        <v>626</v>
      </c>
      <c r="H145" t="s">
        <v>187</v>
      </c>
      <c r="I145" t="s">
        <v>627</v>
      </c>
      <c r="J145" s="1" t="s">
        <v>628</v>
      </c>
    </row>
    <row r="146" spans="1:10" ht="15" customHeight="1" x14ac:dyDescent="0.25">
      <c r="A146" t="s">
        <v>629</v>
      </c>
      <c r="B146">
        <v>2020</v>
      </c>
      <c r="C146" t="s">
        <v>176</v>
      </c>
      <c r="D146" t="b">
        <f>TRUE()</f>
        <v>1</v>
      </c>
      <c r="E146" t="b">
        <f>COUNTIF(connections!A:A, A146) &gt; 0</f>
        <v>0</v>
      </c>
      <c r="F146" t="s">
        <v>465</v>
      </c>
      <c r="G146" t="s">
        <v>630</v>
      </c>
      <c r="H146" t="s">
        <v>187</v>
      </c>
      <c r="I146" t="s">
        <v>631</v>
      </c>
      <c r="J146" s="1" t="s">
        <v>632</v>
      </c>
    </row>
    <row r="147" spans="1:10" ht="15" customHeight="1" x14ac:dyDescent="0.25">
      <c r="A147" t="s">
        <v>7626</v>
      </c>
      <c r="B147">
        <v>2026</v>
      </c>
      <c r="C147" t="s">
        <v>222</v>
      </c>
      <c r="D147" t="b">
        <f>TRUE()</f>
        <v>1</v>
      </c>
      <c r="E147" t="b">
        <f>COUNTIF(connections!A:A, A147) &gt; 0</f>
        <v>0</v>
      </c>
      <c r="G147" t="s">
        <v>7625</v>
      </c>
      <c r="J147" s="10" t="s">
        <v>7624</v>
      </c>
    </row>
    <row r="148" spans="1:10" ht="15" customHeight="1" x14ac:dyDescent="0.25">
      <c r="A148" t="s">
        <v>633</v>
      </c>
      <c r="B148">
        <v>2025</v>
      </c>
      <c r="C148" t="s">
        <v>182</v>
      </c>
      <c r="D148" t="b">
        <f>TRUE()</f>
        <v>1</v>
      </c>
      <c r="E148" t="b">
        <f>COUNTIF(connections!A:A, A148) &gt; 0</f>
        <v>0</v>
      </c>
      <c r="G148" t="s">
        <v>634</v>
      </c>
    </row>
    <row r="149" spans="1:10" ht="15" customHeight="1" x14ac:dyDescent="0.25">
      <c r="A149" t="s">
        <v>635</v>
      </c>
      <c r="B149">
        <v>2022</v>
      </c>
      <c r="C149" t="s">
        <v>176</v>
      </c>
      <c r="D149" t="b">
        <f>TRUE()</f>
        <v>1</v>
      </c>
      <c r="E149" t="b">
        <f>COUNTIF(connections!A:A, A149) &gt; 0</f>
        <v>0</v>
      </c>
      <c r="G149" t="s">
        <v>636</v>
      </c>
      <c r="H149" t="s">
        <v>187</v>
      </c>
      <c r="I149" t="s">
        <v>637</v>
      </c>
      <c r="J149" s="1" t="s">
        <v>638</v>
      </c>
    </row>
    <row r="150" spans="1:10" ht="15" customHeight="1" x14ac:dyDescent="0.25">
      <c r="A150" t="s">
        <v>9855</v>
      </c>
      <c r="B150">
        <v>2025</v>
      </c>
      <c r="C150" t="s">
        <v>176</v>
      </c>
      <c r="D150" t="b">
        <v>1</v>
      </c>
      <c r="E150" t="b">
        <f>COUNTIF(connections!A:A, A150) &gt; 0</f>
        <v>0</v>
      </c>
      <c r="G150" t="s">
        <v>9856</v>
      </c>
      <c r="H150" t="s">
        <v>187</v>
      </c>
      <c r="I150" t="s">
        <v>9858</v>
      </c>
      <c r="J150" s="10" t="s">
        <v>9857</v>
      </c>
    </row>
    <row r="151" spans="1:10" ht="15" customHeight="1" x14ac:dyDescent="0.25">
      <c r="A151" t="s">
        <v>639</v>
      </c>
      <c r="B151">
        <v>2015</v>
      </c>
      <c r="C151" t="s">
        <v>222</v>
      </c>
      <c r="D151" t="b">
        <f>TRUE()</f>
        <v>1</v>
      </c>
      <c r="E151" t="b">
        <f>COUNTIF(connections!A:A, A151) &gt; 0</f>
        <v>0</v>
      </c>
      <c r="G151" t="s">
        <v>640</v>
      </c>
      <c r="H151" t="s">
        <v>187</v>
      </c>
      <c r="I151" t="s">
        <v>641</v>
      </c>
      <c r="J151" s="1" t="s">
        <v>642</v>
      </c>
    </row>
    <row r="152" spans="1:10" ht="15" customHeight="1" x14ac:dyDescent="0.25">
      <c r="A152" t="s">
        <v>643</v>
      </c>
      <c r="B152">
        <v>2020</v>
      </c>
      <c r="C152" t="s">
        <v>222</v>
      </c>
      <c r="D152" t="b">
        <f>TRUE()</f>
        <v>1</v>
      </c>
      <c r="E152" t="b">
        <f>COUNTIF(connections!A:A, A152) &gt; 0</f>
        <v>1</v>
      </c>
      <c r="F152" t="s">
        <v>404</v>
      </c>
      <c r="G152" t="s">
        <v>644</v>
      </c>
      <c r="H152" t="s">
        <v>187</v>
      </c>
      <c r="I152" t="s">
        <v>645</v>
      </c>
      <c r="J152" s="1" t="s">
        <v>646</v>
      </c>
    </row>
    <row r="153" spans="1:10" ht="15" customHeight="1" x14ac:dyDescent="0.25">
      <c r="A153" t="s">
        <v>14092</v>
      </c>
      <c r="B153">
        <v>2026</v>
      </c>
      <c r="C153" t="s">
        <v>176</v>
      </c>
      <c r="D153" t="b">
        <v>1</v>
      </c>
      <c r="E153" t="b">
        <f>COUNTIF(connections!A:A, A153) &gt; 0</f>
        <v>0</v>
      </c>
      <c r="G153" t="s">
        <v>14096</v>
      </c>
      <c r="J153" s="10" t="s">
        <v>14097</v>
      </c>
    </row>
    <row r="154" spans="1:10" ht="15" customHeight="1" x14ac:dyDescent="0.25">
      <c r="A154" t="s">
        <v>647</v>
      </c>
      <c r="B154">
        <v>2023</v>
      </c>
      <c r="C154" t="s">
        <v>176</v>
      </c>
      <c r="D154" t="b">
        <f>TRUE()</f>
        <v>1</v>
      </c>
      <c r="E154" t="b">
        <f>COUNTIF(connections!A:A, A154) &gt; 0</f>
        <v>0</v>
      </c>
      <c r="G154" t="s">
        <v>648</v>
      </c>
      <c r="H154" t="s">
        <v>187</v>
      </c>
      <c r="I154" t="s">
        <v>649</v>
      </c>
      <c r="J154" s="1" t="s">
        <v>650</v>
      </c>
    </row>
    <row r="155" spans="1:10" ht="15" customHeight="1" x14ac:dyDescent="0.25">
      <c r="A155" t="s">
        <v>651</v>
      </c>
      <c r="B155">
        <v>2023</v>
      </c>
      <c r="C155" t="s">
        <v>176</v>
      </c>
      <c r="D155" t="b">
        <f>TRUE()</f>
        <v>1</v>
      </c>
      <c r="E155" t="b">
        <f>COUNTIF(connections!A:A, A155) &gt; 0</f>
        <v>1</v>
      </c>
      <c r="F155" t="s">
        <v>9431</v>
      </c>
      <c r="G155" t="s">
        <v>653</v>
      </c>
      <c r="H155" t="s">
        <v>187</v>
      </c>
      <c r="I155" t="s">
        <v>654</v>
      </c>
      <c r="J155" s="1" t="s">
        <v>655</v>
      </c>
    </row>
    <row r="156" spans="1:10" ht="15" customHeight="1" x14ac:dyDescent="0.25">
      <c r="A156" t="s">
        <v>9885</v>
      </c>
      <c r="B156">
        <v>2024</v>
      </c>
      <c r="C156" t="s">
        <v>222</v>
      </c>
      <c r="D156" t="b">
        <v>1</v>
      </c>
      <c r="E156" t="b">
        <f>COUNTIF(connections!A:A, A156) &gt; 0</f>
        <v>0</v>
      </c>
      <c r="F156" t="s">
        <v>9887</v>
      </c>
      <c r="G156" t="s">
        <v>9886</v>
      </c>
      <c r="H156" t="s">
        <v>187</v>
      </c>
      <c r="I156" t="s">
        <v>9891</v>
      </c>
      <c r="J156" s="10" t="s">
        <v>9888</v>
      </c>
    </row>
    <row r="157" spans="1:10" ht="15" customHeight="1" x14ac:dyDescent="0.25">
      <c r="A157" t="s">
        <v>656</v>
      </c>
      <c r="B157">
        <v>2025</v>
      </c>
      <c r="C157" t="s">
        <v>179</v>
      </c>
      <c r="D157" t="b">
        <f>TRUE()</f>
        <v>1</v>
      </c>
      <c r="E157" t="b">
        <f>COUNTIF(connections!A:A, A157) &gt; 0</f>
        <v>0</v>
      </c>
      <c r="F157" t="s">
        <v>6935</v>
      </c>
      <c r="G157" t="s">
        <v>657</v>
      </c>
      <c r="H157" t="s">
        <v>187</v>
      </c>
      <c r="I157" t="s">
        <v>658</v>
      </c>
    </row>
    <row r="158" spans="1:10" ht="15" customHeight="1" x14ac:dyDescent="0.25">
      <c r="A158" t="s">
        <v>659</v>
      </c>
      <c r="B158">
        <v>2023</v>
      </c>
      <c r="C158" t="s">
        <v>176</v>
      </c>
      <c r="D158" t="b">
        <f>TRUE()</f>
        <v>1</v>
      </c>
      <c r="E158" t="b">
        <f>COUNTIF(connections!A:A, A158) &gt; 0</f>
        <v>0</v>
      </c>
      <c r="G158" t="s">
        <v>660</v>
      </c>
      <c r="H158" t="s">
        <v>187</v>
      </c>
      <c r="I158" t="s">
        <v>661</v>
      </c>
      <c r="J158" s="1" t="s">
        <v>662</v>
      </c>
    </row>
    <row r="159" spans="1:10" ht="15" customHeight="1" x14ac:dyDescent="0.25">
      <c r="A159" t="s">
        <v>663</v>
      </c>
      <c r="B159">
        <v>2017</v>
      </c>
      <c r="C159" t="s">
        <v>176</v>
      </c>
      <c r="D159" t="b">
        <f>TRUE()</f>
        <v>1</v>
      </c>
      <c r="E159" t="b">
        <f>COUNTIF(connections!A:A, A159) &gt; 0</f>
        <v>0</v>
      </c>
      <c r="G159" t="s">
        <v>664</v>
      </c>
      <c r="H159" t="s">
        <v>187</v>
      </c>
      <c r="I159" t="s">
        <v>665</v>
      </c>
      <c r="J159" s="1" t="s">
        <v>666</v>
      </c>
    </row>
    <row r="160" spans="1:10" ht="15" customHeight="1" x14ac:dyDescent="0.25">
      <c r="A160" t="s">
        <v>667</v>
      </c>
      <c r="B160">
        <v>2023</v>
      </c>
      <c r="C160" t="s">
        <v>182</v>
      </c>
      <c r="D160" t="b">
        <f>TRUE()</f>
        <v>1</v>
      </c>
      <c r="E160" t="b">
        <f>COUNTIF(connections!A:A, A160) &gt; 0</f>
        <v>0</v>
      </c>
      <c r="F160" t="s">
        <v>264</v>
      </c>
      <c r="G160" t="s">
        <v>668</v>
      </c>
      <c r="H160" t="s">
        <v>187</v>
      </c>
      <c r="I160" t="s">
        <v>669</v>
      </c>
      <c r="J160" s="1" t="s">
        <v>670</v>
      </c>
    </row>
    <row r="161" spans="1:10" ht="15" customHeight="1" x14ac:dyDescent="0.25">
      <c r="A161" t="s">
        <v>671</v>
      </c>
      <c r="B161">
        <v>2026</v>
      </c>
      <c r="C161" t="s">
        <v>182</v>
      </c>
      <c r="D161" t="b">
        <f>TRUE()</f>
        <v>1</v>
      </c>
      <c r="E161" t="b">
        <f>COUNTIF(connections!A:A, A161) &gt; 0</f>
        <v>0</v>
      </c>
      <c r="F161" t="s">
        <v>264</v>
      </c>
      <c r="G161" t="s">
        <v>672</v>
      </c>
    </row>
    <row r="162" spans="1:10" ht="15" customHeight="1" x14ac:dyDescent="0.25">
      <c r="A162" t="s">
        <v>673</v>
      </c>
      <c r="B162">
        <v>2023</v>
      </c>
      <c r="C162" t="s">
        <v>182</v>
      </c>
      <c r="D162" t="b">
        <f>TRUE()</f>
        <v>1</v>
      </c>
      <c r="E162" t="b">
        <f>COUNTIF(connections!A:A, A162) &gt; 0</f>
        <v>0</v>
      </c>
      <c r="G162" t="s">
        <v>674</v>
      </c>
      <c r="H162" t="s">
        <v>187</v>
      </c>
      <c r="I162" t="s">
        <v>675</v>
      </c>
      <c r="J162" s="1" t="s">
        <v>676</v>
      </c>
    </row>
    <row r="163" spans="1:10" ht="15" customHeight="1" x14ac:dyDescent="0.25">
      <c r="A163" t="s">
        <v>677</v>
      </c>
      <c r="B163">
        <v>2020</v>
      </c>
      <c r="C163" t="s">
        <v>222</v>
      </c>
      <c r="D163" t="b">
        <v>1</v>
      </c>
      <c r="E163" t="b">
        <f>COUNTIF(connections!A:A, A163) &gt; 0</f>
        <v>0</v>
      </c>
      <c r="G163" t="s">
        <v>678</v>
      </c>
      <c r="H163" t="s">
        <v>187</v>
      </c>
      <c r="I163" t="s">
        <v>679</v>
      </c>
      <c r="J163" s="1" t="s">
        <v>680</v>
      </c>
    </row>
    <row r="164" spans="1:10" ht="15" customHeight="1" x14ac:dyDescent="0.25">
      <c r="A164" t="s">
        <v>681</v>
      </c>
      <c r="B164">
        <v>2025</v>
      </c>
      <c r="C164" t="s">
        <v>182</v>
      </c>
      <c r="D164" t="b">
        <f>TRUE()</f>
        <v>1</v>
      </c>
      <c r="E164" t="b">
        <f>COUNTIF(connections!A:A, A164) &gt; 0</f>
        <v>0</v>
      </c>
      <c r="G164" t="s">
        <v>682</v>
      </c>
      <c r="H164" t="s">
        <v>187</v>
      </c>
      <c r="I164" t="s">
        <v>683</v>
      </c>
      <c r="J164" s="1" t="s">
        <v>684</v>
      </c>
    </row>
    <row r="165" spans="1:10" ht="15" customHeight="1" x14ac:dyDescent="0.25">
      <c r="A165" t="s">
        <v>685</v>
      </c>
      <c r="B165">
        <v>2019</v>
      </c>
      <c r="C165" t="s">
        <v>222</v>
      </c>
      <c r="D165" t="b">
        <f>TRUE()</f>
        <v>1</v>
      </c>
      <c r="E165" t="b">
        <f>COUNTIF(connections!A:A, A165) &gt; 0</f>
        <v>0</v>
      </c>
      <c r="G165" t="s">
        <v>686</v>
      </c>
      <c r="H165" t="s">
        <v>187</v>
      </c>
      <c r="I165" t="s">
        <v>687</v>
      </c>
      <c r="J165" s="1" t="s">
        <v>688</v>
      </c>
    </row>
    <row r="166" spans="1:10" ht="15" customHeight="1" x14ac:dyDescent="0.25">
      <c r="A166" t="s">
        <v>689</v>
      </c>
      <c r="B166">
        <v>2015</v>
      </c>
      <c r="C166" t="s">
        <v>179</v>
      </c>
      <c r="D166" t="b">
        <f>TRUE()</f>
        <v>1</v>
      </c>
      <c r="E166" t="b">
        <f>COUNTIF(connections!A:A, A166) &gt; 0</f>
        <v>1</v>
      </c>
      <c r="F166" t="s">
        <v>399</v>
      </c>
      <c r="G166" t="s">
        <v>690</v>
      </c>
      <c r="H166" t="s">
        <v>187</v>
      </c>
      <c r="I166" t="s">
        <v>691</v>
      </c>
      <c r="J166" s="1" t="s">
        <v>692</v>
      </c>
    </row>
    <row r="167" spans="1:10" ht="15" customHeight="1" x14ac:dyDescent="0.25">
      <c r="A167" t="s">
        <v>693</v>
      </c>
      <c r="B167">
        <v>2017</v>
      </c>
      <c r="C167" t="s">
        <v>176</v>
      </c>
      <c r="D167" t="b">
        <f>FALSE()</f>
        <v>0</v>
      </c>
      <c r="E167" t="b">
        <f>COUNTIF(connections!A:A, A167) &gt; 0</f>
        <v>0</v>
      </c>
      <c r="F167" t="s">
        <v>694</v>
      </c>
      <c r="G167" t="s">
        <v>695</v>
      </c>
      <c r="H167" t="s">
        <v>187</v>
      </c>
      <c r="I167" t="s">
        <v>696</v>
      </c>
      <c r="J167" s="1" t="s">
        <v>697</v>
      </c>
    </row>
    <row r="168" spans="1:10" ht="15" customHeight="1" x14ac:dyDescent="0.25">
      <c r="A168" t="s">
        <v>698</v>
      </c>
      <c r="B168">
        <v>1998</v>
      </c>
      <c r="C168" t="s">
        <v>179</v>
      </c>
      <c r="D168" t="b">
        <f>TRUE()</f>
        <v>1</v>
      </c>
      <c r="E168" t="b">
        <f>COUNTIF(connections!A:A, A168) &gt; 0</f>
        <v>0</v>
      </c>
      <c r="G168" t="s">
        <v>699</v>
      </c>
      <c r="H168" t="s">
        <v>187</v>
      </c>
      <c r="I168" t="s">
        <v>700</v>
      </c>
    </row>
    <row r="169" spans="1:10" ht="15" customHeight="1" x14ac:dyDescent="0.25">
      <c r="A169" t="s">
        <v>701</v>
      </c>
      <c r="B169">
        <v>2023</v>
      </c>
      <c r="C169" t="s">
        <v>182</v>
      </c>
      <c r="D169" t="b">
        <f>FALSE()</f>
        <v>0</v>
      </c>
      <c r="E169" t="b">
        <f>COUNTIF(connections!A:A, A169) &gt; 0</f>
        <v>0</v>
      </c>
      <c r="G169" t="s">
        <v>702</v>
      </c>
    </row>
    <row r="170" spans="1:10" ht="15" customHeight="1" x14ac:dyDescent="0.25">
      <c r="A170" t="s">
        <v>703</v>
      </c>
      <c r="B170">
        <v>2025</v>
      </c>
      <c r="C170" t="s">
        <v>182</v>
      </c>
      <c r="D170" t="b">
        <f>FALSE()</f>
        <v>0</v>
      </c>
      <c r="E170" t="b">
        <f>COUNTIF(connections!A:A, A170) &gt; 0</f>
        <v>0</v>
      </c>
      <c r="G170" t="s">
        <v>704</v>
      </c>
      <c r="J170" s="1" t="s">
        <v>705</v>
      </c>
    </row>
    <row r="171" spans="1:10" ht="15" customHeight="1" x14ac:dyDescent="0.25">
      <c r="A171" t="s">
        <v>706</v>
      </c>
      <c r="B171">
        <v>2026</v>
      </c>
      <c r="C171" t="s">
        <v>182</v>
      </c>
      <c r="D171" t="b">
        <f>TRUE()</f>
        <v>1</v>
      </c>
      <c r="E171" t="b">
        <f>COUNTIF(connections!A:A, A171) &gt; 0</f>
        <v>0</v>
      </c>
      <c r="G171" t="s">
        <v>707</v>
      </c>
      <c r="J171" s="10" t="s">
        <v>708</v>
      </c>
    </row>
    <row r="172" spans="1:10" ht="15" customHeight="1" x14ac:dyDescent="0.25">
      <c r="A172" t="s">
        <v>709</v>
      </c>
      <c r="B172">
        <v>2022</v>
      </c>
      <c r="C172" t="s">
        <v>176</v>
      </c>
      <c r="D172" t="b">
        <f>TRUE()</f>
        <v>1</v>
      </c>
      <c r="E172" t="b">
        <f>COUNTIF(connections!A:A, A172) &gt; 0</f>
        <v>1</v>
      </c>
      <c r="G172" t="s">
        <v>710</v>
      </c>
      <c r="H172" t="s">
        <v>187</v>
      </c>
      <c r="I172" t="s">
        <v>711</v>
      </c>
      <c r="J172" s="1" t="s">
        <v>712</v>
      </c>
    </row>
    <row r="173" spans="1:10" ht="15" customHeight="1" x14ac:dyDescent="0.25">
      <c r="A173" t="s">
        <v>713</v>
      </c>
      <c r="B173">
        <v>2018</v>
      </c>
      <c r="C173" t="s">
        <v>222</v>
      </c>
      <c r="D173" t="b">
        <f>TRUE()</f>
        <v>1</v>
      </c>
      <c r="E173" t="b">
        <f>COUNTIF(connections!A:A, A173) &gt; 0</f>
        <v>0</v>
      </c>
      <c r="G173" t="s">
        <v>714</v>
      </c>
      <c r="H173" t="s">
        <v>187</v>
      </c>
      <c r="I173" t="s">
        <v>715</v>
      </c>
      <c r="J173" s="1" t="s">
        <v>716</v>
      </c>
    </row>
    <row r="174" spans="1:10" ht="15" customHeight="1" x14ac:dyDescent="0.25">
      <c r="A174" t="s">
        <v>717</v>
      </c>
      <c r="B174">
        <v>2024</v>
      </c>
      <c r="C174" t="s">
        <v>182</v>
      </c>
      <c r="D174" t="b">
        <f>TRUE()</f>
        <v>1</v>
      </c>
      <c r="E174" t="b">
        <f>COUNTIF(connections!A:A, A174) &gt; 0</f>
        <v>1</v>
      </c>
      <c r="F174" t="s">
        <v>354</v>
      </c>
      <c r="G174" t="s">
        <v>718</v>
      </c>
      <c r="J174" s="10" t="s">
        <v>719</v>
      </c>
    </row>
    <row r="175" spans="1:10" ht="15" customHeight="1" x14ac:dyDescent="0.25">
      <c r="A175" t="s">
        <v>720</v>
      </c>
      <c r="B175">
        <v>2016</v>
      </c>
      <c r="C175" t="s">
        <v>222</v>
      </c>
      <c r="D175" t="b">
        <f>TRUE()</f>
        <v>1</v>
      </c>
      <c r="E175" t="b">
        <f>COUNTIF(connections!A:A, A175) &gt; 0</f>
        <v>1</v>
      </c>
      <c r="G175" t="s">
        <v>721</v>
      </c>
      <c r="H175" t="s">
        <v>187</v>
      </c>
      <c r="I175" t="s">
        <v>722</v>
      </c>
      <c r="J175" s="1" t="s">
        <v>723</v>
      </c>
    </row>
    <row r="176" spans="1:10" ht="15" customHeight="1" x14ac:dyDescent="0.25">
      <c r="A176" t="s">
        <v>724</v>
      </c>
      <c r="B176">
        <v>2020</v>
      </c>
      <c r="C176" t="s">
        <v>222</v>
      </c>
      <c r="D176" t="b">
        <f>TRUE()</f>
        <v>1</v>
      </c>
      <c r="E176" t="b">
        <f>COUNTIF(connections!A:A, A176) &gt; 0</f>
        <v>0</v>
      </c>
      <c r="G176" t="s">
        <v>725</v>
      </c>
    </row>
    <row r="177" spans="1:10" ht="15" customHeight="1" x14ac:dyDescent="0.25">
      <c r="A177" t="s">
        <v>7807</v>
      </c>
      <c r="B177">
        <v>2026</v>
      </c>
      <c r="C177" t="s">
        <v>176</v>
      </c>
      <c r="D177" t="b">
        <f>TRUE()</f>
        <v>1</v>
      </c>
      <c r="E177" t="b">
        <f>COUNTIF(connections!A:A, A177) &gt; 0</f>
        <v>0</v>
      </c>
      <c r="G177" t="s">
        <v>7808</v>
      </c>
      <c r="J177" s="10" t="s">
        <v>7809</v>
      </c>
    </row>
    <row r="178" spans="1:10" ht="15" customHeight="1" x14ac:dyDescent="0.25">
      <c r="A178" t="s">
        <v>726</v>
      </c>
      <c r="B178">
        <v>2020</v>
      </c>
      <c r="C178" t="s">
        <v>176</v>
      </c>
      <c r="D178" t="b">
        <f>TRUE()</f>
        <v>1</v>
      </c>
      <c r="E178" t="b">
        <f>COUNTIF(connections!A:A, A178) &gt; 0</f>
        <v>1</v>
      </c>
      <c r="G178" t="s">
        <v>727</v>
      </c>
      <c r="H178" t="s">
        <v>187</v>
      </c>
      <c r="I178" t="s">
        <v>728</v>
      </c>
      <c r="J178" s="1" t="s">
        <v>729</v>
      </c>
    </row>
    <row r="179" spans="1:10" ht="15" customHeight="1" x14ac:dyDescent="0.25">
      <c r="A179" t="s">
        <v>730</v>
      </c>
      <c r="B179">
        <v>2026</v>
      </c>
      <c r="C179" t="s">
        <v>222</v>
      </c>
      <c r="D179" t="b">
        <f>TRUE()</f>
        <v>1</v>
      </c>
      <c r="E179" t="b">
        <f>COUNTIF(connections!A:A, A179) &gt; 0</f>
        <v>0</v>
      </c>
      <c r="F179" t="s">
        <v>731</v>
      </c>
      <c r="G179" t="s">
        <v>732</v>
      </c>
    </row>
    <row r="180" spans="1:10" ht="15" customHeight="1" x14ac:dyDescent="0.25">
      <c r="A180" t="s">
        <v>14219</v>
      </c>
      <c r="B180">
        <v>2026</v>
      </c>
      <c r="C180" t="s">
        <v>176</v>
      </c>
      <c r="D180" t="b">
        <v>1</v>
      </c>
      <c r="E180" t="b">
        <f>COUNTIF(connections!A:A, A180) &gt; 0</f>
        <v>0</v>
      </c>
      <c r="G180" t="s">
        <v>14220</v>
      </c>
      <c r="J180" s="10" t="s">
        <v>14221</v>
      </c>
    </row>
    <row r="181" spans="1:10" ht="15" customHeight="1" x14ac:dyDescent="0.25">
      <c r="A181" t="s">
        <v>733</v>
      </c>
      <c r="B181">
        <v>2023</v>
      </c>
      <c r="C181" t="s">
        <v>176</v>
      </c>
      <c r="D181" t="b">
        <f>FALSE()</f>
        <v>0</v>
      </c>
      <c r="E181" t="b">
        <f>COUNTIF(connections!A:A, A181) &gt; 0</f>
        <v>0</v>
      </c>
      <c r="G181" t="s">
        <v>734</v>
      </c>
      <c r="H181" t="s">
        <v>187</v>
      </c>
      <c r="I181" t="s">
        <v>735</v>
      </c>
      <c r="J181" s="1" t="s">
        <v>736</v>
      </c>
    </row>
    <row r="182" spans="1:10" ht="15" customHeight="1" x14ac:dyDescent="0.25">
      <c r="A182" t="s">
        <v>737</v>
      </c>
      <c r="B182">
        <v>2019</v>
      </c>
      <c r="C182" t="s">
        <v>176</v>
      </c>
      <c r="D182" t="b">
        <f>TRUE()</f>
        <v>1</v>
      </c>
      <c r="E182" t="b">
        <f>COUNTIF(connections!A:A, A182) &gt; 0</f>
        <v>1</v>
      </c>
      <c r="G182" t="s">
        <v>738</v>
      </c>
      <c r="H182" t="s">
        <v>187</v>
      </c>
      <c r="I182" t="s">
        <v>739</v>
      </c>
      <c r="J182" s="1" t="s">
        <v>740</v>
      </c>
    </row>
    <row r="183" spans="1:10" ht="15" customHeight="1" x14ac:dyDescent="0.25">
      <c r="A183" t="s">
        <v>741</v>
      </c>
      <c r="B183">
        <v>2026</v>
      </c>
      <c r="C183" t="s">
        <v>176</v>
      </c>
      <c r="D183" t="b">
        <f>TRUE()</f>
        <v>1</v>
      </c>
      <c r="E183" t="b">
        <f>COUNTIF(connections!A:A, A183) &gt; 0</f>
        <v>0</v>
      </c>
      <c r="G183" t="s">
        <v>742</v>
      </c>
      <c r="J183" s="10" t="s">
        <v>743</v>
      </c>
    </row>
    <row r="184" spans="1:10" ht="15" customHeight="1" x14ac:dyDescent="0.25">
      <c r="A184" t="s">
        <v>744</v>
      </c>
      <c r="B184">
        <v>2025</v>
      </c>
      <c r="C184" t="s">
        <v>176</v>
      </c>
      <c r="D184" t="b">
        <f>TRUE()</f>
        <v>1</v>
      </c>
      <c r="E184" t="b">
        <f>COUNTIF(connections!A:A, A184) &gt; 0</f>
        <v>0</v>
      </c>
      <c r="G184" t="s">
        <v>745</v>
      </c>
    </row>
    <row r="185" spans="1:10" ht="15" customHeight="1" x14ac:dyDescent="0.25">
      <c r="A185" t="s">
        <v>746</v>
      </c>
      <c r="B185">
        <v>2015</v>
      </c>
      <c r="C185" t="s">
        <v>222</v>
      </c>
      <c r="D185" t="b">
        <f>TRUE()</f>
        <v>1</v>
      </c>
      <c r="E185" t="b">
        <f>COUNTIF(connections!A:A, A185) &gt; 0</f>
        <v>1</v>
      </c>
      <c r="G185" t="s">
        <v>747</v>
      </c>
      <c r="H185" t="s">
        <v>187</v>
      </c>
      <c r="I185" t="s">
        <v>748</v>
      </c>
      <c r="J185" s="1" t="s">
        <v>749</v>
      </c>
    </row>
    <row r="186" spans="1:10" ht="15" customHeight="1" x14ac:dyDescent="0.25">
      <c r="A186" t="s">
        <v>750</v>
      </c>
      <c r="B186">
        <v>2023</v>
      </c>
      <c r="C186" t="s">
        <v>222</v>
      </c>
      <c r="D186" t="b">
        <f>TRUE()</f>
        <v>1</v>
      </c>
      <c r="E186" t="b">
        <f>COUNTIF(connections!A:A, A186) &gt; 0</f>
        <v>0</v>
      </c>
      <c r="G186" t="s">
        <v>751</v>
      </c>
      <c r="H186" t="s">
        <v>187</v>
      </c>
      <c r="I186" t="s">
        <v>752</v>
      </c>
      <c r="J186" s="1" t="s">
        <v>753</v>
      </c>
    </row>
    <row r="187" spans="1:10" ht="15" customHeight="1" x14ac:dyDescent="0.25">
      <c r="A187" t="s">
        <v>754</v>
      </c>
      <c r="B187">
        <v>2022</v>
      </c>
      <c r="C187" t="s">
        <v>176</v>
      </c>
      <c r="D187" t="b">
        <f>TRUE()</f>
        <v>1</v>
      </c>
      <c r="E187" t="b">
        <f>COUNTIF(connections!A:A, A187) &gt; 0</f>
        <v>1</v>
      </c>
      <c r="F187" t="s">
        <v>755</v>
      </c>
      <c r="G187" t="s">
        <v>756</v>
      </c>
      <c r="H187" t="s">
        <v>187</v>
      </c>
      <c r="I187" t="s">
        <v>757</v>
      </c>
      <c r="J187" s="1" t="s">
        <v>758</v>
      </c>
    </row>
    <row r="188" spans="1:10" ht="15" customHeight="1" x14ac:dyDescent="0.25">
      <c r="A188" t="s">
        <v>759</v>
      </c>
      <c r="B188">
        <v>2018</v>
      </c>
      <c r="C188" t="s">
        <v>176</v>
      </c>
      <c r="D188" t="b">
        <f>TRUE()</f>
        <v>1</v>
      </c>
      <c r="E188" t="b">
        <f>COUNTIF(connections!A:A, A188) &gt; 0</f>
        <v>1</v>
      </c>
      <c r="G188" t="s">
        <v>760</v>
      </c>
      <c r="H188" t="s">
        <v>187</v>
      </c>
      <c r="I188" t="s">
        <v>761</v>
      </c>
      <c r="J188" s="1" t="s">
        <v>762</v>
      </c>
    </row>
    <row r="189" spans="1:10" ht="15" customHeight="1" x14ac:dyDescent="0.25">
      <c r="A189" t="s">
        <v>763</v>
      </c>
      <c r="B189">
        <v>2020</v>
      </c>
      <c r="C189" t="s">
        <v>176</v>
      </c>
      <c r="D189" t="b">
        <f>TRUE()</f>
        <v>1</v>
      </c>
      <c r="E189" t="b">
        <f>COUNTIF(connections!A:A, A189) &gt; 0</f>
        <v>0</v>
      </c>
      <c r="F189" t="s">
        <v>458</v>
      </c>
      <c r="G189" t="s">
        <v>764</v>
      </c>
      <c r="H189" t="s">
        <v>187</v>
      </c>
      <c r="I189" t="s">
        <v>765</v>
      </c>
      <c r="J189" s="1" t="s">
        <v>766</v>
      </c>
    </row>
    <row r="190" spans="1:10" ht="15" customHeight="1" x14ac:dyDescent="0.25">
      <c r="A190" t="s">
        <v>767</v>
      </c>
      <c r="B190">
        <v>2025</v>
      </c>
      <c r="C190" t="s">
        <v>182</v>
      </c>
      <c r="D190" t="b">
        <f>TRUE()</f>
        <v>1</v>
      </c>
      <c r="E190" t="b">
        <f>COUNTIF(connections!A:A, A190) &gt; 0</f>
        <v>0</v>
      </c>
      <c r="F190" t="s">
        <v>315</v>
      </c>
      <c r="G190" t="s">
        <v>768</v>
      </c>
      <c r="H190" t="s">
        <v>187</v>
      </c>
      <c r="I190" t="s">
        <v>769</v>
      </c>
      <c r="J190" s="1" t="s">
        <v>770</v>
      </c>
    </row>
    <row r="191" spans="1:10" ht="15" customHeight="1" x14ac:dyDescent="0.25">
      <c r="A191" t="s">
        <v>771</v>
      </c>
      <c r="B191">
        <v>2026</v>
      </c>
      <c r="C191" t="s">
        <v>222</v>
      </c>
      <c r="D191" t="b">
        <f>TRUE()</f>
        <v>1</v>
      </c>
      <c r="E191" t="b">
        <f>COUNTIF(connections!A:A, A191) &gt; 0</f>
        <v>0</v>
      </c>
      <c r="G191" t="s">
        <v>772</v>
      </c>
      <c r="J191" s="10" t="s">
        <v>773</v>
      </c>
    </row>
    <row r="192" spans="1:10" ht="15" customHeight="1" x14ac:dyDescent="0.25">
      <c r="A192" t="s">
        <v>774</v>
      </c>
      <c r="B192">
        <v>2025</v>
      </c>
      <c r="C192" t="s">
        <v>176</v>
      </c>
      <c r="D192" t="b">
        <v>1</v>
      </c>
      <c r="E192" t="b">
        <f>COUNTIF(connections!A:A, A192) &gt; 0</f>
        <v>0</v>
      </c>
      <c r="F192" t="s">
        <v>458</v>
      </c>
      <c r="G192" t="s">
        <v>775</v>
      </c>
    </row>
    <row r="193" spans="1:10" ht="15" customHeight="1" x14ac:dyDescent="0.25">
      <c r="A193" t="s">
        <v>776</v>
      </c>
      <c r="B193">
        <v>2025</v>
      </c>
      <c r="C193" t="s">
        <v>176</v>
      </c>
      <c r="D193" t="b">
        <f>FALSE()</f>
        <v>0</v>
      </c>
      <c r="E193" t="b">
        <f>COUNTIF(connections!A:A, A193) &gt; 0</f>
        <v>0</v>
      </c>
      <c r="G193" t="s">
        <v>777</v>
      </c>
    </row>
    <row r="194" spans="1:10" ht="15" customHeight="1" x14ac:dyDescent="0.25">
      <c r="A194" t="s">
        <v>778</v>
      </c>
      <c r="B194">
        <v>2023</v>
      </c>
      <c r="C194" t="s">
        <v>176</v>
      </c>
      <c r="D194" t="b">
        <f>TRUE()</f>
        <v>1</v>
      </c>
      <c r="E194" t="b">
        <f>COUNTIF(connections!A:A, A194) &gt; 0</f>
        <v>1</v>
      </c>
      <c r="F194" t="s">
        <v>199</v>
      </c>
      <c r="G194" t="s">
        <v>779</v>
      </c>
      <c r="H194" t="s">
        <v>187</v>
      </c>
      <c r="I194" t="s">
        <v>780</v>
      </c>
      <c r="J194" s="1" t="s">
        <v>781</v>
      </c>
    </row>
    <row r="195" spans="1:10" ht="15" customHeight="1" x14ac:dyDescent="0.25">
      <c r="A195" t="s">
        <v>782</v>
      </c>
      <c r="B195">
        <v>2016</v>
      </c>
      <c r="C195" t="s">
        <v>176</v>
      </c>
      <c r="D195" t="b">
        <f>TRUE()</f>
        <v>1</v>
      </c>
      <c r="E195" t="b">
        <f>COUNTIF(connections!A:A, A195) &gt; 0</f>
        <v>0</v>
      </c>
      <c r="F195" t="s">
        <v>458</v>
      </c>
      <c r="G195" t="s">
        <v>783</v>
      </c>
      <c r="H195" t="s">
        <v>187</v>
      </c>
      <c r="I195" t="s">
        <v>784</v>
      </c>
      <c r="J195" s="1" t="s">
        <v>785</v>
      </c>
    </row>
    <row r="196" spans="1:10" ht="15" customHeight="1" x14ac:dyDescent="0.25">
      <c r="A196" t="s">
        <v>786</v>
      </c>
      <c r="B196">
        <v>2023</v>
      </c>
      <c r="C196" t="s">
        <v>182</v>
      </c>
      <c r="D196" t="b">
        <f>TRUE()</f>
        <v>1</v>
      </c>
      <c r="E196" t="b">
        <f>COUNTIF(connections!A:A, A196) &gt; 0</f>
        <v>1</v>
      </c>
      <c r="F196" t="s">
        <v>787</v>
      </c>
      <c r="G196" t="s">
        <v>788</v>
      </c>
      <c r="H196" t="s">
        <v>187</v>
      </c>
      <c r="I196" t="s">
        <v>789</v>
      </c>
      <c r="J196" s="1" t="s">
        <v>790</v>
      </c>
    </row>
    <row r="197" spans="1:10" ht="15" customHeight="1" x14ac:dyDescent="0.25">
      <c r="A197" t="s">
        <v>791</v>
      </c>
      <c r="B197">
        <v>2014</v>
      </c>
      <c r="C197" t="s">
        <v>176</v>
      </c>
      <c r="D197" t="b">
        <v>1</v>
      </c>
      <c r="E197" t="b">
        <f>COUNTIF(connections!A:A, A197) &gt; 0</f>
        <v>0</v>
      </c>
      <c r="G197" t="s">
        <v>792</v>
      </c>
      <c r="H197" t="s">
        <v>187</v>
      </c>
      <c r="I197" t="s">
        <v>793</v>
      </c>
      <c r="J197" s="10" t="s">
        <v>794</v>
      </c>
    </row>
    <row r="198" spans="1:10" ht="15" customHeight="1" x14ac:dyDescent="0.25">
      <c r="A198" t="s">
        <v>795</v>
      </c>
      <c r="B198">
        <v>2019</v>
      </c>
      <c r="C198" t="s">
        <v>182</v>
      </c>
      <c r="D198" t="b">
        <f>TRUE()</f>
        <v>1</v>
      </c>
      <c r="E198" t="b">
        <f>COUNTIF(connections!A:A, A198) &gt; 0</f>
        <v>0</v>
      </c>
      <c r="G198" t="s">
        <v>796</v>
      </c>
      <c r="H198" t="s">
        <v>187</v>
      </c>
      <c r="I198" t="s">
        <v>797</v>
      </c>
      <c r="J198" s="1" t="s">
        <v>798</v>
      </c>
    </row>
    <row r="199" spans="1:10" ht="15" customHeight="1" x14ac:dyDescent="0.25">
      <c r="A199" t="s">
        <v>799</v>
      </c>
      <c r="B199">
        <v>2025</v>
      </c>
      <c r="C199" t="s">
        <v>182</v>
      </c>
      <c r="D199" t="b">
        <f>TRUE()</f>
        <v>1</v>
      </c>
      <c r="E199" t="b">
        <f>COUNTIF(connections!A:A, A199) &gt; 0</f>
        <v>0</v>
      </c>
      <c r="G199" t="s">
        <v>800</v>
      </c>
      <c r="H199" t="s">
        <v>187</v>
      </c>
      <c r="I199" t="s">
        <v>801</v>
      </c>
      <c r="J199" s="1" t="s">
        <v>802</v>
      </c>
    </row>
    <row r="200" spans="1:10" ht="15" customHeight="1" x14ac:dyDescent="0.25">
      <c r="A200" t="s">
        <v>803</v>
      </c>
      <c r="B200">
        <v>2025</v>
      </c>
      <c r="C200" t="s">
        <v>182</v>
      </c>
      <c r="D200" t="b">
        <f>TRUE()</f>
        <v>1</v>
      </c>
      <c r="E200" t="b">
        <f>COUNTIF(connections!A:A, A200) &gt; 0</f>
        <v>0</v>
      </c>
      <c r="G200" t="s">
        <v>804</v>
      </c>
      <c r="H200" t="s">
        <v>187</v>
      </c>
      <c r="I200" t="s">
        <v>805</v>
      </c>
      <c r="J200" s="1" t="s">
        <v>806</v>
      </c>
    </row>
    <row r="201" spans="1:10" ht="15" customHeight="1" x14ac:dyDescent="0.25">
      <c r="A201" t="s">
        <v>807</v>
      </c>
      <c r="B201">
        <v>2014</v>
      </c>
      <c r="C201" t="s">
        <v>176</v>
      </c>
      <c r="D201" t="b">
        <f>TRUE()</f>
        <v>1</v>
      </c>
      <c r="E201" t="b">
        <f>COUNTIF(connections!A:A, A201) &gt; 0</f>
        <v>0</v>
      </c>
      <c r="G201" t="s">
        <v>808</v>
      </c>
      <c r="H201" t="s">
        <v>187</v>
      </c>
      <c r="I201" t="s">
        <v>809</v>
      </c>
      <c r="J201" s="1" t="s">
        <v>810</v>
      </c>
    </row>
    <row r="202" spans="1:10" ht="15" customHeight="1" x14ac:dyDescent="0.25">
      <c r="A202" t="s">
        <v>7928</v>
      </c>
      <c r="B202">
        <v>2026</v>
      </c>
      <c r="C202" t="s">
        <v>176</v>
      </c>
      <c r="D202" t="b">
        <f>TRUE()</f>
        <v>1</v>
      </c>
      <c r="E202" t="b">
        <f>COUNTIF(connections!A:A, A202) &gt; 0</f>
        <v>0</v>
      </c>
      <c r="F202" t="s">
        <v>617</v>
      </c>
      <c r="G202" t="s">
        <v>7929</v>
      </c>
      <c r="J202" s="10" t="s">
        <v>7930</v>
      </c>
    </row>
    <row r="203" spans="1:10" ht="15" customHeight="1" x14ac:dyDescent="0.25">
      <c r="A203" t="s">
        <v>811</v>
      </c>
      <c r="B203">
        <v>2024</v>
      </c>
      <c r="C203" t="s">
        <v>176</v>
      </c>
      <c r="D203" t="b">
        <f>TRUE()</f>
        <v>1</v>
      </c>
      <c r="E203" t="b">
        <f>COUNTIF(connections!A:A, A203) &gt; 0</f>
        <v>1</v>
      </c>
      <c r="F203" t="s">
        <v>617</v>
      </c>
      <c r="G203" t="s">
        <v>812</v>
      </c>
      <c r="H203" t="s">
        <v>187</v>
      </c>
      <c r="I203" t="s">
        <v>9837</v>
      </c>
      <c r="J203" s="10" t="s">
        <v>9838</v>
      </c>
    </row>
    <row r="204" spans="1:10" ht="15" customHeight="1" x14ac:dyDescent="0.25">
      <c r="A204" t="s">
        <v>813</v>
      </c>
      <c r="B204">
        <v>2018</v>
      </c>
      <c r="C204" t="s">
        <v>182</v>
      </c>
      <c r="D204" t="b">
        <f>TRUE()</f>
        <v>1</v>
      </c>
      <c r="E204" t="b">
        <f>COUNTIF(connections!A:A, A204) &gt; 0</f>
        <v>1</v>
      </c>
      <c r="G204" t="s">
        <v>814</v>
      </c>
    </row>
    <row r="205" spans="1:10" ht="15" customHeight="1" x14ac:dyDescent="0.25">
      <c r="A205" t="s">
        <v>815</v>
      </c>
      <c r="B205">
        <v>2021</v>
      </c>
      <c r="C205" t="s">
        <v>182</v>
      </c>
      <c r="D205" t="b">
        <f>TRUE()</f>
        <v>1</v>
      </c>
      <c r="E205" t="b">
        <f>COUNTIF(connections!A:A, A205) &gt; 0</f>
        <v>0</v>
      </c>
      <c r="G205" t="s">
        <v>816</v>
      </c>
      <c r="H205" t="s">
        <v>187</v>
      </c>
      <c r="I205" t="s">
        <v>817</v>
      </c>
      <c r="J205" s="1" t="s">
        <v>818</v>
      </c>
    </row>
    <row r="206" spans="1:10" ht="15" customHeight="1" x14ac:dyDescent="0.25">
      <c r="A206" t="s">
        <v>819</v>
      </c>
      <c r="B206">
        <v>2012</v>
      </c>
      <c r="C206" t="s">
        <v>176</v>
      </c>
      <c r="D206" t="b">
        <f>TRUE()</f>
        <v>1</v>
      </c>
      <c r="E206" t="b">
        <f>COUNTIF(connections!A:A, A206) &gt; 0</f>
        <v>1</v>
      </c>
      <c r="G206" t="s">
        <v>820</v>
      </c>
    </row>
    <row r="207" spans="1:10" ht="15" customHeight="1" x14ac:dyDescent="0.25">
      <c r="A207" t="s">
        <v>821</v>
      </c>
      <c r="B207">
        <v>2026</v>
      </c>
      <c r="C207" t="s">
        <v>179</v>
      </c>
      <c r="D207" t="b">
        <f>TRUE()</f>
        <v>1</v>
      </c>
      <c r="E207" t="b">
        <f>COUNTIF(connections!A:A, A207) &gt; 0</f>
        <v>0</v>
      </c>
      <c r="F207" t="s">
        <v>822</v>
      </c>
      <c r="G207" t="s">
        <v>823</v>
      </c>
      <c r="H207" t="s">
        <v>187</v>
      </c>
      <c r="I207" t="s">
        <v>824</v>
      </c>
      <c r="J207" s="1" t="s">
        <v>825</v>
      </c>
    </row>
    <row r="208" spans="1:10" ht="15" customHeight="1" x14ac:dyDescent="0.25">
      <c r="A208" t="s">
        <v>826</v>
      </c>
      <c r="B208">
        <v>2019</v>
      </c>
      <c r="C208" t="s">
        <v>222</v>
      </c>
      <c r="D208" t="b">
        <f>TRUE()</f>
        <v>1</v>
      </c>
      <c r="E208" t="b">
        <f>COUNTIF(connections!A:A, A208) &gt; 0</f>
        <v>1</v>
      </c>
      <c r="G208" t="s">
        <v>827</v>
      </c>
    </row>
    <row r="209" spans="1:10" ht="15" customHeight="1" x14ac:dyDescent="0.25">
      <c r="A209" t="s">
        <v>828</v>
      </c>
      <c r="B209">
        <v>2025</v>
      </c>
      <c r="C209" t="s">
        <v>182</v>
      </c>
      <c r="D209" t="b">
        <f>TRUE()</f>
        <v>1</v>
      </c>
      <c r="E209" t="b">
        <f>COUNTIF(connections!A:A, A209) &gt; 0</f>
        <v>0</v>
      </c>
      <c r="F209" t="s">
        <v>271</v>
      </c>
      <c r="G209" t="s">
        <v>829</v>
      </c>
      <c r="H209" t="s">
        <v>187</v>
      </c>
      <c r="I209" t="s">
        <v>830</v>
      </c>
      <c r="J209" s="1" t="s">
        <v>831</v>
      </c>
    </row>
    <row r="210" spans="1:10" ht="15" customHeight="1" x14ac:dyDescent="0.25">
      <c r="A210" t="s">
        <v>832</v>
      </c>
      <c r="B210">
        <v>2022</v>
      </c>
      <c r="C210" t="s">
        <v>222</v>
      </c>
      <c r="D210" t="b">
        <v>1</v>
      </c>
      <c r="E210" t="b">
        <f>COUNTIF(connections!A:A, A210) &gt; 0</f>
        <v>0</v>
      </c>
      <c r="G210" t="s">
        <v>833</v>
      </c>
      <c r="H210" t="s">
        <v>187</v>
      </c>
      <c r="I210" t="s">
        <v>834</v>
      </c>
      <c r="J210" s="1" t="s">
        <v>835</v>
      </c>
    </row>
    <row r="211" spans="1:10" ht="15" customHeight="1" x14ac:dyDescent="0.25">
      <c r="A211" t="s">
        <v>836</v>
      </c>
      <c r="B211">
        <v>2010</v>
      </c>
      <c r="C211" t="s">
        <v>179</v>
      </c>
      <c r="D211" t="b">
        <f>TRUE()</f>
        <v>1</v>
      </c>
      <c r="E211" t="b">
        <f>COUNTIF(connections!A:A, A211) &gt; 0</f>
        <v>1</v>
      </c>
      <c r="G211" t="s">
        <v>837</v>
      </c>
    </row>
    <row r="212" spans="1:10" ht="15" customHeight="1" x14ac:dyDescent="0.25">
      <c r="A212" t="s">
        <v>838</v>
      </c>
      <c r="B212">
        <v>2025</v>
      </c>
      <c r="C212" t="s">
        <v>176</v>
      </c>
      <c r="D212" t="b">
        <f>TRUE()</f>
        <v>1</v>
      </c>
      <c r="E212" t="b">
        <f>COUNTIF(connections!A:A, A212) &gt; 0</f>
        <v>0</v>
      </c>
      <c r="G212" t="s">
        <v>839</v>
      </c>
      <c r="H212" t="s">
        <v>187</v>
      </c>
      <c r="I212" t="s">
        <v>840</v>
      </c>
      <c r="J212" s="1" t="s">
        <v>841</v>
      </c>
    </row>
    <row r="213" spans="1:10" ht="15" customHeight="1" x14ac:dyDescent="0.25">
      <c r="A213" t="s">
        <v>8370</v>
      </c>
      <c r="B213">
        <v>2018</v>
      </c>
      <c r="C213" t="s">
        <v>222</v>
      </c>
      <c r="D213" t="b">
        <v>1</v>
      </c>
      <c r="E213" t="b">
        <f>COUNTIF(connections!A:A, A213) &gt; 0</f>
        <v>1</v>
      </c>
      <c r="G213" t="s">
        <v>8372</v>
      </c>
      <c r="J213" s="10" t="s">
        <v>8371</v>
      </c>
    </row>
    <row r="214" spans="1:10" ht="15" customHeight="1" x14ac:dyDescent="0.25">
      <c r="A214" t="s">
        <v>8369</v>
      </c>
      <c r="B214">
        <v>2021</v>
      </c>
      <c r="C214" t="s">
        <v>176</v>
      </c>
      <c r="D214" t="b">
        <f>TRUE()</f>
        <v>1</v>
      </c>
      <c r="E214" t="b">
        <f>COUNTIF(connections!A:A, A214) &gt; 0</f>
        <v>1</v>
      </c>
      <c r="G214" t="s">
        <v>842</v>
      </c>
      <c r="H214" t="s">
        <v>187</v>
      </c>
      <c r="I214" t="s">
        <v>843</v>
      </c>
      <c r="J214" s="1" t="s">
        <v>844</v>
      </c>
    </row>
    <row r="215" spans="1:10" ht="15" customHeight="1" x14ac:dyDescent="0.25">
      <c r="A215" t="s">
        <v>9941</v>
      </c>
      <c r="B215">
        <v>2026</v>
      </c>
      <c r="C215" t="s">
        <v>176</v>
      </c>
      <c r="D215" t="b">
        <v>1</v>
      </c>
      <c r="E215" t="b">
        <f>COUNTIF(connections!A:A, A215) &gt; 0</f>
        <v>0</v>
      </c>
      <c r="G215" t="s">
        <v>9942</v>
      </c>
      <c r="J215" s="10" t="s">
        <v>9943</v>
      </c>
    </row>
    <row r="216" spans="1:10" ht="15" customHeight="1" x14ac:dyDescent="0.25">
      <c r="A216" t="s">
        <v>845</v>
      </c>
      <c r="B216">
        <v>2019</v>
      </c>
      <c r="C216" t="s">
        <v>176</v>
      </c>
      <c r="D216" t="b">
        <f>TRUE()</f>
        <v>1</v>
      </c>
      <c r="E216" t="b">
        <f>COUNTIF(connections!A:A, A216) &gt; 0</f>
        <v>0</v>
      </c>
      <c r="G216" t="s">
        <v>846</v>
      </c>
    </row>
    <row r="217" spans="1:10" ht="15" customHeight="1" x14ac:dyDescent="0.25">
      <c r="A217" t="s">
        <v>9864</v>
      </c>
      <c r="B217">
        <v>2022</v>
      </c>
      <c r="C217" t="s">
        <v>176</v>
      </c>
      <c r="D217" t="b">
        <v>1</v>
      </c>
      <c r="E217" t="b">
        <f>COUNTIF(connections!A:A, A217) &gt; 0</f>
        <v>0</v>
      </c>
      <c r="G217" t="s">
        <v>9865</v>
      </c>
      <c r="H217" t="s">
        <v>187</v>
      </c>
      <c r="I217" t="s">
        <v>9867</v>
      </c>
      <c r="J217" s="10" t="s">
        <v>9866</v>
      </c>
    </row>
    <row r="218" spans="1:10" ht="15" customHeight="1" x14ac:dyDescent="0.25">
      <c r="A218" t="s">
        <v>847</v>
      </c>
      <c r="B218">
        <v>1996</v>
      </c>
      <c r="C218" t="s">
        <v>176</v>
      </c>
      <c r="D218" t="b">
        <f>TRUE()</f>
        <v>1</v>
      </c>
      <c r="E218" t="b">
        <f>COUNTIF(connections!A:A, A218) &gt; 0</f>
        <v>1</v>
      </c>
      <c r="G218" t="s">
        <v>848</v>
      </c>
      <c r="H218" t="s">
        <v>187</v>
      </c>
      <c r="I218" t="s">
        <v>849</v>
      </c>
    </row>
    <row r="219" spans="1:10" ht="15" customHeight="1" x14ac:dyDescent="0.25">
      <c r="A219" t="s">
        <v>850</v>
      </c>
      <c r="B219">
        <v>2024</v>
      </c>
      <c r="C219" t="s">
        <v>182</v>
      </c>
      <c r="D219" t="b">
        <f>TRUE()</f>
        <v>1</v>
      </c>
      <c r="E219" t="b">
        <f>COUNTIF(connections!A:A, A219) &gt; 0</f>
        <v>0</v>
      </c>
      <c r="F219" t="s">
        <v>315</v>
      </c>
      <c r="G219" t="s">
        <v>851</v>
      </c>
      <c r="H219" t="s">
        <v>187</v>
      </c>
      <c r="I219" t="s">
        <v>852</v>
      </c>
      <c r="J219" s="1" t="s">
        <v>853</v>
      </c>
    </row>
    <row r="220" spans="1:10" ht="15" customHeight="1" x14ac:dyDescent="0.25">
      <c r="A220" t="s">
        <v>854</v>
      </c>
      <c r="B220">
        <v>2026</v>
      </c>
      <c r="C220" t="s">
        <v>182</v>
      </c>
      <c r="D220" t="b">
        <f>TRUE()</f>
        <v>1</v>
      </c>
      <c r="E220" t="b">
        <f>COUNTIF(connections!A:A, A220) &gt; 0</f>
        <v>0</v>
      </c>
      <c r="F220" t="s">
        <v>315</v>
      </c>
      <c r="G220" t="s">
        <v>855</v>
      </c>
    </row>
    <row r="221" spans="1:10" ht="15" customHeight="1" x14ac:dyDescent="0.25">
      <c r="A221" t="s">
        <v>856</v>
      </c>
      <c r="B221">
        <v>2025</v>
      </c>
      <c r="C221" t="s">
        <v>182</v>
      </c>
      <c r="D221" t="b">
        <f>TRUE()</f>
        <v>1</v>
      </c>
      <c r="E221" t="b">
        <f>COUNTIF(connections!A:A, A221) &gt; 0</f>
        <v>0</v>
      </c>
      <c r="G221" t="s">
        <v>857</v>
      </c>
      <c r="J221" s="10" t="s">
        <v>858</v>
      </c>
    </row>
    <row r="222" spans="1:10" ht="15" customHeight="1" x14ac:dyDescent="0.25">
      <c r="A222" t="s">
        <v>859</v>
      </c>
      <c r="B222">
        <v>2025</v>
      </c>
      <c r="C222" t="s">
        <v>222</v>
      </c>
      <c r="D222" t="b">
        <f>FALSE()</f>
        <v>0</v>
      </c>
      <c r="E222" t="b">
        <f>COUNTIF(connections!A:A, A222) &gt; 0</f>
        <v>0</v>
      </c>
      <c r="F222" t="s">
        <v>315</v>
      </c>
      <c r="G222" t="s">
        <v>860</v>
      </c>
      <c r="H222" t="s">
        <v>187</v>
      </c>
      <c r="I222" t="s">
        <v>861</v>
      </c>
      <c r="J222" s="10" t="s">
        <v>862</v>
      </c>
    </row>
    <row r="223" spans="1:10" ht="15" customHeight="1" x14ac:dyDescent="0.25">
      <c r="A223" t="s">
        <v>863</v>
      </c>
      <c r="B223">
        <v>2025</v>
      </c>
      <c r="C223" t="s">
        <v>182</v>
      </c>
      <c r="D223" t="b">
        <f>TRUE()</f>
        <v>1</v>
      </c>
      <c r="E223" t="b">
        <f>COUNTIF(connections!A:A, A223) &gt; 0</f>
        <v>0</v>
      </c>
      <c r="F223" t="s">
        <v>315</v>
      </c>
      <c r="G223" t="s">
        <v>864</v>
      </c>
    </row>
    <row r="224" spans="1:10" ht="15" customHeight="1" x14ac:dyDescent="0.25">
      <c r="A224" t="s">
        <v>865</v>
      </c>
      <c r="B224">
        <v>2024</v>
      </c>
      <c r="C224" t="s">
        <v>182</v>
      </c>
      <c r="D224" t="b">
        <f>TRUE()</f>
        <v>1</v>
      </c>
      <c r="E224" t="b">
        <f>COUNTIF(connections!A:A, A224) &gt; 0</f>
        <v>0</v>
      </c>
      <c r="F224" t="s">
        <v>315</v>
      </c>
      <c r="G224" t="s">
        <v>866</v>
      </c>
      <c r="H224" t="s">
        <v>187</v>
      </c>
      <c r="I224" t="s">
        <v>867</v>
      </c>
      <c r="J224" s="10" t="s">
        <v>868</v>
      </c>
    </row>
    <row r="225" spans="1:10" ht="15" customHeight="1" x14ac:dyDescent="0.25">
      <c r="A225" t="s">
        <v>869</v>
      </c>
      <c r="B225">
        <v>2024</v>
      </c>
      <c r="C225" t="s">
        <v>182</v>
      </c>
      <c r="D225" t="b">
        <f>FALSE()</f>
        <v>0</v>
      </c>
      <c r="E225" t="b">
        <f>COUNTIF(connections!A:A, A225) &gt; 0</f>
        <v>0</v>
      </c>
      <c r="F225" t="s">
        <v>315</v>
      </c>
      <c r="G225" t="s">
        <v>870</v>
      </c>
      <c r="H225" t="s">
        <v>187</v>
      </c>
      <c r="I225" t="s">
        <v>871</v>
      </c>
      <c r="J225" s="1" t="s">
        <v>872</v>
      </c>
    </row>
    <row r="226" spans="1:10" ht="15" customHeight="1" x14ac:dyDescent="0.25">
      <c r="A226" t="s">
        <v>8288</v>
      </c>
      <c r="B226">
        <v>2026</v>
      </c>
      <c r="C226" t="s">
        <v>182</v>
      </c>
      <c r="D226" t="b">
        <f>TRUE()</f>
        <v>1</v>
      </c>
      <c r="E226" t="b">
        <f>COUNTIF(connections!A:A, A226) &gt; 0</f>
        <v>0</v>
      </c>
      <c r="F226" t="s">
        <v>315</v>
      </c>
      <c r="G226" t="s">
        <v>8289</v>
      </c>
      <c r="J226" s="10" t="s">
        <v>8290</v>
      </c>
    </row>
    <row r="227" spans="1:10" ht="15" customHeight="1" x14ac:dyDescent="0.25">
      <c r="A227" t="s">
        <v>873</v>
      </c>
      <c r="B227">
        <v>2019</v>
      </c>
      <c r="C227" t="s">
        <v>182</v>
      </c>
      <c r="D227" t="b">
        <f>TRUE()</f>
        <v>1</v>
      </c>
      <c r="E227" t="b">
        <f>COUNTIF(connections!A:A, A227) &gt; 0</f>
        <v>1</v>
      </c>
      <c r="F227" t="s">
        <v>315</v>
      </c>
      <c r="G227" t="s">
        <v>874</v>
      </c>
      <c r="H227" t="s">
        <v>187</v>
      </c>
      <c r="I227" t="s">
        <v>875</v>
      </c>
      <c r="J227" s="1" t="s">
        <v>876</v>
      </c>
    </row>
    <row r="228" spans="1:10" ht="15" customHeight="1" x14ac:dyDescent="0.25">
      <c r="A228" t="s">
        <v>877</v>
      </c>
      <c r="B228">
        <v>2025</v>
      </c>
      <c r="C228" t="s">
        <v>182</v>
      </c>
      <c r="D228" t="b">
        <f>TRUE()</f>
        <v>1</v>
      </c>
      <c r="E228" t="b">
        <f>COUNTIF(connections!A:A, A228) &gt; 0</f>
        <v>0</v>
      </c>
      <c r="F228" t="s">
        <v>315</v>
      </c>
      <c r="G228" t="s">
        <v>878</v>
      </c>
    </row>
    <row r="229" spans="1:10" ht="15" customHeight="1" x14ac:dyDescent="0.25">
      <c r="A229" t="s">
        <v>879</v>
      </c>
      <c r="B229">
        <v>2025</v>
      </c>
      <c r="C229" t="s">
        <v>182</v>
      </c>
      <c r="D229" t="b">
        <f>TRUE()</f>
        <v>1</v>
      </c>
      <c r="E229" t="b">
        <f>COUNTIF(connections!A:A, A229) &gt; 0</f>
        <v>0</v>
      </c>
      <c r="F229" t="s">
        <v>315</v>
      </c>
      <c r="G229" t="s">
        <v>880</v>
      </c>
      <c r="H229" t="s">
        <v>187</v>
      </c>
      <c r="I229" t="s">
        <v>881</v>
      </c>
      <c r="J229" s="1" t="s">
        <v>882</v>
      </c>
    </row>
    <row r="230" spans="1:10" ht="15" customHeight="1" x14ac:dyDescent="0.25">
      <c r="A230" t="s">
        <v>883</v>
      </c>
      <c r="B230">
        <v>2021</v>
      </c>
      <c r="C230" t="s">
        <v>176</v>
      </c>
      <c r="D230" t="b">
        <f>FALSE()</f>
        <v>0</v>
      </c>
      <c r="E230" t="b">
        <f>COUNTIF(connections!A:A, A230) &gt; 0</f>
        <v>0</v>
      </c>
      <c r="G230" t="s">
        <v>884</v>
      </c>
      <c r="H230" t="s">
        <v>187</v>
      </c>
      <c r="I230" t="s">
        <v>885</v>
      </c>
      <c r="J230" s="1" t="s">
        <v>886</v>
      </c>
    </row>
    <row r="231" spans="1:10" ht="15" customHeight="1" x14ac:dyDescent="0.25">
      <c r="A231" t="s">
        <v>887</v>
      </c>
      <c r="B231">
        <v>2024</v>
      </c>
      <c r="C231" t="s">
        <v>182</v>
      </c>
      <c r="D231" t="b">
        <f>TRUE()</f>
        <v>1</v>
      </c>
      <c r="E231" t="b">
        <f>COUNTIF(connections!A:A, A231) &gt; 0</f>
        <v>0</v>
      </c>
      <c r="G231" t="s">
        <v>888</v>
      </c>
    </row>
    <row r="232" spans="1:10" ht="15" customHeight="1" x14ac:dyDescent="0.25">
      <c r="A232" t="s">
        <v>889</v>
      </c>
      <c r="B232">
        <v>2023</v>
      </c>
      <c r="C232" t="s">
        <v>176</v>
      </c>
      <c r="D232" t="b">
        <f>TRUE()</f>
        <v>1</v>
      </c>
      <c r="E232" t="b">
        <f>COUNTIF(connections!A:A, A232) &gt; 0</f>
        <v>0</v>
      </c>
      <c r="G232" t="s">
        <v>890</v>
      </c>
      <c r="H232" t="s">
        <v>187</v>
      </c>
      <c r="I232" t="s">
        <v>891</v>
      </c>
      <c r="J232" s="1" t="s">
        <v>892</v>
      </c>
    </row>
    <row r="233" spans="1:10" ht="15" customHeight="1" x14ac:dyDescent="0.25">
      <c r="A233" t="s">
        <v>893</v>
      </c>
      <c r="B233">
        <v>2026</v>
      </c>
      <c r="C233" t="s">
        <v>176</v>
      </c>
      <c r="D233" t="b">
        <f>TRUE()</f>
        <v>1</v>
      </c>
      <c r="E233" t="b">
        <f>COUNTIF(connections!A:A, A233) &gt; 0</f>
        <v>0</v>
      </c>
      <c r="F233" t="s">
        <v>652</v>
      </c>
      <c r="G233" t="s">
        <v>894</v>
      </c>
      <c r="J233" s="10" t="s">
        <v>895</v>
      </c>
    </row>
    <row r="234" spans="1:10" ht="15" customHeight="1" x14ac:dyDescent="0.25">
      <c r="A234" t="s">
        <v>896</v>
      </c>
      <c r="B234">
        <v>2024</v>
      </c>
      <c r="C234" t="s">
        <v>182</v>
      </c>
      <c r="D234" t="b">
        <f>TRUE()</f>
        <v>1</v>
      </c>
      <c r="E234" t="b">
        <f>COUNTIF(connections!A:A, A234) &gt; 0</f>
        <v>0</v>
      </c>
      <c r="G234" t="s">
        <v>897</v>
      </c>
    </row>
    <row r="235" spans="1:10" ht="15" customHeight="1" x14ac:dyDescent="0.25">
      <c r="A235" t="s">
        <v>898</v>
      </c>
      <c r="B235">
        <v>2025</v>
      </c>
      <c r="C235" t="s">
        <v>182</v>
      </c>
      <c r="D235" t="b">
        <f>TRUE()</f>
        <v>1</v>
      </c>
      <c r="E235" t="b">
        <f>COUNTIF(connections!A:A, A235) &gt; 0</f>
        <v>0</v>
      </c>
      <c r="G235" t="s">
        <v>899</v>
      </c>
    </row>
    <row r="236" spans="1:10" ht="15" customHeight="1" x14ac:dyDescent="0.25">
      <c r="A236" t="s">
        <v>900</v>
      </c>
      <c r="B236">
        <v>2025</v>
      </c>
      <c r="C236" t="s">
        <v>182</v>
      </c>
      <c r="D236" t="b">
        <f>TRUE()</f>
        <v>1</v>
      </c>
      <c r="E236" t="b">
        <f>COUNTIF(connections!A:A, A236) &gt; 0</f>
        <v>0</v>
      </c>
      <c r="G236" t="s">
        <v>901</v>
      </c>
      <c r="H236" t="s">
        <v>187</v>
      </c>
      <c r="I236" t="s">
        <v>902</v>
      </c>
      <c r="J236" s="1" t="s">
        <v>903</v>
      </c>
    </row>
    <row r="237" spans="1:10" ht="15" customHeight="1" x14ac:dyDescent="0.25">
      <c r="A237" t="s">
        <v>904</v>
      </c>
      <c r="B237">
        <v>2022</v>
      </c>
      <c r="C237" t="s">
        <v>222</v>
      </c>
      <c r="D237" t="b">
        <f>TRUE()</f>
        <v>1</v>
      </c>
      <c r="E237" t="b">
        <f>COUNTIF(connections!A:A, A237) &gt; 0</f>
        <v>1</v>
      </c>
      <c r="F237" t="s">
        <v>905</v>
      </c>
      <c r="G237" t="s">
        <v>906</v>
      </c>
      <c r="H237" t="s">
        <v>187</v>
      </c>
      <c r="I237" t="s">
        <v>907</v>
      </c>
      <c r="J237" s="1" t="s">
        <v>908</v>
      </c>
    </row>
    <row r="238" spans="1:10" ht="15" customHeight="1" x14ac:dyDescent="0.25">
      <c r="A238" t="s">
        <v>909</v>
      </c>
      <c r="B238">
        <v>2026</v>
      </c>
      <c r="C238" t="s">
        <v>222</v>
      </c>
      <c r="D238" t="b">
        <f>TRUE()</f>
        <v>1</v>
      </c>
      <c r="E238" t="b">
        <f>COUNTIF(connections!A:A, A238) &gt; 0</f>
        <v>0</v>
      </c>
      <c r="G238" t="s">
        <v>910</v>
      </c>
      <c r="J238" s="10" t="s">
        <v>911</v>
      </c>
    </row>
    <row r="239" spans="1:10" ht="15" customHeight="1" x14ac:dyDescent="0.25">
      <c r="A239" t="s">
        <v>912</v>
      </c>
      <c r="B239">
        <v>2026</v>
      </c>
      <c r="C239" t="s">
        <v>176</v>
      </c>
      <c r="D239" t="b">
        <f>FALSE()</f>
        <v>0</v>
      </c>
      <c r="E239" t="b">
        <f>COUNTIF(connections!A:A, A239) &gt; 0</f>
        <v>0</v>
      </c>
      <c r="G239" t="s">
        <v>913</v>
      </c>
    </row>
    <row r="240" spans="1:10" ht="15" customHeight="1" x14ac:dyDescent="0.25">
      <c r="A240" t="s">
        <v>914</v>
      </c>
      <c r="B240">
        <v>2013</v>
      </c>
      <c r="C240" t="s">
        <v>176</v>
      </c>
      <c r="D240" t="b">
        <f>TRUE()</f>
        <v>1</v>
      </c>
      <c r="E240" t="b">
        <f>COUNTIF(connections!A:A, A240) &gt; 0</f>
        <v>1</v>
      </c>
      <c r="G240" t="s">
        <v>915</v>
      </c>
      <c r="H240" t="s">
        <v>187</v>
      </c>
      <c r="I240" t="s">
        <v>916</v>
      </c>
      <c r="J240" s="1" t="s">
        <v>917</v>
      </c>
    </row>
    <row r="241" spans="1:10" ht="15" customHeight="1" x14ac:dyDescent="0.25">
      <c r="A241" t="s">
        <v>918</v>
      </c>
      <c r="B241">
        <v>2014</v>
      </c>
      <c r="C241" t="s">
        <v>176</v>
      </c>
      <c r="D241" t="b">
        <f>TRUE()</f>
        <v>1</v>
      </c>
      <c r="E241" t="b">
        <f>COUNTIF(connections!A:A, A241) &gt; 0</f>
        <v>1</v>
      </c>
      <c r="G241" t="s">
        <v>919</v>
      </c>
      <c r="H241" t="s">
        <v>187</v>
      </c>
      <c r="I241" t="s">
        <v>920</v>
      </c>
      <c r="J241" s="1" t="s">
        <v>921</v>
      </c>
    </row>
    <row r="242" spans="1:10" ht="15" customHeight="1" x14ac:dyDescent="0.25">
      <c r="A242" t="s">
        <v>922</v>
      </c>
      <c r="B242">
        <v>2002</v>
      </c>
      <c r="C242" t="s">
        <v>179</v>
      </c>
      <c r="D242" t="b">
        <f>TRUE()</f>
        <v>1</v>
      </c>
      <c r="E242" t="b">
        <f>COUNTIF(connections!A:A, A242) &gt; 0</f>
        <v>1</v>
      </c>
      <c r="G242" t="s">
        <v>923</v>
      </c>
    </row>
    <row r="243" spans="1:10" ht="15" customHeight="1" x14ac:dyDescent="0.25">
      <c r="A243" t="s">
        <v>924</v>
      </c>
      <c r="B243">
        <v>2019</v>
      </c>
      <c r="C243" t="s">
        <v>222</v>
      </c>
      <c r="D243" t="b">
        <f>TRUE()</f>
        <v>1</v>
      </c>
      <c r="E243" t="b">
        <f>COUNTIF(connections!A:A, A243) &gt; 0</f>
        <v>1</v>
      </c>
      <c r="G243" t="s">
        <v>925</v>
      </c>
    </row>
    <row r="244" spans="1:10" ht="15" customHeight="1" x14ac:dyDescent="0.25">
      <c r="A244" t="s">
        <v>926</v>
      </c>
      <c r="B244">
        <v>2023</v>
      </c>
      <c r="C244" t="s">
        <v>176</v>
      </c>
      <c r="D244" t="b">
        <f>FALSE()</f>
        <v>0</v>
      </c>
      <c r="E244" t="b">
        <f>COUNTIF(connections!A:A, A244) &gt; 0</f>
        <v>0</v>
      </c>
      <c r="F244" t="s">
        <v>229</v>
      </c>
      <c r="G244" t="s">
        <v>927</v>
      </c>
      <c r="H244" t="s">
        <v>187</v>
      </c>
      <c r="I244" t="s">
        <v>928</v>
      </c>
      <c r="J244" s="1" t="s">
        <v>929</v>
      </c>
    </row>
    <row r="245" spans="1:10" ht="15" customHeight="1" x14ac:dyDescent="0.25">
      <c r="A245" t="s">
        <v>930</v>
      </c>
      <c r="B245">
        <v>2015</v>
      </c>
      <c r="C245" t="s">
        <v>176</v>
      </c>
      <c r="D245" t="b">
        <f>TRUE()</f>
        <v>1</v>
      </c>
      <c r="E245" t="b">
        <f>COUNTIF(connections!A:A, A245) &gt; 0</f>
        <v>1</v>
      </c>
      <c r="G245" t="s">
        <v>931</v>
      </c>
      <c r="H245" t="s">
        <v>187</v>
      </c>
      <c r="I245" t="s">
        <v>932</v>
      </c>
      <c r="J245" s="1" t="s">
        <v>933</v>
      </c>
    </row>
    <row r="246" spans="1:10" ht="15" customHeight="1" x14ac:dyDescent="0.25">
      <c r="A246" t="s">
        <v>934</v>
      </c>
      <c r="B246">
        <v>1990</v>
      </c>
      <c r="C246" t="s">
        <v>179</v>
      </c>
      <c r="D246" t="b">
        <f>TRUE()</f>
        <v>1</v>
      </c>
      <c r="E246" t="b">
        <f>COUNTIF(connections!A:A, A246) &gt; 0</f>
        <v>0</v>
      </c>
      <c r="G246" t="s">
        <v>935</v>
      </c>
      <c r="H246" t="s">
        <v>187</v>
      </c>
      <c r="I246" t="s">
        <v>936</v>
      </c>
    </row>
    <row r="247" spans="1:10" ht="15" customHeight="1" x14ac:dyDescent="0.25">
      <c r="A247" t="s">
        <v>7822</v>
      </c>
      <c r="B247">
        <v>2026</v>
      </c>
      <c r="C247" t="s">
        <v>179</v>
      </c>
      <c r="D247" t="b">
        <f>TRUE()</f>
        <v>1</v>
      </c>
      <c r="E247" t="b">
        <f>COUNTIF(connections!A:A, A247) &gt; 0</f>
        <v>0</v>
      </c>
      <c r="G247" t="s">
        <v>7836</v>
      </c>
      <c r="J247" s="10" t="s">
        <v>7823</v>
      </c>
    </row>
    <row r="248" spans="1:10" ht="15" customHeight="1" x14ac:dyDescent="0.25">
      <c r="A248" t="s">
        <v>937</v>
      </c>
      <c r="B248">
        <v>2006</v>
      </c>
      <c r="C248" t="s">
        <v>179</v>
      </c>
      <c r="D248" t="b">
        <f>TRUE()</f>
        <v>1</v>
      </c>
      <c r="E248" t="b">
        <f>COUNTIF(connections!A:A, A248) &gt; 0</f>
        <v>0</v>
      </c>
      <c r="G248" t="s">
        <v>938</v>
      </c>
      <c r="H248" t="s">
        <v>187</v>
      </c>
      <c r="I248" t="s">
        <v>939</v>
      </c>
    </row>
    <row r="249" spans="1:10" ht="15" customHeight="1" x14ac:dyDescent="0.25">
      <c r="A249" t="s">
        <v>940</v>
      </c>
      <c r="B249">
        <v>2003</v>
      </c>
      <c r="C249" t="s">
        <v>179</v>
      </c>
      <c r="D249" t="b">
        <f>TRUE()</f>
        <v>1</v>
      </c>
      <c r="E249" t="b">
        <f>COUNTIF(connections!A:A, A249) &gt; 0</f>
        <v>0</v>
      </c>
      <c r="G249" t="s">
        <v>941</v>
      </c>
    </row>
    <row r="250" spans="1:10" ht="15" customHeight="1" x14ac:dyDescent="0.25">
      <c r="A250" t="s">
        <v>942</v>
      </c>
      <c r="B250">
        <v>2025</v>
      </c>
      <c r="C250" t="s">
        <v>222</v>
      </c>
      <c r="D250" t="b">
        <v>0</v>
      </c>
      <c r="E250" t="b">
        <v>0</v>
      </c>
      <c r="G250" t="s">
        <v>943</v>
      </c>
      <c r="H250" t="s">
        <v>187</v>
      </c>
      <c r="I250" t="s">
        <v>944</v>
      </c>
      <c r="J250" s="10" t="s">
        <v>945</v>
      </c>
    </row>
    <row r="251" spans="1:10" ht="15" customHeight="1" x14ac:dyDescent="0.25">
      <c r="A251" t="s">
        <v>946</v>
      </c>
      <c r="B251">
        <v>2014</v>
      </c>
      <c r="C251" t="s">
        <v>182</v>
      </c>
      <c r="D251" t="b">
        <f>TRUE()</f>
        <v>1</v>
      </c>
      <c r="E251" t="b">
        <f>COUNTIF(connections!A:A, A251) &gt; 0</f>
        <v>1</v>
      </c>
      <c r="G251" t="s">
        <v>947</v>
      </c>
    </row>
    <row r="252" spans="1:10" ht="15" customHeight="1" x14ac:dyDescent="0.25">
      <c r="A252" t="s">
        <v>948</v>
      </c>
      <c r="B252">
        <v>2020</v>
      </c>
      <c r="C252" t="s">
        <v>176</v>
      </c>
      <c r="D252" t="b">
        <f>TRUE()</f>
        <v>1</v>
      </c>
      <c r="E252" t="b">
        <f>COUNTIF(connections!A:A, A252) &gt; 0</f>
        <v>0</v>
      </c>
      <c r="G252" t="s">
        <v>949</v>
      </c>
      <c r="H252" t="s">
        <v>187</v>
      </c>
      <c r="I252" t="s">
        <v>950</v>
      </c>
      <c r="J252" s="1" t="s">
        <v>951</v>
      </c>
    </row>
    <row r="253" spans="1:10" ht="15" customHeight="1" x14ac:dyDescent="0.25">
      <c r="A253" t="s">
        <v>952</v>
      </c>
      <c r="B253">
        <v>2024</v>
      </c>
      <c r="C253" t="s">
        <v>222</v>
      </c>
      <c r="D253" t="b">
        <f>TRUE()</f>
        <v>1</v>
      </c>
      <c r="E253" t="b">
        <f>COUNTIF(connections!A:A, A253) &gt; 0</f>
        <v>0</v>
      </c>
      <c r="F253" t="s">
        <v>617</v>
      </c>
      <c r="G253" t="s">
        <v>953</v>
      </c>
    </row>
    <row r="254" spans="1:10" ht="15" customHeight="1" x14ac:dyDescent="0.25">
      <c r="A254" t="s">
        <v>7964</v>
      </c>
      <c r="B254">
        <v>2026</v>
      </c>
      <c r="C254" t="s">
        <v>176</v>
      </c>
      <c r="D254" t="b">
        <f>TRUE()</f>
        <v>1</v>
      </c>
      <c r="E254" t="b">
        <f>COUNTIF(connections!A:A, A254) &gt; 0</f>
        <v>0</v>
      </c>
      <c r="G254" t="s">
        <v>7965</v>
      </c>
      <c r="J254" s="10" t="s">
        <v>7966</v>
      </c>
    </row>
    <row r="255" spans="1:10" ht="15" customHeight="1" x14ac:dyDescent="0.25">
      <c r="A255" t="s">
        <v>954</v>
      </c>
      <c r="B255">
        <v>2025</v>
      </c>
      <c r="C255" t="s">
        <v>222</v>
      </c>
      <c r="D255" t="b">
        <f>TRUE()</f>
        <v>1</v>
      </c>
      <c r="E255" t="b">
        <f>COUNTIF(connections!A:A, A255) &gt; 0</f>
        <v>0</v>
      </c>
      <c r="G255" t="s">
        <v>955</v>
      </c>
      <c r="H255" t="s">
        <v>187</v>
      </c>
      <c r="I255" t="s">
        <v>956</v>
      </c>
      <c r="J255" s="10" t="s">
        <v>957</v>
      </c>
    </row>
    <row r="256" spans="1:10" ht="15" customHeight="1" x14ac:dyDescent="0.25">
      <c r="A256" t="s">
        <v>958</v>
      </c>
      <c r="B256">
        <v>2025</v>
      </c>
      <c r="C256" t="s">
        <v>222</v>
      </c>
      <c r="D256" t="b">
        <f>TRUE()</f>
        <v>1</v>
      </c>
      <c r="E256" t="b">
        <f>COUNTIF(connections!A:A, A256) &gt; 0</f>
        <v>0</v>
      </c>
      <c r="G256" t="s">
        <v>959</v>
      </c>
    </row>
    <row r="257" spans="1:10" ht="15" customHeight="1" x14ac:dyDescent="0.25">
      <c r="A257" t="s">
        <v>960</v>
      </c>
      <c r="B257">
        <v>2024</v>
      </c>
      <c r="C257" t="s">
        <v>182</v>
      </c>
      <c r="D257" t="b">
        <f>TRUE()</f>
        <v>1</v>
      </c>
      <c r="E257" t="b">
        <f>COUNTIF(connections!A:A, A257) &gt; 0</f>
        <v>1</v>
      </c>
      <c r="F257" t="s">
        <v>354</v>
      </c>
      <c r="G257" t="s">
        <v>961</v>
      </c>
      <c r="H257" t="s">
        <v>187</v>
      </c>
      <c r="I257" t="s">
        <v>962</v>
      </c>
      <c r="J257" s="1" t="s">
        <v>963</v>
      </c>
    </row>
    <row r="258" spans="1:10" ht="15" customHeight="1" x14ac:dyDescent="0.25">
      <c r="A258" t="s">
        <v>964</v>
      </c>
      <c r="B258">
        <v>2006</v>
      </c>
      <c r="C258" t="s">
        <v>179</v>
      </c>
      <c r="D258" t="b">
        <f>TRUE()</f>
        <v>1</v>
      </c>
      <c r="E258" t="b">
        <f>COUNTIF(connections!A:A, A258) &gt; 0</f>
        <v>1</v>
      </c>
      <c r="G258" t="s">
        <v>965</v>
      </c>
      <c r="H258" t="s">
        <v>187</v>
      </c>
      <c r="I258" t="s">
        <v>966</v>
      </c>
    </row>
    <row r="259" spans="1:10" ht="15" customHeight="1" x14ac:dyDescent="0.25">
      <c r="A259" t="s">
        <v>967</v>
      </c>
      <c r="B259">
        <v>2021</v>
      </c>
      <c r="C259" t="s">
        <v>222</v>
      </c>
      <c r="D259" t="b">
        <v>1</v>
      </c>
      <c r="E259" t="b">
        <f>COUNTIF(connections!A:A, A259) &gt; 0</f>
        <v>0</v>
      </c>
      <c r="F259" t="s">
        <v>614</v>
      </c>
      <c r="G259" t="s">
        <v>968</v>
      </c>
      <c r="H259" t="s">
        <v>187</v>
      </c>
      <c r="I259" t="s">
        <v>969</v>
      </c>
      <c r="J259" s="1" t="s">
        <v>970</v>
      </c>
    </row>
    <row r="260" spans="1:10" ht="15" customHeight="1" x14ac:dyDescent="0.25">
      <c r="A260" t="s">
        <v>971</v>
      </c>
      <c r="B260">
        <v>2023</v>
      </c>
      <c r="C260" t="s">
        <v>179</v>
      </c>
      <c r="D260" t="b">
        <f>TRUE()</f>
        <v>1</v>
      </c>
      <c r="E260" t="b">
        <f>COUNTIF(connections!A:A, A260) &gt; 0</f>
        <v>0</v>
      </c>
      <c r="G260" t="s">
        <v>972</v>
      </c>
      <c r="H260" t="s">
        <v>187</v>
      </c>
      <c r="I260" t="s">
        <v>973</v>
      </c>
      <c r="J260" s="10" t="s">
        <v>974</v>
      </c>
    </row>
    <row r="261" spans="1:10" ht="15" customHeight="1" x14ac:dyDescent="0.25">
      <c r="A261" t="s">
        <v>975</v>
      </c>
      <c r="B261">
        <v>1993</v>
      </c>
      <c r="C261" t="s">
        <v>176</v>
      </c>
      <c r="D261" t="b">
        <f>FALSE()</f>
        <v>0</v>
      </c>
      <c r="E261" t="b">
        <f>COUNTIF(connections!A:A, A261) &gt; 0</f>
        <v>0</v>
      </c>
      <c r="G261" t="s">
        <v>976</v>
      </c>
    </row>
    <row r="262" spans="1:10" ht="15" customHeight="1" x14ac:dyDescent="0.25">
      <c r="A262" t="s">
        <v>977</v>
      </c>
      <c r="B262">
        <v>2008</v>
      </c>
      <c r="C262" t="s">
        <v>179</v>
      </c>
      <c r="D262" t="b">
        <f>TRUE()</f>
        <v>1</v>
      </c>
      <c r="E262" t="b">
        <f>COUNTIF(connections!A:A, A262) &gt; 0</f>
        <v>0</v>
      </c>
      <c r="G262" t="s">
        <v>978</v>
      </c>
      <c r="H262" t="s">
        <v>187</v>
      </c>
      <c r="I262" t="s">
        <v>979</v>
      </c>
    </row>
    <row r="263" spans="1:10" ht="15" customHeight="1" x14ac:dyDescent="0.25">
      <c r="A263" t="s">
        <v>980</v>
      </c>
      <c r="B263">
        <v>2016</v>
      </c>
      <c r="C263" t="s">
        <v>222</v>
      </c>
      <c r="D263" t="b">
        <f>TRUE()</f>
        <v>1</v>
      </c>
      <c r="E263" t="b">
        <f>COUNTIF(connections!A:A, A263) &gt; 0</f>
        <v>0</v>
      </c>
      <c r="G263" t="s">
        <v>981</v>
      </c>
      <c r="H263" t="s">
        <v>187</v>
      </c>
      <c r="I263" t="s">
        <v>982</v>
      </c>
      <c r="J263" s="10" t="s">
        <v>983</v>
      </c>
    </row>
    <row r="264" spans="1:10" ht="15" customHeight="1" x14ac:dyDescent="0.25">
      <c r="A264" t="s">
        <v>984</v>
      </c>
      <c r="B264">
        <v>2010</v>
      </c>
      <c r="C264" t="s">
        <v>179</v>
      </c>
      <c r="D264" t="b">
        <f>TRUE()</f>
        <v>1</v>
      </c>
      <c r="E264" t="b">
        <f>COUNTIF(connections!A:A, A264) &gt; 0</f>
        <v>1</v>
      </c>
      <c r="G264" t="s">
        <v>985</v>
      </c>
      <c r="H264" t="s">
        <v>187</v>
      </c>
      <c r="I264" t="s">
        <v>986</v>
      </c>
      <c r="J264" s="1" t="s">
        <v>987</v>
      </c>
    </row>
    <row r="265" spans="1:10" ht="15" customHeight="1" x14ac:dyDescent="0.25">
      <c r="A265" t="s">
        <v>988</v>
      </c>
      <c r="B265">
        <v>2024</v>
      </c>
      <c r="C265" t="s">
        <v>182</v>
      </c>
      <c r="D265" t="b">
        <f>TRUE()</f>
        <v>1</v>
      </c>
      <c r="E265" t="b">
        <f>COUNTIF(connections!A:A, A265) &gt; 0</f>
        <v>0</v>
      </c>
      <c r="F265" t="s">
        <v>354</v>
      </c>
      <c r="G265" t="s">
        <v>989</v>
      </c>
      <c r="H265" t="s">
        <v>187</v>
      </c>
      <c r="I265" t="s">
        <v>990</v>
      </c>
      <c r="J265" s="1" t="s">
        <v>991</v>
      </c>
    </row>
    <row r="266" spans="1:10" ht="15" customHeight="1" x14ac:dyDescent="0.25">
      <c r="A266" t="s">
        <v>992</v>
      </c>
      <c r="B266">
        <v>2024</v>
      </c>
      <c r="C266" t="s">
        <v>176</v>
      </c>
      <c r="D266" t="b">
        <f>TRUE()</f>
        <v>1</v>
      </c>
      <c r="E266" t="b">
        <f>COUNTIF(connections!A:A, A266) &gt; 0</f>
        <v>0</v>
      </c>
      <c r="G266" t="s">
        <v>993</v>
      </c>
      <c r="H266" t="s">
        <v>187</v>
      </c>
      <c r="I266" t="s">
        <v>7847</v>
      </c>
      <c r="J266" s="10" t="s">
        <v>7848</v>
      </c>
    </row>
    <row r="267" spans="1:10" ht="15" customHeight="1" x14ac:dyDescent="0.25">
      <c r="A267" t="s">
        <v>994</v>
      </c>
      <c r="B267">
        <v>2011</v>
      </c>
      <c r="C267" t="s">
        <v>179</v>
      </c>
      <c r="D267" t="b">
        <f>TRUE()</f>
        <v>1</v>
      </c>
      <c r="E267" t="b">
        <f>COUNTIF(connections!A:A, A267) &gt; 0</f>
        <v>1</v>
      </c>
      <c r="G267" t="s">
        <v>995</v>
      </c>
      <c r="H267" t="s">
        <v>187</v>
      </c>
      <c r="I267" t="s">
        <v>996</v>
      </c>
      <c r="J267" s="1" t="s">
        <v>997</v>
      </c>
    </row>
    <row r="268" spans="1:10" ht="15" customHeight="1" x14ac:dyDescent="0.25">
      <c r="A268" t="s">
        <v>998</v>
      </c>
      <c r="B268">
        <v>2018</v>
      </c>
      <c r="C268" t="s">
        <v>176</v>
      </c>
      <c r="D268" t="b">
        <f>TRUE()</f>
        <v>1</v>
      </c>
      <c r="E268" t="b">
        <f>COUNTIF(connections!A:A, A268) &gt; 0</f>
        <v>1</v>
      </c>
      <c r="G268" t="s">
        <v>999</v>
      </c>
      <c r="H268" t="s">
        <v>187</v>
      </c>
      <c r="I268" t="s">
        <v>1000</v>
      </c>
      <c r="J268" s="1" t="s">
        <v>1001</v>
      </c>
    </row>
    <row r="269" spans="1:10" ht="15" customHeight="1" x14ac:dyDescent="0.25">
      <c r="A269" t="s">
        <v>1002</v>
      </c>
      <c r="B269">
        <v>2025</v>
      </c>
      <c r="C269" t="s">
        <v>176</v>
      </c>
      <c r="D269" t="b">
        <f>TRUE()</f>
        <v>1</v>
      </c>
      <c r="E269" t="b">
        <f>COUNTIF(connections!A:A, A269) &gt; 0</f>
        <v>0</v>
      </c>
      <c r="G269" t="s">
        <v>1003</v>
      </c>
    </row>
    <row r="270" spans="1:10" ht="15" customHeight="1" x14ac:dyDescent="0.25">
      <c r="A270" t="s">
        <v>1004</v>
      </c>
      <c r="B270">
        <v>2006</v>
      </c>
      <c r="C270" t="s">
        <v>222</v>
      </c>
      <c r="D270" t="b">
        <f>TRUE()</f>
        <v>1</v>
      </c>
      <c r="E270" t="b">
        <f>COUNTIF(connections!A:A, A270) &gt; 0</f>
        <v>1</v>
      </c>
      <c r="G270" t="s">
        <v>1005</v>
      </c>
      <c r="H270" t="s">
        <v>187</v>
      </c>
      <c r="I270" t="s">
        <v>1006</v>
      </c>
      <c r="J270" s="1" t="s">
        <v>1007</v>
      </c>
    </row>
    <row r="271" spans="1:10" ht="15" customHeight="1" x14ac:dyDescent="0.25">
      <c r="A271" t="s">
        <v>1008</v>
      </c>
      <c r="B271">
        <v>2023</v>
      </c>
      <c r="C271" t="s">
        <v>222</v>
      </c>
      <c r="D271" t="b">
        <f>TRUE()</f>
        <v>1</v>
      </c>
      <c r="E271" t="b">
        <f>COUNTIF(connections!A:A, A271) &gt; 0</f>
        <v>0</v>
      </c>
      <c r="G271" t="s">
        <v>1009</v>
      </c>
    </row>
    <row r="272" spans="1:10" ht="15" customHeight="1" x14ac:dyDescent="0.25">
      <c r="A272" t="s">
        <v>1010</v>
      </c>
      <c r="B272">
        <v>2025</v>
      </c>
      <c r="C272" t="s">
        <v>176</v>
      </c>
      <c r="D272" t="b">
        <f>TRUE()</f>
        <v>1</v>
      </c>
      <c r="E272" t="b">
        <f>COUNTIF(connections!A:A, A272) &gt; 0</f>
        <v>1</v>
      </c>
      <c r="G272" t="s">
        <v>1011</v>
      </c>
      <c r="H272" t="s">
        <v>187</v>
      </c>
      <c r="I272" t="s">
        <v>1012</v>
      </c>
      <c r="J272" s="1" t="s">
        <v>1013</v>
      </c>
    </row>
    <row r="273" spans="1:10" ht="15" customHeight="1" x14ac:dyDescent="0.25">
      <c r="A273" t="s">
        <v>1014</v>
      </c>
      <c r="B273">
        <v>2013</v>
      </c>
      <c r="C273" t="s">
        <v>176</v>
      </c>
      <c r="D273" t="b">
        <f>TRUE()</f>
        <v>1</v>
      </c>
      <c r="E273" t="b">
        <f>COUNTIF(connections!A:A, A273) &gt; 0</f>
        <v>0</v>
      </c>
      <c r="G273" t="s">
        <v>1015</v>
      </c>
      <c r="H273" t="s">
        <v>187</v>
      </c>
      <c r="I273" t="s">
        <v>8300</v>
      </c>
      <c r="J273" s="10" t="s">
        <v>1016</v>
      </c>
    </row>
    <row r="274" spans="1:10" ht="15" customHeight="1" x14ac:dyDescent="0.25">
      <c r="A274" t="s">
        <v>1017</v>
      </c>
      <c r="B274">
        <v>2023</v>
      </c>
      <c r="C274" t="s">
        <v>176</v>
      </c>
      <c r="D274" t="b">
        <f>TRUE()</f>
        <v>1</v>
      </c>
      <c r="E274" t="b">
        <f>COUNTIF(connections!A:A, A274) &gt; 0</f>
        <v>0</v>
      </c>
      <c r="G274" t="s">
        <v>1018</v>
      </c>
      <c r="H274" t="s">
        <v>187</v>
      </c>
      <c r="I274" t="s">
        <v>1019</v>
      </c>
      <c r="J274" s="1" t="s">
        <v>1020</v>
      </c>
    </row>
    <row r="275" spans="1:10" ht="15" customHeight="1" x14ac:dyDescent="0.25">
      <c r="A275" t="s">
        <v>1021</v>
      </c>
      <c r="B275">
        <v>2023</v>
      </c>
      <c r="C275" t="s">
        <v>176</v>
      </c>
      <c r="D275" t="b">
        <f>TRUE()</f>
        <v>1</v>
      </c>
      <c r="E275" t="b">
        <f>COUNTIF(connections!A:A, A275) &gt; 0</f>
        <v>0</v>
      </c>
      <c r="G275" t="s">
        <v>1022</v>
      </c>
      <c r="H275" t="s">
        <v>187</v>
      </c>
      <c r="I275" t="s">
        <v>1023</v>
      </c>
      <c r="J275" s="10" t="s">
        <v>1024</v>
      </c>
    </row>
    <row r="276" spans="1:10" ht="15" customHeight="1" x14ac:dyDescent="0.25">
      <c r="A276" t="s">
        <v>1025</v>
      </c>
      <c r="B276">
        <v>2024</v>
      </c>
      <c r="C276" t="s">
        <v>179</v>
      </c>
      <c r="D276" t="b">
        <f>TRUE()</f>
        <v>1</v>
      </c>
      <c r="E276" t="b">
        <f>COUNTIF(connections!A:A, A276) &gt; 0</f>
        <v>0</v>
      </c>
      <c r="G276" t="s">
        <v>1026</v>
      </c>
    </row>
    <row r="277" spans="1:10" ht="15" customHeight="1" x14ac:dyDescent="0.25">
      <c r="A277" t="s">
        <v>1027</v>
      </c>
      <c r="B277">
        <v>2008</v>
      </c>
      <c r="C277" t="s">
        <v>179</v>
      </c>
      <c r="D277" t="b">
        <f>TRUE()</f>
        <v>1</v>
      </c>
      <c r="E277" t="b">
        <f>COUNTIF(connections!A:A, A277) &gt; 0</f>
        <v>1</v>
      </c>
      <c r="G277" t="s">
        <v>1028</v>
      </c>
    </row>
    <row r="278" spans="1:10" ht="15" customHeight="1" x14ac:dyDescent="0.25">
      <c r="A278" t="s">
        <v>1029</v>
      </c>
      <c r="B278">
        <v>2022</v>
      </c>
      <c r="C278" t="s">
        <v>176</v>
      </c>
      <c r="D278" t="b">
        <f>TRUE()</f>
        <v>1</v>
      </c>
      <c r="E278" t="b">
        <f>COUNTIF(connections!A:A, A278) &gt; 0</f>
        <v>1</v>
      </c>
      <c r="F278" t="s">
        <v>1030</v>
      </c>
      <c r="G278" t="s">
        <v>1031</v>
      </c>
      <c r="H278" t="s">
        <v>187</v>
      </c>
      <c r="I278" t="s">
        <v>1032</v>
      </c>
      <c r="J278" s="1" t="s">
        <v>1033</v>
      </c>
    </row>
    <row r="279" spans="1:10" ht="15" customHeight="1" x14ac:dyDescent="0.25">
      <c r="A279" t="s">
        <v>1034</v>
      </c>
      <c r="B279">
        <v>2024</v>
      </c>
      <c r="C279" t="s">
        <v>222</v>
      </c>
      <c r="D279" t="b">
        <f>TRUE()</f>
        <v>1</v>
      </c>
      <c r="E279" t="b">
        <f>COUNTIF(connections!A:A, A279) &gt; 0</f>
        <v>0</v>
      </c>
      <c r="F279" t="s">
        <v>404</v>
      </c>
      <c r="G279" t="s">
        <v>1035</v>
      </c>
      <c r="H279" t="s">
        <v>187</v>
      </c>
      <c r="I279" t="s">
        <v>1036</v>
      </c>
      <c r="J279" s="1" t="s">
        <v>1037</v>
      </c>
    </row>
    <row r="280" spans="1:10" ht="15" customHeight="1" x14ac:dyDescent="0.25">
      <c r="A280" t="s">
        <v>1038</v>
      </c>
      <c r="B280">
        <v>2023</v>
      </c>
      <c r="C280" t="s">
        <v>182</v>
      </c>
      <c r="D280" t="b">
        <f>TRUE()</f>
        <v>1</v>
      </c>
      <c r="E280" t="b">
        <f>COUNTIF(connections!A:A, A280) &gt; 0</f>
        <v>1</v>
      </c>
      <c r="G280" t="s">
        <v>1039</v>
      </c>
      <c r="H280" t="s">
        <v>187</v>
      </c>
      <c r="I280" t="s">
        <v>1040</v>
      </c>
      <c r="J280" s="1" t="s">
        <v>1041</v>
      </c>
    </row>
    <row r="281" spans="1:10" ht="15" customHeight="1" x14ac:dyDescent="0.25">
      <c r="A281" t="s">
        <v>1042</v>
      </c>
      <c r="B281">
        <v>2025</v>
      </c>
      <c r="C281" t="s">
        <v>176</v>
      </c>
      <c r="D281" t="b">
        <f>TRUE()</f>
        <v>1</v>
      </c>
      <c r="E281" t="b">
        <f>COUNTIF(connections!A:A, A281) &gt; 0</f>
        <v>0</v>
      </c>
      <c r="G281" t="s">
        <v>1043</v>
      </c>
      <c r="H281" t="s">
        <v>187</v>
      </c>
      <c r="I281" t="s">
        <v>1044</v>
      </c>
      <c r="J281" s="1" t="s">
        <v>1045</v>
      </c>
    </row>
    <row r="282" spans="1:10" ht="15" customHeight="1" x14ac:dyDescent="0.25">
      <c r="A282" t="s">
        <v>14238</v>
      </c>
      <c r="B282">
        <v>2026</v>
      </c>
      <c r="C282" t="s">
        <v>176</v>
      </c>
      <c r="D282" t="b">
        <v>1</v>
      </c>
      <c r="E282" t="b">
        <f>COUNTIF(connections!A:A, A282) &gt; 0</f>
        <v>0</v>
      </c>
      <c r="G282" t="s">
        <v>14240</v>
      </c>
      <c r="J282" s="10" t="s">
        <v>14239</v>
      </c>
    </row>
    <row r="283" spans="1:10" ht="15" customHeight="1" x14ac:dyDescent="0.25">
      <c r="A283" t="s">
        <v>1046</v>
      </c>
      <c r="B283">
        <v>2016</v>
      </c>
      <c r="C283" t="s">
        <v>176</v>
      </c>
      <c r="D283" t="b">
        <f>TRUE()</f>
        <v>1</v>
      </c>
      <c r="E283" t="b">
        <f>COUNTIF(connections!A:A, A283) &gt; 0</f>
        <v>1</v>
      </c>
      <c r="G283" t="s">
        <v>1047</v>
      </c>
      <c r="H283" t="s">
        <v>187</v>
      </c>
      <c r="I283" t="s">
        <v>1048</v>
      </c>
      <c r="J283" s="1" t="s">
        <v>1049</v>
      </c>
    </row>
    <row r="284" spans="1:10" ht="15" customHeight="1" x14ac:dyDescent="0.25">
      <c r="A284" t="s">
        <v>1050</v>
      </c>
      <c r="B284">
        <v>2025</v>
      </c>
      <c r="C284" t="s">
        <v>222</v>
      </c>
      <c r="D284" t="b">
        <f>TRUE()</f>
        <v>1</v>
      </c>
      <c r="E284" t="b">
        <f>COUNTIF(connections!A:A, A284) &gt; 0</f>
        <v>0</v>
      </c>
      <c r="G284" t="s">
        <v>1051</v>
      </c>
    </row>
    <row r="285" spans="1:10" ht="15" customHeight="1" x14ac:dyDescent="0.25">
      <c r="A285" t="s">
        <v>1052</v>
      </c>
      <c r="B285">
        <v>2004</v>
      </c>
      <c r="C285" t="s">
        <v>179</v>
      </c>
      <c r="D285" t="b">
        <f>TRUE()</f>
        <v>1</v>
      </c>
      <c r="E285" t="b">
        <f>COUNTIF(connections!A:A, A285) &gt; 0</f>
        <v>0</v>
      </c>
      <c r="G285" t="s">
        <v>1053</v>
      </c>
      <c r="H285" t="s">
        <v>187</v>
      </c>
      <c r="I285" t="s">
        <v>1054</v>
      </c>
    </row>
    <row r="286" spans="1:10" ht="15" customHeight="1" x14ac:dyDescent="0.25">
      <c r="A286" t="s">
        <v>1055</v>
      </c>
      <c r="B286">
        <v>2015</v>
      </c>
      <c r="C286" t="s">
        <v>179</v>
      </c>
      <c r="D286" t="b">
        <f>TRUE()</f>
        <v>1</v>
      </c>
      <c r="E286" t="b">
        <f>COUNTIF(connections!A:A, A286) &gt; 0</f>
        <v>1</v>
      </c>
      <c r="G286" t="s">
        <v>1056</v>
      </c>
    </row>
    <row r="287" spans="1:10" ht="15" customHeight="1" x14ac:dyDescent="0.25">
      <c r="A287" t="s">
        <v>1057</v>
      </c>
      <c r="B287">
        <v>2017</v>
      </c>
      <c r="C287" t="s">
        <v>179</v>
      </c>
      <c r="D287" t="b">
        <f>TRUE()</f>
        <v>1</v>
      </c>
      <c r="E287" t="b">
        <f>COUNTIF(connections!A:A, A287) &gt; 0</f>
        <v>0</v>
      </c>
      <c r="G287" t="s">
        <v>1058</v>
      </c>
    </row>
    <row r="288" spans="1:10" ht="15" customHeight="1" x14ac:dyDescent="0.25">
      <c r="A288" t="s">
        <v>1059</v>
      </c>
      <c r="B288">
        <v>2026</v>
      </c>
      <c r="C288" t="s">
        <v>176</v>
      </c>
      <c r="D288" t="b">
        <f>TRUE()</f>
        <v>1</v>
      </c>
      <c r="E288" t="b">
        <f>COUNTIF(connections!A:A, A288) &gt; 0</f>
        <v>0</v>
      </c>
      <c r="F288" t="s">
        <v>6935</v>
      </c>
      <c r="G288" t="s">
        <v>1060</v>
      </c>
      <c r="H288" t="s">
        <v>187</v>
      </c>
      <c r="I288" t="s">
        <v>1061</v>
      </c>
      <c r="J288" s="1" t="s">
        <v>1062</v>
      </c>
    </row>
    <row r="289" spans="1:10" ht="15" customHeight="1" x14ac:dyDescent="0.25">
      <c r="A289" t="s">
        <v>1063</v>
      </c>
      <c r="B289">
        <v>2023</v>
      </c>
      <c r="C289" t="s">
        <v>176</v>
      </c>
      <c r="D289" t="b">
        <f>FALSE()</f>
        <v>0</v>
      </c>
      <c r="E289" t="b">
        <f>COUNTIF(connections!A:A, A289) &gt; 0</f>
        <v>0</v>
      </c>
      <c r="G289" t="s">
        <v>1064</v>
      </c>
      <c r="H289" t="s">
        <v>187</v>
      </c>
      <c r="I289" t="s">
        <v>1065</v>
      </c>
      <c r="J289" s="1" t="s">
        <v>1066</v>
      </c>
    </row>
    <row r="290" spans="1:10" ht="15" customHeight="1" x14ac:dyDescent="0.25">
      <c r="A290" t="s">
        <v>1067</v>
      </c>
      <c r="B290">
        <v>2020</v>
      </c>
      <c r="C290" t="s">
        <v>176</v>
      </c>
      <c r="D290" t="b">
        <f>TRUE()</f>
        <v>1</v>
      </c>
      <c r="E290" t="b">
        <f>COUNTIF(connections!A:A, A290) &gt; 0</f>
        <v>0</v>
      </c>
      <c r="G290" t="s">
        <v>1068</v>
      </c>
      <c r="H290" t="s">
        <v>187</v>
      </c>
      <c r="I290" t="s">
        <v>1069</v>
      </c>
      <c r="J290" s="1" t="s">
        <v>1070</v>
      </c>
    </row>
    <row r="291" spans="1:10" ht="15" customHeight="1" x14ac:dyDescent="0.25">
      <c r="A291" t="s">
        <v>1071</v>
      </c>
      <c r="B291">
        <v>2024</v>
      </c>
      <c r="C291" t="s">
        <v>182</v>
      </c>
      <c r="D291" t="b">
        <f>TRUE()</f>
        <v>1</v>
      </c>
      <c r="E291" t="b">
        <f>COUNTIF(connections!A:A, A291) &gt; 0</f>
        <v>0</v>
      </c>
      <c r="G291" t="s">
        <v>1072</v>
      </c>
      <c r="H291" t="s">
        <v>187</v>
      </c>
      <c r="I291" t="s">
        <v>1073</v>
      </c>
      <c r="J291" s="1" t="s">
        <v>1074</v>
      </c>
    </row>
    <row r="292" spans="1:10" ht="15" customHeight="1" x14ac:dyDescent="0.25">
      <c r="A292" t="s">
        <v>1075</v>
      </c>
      <c r="B292">
        <v>2024</v>
      </c>
      <c r="C292" t="s">
        <v>182</v>
      </c>
      <c r="D292" t="b">
        <f>FALSE()</f>
        <v>0</v>
      </c>
      <c r="E292" t="b">
        <f>COUNTIF(connections!A:A, A292) &gt; 0</f>
        <v>0</v>
      </c>
      <c r="F292" t="s">
        <v>1076</v>
      </c>
      <c r="G292" t="s">
        <v>1077</v>
      </c>
      <c r="H292" t="s">
        <v>187</v>
      </c>
      <c r="I292" t="s">
        <v>1078</v>
      </c>
      <c r="J292" s="1" t="s">
        <v>1079</v>
      </c>
    </row>
    <row r="293" spans="1:10" ht="15" customHeight="1" x14ac:dyDescent="0.25">
      <c r="A293" t="s">
        <v>1080</v>
      </c>
      <c r="B293">
        <v>1990</v>
      </c>
      <c r="C293" t="s">
        <v>179</v>
      </c>
      <c r="D293" t="b">
        <f>TRUE()</f>
        <v>1</v>
      </c>
      <c r="E293" t="b">
        <f>COUNTIF(connections!A:A, A293) &gt; 0</f>
        <v>1</v>
      </c>
      <c r="G293" t="s">
        <v>1081</v>
      </c>
      <c r="H293" t="s">
        <v>187</v>
      </c>
      <c r="I293" t="s">
        <v>1082</v>
      </c>
    </row>
    <row r="294" spans="1:10" ht="15" customHeight="1" x14ac:dyDescent="0.25">
      <c r="A294" t="s">
        <v>1083</v>
      </c>
      <c r="B294">
        <v>2018</v>
      </c>
      <c r="C294" t="s">
        <v>222</v>
      </c>
      <c r="D294" t="b">
        <f>TRUE()</f>
        <v>1</v>
      </c>
      <c r="E294" t="b">
        <f>COUNTIF(connections!A:A, A294) &gt; 0</f>
        <v>0</v>
      </c>
      <c r="G294" t="s">
        <v>1084</v>
      </c>
    </row>
    <row r="295" spans="1:10" ht="15" customHeight="1" x14ac:dyDescent="0.25">
      <c r="A295" t="s">
        <v>1085</v>
      </c>
      <c r="B295">
        <v>2024</v>
      </c>
      <c r="C295" t="s">
        <v>222</v>
      </c>
      <c r="D295" t="b">
        <f>TRUE()</f>
        <v>1</v>
      </c>
      <c r="E295" t="b">
        <f>COUNTIF(connections!A:A, A295) &gt; 0</f>
        <v>0</v>
      </c>
      <c r="F295" t="s">
        <v>652</v>
      </c>
      <c r="G295" t="s">
        <v>1086</v>
      </c>
      <c r="H295" t="s">
        <v>187</v>
      </c>
      <c r="I295" t="s">
        <v>1087</v>
      </c>
      <c r="J295" s="1" t="s">
        <v>1088</v>
      </c>
    </row>
    <row r="296" spans="1:10" ht="15" customHeight="1" x14ac:dyDescent="0.25">
      <c r="A296" t="s">
        <v>1089</v>
      </c>
      <c r="B296">
        <v>2021</v>
      </c>
      <c r="C296" t="s">
        <v>182</v>
      </c>
      <c r="D296" t="b">
        <f>TRUE()</f>
        <v>1</v>
      </c>
      <c r="E296" t="b">
        <f>COUNTIF(connections!A:A, A296) &gt; 0</f>
        <v>1</v>
      </c>
      <c r="G296" t="s">
        <v>1090</v>
      </c>
      <c r="H296" t="s">
        <v>187</v>
      </c>
      <c r="I296" t="s">
        <v>1091</v>
      </c>
      <c r="J296" s="1" t="s">
        <v>1092</v>
      </c>
    </row>
    <row r="297" spans="1:10" ht="15" customHeight="1" x14ac:dyDescent="0.25">
      <c r="A297" t="s">
        <v>1093</v>
      </c>
      <c r="B297">
        <v>2007</v>
      </c>
      <c r="C297" t="s">
        <v>179</v>
      </c>
      <c r="D297" t="b">
        <f>TRUE()</f>
        <v>1</v>
      </c>
      <c r="E297" t="b">
        <f>COUNTIF(connections!A:A, A297) &gt; 0</f>
        <v>1</v>
      </c>
      <c r="G297" t="s">
        <v>1094</v>
      </c>
      <c r="H297" t="s">
        <v>187</v>
      </c>
      <c r="I297" t="s">
        <v>1095</v>
      </c>
    </row>
    <row r="298" spans="1:10" ht="15" customHeight="1" x14ac:dyDescent="0.25">
      <c r="A298" t="s">
        <v>1096</v>
      </c>
      <c r="B298">
        <v>2024</v>
      </c>
      <c r="C298" t="s">
        <v>176</v>
      </c>
      <c r="D298" t="b">
        <f>TRUE()</f>
        <v>1</v>
      </c>
      <c r="E298" t="b">
        <f>COUNTIF(connections!A:A, A298) &gt; 0</f>
        <v>0</v>
      </c>
      <c r="F298" t="s">
        <v>652</v>
      </c>
      <c r="G298" t="s">
        <v>1097</v>
      </c>
      <c r="H298" t="s">
        <v>187</v>
      </c>
      <c r="I298" t="s">
        <v>1098</v>
      </c>
      <c r="J298" s="1" t="s">
        <v>1099</v>
      </c>
    </row>
    <row r="299" spans="1:10" ht="15" customHeight="1" x14ac:dyDescent="0.25">
      <c r="A299" t="s">
        <v>1100</v>
      </c>
      <c r="B299">
        <v>2022</v>
      </c>
      <c r="C299" t="s">
        <v>176</v>
      </c>
      <c r="D299" t="b">
        <f>TRUE()</f>
        <v>1</v>
      </c>
      <c r="E299" t="b">
        <f>COUNTIF(connections!A:A, A299) &gt; 0</f>
        <v>1</v>
      </c>
      <c r="G299" t="s">
        <v>1101</v>
      </c>
    </row>
    <row r="300" spans="1:10" ht="15" customHeight="1" x14ac:dyDescent="0.25">
      <c r="A300" t="s">
        <v>1102</v>
      </c>
      <c r="B300">
        <v>2025</v>
      </c>
      <c r="C300" t="s">
        <v>222</v>
      </c>
      <c r="D300" t="b">
        <f>FALSE()</f>
        <v>0</v>
      </c>
      <c r="E300" t="b">
        <f>COUNTIF(connections!A:A, A300) &gt; 0</f>
        <v>0</v>
      </c>
      <c r="G300" t="s">
        <v>1103</v>
      </c>
      <c r="H300" t="s">
        <v>187</v>
      </c>
      <c r="I300" t="s">
        <v>8301</v>
      </c>
      <c r="J300" s="10" t="s">
        <v>8302</v>
      </c>
    </row>
    <row r="301" spans="1:10" ht="15" customHeight="1" x14ac:dyDescent="0.25">
      <c r="A301" t="s">
        <v>1104</v>
      </c>
      <c r="B301">
        <v>2017</v>
      </c>
      <c r="C301" t="s">
        <v>176</v>
      </c>
      <c r="D301" t="b">
        <f>TRUE()</f>
        <v>1</v>
      </c>
      <c r="E301" t="b">
        <f>COUNTIF(connections!A:A, A301) &gt; 0</f>
        <v>0</v>
      </c>
      <c r="F301" t="s">
        <v>274</v>
      </c>
      <c r="G301" t="s">
        <v>1105</v>
      </c>
      <c r="H301" t="s">
        <v>187</v>
      </c>
      <c r="I301" t="s">
        <v>1106</v>
      </c>
      <c r="J301" s="1" t="s">
        <v>1107</v>
      </c>
    </row>
    <row r="302" spans="1:10" ht="15" customHeight="1" x14ac:dyDescent="0.25">
      <c r="A302" t="s">
        <v>1108</v>
      </c>
      <c r="B302">
        <v>2026</v>
      </c>
      <c r="C302" t="s">
        <v>182</v>
      </c>
      <c r="D302" t="b">
        <v>1</v>
      </c>
      <c r="E302" t="b">
        <v>0</v>
      </c>
      <c r="F302" t="s">
        <v>587</v>
      </c>
      <c r="G302" t="s">
        <v>1109</v>
      </c>
      <c r="J302" s="10" t="s">
        <v>1110</v>
      </c>
    </row>
    <row r="303" spans="1:10" ht="15" customHeight="1" x14ac:dyDescent="0.25">
      <c r="A303" t="s">
        <v>1111</v>
      </c>
      <c r="B303">
        <v>2024</v>
      </c>
      <c r="C303" t="s">
        <v>176</v>
      </c>
      <c r="D303" t="b">
        <v>1</v>
      </c>
      <c r="E303" t="b">
        <v>0</v>
      </c>
      <c r="F303" t="s">
        <v>614</v>
      </c>
      <c r="G303" t="s">
        <v>1112</v>
      </c>
      <c r="H303" t="s">
        <v>187</v>
      </c>
      <c r="I303" t="s">
        <v>1113</v>
      </c>
      <c r="J303" s="1" t="s">
        <v>1114</v>
      </c>
    </row>
    <row r="304" spans="1:10" ht="15" customHeight="1" x14ac:dyDescent="0.25">
      <c r="A304" t="s">
        <v>1115</v>
      </c>
      <c r="B304">
        <v>2018</v>
      </c>
      <c r="C304" t="s">
        <v>222</v>
      </c>
      <c r="D304" t="b">
        <f>TRUE()</f>
        <v>1</v>
      </c>
      <c r="E304" t="b">
        <f>COUNTIF(connections!A:A, A304) &gt; 0</f>
        <v>1</v>
      </c>
      <c r="G304" t="s">
        <v>1116</v>
      </c>
      <c r="H304" t="s">
        <v>187</v>
      </c>
      <c r="I304" t="s">
        <v>1117</v>
      </c>
      <c r="J304" s="1" t="s">
        <v>1118</v>
      </c>
    </row>
    <row r="305" spans="1:10" ht="15" customHeight="1" x14ac:dyDescent="0.25">
      <c r="A305" t="s">
        <v>1119</v>
      </c>
      <c r="B305">
        <v>2023</v>
      </c>
      <c r="C305" t="s">
        <v>222</v>
      </c>
      <c r="D305" t="b">
        <f>TRUE()</f>
        <v>1</v>
      </c>
      <c r="E305" t="b">
        <f>COUNTIF(connections!A:A, A305) &gt; 0</f>
        <v>0</v>
      </c>
      <c r="G305" t="s">
        <v>1120</v>
      </c>
      <c r="H305" t="s">
        <v>187</v>
      </c>
      <c r="I305" t="s">
        <v>1121</v>
      </c>
      <c r="J305" s="1" t="s">
        <v>1122</v>
      </c>
    </row>
    <row r="306" spans="1:10" ht="15" customHeight="1" x14ac:dyDescent="0.25">
      <c r="A306" t="s">
        <v>1123</v>
      </c>
      <c r="B306">
        <v>2020</v>
      </c>
      <c r="C306" t="s">
        <v>182</v>
      </c>
      <c r="D306" t="b">
        <f>TRUE()</f>
        <v>1</v>
      </c>
      <c r="E306" t="b">
        <f>COUNTIF(connections!A:A, A306) &gt; 0</f>
        <v>1</v>
      </c>
      <c r="F306" t="s">
        <v>274</v>
      </c>
      <c r="G306" t="s">
        <v>1124</v>
      </c>
      <c r="H306" t="s">
        <v>187</v>
      </c>
      <c r="I306" t="s">
        <v>1125</v>
      </c>
      <c r="J306" s="10" t="s">
        <v>1126</v>
      </c>
    </row>
    <row r="307" spans="1:10" ht="15" customHeight="1" x14ac:dyDescent="0.25">
      <c r="A307" t="s">
        <v>1127</v>
      </c>
      <c r="B307">
        <v>2025</v>
      </c>
      <c r="C307" t="s">
        <v>176</v>
      </c>
      <c r="D307" t="b">
        <f>FALSE()</f>
        <v>0</v>
      </c>
      <c r="E307" t="b">
        <f>COUNTIF(connections!A:A, A307) &gt; 0</f>
        <v>0</v>
      </c>
      <c r="G307" t="s">
        <v>1128</v>
      </c>
    </row>
    <row r="308" spans="1:10" ht="15" customHeight="1" x14ac:dyDescent="0.25">
      <c r="A308" t="s">
        <v>1129</v>
      </c>
      <c r="B308">
        <v>2022</v>
      </c>
      <c r="C308" t="s">
        <v>222</v>
      </c>
      <c r="D308" t="b">
        <f>TRUE()</f>
        <v>1</v>
      </c>
      <c r="E308" t="b">
        <f>COUNTIF(connections!A:A, A308) &gt; 0</f>
        <v>1</v>
      </c>
      <c r="G308" t="s">
        <v>1130</v>
      </c>
      <c r="H308" t="s">
        <v>187</v>
      </c>
      <c r="I308" t="s">
        <v>1131</v>
      </c>
      <c r="J308" s="1" t="s">
        <v>1132</v>
      </c>
    </row>
    <row r="309" spans="1:10" ht="15" customHeight="1" x14ac:dyDescent="0.25">
      <c r="A309" t="s">
        <v>1133</v>
      </c>
      <c r="B309">
        <v>2017</v>
      </c>
      <c r="C309" t="s">
        <v>176</v>
      </c>
      <c r="D309" t="b">
        <f>TRUE()</f>
        <v>1</v>
      </c>
      <c r="E309" t="b">
        <f>COUNTIF(connections!A:A, A309) &gt; 0</f>
        <v>0</v>
      </c>
      <c r="G309" t="s">
        <v>1134</v>
      </c>
      <c r="H309" t="s">
        <v>187</v>
      </c>
      <c r="I309" t="s">
        <v>1135</v>
      </c>
      <c r="J309" s="1" t="s">
        <v>1136</v>
      </c>
    </row>
    <row r="310" spans="1:10" ht="15" customHeight="1" x14ac:dyDescent="0.25">
      <c r="A310" t="s">
        <v>1137</v>
      </c>
      <c r="B310">
        <v>2025</v>
      </c>
      <c r="C310" t="s">
        <v>176</v>
      </c>
      <c r="D310" t="b">
        <f>TRUE()</f>
        <v>1</v>
      </c>
      <c r="E310" t="b">
        <f>COUNTIF(connections!A:A, A310) &gt; 0</f>
        <v>0</v>
      </c>
      <c r="G310" t="s">
        <v>1138</v>
      </c>
      <c r="H310" t="s">
        <v>187</v>
      </c>
      <c r="I310" t="s">
        <v>1139</v>
      </c>
      <c r="J310" s="1" t="s">
        <v>1140</v>
      </c>
    </row>
    <row r="311" spans="1:10" ht="15" customHeight="1" x14ac:dyDescent="0.25">
      <c r="A311" t="s">
        <v>1141</v>
      </c>
      <c r="B311">
        <v>2006</v>
      </c>
      <c r="C311" t="s">
        <v>179</v>
      </c>
      <c r="D311" t="b">
        <f>TRUE()</f>
        <v>1</v>
      </c>
      <c r="E311" t="b">
        <f>COUNTIF(connections!A:A, A311) &gt; 0</f>
        <v>0</v>
      </c>
      <c r="G311" t="s">
        <v>1142</v>
      </c>
      <c r="H311" t="s">
        <v>187</v>
      </c>
      <c r="I311" t="s">
        <v>1143</v>
      </c>
    </row>
    <row r="312" spans="1:10" ht="15" customHeight="1" x14ac:dyDescent="0.25">
      <c r="A312" t="s">
        <v>1144</v>
      </c>
      <c r="B312">
        <v>2012</v>
      </c>
      <c r="C312" t="s">
        <v>222</v>
      </c>
      <c r="D312" t="b">
        <f>TRUE()</f>
        <v>1</v>
      </c>
      <c r="E312" t="b">
        <f>COUNTIF(connections!A:A, A312) &gt; 0</f>
        <v>1</v>
      </c>
      <c r="F312" t="s">
        <v>274</v>
      </c>
      <c r="G312" t="s">
        <v>1145</v>
      </c>
      <c r="H312" t="s">
        <v>187</v>
      </c>
      <c r="I312" t="s">
        <v>1146</v>
      </c>
      <c r="J312" s="1" t="s">
        <v>1147</v>
      </c>
    </row>
    <row r="313" spans="1:10" ht="15" customHeight="1" x14ac:dyDescent="0.25">
      <c r="A313" t="s">
        <v>9922</v>
      </c>
      <c r="B313">
        <v>2025</v>
      </c>
      <c r="C313" t="s">
        <v>176</v>
      </c>
      <c r="D313" t="b">
        <v>0</v>
      </c>
      <c r="E313" t="b">
        <f>COUNTIF(connections!A:A, A313) &gt; 0</f>
        <v>0</v>
      </c>
      <c r="G313" t="s">
        <v>9923</v>
      </c>
      <c r="J313" s="10" t="s">
        <v>9924</v>
      </c>
    </row>
    <row r="314" spans="1:10" ht="15" customHeight="1" x14ac:dyDescent="0.25">
      <c r="A314" t="s">
        <v>1148</v>
      </c>
      <c r="B314">
        <v>2013</v>
      </c>
      <c r="C314" t="s">
        <v>176</v>
      </c>
      <c r="D314" t="b">
        <f>TRUE()</f>
        <v>1</v>
      </c>
      <c r="E314" t="b">
        <f>COUNTIF(connections!A:A, A314) &gt; 0</f>
        <v>0</v>
      </c>
      <c r="G314" t="s">
        <v>1149</v>
      </c>
      <c r="J314" s="10" t="s">
        <v>1150</v>
      </c>
    </row>
    <row r="315" spans="1:10" ht="15" customHeight="1" x14ac:dyDescent="0.25">
      <c r="A315" t="s">
        <v>1151</v>
      </c>
      <c r="B315">
        <v>2020</v>
      </c>
      <c r="C315" t="s">
        <v>176</v>
      </c>
      <c r="D315" t="b">
        <f>TRUE()</f>
        <v>1</v>
      </c>
      <c r="E315" t="b">
        <f>COUNTIF(connections!A:A, A315) &gt; 0</f>
        <v>0</v>
      </c>
      <c r="G315" t="s">
        <v>1152</v>
      </c>
      <c r="H315" t="s">
        <v>187</v>
      </c>
      <c r="I315" t="s">
        <v>1153</v>
      </c>
      <c r="J315" s="1" t="s">
        <v>1154</v>
      </c>
    </row>
    <row r="316" spans="1:10" ht="15" customHeight="1" x14ac:dyDescent="0.25">
      <c r="A316" t="s">
        <v>1155</v>
      </c>
      <c r="B316">
        <v>2010</v>
      </c>
      <c r="C316" t="s">
        <v>179</v>
      </c>
      <c r="D316" t="b">
        <f>TRUE()</f>
        <v>1</v>
      </c>
      <c r="E316" t="b">
        <f>COUNTIF(connections!A:A, A316) &gt; 0</f>
        <v>1</v>
      </c>
      <c r="F316" t="s">
        <v>328</v>
      </c>
      <c r="G316" t="s">
        <v>1156</v>
      </c>
    </row>
    <row r="317" spans="1:10" ht="15" customHeight="1" x14ac:dyDescent="0.25">
      <c r="A317" t="s">
        <v>1157</v>
      </c>
      <c r="B317">
        <v>2014</v>
      </c>
      <c r="C317" t="s">
        <v>179</v>
      </c>
      <c r="D317" t="b">
        <f>TRUE()</f>
        <v>1</v>
      </c>
      <c r="E317" t="b">
        <f>COUNTIF(connections!A:A, A317) &gt; 0</f>
        <v>1</v>
      </c>
      <c r="F317" t="s">
        <v>328</v>
      </c>
      <c r="G317" t="s">
        <v>1158</v>
      </c>
    </row>
    <row r="318" spans="1:10" ht="15" customHeight="1" x14ac:dyDescent="0.25">
      <c r="A318" t="s">
        <v>9831</v>
      </c>
      <c r="B318">
        <v>2018</v>
      </c>
      <c r="C318" t="s">
        <v>179</v>
      </c>
      <c r="D318" t="b">
        <v>1</v>
      </c>
      <c r="E318" t="b">
        <f>COUNTIF(connections!A:A, A318) &gt; 0</f>
        <v>0</v>
      </c>
      <c r="G318" t="s">
        <v>9830</v>
      </c>
      <c r="H318" t="s">
        <v>187</v>
      </c>
      <c r="I318" t="s">
        <v>9836</v>
      </c>
    </row>
    <row r="319" spans="1:10" ht="15" customHeight="1" x14ac:dyDescent="0.25">
      <c r="A319" t="s">
        <v>1159</v>
      </c>
      <c r="B319">
        <v>2024</v>
      </c>
      <c r="C319" t="s">
        <v>176</v>
      </c>
      <c r="D319" t="b">
        <f>TRUE()</f>
        <v>1</v>
      </c>
      <c r="E319" t="b">
        <f>COUNTIF(connections!A:A, A319) &gt; 0</f>
        <v>0</v>
      </c>
      <c r="F319" t="s">
        <v>274</v>
      </c>
      <c r="G319" t="s">
        <v>1160</v>
      </c>
      <c r="H319" t="s">
        <v>187</v>
      </c>
      <c r="I319" t="s">
        <v>1161</v>
      </c>
      <c r="J319" s="1" t="s">
        <v>1162</v>
      </c>
    </row>
    <row r="320" spans="1:10" ht="15" customHeight="1" x14ac:dyDescent="0.25">
      <c r="A320" t="s">
        <v>1163</v>
      </c>
      <c r="B320">
        <v>2026</v>
      </c>
      <c r="C320" t="s">
        <v>182</v>
      </c>
      <c r="D320" t="b">
        <f>TRUE()</f>
        <v>1</v>
      </c>
      <c r="E320" t="b">
        <f>COUNTIF(connections!A:A, A320) &gt; 0</f>
        <v>0</v>
      </c>
      <c r="F320" t="s">
        <v>1164</v>
      </c>
      <c r="G320" t="s">
        <v>1165</v>
      </c>
    </row>
    <row r="321" spans="1:10" ht="15" customHeight="1" x14ac:dyDescent="0.25">
      <c r="A321" t="s">
        <v>1166</v>
      </c>
      <c r="B321">
        <v>2025</v>
      </c>
      <c r="C321" t="s">
        <v>176</v>
      </c>
      <c r="D321" t="b">
        <f>TRUE()</f>
        <v>1</v>
      </c>
      <c r="E321" t="b">
        <f>COUNTIF(connections!A:A, A321) &gt; 0</f>
        <v>0</v>
      </c>
      <c r="G321" t="s">
        <v>1167</v>
      </c>
    </row>
    <row r="322" spans="1:10" ht="15" customHeight="1" x14ac:dyDescent="0.25">
      <c r="A322" t="s">
        <v>1168</v>
      </c>
      <c r="B322">
        <v>2024</v>
      </c>
      <c r="C322" t="s">
        <v>176</v>
      </c>
      <c r="D322" t="b">
        <f>TRUE()</f>
        <v>1</v>
      </c>
      <c r="E322" t="b">
        <f>COUNTIF(connections!A:A, A322) &gt; 0</f>
        <v>0</v>
      </c>
      <c r="G322" t="s">
        <v>1169</v>
      </c>
      <c r="H322" t="s">
        <v>187</v>
      </c>
      <c r="I322" t="s">
        <v>1170</v>
      </c>
    </row>
    <row r="323" spans="1:10" ht="15" customHeight="1" x14ac:dyDescent="0.25">
      <c r="A323" t="s">
        <v>1171</v>
      </c>
      <c r="B323">
        <v>2002</v>
      </c>
      <c r="C323" t="s">
        <v>179</v>
      </c>
      <c r="D323" t="b">
        <f>TRUE()</f>
        <v>1</v>
      </c>
      <c r="E323" t="b">
        <f>COUNTIF(connections!A:A, A323) &gt; 0</f>
        <v>1</v>
      </c>
      <c r="F323" t="s">
        <v>277</v>
      </c>
      <c r="G323" t="s">
        <v>1172</v>
      </c>
      <c r="H323" t="s">
        <v>187</v>
      </c>
      <c r="I323" t="s">
        <v>1173</v>
      </c>
    </row>
    <row r="324" spans="1:10" ht="15" customHeight="1" x14ac:dyDescent="0.25">
      <c r="A324" t="s">
        <v>1174</v>
      </c>
      <c r="B324">
        <v>2007</v>
      </c>
      <c r="C324" t="s">
        <v>179</v>
      </c>
      <c r="D324" t="b">
        <f>TRUE()</f>
        <v>1</v>
      </c>
      <c r="E324" t="b">
        <f>COUNTIF(connections!A:A, A324) &gt; 0</f>
        <v>1</v>
      </c>
      <c r="F324" t="s">
        <v>277</v>
      </c>
      <c r="G324" t="s">
        <v>1175</v>
      </c>
      <c r="H324" t="s">
        <v>187</v>
      </c>
      <c r="I324" t="s">
        <v>1176</v>
      </c>
    </row>
    <row r="325" spans="1:10" ht="15" customHeight="1" x14ac:dyDescent="0.25">
      <c r="A325" t="s">
        <v>1177</v>
      </c>
      <c r="B325">
        <v>2022</v>
      </c>
      <c r="C325" t="s">
        <v>179</v>
      </c>
      <c r="D325" t="b">
        <f>TRUE()</f>
        <v>1</v>
      </c>
      <c r="E325" t="b">
        <f>COUNTIF(connections!A:A, A325) &gt; 0</f>
        <v>0</v>
      </c>
      <c r="F325" t="s">
        <v>277</v>
      </c>
      <c r="G325" t="s">
        <v>1178</v>
      </c>
      <c r="J325" s="10" t="s">
        <v>1179</v>
      </c>
    </row>
    <row r="326" spans="1:10" ht="15" customHeight="1" x14ac:dyDescent="0.25">
      <c r="A326" t="s">
        <v>1180</v>
      </c>
      <c r="B326">
        <v>2024</v>
      </c>
      <c r="C326" t="s">
        <v>176</v>
      </c>
      <c r="D326" t="b">
        <f>FALSE()</f>
        <v>0</v>
      </c>
      <c r="E326" t="b">
        <f>COUNTIF(connections!A:A, A326) &gt; 0</f>
        <v>1</v>
      </c>
      <c r="G326" t="s">
        <v>1181</v>
      </c>
      <c r="H326" t="s">
        <v>187</v>
      </c>
      <c r="I326" t="s">
        <v>1182</v>
      </c>
      <c r="J326" s="1" t="s">
        <v>1183</v>
      </c>
    </row>
    <row r="327" spans="1:10" ht="15" customHeight="1" x14ac:dyDescent="0.25">
      <c r="A327" t="s">
        <v>1184</v>
      </c>
      <c r="B327">
        <v>2026</v>
      </c>
      <c r="C327" t="s">
        <v>176</v>
      </c>
      <c r="D327" t="b">
        <f>TRUE()</f>
        <v>1</v>
      </c>
      <c r="E327" t="b">
        <f>COUNTIF(connections!A:A, A327) &gt; 0</f>
        <v>0</v>
      </c>
      <c r="G327" t="s">
        <v>1185</v>
      </c>
      <c r="J327" s="10" t="s">
        <v>1186</v>
      </c>
    </row>
    <row r="328" spans="1:10" ht="15" customHeight="1" x14ac:dyDescent="0.25">
      <c r="A328" t="s">
        <v>1187</v>
      </c>
      <c r="B328">
        <v>2020</v>
      </c>
      <c r="C328" t="s">
        <v>176</v>
      </c>
      <c r="D328" t="b">
        <f>FALSE()</f>
        <v>0</v>
      </c>
      <c r="E328" t="b">
        <f>COUNTIF(connections!A:A, A328) &gt; 0</f>
        <v>1</v>
      </c>
      <c r="G328" t="s">
        <v>1188</v>
      </c>
      <c r="H328" t="s">
        <v>187</v>
      </c>
      <c r="I328" t="s">
        <v>1189</v>
      </c>
      <c r="J328" s="1" t="s">
        <v>1190</v>
      </c>
    </row>
    <row r="329" spans="1:10" ht="15" customHeight="1" x14ac:dyDescent="0.25">
      <c r="A329" t="s">
        <v>1191</v>
      </c>
      <c r="B329">
        <v>2023</v>
      </c>
      <c r="C329" t="s">
        <v>176</v>
      </c>
      <c r="D329" t="b">
        <f>FALSE()</f>
        <v>0</v>
      </c>
      <c r="E329" t="b">
        <f>COUNTIF(connections!A:A, A329) &gt; 0</f>
        <v>0</v>
      </c>
      <c r="G329" t="s">
        <v>1192</v>
      </c>
      <c r="H329" t="s">
        <v>187</v>
      </c>
      <c r="I329" t="s">
        <v>1193</v>
      </c>
      <c r="J329" s="1" t="s">
        <v>1194</v>
      </c>
    </row>
    <row r="330" spans="1:10" ht="15" customHeight="1" x14ac:dyDescent="0.25">
      <c r="A330" t="s">
        <v>1195</v>
      </c>
      <c r="B330">
        <v>2024</v>
      </c>
      <c r="C330" t="s">
        <v>176</v>
      </c>
      <c r="D330" t="b">
        <f>TRUE()</f>
        <v>1</v>
      </c>
      <c r="E330" t="b">
        <f>COUNTIF(connections!A:A, A330) &gt; 0</f>
        <v>0</v>
      </c>
      <c r="G330" t="s">
        <v>1196</v>
      </c>
    </row>
    <row r="331" spans="1:10" ht="15" customHeight="1" x14ac:dyDescent="0.25">
      <c r="A331" t="s">
        <v>1197</v>
      </c>
      <c r="B331">
        <v>2020</v>
      </c>
      <c r="C331" t="s">
        <v>179</v>
      </c>
      <c r="D331" t="b">
        <f>TRUE()</f>
        <v>1</v>
      </c>
      <c r="E331" t="b">
        <f>COUNTIF(connections!A:A, A331) &gt; 0</f>
        <v>0</v>
      </c>
      <c r="G331" t="s">
        <v>1198</v>
      </c>
      <c r="H331" t="s">
        <v>187</v>
      </c>
      <c r="I331" t="s">
        <v>1199</v>
      </c>
      <c r="J331" s="1" t="s">
        <v>1200</v>
      </c>
    </row>
    <row r="332" spans="1:10" ht="15" customHeight="1" x14ac:dyDescent="0.25">
      <c r="A332" t="s">
        <v>1201</v>
      </c>
      <c r="B332">
        <v>2025</v>
      </c>
      <c r="C332" t="s">
        <v>222</v>
      </c>
      <c r="D332" t="b">
        <v>1</v>
      </c>
      <c r="E332" t="b">
        <f>COUNTIF(connections!A:A, A332) &gt; 0</f>
        <v>0</v>
      </c>
      <c r="F332" t="s">
        <v>404</v>
      </c>
      <c r="G332" t="s">
        <v>1202</v>
      </c>
      <c r="H332" t="s">
        <v>187</v>
      </c>
      <c r="I332" t="s">
        <v>1203</v>
      </c>
      <c r="J332" s="1" t="s">
        <v>1204</v>
      </c>
    </row>
    <row r="333" spans="1:10" ht="15" customHeight="1" x14ac:dyDescent="0.25">
      <c r="A333" t="s">
        <v>1205</v>
      </c>
      <c r="B333">
        <v>2024</v>
      </c>
      <c r="C333" t="s">
        <v>176</v>
      </c>
      <c r="D333" t="b">
        <f>FALSE()</f>
        <v>0</v>
      </c>
      <c r="E333" t="b">
        <f>COUNTIF(connections!A:A, A333) &gt; 0</f>
        <v>0</v>
      </c>
      <c r="F333" t="s">
        <v>277</v>
      </c>
      <c r="G333" t="s">
        <v>1206</v>
      </c>
      <c r="H333" t="s">
        <v>187</v>
      </c>
      <c r="I333" t="s">
        <v>1207</v>
      </c>
      <c r="J333" s="1" t="s">
        <v>1208</v>
      </c>
    </row>
    <row r="334" spans="1:10" ht="15" customHeight="1" x14ac:dyDescent="0.25">
      <c r="A334" t="s">
        <v>1209</v>
      </c>
      <c r="B334">
        <v>2026</v>
      </c>
      <c r="C334" t="s">
        <v>182</v>
      </c>
      <c r="D334" t="b">
        <f>FALSE()</f>
        <v>0</v>
      </c>
      <c r="E334" t="b">
        <f>COUNTIF(connections!A:A, A334) &gt; 0</f>
        <v>0</v>
      </c>
      <c r="F334" t="s">
        <v>264</v>
      </c>
      <c r="G334" t="s">
        <v>1210</v>
      </c>
    </row>
    <row r="335" spans="1:10" ht="15" customHeight="1" x14ac:dyDescent="0.25">
      <c r="A335" t="s">
        <v>1211</v>
      </c>
      <c r="B335">
        <v>2023</v>
      </c>
      <c r="C335" t="s">
        <v>176</v>
      </c>
      <c r="D335" t="b">
        <f>TRUE()</f>
        <v>1</v>
      </c>
      <c r="E335" t="b">
        <f>COUNTIF(connections!A:A, A335) &gt; 0</f>
        <v>0</v>
      </c>
      <c r="G335" t="s">
        <v>1212</v>
      </c>
      <c r="H335" t="s">
        <v>187</v>
      </c>
      <c r="I335" t="s">
        <v>1213</v>
      </c>
      <c r="J335" s="1" t="s">
        <v>1214</v>
      </c>
    </row>
    <row r="336" spans="1:10" ht="15" customHeight="1" x14ac:dyDescent="0.25">
      <c r="A336" t="s">
        <v>1215</v>
      </c>
      <c r="B336">
        <v>2025</v>
      </c>
      <c r="C336" t="s">
        <v>176</v>
      </c>
      <c r="D336" t="b">
        <v>1</v>
      </c>
      <c r="E336" t="b">
        <f>COUNTIF(connections!A:A, A336) &gt; 0</f>
        <v>0</v>
      </c>
      <c r="G336" t="s">
        <v>1216</v>
      </c>
      <c r="H336" t="s">
        <v>187</v>
      </c>
      <c r="I336" t="s">
        <v>1217</v>
      </c>
      <c r="J336" s="1" t="s">
        <v>1218</v>
      </c>
    </row>
    <row r="337" spans="1:10" ht="15" customHeight="1" x14ac:dyDescent="0.25">
      <c r="A337" t="s">
        <v>1219</v>
      </c>
      <c r="B337">
        <v>2020</v>
      </c>
      <c r="C337" t="s">
        <v>176</v>
      </c>
      <c r="D337" t="b">
        <f>TRUE()</f>
        <v>1</v>
      </c>
      <c r="E337" t="b">
        <f>COUNTIF(connections!A:A, A337) &gt; 0</f>
        <v>0</v>
      </c>
      <c r="G337" t="s">
        <v>1220</v>
      </c>
      <c r="H337" t="s">
        <v>187</v>
      </c>
      <c r="I337" t="s">
        <v>1221</v>
      </c>
      <c r="J337" s="1" t="s">
        <v>1222</v>
      </c>
    </row>
    <row r="338" spans="1:10" ht="15" customHeight="1" x14ac:dyDescent="0.25">
      <c r="A338" t="s">
        <v>1223</v>
      </c>
      <c r="B338">
        <v>2014</v>
      </c>
      <c r="C338" t="s">
        <v>179</v>
      </c>
      <c r="D338" t="b">
        <f>TRUE()</f>
        <v>1</v>
      </c>
      <c r="E338" t="b">
        <f>COUNTIF(connections!A:A, A338) &gt; 0</f>
        <v>0</v>
      </c>
      <c r="G338" t="s">
        <v>1224</v>
      </c>
      <c r="H338" t="s">
        <v>187</v>
      </c>
      <c r="I338" t="s">
        <v>1225</v>
      </c>
      <c r="J338" s="1" t="s">
        <v>1226</v>
      </c>
    </row>
    <row r="339" spans="1:10" ht="15" customHeight="1" x14ac:dyDescent="0.25">
      <c r="A339" t="s">
        <v>1227</v>
      </c>
      <c r="B339">
        <v>2020</v>
      </c>
      <c r="C339" t="s">
        <v>176</v>
      </c>
      <c r="D339" t="b">
        <f>TRUE()</f>
        <v>1</v>
      </c>
      <c r="E339" t="b">
        <f>COUNTIF(connections!A:A, A339) &gt; 0</f>
        <v>0</v>
      </c>
      <c r="G339" t="s">
        <v>1228</v>
      </c>
      <c r="H339" t="s">
        <v>187</v>
      </c>
      <c r="I339" t="s">
        <v>1229</v>
      </c>
      <c r="J339" s="1" t="s">
        <v>1230</v>
      </c>
    </row>
    <row r="340" spans="1:10" ht="15" customHeight="1" x14ac:dyDescent="0.25">
      <c r="A340" t="s">
        <v>1231</v>
      </c>
      <c r="B340">
        <v>2022</v>
      </c>
      <c r="C340" t="s">
        <v>176</v>
      </c>
      <c r="D340" t="b">
        <f>TRUE()</f>
        <v>1</v>
      </c>
      <c r="E340" t="b">
        <f>COUNTIF(connections!A:A, A340) &gt; 0</f>
        <v>0</v>
      </c>
      <c r="G340" t="s">
        <v>1232</v>
      </c>
      <c r="H340" t="s">
        <v>187</v>
      </c>
      <c r="I340" t="s">
        <v>1233</v>
      </c>
      <c r="J340" s="1" t="s">
        <v>1234</v>
      </c>
    </row>
    <row r="341" spans="1:10" ht="15" customHeight="1" x14ac:dyDescent="0.25">
      <c r="A341" t="s">
        <v>1235</v>
      </c>
      <c r="B341">
        <v>2016</v>
      </c>
      <c r="C341" t="s">
        <v>176</v>
      </c>
      <c r="D341" t="b">
        <f>TRUE()</f>
        <v>1</v>
      </c>
      <c r="E341" t="b">
        <f>COUNTIF(connections!A:A, A341) &gt; 0</f>
        <v>1</v>
      </c>
      <c r="G341" t="s">
        <v>1236</v>
      </c>
      <c r="H341" t="s">
        <v>187</v>
      </c>
      <c r="I341" t="s">
        <v>1237</v>
      </c>
      <c r="J341" s="1" t="s">
        <v>1238</v>
      </c>
    </row>
    <row r="342" spans="1:10" ht="15" customHeight="1" x14ac:dyDescent="0.25">
      <c r="A342" t="s">
        <v>1239</v>
      </c>
      <c r="B342">
        <v>2020</v>
      </c>
      <c r="C342" t="s">
        <v>176</v>
      </c>
      <c r="D342" t="b">
        <f>TRUE()</f>
        <v>1</v>
      </c>
      <c r="E342" t="b">
        <f>COUNTIF(connections!A:A, A342) &gt; 0</f>
        <v>0</v>
      </c>
      <c r="G342" t="s">
        <v>1240</v>
      </c>
      <c r="H342" t="s">
        <v>187</v>
      </c>
      <c r="I342" t="s">
        <v>1241</v>
      </c>
      <c r="J342" s="1" t="s">
        <v>1242</v>
      </c>
    </row>
    <row r="343" spans="1:10" ht="15" customHeight="1" x14ac:dyDescent="0.25">
      <c r="A343" t="s">
        <v>1243</v>
      </c>
      <c r="B343">
        <v>2023</v>
      </c>
      <c r="C343" t="s">
        <v>176</v>
      </c>
      <c r="D343" t="b">
        <f>TRUE()</f>
        <v>1</v>
      </c>
      <c r="E343" t="b">
        <f>COUNTIF(connections!A:A, A343) &gt; 0</f>
        <v>0</v>
      </c>
      <c r="G343" t="s">
        <v>1244</v>
      </c>
    </row>
    <row r="344" spans="1:10" ht="15" customHeight="1" x14ac:dyDescent="0.25">
      <c r="A344" t="s">
        <v>1245</v>
      </c>
      <c r="B344">
        <v>2020</v>
      </c>
      <c r="C344" t="s">
        <v>182</v>
      </c>
      <c r="D344" t="b">
        <f>TRUE()</f>
        <v>1</v>
      </c>
      <c r="E344" t="b">
        <f>COUNTIF(connections!A:A, A344) &gt; 0</f>
        <v>0</v>
      </c>
      <c r="G344" t="s">
        <v>1246</v>
      </c>
      <c r="H344" t="s">
        <v>187</v>
      </c>
      <c r="I344" t="s">
        <v>1247</v>
      </c>
      <c r="J344" s="10" t="s">
        <v>1248</v>
      </c>
    </row>
    <row r="345" spans="1:10" ht="15" customHeight="1" x14ac:dyDescent="0.25">
      <c r="A345" t="s">
        <v>14303</v>
      </c>
      <c r="B345">
        <v>2026</v>
      </c>
      <c r="C345" t="s">
        <v>182</v>
      </c>
      <c r="D345" t="b">
        <v>0</v>
      </c>
      <c r="E345" t="b">
        <f>COUNTIF(connections!A:A, A345) &gt; 0</f>
        <v>0</v>
      </c>
      <c r="G345" t="s">
        <v>14304</v>
      </c>
      <c r="J345" s="10" t="s">
        <v>14305</v>
      </c>
    </row>
    <row r="346" spans="1:10" ht="15" customHeight="1" x14ac:dyDescent="0.25">
      <c r="A346" t="s">
        <v>1249</v>
      </c>
      <c r="B346">
        <v>2025</v>
      </c>
      <c r="C346" t="s">
        <v>176</v>
      </c>
      <c r="D346" t="b">
        <f>FALSE()</f>
        <v>0</v>
      </c>
      <c r="E346" t="b">
        <f>COUNTIF(connections!A:A, A346) &gt; 0</f>
        <v>0</v>
      </c>
      <c r="F346" t="s">
        <v>277</v>
      </c>
      <c r="G346" t="s">
        <v>1250</v>
      </c>
    </row>
    <row r="347" spans="1:10" ht="15" customHeight="1" x14ac:dyDescent="0.25">
      <c r="A347" t="s">
        <v>1251</v>
      </c>
      <c r="B347">
        <v>2023</v>
      </c>
      <c r="C347" t="s">
        <v>176</v>
      </c>
      <c r="D347" t="b">
        <f>TRUE()</f>
        <v>1</v>
      </c>
      <c r="E347" t="b">
        <f>COUNTIF(connections!A:A, A347) &gt; 0</f>
        <v>0</v>
      </c>
      <c r="G347" t="s">
        <v>1252</v>
      </c>
      <c r="H347" t="s">
        <v>187</v>
      </c>
      <c r="I347" t="s">
        <v>1253</v>
      </c>
      <c r="J347" s="1" t="s">
        <v>1254</v>
      </c>
    </row>
    <row r="348" spans="1:10" ht="15" customHeight="1" x14ac:dyDescent="0.25">
      <c r="A348" t="s">
        <v>1255</v>
      </c>
      <c r="B348">
        <v>2020</v>
      </c>
      <c r="C348" t="s">
        <v>182</v>
      </c>
      <c r="D348" t="b">
        <f>TRUE()</f>
        <v>1</v>
      </c>
      <c r="E348" t="b">
        <f>COUNTIF(connections!A:A, A348) &gt; 0</f>
        <v>1</v>
      </c>
      <c r="G348" t="s">
        <v>1256</v>
      </c>
      <c r="H348" t="s">
        <v>187</v>
      </c>
      <c r="I348" t="s">
        <v>1257</v>
      </c>
      <c r="J348" s="1" t="s">
        <v>1258</v>
      </c>
    </row>
    <row r="349" spans="1:10" ht="15" customHeight="1" x14ac:dyDescent="0.25">
      <c r="A349" t="s">
        <v>1259</v>
      </c>
      <c r="B349">
        <v>2021</v>
      </c>
      <c r="C349" t="s">
        <v>176</v>
      </c>
      <c r="D349" t="b">
        <f>TRUE()</f>
        <v>1</v>
      </c>
      <c r="E349" t="b">
        <f>COUNTIF(connections!A:A, A349) &gt; 0</f>
        <v>1</v>
      </c>
      <c r="G349" t="s">
        <v>1260</v>
      </c>
      <c r="H349" t="s">
        <v>187</v>
      </c>
      <c r="I349" t="s">
        <v>1261</v>
      </c>
    </row>
    <row r="350" spans="1:10" ht="15" customHeight="1" x14ac:dyDescent="0.25">
      <c r="A350" t="s">
        <v>1262</v>
      </c>
      <c r="B350">
        <v>2024</v>
      </c>
      <c r="C350" t="s">
        <v>176</v>
      </c>
      <c r="D350" t="b">
        <f>TRUE()</f>
        <v>1</v>
      </c>
      <c r="E350" t="b">
        <f>COUNTIF(connections!A:A, A350) &gt; 0</f>
        <v>0</v>
      </c>
      <c r="G350" t="s">
        <v>1263</v>
      </c>
      <c r="J350" s="10" t="s">
        <v>1264</v>
      </c>
    </row>
    <row r="351" spans="1:10" ht="15" customHeight="1" x14ac:dyDescent="0.25">
      <c r="A351" t="s">
        <v>1265</v>
      </c>
      <c r="B351">
        <v>2015</v>
      </c>
      <c r="C351" t="s">
        <v>182</v>
      </c>
      <c r="D351" t="b">
        <f>TRUE()</f>
        <v>1</v>
      </c>
      <c r="E351" t="b">
        <f>COUNTIF(connections!A:A, A351) &gt; 0</f>
        <v>1</v>
      </c>
      <c r="G351" t="s">
        <v>1266</v>
      </c>
      <c r="J351" s="1" t="s">
        <v>1267</v>
      </c>
    </row>
    <row r="352" spans="1:10" ht="15" customHeight="1" x14ac:dyDescent="0.25">
      <c r="A352" t="s">
        <v>1268</v>
      </c>
      <c r="B352">
        <v>2017</v>
      </c>
      <c r="C352" t="s">
        <v>222</v>
      </c>
      <c r="D352" t="b">
        <f>FALSE()</f>
        <v>0</v>
      </c>
      <c r="E352" t="b">
        <f>COUNTIF(connections!A:A, A352) &gt; 0</f>
        <v>0</v>
      </c>
      <c r="G352" t="s">
        <v>1269</v>
      </c>
      <c r="H352" t="s">
        <v>187</v>
      </c>
      <c r="I352" t="s">
        <v>1270</v>
      </c>
      <c r="J352" s="1" t="s">
        <v>1271</v>
      </c>
    </row>
    <row r="353" spans="1:10" ht="15" customHeight="1" x14ac:dyDescent="0.25">
      <c r="A353" t="s">
        <v>1272</v>
      </c>
      <c r="B353">
        <v>2020</v>
      </c>
      <c r="C353" t="s">
        <v>176</v>
      </c>
      <c r="D353" t="b">
        <f>TRUE()</f>
        <v>1</v>
      </c>
      <c r="E353" t="b">
        <f>COUNTIF(connections!A:A, A353) &gt; 0</f>
        <v>1</v>
      </c>
      <c r="G353" t="s">
        <v>1273</v>
      </c>
      <c r="H353" t="s">
        <v>187</v>
      </c>
      <c r="I353" t="s">
        <v>1274</v>
      </c>
      <c r="J353" s="1" t="s">
        <v>1275</v>
      </c>
    </row>
    <row r="354" spans="1:10" ht="15" customHeight="1" x14ac:dyDescent="0.25">
      <c r="A354" t="s">
        <v>1276</v>
      </c>
      <c r="B354">
        <v>2022</v>
      </c>
      <c r="C354" t="s">
        <v>176</v>
      </c>
      <c r="D354" t="b">
        <f>TRUE()</f>
        <v>1</v>
      </c>
      <c r="E354" t="b">
        <f>COUNTIF(connections!A:A, A354) &gt; 0</f>
        <v>1</v>
      </c>
      <c r="F354" t="s">
        <v>274</v>
      </c>
      <c r="G354" t="s">
        <v>1277</v>
      </c>
      <c r="H354" t="s">
        <v>187</v>
      </c>
      <c r="I354" t="s">
        <v>1278</v>
      </c>
      <c r="J354" s="1" t="s">
        <v>1279</v>
      </c>
    </row>
    <row r="355" spans="1:10" ht="15" customHeight="1" x14ac:dyDescent="0.25">
      <c r="A355" t="s">
        <v>1280</v>
      </c>
      <c r="B355">
        <v>2025</v>
      </c>
      <c r="C355" t="s">
        <v>176</v>
      </c>
      <c r="D355" t="b">
        <f>TRUE()</f>
        <v>1</v>
      </c>
      <c r="E355" t="b">
        <f>COUNTIF(connections!A:A, A355) &gt; 0</f>
        <v>0</v>
      </c>
      <c r="F355" t="s">
        <v>274</v>
      </c>
      <c r="G355" t="s">
        <v>1281</v>
      </c>
      <c r="H355" t="s">
        <v>187</v>
      </c>
      <c r="I355" t="s">
        <v>1282</v>
      </c>
      <c r="J355" s="1" t="s">
        <v>1283</v>
      </c>
    </row>
    <row r="356" spans="1:10" ht="15" customHeight="1" x14ac:dyDescent="0.25">
      <c r="A356" t="s">
        <v>7680</v>
      </c>
      <c r="B356">
        <v>2025</v>
      </c>
      <c r="C356" t="s">
        <v>176</v>
      </c>
      <c r="D356" t="b">
        <f>TRUE()</f>
        <v>1</v>
      </c>
      <c r="E356" t="b">
        <f>COUNTIF(connections!A:A, A356) &gt; 0</f>
        <v>0</v>
      </c>
      <c r="G356" t="s">
        <v>7681</v>
      </c>
      <c r="H356" t="s">
        <v>187</v>
      </c>
      <c r="I356" t="s">
        <v>7684</v>
      </c>
      <c r="J356" s="10" t="s">
        <v>7682</v>
      </c>
    </row>
    <row r="357" spans="1:10" ht="15" customHeight="1" x14ac:dyDescent="0.25">
      <c r="A357" t="s">
        <v>1284</v>
      </c>
      <c r="B357">
        <v>1984</v>
      </c>
      <c r="C357" t="s">
        <v>179</v>
      </c>
      <c r="D357" t="b">
        <f>TRUE()</f>
        <v>1</v>
      </c>
      <c r="E357" t="b">
        <f>COUNTIF(connections!A:A, A357) &gt; 0</f>
        <v>1</v>
      </c>
      <c r="G357" t="s">
        <v>1285</v>
      </c>
      <c r="H357" t="s">
        <v>187</v>
      </c>
      <c r="I357" t="s">
        <v>1286</v>
      </c>
    </row>
    <row r="358" spans="1:10" ht="15" customHeight="1" x14ac:dyDescent="0.25">
      <c r="A358" t="s">
        <v>1287</v>
      </c>
      <c r="B358">
        <v>2022</v>
      </c>
      <c r="C358" t="s">
        <v>179</v>
      </c>
      <c r="D358" t="b">
        <f>TRUE()</f>
        <v>1</v>
      </c>
      <c r="E358" t="b">
        <f>COUNTIF(connections!A:A, A358) &gt; 0</f>
        <v>1</v>
      </c>
      <c r="G358" t="s">
        <v>1288</v>
      </c>
      <c r="H358" t="s">
        <v>187</v>
      </c>
      <c r="I358" t="s">
        <v>1289</v>
      </c>
    </row>
    <row r="359" spans="1:10" ht="15" customHeight="1" x14ac:dyDescent="0.25">
      <c r="A359" t="s">
        <v>1290</v>
      </c>
      <c r="B359">
        <v>2021</v>
      </c>
      <c r="C359" t="s">
        <v>182</v>
      </c>
      <c r="D359" t="b">
        <f>TRUE()</f>
        <v>1</v>
      </c>
      <c r="E359" t="b">
        <f>COUNTIF(connections!A:A, A359) &gt; 0</f>
        <v>0</v>
      </c>
      <c r="F359" t="s">
        <v>199</v>
      </c>
      <c r="G359" t="s">
        <v>1291</v>
      </c>
      <c r="H359" t="s">
        <v>187</v>
      </c>
      <c r="I359" t="s">
        <v>1292</v>
      </c>
      <c r="J359" s="1" t="s">
        <v>1293</v>
      </c>
    </row>
    <row r="360" spans="1:10" ht="15" customHeight="1" x14ac:dyDescent="0.25">
      <c r="A360" t="s">
        <v>1294</v>
      </c>
      <c r="B360">
        <v>2019</v>
      </c>
      <c r="C360" t="s">
        <v>176</v>
      </c>
      <c r="D360" t="b">
        <f>TRUE()</f>
        <v>1</v>
      </c>
      <c r="E360" t="b">
        <f>COUNTIF(connections!A:A, A360) &gt; 0</f>
        <v>1</v>
      </c>
      <c r="F360" t="s">
        <v>199</v>
      </c>
      <c r="G360" t="s">
        <v>1295</v>
      </c>
      <c r="H360" t="s">
        <v>187</v>
      </c>
      <c r="I360" t="s">
        <v>1296</v>
      </c>
      <c r="J360" s="1" t="s">
        <v>1297</v>
      </c>
    </row>
    <row r="361" spans="1:10" ht="15" customHeight="1" x14ac:dyDescent="0.25">
      <c r="A361" t="s">
        <v>1298</v>
      </c>
      <c r="B361">
        <v>2024</v>
      </c>
      <c r="C361" t="s">
        <v>176</v>
      </c>
      <c r="D361" t="b">
        <f>TRUE()</f>
        <v>1</v>
      </c>
      <c r="E361" t="b">
        <f>COUNTIF(connections!A:A, A361) &gt; 0</f>
        <v>1</v>
      </c>
      <c r="F361" t="s">
        <v>199</v>
      </c>
      <c r="G361" t="s">
        <v>1299</v>
      </c>
      <c r="H361" t="s">
        <v>187</v>
      </c>
      <c r="I361" t="s">
        <v>1300</v>
      </c>
      <c r="J361" s="1" t="s">
        <v>1301</v>
      </c>
    </row>
    <row r="362" spans="1:10" ht="15" customHeight="1" x14ac:dyDescent="0.25">
      <c r="A362" t="s">
        <v>1302</v>
      </c>
      <c r="B362">
        <v>2023</v>
      </c>
      <c r="C362" t="s">
        <v>176</v>
      </c>
      <c r="D362" t="b">
        <f>TRUE()</f>
        <v>1</v>
      </c>
      <c r="E362" t="b">
        <f>COUNTIF(connections!A:A, A362) &gt; 0</f>
        <v>1</v>
      </c>
      <c r="F362" t="s">
        <v>199</v>
      </c>
      <c r="G362" t="s">
        <v>1303</v>
      </c>
      <c r="H362" t="s">
        <v>187</v>
      </c>
      <c r="I362" t="s">
        <v>1304</v>
      </c>
      <c r="J362" s="1" t="s">
        <v>1305</v>
      </c>
    </row>
    <row r="363" spans="1:10" ht="15" customHeight="1" x14ac:dyDescent="0.25">
      <c r="A363" t="s">
        <v>1306</v>
      </c>
      <c r="B363">
        <v>2014</v>
      </c>
      <c r="C363" t="s">
        <v>182</v>
      </c>
      <c r="D363" t="b">
        <f>TRUE()</f>
        <v>1</v>
      </c>
      <c r="E363" t="b">
        <f>COUNTIF(connections!A:A, A363) &gt; 0</f>
        <v>1</v>
      </c>
      <c r="G363" t="s">
        <v>1307</v>
      </c>
      <c r="H363" t="s">
        <v>187</v>
      </c>
      <c r="I363" t="s">
        <v>1308</v>
      </c>
      <c r="J363" s="1" t="s">
        <v>1309</v>
      </c>
    </row>
    <row r="364" spans="1:10" ht="15" customHeight="1" x14ac:dyDescent="0.25">
      <c r="A364" t="s">
        <v>1310</v>
      </c>
      <c r="B364">
        <v>2017</v>
      </c>
      <c r="C364" t="s">
        <v>182</v>
      </c>
      <c r="D364" t="b">
        <f>TRUE()</f>
        <v>1</v>
      </c>
      <c r="E364" t="b">
        <f>COUNTIF(connections!A:A, A364) &gt; 0</f>
        <v>0</v>
      </c>
      <c r="G364" t="s">
        <v>1311</v>
      </c>
      <c r="H364" t="s">
        <v>187</v>
      </c>
      <c r="I364" t="s">
        <v>8111</v>
      </c>
      <c r="J364" s="10" t="s">
        <v>8112</v>
      </c>
    </row>
    <row r="365" spans="1:10" ht="15" customHeight="1" x14ac:dyDescent="0.25">
      <c r="A365" t="s">
        <v>1312</v>
      </c>
      <c r="B365">
        <v>2026</v>
      </c>
      <c r="C365" t="s">
        <v>176</v>
      </c>
      <c r="D365" t="b">
        <v>1</v>
      </c>
      <c r="E365" t="b">
        <f>COUNTIF(connections!A:A, A365) &gt; 0</f>
        <v>0</v>
      </c>
      <c r="G365" t="s">
        <v>1313</v>
      </c>
      <c r="J365" s="10" t="s">
        <v>1314</v>
      </c>
    </row>
    <row r="366" spans="1:10" ht="15" customHeight="1" x14ac:dyDescent="0.25">
      <c r="A366" t="s">
        <v>7833</v>
      </c>
      <c r="B366">
        <v>2026</v>
      </c>
      <c r="C366" t="s">
        <v>182</v>
      </c>
      <c r="D366" t="b">
        <f>TRUE()</f>
        <v>1</v>
      </c>
      <c r="E366" t="b">
        <f>COUNTIF(connections!A:A, A366) &gt; 0</f>
        <v>0</v>
      </c>
      <c r="G366" t="s">
        <v>7834</v>
      </c>
      <c r="J366" s="10" t="s">
        <v>7835</v>
      </c>
    </row>
    <row r="367" spans="1:10" ht="15" customHeight="1" x14ac:dyDescent="0.25">
      <c r="A367" t="s">
        <v>1315</v>
      </c>
      <c r="B367">
        <v>2025</v>
      </c>
      <c r="C367" t="s">
        <v>176</v>
      </c>
      <c r="D367" t="b">
        <f>FALSE()</f>
        <v>0</v>
      </c>
      <c r="E367" t="b">
        <f>COUNTIF(connections!A:A, A367) &gt; 0</f>
        <v>0</v>
      </c>
      <c r="F367" t="s">
        <v>614</v>
      </c>
      <c r="G367" t="s">
        <v>1316</v>
      </c>
    </row>
    <row r="368" spans="1:10" ht="15" customHeight="1" x14ac:dyDescent="0.25">
      <c r="A368" t="s">
        <v>1317</v>
      </c>
      <c r="B368">
        <v>2017</v>
      </c>
      <c r="C368" t="s">
        <v>179</v>
      </c>
      <c r="D368" t="b">
        <f>TRUE()</f>
        <v>1</v>
      </c>
      <c r="E368" t="b">
        <f>COUNTIF(connections!A:A, A368) &gt; 0</f>
        <v>0</v>
      </c>
      <c r="G368" t="s">
        <v>1318</v>
      </c>
      <c r="J368" s="1" t="s">
        <v>1319</v>
      </c>
    </row>
    <row r="369" spans="1:10" ht="15" customHeight="1" x14ac:dyDescent="0.25">
      <c r="A369" t="s">
        <v>1320</v>
      </c>
      <c r="B369">
        <v>2017</v>
      </c>
      <c r="C369" t="s">
        <v>176</v>
      </c>
      <c r="D369" t="b">
        <f>TRUE()</f>
        <v>1</v>
      </c>
      <c r="E369" t="b">
        <f>COUNTIF(connections!A:A, A369) &gt; 0</f>
        <v>0</v>
      </c>
      <c r="G369" t="s">
        <v>1321</v>
      </c>
    </row>
    <row r="370" spans="1:10" ht="15" customHeight="1" x14ac:dyDescent="0.25">
      <c r="A370" t="s">
        <v>1322</v>
      </c>
      <c r="B370">
        <v>2025</v>
      </c>
      <c r="C370" t="s">
        <v>176</v>
      </c>
      <c r="D370" t="b">
        <f>FALSE()</f>
        <v>0</v>
      </c>
      <c r="E370" t="b">
        <f>COUNTIF(connections!A:A, A370) &gt; 0</f>
        <v>0</v>
      </c>
      <c r="G370" t="s">
        <v>1323</v>
      </c>
      <c r="H370" t="s">
        <v>187</v>
      </c>
      <c r="I370" t="s">
        <v>1324</v>
      </c>
      <c r="J370" s="1" t="s">
        <v>1325</v>
      </c>
    </row>
    <row r="371" spans="1:10" ht="15" customHeight="1" x14ac:dyDescent="0.25">
      <c r="A371" t="s">
        <v>1326</v>
      </c>
      <c r="B371">
        <v>2022</v>
      </c>
      <c r="C371" t="s">
        <v>176</v>
      </c>
      <c r="D371" t="b">
        <f>TRUE()</f>
        <v>1</v>
      </c>
      <c r="E371" t="b">
        <f>COUNTIF(connections!A:A, A371) &gt; 0</f>
        <v>0</v>
      </c>
      <c r="F371" t="s">
        <v>199</v>
      </c>
      <c r="G371" t="s">
        <v>1327</v>
      </c>
      <c r="H371" t="s">
        <v>187</v>
      </c>
      <c r="I371" t="s">
        <v>1328</v>
      </c>
      <c r="J371" s="1" t="s">
        <v>1329</v>
      </c>
    </row>
    <row r="372" spans="1:10" ht="15" customHeight="1" x14ac:dyDescent="0.25">
      <c r="A372" t="s">
        <v>1330</v>
      </c>
      <c r="B372">
        <v>2025</v>
      </c>
      <c r="C372" t="s">
        <v>182</v>
      </c>
      <c r="D372" t="b">
        <f>TRUE()</f>
        <v>1</v>
      </c>
      <c r="E372" t="b">
        <f>COUNTIF(connections!A:A, A372) &gt; 0</f>
        <v>0</v>
      </c>
      <c r="G372" t="s">
        <v>1331</v>
      </c>
      <c r="H372" t="s">
        <v>187</v>
      </c>
      <c r="I372" t="s">
        <v>1332</v>
      </c>
      <c r="J372" s="1" t="s">
        <v>1333</v>
      </c>
    </row>
    <row r="373" spans="1:10" ht="15" customHeight="1" x14ac:dyDescent="0.25">
      <c r="A373" t="s">
        <v>1334</v>
      </c>
      <c r="B373">
        <v>2023</v>
      </c>
      <c r="C373" t="s">
        <v>176</v>
      </c>
      <c r="D373" t="b">
        <v>1</v>
      </c>
      <c r="E373" t="b">
        <f>COUNTIF(connections!A:A, A373) &gt; 0</f>
        <v>0</v>
      </c>
      <c r="G373" t="s">
        <v>1335</v>
      </c>
    </row>
    <row r="374" spans="1:10" ht="15" customHeight="1" x14ac:dyDescent="0.25">
      <c r="A374" t="s">
        <v>1336</v>
      </c>
      <c r="B374">
        <v>2017</v>
      </c>
      <c r="C374" t="s">
        <v>176</v>
      </c>
      <c r="D374" t="b">
        <v>1</v>
      </c>
      <c r="E374" t="b">
        <f>COUNTIF(connections!A:A, A374) &gt; 0</f>
        <v>0</v>
      </c>
      <c r="G374" t="s">
        <v>1337</v>
      </c>
      <c r="H374" t="s">
        <v>187</v>
      </c>
      <c r="I374" t="s">
        <v>1338</v>
      </c>
      <c r="J374" s="1" t="s">
        <v>1339</v>
      </c>
    </row>
    <row r="375" spans="1:10" ht="15" customHeight="1" x14ac:dyDescent="0.25">
      <c r="A375" t="s">
        <v>1340</v>
      </c>
      <c r="B375">
        <v>2014</v>
      </c>
      <c r="C375" t="s">
        <v>176</v>
      </c>
      <c r="D375" t="b">
        <v>1</v>
      </c>
      <c r="E375" t="b">
        <f>COUNTIF(connections!A:A, A375) &gt; 0</f>
        <v>0</v>
      </c>
      <c r="G375" t="s">
        <v>1341</v>
      </c>
      <c r="H375" t="s">
        <v>187</v>
      </c>
      <c r="I375" t="s">
        <v>1342</v>
      </c>
      <c r="J375" s="1" t="s">
        <v>1343</v>
      </c>
    </row>
    <row r="376" spans="1:10" ht="15" customHeight="1" x14ac:dyDescent="0.25">
      <c r="A376" t="s">
        <v>1344</v>
      </c>
      <c r="B376">
        <v>2025</v>
      </c>
      <c r="C376" t="s">
        <v>176</v>
      </c>
      <c r="D376" t="b">
        <f>TRUE()</f>
        <v>1</v>
      </c>
      <c r="E376" t="b">
        <f>COUNTIF(connections!A:A, A376) &gt; 0</f>
        <v>0</v>
      </c>
      <c r="G376" t="s">
        <v>1345</v>
      </c>
      <c r="H376" t="s">
        <v>187</v>
      </c>
      <c r="I376" t="s">
        <v>1346</v>
      </c>
      <c r="J376" s="1" t="s">
        <v>1347</v>
      </c>
    </row>
    <row r="377" spans="1:10" ht="15" customHeight="1" x14ac:dyDescent="0.25">
      <c r="A377" t="s">
        <v>14315</v>
      </c>
      <c r="B377">
        <v>2026</v>
      </c>
      <c r="C377" t="s">
        <v>182</v>
      </c>
      <c r="D377" t="b">
        <v>0</v>
      </c>
      <c r="E377" t="b">
        <f>COUNTIF(connections!A:A, A377) &gt; 0</f>
        <v>0</v>
      </c>
      <c r="G377" t="s">
        <v>14316</v>
      </c>
      <c r="H377" t="s">
        <v>187</v>
      </c>
      <c r="I377" t="s">
        <v>14318</v>
      </c>
      <c r="J377" s="10" t="s">
        <v>14317</v>
      </c>
    </row>
    <row r="378" spans="1:10" ht="15" customHeight="1" x14ac:dyDescent="0.25">
      <c r="A378" t="s">
        <v>1348</v>
      </c>
      <c r="B378">
        <v>2026</v>
      </c>
      <c r="C378" t="s">
        <v>176</v>
      </c>
      <c r="D378" t="b">
        <f>TRUE()</f>
        <v>1</v>
      </c>
      <c r="E378" t="b">
        <f>COUNTIF(connections!A:A, A378) &gt; 0</f>
        <v>0</v>
      </c>
      <c r="F378" t="s">
        <v>199</v>
      </c>
      <c r="G378" t="s">
        <v>1349</v>
      </c>
      <c r="J378" s="10" t="s">
        <v>1350</v>
      </c>
    </row>
    <row r="379" spans="1:10" ht="15" customHeight="1" x14ac:dyDescent="0.25">
      <c r="A379" t="s">
        <v>1351</v>
      </c>
      <c r="B379">
        <v>2023</v>
      </c>
      <c r="C379" t="s">
        <v>176</v>
      </c>
      <c r="D379" t="b">
        <f>FALSE()</f>
        <v>0</v>
      </c>
      <c r="E379" t="b">
        <f>COUNTIF(connections!A:A, A379) &gt; 0</f>
        <v>0</v>
      </c>
      <c r="G379" t="s">
        <v>1352</v>
      </c>
    </row>
    <row r="380" spans="1:10" ht="15" customHeight="1" x14ac:dyDescent="0.25">
      <c r="A380" t="s">
        <v>1353</v>
      </c>
      <c r="B380">
        <v>2023</v>
      </c>
      <c r="C380" t="s">
        <v>182</v>
      </c>
      <c r="D380" t="b">
        <f>TRUE()</f>
        <v>1</v>
      </c>
      <c r="E380" t="b">
        <f>COUNTIF(connections!A:A, A380) &gt; 0</f>
        <v>0</v>
      </c>
      <c r="G380" t="s">
        <v>1354</v>
      </c>
      <c r="H380" t="s">
        <v>187</v>
      </c>
      <c r="I380" t="s">
        <v>1355</v>
      </c>
      <c r="J380" s="1" t="s">
        <v>1356</v>
      </c>
    </row>
    <row r="381" spans="1:10" ht="15" customHeight="1" x14ac:dyDescent="0.25">
      <c r="A381" t="s">
        <v>1357</v>
      </c>
      <c r="B381">
        <v>2025</v>
      </c>
      <c r="C381" t="s">
        <v>176</v>
      </c>
      <c r="D381" t="b">
        <f>TRUE()</f>
        <v>1</v>
      </c>
      <c r="E381" t="b">
        <f>COUNTIF(connections!A:A, A381) &gt; 0</f>
        <v>0</v>
      </c>
      <c r="G381" t="s">
        <v>1358</v>
      </c>
      <c r="H381" t="s">
        <v>187</v>
      </c>
      <c r="I381" t="s">
        <v>1359</v>
      </c>
      <c r="J381" s="1" t="s">
        <v>1360</v>
      </c>
    </row>
    <row r="382" spans="1:10" ht="15" customHeight="1" x14ac:dyDescent="0.25">
      <c r="A382" t="s">
        <v>1361</v>
      </c>
      <c r="B382">
        <v>2023</v>
      </c>
      <c r="C382" t="s">
        <v>176</v>
      </c>
      <c r="D382" t="b">
        <f>TRUE()</f>
        <v>1</v>
      </c>
      <c r="E382" t="b">
        <f>COUNTIF(connections!A:A, A382) &gt; 0</f>
        <v>0</v>
      </c>
      <c r="F382" t="s">
        <v>199</v>
      </c>
      <c r="G382" t="s">
        <v>1362</v>
      </c>
      <c r="H382" t="s">
        <v>187</v>
      </c>
      <c r="I382" t="s">
        <v>1363</v>
      </c>
      <c r="J382" s="1" t="s">
        <v>1364</v>
      </c>
    </row>
    <row r="383" spans="1:10" ht="15" customHeight="1" x14ac:dyDescent="0.25">
      <c r="A383" t="s">
        <v>1365</v>
      </c>
      <c r="B383">
        <v>2018</v>
      </c>
      <c r="C383" t="s">
        <v>176</v>
      </c>
      <c r="D383" t="b">
        <f>TRUE()</f>
        <v>1</v>
      </c>
      <c r="E383" t="b">
        <f>COUNTIF(connections!A:A, A383) &gt; 0</f>
        <v>1</v>
      </c>
      <c r="G383" t="s">
        <v>1366</v>
      </c>
      <c r="H383" t="s">
        <v>187</v>
      </c>
      <c r="I383" t="s">
        <v>1367</v>
      </c>
      <c r="J383" s="1" t="s">
        <v>1368</v>
      </c>
    </row>
    <row r="384" spans="1:10" ht="15" customHeight="1" x14ac:dyDescent="0.25">
      <c r="A384" t="s">
        <v>1369</v>
      </c>
      <c r="B384">
        <v>2025</v>
      </c>
      <c r="C384" t="s">
        <v>176</v>
      </c>
      <c r="D384" t="b">
        <f>TRUE()</f>
        <v>1</v>
      </c>
      <c r="E384" t="b">
        <f>COUNTIF(connections!A:A, A384) &gt; 0</f>
        <v>0</v>
      </c>
      <c r="G384" t="s">
        <v>1370</v>
      </c>
      <c r="H384" t="s">
        <v>187</v>
      </c>
      <c r="I384" t="s">
        <v>1371</v>
      </c>
      <c r="J384" s="1" t="s">
        <v>1372</v>
      </c>
    </row>
    <row r="385" spans="1:10" ht="15" customHeight="1" x14ac:dyDescent="0.25">
      <c r="A385" t="s">
        <v>1373</v>
      </c>
      <c r="B385">
        <v>2025</v>
      </c>
      <c r="C385" t="s">
        <v>222</v>
      </c>
      <c r="D385" t="b">
        <f>TRUE()</f>
        <v>1</v>
      </c>
      <c r="E385" t="b">
        <f>COUNTIF(connections!A:A, A385) &gt; 0</f>
        <v>0</v>
      </c>
      <c r="G385" t="s">
        <v>1374</v>
      </c>
      <c r="J385" s="10" t="s">
        <v>1375</v>
      </c>
    </row>
    <row r="386" spans="1:10" ht="15" customHeight="1" x14ac:dyDescent="0.25">
      <c r="A386" t="s">
        <v>1376</v>
      </c>
      <c r="B386">
        <v>2026</v>
      </c>
      <c r="C386" t="s">
        <v>222</v>
      </c>
      <c r="D386" t="b">
        <f>TRUE()</f>
        <v>1</v>
      </c>
      <c r="E386" t="b">
        <f>COUNTIF(connections!A:A, A386) &gt; 0</f>
        <v>0</v>
      </c>
      <c r="G386" t="s">
        <v>1377</v>
      </c>
    </row>
    <row r="387" spans="1:10" ht="15" customHeight="1" x14ac:dyDescent="0.25">
      <c r="A387" t="s">
        <v>1378</v>
      </c>
      <c r="B387">
        <v>2023</v>
      </c>
      <c r="C387" t="s">
        <v>176</v>
      </c>
      <c r="D387" t="b">
        <f>TRUE()</f>
        <v>1</v>
      </c>
      <c r="E387" t="b">
        <f>COUNTIF(connections!A:A, A387) &gt; 0</f>
        <v>0</v>
      </c>
      <c r="G387" t="s">
        <v>1379</v>
      </c>
      <c r="H387" t="s">
        <v>187</v>
      </c>
      <c r="I387" t="s">
        <v>1380</v>
      </c>
      <c r="J387" s="1" t="s">
        <v>1381</v>
      </c>
    </row>
    <row r="388" spans="1:10" ht="15" customHeight="1" x14ac:dyDescent="0.25">
      <c r="A388" t="s">
        <v>1382</v>
      </c>
      <c r="B388">
        <v>2026</v>
      </c>
      <c r="C388" t="s">
        <v>179</v>
      </c>
      <c r="D388" t="b">
        <f>TRUE()</f>
        <v>1</v>
      </c>
      <c r="E388" t="b">
        <f>COUNTIF(connections!A:A, A388) &gt; 0</f>
        <v>0</v>
      </c>
      <c r="G388" t="s">
        <v>1383</v>
      </c>
      <c r="J388" s="10" t="s">
        <v>1384</v>
      </c>
    </row>
    <row r="389" spans="1:10" ht="15" customHeight="1" x14ac:dyDescent="0.25">
      <c r="A389" t="s">
        <v>1385</v>
      </c>
      <c r="B389">
        <v>2013</v>
      </c>
      <c r="C389" t="s">
        <v>179</v>
      </c>
      <c r="D389" t="b">
        <f>TRUE()</f>
        <v>1</v>
      </c>
      <c r="E389" t="b">
        <f>COUNTIF(connections!A:A, A389) &gt; 0</f>
        <v>1</v>
      </c>
      <c r="G389" t="s">
        <v>1386</v>
      </c>
      <c r="H389" t="s">
        <v>187</v>
      </c>
      <c r="I389" t="s">
        <v>1387</v>
      </c>
    </row>
    <row r="390" spans="1:10" ht="15" customHeight="1" x14ac:dyDescent="0.25">
      <c r="A390" t="s">
        <v>1388</v>
      </c>
      <c r="B390">
        <v>2025</v>
      </c>
      <c r="C390" t="s">
        <v>179</v>
      </c>
      <c r="D390" t="b">
        <f>TRUE()</f>
        <v>1</v>
      </c>
      <c r="E390" t="b">
        <f>COUNTIF(connections!A:A, A390) &gt; 0</f>
        <v>0</v>
      </c>
      <c r="F390" t="s">
        <v>1389</v>
      </c>
      <c r="G390" t="s">
        <v>1390</v>
      </c>
    </row>
    <row r="391" spans="1:10" ht="15" customHeight="1" x14ac:dyDescent="0.25">
      <c r="A391" t="s">
        <v>1391</v>
      </c>
      <c r="B391">
        <v>2026</v>
      </c>
      <c r="C391" t="s">
        <v>176</v>
      </c>
      <c r="D391" t="b">
        <f>TRUE()</f>
        <v>1</v>
      </c>
      <c r="E391" t="b">
        <f>COUNTIF(connections!A:A, A391) &gt; 0</f>
        <v>0</v>
      </c>
      <c r="G391" t="s">
        <v>1392</v>
      </c>
      <c r="J391" s="10" t="s">
        <v>1393</v>
      </c>
    </row>
    <row r="392" spans="1:10" ht="15" customHeight="1" x14ac:dyDescent="0.25">
      <c r="A392" t="s">
        <v>1394</v>
      </c>
      <c r="B392">
        <v>2026</v>
      </c>
      <c r="C392" t="s">
        <v>182</v>
      </c>
      <c r="D392" t="b">
        <f>TRUE()</f>
        <v>1</v>
      </c>
      <c r="E392" t="b">
        <f>COUNTIF(connections!A:A, A392) &gt; 0</f>
        <v>0</v>
      </c>
      <c r="G392" t="s">
        <v>1395</v>
      </c>
    </row>
    <row r="393" spans="1:10" ht="15" customHeight="1" x14ac:dyDescent="0.25">
      <c r="A393" t="s">
        <v>1396</v>
      </c>
      <c r="B393">
        <v>2026</v>
      </c>
      <c r="C393" t="s">
        <v>176</v>
      </c>
      <c r="D393" t="b">
        <f>TRUE()</f>
        <v>1</v>
      </c>
      <c r="E393" t="b">
        <f>COUNTIF(connections!A:A, A393) &gt; 0</f>
        <v>0</v>
      </c>
      <c r="F393" t="s">
        <v>1397</v>
      </c>
      <c r="G393" t="s">
        <v>1398</v>
      </c>
      <c r="H393" t="s">
        <v>187</v>
      </c>
      <c r="I393" t="s">
        <v>1399</v>
      </c>
    </row>
    <row r="394" spans="1:10" ht="15" customHeight="1" x14ac:dyDescent="0.25">
      <c r="A394" t="s">
        <v>1400</v>
      </c>
      <c r="B394">
        <v>2012</v>
      </c>
      <c r="C394" t="s">
        <v>179</v>
      </c>
      <c r="D394" t="b">
        <f>TRUE()</f>
        <v>1</v>
      </c>
      <c r="E394" t="b">
        <f>COUNTIF(connections!A:A, A394) &gt; 0</f>
        <v>0</v>
      </c>
      <c r="G394" t="s">
        <v>1401</v>
      </c>
      <c r="J394" s="10" t="s">
        <v>1402</v>
      </c>
    </row>
    <row r="395" spans="1:10" ht="15" customHeight="1" x14ac:dyDescent="0.25">
      <c r="A395" t="s">
        <v>1403</v>
      </c>
      <c r="B395">
        <v>2025</v>
      </c>
      <c r="C395" t="s">
        <v>176</v>
      </c>
      <c r="D395" t="b">
        <f>TRUE()</f>
        <v>1</v>
      </c>
      <c r="E395" t="b">
        <f>COUNTIF(connections!A:A, A395) &gt; 0</f>
        <v>0</v>
      </c>
      <c r="G395" t="s">
        <v>1404</v>
      </c>
      <c r="H395" t="s">
        <v>187</v>
      </c>
      <c r="I395" t="s">
        <v>1405</v>
      </c>
      <c r="J395" s="1" t="s">
        <v>1406</v>
      </c>
    </row>
    <row r="396" spans="1:10" ht="15" customHeight="1" x14ac:dyDescent="0.25">
      <c r="A396" t="s">
        <v>1407</v>
      </c>
      <c r="B396">
        <v>2017</v>
      </c>
      <c r="C396" t="s">
        <v>179</v>
      </c>
      <c r="D396" t="b">
        <f>TRUE()</f>
        <v>1</v>
      </c>
      <c r="E396" t="b">
        <f>COUNTIF(connections!A:A, A396) &gt; 0</f>
        <v>0</v>
      </c>
      <c r="G396" t="s">
        <v>1408</v>
      </c>
    </row>
    <row r="397" spans="1:10" ht="15" customHeight="1" x14ac:dyDescent="0.25">
      <c r="A397" t="s">
        <v>14246</v>
      </c>
      <c r="B397">
        <v>2022</v>
      </c>
      <c r="C397" t="s">
        <v>222</v>
      </c>
      <c r="D397" t="b">
        <v>1</v>
      </c>
      <c r="E397" t="b">
        <f>COUNTIF(connections!A:A, A397) &gt; 0</f>
        <v>0</v>
      </c>
      <c r="F397" t="s">
        <v>404</v>
      </c>
      <c r="G397" t="s">
        <v>14247</v>
      </c>
      <c r="H397" t="s">
        <v>187</v>
      </c>
      <c r="I397" t="s">
        <v>14248</v>
      </c>
    </row>
    <row r="398" spans="1:10" ht="15" customHeight="1" x14ac:dyDescent="0.25">
      <c r="A398" t="s">
        <v>1409</v>
      </c>
      <c r="B398">
        <v>2022</v>
      </c>
      <c r="C398" t="s">
        <v>176</v>
      </c>
      <c r="D398" t="b">
        <f>TRUE()</f>
        <v>1</v>
      </c>
      <c r="E398" t="b">
        <f>COUNTIF(connections!A:A, A398) &gt; 0</f>
        <v>0</v>
      </c>
      <c r="G398" t="s">
        <v>1410</v>
      </c>
      <c r="H398" t="s">
        <v>187</v>
      </c>
      <c r="I398" t="s">
        <v>1411</v>
      </c>
      <c r="J398" s="1" t="s">
        <v>1412</v>
      </c>
    </row>
    <row r="399" spans="1:10" ht="15" customHeight="1" x14ac:dyDescent="0.25">
      <c r="A399" t="s">
        <v>1413</v>
      </c>
      <c r="B399">
        <v>2017</v>
      </c>
      <c r="C399" t="s">
        <v>176</v>
      </c>
      <c r="D399" t="b">
        <f>TRUE()</f>
        <v>1</v>
      </c>
      <c r="E399" t="b">
        <f>COUNTIF(connections!A:A, A399) &gt; 0</f>
        <v>0</v>
      </c>
      <c r="G399" t="s">
        <v>1414</v>
      </c>
      <c r="H399" t="s">
        <v>187</v>
      </c>
      <c r="I399" t="s">
        <v>1415</v>
      </c>
      <c r="J399" s="1" t="s">
        <v>1416</v>
      </c>
    </row>
    <row r="400" spans="1:10" ht="15" customHeight="1" x14ac:dyDescent="0.25">
      <c r="A400" t="s">
        <v>1417</v>
      </c>
      <c r="B400">
        <v>2016</v>
      </c>
      <c r="C400" t="s">
        <v>176</v>
      </c>
      <c r="D400" t="b">
        <v>1</v>
      </c>
      <c r="E400" t="b">
        <f>COUNTIF(connections!A:A, A400) &gt; 0</f>
        <v>0</v>
      </c>
      <c r="G400" t="s">
        <v>1418</v>
      </c>
      <c r="J400" s="10" t="s">
        <v>1419</v>
      </c>
    </row>
    <row r="401" spans="1:10" ht="15" customHeight="1" x14ac:dyDescent="0.25">
      <c r="A401" t="s">
        <v>1420</v>
      </c>
      <c r="B401">
        <v>2007</v>
      </c>
      <c r="C401" t="s">
        <v>179</v>
      </c>
      <c r="D401" t="b">
        <f>TRUE()</f>
        <v>1</v>
      </c>
      <c r="E401" t="b">
        <f>COUNTIF(connections!A:A, A401) &gt; 0</f>
        <v>1</v>
      </c>
      <c r="G401" t="s">
        <v>1421</v>
      </c>
      <c r="H401" t="s">
        <v>187</v>
      </c>
      <c r="I401" t="s">
        <v>1422</v>
      </c>
    </row>
    <row r="402" spans="1:10" ht="15" customHeight="1" x14ac:dyDescent="0.25">
      <c r="A402" t="s">
        <v>1423</v>
      </c>
      <c r="B402">
        <v>2015</v>
      </c>
      <c r="C402" t="s">
        <v>222</v>
      </c>
      <c r="D402" t="b">
        <f>TRUE()</f>
        <v>1</v>
      </c>
      <c r="E402" t="b">
        <f>COUNTIF(connections!A:A, A402) &gt; 0</f>
        <v>0</v>
      </c>
      <c r="G402" t="s">
        <v>1424</v>
      </c>
      <c r="H402" t="s">
        <v>187</v>
      </c>
      <c r="I402" t="s">
        <v>8395</v>
      </c>
    </row>
    <row r="403" spans="1:10" ht="15" customHeight="1" x14ac:dyDescent="0.25">
      <c r="A403" t="s">
        <v>14243</v>
      </c>
      <c r="B403">
        <v>2026</v>
      </c>
      <c r="C403" t="s">
        <v>182</v>
      </c>
      <c r="D403" t="b">
        <v>0</v>
      </c>
      <c r="E403" t="b">
        <f>COUNTIF(connections!A:A, A403) &gt; 0</f>
        <v>0</v>
      </c>
      <c r="G403" t="s">
        <v>14244</v>
      </c>
      <c r="J403" s="10" t="s">
        <v>14245</v>
      </c>
    </row>
    <row r="404" spans="1:10" ht="15" customHeight="1" x14ac:dyDescent="0.25">
      <c r="A404" t="s">
        <v>1425</v>
      </c>
      <c r="B404">
        <v>2011</v>
      </c>
      <c r="C404" t="s">
        <v>179</v>
      </c>
      <c r="D404" t="b">
        <f>TRUE()</f>
        <v>1</v>
      </c>
      <c r="E404" t="b">
        <f>COUNTIF(connections!A:A, A404) &gt; 0</f>
        <v>0</v>
      </c>
      <c r="F404" t="s">
        <v>274</v>
      </c>
      <c r="G404" t="s">
        <v>1426</v>
      </c>
      <c r="H404" t="s">
        <v>187</v>
      </c>
      <c r="I404" t="s">
        <v>1427</v>
      </c>
    </row>
    <row r="405" spans="1:10" ht="15" customHeight="1" x14ac:dyDescent="0.25">
      <c r="A405" t="s">
        <v>1428</v>
      </c>
      <c r="B405">
        <v>2023</v>
      </c>
      <c r="C405" t="s">
        <v>222</v>
      </c>
      <c r="D405" t="b">
        <f>TRUE()</f>
        <v>1</v>
      </c>
      <c r="E405" t="b">
        <f>COUNTIF(connections!A:A, A405) &gt; 0</f>
        <v>1</v>
      </c>
      <c r="G405" t="s">
        <v>1429</v>
      </c>
      <c r="H405" t="s">
        <v>187</v>
      </c>
      <c r="I405" t="s">
        <v>1430</v>
      </c>
      <c r="J405" s="10" t="s">
        <v>1431</v>
      </c>
    </row>
    <row r="406" spans="1:10" ht="15" customHeight="1" x14ac:dyDescent="0.25">
      <c r="A406" t="s">
        <v>1432</v>
      </c>
      <c r="B406">
        <v>2025</v>
      </c>
      <c r="C406" t="s">
        <v>222</v>
      </c>
      <c r="D406" t="b">
        <f>TRUE()</f>
        <v>1</v>
      </c>
      <c r="E406" t="b">
        <f>COUNTIF(connections!A:A, A406) &gt; 0</f>
        <v>0</v>
      </c>
      <c r="G406" t="s">
        <v>1433</v>
      </c>
      <c r="J406" s="10" t="s">
        <v>1434</v>
      </c>
    </row>
    <row r="407" spans="1:10" ht="15" customHeight="1" x14ac:dyDescent="0.25">
      <c r="A407" t="s">
        <v>1435</v>
      </c>
      <c r="B407">
        <v>2021</v>
      </c>
      <c r="C407" t="s">
        <v>182</v>
      </c>
      <c r="D407" t="b">
        <f>TRUE()</f>
        <v>1</v>
      </c>
      <c r="E407" t="b">
        <f>COUNTIF(connections!A:A, A407) &gt; 0</f>
        <v>1</v>
      </c>
      <c r="G407" t="s">
        <v>1436</v>
      </c>
      <c r="H407" t="s">
        <v>187</v>
      </c>
      <c r="I407" t="s">
        <v>1437</v>
      </c>
      <c r="J407" s="1" t="s">
        <v>1438</v>
      </c>
    </row>
    <row r="408" spans="1:10" ht="15" customHeight="1" x14ac:dyDescent="0.25">
      <c r="A408" t="s">
        <v>7968</v>
      </c>
      <c r="B408">
        <v>2026</v>
      </c>
      <c r="C408" t="s">
        <v>182</v>
      </c>
      <c r="D408" t="b">
        <f>TRUE()</f>
        <v>1</v>
      </c>
      <c r="E408" t="b">
        <f>COUNTIF(connections!A:A, A408) &gt; 0</f>
        <v>0</v>
      </c>
      <c r="G408" t="s">
        <v>7969</v>
      </c>
      <c r="J408" s="10" t="s">
        <v>7970</v>
      </c>
    </row>
    <row r="409" spans="1:10" ht="15" customHeight="1" x14ac:dyDescent="0.25">
      <c r="A409" t="s">
        <v>1439</v>
      </c>
      <c r="B409">
        <v>2021</v>
      </c>
      <c r="C409" t="s">
        <v>222</v>
      </c>
      <c r="D409" t="b">
        <f>TRUE()</f>
        <v>1</v>
      </c>
      <c r="E409" t="b">
        <f>COUNTIF(connections!A:A, A409) &gt; 0</f>
        <v>0</v>
      </c>
      <c r="G409" t="s">
        <v>1440</v>
      </c>
      <c r="H409" t="s">
        <v>187</v>
      </c>
      <c r="I409" t="s">
        <v>1441</v>
      </c>
      <c r="J409" s="1" t="s">
        <v>1442</v>
      </c>
    </row>
    <row r="410" spans="1:10" ht="15" customHeight="1" x14ac:dyDescent="0.25">
      <c r="A410" t="s">
        <v>1443</v>
      </c>
      <c r="B410">
        <v>2018</v>
      </c>
      <c r="C410" t="s">
        <v>222</v>
      </c>
      <c r="D410" t="b">
        <f>TRUE()</f>
        <v>1</v>
      </c>
      <c r="E410" t="b">
        <f>COUNTIF(connections!A:A, A410) &gt; 0</f>
        <v>1</v>
      </c>
      <c r="F410" t="s">
        <v>274</v>
      </c>
      <c r="G410" t="s">
        <v>1444</v>
      </c>
      <c r="H410" t="s">
        <v>187</v>
      </c>
      <c r="I410" t="s">
        <v>1445</v>
      </c>
      <c r="J410" s="1" t="s">
        <v>1446</v>
      </c>
    </row>
    <row r="411" spans="1:10" ht="15" customHeight="1" x14ac:dyDescent="0.25">
      <c r="A411" t="s">
        <v>1447</v>
      </c>
      <c r="B411">
        <v>2025</v>
      </c>
      <c r="C411" t="s">
        <v>182</v>
      </c>
      <c r="D411" t="b">
        <f>TRUE()</f>
        <v>1</v>
      </c>
      <c r="E411" t="b">
        <f>COUNTIF(connections!A:A, A411) &gt; 0</f>
        <v>0</v>
      </c>
      <c r="G411" t="s">
        <v>1448</v>
      </c>
      <c r="J411" s="10" t="s">
        <v>1449</v>
      </c>
    </row>
    <row r="412" spans="1:10" ht="15" customHeight="1" x14ac:dyDescent="0.25">
      <c r="A412" t="s">
        <v>1450</v>
      </c>
      <c r="B412">
        <v>2019</v>
      </c>
      <c r="C412" t="s">
        <v>222</v>
      </c>
      <c r="D412" t="b">
        <f>TRUE()</f>
        <v>1</v>
      </c>
      <c r="E412" t="b">
        <f>COUNTIF(connections!A:A, A412) &gt; 0</f>
        <v>0</v>
      </c>
      <c r="G412" t="s">
        <v>1451</v>
      </c>
      <c r="H412" t="s">
        <v>187</v>
      </c>
      <c r="I412" t="s">
        <v>1452</v>
      </c>
      <c r="J412" s="1" t="s">
        <v>1453</v>
      </c>
    </row>
    <row r="413" spans="1:10" ht="15" customHeight="1" x14ac:dyDescent="0.25">
      <c r="A413" t="s">
        <v>1454</v>
      </c>
      <c r="B413">
        <v>2001</v>
      </c>
      <c r="C413" t="s">
        <v>179</v>
      </c>
      <c r="D413" t="b">
        <f>TRUE()</f>
        <v>1</v>
      </c>
      <c r="E413" t="b">
        <f>COUNTIF(connections!A:A, A413) &gt; 0</f>
        <v>1</v>
      </c>
      <c r="G413" t="s">
        <v>1455</v>
      </c>
      <c r="H413" t="s">
        <v>187</v>
      </c>
      <c r="I413" t="s">
        <v>1456</v>
      </c>
    </row>
    <row r="414" spans="1:10" ht="15" customHeight="1" x14ac:dyDescent="0.25">
      <c r="A414" t="s">
        <v>1457</v>
      </c>
      <c r="B414">
        <v>2007</v>
      </c>
      <c r="C414" t="s">
        <v>179</v>
      </c>
      <c r="D414" t="b">
        <f>TRUE()</f>
        <v>1</v>
      </c>
      <c r="E414" t="b">
        <f>COUNTIF(connections!A:A, A414) &gt; 0</f>
        <v>0</v>
      </c>
      <c r="G414" t="s">
        <v>1458</v>
      </c>
      <c r="H414" t="s">
        <v>187</v>
      </c>
      <c r="I414" t="s">
        <v>1459</v>
      </c>
    </row>
    <row r="415" spans="1:10" ht="15" customHeight="1" x14ac:dyDescent="0.25">
      <c r="A415" t="s">
        <v>1460</v>
      </c>
      <c r="B415">
        <v>2006</v>
      </c>
      <c r="C415" t="s">
        <v>179</v>
      </c>
      <c r="D415" t="b">
        <f>TRUE()</f>
        <v>1</v>
      </c>
      <c r="E415" t="b">
        <f>COUNTIF(connections!A:A, A415) &gt; 0</f>
        <v>1</v>
      </c>
      <c r="G415" t="s">
        <v>1461</v>
      </c>
      <c r="H415" t="s">
        <v>187</v>
      </c>
      <c r="I415" t="s">
        <v>1462</v>
      </c>
    </row>
    <row r="416" spans="1:10" ht="15" customHeight="1" x14ac:dyDescent="0.25">
      <c r="A416" t="s">
        <v>1463</v>
      </c>
      <c r="B416">
        <v>2025</v>
      </c>
      <c r="C416" t="s">
        <v>176</v>
      </c>
      <c r="D416" t="b">
        <f>TRUE()</f>
        <v>1</v>
      </c>
      <c r="E416" t="b">
        <f>COUNTIF(connections!A:A, A416) &gt; 0</f>
        <v>0</v>
      </c>
      <c r="G416" t="s">
        <v>1464</v>
      </c>
    </row>
    <row r="417" spans="1:10" ht="15" customHeight="1" x14ac:dyDescent="0.25">
      <c r="A417" t="s">
        <v>1465</v>
      </c>
      <c r="B417">
        <v>2018</v>
      </c>
      <c r="C417" t="s">
        <v>176</v>
      </c>
      <c r="D417" t="b">
        <f>FALSE()</f>
        <v>0</v>
      </c>
      <c r="E417" t="b">
        <f>COUNTIF(connections!A:A, A417) &gt; 0</f>
        <v>0</v>
      </c>
      <c r="F417" t="s">
        <v>264</v>
      </c>
      <c r="G417" t="s">
        <v>1466</v>
      </c>
    </row>
    <row r="418" spans="1:10" ht="15" customHeight="1" x14ac:dyDescent="0.25">
      <c r="A418" t="s">
        <v>1467</v>
      </c>
      <c r="B418">
        <v>2019</v>
      </c>
      <c r="C418" t="s">
        <v>179</v>
      </c>
      <c r="D418" t="b">
        <f>TRUE()</f>
        <v>1</v>
      </c>
      <c r="E418" t="b">
        <f>COUNTIF(connections!A:A, A418) &gt; 0</f>
        <v>0</v>
      </c>
      <c r="F418" t="s">
        <v>274</v>
      </c>
      <c r="G418" t="s">
        <v>1468</v>
      </c>
      <c r="H418" t="s">
        <v>187</v>
      </c>
      <c r="I418" t="s">
        <v>1469</v>
      </c>
      <c r="J418" s="1" t="s">
        <v>1470</v>
      </c>
    </row>
    <row r="419" spans="1:10" ht="15" customHeight="1" x14ac:dyDescent="0.25">
      <c r="A419" t="s">
        <v>1471</v>
      </c>
      <c r="B419">
        <v>2023</v>
      </c>
      <c r="C419" t="s">
        <v>176</v>
      </c>
      <c r="D419" t="b">
        <f>TRUE()</f>
        <v>1</v>
      </c>
      <c r="E419" t="b">
        <f>COUNTIF(connections!A:A, A419) &gt; 0</f>
        <v>0</v>
      </c>
      <c r="G419" t="s">
        <v>1472</v>
      </c>
      <c r="H419" t="s">
        <v>187</v>
      </c>
      <c r="I419" t="s">
        <v>1473</v>
      </c>
      <c r="J419" s="1" t="s">
        <v>1474</v>
      </c>
    </row>
    <row r="420" spans="1:10" ht="15" customHeight="1" x14ac:dyDescent="0.25">
      <c r="A420" t="s">
        <v>1475</v>
      </c>
      <c r="B420">
        <v>2024</v>
      </c>
      <c r="C420" t="s">
        <v>222</v>
      </c>
      <c r="D420" t="b">
        <f>TRUE()</f>
        <v>1</v>
      </c>
      <c r="E420" t="b">
        <f>COUNTIF(connections!A:A, A420) &gt; 0</f>
        <v>0</v>
      </c>
      <c r="G420" t="s">
        <v>1476</v>
      </c>
      <c r="H420" t="s">
        <v>187</v>
      </c>
      <c r="I420" t="s">
        <v>1477</v>
      </c>
      <c r="J420" s="1" t="s">
        <v>1478</v>
      </c>
    </row>
    <row r="421" spans="1:10" ht="15" customHeight="1" x14ac:dyDescent="0.25">
      <c r="A421" t="s">
        <v>1479</v>
      </c>
      <c r="B421">
        <v>2025</v>
      </c>
      <c r="C421" t="s">
        <v>176</v>
      </c>
      <c r="D421" t="b">
        <f>TRUE()</f>
        <v>1</v>
      </c>
      <c r="E421" t="b">
        <f>COUNTIF(connections!A:A, A421) &gt; 0</f>
        <v>0</v>
      </c>
      <c r="G421" t="s">
        <v>1480</v>
      </c>
      <c r="J421" s="10" t="s">
        <v>1481</v>
      </c>
    </row>
    <row r="422" spans="1:10" ht="15" customHeight="1" x14ac:dyDescent="0.25">
      <c r="A422" t="s">
        <v>9919</v>
      </c>
      <c r="B422">
        <v>2026</v>
      </c>
      <c r="C422" t="s">
        <v>222</v>
      </c>
      <c r="D422" t="b">
        <v>0</v>
      </c>
      <c r="E422" t="b">
        <f>COUNTIF(connections!A:A, A422) &gt; 0</f>
        <v>0</v>
      </c>
      <c r="G422" t="s">
        <v>9920</v>
      </c>
      <c r="J422" s="10" t="s">
        <v>9921</v>
      </c>
    </row>
    <row r="423" spans="1:10" ht="15" customHeight="1" x14ac:dyDescent="0.25">
      <c r="A423" t="s">
        <v>1482</v>
      </c>
      <c r="B423">
        <v>2015</v>
      </c>
      <c r="C423" t="s">
        <v>179</v>
      </c>
      <c r="D423" t="b">
        <f>TRUE()</f>
        <v>1</v>
      </c>
      <c r="E423" t="b">
        <f>COUNTIF(connections!A:A, A423) &gt; 0</f>
        <v>0</v>
      </c>
      <c r="G423" t="s">
        <v>1483</v>
      </c>
      <c r="H423" t="s">
        <v>187</v>
      </c>
      <c r="I423" t="s">
        <v>1484</v>
      </c>
      <c r="J423" s="1" t="s">
        <v>1485</v>
      </c>
    </row>
    <row r="424" spans="1:10" ht="16.5" customHeight="1" x14ac:dyDescent="0.25">
      <c r="A424" t="s">
        <v>1486</v>
      </c>
      <c r="B424">
        <v>2023</v>
      </c>
      <c r="C424" t="s">
        <v>176</v>
      </c>
      <c r="D424" t="b">
        <f>TRUE()</f>
        <v>1</v>
      </c>
      <c r="E424" t="b">
        <f>COUNTIF(connections!A:A, A424) &gt; 0</f>
        <v>0</v>
      </c>
      <c r="G424" t="s">
        <v>1487</v>
      </c>
      <c r="H424" t="s">
        <v>187</v>
      </c>
      <c r="I424" t="s">
        <v>1488</v>
      </c>
      <c r="J424" s="1" t="s">
        <v>1489</v>
      </c>
    </row>
    <row r="425" spans="1:10" ht="15" customHeight="1" x14ac:dyDescent="0.25">
      <c r="A425" t="s">
        <v>7959</v>
      </c>
      <c r="B425">
        <v>2026</v>
      </c>
      <c r="C425" t="s">
        <v>176</v>
      </c>
      <c r="D425" t="b">
        <f>TRUE()</f>
        <v>1</v>
      </c>
      <c r="E425" t="b">
        <f>COUNTIF(connections!A:A, A425) &gt; 0</f>
        <v>0</v>
      </c>
      <c r="G425" t="s">
        <v>7960</v>
      </c>
      <c r="J425" s="10" t="s">
        <v>7961</v>
      </c>
    </row>
    <row r="426" spans="1:10" ht="15" customHeight="1" x14ac:dyDescent="0.25">
      <c r="A426" t="s">
        <v>1490</v>
      </c>
      <c r="B426">
        <v>2025</v>
      </c>
      <c r="C426" t="s">
        <v>222</v>
      </c>
      <c r="D426" t="b">
        <v>1</v>
      </c>
      <c r="E426" t="b">
        <f>COUNTIF(connections!A:A, A426) &gt; 0</f>
        <v>0</v>
      </c>
      <c r="G426" t="s">
        <v>1491</v>
      </c>
      <c r="H426" t="s">
        <v>187</v>
      </c>
      <c r="I426" t="s">
        <v>12664</v>
      </c>
      <c r="J426" s="10" t="s">
        <v>12665</v>
      </c>
    </row>
    <row r="427" spans="1:10" ht="15" customHeight="1" x14ac:dyDescent="0.25">
      <c r="A427" t="s">
        <v>1492</v>
      </c>
      <c r="B427">
        <v>2025</v>
      </c>
      <c r="C427" t="s">
        <v>176</v>
      </c>
      <c r="D427" t="b">
        <f>TRUE()</f>
        <v>1</v>
      </c>
      <c r="E427" t="b">
        <f>COUNTIF(connections!A:A, A427) &gt; 0</f>
        <v>0</v>
      </c>
      <c r="F427" t="s">
        <v>399</v>
      </c>
      <c r="G427" t="s">
        <v>1493</v>
      </c>
      <c r="H427" t="s">
        <v>187</v>
      </c>
      <c r="I427" t="s">
        <v>1494</v>
      </c>
      <c r="J427" s="1" t="s">
        <v>1495</v>
      </c>
    </row>
    <row r="428" spans="1:10" ht="15" customHeight="1" x14ac:dyDescent="0.25">
      <c r="A428" t="s">
        <v>1496</v>
      </c>
      <c r="B428">
        <v>2016</v>
      </c>
      <c r="C428" t="s">
        <v>222</v>
      </c>
      <c r="D428" t="b">
        <f>TRUE()</f>
        <v>1</v>
      </c>
      <c r="E428" t="b">
        <f>COUNTIF(connections!A:A, A428) &gt; 0</f>
        <v>1</v>
      </c>
      <c r="G428" t="s">
        <v>1497</v>
      </c>
      <c r="H428" t="s">
        <v>187</v>
      </c>
      <c r="I428" t="s">
        <v>1498</v>
      </c>
      <c r="J428" s="1" t="s">
        <v>1499</v>
      </c>
    </row>
    <row r="429" spans="1:10" ht="15" customHeight="1" x14ac:dyDescent="0.25">
      <c r="A429" t="s">
        <v>9899</v>
      </c>
      <c r="B429">
        <v>2017</v>
      </c>
      <c r="C429" t="s">
        <v>222</v>
      </c>
      <c r="D429" t="b">
        <v>0</v>
      </c>
      <c r="E429" t="b">
        <f>COUNTIF(connections!A:A, A429) &gt; 0</f>
        <v>0</v>
      </c>
      <c r="G429" t="s">
        <v>9900</v>
      </c>
      <c r="H429" t="s">
        <v>187</v>
      </c>
      <c r="I429" t="s">
        <v>9902</v>
      </c>
      <c r="J429" s="10" t="s">
        <v>9901</v>
      </c>
    </row>
    <row r="430" spans="1:10" ht="15" customHeight="1" x14ac:dyDescent="0.25">
      <c r="A430" t="s">
        <v>14322</v>
      </c>
      <c r="B430">
        <v>2026</v>
      </c>
      <c r="C430" t="s">
        <v>182</v>
      </c>
      <c r="D430" t="b">
        <v>1</v>
      </c>
      <c r="E430" t="b">
        <f>COUNTIF(connections!A:A, A430) &gt; 0</f>
        <v>0</v>
      </c>
      <c r="G430" t="s">
        <v>14323</v>
      </c>
      <c r="J430" s="10" t="s">
        <v>14324</v>
      </c>
    </row>
    <row r="431" spans="1:10" ht="15" customHeight="1" x14ac:dyDescent="0.25">
      <c r="A431" t="s">
        <v>1500</v>
      </c>
      <c r="B431">
        <v>2023</v>
      </c>
      <c r="C431" t="s">
        <v>176</v>
      </c>
      <c r="D431" t="b">
        <f>TRUE()</f>
        <v>1</v>
      </c>
      <c r="E431" t="b">
        <f>COUNTIF(connections!A:A, A431) &gt; 0</f>
        <v>0</v>
      </c>
      <c r="F431" t="s">
        <v>529</v>
      </c>
      <c r="G431" t="s">
        <v>1501</v>
      </c>
      <c r="H431" t="s">
        <v>187</v>
      </c>
      <c r="I431" t="s">
        <v>1502</v>
      </c>
      <c r="J431" s="1" t="s">
        <v>1020</v>
      </c>
    </row>
    <row r="432" spans="1:10" ht="15" customHeight="1" x14ac:dyDescent="0.25">
      <c r="A432" t="s">
        <v>1503</v>
      </c>
      <c r="B432">
        <v>2025</v>
      </c>
      <c r="C432" t="s">
        <v>222</v>
      </c>
      <c r="D432" t="b">
        <f>TRUE()</f>
        <v>1</v>
      </c>
      <c r="E432" t="b">
        <f>COUNTIF(connections!A:A, A432) &gt; 0</f>
        <v>0</v>
      </c>
      <c r="F432" t="s">
        <v>1030</v>
      </c>
      <c r="G432" t="s">
        <v>1504</v>
      </c>
      <c r="H432" t="s">
        <v>187</v>
      </c>
      <c r="I432" t="s">
        <v>1505</v>
      </c>
      <c r="J432" s="1" t="s">
        <v>1506</v>
      </c>
    </row>
    <row r="433" spans="1:10" ht="15" customHeight="1" x14ac:dyDescent="0.25">
      <c r="A433" t="s">
        <v>1507</v>
      </c>
      <c r="B433">
        <v>2025</v>
      </c>
      <c r="C433" t="s">
        <v>182</v>
      </c>
      <c r="D433" t="b">
        <f>TRUE()</f>
        <v>1</v>
      </c>
      <c r="E433" t="b">
        <f>COUNTIF(connections!A:A, A433) &gt; 0</f>
        <v>0</v>
      </c>
      <c r="F433" t="s">
        <v>1030</v>
      </c>
      <c r="G433" t="s">
        <v>1508</v>
      </c>
      <c r="H433" t="s">
        <v>187</v>
      </c>
      <c r="I433" t="s">
        <v>1509</v>
      </c>
      <c r="J433" s="1" t="s">
        <v>1510</v>
      </c>
    </row>
    <row r="434" spans="1:10" ht="15" customHeight="1" x14ac:dyDescent="0.25">
      <c r="A434" t="s">
        <v>1511</v>
      </c>
      <c r="B434">
        <v>2020</v>
      </c>
      <c r="C434" t="s">
        <v>182</v>
      </c>
      <c r="D434" t="b">
        <f>TRUE()</f>
        <v>1</v>
      </c>
      <c r="E434" t="b">
        <f>COUNTIF(connections!A:A, A434) &gt; 0</f>
        <v>0</v>
      </c>
      <c r="G434" t="s">
        <v>1512</v>
      </c>
    </row>
    <row r="435" spans="1:10" ht="15" customHeight="1" x14ac:dyDescent="0.25">
      <c r="A435" t="s">
        <v>1513</v>
      </c>
      <c r="B435">
        <v>2020</v>
      </c>
      <c r="C435" t="s">
        <v>179</v>
      </c>
      <c r="D435" t="b">
        <f>TRUE()</f>
        <v>1</v>
      </c>
      <c r="E435" t="b">
        <f>COUNTIF(connections!A:A, A435) &gt; 0</f>
        <v>0</v>
      </c>
      <c r="G435" t="s">
        <v>1514</v>
      </c>
      <c r="H435" t="s">
        <v>187</v>
      </c>
      <c r="I435" t="s">
        <v>1515</v>
      </c>
    </row>
    <row r="436" spans="1:10" ht="15" customHeight="1" x14ac:dyDescent="0.25">
      <c r="A436" t="s">
        <v>1516</v>
      </c>
      <c r="B436">
        <v>2024</v>
      </c>
      <c r="C436" t="s">
        <v>176</v>
      </c>
      <c r="D436" t="b">
        <f>TRUE()</f>
        <v>1</v>
      </c>
      <c r="E436" t="b">
        <f>COUNTIF(connections!A:A, A436) &gt; 0</f>
        <v>1</v>
      </c>
      <c r="F436" t="s">
        <v>652</v>
      </c>
      <c r="G436" t="s">
        <v>1517</v>
      </c>
      <c r="H436" t="s">
        <v>187</v>
      </c>
      <c r="I436" t="s">
        <v>1518</v>
      </c>
      <c r="J436" s="1" t="s">
        <v>1519</v>
      </c>
    </row>
    <row r="437" spans="1:10" ht="15" customHeight="1" x14ac:dyDescent="0.25">
      <c r="A437" t="s">
        <v>1520</v>
      </c>
      <c r="B437">
        <v>2006</v>
      </c>
      <c r="C437" t="s">
        <v>179</v>
      </c>
      <c r="D437" t="b">
        <f>TRUE()</f>
        <v>1</v>
      </c>
      <c r="E437" t="b">
        <f>COUNTIF(connections!A:A, A437) &gt; 0</f>
        <v>0</v>
      </c>
      <c r="G437" t="s">
        <v>1521</v>
      </c>
      <c r="H437" t="s">
        <v>187</v>
      </c>
      <c r="I437" t="s">
        <v>1522</v>
      </c>
    </row>
    <row r="438" spans="1:10" ht="15" customHeight="1" x14ac:dyDescent="0.25">
      <c r="A438" t="s">
        <v>1523</v>
      </c>
      <c r="B438">
        <v>1986</v>
      </c>
      <c r="C438" t="s">
        <v>179</v>
      </c>
      <c r="D438" t="b">
        <f>TRUE()</f>
        <v>1</v>
      </c>
      <c r="E438" t="b">
        <f>COUNTIF(connections!A:A, A438) &gt; 0</f>
        <v>1</v>
      </c>
      <c r="G438" t="s">
        <v>1524</v>
      </c>
      <c r="H438" t="s">
        <v>187</v>
      </c>
      <c r="I438" t="s">
        <v>1525</v>
      </c>
    </row>
    <row r="439" spans="1:10" ht="15" customHeight="1" x14ac:dyDescent="0.25">
      <c r="A439" t="s">
        <v>8077</v>
      </c>
      <c r="B439">
        <v>2013</v>
      </c>
      <c r="C439" t="s">
        <v>176</v>
      </c>
      <c r="D439" t="b">
        <f>TRUE()</f>
        <v>1</v>
      </c>
      <c r="E439" t="b">
        <f>COUNTIF(connections!A:A, A439) &gt; 0</f>
        <v>0</v>
      </c>
      <c r="G439" t="s">
        <v>8078</v>
      </c>
      <c r="J439" s="10" t="s">
        <v>8079</v>
      </c>
    </row>
    <row r="440" spans="1:10" ht="15" customHeight="1" x14ac:dyDescent="0.25">
      <c r="A440" t="s">
        <v>1526</v>
      </c>
      <c r="B440">
        <v>2019</v>
      </c>
      <c r="C440" t="s">
        <v>222</v>
      </c>
      <c r="D440" t="b">
        <f>TRUE()</f>
        <v>1</v>
      </c>
      <c r="E440" t="b">
        <f>COUNTIF(connections!A:A, A440) &gt; 0</f>
        <v>0</v>
      </c>
      <c r="G440" t="s">
        <v>1527</v>
      </c>
      <c r="H440" t="s">
        <v>187</v>
      </c>
      <c r="I440" t="s">
        <v>1528</v>
      </c>
      <c r="J440" s="1" t="s">
        <v>1529</v>
      </c>
    </row>
    <row r="441" spans="1:10" ht="15" customHeight="1" x14ac:dyDescent="0.25">
      <c r="A441" t="s">
        <v>7934</v>
      </c>
      <c r="B441">
        <v>2026</v>
      </c>
      <c r="C441" t="s">
        <v>222</v>
      </c>
      <c r="D441" t="b">
        <f>TRUE()</f>
        <v>1</v>
      </c>
      <c r="E441" t="b">
        <f>COUNTIF(connections!A:A, A441) &gt; 0</f>
        <v>0</v>
      </c>
      <c r="G441" t="s">
        <v>7935</v>
      </c>
      <c r="J441" s="10" t="s">
        <v>7936</v>
      </c>
    </row>
    <row r="442" spans="1:10" ht="15" customHeight="1" x14ac:dyDescent="0.25">
      <c r="A442" t="s">
        <v>1530</v>
      </c>
      <c r="B442">
        <v>2024</v>
      </c>
      <c r="C442" t="s">
        <v>176</v>
      </c>
      <c r="D442" t="b">
        <f>TRUE()</f>
        <v>1</v>
      </c>
      <c r="E442" t="b">
        <f>COUNTIF(connections!A:A, A442) &gt; 0</f>
        <v>0</v>
      </c>
      <c r="F442" t="s">
        <v>264</v>
      </c>
      <c r="G442" t="s">
        <v>1531</v>
      </c>
    </row>
    <row r="443" spans="1:10" ht="15" customHeight="1" x14ac:dyDescent="0.25">
      <c r="A443" t="s">
        <v>1532</v>
      </c>
      <c r="B443">
        <v>2026</v>
      </c>
      <c r="C443" t="s">
        <v>182</v>
      </c>
      <c r="D443" t="b">
        <v>1</v>
      </c>
      <c r="E443" t="b">
        <f>COUNTIF(connections!A:A, A443) &gt; 0</f>
        <v>0</v>
      </c>
      <c r="G443" t="s">
        <v>1533</v>
      </c>
    </row>
    <row r="444" spans="1:10" ht="15" customHeight="1" x14ac:dyDescent="0.25">
      <c r="A444" t="s">
        <v>1534</v>
      </c>
      <c r="B444">
        <v>2023</v>
      </c>
      <c r="C444" t="s">
        <v>222</v>
      </c>
      <c r="D444" t="b">
        <v>1</v>
      </c>
      <c r="E444" t="b">
        <f>COUNTIF(connections!A:A, A444) &gt; 0</f>
        <v>0</v>
      </c>
      <c r="G444" t="s">
        <v>1535</v>
      </c>
      <c r="H444" t="s">
        <v>187</v>
      </c>
      <c r="I444" t="s">
        <v>1536</v>
      </c>
      <c r="J444" s="1" t="s">
        <v>1537</v>
      </c>
    </row>
    <row r="445" spans="1:10" ht="15" customHeight="1" x14ac:dyDescent="0.25">
      <c r="A445" t="s">
        <v>7972</v>
      </c>
      <c r="B445">
        <v>2026</v>
      </c>
      <c r="C445" t="s">
        <v>182</v>
      </c>
      <c r="D445" t="b">
        <f>TRUE()</f>
        <v>1</v>
      </c>
      <c r="E445" t="b">
        <f>COUNTIF(connections!A:A, A445) &gt; 0</f>
        <v>0</v>
      </c>
      <c r="G445" t="s">
        <v>7973</v>
      </c>
      <c r="J445" s="10" t="s">
        <v>7974</v>
      </c>
    </row>
    <row r="446" spans="1:10" ht="15" customHeight="1" x14ac:dyDescent="0.25">
      <c r="A446" t="s">
        <v>1538</v>
      </c>
      <c r="B446">
        <v>1995</v>
      </c>
      <c r="C446" t="s">
        <v>179</v>
      </c>
      <c r="D446" t="b">
        <f>TRUE()</f>
        <v>1</v>
      </c>
      <c r="E446" t="b">
        <f>COUNTIF(connections!A:A, A446) &gt; 0</f>
        <v>1</v>
      </c>
      <c r="G446" t="s">
        <v>1539</v>
      </c>
      <c r="H446" t="s">
        <v>187</v>
      </c>
      <c r="I446" t="s">
        <v>1540</v>
      </c>
    </row>
    <row r="447" spans="1:10" ht="15" customHeight="1" x14ac:dyDescent="0.25">
      <c r="A447" t="s">
        <v>1541</v>
      </c>
      <c r="B447">
        <v>2023</v>
      </c>
      <c r="C447" t="s">
        <v>176</v>
      </c>
      <c r="D447" t="b">
        <f>TRUE()</f>
        <v>1</v>
      </c>
      <c r="E447" t="b">
        <f>COUNTIF(connections!A:A, A447) &gt; 0</f>
        <v>0</v>
      </c>
      <c r="G447" t="s">
        <v>1542</v>
      </c>
      <c r="H447" t="s">
        <v>187</v>
      </c>
      <c r="I447" t="s">
        <v>1543</v>
      </c>
      <c r="J447" s="1" t="s">
        <v>1544</v>
      </c>
    </row>
    <row r="448" spans="1:10" ht="15" customHeight="1" x14ac:dyDescent="0.25">
      <c r="A448" t="s">
        <v>1545</v>
      </c>
      <c r="B448">
        <v>2024</v>
      </c>
      <c r="C448" t="s">
        <v>222</v>
      </c>
      <c r="D448" t="b">
        <f>TRUE()</f>
        <v>1</v>
      </c>
      <c r="E448" t="b">
        <f>COUNTIF(connections!A:A, A448) &gt; 0</f>
        <v>0</v>
      </c>
      <c r="F448" t="s">
        <v>274</v>
      </c>
      <c r="G448" t="s">
        <v>1546</v>
      </c>
      <c r="H448" t="s">
        <v>187</v>
      </c>
      <c r="I448" t="s">
        <v>1547</v>
      </c>
      <c r="J448" s="1" t="s">
        <v>1548</v>
      </c>
    </row>
    <row r="449" spans="1:10" ht="15" customHeight="1" x14ac:dyDescent="0.25">
      <c r="A449" t="s">
        <v>1549</v>
      </c>
      <c r="B449">
        <v>2021</v>
      </c>
      <c r="C449" t="s">
        <v>222</v>
      </c>
      <c r="D449" t="b">
        <f>TRUE()</f>
        <v>1</v>
      </c>
      <c r="E449" t="b">
        <f>COUNTIF(connections!A:A, A449) &gt; 0</f>
        <v>1</v>
      </c>
      <c r="G449" t="s">
        <v>1550</v>
      </c>
      <c r="H449" t="s">
        <v>187</v>
      </c>
      <c r="I449" t="s">
        <v>1551</v>
      </c>
      <c r="J449" s="1" t="s">
        <v>1552</v>
      </c>
    </row>
    <row r="450" spans="1:10" ht="15" customHeight="1" x14ac:dyDescent="0.25">
      <c r="A450" t="s">
        <v>1553</v>
      </c>
      <c r="B450">
        <v>2017</v>
      </c>
      <c r="C450" t="s">
        <v>222</v>
      </c>
      <c r="D450" t="b">
        <f>TRUE()</f>
        <v>1</v>
      </c>
      <c r="E450" t="b">
        <f>COUNTIF(connections!A:A, A450) &gt; 0</f>
        <v>1</v>
      </c>
      <c r="G450" t="s">
        <v>1554</v>
      </c>
    </row>
    <row r="451" spans="1:10" ht="15" customHeight="1" x14ac:dyDescent="0.25">
      <c r="A451" t="s">
        <v>1555</v>
      </c>
      <c r="B451">
        <v>2022</v>
      </c>
      <c r="C451" t="s">
        <v>222</v>
      </c>
      <c r="D451" t="b">
        <f>FALSE()</f>
        <v>0</v>
      </c>
      <c r="E451" t="b">
        <f>COUNTIF(connections!A:A, A451) &gt; 0</f>
        <v>0</v>
      </c>
      <c r="F451" t="s">
        <v>652</v>
      </c>
      <c r="G451" t="s">
        <v>1556</v>
      </c>
      <c r="H451" t="s">
        <v>187</v>
      </c>
      <c r="I451" t="s">
        <v>1557</v>
      </c>
      <c r="J451" s="1" t="s">
        <v>1558</v>
      </c>
    </row>
    <row r="452" spans="1:10" ht="15" customHeight="1" x14ac:dyDescent="0.25">
      <c r="A452" t="s">
        <v>1559</v>
      </c>
      <c r="B452">
        <v>2025</v>
      </c>
      <c r="C452" t="s">
        <v>222</v>
      </c>
      <c r="D452" t="b">
        <f>TRUE()</f>
        <v>1</v>
      </c>
      <c r="E452" t="b">
        <f>COUNTIF(connections!A:A, A452) &gt; 0</f>
        <v>0</v>
      </c>
      <c r="G452" t="s">
        <v>1560</v>
      </c>
      <c r="H452" t="s">
        <v>187</v>
      </c>
      <c r="I452" t="s">
        <v>9840</v>
      </c>
      <c r="J452" s="10" t="s">
        <v>9841</v>
      </c>
    </row>
    <row r="453" spans="1:10" ht="15" customHeight="1" x14ac:dyDescent="0.25">
      <c r="A453" t="s">
        <v>1561</v>
      </c>
      <c r="B453">
        <v>2026</v>
      </c>
      <c r="C453" t="s">
        <v>176</v>
      </c>
      <c r="D453" t="b">
        <f>TRUE()</f>
        <v>1</v>
      </c>
      <c r="E453" t="b">
        <f>COUNTIF(connections!A:A, A453) &gt; 0</f>
        <v>0</v>
      </c>
      <c r="G453" t="s">
        <v>1562</v>
      </c>
    </row>
    <row r="454" spans="1:10" ht="15" customHeight="1" x14ac:dyDescent="0.25">
      <c r="A454" t="s">
        <v>9804</v>
      </c>
      <c r="B454">
        <v>2024</v>
      </c>
      <c r="C454" t="s">
        <v>222</v>
      </c>
      <c r="D454" t="b">
        <v>1</v>
      </c>
      <c r="E454" t="b">
        <f>COUNTIF(connections!A:A, A454) &gt; 0</f>
        <v>0</v>
      </c>
      <c r="G454" t="s">
        <v>9805</v>
      </c>
      <c r="J454" s="10" t="s">
        <v>9806</v>
      </c>
    </row>
    <row r="455" spans="1:10" ht="15" customHeight="1" x14ac:dyDescent="0.25">
      <c r="A455" t="s">
        <v>1563</v>
      </c>
      <c r="B455">
        <v>2019</v>
      </c>
      <c r="C455" t="s">
        <v>179</v>
      </c>
      <c r="D455" t="b">
        <f>TRUE()</f>
        <v>1</v>
      </c>
      <c r="E455" t="b">
        <f>COUNTIF(connections!A:A, A455) &gt; 0</f>
        <v>0</v>
      </c>
      <c r="G455" t="s">
        <v>1564</v>
      </c>
    </row>
    <row r="456" spans="1:10" ht="15" customHeight="1" x14ac:dyDescent="0.25">
      <c r="A456" t="s">
        <v>1565</v>
      </c>
      <c r="B456">
        <v>2023</v>
      </c>
      <c r="C456" t="s">
        <v>182</v>
      </c>
      <c r="D456" t="b">
        <f>TRUE()</f>
        <v>1</v>
      </c>
      <c r="E456" t="b">
        <f>COUNTIF(connections!A:A, A456) &gt; 0</f>
        <v>1</v>
      </c>
      <c r="G456" t="s">
        <v>1566</v>
      </c>
      <c r="J456" s="10" t="s">
        <v>1567</v>
      </c>
    </row>
    <row r="457" spans="1:10" ht="15" customHeight="1" x14ac:dyDescent="0.25">
      <c r="A457" t="s">
        <v>1568</v>
      </c>
      <c r="B457">
        <v>2022</v>
      </c>
      <c r="C457" t="s">
        <v>182</v>
      </c>
      <c r="D457" t="b">
        <f>TRUE()</f>
        <v>1</v>
      </c>
      <c r="E457" t="b">
        <f>COUNTIF(connections!A:A, A457) &gt; 0</f>
        <v>0</v>
      </c>
      <c r="G457" t="s">
        <v>1569</v>
      </c>
    </row>
    <row r="458" spans="1:10" ht="15" customHeight="1" x14ac:dyDescent="0.25">
      <c r="A458" t="s">
        <v>1570</v>
      </c>
      <c r="B458">
        <v>2025</v>
      </c>
      <c r="C458" t="s">
        <v>176</v>
      </c>
      <c r="D458" t="b">
        <f>TRUE()</f>
        <v>1</v>
      </c>
      <c r="E458" t="b">
        <f>COUNTIF(connections!A:A, A458) &gt; 0</f>
        <v>0</v>
      </c>
      <c r="G458" t="s">
        <v>1571</v>
      </c>
      <c r="H458" t="s">
        <v>187</v>
      </c>
      <c r="I458" t="s">
        <v>7845</v>
      </c>
      <c r="J458" s="10" t="s">
        <v>7846</v>
      </c>
    </row>
    <row r="459" spans="1:10" ht="15" customHeight="1" x14ac:dyDescent="0.25">
      <c r="A459" t="s">
        <v>1572</v>
      </c>
      <c r="B459">
        <v>2001</v>
      </c>
      <c r="C459" t="s">
        <v>179</v>
      </c>
      <c r="D459" t="b">
        <f>TRUE()</f>
        <v>1</v>
      </c>
      <c r="E459" t="b">
        <f>COUNTIF(connections!A:A, A459) &gt; 0</f>
        <v>1</v>
      </c>
      <c r="G459" t="s">
        <v>1573</v>
      </c>
    </row>
    <row r="460" spans="1:10" ht="15" customHeight="1" x14ac:dyDescent="0.25">
      <c r="A460" t="s">
        <v>1574</v>
      </c>
      <c r="B460">
        <v>2024</v>
      </c>
      <c r="C460" t="s">
        <v>182</v>
      </c>
      <c r="D460" t="b">
        <f>TRUE()</f>
        <v>1</v>
      </c>
      <c r="E460" t="b">
        <f>COUNTIF(connections!A:A, A460) &gt; 0</f>
        <v>0</v>
      </c>
      <c r="G460" t="s">
        <v>1575</v>
      </c>
    </row>
    <row r="461" spans="1:10" ht="15" customHeight="1" x14ac:dyDescent="0.25">
      <c r="A461" t="s">
        <v>1576</v>
      </c>
      <c r="B461">
        <v>2021</v>
      </c>
      <c r="C461" t="s">
        <v>182</v>
      </c>
      <c r="D461" t="b">
        <f>TRUE()</f>
        <v>1</v>
      </c>
      <c r="E461" t="b">
        <f>COUNTIF(connections!A:A, A461) &gt; 0</f>
        <v>1</v>
      </c>
      <c r="F461" t="s">
        <v>354</v>
      </c>
      <c r="G461" t="s">
        <v>1577</v>
      </c>
      <c r="H461" t="s">
        <v>187</v>
      </c>
      <c r="I461" t="s">
        <v>1578</v>
      </c>
      <c r="J461" s="1" t="s">
        <v>1579</v>
      </c>
    </row>
    <row r="462" spans="1:10" ht="15" customHeight="1" x14ac:dyDescent="0.25">
      <c r="A462" t="s">
        <v>1580</v>
      </c>
      <c r="B462">
        <v>2023</v>
      </c>
      <c r="C462" t="s">
        <v>182</v>
      </c>
      <c r="D462" t="b">
        <f>TRUE()</f>
        <v>1</v>
      </c>
      <c r="E462" t="b">
        <f>COUNTIF(connections!A:A, A462) &gt; 0</f>
        <v>0</v>
      </c>
      <c r="F462" t="s">
        <v>354</v>
      </c>
      <c r="G462" t="s">
        <v>1581</v>
      </c>
      <c r="H462" t="s">
        <v>187</v>
      </c>
      <c r="I462" t="s">
        <v>1582</v>
      </c>
      <c r="J462" s="1" t="s">
        <v>1583</v>
      </c>
    </row>
    <row r="463" spans="1:10" ht="15" customHeight="1" x14ac:dyDescent="0.25">
      <c r="A463" t="s">
        <v>1584</v>
      </c>
      <c r="B463">
        <v>2026</v>
      </c>
      <c r="C463" t="s">
        <v>176</v>
      </c>
      <c r="D463" t="b">
        <f>TRUE()</f>
        <v>1</v>
      </c>
      <c r="E463" t="b">
        <f>COUNTIF(connections!A:A, A463) &gt; 0</f>
        <v>0</v>
      </c>
      <c r="G463" t="s">
        <v>1585</v>
      </c>
      <c r="J463" s="10" t="s">
        <v>1586</v>
      </c>
    </row>
    <row r="464" spans="1:10" ht="15" customHeight="1" x14ac:dyDescent="0.25">
      <c r="A464" t="s">
        <v>9870</v>
      </c>
      <c r="B464">
        <v>2022</v>
      </c>
      <c r="C464" t="s">
        <v>176</v>
      </c>
      <c r="D464" t="b">
        <v>1</v>
      </c>
      <c r="E464" t="b">
        <f>COUNTIF(connections!A:A, A464) &gt; 0</f>
        <v>0</v>
      </c>
      <c r="G464" t="s">
        <v>9871</v>
      </c>
      <c r="H464" t="s">
        <v>187</v>
      </c>
      <c r="I464" t="s">
        <v>9875</v>
      </c>
      <c r="J464" s="10" t="s">
        <v>9872</v>
      </c>
    </row>
    <row r="465" spans="1:10" ht="15" customHeight="1" x14ac:dyDescent="0.25">
      <c r="A465" t="s">
        <v>1587</v>
      </c>
      <c r="B465">
        <v>2026</v>
      </c>
      <c r="C465" t="s">
        <v>222</v>
      </c>
      <c r="D465" t="b">
        <f>TRUE()</f>
        <v>1</v>
      </c>
      <c r="E465" t="b">
        <f>COUNTIF(connections!A:A, A465) &gt; 0</f>
        <v>0</v>
      </c>
      <c r="F465" t="s">
        <v>264</v>
      </c>
      <c r="G465" t="s">
        <v>1588</v>
      </c>
    </row>
    <row r="466" spans="1:10" ht="15" customHeight="1" x14ac:dyDescent="0.25">
      <c r="A466" t="s">
        <v>1589</v>
      </c>
      <c r="B466">
        <v>2026</v>
      </c>
      <c r="C466" t="s">
        <v>176</v>
      </c>
      <c r="D466" t="b">
        <f>FALSE()</f>
        <v>0</v>
      </c>
      <c r="E466" t="b">
        <f>COUNTIF(connections!A:A, A466) &gt; 0</f>
        <v>0</v>
      </c>
      <c r="G466" t="s">
        <v>1590</v>
      </c>
      <c r="J466" s="1" t="s">
        <v>1591</v>
      </c>
    </row>
    <row r="467" spans="1:10" ht="15" customHeight="1" x14ac:dyDescent="0.25">
      <c r="A467" t="s">
        <v>1592</v>
      </c>
      <c r="B467">
        <v>2019</v>
      </c>
      <c r="C467" t="s">
        <v>176</v>
      </c>
      <c r="D467" t="b">
        <f>TRUE()</f>
        <v>1</v>
      </c>
      <c r="E467" t="b">
        <f>COUNTIF(connections!A:A, A467) &gt; 0</f>
        <v>1</v>
      </c>
      <c r="G467" t="s">
        <v>1593</v>
      </c>
    </row>
    <row r="468" spans="1:10" ht="15" customHeight="1" x14ac:dyDescent="0.25">
      <c r="A468" t="s">
        <v>1594</v>
      </c>
      <c r="B468">
        <v>2023</v>
      </c>
      <c r="C468" t="s">
        <v>176</v>
      </c>
      <c r="D468" t="b">
        <f>TRUE()</f>
        <v>1</v>
      </c>
      <c r="E468" t="b">
        <f>COUNTIF(connections!A:A, A468) &gt; 0</f>
        <v>1</v>
      </c>
      <c r="G468" t="s">
        <v>1595</v>
      </c>
    </row>
    <row r="469" spans="1:10" ht="15" customHeight="1" x14ac:dyDescent="0.25">
      <c r="A469" t="s">
        <v>1596</v>
      </c>
      <c r="B469">
        <v>2025</v>
      </c>
      <c r="C469" t="s">
        <v>176</v>
      </c>
      <c r="D469" t="b">
        <f>TRUE()</f>
        <v>1</v>
      </c>
      <c r="E469" t="b">
        <f>COUNTIF(connections!A:A, A469) &gt; 0</f>
        <v>0</v>
      </c>
      <c r="G469" t="s">
        <v>1597</v>
      </c>
    </row>
    <row r="470" spans="1:10" ht="15" customHeight="1" x14ac:dyDescent="0.25">
      <c r="A470" t="s">
        <v>1598</v>
      </c>
      <c r="B470">
        <v>2020</v>
      </c>
      <c r="C470" t="s">
        <v>179</v>
      </c>
      <c r="D470" t="b">
        <f>TRUE()</f>
        <v>1</v>
      </c>
      <c r="E470" t="b">
        <f>COUNTIF(connections!A:A, A470) &gt; 0</f>
        <v>0</v>
      </c>
      <c r="G470" t="s">
        <v>1599</v>
      </c>
      <c r="H470" t="s">
        <v>187</v>
      </c>
      <c r="I470" t="s">
        <v>1600</v>
      </c>
      <c r="J470" s="1" t="s">
        <v>1601</v>
      </c>
    </row>
    <row r="471" spans="1:10" ht="15" customHeight="1" x14ac:dyDescent="0.25">
      <c r="A471" t="s">
        <v>1602</v>
      </c>
      <c r="B471">
        <v>2018</v>
      </c>
      <c r="C471" t="s">
        <v>176</v>
      </c>
      <c r="D471" t="b">
        <f>TRUE()</f>
        <v>1</v>
      </c>
      <c r="E471" t="b">
        <f>COUNTIF(connections!A:A, A471) &gt; 0</f>
        <v>0</v>
      </c>
      <c r="G471" t="s">
        <v>1603</v>
      </c>
      <c r="H471" t="s">
        <v>187</v>
      </c>
      <c r="I471" t="s">
        <v>1604</v>
      </c>
      <c r="J471" s="1" t="s">
        <v>1605</v>
      </c>
    </row>
    <row r="472" spans="1:10" ht="15" customHeight="1" x14ac:dyDescent="0.25">
      <c r="A472" t="s">
        <v>1606</v>
      </c>
      <c r="B472">
        <v>2025</v>
      </c>
      <c r="C472" t="s">
        <v>176</v>
      </c>
      <c r="D472" t="b">
        <f>TRUE()</f>
        <v>1</v>
      </c>
      <c r="E472" t="b">
        <f>COUNTIF(connections!A:A, A472) &gt; 0</f>
        <v>0</v>
      </c>
      <c r="G472" t="s">
        <v>1607</v>
      </c>
      <c r="H472" t="s">
        <v>187</v>
      </c>
      <c r="I472" t="s">
        <v>1608</v>
      </c>
      <c r="J472" s="10" t="s">
        <v>1609</v>
      </c>
    </row>
    <row r="473" spans="1:10" ht="15" customHeight="1" x14ac:dyDescent="0.25">
      <c r="A473" t="s">
        <v>1610</v>
      </c>
      <c r="B473">
        <v>2026</v>
      </c>
      <c r="C473" t="s">
        <v>182</v>
      </c>
      <c r="D473" t="b">
        <f>TRUE()</f>
        <v>1</v>
      </c>
      <c r="E473" t="b">
        <f>COUNTIF(connections!A:A, A473) &gt; 0</f>
        <v>0</v>
      </c>
      <c r="G473" t="s">
        <v>1611</v>
      </c>
      <c r="J473" s="10" t="s">
        <v>1612</v>
      </c>
    </row>
    <row r="474" spans="1:10" ht="15" customHeight="1" x14ac:dyDescent="0.25">
      <c r="A474" t="s">
        <v>1613</v>
      </c>
      <c r="B474">
        <v>2025</v>
      </c>
      <c r="C474" t="s">
        <v>176</v>
      </c>
      <c r="D474" t="b">
        <f>TRUE()</f>
        <v>1</v>
      </c>
      <c r="E474" t="b">
        <f>COUNTIF(connections!A:A, A474) &gt; 0</f>
        <v>0</v>
      </c>
      <c r="G474" t="s">
        <v>1614</v>
      </c>
      <c r="H474" t="s">
        <v>187</v>
      </c>
      <c r="I474" t="s">
        <v>1615</v>
      </c>
      <c r="J474" s="1" t="s">
        <v>1616</v>
      </c>
    </row>
    <row r="475" spans="1:10" ht="15" customHeight="1" x14ac:dyDescent="0.25">
      <c r="A475" t="s">
        <v>1617</v>
      </c>
      <c r="B475">
        <v>2022</v>
      </c>
      <c r="C475" t="s">
        <v>222</v>
      </c>
      <c r="D475" t="b">
        <f>FALSE()</f>
        <v>0</v>
      </c>
      <c r="E475" t="b">
        <f>COUNTIF(connections!A:A, A475) &gt; 0</f>
        <v>0</v>
      </c>
      <c r="G475" t="s">
        <v>1618</v>
      </c>
      <c r="H475" t="s">
        <v>187</v>
      </c>
      <c r="I475" t="s">
        <v>1619</v>
      </c>
      <c r="J475" s="1" t="s">
        <v>1620</v>
      </c>
    </row>
    <row r="476" spans="1:10" ht="15" customHeight="1" x14ac:dyDescent="0.25">
      <c r="A476" t="s">
        <v>1621</v>
      </c>
      <c r="B476">
        <v>2025</v>
      </c>
      <c r="C476" t="s">
        <v>176</v>
      </c>
      <c r="D476" t="b">
        <f>TRUE()</f>
        <v>1</v>
      </c>
      <c r="E476" t="b">
        <f>COUNTIF(connections!A:A, A476) &gt; 0</f>
        <v>1</v>
      </c>
      <c r="G476" t="s">
        <v>1622</v>
      </c>
      <c r="H476" t="s">
        <v>187</v>
      </c>
      <c r="I476" t="s">
        <v>1623</v>
      </c>
      <c r="J476" s="1" t="s">
        <v>1624</v>
      </c>
    </row>
    <row r="477" spans="1:10" ht="15" customHeight="1" x14ac:dyDescent="0.25">
      <c r="A477" t="s">
        <v>1625</v>
      </c>
      <c r="B477">
        <v>2024</v>
      </c>
      <c r="C477" t="s">
        <v>182</v>
      </c>
      <c r="D477" t="b">
        <f>TRUE()</f>
        <v>1</v>
      </c>
      <c r="E477" t="b">
        <f>COUNTIF(connections!A:A, A477) &gt; 0</f>
        <v>0</v>
      </c>
      <c r="G477" t="s">
        <v>1626</v>
      </c>
    </row>
    <row r="478" spans="1:10" ht="15" customHeight="1" x14ac:dyDescent="0.25">
      <c r="A478" t="s">
        <v>1627</v>
      </c>
      <c r="B478">
        <v>2024</v>
      </c>
      <c r="C478" t="s">
        <v>182</v>
      </c>
      <c r="D478" t="b">
        <f>TRUE()</f>
        <v>1</v>
      </c>
      <c r="E478" t="b">
        <f>COUNTIF(connections!A:A, A478) &gt; 0</f>
        <v>0</v>
      </c>
      <c r="G478" t="s">
        <v>1628</v>
      </c>
      <c r="H478" t="s">
        <v>187</v>
      </c>
      <c r="I478" t="s">
        <v>1629</v>
      </c>
      <c r="J478" s="1" t="s">
        <v>1630</v>
      </c>
    </row>
    <row r="479" spans="1:10" ht="15" customHeight="1" x14ac:dyDescent="0.25">
      <c r="A479" t="s">
        <v>1631</v>
      </c>
      <c r="B479">
        <v>2026</v>
      </c>
      <c r="C479" t="s">
        <v>182</v>
      </c>
      <c r="D479" t="b">
        <f>TRUE()</f>
        <v>1</v>
      </c>
      <c r="E479" t="b">
        <f>COUNTIF(connections!A:A, A479) &gt; 0</f>
        <v>0</v>
      </c>
      <c r="G479" t="s">
        <v>1632</v>
      </c>
    </row>
    <row r="480" spans="1:10" ht="15" customHeight="1" x14ac:dyDescent="0.25">
      <c r="A480" t="s">
        <v>1633</v>
      </c>
      <c r="B480">
        <v>2025</v>
      </c>
      <c r="C480" t="s">
        <v>182</v>
      </c>
      <c r="D480" t="b">
        <f>TRUE()</f>
        <v>1</v>
      </c>
      <c r="E480" t="b">
        <f>COUNTIF(connections!A:A, A480) &gt; 0</f>
        <v>0</v>
      </c>
      <c r="G480" t="s">
        <v>1634</v>
      </c>
      <c r="H480" t="s">
        <v>187</v>
      </c>
      <c r="I480" t="s">
        <v>1635</v>
      </c>
      <c r="J480" s="1" t="s">
        <v>1636</v>
      </c>
    </row>
    <row r="481" spans="1:10" ht="15" customHeight="1" x14ac:dyDescent="0.25">
      <c r="A481" t="s">
        <v>14276</v>
      </c>
      <c r="B481">
        <v>2025</v>
      </c>
      <c r="C481" t="s">
        <v>176</v>
      </c>
      <c r="D481" t="b">
        <v>0</v>
      </c>
      <c r="E481" t="b">
        <f>COUNTIF(connections!A:A, A481) &gt; 0</f>
        <v>0</v>
      </c>
      <c r="F481" t="s">
        <v>277</v>
      </c>
      <c r="G481" t="s">
        <v>14277</v>
      </c>
      <c r="J481" s="10" t="s">
        <v>14278</v>
      </c>
    </row>
    <row r="482" spans="1:10" ht="15" customHeight="1" x14ac:dyDescent="0.25">
      <c r="A482" t="s">
        <v>1637</v>
      </c>
      <c r="B482">
        <v>2024</v>
      </c>
      <c r="C482" t="s">
        <v>222</v>
      </c>
      <c r="D482" t="b">
        <f>TRUE()</f>
        <v>1</v>
      </c>
      <c r="E482" t="b">
        <f>COUNTIF(connections!A:A, A482) &gt; 0</f>
        <v>0</v>
      </c>
      <c r="G482" t="s">
        <v>1638</v>
      </c>
      <c r="H482" t="s">
        <v>187</v>
      </c>
      <c r="I482" t="s">
        <v>1639</v>
      </c>
      <c r="J482" s="1" t="s">
        <v>1640</v>
      </c>
    </row>
    <row r="483" spans="1:10" ht="15" customHeight="1" x14ac:dyDescent="0.25">
      <c r="A483" t="s">
        <v>1641</v>
      </c>
      <c r="B483">
        <v>2020</v>
      </c>
      <c r="C483" t="s">
        <v>176</v>
      </c>
      <c r="D483" t="b">
        <f>TRUE()</f>
        <v>1</v>
      </c>
      <c r="E483" t="b">
        <f>COUNTIF(connections!A:A, A483) &gt; 0</f>
        <v>0</v>
      </c>
      <c r="G483" t="s">
        <v>1642</v>
      </c>
      <c r="H483" t="s">
        <v>187</v>
      </c>
      <c r="I483" t="s">
        <v>1643</v>
      </c>
      <c r="J483" s="1" t="s">
        <v>1644</v>
      </c>
    </row>
    <row r="484" spans="1:10" ht="15" customHeight="1" x14ac:dyDescent="0.25">
      <c r="A484" t="s">
        <v>1645</v>
      </c>
      <c r="B484">
        <v>2021</v>
      </c>
      <c r="C484" t="s">
        <v>176</v>
      </c>
      <c r="D484" t="b">
        <v>1</v>
      </c>
      <c r="E484" t="b">
        <f>COUNTIF(connections!A:A, A484) &gt; 0</f>
        <v>0</v>
      </c>
      <c r="G484" t="s">
        <v>1646</v>
      </c>
      <c r="H484" t="s">
        <v>187</v>
      </c>
      <c r="I484" t="s">
        <v>1647</v>
      </c>
      <c r="J484" s="1" t="s">
        <v>1648</v>
      </c>
    </row>
    <row r="485" spans="1:10" ht="15" customHeight="1" x14ac:dyDescent="0.25">
      <c r="A485" t="s">
        <v>1649</v>
      </c>
      <c r="B485">
        <v>2026</v>
      </c>
      <c r="C485" t="s">
        <v>222</v>
      </c>
      <c r="D485" t="b">
        <f>TRUE()</f>
        <v>1</v>
      </c>
      <c r="E485" t="b">
        <f>COUNTIF(connections!A:A, A485) &gt; 0</f>
        <v>0</v>
      </c>
      <c r="F485" t="s">
        <v>529</v>
      </c>
      <c r="G485" t="s">
        <v>1650</v>
      </c>
      <c r="H485" t="s">
        <v>187</v>
      </c>
      <c r="I485" t="s">
        <v>1651</v>
      </c>
      <c r="J485" s="1" t="s">
        <v>1652</v>
      </c>
    </row>
    <row r="486" spans="1:10" ht="15" customHeight="1" x14ac:dyDescent="0.25">
      <c r="A486" t="s">
        <v>1653</v>
      </c>
      <c r="B486">
        <v>2025</v>
      </c>
      <c r="C486" t="s">
        <v>176</v>
      </c>
      <c r="D486" t="b">
        <v>1</v>
      </c>
      <c r="E486" t="b">
        <f>COUNTIF(connections!A:A, A486) &gt; 0</f>
        <v>0</v>
      </c>
      <c r="G486" t="s">
        <v>1654</v>
      </c>
    </row>
    <row r="487" spans="1:10" ht="15" customHeight="1" x14ac:dyDescent="0.25">
      <c r="A487" t="s">
        <v>1655</v>
      </c>
      <c r="B487">
        <v>2024</v>
      </c>
      <c r="C487" t="s">
        <v>222</v>
      </c>
      <c r="D487" t="b">
        <v>1</v>
      </c>
      <c r="E487" t="b">
        <f>COUNTIF(connections!A:A, A487) &gt; 0</f>
        <v>1</v>
      </c>
      <c r="G487" t="s">
        <v>1656</v>
      </c>
      <c r="H487" t="s">
        <v>187</v>
      </c>
      <c r="I487" t="s">
        <v>1657</v>
      </c>
      <c r="J487" s="1" t="s">
        <v>1658</v>
      </c>
    </row>
    <row r="488" spans="1:10" ht="15" customHeight="1" x14ac:dyDescent="0.25">
      <c r="A488" t="s">
        <v>1659</v>
      </c>
      <c r="B488">
        <v>2012</v>
      </c>
      <c r="C488" t="s">
        <v>179</v>
      </c>
      <c r="D488" t="b">
        <f>TRUE()</f>
        <v>1</v>
      </c>
      <c r="E488" t="b">
        <f>COUNTIF(connections!A:A, A488) &gt; 0</f>
        <v>1</v>
      </c>
      <c r="F488" t="s">
        <v>328</v>
      </c>
      <c r="G488" t="s">
        <v>1660</v>
      </c>
    </row>
    <row r="489" spans="1:10" ht="15" customHeight="1" x14ac:dyDescent="0.25">
      <c r="A489" t="s">
        <v>1661</v>
      </c>
      <c r="B489">
        <v>2011</v>
      </c>
      <c r="C489" t="s">
        <v>179</v>
      </c>
      <c r="D489" t="b">
        <f>TRUE()</f>
        <v>1</v>
      </c>
      <c r="E489" t="b">
        <f>COUNTIF(connections!A:A, A489) &gt; 0</f>
        <v>1</v>
      </c>
      <c r="F489" t="s">
        <v>328</v>
      </c>
      <c r="G489" t="s">
        <v>1662</v>
      </c>
    </row>
    <row r="490" spans="1:10" ht="15" customHeight="1" x14ac:dyDescent="0.25">
      <c r="A490" t="s">
        <v>1663</v>
      </c>
      <c r="B490">
        <v>1987</v>
      </c>
      <c r="C490" t="s">
        <v>179</v>
      </c>
      <c r="D490" t="b">
        <v>1</v>
      </c>
      <c r="E490" t="b">
        <f>COUNTIF(connections!A:A, A490) &gt; 0</f>
        <v>0</v>
      </c>
      <c r="G490" t="s">
        <v>1664</v>
      </c>
      <c r="H490" t="s">
        <v>187</v>
      </c>
      <c r="I490" t="s">
        <v>1665</v>
      </c>
    </row>
    <row r="491" spans="1:10" ht="15" customHeight="1" x14ac:dyDescent="0.25">
      <c r="A491" t="s">
        <v>1666</v>
      </c>
      <c r="B491">
        <v>2023</v>
      </c>
      <c r="C491" t="s">
        <v>176</v>
      </c>
      <c r="D491" t="b">
        <f>TRUE()</f>
        <v>1</v>
      </c>
      <c r="E491" t="b">
        <f>COUNTIF(connections!A:A, A491) &gt; 0</f>
        <v>0</v>
      </c>
      <c r="G491" t="s">
        <v>1667</v>
      </c>
      <c r="H491" t="s">
        <v>187</v>
      </c>
      <c r="I491" t="s">
        <v>1668</v>
      </c>
      <c r="J491" s="1" t="s">
        <v>1669</v>
      </c>
    </row>
    <row r="492" spans="1:10" ht="16.5" customHeight="1" x14ac:dyDescent="0.25">
      <c r="A492" t="s">
        <v>1670</v>
      </c>
      <c r="B492">
        <v>2022</v>
      </c>
      <c r="C492" t="s">
        <v>176</v>
      </c>
      <c r="D492" t="b">
        <f>TRUE()</f>
        <v>1</v>
      </c>
      <c r="E492" t="b">
        <f>COUNTIF(connections!A:A, A492) &gt; 0</f>
        <v>0</v>
      </c>
      <c r="G492" t="s">
        <v>1671</v>
      </c>
    </row>
    <row r="493" spans="1:10" ht="15" customHeight="1" x14ac:dyDescent="0.25">
      <c r="A493" t="s">
        <v>1672</v>
      </c>
      <c r="B493">
        <v>2021</v>
      </c>
      <c r="C493" t="s">
        <v>182</v>
      </c>
      <c r="D493" t="b">
        <f>TRUE()</f>
        <v>1</v>
      </c>
      <c r="E493" t="b">
        <f>COUNTIF(connections!A:A, A493) &gt; 0</f>
        <v>0</v>
      </c>
      <c r="G493" t="s">
        <v>1673</v>
      </c>
      <c r="H493" t="s">
        <v>187</v>
      </c>
      <c r="I493" t="s">
        <v>1674</v>
      </c>
      <c r="J493" s="1" t="s">
        <v>1675</v>
      </c>
    </row>
    <row r="494" spans="1:10" ht="15" customHeight="1" x14ac:dyDescent="0.25">
      <c r="A494" t="s">
        <v>1676</v>
      </c>
      <c r="B494">
        <v>2002</v>
      </c>
      <c r="C494" t="s">
        <v>179</v>
      </c>
      <c r="D494" t="b">
        <f>TRUE()</f>
        <v>1</v>
      </c>
      <c r="E494" t="b">
        <f>COUNTIF(connections!A:A, A494) &gt; 0</f>
        <v>1</v>
      </c>
      <c r="G494" t="s">
        <v>1677</v>
      </c>
      <c r="H494" t="s">
        <v>187</v>
      </c>
      <c r="I494" t="s">
        <v>1678</v>
      </c>
    </row>
    <row r="495" spans="1:10" ht="15" customHeight="1" x14ac:dyDescent="0.25">
      <c r="A495" t="s">
        <v>1679</v>
      </c>
      <c r="B495">
        <v>2003</v>
      </c>
      <c r="C495" t="s">
        <v>179</v>
      </c>
      <c r="D495" t="b">
        <f>TRUE()</f>
        <v>1</v>
      </c>
      <c r="E495" t="b">
        <f>COUNTIF(connections!A:A, A495) &gt; 0</f>
        <v>0</v>
      </c>
      <c r="G495" t="s">
        <v>1680</v>
      </c>
      <c r="H495" t="s">
        <v>187</v>
      </c>
      <c r="I495" t="s">
        <v>1681</v>
      </c>
    </row>
    <row r="496" spans="1:10" ht="15" customHeight="1" x14ac:dyDescent="0.25">
      <c r="A496" t="s">
        <v>1682</v>
      </c>
      <c r="B496">
        <v>2020</v>
      </c>
      <c r="C496" t="s">
        <v>179</v>
      </c>
      <c r="D496" t="b">
        <f>TRUE()</f>
        <v>1</v>
      </c>
      <c r="E496" t="b">
        <f>COUNTIF(connections!A:A, A496) &gt; 0</f>
        <v>1</v>
      </c>
      <c r="G496" t="s">
        <v>1683</v>
      </c>
    </row>
    <row r="497" spans="1:10" ht="15" customHeight="1" x14ac:dyDescent="0.25">
      <c r="A497" t="s">
        <v>1684</v>
      </c>
      <c r="B497">
        <v>2022</v>
      </c>
      <c r="C497" t="s">
        <v>179</v>
      </c>
      <c r="D497" t="b">
        <f>TRUE()</f>
        <v>1</v>
      </c>
      <c r="E497" t="b">
        <f>COUNTIF(connections!A:A, A497) &gt; 0</f>
        <v>0</v>
      </c>
      <c r="G497" t="s">
        <v>1685</v>
      </c>
    </row>
    <row r="498" spans="1:10" ht="15" customHeight="1" x14ac:dyDescent="0.25">
      <c r="A498" t="s">
        <v>1686</v>
      </c>
      <c r="B498">
        <v>2017</v>
      </c>
      <c r="C498" t="s">
        <v>182</v>
      </c>
      <c r="D498" t="b">
        <f>TRUE()</f>
        <v>1</v>
      </c>
      <c r="E498" t="b">
        <f>COUNTIF(connections!A:A, A498) &gt; 0</f>
        <v>1</v>
      </c>
      <c r="G498" t="s">
        <v>1687</v>
      </c>
      <c r="H498" t="s">
        <v>187</v>
      </c>
      <c r="I498" t="s">
        <v>1688</v>
      </c>
      <c r="J498" s="1" t="s">
        <v>1689</v>
      </c>
    </row>
    <row r="499" spans="1:10" ht="15" customHeight="1" x14ac:dyDescent="0.25">
      <c r="A499" t="s">
        <v>1690</v>
      </c>
      <c r="B499">
        <v>2020</v>
      </c>
      <c r="C499" t="s">
        <v>182</v>
      </c>
      <c r="D499" t="b">
        <f>TRUE()</f>
        <v>1</v>
      </c>
      <c r="E499" t="b">
        <f>COUNTIF(connections!A:A, A499) &gt; 0</f>
        <v>1</v>
      </c>
      <c r="G499" t="s">
        <v>1691</v>
      </c>
      <c r="H499" t="s">
        <v>187</v>
      </c>
      <c r="I499" t="s">
        <v>1692</v>
      </c>
      <c r="J499" s="1" t="s">
        <v>1693</v>
      </c>
    </row>
    <row r="500" spans="1:10" ht="15" customHeight="1" x14ac:dyDescent="0.25">
      <c r="A500" t="s">
        <v>1694</v>
      </c>
      <c r="B500">
        <v>2025</v>
      </c>
      <c r="C500" t="s">
        <v>182</v>
      </c>
      <c r="D500" t="b">
        <f>TRUE()</f>
        <v>1</v>
      </c>
      <c r="E500" t="b">
        <f>COUNTIF(connections!A:A, A500) &gt; 0</f>
        <v>0</v>
      </c>
      <c r="G500" t="s">
        <v>1695</v>
      </c>
    </row>
    <row r="501" spans="1:10" ht="15" customHeight="1" x14ac:dyDescent="0.25">
      <c r="A501" t="s">
        <v>1696</v>
      </c>
      <c r="B501">
        <v>2025</v>
      </c>
      <c r="C501" t="s">
        <v>176</v>
      </c>
      <c r="D501" t="b">
        <f>TRUE()</f>
        <v>1</v>
      </c>
      <c r="E501" t="b">
        <f>COUNTIF(connections!A:A, A501) &gt; 0</f>
        <v>0</v>
      </c>
      <c r="G501" t="s">
        <v>1697</v>
      </c>
      <c r="H501" t="s">
        <v>187</v>
      </c>
      <c r="I501" t="s">
        <v>1698</v>
      </c>
      <c r="J501" s="1" t="s">
        <v>1699</v>
      </c>
    </row>
    <row r="502" spans="1:10" ht="15" customHeight="1" x14ac:dyDescent="0.25">
      <c r="A502" t="s">
        <v>1700</v>
      </c>
      <c r="B502">
        <v>2015</v>
      </c>
      <c r="C502" t="s">
        <v>176</v>
      </c>
      <c r="D502" t="b">
        <f>TRUE()</f>
        <v>1</v>
      </c>
      <c r="E502" t="b">
        <f>COUNTIF(connections!A:A, A502) &gt; 0</f>
        <v>0</v>
      </c>
      <c r="G502" t="s">
        <v>1701</v>
      </c>
      <c r="H502" t="s">
        <v>187</v>
      </c>
      <c r="I502" t="s">
        <v>1702</v>
      </c>
      <c r="J502" s="1" t="s">
        <v>1703</v>
      </c>
    </row>
    <row r="503" spans="1:10" ht="15" customHeight="1" x14ac:dyDescent="0.25">
      <c r="A503" t="s">
        <v>1704</v>
      </c>
      <c r="B503">
        <v>2026</v>
      </c>
      <c r="C503" t="s">
        <v>182</v>
      </c>
      <c r="D503" t="b">
        <f>TRUE()</f>
        <v>1</v>
      </c>
      <c r="E503" t="b">
        <f>COUNTIF(connections!A:A, A503) &gt; 0</f>
        <v>0</v>
      </c>
      <c r="G503" t="s">
        <v>1705</v>
      </c>
      <c r="J503" s="10" t="s">
        <v>1706</v>
      </c>
    </row>
    <row r="504" spans="1:10" ht="15" customHeight="1" x14ac:dyDescent="0.25">
      <c r="A504" t="s">
        <v>1707</v>
      </c>
      <c r="B504">
        <v>2016</v>
      </c>
      <c r="C504" t="s">
        <v>176</v>
      </c>
      <c r="D504" t="b">
        <v>1</v>
      </c>
      <c r="E504" t="b">
        <f>COUNTIF(connections!A:A, A504) &gt; 0</f>
        <v>1</v>
      </c>
      <c r="G504" t="s">
        <v>1708</v>
      </c>
      <c r="H504" t="s">
        <v>187</v>
      </c>
      <c r="I504" t="s">
        <v>1709</v>
      </c>
      <c r="J504" s="1" t="s">
        <v>1710</v>
      </c>
    </row>
    <row r="505" spans="1:10" ht="15" customHeight="1" x14ac:dyDescent="0.25">
      <c r="A505" t="s">
        <v>1711</v>
      </c>
      <c r="B505">
        <v>2024</v>
      </c>
      <c r="C505" t="s">
        <v>176</v>
      </c>
      <c r="D505" t="b">
        <f>TRUE()</f>
        <v>1</v>
      </c>
      <c r="E505" t="b">
        <f>COUNTIF(connections!A:A, A505) &gt; 0</f>
        <v>0</v>
      </c>
      <c r="G505" t="s">
        <v>1712</v>
      </c>
    </row>
    <row r="506" spans="1:10" ht="15" customHeight="1" x14ac:dyDescent="0.25">
      <c r="A506" t="s">
        <v>1713</v>
      </c>
      <c r="B506">
        <v>2018</v>
      </c>
      <c r="C506" t="s">
        <v>176</v>
      </c>
      <c r="D506" t="b">
        <f>TRUE()</f>
        <v>1</v>
      </c>
      <c r="E506" t="b">
        <f>COUNTIF(connections!A:A, A506) &gt; 0</f>
        <v>1</v>
      </c>
      <c r="G506" t="s">
        <v>1714</v>
      </c>
      <c r="H506" t="s">
        <v>187</v>
      </c>
      <c r="I506" t="s">
        <v>1715</v>
      </c>
      <c r="J506" s="1" t="s">
        <v>1716</v>
      </c>
    </row>
    <row r="507" spans="1:10" ht="15" customHeight="1" x14ac:dyDescent="0.25">
      <c r="A507" t="s">
        <v>1717</v>
      </c>
      <c r="B507">
        <v>2025</v>
      </c>
      <c r="C507" t="s">
        <v>176</v>
      </c>
      <c r="D507" t="b">
        <f>TRUE()</f>
        <v>1</v>
      </c>
      <c r="E507" t="b">
        <f>COUNTIF(connections!A:A, A507) &gt; 0</f>
        <v>0</v>
      </c>
      <c r="G507" t="s">
        <v>1718</v>
      </c>
    </row>
    <row r="508" spans="1:10" ht="15" customHeight="1" x14ac:dyDescent="0.25">
      <c r="A508" t="s">
        <v>1719</v>
      </c>
      <c r="B508">
        <v>2023</v>
      </c>
      <c r="C508" t="s">
        <v>179</v>
      </c>
      <c r="D508" t="b">
        <f>TRUE()</f>
        <v>1</v>
      </c>
      <c r="E508" t="b">
        <f>COUNTIF(connections!A:A, A508) &gt; 0</f>
        <v>0</v>
      </c>
      <c r="G508" t="s">
        <v>1720</v>
      </c>
      <c r="H508" t="s">
        <v>187</v>
      </c>
      <c r="I508" t="s">
        <v>1721</v>
      </c>
      <c r="J508" s="1" t="s">
        <v>1722</v>
      </c>
    </row>
    <row r="509" spans="1:10" ht="15" customHeight="1" x14ac:dyDescent="0.25">
      <c r="A509" t="s">
        <v>9964</v>
      </c>
      <c r="B509">
        <v>2026</v>
      </c>
      <c r="C509" t="s">
        <v>182</v>
      </c>
      <c r="D509" t="b">
        <v>0</v>
      </c>
      <c r="E509" t="b">
        <f>COUNTIF(connections!A:A, A509) &gt; 0</f>
        <v>0</v>
      </c>
      <c r="G509" t="s">
        <v>9965</v>
      </c>
      <c r="J509" s="10" t="s">
        <v>9966</v>
      </c>
    </row>
    <row r="510" spans="1:10" ht="15" customHeight="1" x14ac:dyDescent="0.25">
      <c r="A510" t="s">
        <v>1723</v>
      </c>
      <c r="B510">
        <v>2026</v>
      </c>
      <c r="C510" t="s">
        <v>176</v>
      </c>
      <c r="D510" t="b">
        <f>TRUE()</f>
        <v>1</v>
      </c>
      <c r="E510" t="b">
        <f>COUNTIF(connections!A:A, A510) &gt; 0</f>
        <v>0</v>
      </c>
      <c r="G510" t="s">
        <v>1724</v>
      </c>
    </row>
    <row r="511" spans="1:10" ht="15" customHeight="1" x14ac:dyDescent="0.25">
      <c r="A511" t="s">
        <v>1725</v>
      </c>
      <c r="B511">
        <v>1983</v>
      </c>
      <c r="C511" t="s">
        <v>179</v>
      </c>
      <c r="D511" t="b">
        <f>TRUE()</f>
        <v>1</v>
      </c>
      <c r="E511" t="b">
        <f>COUNTIF(connections!A:A, A511) &gt; 0</f>
        <v>1</v>
      </c>
      <c r="G511" t="s">
        <v>1726</v>
      </c>
      <c r="H511" t="s">
        <v>187</v>
      </c>
      <c r="I511" t="s">
        <v>1727</v>
      </c>
    </row>
    <row r="512" spans="1:10" ht="15" customHeight="1" x14ac:dyDescent="0.25">
      <c r="A512" t="s">
        <v>1728</v>
      </c>
      <c r="B512">
        <v>2024</v>
      </c>
      <c r="C512" t="s">
        <v>182</v>
      </c>
      <c r="D512" t="b">
        <f>TRUE()</f>
        <v>1</v>
      </c>
      <c r="E512" t="b">
        <f>COUNTIF(connections!A:A, A512) &gt; 0</f>
        <v>0</v>
      </c>
      <c r="F512" t="s">
        <v>568</v>
      </c>
      <c r="G512" t="s">
        <v>1729</v>
      </c>
      <c r="H512" t="s">
        <v>187</v>
      </c>
      <c r="I512" t="s">
        <v>1730</v>
      </c>
      <c r="J512" s="1" t="s">
        <v>1731</v>
      </c>
    </row>
    <row r="513" spans="1:10" ht="15" customHeight="1" x14ac:dyDescent="0.25">
      <c r="A513" t="s">
        <v>1732</v>
      </c>
      <c r="B513">
        <v>2025</v>
      </c>
      <c r="C513" t="s">
        <v>176</v>
      </c>
      <c r="D513" t="b">
        <f>FALSE()</f>
        <v>0</v>
      </c>
      <c r="E513" t="b">
        <f>COUNTIF(connections!A:A, A513) &gt; 0</f>
        <v>0</v>
      </c>
      <c r="G513" t="s">
        <v>1733</v>
      </c>
    </row>
    <row r="514" spans="1:10" ht="15" customHeight="1" x14ac:dyDescent="0.25">
      <c r="A514" t="s">
        <v>1734</v>
      </c>
      <c r="B514">
        <v>2023</v>
      </c>
      <c r="C514" t="s">
        <v>176</v>
      </c>
      <c r="D514" t="b">
        <f>TRUE()</f>
        <v>1</v>
      </c>
      <c r="E514" t="b">
        <f>COUNTIF(connections!A:A, A514) &gt; 0</f>
        <v>0</v>
      </c>
      <c r="G514" t="s">
        <v>1735</v>
      </c>
      <c r="H514" t="s">
        <v>187</v>
      </c>
      <c r="I514" t="s">
        <v>1736</v>
      </c>
      <c r="J514" s="1" t="s">
        <v>1737</v>
      </c>
    </row>
    <row r="515" spans="1:10" ht="15" customHeight="1" x14ac:dyDescent="0.25">
      <c r="A515" t="s">
        <v>1738</v>
      </c>
      <c r="B515">
        <v>2018</v>
      </c>
      <c r="C515" t="s">
        <v>176</v>
      </c>
      <c r="D515" t="b">
        <f>TRUE()</f>
        <v>1</v>
      </c>
      <c r="E515" t="b">
        <f>COUNTIF(connections!A:A, A515) &gt; 0</f>
        <v>1</v>
      </c>
      <c r="F515" t="s">
        <v>277</v>
      </c>
      <c r="G515" t="s">
        <v>1739</v>
      </c>
      <c r="H515" t="s">
        <v>187</v>
      </c>
      <c r="I515" t="s">
        <v>1740</v>
      </c>
      <c r="J515" s="1" t="s">
        <v>1741</v>
      </c>
    </row>
    <row r="516" spans="1:10" ht="15" customHeight="1" x14ac:dyDescent="0.25">
      <c r="A516" t="s">
        <v>1742</v>
      </c>
      <c r="B516">
        <v>2022</v>
      </c>
      <c r="C516" t="s">
        <v>176</v>
      </c>
      <c r="D516" t="b">
        <f>TRUE()</f>
        <v>1</v>
      </c>
      <c r="E516" t="b">
        <f>COUNTIF(connections!A:A, A516) &gt; 0</f>
        <v>0</v>
      </c>
      <c r="F516" t="s">
        <v>277</v>
      </c>
      <c r="G516" t="s">
        <v>1743</v>
      </c>
      <c r="H516" t="s">
        <v>187</v>
      </c>
      <c r="I516" t="s">
        <v>1744</v>
      </c>
      <c r="J516" s="1" t="s">
        <v>1745</v>
      </c>
    </row>
    <row r="517" spans="1:10" ht="15" customHeight="1" x14ac:dyDescent="0.25">
      <c r="A517" t="s">
        <v>1746</v>
      </c>
      <c r="B517">
        <v>2011</v>
      </c>
      <c r="C517" t="s">
        <v>179</v>
      </c>
      <c r="D517" t="b">
        <f>TRUE()</f>
        <v>1</v>
      </c>
      <c r="E517" t="b">
        <f>COUNTIF(connections!A:A, A517) &gt; 0</f>
        <v>1</v>
      </c>
      <c r="F517" t="s">
        <v>328</v>
      </c>
      <c r="G517" t="s">
        <v>1747</v>
      </c>
    </row>
    <row r="518" spans="1:10" ht="15" customHeight="1" x14ac:dyDescent="0.25">
      <c r="A518" t="s">
        <v>1748</v>
      </c>
      <c r="B518">
        <v>2023</v>
      </c>
      <c r="C518" t="s">
        <v>176</v>
      </c>
      <c r="D518" t="b">
        <f>TRUE()</f>
        <v>1</v>
      </c>
      <c r="E518" t="b">
        <f>COUNTIF(connections!A:A, A518) &gt; 0</f>
        <v>0</v>
      </c>
      <c r="G518" t="s">
        <v>1749</v>
      </c>
      <c r="H518" t="s">
        <v>187</v>
      </c>
      <c r="I518" t="s">
        <v>1750</v>
      </c>
      <c r="J518" s="1" t="s">
        <v>1751</v>
      </c>
    </row>
    <row r="519" spans="1:10" ht="15" customHeight="1" x14ac:dyDescent="0.25">
      <c r="A519" t="s">
        <v>1752</v>
      </c>
      <c r="B519">
        <v>2021</v>
      </c>
      <c r="C519" t="s">
        <v>176</v>
      </c>
      <c r="D519" t="b">
        <f>TRUE()</f>
        <v>1</v>
      </c>
      <c r="E519" t="b">
        <f>COUNTIF(connections!A:A, A519) &gt; 0</f>
        <v>1</v>
      </c>
      <c r="G519" t="s">
        <v>1753</v>
      </c>
      <c r="H519" t="s">
        <v>187</v>
      </c>
      <c r="I519" t="s">
        <v>1754</v>
      </c>
      <c r="J519" s="1" t="s">
        <v>1755</v>
      </c>
    </row>
    <row r="520" spans="1:10" ht="15" customHeight="1" x14ac:dyDescent="0.25">
      <c r="A520" t="s">
        <v>1756</v>
      </c>
      <c r="B520">
        <v>2025</v>
      </c>
      <c r="C520" t="s">
        <v>182</v>
      </c>
      <c r="D520" t="b">
        <f>TRUE()</f>
        <v>1</v>
      </c>
      <c r="E520" t="b">
        <f>COUNTIF(connections!A:A, A520) &gt; 0</f>
        <v>0</v>
      </c>
      <c r="G520" t="s">
        <v>1757</v>
      </c>
    </row>
    <row r="521" spans="1:10" ht="15" customHeight="1" x14ac:dyDescent="0.25">
      <c r="A521" t="s">
        <v>1758</v>
      </c>
      <c r="B521">
        <v>2016</v>
      </c>
      <c r="C521" t="s">
        <v>179</v>
      </c>
      <c r="D521" t="b">
        <f>TRUE()</f>
        <v>1</v>
      </c>
      <c r="E521" t="b">
        <f>COUNTIF(connections!A:A, A521) &gt; 0</f>
        <v>0</v>
      </c>
      <c r="G521" t="s">
        <v>1759</v>
      </c>
      <c r="H521" t="s">
        <v>187</v>
      </c>
      <c r="I521" t="s">
        <v>7796</v>
      </c>
      <c r="J521" s="10" t="s">
        <v>1760</v>
      </c>
    </row>
    <row r="522" spans="1:10" ht="15" customHeight="1" x14ac:dyDescent="0.25">
      <c r="A522" t="s">
        <v>1761</v>
      </c>
      <c r="B522">
        <v>1995</v>
      </c>
      <c r="C522" t="s">
        <v>179</v>
      </c>
      <c r="D522" t="b">
        <f>TRUE()</f>
        <v>1</v>
      </c>
      <c r="E522" t="b">
        <f>COUNTIF(connections!A:A, A522) &gt; 0</f>
        <v>1</v>
      </c>
      <c r="G522" t="s">
        <v>1762</v>
      </c>
      <c r="H522" t="s">
        <v>187</v>
      </c>
      <c r="I522" t="s">
        <v>1763</v>
      </c>
    </row>
    <row r="523" spans="1:10" ht="15" customHeight="1" x14ac:dyDescent="0.25">
      <c r="A523" t="s">
        <v>1764</v>
      </c>
      <c r="B523">
        <v>2024</v>
      </c>
      <c r="C523" t="s">
        <v>176</v>
      </c>
      <c r="D523" t="b">
        <f>TRUE()</f>
        <v>1</v>
      </c>
      <c r="E523" t="b">
        <f>COUNTIF(connections!A:A, A523) &gt; 0</f>
        <v>0</v>
      </c>
      <c r="G523" t="s">
        <v>1765</v>
      </c>
      <c r="H523" t="s">
        <v>187</v>
      </c>
      <c r="I523" t="s">
        <v>1766</v>
      </c>
      <c r="J523" s="1" t="s">
        <v>1767</v>
      </c>
    </row>
    <row r="524" spans="1:10" ht="15" customHeight="1" x14ac:dyDescent="0.25">
      <c r="A524" t="s">
        <v>1768</v>
      </c>
      <c r="B524">
        <v>2022</v>
      </c>
      <c r="C524" t="s">
        <v>182</v>
      </c>
      <c r="D524" t="b">
        <f>TRUE()</f>
        <v>1</v>
      </c>
      <c r="E524" t="b">
        <f>COUNTIF(connections!A:A, A524) &gt; 0</f>
        <v>0</v>
      </c>
      <c r="G524" t="s">
        <v>1769</v>
      </c>
      <c r="J524" s="10" t="s">
        <v>1770</v>
      </c>
    </row>
    <row r="525" spans="1:10" ht="15" customHeight="1" x14ac:dyDescent="0.25">
      <c r="A525" t="s">
        <v>1771</v>
      </c>
      <c r="B525">
        <v>2022</v>
      </c>
      <c r="C525" t="s">
        <v>176</v>
      </c>
      <c r="D525" t="b">
        <f>TRUE()</f>
        <v>1</v>
      </c>
      <c r="E525" t="b">
        <f>COUNTIF(connections!A:A, A525) &gt; 0</f>
        <v>0</v>
      </c>
      <c r="F525" t="s">
        <v>458</v>
      </c>
      <c r="G525" t="s">
        <v>1772</v>
      </c>
      <c r="H525" t="s">
        <v>187</v>
      </c>
      <c r="I525" t="s">
        <v>1773</v>
      </c>
      <c r="J525" s="1" t="s">
        <v>1774</v>
      </c>
    </row>
    <row r="526" spans="1:10" ht="15" customHeight="1" x14ac:dyDescent="0.25">
      <c r="A526" t="s">
        <v>1775</v>
      </c>
      <c r="B526">
        <v>2024</v>
      </c>
      <c r="C526" t="s">
        <v>222</v>
      </c>
      <c r="D526" t="b">
        <f>FALSE()</f>
        <v>0</v>
      </c>
      <c r="E526" t="b">
        <f>COUNTIF(connections!A:A, A526) &gt; 0</f>
        <v>0</v>
      </c>
      <c r="F526" t="s">
        <v>458</v>
      </c>
      <c r="G526" t="s">
        <v>1776</v>
      </c>
      <c r="H526" t="s">
        <v>187</v>
      </c>
      <c r="I526" t="s">
        <v>1777</v>
      </c>
      <c r="J526" s="1" t="s">
        <v>1778</v>
      </c>
    </row>
    <row r="527" spans="1:10" ht="15" customHeight="1" x14ac:dyDescent="0.25">
      <c r="A527" t="s">
        <v>4362</v>
      </c>
      <c r="B527">
        <v>2016</v>
      </c>
      <c r="C527" t="s">
        <v>176</v>
      </c>
      <c r="D527" t="b">
        <v>1</v>
      </c>
      <c r="E527" t="b">
        <f>COUNTIF(connections!A:A, A527) &gt; 0</f>
        <v>0</v>
      </c>
      <c r="G527" t="s">
        <v>14286</v>
      </c>
      <c r="J527" s="10" t="s">
        <v>14287</v>
      </c>
    </row>
    <row r="528" spans="1:10" ht="15" customHeight="1" x14ac:dyDescent="0.25">
      <c r="A528" t="s">
        <v>1779</v>
      </c>
      <c r="B528">
        <v>2022</v>
      </c>
      <c r="C528" t="s">
        <v>176</v>
      </c>
      <c r="D528" t="b">
        <f>TRUE()</f>
        <v>1</v>
      </c>
      <c r="E528" t="b">
        <f>COUNTIF(connections!A:A, A528) &gt; 0</f>
        <v>1</v>
      </c>
      <c r="F528" t="s">
        <v>458</v>
      </c>
      <c r="G528" t="s">
        <v>1780</v>
      </c>
      <c r="H528" t="s">
        <v>187</v>
      </c>
      <c r="I528" t="s">
        <v>1781</v>
      </c>
      <c r="J528" s="1" t="s">
        <v>1782</v>
      </c>
    </row>
    <row r="529" spans="1:10" ht="15" customHeight="1" x14ac:dyDescent="0.25">
      <c r="A529" t="s">
        <v>1783</v>
      </c>
      <c r="B529">
        <v>2024</v>
      </c>
      <c r="C529" t="s">
        <v>176</v>
      </c>
      <c r="D529" t="b">
        <f>TRUE()</f>
        <v>1</v>
      </c>
      <c r="E529" t="b">
        <f>COUNTIF(connections!A:A, A529) &gt; 0</f>
        <v>0</v>
      </c>
      <c r="F529" t="s">
        <v>458</v>
      </c>
      <c r="G529" t="s">
        <v>1784</v>
      </c>
      <c r="H529" t="s">
        <v>187</v>
      </c>
      <c r="I529" t="s">
        <v>1785</v>
      </c>
      <c r="J529" s="1" t="s">
        <v>1786</v>
      </c>
    </row>
    <row r="530" spans="1:10" ht="15" customHeight="1" x14ac:dyDescent="0.25">
      <c r="A530" t="s">
        <v>1787</v>
      </c>
      <c r="B530">
        <v>2019</v>
      </c>
      <c r="C530" t="s">
        <v>176</v>
      </c>
      <c r="D530" t="b">
        <f>TRUE()</f>
        <v>1</v>
      </c>
      <c r="E530" t="b">
        <f>COUNTIF(connections!A:A, A530) &gt; 0</f>
        <v>1</v>
      </c>
      <c r="G530" t="s">
        <v>1788</v>
      </c>
      <c r="H530" t="s">
        <v>187</v>
      </c>
      <c r="I530" t="s">
        <v>1789</v>
      </c>
      <c r="J530" s="1" t="s">
        <v>1790</v>
      </c>
    </row>
    <row r="531" spans="1:10" ht="15" customHeight="1" x14ac:dyDescent="0.25">
      <c r="A531" t="s">
        <v>1791</v>
      </c>
      <c r="B531">
        <v>2025</v>
      </c>
      <c r="C531" t="s">
        <v>176</v>
      </c>
      <c r="D531" t="b">
        <f>TRUE()</f>
        <v>1</v>
      </c>
      <c r="E531" t="b">
        <f>COUNTIF(connections!A:A, A531) &gt; 0</f>
        <v>0</v>
      </c>
      <c r="G531" t="s">
        <v>1792</v>
      </c>
    </row>
    <row r="532" spans="1:10" ht="15" customHeight="1" x14ac:dyDescent="0.25">
      <c r="A532" t="s">
        <v>1793</v>
      </c>
      <c r="B532">
        <v>2022</v>
      </c>
      <c r="C532" t="s">
        <v>176</v>
      </c>
      <c r="D532" t="b">
        <f>TRUE()</f>
        <v>1</v>
      </c>
      <c r="E532" t="b">
        <f>COUNTIF(connections!A:A, A532) &gt; 0</f>
        <v>0</v>
      </c>
      <c r="G532" t="s">
        <v>1794</v>
      </c>
    </row>
    <row r="533" spans="1:10" ht="15" customHeight="1" x14ac:dyDescent="0.25">
      <c r="A533" t="s">
        <v>1795</v>
      </c>
      <c r="B533">
        <v>1987</v>
      </c>
      <c r="C533" t="s">
        <v>179</v>
      </c>
      <c r="D533" t="b">
        <f>TRUE()</f>
        <v>1</v>
      </c>
      <c r="E533" t="b">
        <f>COUNTIF(connections!A:A, A533) &gt; 0</f>
        <v>1</v>
      </c>
      <c r="G533" t="s">
        <v>1796</v>
      </c>
      <c r="H533" t="s">
        <v>187</v>
      </c>
      <c r="I533" t="s">
        <v>1797</v>
      </c>
    </row>
    <row r="534" spans="1:10" ht="15" customHeight="1" x14ac:dyDescent="0.25">
      <c r="A534" t="s">
        <v>1798</v>
      </c>
      <c r="B534">
        <v>2025</v>
      </c>
      <c r="C534" t="s">
        <v>176</v>
      </c>
      <c r="D534" t="b">
        <f>TRUE()</f>
        <v>1</v>
      </c>
      <c r="E534" t="b">
        <f>COUNTIF(connections!A:A, A534) &gt; 0</f>
        <v>0</v>
      </c>
      <c r="G534" t="s">
        <v>1799</v>
      </c>
      <c r="J534" s="10" t="s">
        <v>1800</v>
      </c>
    </row>
    <row r="535" spans="1:10" ht="15" customHeight="1" x14ac:dyDescent="0.25">
      <c r="A535" t="s">
        <v>1801</v>
      </c>
      <c r="B535">
        <v>2021</v>
      </c>
      <c r="C535" t="s">
        <v>176</v>
      </c>
      <c r="D535" t="b">
        <f>TRUE()</f>
        <v>1</v>
      </c>
      <c r="E535" t="b">
        <f>COUNTIF(connections!A:A, A535) &gt; 0</f>
        <v>0</v>
      </c>
      <c r="G535" t="s">
        <v>1802</v>
      </c>
      <c r="J535" s="10" t="s">
        <v>1803</v>
      </c>
    </row>
    <row r="536" spans="1:10" ht="15" customHeight="1" x14ac:dyDescent="0.25">
      <c r="A536" t="s">
        <v>1804</v>
      </c>
      <c r="B536">
        <v>2025</v>
      </c>
      <c r="C536" t="s">
        <v>176</v>
      </c>
      <c r="D536" t="b">
        <f>TRUE()</f>
        <v>1</v>
      </c>
      <c r="E536" t="b">
        <f>COUNTIF(connections!A:A, A536) &gt; 0</f>
        <v>0</v>
      </c>
      <c r="F536" t="s">
        <v>1805</v>
      </c>
      <c r="G536" t="s">
        <v>1806</v>
      </c>
      <c r="H536" t="s">
        <v>187</v>
      </c>
      <c r="I536" t="s">
        <v>1807</v>
      </c>
      <c r="J536" s="1" t="s">
        <v>1808</v>
      </c>
    </row>
    <row r="537" spans="1:10" ht="15" customHeight="1" x14ac:dyDescent="0.25">
      <c r="A537" t="s">
        <v>1809</v>
      </c>
      <c r="B537">
        <v>2024</v>
      </c>
      <c r="C537" t="s">
        <v>176</v>
      </c>
      <c r="D537" t="b">
        <f>TRUE()</f>
        <v>1</v>
      </c>
      <c r="E537" t="b">
        <f>COUNTIF(connections!A:A, A537) &gt; 0</f>
        <v>0</v>
      </c>
      <c r="G537" t="s">
        <v>1810</v>
      </c>
    </row>
    <row r="538" spans="1:10" ht="15" customHeight="1" x14ac:dyDescent="0.25">
      <c r="A538" t="s">
        <v>1811</v>
      </c>
      <c r="B538">
        <v>2026</v>
      </c>
      <c r="C538" t="s">
        <v>182</v>
      </c>
      <c r="D538" t="b">
        <f>TRUE()</f>
        <v>1</v>
      </c>
      <c r="E538" t="b">
        <f>COUNTIF(connections!A:A, A538) &gt; 0</f>
        <v>0</v>
      </c>
      <c r="G538" t="s">
        <v>1812</v>
      </c>
    </row>
    <row r="539" spans="1:10" ht="15" customHeight="1" x14ac:dyDescent="0.25">
      <c r="A539" t="s">
        <v>1813</v>
      </c>
      <c r="B539">
        <v>2024</v>
      </c>
      <c r="C539" t="s">
        <v>222</v>
      </c>
      <c r="D539" t="b">
        <f>TRUE()</f>
        <v>1</v>
      </c>
      <c r="E539" t="b">
        <f>COUNTIF(connections!A:A, A539) &gt; 0</f>
        <v>1</v>
      </c>
      <c r="G539" t="s">
        <v>1814</v>
      </c>
      <c r="H539" t="s">
        <v>187</v>
      </c>
      <c r="I539" t="s">
        <v>1815</v>
      </c>
      <c r="J539" s="10" t="s">
        <v>1816</v>
      </c>
    </row>
    <row r="540" spans="1:10" ht="15" customHeight="1" x14ac:dyDescent="0.25">
      <c r="A540" t="s">
        <v>1817</v>
      </c>
      <c r="B540">
        <v>2019</v>
      </c>
      <c r="C540" t="s">
        <v>176</v>
      </c>
      <c r="D540" t="b">
        <f>TRUE()</f>
        <v>1</v>
      </c>
      <c r="E540" t="b">
        <f>COUNTIF(connections!A:A, A540) &gt; 0</f>
        <v>1</v>
      </c>
      <c r="G540" t="s">
        <v>1818</v>
      </c>
      <c r="H540" t="s">
        <v>187</v>
      </c>
      <c r="I540" t="s">
        <v>1819</v>
      </c>
      <c r="J540" s="1" t="s">
        <v>1820</v>
      </c>
    </row>
    <row r="541" spans="1:10" ht="15" customHeight="1" x14ac:dyDescent="0.25">
      <c r="A541" t="s">
        <v>1821</v>
      </c>
      <c r="B541">
        <v>2022</v>
      </c>
      <c r="C541" t="s">
        <v>176</v>
      </c>
      <c r="D541" t="b">
        <f>TRUE()</f>
        <v>1</v>
      </c>
      <c r="E541" t="b">
        <f>COUNTIF(connections!A:A, A541) &gt; 0</f>
        <v>0</v>
      </c>
      <c r="G541" t="s">
        <v>1822</v>
      </c>
      <c r="H541" t="s">
        <v>187</v>
      </c>
      <c r="I541" t="s">
        <v>1823</v>
      </c>
      <c r="J541" s="1" t="s">
        <v>1824</v>
      </c>
    </row>
    <row r="542" spans="1:10" ht="15" customHeight="1" x14ac:dyDescent="0.25">
      <c r="A542" t="s">
        <v>1825</v>
      </c>
      <c r="B542">
        <v>2025</v>
      </c>
      <c r="C542" t="s">
        <v>176</v>
      </c>
      <c r="D542" t="b">
        <f>TRUE()</f>
        <v>1</v>
      </c>
      <c r="E542" t="b">
        <f>COUNTIF(connections!A:A, A542) &gt; 0</f>
        <v>0</v>
      </c>
      <c r="G542" t="s">
        <v>1826</v>
      </c>
      <c r="H542" t="s">
        <v>187</v>
      </c>
      <c r="I542" t="s">
        <v>1827</v>
      </c>
      <c r="J542" s="1" t="s">
        <v>1828</v>
      </c>
    </row>
    <row r="543" spans="1:10" ht="15" customHeight="1" x14ac:dyDescent="0.25">
      <c r="A543" t="s">
        <v>1829</v>
      </c>
      <c r="B543">
        <v>2023</v>
      </c>
      <c r="C543" t="s">
        <v>176</v>
      </c>
      <c r="D543" t="b">
        <f>TRUE()</f>
        <v>1</v>
      </c>
      <c r="E543" t="b">
        <f>COUNTIF(connections!A:A, A543) &gt; 0</f>
        <v>0</v>
      </c>
      <c r="G543" t="s">
        <v>1830</v>
      </c>
      <c r="H543" t="s">
        <v>187</v>
      </c>
      <c r="I543" t="s">
        <v>1831</v>
      </c>
      <c r="J543" s="1" t="s">
        <v>1832</v>
      </c>
    </row>
    <row r="544" spans="1:10" ht="15" customHeight="1" x14ac:dyDescent="0.25">
      <c r="A544" t="s">
        <v>1833</v>
      </c>
      <c r="B544">
        <v>2025</v>
      </c>
      <c r="C544" t="s">
        <v>222</v>
      </c>
      <c r="D544" t="b">
        <f>TRUE()</f>
        <v>1</v>
      </c>
      <c r="E544" t="b">
        <f>COUNTIF(connections!A:A, A544) &gt; 0</f>
        <v>0</v>
      </c>
      <c r="G544" t="s">
        <v>1834</v>
      </c>
      <c r="H544" t="s">
        <v>187</v>
      </c>
      <c r="I544" t="s">
        <v>1835</v>
      </c>
      <c r="J544" s="1" t="s">
        <v>1836</v>
      </c>
    </row>
    <row r="545" spans="1:10" ht="15" customHeight="1" x14ac:dyDescent="0.25">
      <c r="A545" t="s">
        <v>1837</v>
      </c>
      <c r="B545">
        <v>2022</v>
      </c>
      <c r="C545" t="s">
        <v>176</v>
      </c>
      <c r="D545" t="b">
        <f>TRUE()</f>
        <v>1</v>
      </c>
      <c r="E545" t="b">
        <f>COUNTIF(connections!A:A, A545) &gt; 0</f>
        <v>0</v>
      </c>
      <c r="G545" t="s">
        <v>1838</v>
      </c>
      <c r="H545" t="s">
        <v>187</v>
      </c>
      <c r="I545" t="s">
        <v>1839</v>
      </c>
      <c r="J545" s="1" t="s">
        <v>1840</v>
      </c>
    </row>
    <row r="546" spans="1:10" ht="15" customHeight="1" x14ac:dyDescent="0.25">
      <c r="A546" t="s">
        <v>1841</v>
      </c>
      <c r="B546">
        <v>2025</v>
      </c>
      <c r="C546" t="s">
        <v>222</v>
      </c>
      <c r="D546" t="b">
        <f>FALSE()</f>
        <v>0</v>
      </c>
      <c r="E546" t="b">
        <f>COUNTIF(connections!A:A, A546) &gt; 0</f>
        <v>0</v>
      </c>
      <c r="F546" t="s">
        <v>506</v>
      </c>
      <c r="G546" t="s">
        <v>1842</v>
      </c>
    </row>
    <row r="547" spans="1:10" ht="15" customHeight="1" x14ac:dyDescent="0.25">
      <c r="A547" t="s">
        <v>1843</v>
      </c>
      <c r="B547">
        <v>2019</v>
      </c>
      <c r="C547" t="s">
        <v>176</v>
      </c>
      <c r="D547" t="b">
        <f>TRUE()</f>
        <v>1</v>
      </c>
      <c r="E547" t="b">
        <f>COUNTIF(connections!A:A, A547) &gt; 0</f>
        <v>1</v>
      </c>
      <c r="F547" t="s">
        <v>274</v>
      </c>
      <c r="G547" t="s">
        <v>1844</v>
      </c>
      <c r="H547" t="s">
        <v>187</v>
      </c>
      <c r="I547" t="s">
        <v>1845</v>
      </c>
      <c r="J547" s="1" t="s">
        <v>1846</v>
      </c>
    </row>
    <row r="548" spans="1:10" ht="15" customHeight="1" x14ac:dyDescent="0.25">
      <c r="A548" t="s">
        <v>1847</v>
      </c>
      <c r="B548">
        <v>2019</v>
      </c>
      <c r="C548" t="s">
        <v>182</v>
      </c>
      <c r="D548" t="b">
        <f>TRUE()</f>
        <v>1</v>
      </c>
      <c r="E548" t="b">
        <f>COUNTIF(connections!A:A, A548) &gt; 0</f>
        <v>0</v>
      </c>
      <c r="G548" t="s">
        <v>1848</v>
      </c>
      <c r="H548" t="s">
        <v>187</v>
      </c>
      <c r="I548" t="s">
        <v>1849</v>
      </c>
      <c r="J548" s="1" t="s">
        <v>1850</v>
      </c>
    </row>
    <row r="549" spans="1:10" ht="15" customHeight="1" x14ac:dyDescent="0.25">
      <c r="A549" t="s">
        <v>1851</v>
      </c>
      <c r="B549">
        <v>2024</v>
      </c>
      <c r="C549" t="s">
        <v>222</v>
      </c>
      <c r="D549" t="b">
        <f>TRUE()</f>
        <v>1</v>
      </c>
      <c r="E549" t="b">
        <f>COUNTIF(connections!A:A, A549) &gt; 0</f>
        <v>1</v>
      </c>
      <c r="G549" t="s">
        <v>1852</v>
      </c>
      <c r="H549" t="s">
        <v>187</v>
      </c>
      <c r="I549" t="s">
        <v>1853</v>
      </c>
      <c r="J549" s="1" t="s">
        <v>1854</v>
      </c>
    </row>
    <row r="550" spans="1:10" ht="15" customHeight="1" x14ac:dyDescent="0.25">
      <c r="A550" t="s">
        <v>1855</v>
      </c>
      <c r="B550">
        <v>2015</v>
      </c>
      <c r="C550" t="s">
        <v>176</v>
      </c>
      <c r="D550" t="b">
        <f>TRUE()</f>
        <v>1</v>
      </c>
      <c r="E550" t="b">
        <f>COUNTIF(connections!A:A, A550) &gt; 0</f>
        <v>1</v>
      </c>
      <c r="G550" t="s">
        <v>1856</v>
      </c>
      <c r="H550" t="s">
        <v>187</v>
      </c>
      <c r="I550" t="s">
        <v>1857</v>
      </c>
      <c r="J550" s="1" t="s">
        <v>1858</v>
      </c>
    </row>
    <row r="551" spans="1:10" ht="15" customHeight="1" x14ac:dyDescent="0.25">
      <c r="A551" t="s">
        <v>14224</v>
      </c>
      <c r="B551">
        <v>2026</v>
      </c>
      <c r="C551" t="s">
        <v>176</v>
      </c>
      <c r="D551" t="b">
        <v>1</v>
      </c>
      <c r="E551" t="b">
        <f>COUNTIF(connections!A:A, A551) &gt; 0</f>
        <v>0</v>
      </c>
      <c r="G551" t="s">
        <v>14225</v>
      </c>
      <c r="J551" s="10" t="s">
        <v>14226</v>
      </c>
    </row>
    <row r="552" spans="1:10" ht="15" customHeight="1" x14ac:dyDescent="0.25">
      <c r="A552" t="s">
        <v>1859</v>
      </c>
      <c r="B552">
        <v>2025</v>
      </c>
      <c r="C552" t="s">
        <v>176</v>
      </c>
      <c r="D552" t="b">
        <f>TRUE()</f>
        <v>1</v>
      </c>
      <c r="E552" t="b">
        <f>COUNTIF(connections!A:A, A552) &gt; 0</f>
        <v>0</v>
      </c>
      <c r="G552" t="s">
        <v>1860</v>
      </c>
      <c r="H552" t="s">
        <v>187</v>
      </c>
      <c r="I552" t="s">
        <v>1861</v>
      </c>
      <c r="J552" s="1" t="s">
        <v>1862</v>
      </c>
    </row>
    <row r="553" spans="1:10" ht="15" customHeight="1" x14ac:dyDescent="0.25">
      <c r="A553" t="s">
        <v>1863</v>
      </c>
      <c r="B553">
        <v>2026</v>
      </c>
      <c r="C553" t="s">
        <v>222</v>
      </c>
      <c r="D553" t="b">
        <f>TRUE()</f>
        <v>1</v>
      </c>
      <c r="E553" t="b">
        <f>COUNTIF(connections!A:A, A553) &gt; 0</f>
        <v>1</v>
      </c>
      <c r="G553" t="s">
        <v>1864</v>
      </c>
    </row>
    <row r="554" spans="1:10" ht="15" customHeight="1" x14ac:dyDescent="0.25">
      <c r="A554" t="s">
        <v>1865</v>
      </c>
      <c r="B554">
        <v>2023</v>
      </c>
      <c r="C554" t="s">
        <v>176</v>
      </c>
      <c r="D554" t="b">
        <f>TRUE()</f>
        <v>1</v>
      </c>
      <c r="E554" t="b">
        <f>COUNTIF(connections!A:A, A554) &gt; 0</f>
        <v>0</v>
      </c>
      <c r="G554" t="s">
        <v>1866</v>
      </c>
    </row>
    <row r="555" spans="1:10" ht="15" customHeight="1" x14ac:dyDescent="0.25">
      <c r="A555" t="s">
        <v>1867</v>
      </c>
      <c r="B555">
        <v>2021</v>
      </c>
      <c r="C555" t="s">
        <v>182</v>
      </c>
      <c r="D555" t="b">
        <v>1</v>
      </c>
      <c r="E555" t="b">
        <f>COUNTIF(connections!A:A, A555) &gt; 0</f>
        <v>0</v>
      </c>
      <c r="G555" t="s">
        <v>1868</v>
      </c>
      <c r="H555" t="s">
        <v>187</v>
      </c>
      <c r="I555" t="s">
        <v>1869</v>
      </c>
      <c r="J555" s="10" t="s">
        <v>1870</v>
      </c>
    </row>
    <row r="556" spans="1:10" ht="15" customHeight="1" x14ac:dyDescent="0.25">
      <c r="A556" t="s">
        <v>1871</v>
      </c>
      <c r="B556">
        <v>2018</v>
      </c>
      <c r="C556" t="s">
        <v>176</v>
      </c>
      <c r="D556" t="b">
        <f>FALSE()</f>
        <v>0</v>
      </c>
      <c r="E556" t="b">
        <f>COUNTIF(connections!A:A, A556) &gt; 0</f>
        <v>0</v>
      </c>
      <c r="G556" t="s">
        <v>1872</v>
      </c>
      <c r="H556" t="s">
        <v>187</v>
      </c>
      <c r="I556" t="s">
        <v>1873</v>
      </c>
      <c r="J556" s="1" t="s">
        <v>1874</v>
      </c>
    </row>
    <row r="557" spans="1:10" ht="15" customHeight="1" x14ac:dyDescent="0.25">
      <c r="A557" t="s">
        <v>1875</v>
      </c>
      <c r="B557">
        <v>2026</v>
      </c>
      <c r="C557" t="s">
        <v>176</v>
      </c>
      <c r="D557" t="b">
        <f>TRUE()</f>
        <v>1</v>
      </c>
      <c r="E557" t="b">
        <f>COUNTIF(connections!A:A, A557) &gt; 0</f>
        <v>0</v>
      </c>
      <c r="G557" t="s">
        <v>1876</v>
      </c>
    </row>
    <row r="558" spans="1:10" ht="15" customHeight="1" x14ac:dyDescent="0.25">
      <c r="A558" t="s">
        <v>1877</v>
      </c>
      <c r="B558">
        <v>2025</v>
      </c>
      <c r="C558" t="s">
        <v>176</v>
      </c>
      <c r="D558" t="b">
        <f>TRUE()</f>
        <v>1</v>
      </c>
      <c r="E558" t="b">
        <f>COUNTIF(connections!A:A, A558) &gt; 0</f>
        <v>0</v>
      </c>
      <c r="G558" t="s">
        <v>1878</v>
      </c>
    </row>
    <row r="559" spans="1:10" ht="15" customHeight="1" x14ac:dyDescent="0.25">
      <c r="A559" t="s">
        <v>1879</v>
      </c>
      <c r="B559">
        <v>2026</v>
      </c>
      <c r="C559" t="s">
        <v>176</v>
      </c>
      <c r="D559" t="b">
        <f>TRUE()</f>
        <v>1</v>
      </c>
      <c r="E559" t="b">
        <f>COUNTIF(connections!A:A, A559) &gt; 0</f>
        <v>0</v>
      </c>
      <c r="G559" t="s">
        <v>1880</v>
      </c>
      <c r="J559" s="10" t="s">
        <v>1881</v>
      </c>
    </row>
    <row r="560" spans="1:10" ht="15" customHeight="1" x14ac:dyDescent="0.25">
      <c r="A560" t="s">
        <v>1882</v>
      </c>
      <c r="B560">
        <v>1987</v>
      </c>
      <c r="C560" t="s">
        <v>179</v>
      </c>
      <c r="D560" t="b">
        <f>TRUE()</f>
        <v>1</v>
      </c>
      <c r="E560" t="b">
        <f>COUNTIF(connections!A:A, A560) &gt; 0</f>
        <v>1</v>
      </c>
      <c r="G560" t="s">
        <v>1883</v>
      </c>
      <c r="H560" t="s">
        <v>187</v>
      </c>
      <c r="I560" t="s">
        <v>1884</v>
      </c>
    </row>
    <row r="561" spans="1:10" ht="15" customHeight="1" x14ac:dyDescent="0.25">
      <c r="A561" t="s">
        <v>1885</v>
      </c>
      <c r="B561">
        <v>2015</v>
      </c>
      <c r="C561" t="s">
        <v>179</v>
      </c>
      <c r="D561" t="b">
        <f>TRUE()</f>
        <v>1</v>
      </c>
      <c r="E561" t="b">
        <f>COUNTIF(connections!A:A, A561) &gt; 0</f>
        <v>1</v>
      </c>
      <c r="G561" t="s">
        <v>1886</v>
      </c>
    </row>
    <row r="562" spans="1:10" ht="15" customHeight="1" x14ac:dyDescent="0.25">
      <c r="A562" t="s">
        <v>1887</v>
      </c>
      <c r="B562">
        <v>2019</v>
      </c>
      <c r="C562" t="s">
        <v>179</v>
      </c>
      <c r="D562" t="b">
        <f>TRUE()</f>
        <v>1</v>
      </c>
      <c r="E562" t="b">
        <f>COUNTIF(connections!A:A, A562) &gt; 0</f>
        <v>0</v>
      </c>
      <c r="G562" t="s">
        <v>1888</v>
      </c>
      <c r="H562" t="s">
        <v>187</v>
      </c>
      <c r="I562" t="s">
        <v>1889</v>
      </c>
      <c r="J562" s="10" t="s">
        <v>1890</v>
      </c>
    </row>
    <row r="563" spans="1:10" ht="15" customHeight="1" x14ac:dyDescent="0.25">
      <c r="A563" t="s">
        <v>1891</v>
      </c>
      <c r="B563">
        <v>2017</v>
      </c>
      <c r="C563" t="s">
        <v>179</v>
      </c>
      <c r="D563" t="b">
        <f>TRUE()</f>
        <v>1</v>
      </c>
      <c r="E563" t="b">
        <f>COUNTIF(connections!A:A, A563) &gt; 0</f>
        <v>1</v>
      </c>
      <c r="G563" t="s">
        <v>1892</v>
      </c>
    </row>
    <row r="564" spans="1:10" ht="15" customHeight="1" x14ac:dyDescent="0.25">
      <c r="A564" t="s">
        <v>1893</v>
      </c>
      <c r="B564">
        <v>2025</v>
      </c>
      <c r="C564" t="s">
        <v>182</v>
      </c>
      <c r="D564" t="b">
        <f>TRUE()</f>
        <v>1</v>
      </c>
      <c r="E564" t="b">
        <f>COUNTIF(connections!A:A, A564) &gt; 0</f>
        <v>0</v>
      </c>
      <c r="F564" t="s">
        <v>264</v>
      </c>
      <c r="G564" t="s">
        <v>1894</v>
      </c>
    </row>
    <row r="565" spans="1:10" ht="15" customHeight="1" x14ac:dyDescent="0.25">
      <c r="A565" t="s">
        <v>1895</v>
      </c>
      <c r="B565">
        <v>2020</v>
      </c>
      <c r="C565" t="s">
        <v>176</v>
      </c>
      <c r="D565" t="b">
        <f>TRUE()</f>
        <v>1</v>
      </c>
      <c r="E565" t="b">
        <f>COUNTIF(connections!A:A, A565) &gt; 0</f>
        <v>0</v>
      </c>
      <c r="G565" t="s">
        <v>1896</v>
      </c>
      <c r="H565" t="s">
        <v>187</v>
      </c>
      <c r="I565" t="s">
        <v>1897</v>
      </c>
      <c r="J565" s="1" t="s">
        <v>1898</v>
      </c>
    </row>
    <row r="566" spans="1:10" ht="15" customHeight="1" x14ac:dyDescent="0.25">
      <c r="A566" t="s">
        <v>1899</v>
      </c>
      <c r="B566">
        <v>2014</v>
      </c>
      <c r="C566" t="s">
        <v>179</v>
      </c>
      <c r="D566" t="b">
        <f>TRUE()</f>
        <v>1</v>
      </c>
      <c r="E566" t="b">
        <f>COUNTIF(connections!A:A, A566) &gt; 0</f>
        <v>1</v>
      </c>
      <c r="G566" t="s">
        <v>1900</v>
      </c>
      <c r="H566" t="s">
        <v>187</v>
      </c>
      <c r="I566" t="s">
        <v>1901</v>
      </c>
      <c r="J566" s="10" t="s">
        <v>1902</v>
      </c>
    </row>
    <row r="567" spans="1:10" ht="15" customHeight="1" x14ac:dyDescent="0.25">
      <c r="A567" t="s">
        <v>1903</v>
      </c>
      <c r="B567">
        <v>2019</v>
      </c>
      <c r="C567" t="s">
        <v>179</v>
      </c>
      <c r="D567" t="b">
        <f>TRUE()</f>
        <v>1</v>
      </c>
      <c r="E567" t="b">
        <f>COUNTIF(connections!A:A, A567) &gt; 0</f>
        <v>0</v>
      </c>
      <c r="G567" t="s">
        <v>1904</v>
      </c>
      <c r="H567" t="s">
        <v>187</v>
      </c>
      <c r="I567" t="s">
        <v>1905</v>
      </c>
      <c r="J567" s="1" t="s">
        <v>1906</v>
      </c>
    </row>
    <row r="568" spans="1:10" ht="15" customHeight="1" x14ac:dyDescent="0.25">
      <c r="A568" t="s">
        <v>9861</v>
      </c>
      <c r="B568">
        <v>2021</v>
      </c>
      <c r="C568" t="s">
        <v>176</v>
      </c>
      <c r="D568" t="b">
        <v>0</v>
      </c>
      <c r="E568" t="b">
        <f>COUNTIF(connections!A:A, A568) &gt; 0</f>
        <v>0</v>
      </c>
      <c r="G568" t="s">
        <v>9862</v>
      </c>
      <c r="H568" t="s">
        <v>187</v>
      </c>
      <c r="I568" t="s">
        <v>9863</v>
      </c>
      <c r="J568" s="10" t="s">
        <v>9860</v>
      </c>
    </row>
    <row r="569" spans="1:10" ht="15" customHeight="1" x14ac:dyDescent="0.25">
      <c r="A569" t="s">
        <v>7810</v>
      </c>
      <c r="B569">
        <v>2026</v>
      </c>
      <c r="C569" t="s">
        <v>182</v>
      </c>
      <c r="D569" t="b">
        <f>TRUE()</f>
        <v>1</v>
      </c>
      <c r="E569" t="b">
        <f>COUNTIF(connections!A:A, A569) &gt; 0</f>
        <v>0</v>
      </c>
      <c r="G569" t="s">
        <v>7793</v>
      </c>
      <c r="J569" s="10" t="s">
        <v>7794</v>
      </c>
    </row>
    <row r="570" spans="1:10" ht="15" customHeight="1" x14ac:dyDescent="0.25">
      <c r="A570" t="s">
        <v>1907</v>
      </c>
      <c r="B570">
        <v>2023</v>
      </c>
      <c r="C570" t="s">
        <v>176</v>
      </c>
      <c r="D570" t="b">
        <f>FALSE()</f>
        <v>0</v>
      </c>
      <c r="E570" t="b">
        <f>COUNTIF(connections!A:A, A570) &gt; 0</f>
        <v>0</v>
      </c>
      <c r="G570" t="s">
        <v>1908</v>
      </c>
      <c r="H570" t="s">
        <v>187</v>
      </c>
      <c r="I570" t="s">
        <v>1909</v>
      </c>
      <c r="J570" s="1" t="s">
        <v>1910</v>
      </c>
    </row>
    <row r="571" spans="1:10" ht="15" customHeight="1" x14ac:dyDescent="0.25">
      <c r="A571" t="s">
        <v>1911</v>
      </c>
      <c r="B571">
        <v>2014</v>
      </c>
      <c r="C571" t="s">
        <v>176</v>
      </c>
      <c r="D571" t="b">
        <v>1</v>
      </c>
      <c r="E571" t="b">
        <f>COUNTIF(connections!A:A, A571) &gt; 0</f>
        <v>0</v>
      </c>
      <c r="G571" t="s">
        <v>1912</v>
      </c>
      <c r="J571" s="10" t="s">
        <v>1913</v>
      </c>
    </row>
    <row r="572" spans="1:10" ht="15" customHeight="1" x14ac:dyDescent="0.25">
      <c r="A572" t="s">
        <v>1914</v>
      </c>
      <c r="B572">
        <v>2025</v>
      </c>
      <c r="C572" t="s">
        <v>222</v>
      </c>
      <c r="D572" t="b">
        <f>FALSE()</f>
        <v>0</v>
      </c>
      <c r="E572" t="b">
        <f>COUNTIF(connections!A:A, A572) &gt; 0</f>
        <v>0</v>
      </c>
      <c r="G572" t="s">
        <v>1915</v>
      </c>
      <c r="H572" t="s">
        <v>187</v>
      </c>
      <c r="I572" t="s">
        <v>1916</v>
      </c>
      <c r="J572" s="1" t="s">
        <v>1917</v>
      </c>
    </row>
    <row r="573" spans="1:10" ht="15" customHeight="1" x14ac:dyDescent="0.25">
      <c r="A573" t="s">
        <v>1918</v>
      </c>
      <c r="B573">
        <v>2022</v>
      </c>
      <c r="C573" t="s">
        <v>179</v>
      </c>
      <c r="D573" t="b">
        <f>TRUE()</f>
        <v>1</v>
      </c>
      <c r="E573" t="b">
        <f>COUNTIF(connections!A:A, A573) &gt; 0</f>
        <v>0</v>
      </c>
      <c r="G573" t="s">
        <v>1919</v>
      </c>
      <c r="H573" t="s">
        <v>187</v>
      </c>
      <c r="I573" t="s">
        <v>1920</v>
      </c>
    </row>
    <row r="574" spans="1:10" ht="15" customHeight="1" x14ac:dyDescent="0.25">
      <c r="A574" t="s">
        <v>1921</v>
      </c>
      <c r="B574">
        <v>2025</v>
      </c>
      <c r="C574" t="s">
        <v>182</v>
      </c>
      <c r="D574" t="b">
        <f>TRUE()</f>
        <v>1</v>
      </c>
      <c r="E574" t="b">
        <f>COUNTIF(connections!A:A, A574) &gt; 0</f>
        <v>0</v>
      </c>
      <c r="G574" t="s">
        <v>1922</v>
      </c>
      <c r="H574" t="s">
        <v>187</v>
      </c>
      <c r="I574" t="s">
        <v>1923</v>
      </c>
      <c r="J574" s="1" t="s">
        <v>1924</v>
      </c>
    </row>
    <row r="575" spans="1:10" ht="15" customHeight="1" x14ac:dyDescent="0.25">
      <c r="A575" t="s">
        <v>1925</v>
      </c>
      <c r="B575">
        <v>2025</v>
      </c>
      <c r="C575" t="s">
        <v>179</v>
      </c>
      <c r="D575" t="b">
        <f>TRUE()</f>
        <v>1</v>
      </c>
      <c r="E575" t="b">
        <f>COUNTIF(connections!A:A, A575) &gt; 0</f>
        <v>0</v>
      </c>
      <c r="G575" t="s">
        <v>1926</v>
      </c>
    </row>
    <row r="576" spans="1:10" ht="15" customHeight="1" x14ac:dyDescent="0.25">
      <c r="A576" t="s">
        <v>1927</v>
      </c>
      <c r="B576">
        <v>2023</v>
      </c>
      <c r="C576" t="s">
        <v>176</v>
      </c>
      <c r="D576" t="b">
        <f>TRUE()</f>
        <v>1</v>
      </c>
      <c r="E576" t="b">
        <f>COUNTIF(connections!A:A, A576) &gt; 0</f>
        <v>0</v>
      </c>
      <c r="G576" t="s">
        <v>1928</v>
      </c>
      <c r="H576" t="s">
        <v>187</v>
      </c>
      <c r="I576" t="s">
        <v>1929</v>
      </c>
      <c r="J576" s="1" t="s">
        <v>1930</v>
      </c>
    </row>
    <row r="577" spans="1:10" ht="15" customHeight="1" x14ac:dyDescent="0.25">
      <c r="A577" t="s">
        <v>7897</v>
      </c>
      <c r="B577">
        <v>2026</v>
      </c>
      <c r="C577" t="s">
        <v>176</v>
      </c>
      <c r="D577" t="b">
        <f>TRUE()</f>
        <v>1</v>
      </c>
      <c r="E577" t="b">
        <f>COUNTIF(connections!A:A, A577) &gt; 0</f>
        <v>0</v>
      </c>
      <c r="G577" t="s">
        <v>7898</v>
      </c>
      <c r="J577" s="10" t="s">
        <v>7899</v>
      </c>
    </row>
    <row r="578" spans="1:10" ht="15" customHeight="1" x14ac:dyDescent="0.25">
      <c r="A578" t="s">
        <v>1931</v>
      </c>
      <c r="B578">
        <v>2025</v>
      </c>
      <c r="C578" t="s">
        <v>222</v>
      </c>
      <c r="D578" t="b">
        <f>TRUE()</f>
        <v>1</v>
      </c>
      <c r="E578" t="b">
        <f>COUNTIF(connections!A:A, A578) &gt; 0</f>
        <v>0</v>
      </c>
      <c r="F578" t="s">
        <v>1164</v>
      </c>
      <c r="G578" t="s">
        <v>1932</v>
      </c>
    </row>
    <row r="579" spans="1:10" ht="15" customHeight="1" x14ac:dyDescent="0.25">
      <c r="A579" t="s">
        <v>1933</v>
      </c>
      <c r="B579">
        <v>2021</v>
      </c>
      <c r="C579" t="s">
        <v>176</v>
      </c>
      <c r="D579" t="b">
        <f>TRUE()</f>
        <v>1</v>
      </c>
      <c r="E579" t="b">
        <f>COUNTIF(connections!A:A, A579) &gt; 0</f>
        <v>1</v>
      </c>
      <c r="G579" t="s">
        <v>1934</v>
      </c>
      <c r="H579" t="s">
        <v>187</v>
      </c>
      <c r="I579" t="s">
        <v>1935</v>
      </c>
      <c r="J579" s="1" t="s">
        <v>1936</v>
      </c>
    </row>
    <row r="580" spans="1:10" ht="15" customHeight="1" x14ac:dyDescent="0.25">
      <c r="A580" t="s">
        <v>1937</v>
      </c>
      <c r="B580">
        <v>2023</v>
      </c>
      <c r="C580" t="s">
        <v>179</v>
      </c>
      <c r="D580" t="b">
        <f>TRUE()</f>
        <v>1</v>
      </c>
      <c r="E580" t="b">
        <f>COUNTIF(connections!A:A, A580) &gt; 0</f>
        <v>0</v>
      </c>
      <c r="G580" t="s">
        <v>1938</v>
      </c>
      <c r="H580" t="s">
        <v>187</v>
      </c>
      <c r="I580" t="s">
        <v>1939</v>
      </c>
      <c r="J580" s="1" t="s">
        <v>1940</v>
      </c>
    </row>
    <row r="581" spans="1:10" ht="15" customHeight="1" x14ac:dyDescent="0.25">
      <c r="A581" t="s">
        <v>1941</v>
      </c>
      <c r="B581">
        <v>2026</v>
      </c>
      <c r="C581" t="s">
        <v>176</v>
      </c>
      <c r="D581" t="b">
        <v>1</v>
      </c>
      <c r="E581" t="b">
        <f>COUNTIF(connections!A:A, A581) &gt; 0</f>
        <v>0</v>
      </c>
      <c r="G581" t="s">
        <v>1942</v>
      </c>
      <c r="J581" s="10" t="s">
        <v>1943</v>
      </c>
    </row>
    <row r="582" spans="1:10" ht="15" customHeight="1" x14ac:dyDescent="0.25">
      <c r="A582" t="s">
        <v>1944</v>
      </c>
      <c r="B582">
        <v>2015</v>
      </c>
      <c r="C582" t="s">
        <v>179</v>
      </c>
      <c r="D582" t="b">
        <f>TRUE()</f>
        <v>1</v>
      </c>
      <c r="E582" t="b">
        <f>COUNTIF(connections!A:A, A582) &gt; 0</f>
        <v>0</v>
      </c>
      <c r="G582" t="s">
        <v>1945</v>
      </c>
      <c r="H582" t="s">
        <v>187</v>
      </c>
      <c r="I582" t="s">
        <v>1946</v>
      </c>
    </row>
    <row r="583" spans="1:10" ht="15" customHeight="1" x14ac:dyDescent="0.25">
      <c r="A583" t="s">
        <v>1947</v>
      </c>
      <c r="B583">
        <v>2021</v>
      </c>
      <c r="C583" t="s">
        <v>222</v>
      </c>
      <c r="D583" t="b">
        <f>TRUE()</f>
        <v>1</v>
      </c>
      <c r="E583" t="b">
        <f>COUNTIF(connections!A:A, A583) &gt; 0</f>
        <v>1</v>
      </c>
      <c r="F583" t="s">
        <v>1164</v>
      </c>
      <c r="G583" t="s">
        <v>1948</v>
      </c>
      <c r="H583" t="s">
        <v>187</v>
      </c>
      <c r="I583" t="s">
        <v>1949</v>
      </c>
      <c r="J583" s="1" t="s">
        <v>1950</v>
      </c>
    </row>
    <row r="584" spans="1:10" ht="15" customHeight="1" x14ac:dyDescent="0.25">
      <c r="A584" t="s">
        <v>12670</v>
      </c>
      <c r="B584">
        <v>2026</v>
      </c>
      <c r="C584" t="s">
        <v>176</v>
      </c>
      <c r="D584" t="b">
        <v>1</v>
      </c>
      <c r="E584" t="b">
        <f>COUNTIF(connections!A:A, A584) &gt; 0</f>
        <v>0</v>
      </c>
      <c r="G584" t="s">
        <v>12671</v>
      </c>
      <c r="J584" s="10" t="s">
        <v>12672</v>
      </c>
    </row>
    <row r="585" spans="1:10" ht="15" customHeight="1" x14ac:dyDescent="0.25">
      <c r="A585" t="s">
        <v>8095</v>
      </c>
      <c r="B585">
        <v>2026</v>
      </c>
      <c r="C585" t="s">
        <v>176</v>
      </c>
      <c r="D585" t="b">
        <f>TRUE()</f>
        <v>1</v>
      </c>
      <c r="E585" t="b">
        <f>COUNTIF(connections!A:A, A585) &gt; 0</f>
        <v>0</v>
      </c>
      <c r="F585" t="s">
        <v>1030</v>
      </c>
      <c r="G585" t="s">
        <v>8096</v>
      </c>
      <c r="J585" s="10" t="s">
        <v>8097</v>
      </c>
    </row>
    <row r="586" spans="1:10" ht="15" customHeight="1" x14ac:dyDescent="0.25">
      <c r="A586" t="s">
        <v>1951</v>
      </c>
      <c r="B586">
        <v>2022</v>
      </c>
      <c r="C586" t="s">
        <v>182</v>
      </c>
      <c r="D586" t="b">
        <f>TRUE()</f>
        <v>1</v>
      </c>
      <c r="E586" t="b">
        <f>COUNTIF(connections!A:A, A586) &gt; 0</f>
        <v>1</v>
      </c>
      <c r="F586" t="s">
        <v>354</v>
      </c>
      <c r="G586" t="s">
        <v>1952</v>
      </c>
      <c r="H586" t="s">
        <v>187</v>
      </c>
      <c r="I586" t="s">
        <v>1953</v>
      </c>
      <c r="J586" s="1" t="s">
        <v>1954</v>
      </c>
    </row>
    <row r="587" spans="1:10" ht="15" customHeight="1" x14ac:dyDescent="0.25">
      <c r="A587" t="s">
        <v>1955</v>
      </c>
      <c r="B587">
        <v>2026</v>
      </c>
      <c r="C587" t="s">
        <v>182</v>
      </c>
      <c r="D587" t="b">
        <f>TRUE()</f>
        <v>1</v>
      </c>
      <c r="E587" t="b">
        <f>COUNTIF(connections!A:A, A587) &gt; 0</f>
        <v>0</v>
      </c>
      <c r="G587" t="s">
        <v>1956</v>
      </c>
      <c r="J587" s="10" t="s">
        <v>1957</v>
      </c>
    </row>
    <row r="588" spans="1:10" ht="15" customHeight="1" x14ac:dyDescent="0.25">
      <c r="A588" t="s">
        <v>7627</v>
      </c>
      <c r="B588">
        <v>2026</v>
      </c>
      <c r="C588" t="s">
        <v>176</v>
      </c>
      <c r="D588" t="b">
        <f>TRUE()</f>
        <v>1</v>
      </c>
      <c r="E588" t="b">
        <f>COUNTIF(connections!A:A, A588) &gt; 0</f>
        <v>0</v>
      </c>
      <c r="G588" t="s">
        <v>7628</v>
      </c>
      <c r="J588" s="10" t="s">
        <v>7629</v>
      </c>
    </row>
    <row r="589" spans="1:10" ht="15" customHeight="1" x14ac:dyDescent="0.25">
      <c r="A589" t="s">
        <v>1958</v>
      </c>
      <c r="B589">
        <v>2024</v>
      </c>
      <c r="C589" t="s">
        <v>176</v>
      </c>
      <c r="D589" t="b">
        <f>TRUE()</f>
        <v>1</v>
      </c>
      <c r="E589" t="b">
        <f>COUNTIF(connections!A:A, A589) &gt; 0</f>
        <v>0</v>
      </c>
      <c r="G589" t="s">
        <v>1959</v>
      </c>
      <c r="H589" t="s">
        <v>187</v>
      </c>
      <c r="I589" t="s">
        <v>1960</v>
      </c>
      <c r="J589" s="1" t="s">
        <v>1961</v>
      </c>
    </row>
    <row r="590" spans="1:10" ht="15" customHeight="1" x14ac:dyDescent="0.25">
      <c r="A590" t="s">
        <v>1962</v>
      </c>
      <c r="B590">
        <v>2023</v>
      </c>
      <c r="C590" t="s">
        <v>176</v>
      </c>
      <c r="D590" t="b">
        <f>TRUE()</f>
        <v>1</v>
      </c>
      <c r="E590" t="b">
        <f>COUNTIF(connections!A:A, A590) &gt; 0</f>
        <v>0</v>
      </c>
      <c r="G590" t="s">
        <v>1963</v>
      </c>
      <c r="H590" t="s">
        <v>187</v>
      </c>
      <c r="I590" t="s">
        <v>1964</v>
      </c>
      <c r="J590" s="1" t="s">
        <v>1965</v>
      </c>
    </row>
    <row r="591" spans="1:10" ht="15" customHeight="1" x14ac:dyDescent="0.25">
      <c r="A591" t="s">
        <v>9903</v>
      </c>
      <c r="B591">
        <v>2025</v>
      </c>
      <c r="C591" t="s">
        <v>176</v>
      </c>
      <c r="D591" t="b">
        <v>1</v>
      </c>
      <c r="E591" t="b">
        <f>COUNTIF(connections!A:A, A591) &gt; 0</f>
        <v>0</v>
      </c>
      <c r="G591" t="s">
        <v>9905</v>
      </c>
      <c r="H591" t="s">
        <v>187</v>
      </c>
      <c r="I591" t="s">
        <v>9907</v>
      </c>
      <c r="J591" s="10" t="s">
        <v>9904</v>
      </c>
    </row>
    <row r="592" spans="1:10" ht="15" customHeight="1" x14ac:dyDescent="0.25">
      <c r="A592" t="s">
        <v>1966</v>
      </c>
      <c r="B592">
        <v>2025</v>
      </c>
      <c r="C592" t="s">
        <v>182</v>
      </c>
      <c r="D592" t="b">
        <f>TRUE()</f>
        <v>1</v>
      </c>
      <c r="E592" t="b">
        <f>COUNTIF(connections!A:A, A592) &gt; 0</f>
        <v>0</v>
      </c>
      <c r="F592" t="s">
        <v>315</v>
      </c>
      <c r="G592" t="s">
        <v>1967</v>
      </c>
      <c r="H592" t="s">
        <v>187</v>
      </c>
      <c r="I592" t="s">
        <v>1968</v>
      </c>
      <c r="J592" s="1" t="s">
        <v>1969</v>
      </c>
    </row>
    <row r="593" spans="1:10" ht="15" customHeight="1" x14ac:dyDescent="0.25">
      <c r="A593" t="s">
        <v>1970</v>
      </c>
      <c r="B593">
        <v>2012</v>
      </c>
      <c r="C593" t="s">
        <v>179</v>
      </c>
      <c r="D593" t="b">
        <f>TRUE()</f>
        <v>1</v>
      </c>
      <c r="E593" t="b">
        <f>COUNTIF(connections!A:A, A593) &gt; 0</f>
        <v>1</v>
      </c>
      <c r="G593" t="s">
        <v>1971</v>
      </c>
      <c r="H593" t="s">
        <v>187</v>
      </c>
      <c r="I593" t="s">
        <v>8303</v>
      </c>
      <c r="J593" s="10" t="s">
        <v>1972</v>
      </c>
    </row>
    <row r="594" spans="1:10" ht="15" customHeight="1" x14ac:dyDescent="0.25">
      <c r="A594" t="s">
        <v>1973</v>
      </c>
      <c r="B594">
        <v>2022</v>
      </c>
      <c r="C594" t="s">
        <v>222</v>
      </c>
      <c r="D594" t="b">
        <f>FALSE()</f>
        <v>0</v>
      </c>
      <c r="E594" t="b">
        <f>COUNTIF(connections!A:A, A594) &gt; 0</f>
        <v>0</v>
      </c>
      <c r="F594" t="s">
        <v>264</v>
      </c>
      <c r="G594" t="s">
        <v>1974</v>
      </c>
      <c r="H594" t="s">
        <v>187</v>
      </c>
      <c r="I594" t="s">
        <v>1975</v>
      </c>
      <c r="J594" s="1" t="s">
        <v>1976</v>
      </c>
    </row>
    <row r="595" spans="1:10" ht="15" customHeight="1" x14ac:dyDescent="0.25">
      <c r="A595" t="s">
        <v>1977</v>
      </c>
      <c r="B595">
        <v>2026</v>
      </c>
      <c r="C595" t="s">
        <v>182</v>
      </c>
      <c r="D595" t="b">
        <f>TRUE()</f>
        <v>1</v>
      </c>
      <c r="E595" t="b">
        <f>COUNTIF(connections!A:A, A595) &gt; 0</f>
        <v>0</v>
      </c>
      <c r="G595" t="s">
        <v>1978</v>
      </c>
      <c r="H595" t="s">
        <v>187</v>
      </c>
      <c r="I595" t="s">
        <v>8304</v>
      </c>
      <c r="J595" s="1" t="s">
        <v>1979</v>
      </c>
    </row>
    <row r="596" spans="1:10" ht="15" customHeight="1" x14ac:dyDescent="0.25">
      <c r="A596" t="s">
        <v>1980</v>
      </c>
      <c r="B596">
        <v>2021</v>
      </c>
      <c r="C596" t="s">
        <v>182</v>
      </c>
      <c r="D596" t="b">
        <f>TRUE()</f>
        <v>1</v>
      </c>
      <c r="E596" t="b">
        <f>COUNTIF(connections!A:A, A596) &gt; 0</f>
        <v>0</v>
      </c>
      <c r="F596" t="s">
        <v>354</v>
      </c>
      <c r="G596" t="s">
        <v>1981</v>
      </c>
    </row>
    <row r="597" spans="1:10" ht="15" customHeight="1" x14ac:dyDescent="0.25">
      <c r="A597" t="s">
        <v>1982</v>
      </c>
      <c r="B597">
        <v>2026</v>
      </c>
      <c r="C597" t="s">
        <v>182</v>
      </c>
      <c r="D597" t="b">
        <f>TRUE()</f>
        <v>1</v>
      </c>
      <c r="E597" t="b">
        <f>COUNTIF(connections!A:A, A597) &gt; 0</f>
        <v>0</v>
      </c>
      <c r="G597" t="s">
        <v>1983</v>
      </c>
    </row>
    <row r="598" spans="1:10" ht="15" customHeight="1" x14ac:dyDescent="0.25">
      <c r="A598" t="s">
        <v>1984</v>
      </c>
      <c r="B598">
        <v>2022</v>
      </c>
      <c r="C598" t="s">
        <v>182</v>
      </c>
      <c r="D598" t="b">
        <f>TRUE()</f>
        <v>1</v>
      </c>
      <c r="E598" t="b">
        <f>COUNTIF(connections!A:A, A598) &gt; 0</f>
        <v>0</v>
      </c>
      <c r="F598" t="s">
        <v>1985</v>
      </c>
      <c r="G598" t="s">
        <v>1986</v>
      </c>
      <c r="H598" t="s">
        <v>187</v>
      </c>
      <c r="I598" t="s">
        <v>1987</v>
      </c>
    </row>
    <row r="599" spans="1:10" ht="15" customHeight="1" x14ac:dyDescent="0.25">
      <c r="A599" t="s">
        <v>1988</v>
      </c>
      <c r="B599">
        <v>2024</v>
      </c>
      <c r="C599" t="s">
        <v>176</v>
      </c>
      <c r="D599" t="b">
        <f>FALSE()</f>
        <v>0</v>
      </c>
      <c r="E599" t="b">
        <f>COUNTIF(connections!A:A, A599) &gt; 0</f>
        <v>0</v>
      </c>
      <c r="G599" t="s">
        <v>1989</v>
      </c>
      <c r="H599" t="s">
        <v>187</v>
      </c>
      <c r="I599" t="s">
        <v>1990</v>
      </c>
      <c r="J599" s="1" t="s">
        <v>1991</v>
      </c>
    </row>
    <row r="600" spans="1:10" ht="15" customHeight="1" x14ac:dyDescent="0.25">
      <c r="A600" t="s">
        <v>1992</v>
      </c>
      <c r="B600">
        <v>2026</v>
      </c>
      <c r="C600" t="s">
        <v>222</v>
      </c>
      <c r="D600" t="b">
        <f>TRUE()</f>
        <v>1</v>
      </c>
      <c r="E600" t="b">
        <f>COUNTIF(connections!A:A, A600) &gt; 0</f>
        <v>0</v>
      </c>
      <c r="F600" t="s">
        <v>1985</v>
      </c>
      <c r="G600" t="s">
        <v>1993</v>
      </c>
      <c r="H600" t="s">
        <v>187</v>
      </c>
      <c r="I600" t="s">
        <v>1994</v>
      </c>
    </row>
    <row r="601" spans="1:10" ht="15" customHeight="1" x14ac:dyDescent="0.25">
      <c r="A601" t="s">
        <v>1995</v>
      </c>
      <c r="B601">
        <v>2021</v>
      </c>
      <c r="C601" t="s">
        <v>222</v>
      </c>
      <c r="D601" t="b">
        <f>TRUE()</f>
        <v>1</v>
      </c>
      <c r="E601" t="b">
        <f>COUNTIF(connections!A:A, A601) &gt; 0</f>
        <v>1</v>
      </c>
      <c r="F601" t="s">
        <v>1985</v>
      </c>
      <c r="G601" t="s">
        <v>1996</v>
      </c>
      <c r="H601" t="s">
        <v>187</v>
      </c>
      <c r="I601" t="s">
        <v>1997</v>
      </c>
    </row>
    <row r="602" spans="1:10" ht="15" customHeight="1" x14ac:dyDescent="0.25">
      <c r="A602" t="s">
        <v>1998</v>
      </c>
      <c r="B602">
        <v>2026</v>
      </c>
      <c r="C602" t="s">
        <v>222</v>
      </c>
      <c r="D602" t="b">
        <f>TRUE()</f>
        <v>1</v>
      </c>
      <c r="E602" t="b">
        <f>COUNTIF(connections!A:A, A602) &gt; 0</f>
        <v>0</v>
      </c>
      <c r="F602" t="s">
        <v>1985</v>
      </c>
      <c r="G602" t="s">
        <v>1999</v>
      </c>
      <c r="H602" t="s">
        <v>187</v>
      </c>
      <c r="I602" t="s">
        <v>2000</v>
      </c>
    </row>
    <row r="603" spans="1:10" ht="15" customHeight="1" x14ac:dyDescent="0.25">
      <c r="A603" t="s">
        <v>2001</v>
      </c>
      <c r="B603">
        <v>2009</v>
      </c>
      <c r="C603" t="s">
        <v>179</v>
      </c>
      <c r="D603" t="b">
        <f>TRUE()</f>
        <v>1</v>
      </c>
      <c r="E603" t="b">
        <f>COUNTIF(connections!A:A, A603) &gt; 0</f>
        <v>0</v>
      </c>
      <c r="F603" t="s">
        <v>1985</v>
      </c>
      <c r="G603" t="s">
        <v>2002</v>
      </c>
      <c r="H603" t="s">
        <v>187</v>
      </c>
      <c r="I603" t="s">
        <v>2003</v>
      </c>
    </row>
    <row r="604" spans="1:10" ht="15" customHeight="1" x14ac:dyDescent="0.25">
      <c r="A604" t="s">
        <v>2004</v>
      </c>
      <c r="B604">
        <v>2007</v>
      </c>
      <c r="C604" t="s">
        <v>179</v>
      </c>
      <c r="D604" t="b">
        <f>TRUE()</f>
        <v>1</v>
      </c>
      <c r="E604" t="b">
        <f>COUNTIF(connections!A:A, A604) &gt; 0</f>
        <v>1</v>
      </c>
      <c r="F604" t="s">
        <v>1985</v>
      </c>
      <c r="G604" t="s">
        <v>2005</v>
      </c>
      <c r="H604" t="s">
        <v>187</v>
      </c>
      <c r="I604" t="s">
        <v>2006</v>
      </c>
    </row>
    <row r="605" spans="1:10" ht="15" customHeight="1" x14ac:dyDescent="0.25">
      <c r="A605" t="s">
        <v>2007</v>
      </c>
      <c r="B605">
        <v>2012</v>
      </c>
      <c r="C605" t="s">
        <v>179</v>
      </c>
      <c r="D605" t="b">
        <f>TRUE()</f>
        <v>1</v>
      </c>
      <c r="E605" t="b">
        <f>COUNTIF(connections!A:A, A605) &gt; 0</f>
        <v>0</v>
      </c>
      <c r="F605" t="s">
        <v>1985</v>
      </c>
      <c r="G605" t="s">
        <v>2008</v>
      </c>
    </row>
    <row r="606" spans="1:10" ht="15" customHeight="1" x14ac:dyDescent="0.25">
      <c r="A606" t="s">
        <v>2009</v>
      </c>
      <c r="B606">
        <v>2005</v>
      </c>
      <c r="C606" t="s">
        <v>179</v>
      </c>
      <c r="D606" t="b">
        <f>TRUE()</f>
        <v>1</v>
      </c>
      <c r="E606" t="b">
        <f>COUNTIF(connections!A:A, A606) &gt; 0</f>
        <v>1</v>
      </c>
      <c r="F606" t="s">
        <v>1985</v>
      </c>
      <c r="G606" t="s">
        <v>2010</v>
      </c>
      <c r="H606" t="s">
        <v>187</v>
      </c>
      <c r="I606" t="s">
        <v>2011</v>
      </c>
    </row>
    <row r="607" spans="1:10" ht="15" customHeight="1" x14ac:dyDescent="0.25">
      <c r="A607" t="s">
        <v>2012</v>
      </c>
      <c r="B607">
        <v>2020</v>
      </c>
      <c r="C607" t="s">
        <v>179</v>
      </c>
      <c r="D607" t="b">
        <f>TRUE()</f>
        <v>1</v>
      </c>
      <c r="E607" t="b">
        <f>COUNTIF(connections!A:A, A607) &gt; 0</f>
        <v>0</v>
      </c>
      <c r="F607" t="s">
        <v>1985</v>
      </c>
      <c r="G607" t="s">
        <v>2013</v>
      </c>
    </row>
    <row r="608" spans="1:10" ht="15" customHeight="1" x14ac:dyDescent="0.25">
      <c r="A608" t="s">
        <v>2014</v>
      </c>
      <c r="B608">
        <v>2015</v>
      </c>
      <c r="C608" t="s">
        <v>179</v>
      </c>
      <c r="D608" t="b">
        <f>TRUE()</f>
        <v>1</v>
      </c>
      <c r="E608" t="b">
        <f>COUNTIF(connections!A:A, A608) &gt; 0</f>
        <v>0</v>
      </c>
      <c r="F608" t="s">
        <v>1985</v>
      </c>
      <c r="G608" t="s">
        <v>2015</v>
      </c>
    </row>
    <row r="609" spans="1:10" ht="15" customHeight="1" x14ac:dyDescent="0.25">
      <c r="A609" t="s">
        <v>7916</v>
      </c>
      <c r="B609">
        <v>2026</v>
      </c>
      <c r="C609" t="s">
        <v>176</v>
      </c>
      <c r="D609" t="b">
        <f>TRUE()</f>
        <v>1</v>
      </c>
      <c r="E609" t="b">
        <f>COUNTIF(connections!A:A, A609) &gt; 0</f>
        <v>0</v>
      </c>
      <c r="F609" t="s">
        <v>1985</v>
      </c>
      <c r="G609" t="s">
        <v>7917</v>
      </c>
      <c r="H609" t="s">
        <v>187</v>
      </c>
      <c r="I609" t="s">
        <v>7918</v>
      </c>
    </row>
    <row r="610" spans="1:10" ht="15" customHeight="1" x14ac:dyDescent="0.25">
      <c r="A610" t="s">
        <v>2016</v>
      </c>
      <c r="B610">
        <v>2024</v>
      </c>
      <c r="C610" t="s">
        <v>222</v>
      </c>
      <c r="D610" t="b">
        <f>TRUE()</f>
        <v>1</v>
      </c>
      <c r="E610" t="b">
        <f>COUNTIF(connections!A:A, A610) &gt; 0</f>
        <v>1</v>
      </c>
      <c r="F610" t="s">
        <v>1985</v>
      </c>
      <c r="G610" t="s">
        <v>2017</v>
      </c>
    </row>
    <row r="611" spans="1:10" ht="15" customHeight="1" x14ac:dyDescent="0.25">
      <c r="A611" t="s">
        <v>2018</v>
      </c>
      <c r="B611">
        <v>2025</v>
      </c>
      <c r="C611" t="s">
        <v>222</v>
      </c>
      <c r="D611" t="b">
        <f>TRUE()</f>
        <v>1</v>
      </c>
      <c r="E611" t="b">
        <f>COUNTIF(connections!A:A, A611) &gt; 0</f>
        <v>0</v>
      </c>
      <c r="F611" t="s">
        <v>1985</v>
      </c>
      <c r="G611" t="s">
        <v>2019</v>
      </c>
      <c r="H611" t="s">
        <v>187</v>
      </c>
      <c r="I611" t="s">
        <v>2020</v>
      </c>
    </row>
    <row r="612" spans="1:10" ht="15" customHeight="1" x14ac:dyDescent="0.25">
      <c r="A612" t="s">
        <v>14122</v>
      </c>
      <c r="B612">
        <v>2026</v>
      </c>
      <c r="C612" t="s">
        <v>176</v>
      </c>
      <c r="D612" t="b">
        <v>1</v>
      </c>
      <c r="E612" t="b">
        <f>COUNTIF(connections!A:A, A612) &gt; 0</f>
        <v>0</v>
      </c>
      <c r="G612" t="s">
        <v>14123</v>
      </c>
      <c r="J612" s="10" t="s">
        <v>14124</v>
      </c>
    </row>
    <row r="613" spans="1:10" ht="15" customHeight="1" x14ac:dyDescent="0.25">
      <c r="A613" t="s">
        <v>2021</v>
      </c>
      <c r="B613">
        <v>2020</v>
      </c>
      <c r="C613" t="s">
        <v>222</v>
      </c>
      <c r="D613" t="b">
        <f>TRUE()</f>
        <v>1</v>
      </c>
      <c r="E613" t="b">
        <f>COUNTIF(connections!A:A, A613) &gt; 0</f>
        <v>1</v>
      </c>
      <c r="G613" t="s">
        <v>2022</v>
      </c>
    </row>
    <row r="614" spans="1:10" ht="15" customHeight="1" x14ac:dyDescent="0.25">
      <c r="A614" t="s">
        <v>2023</v>
      </c>
      <c r="B614">
        <v>2003</v>
      </c>
      <c r="C614" t="s">
        <v>179</v>
      </c>
      <c r="D614" t="b">
        <f>TRUE()</f>
        <v>1</v>
      </c>
      <c r="E614" t="b">
        <f>COUNTIF(connections!A:A, A614) &gt; 0</f>
        <v>1</v>
      </c>
      <c r="G614" t="s">
        <v>2024</v>
      </c>
      <c r="H614" t="s">
        <v>187</v>
      </c>
      <c r="I614" t="s">
        <v>2025</v>
      </c>
    </row>
    <row r="615" spans="1:10" ht="15" customHeight="1" x14ac:dyDescent="0.25">
      <c r="A615" t="s">
        <v>9931</v>
      </c>
      <c r="B615">
        <v>2026</v>
      </c>
      <c r="C615" t="s">
        <v>182</v>
      </c>
      <c r="D615" t="b">
        <v>0</v>
      </c>
      <c r="E615" t="b">
        <f>COUNTIF(connections!A:A, A615) &gt; 0</f>
        <v>0</v>
      </c>
      <c r="G615" t="s">
        <v>9932</v>
      </c>
      <c r="J615" s="10" t="s">
        <v>9933</v>
      </c>
    </row>
    <row r="616" spans="1:10" ht="15" customHeight="1" x14ac:dyDescent="0.25">
      <c r="A616" t="s">
        <v>2026</v>
      </c>
      <c r="B616">
        <v>2024</v>
      </c>
      <c r="C616" t="s">
        <v>176</v>
      </c>
      <c r="D616" t="b">
        <f>TRUE()</f>
        <v>1</v>
      </c>
      <c r="E616" t="b">
        <f>COUNTIF(connections!A:A, A616) &gt; 0</f>
        <v>0</v>
      </c>
      <c r="G616" t="s">
        <v>2027</v>
      </c>
    </row>
    <row r="617" spans="1:10" ht="15" customHeight="1" x14ac:dyDescent="0.25">
      <c r="A617" t="s">
        <v>9934</v>
      </c>
      <c r="B617">
        <v>2026</v>
      </c>
      <c r="C617" t="s">
        <v>176</v>
      </c>
      <c r="D617" t="b">
        <v>0</v>
      </c>
      <c r="E617" t="b">
        <f>COUNTIF(connections!A:A, A617) &gt; 0</f>
        <v>0</v>
      </c>
      <c r="G617" t="s">
        <v>9936</v>
      </c>
      <c r="J617" s="10" t="s">
        <v>9935</v>
      </c>
    </row>
    <row r="618" spans="1:10" ht="15" customHeight="1" x14ac:dyDescent="0.25">
      <c r="A618" t="s">
        <v>2028</v>
      </c>
      <c r="B618">
        <v>2026</v>
      </c>
      <c r="C618" t="s">
        <v>222</v>
      </c>
      <c r="D618" t="b">
        <f>TRUE()</f>
        <v>1</v>
      </c>
      <c r="E618" t="b">
        <f>COUNTIF(connections!A:A, A618) &gt; 0</f>
        <v>0</v>
      </c>
      <c r="F618" t="s">
        <v>731</v>
      </c>
      <c r="G618" t="s">
        <v>2029</v>
      </c>
      <c r="J618" s="1" t="s">
        <v>2030</v>
      </c>
    </row>
    <row r="619" spans="1:10" ht="15" customHeight="1" x14ac:dyDescent="0.25">
      <c r="A619" t="s">
        <v>2031</v>
      </c>
      <c r="B619">
        <v>2022</v>
      </c>
      <c r="C619" t="s">
        <v>176</v>
      </c>
      <c r="D619" t="b">
        <f>TRUE()</f>
        <v>1</v>
      </c>
      <c r="E619" t="b">
        <f>COUNTIF(connections!A:A, A619) &gt; 0</f>
        <v>0</v>
      </c>
      <c r="G619" t="s">
        <v>2032</v>
      </c>
      <c r="H619" t="s">
        <v>187</v>
      </c>
      <c r="I619" t="s">
        <v>2033</v>
      </c>
      <c r="J619" s="1" t="s">
        <v>2034</v>
      </c>
    </row>
    <row r="620" spans="1:10" ht="15" customHeight="1" x14ac:dyDescent="0.25">
      <c r="A620" t="s">
        <v>8083</v>
      </c>
      <c r="B620">
        <v>2024</v>
      </c>
      <c r="C620" t="s">
        <v>182</v>
      </c>
      <c r="D620" t="b">
        <f>TRUE()</f>
        <v>1</v>
      </c>
      <c r="E620" t="b">
        <f>COUNTIF(connections!A:A, A620) &gt; 0</f>
        <v>0</v>
      </c>
      <c r="G620" t="s">
        <v>8084</v>
      </c>
      <c r="J620" s="10" t="s">
        <v>8085</v>
      </c>
    </row>
    <row r="621" spans="1:10" ht="15" customHeight="1" x14ac:dyDescent="0.25">
      <c r="A621" t="s">
        <v>2035</v>
      </c>
      <c r="B621">
        <v>2023</v>
      </c>
      <c r="C621" t="s">
        <v>179</v>
      </c>
      <c r="D621" t="b">
        <f>TRUE()</f>
        <v>1</v>
      </c>
      <c r="E621" t="b">
        <f>COUNTIF(connections!A:A, A621) &gt; 0</f>
        <v>0</v>
      </c>
      <c r="G621" t="s">
        <v>2036</v>
      </c>
      <c r="H621" t="s">
        <v>187</v>
      </c>
      <c r="I621" t="s">
        <v>2037</v>
      </c>
      <c r="J621" s="1" t="s">
        <v>2038</v>
      </c>
    </row>
    <row r="622" spans="1:10" ht="15" customHeight="1" x14ac:dyDescent="0.25">
      <c r="A622" t="s">
        <v>2039</v>
      </c>
      <c r="B622">
        <v>2014</v>
      </c>
      <c r="C622" t="s">
        <v>179</v>
      </c>
      <c r="D622" t="b">
        <f>TRUE()</f>
        <v>1</v>
      </c>
      <c r="E622" t="b">
        <f>COUNTIF(connections!A:A, A622) &gt; 0</f>
        <v>0</v>
      </c>
      <c r="G622" t="s">
        <v>2040</v>
      </c>
      <c r="H622" t="s">
        <v>187</v>
      </c>
      <c r="I622" t="s">
        <v>2041</v>
      </c>
      <c r="J622" s="1" t="s">
        <v>2042</v>
      </c>
    </row>
    <row r="623" spans="1:10" ht="15" customHeight="1" x14ac:dyDescent="0.25">
      <c r="A623" t="s">
        <v>2043</v>
      </c>
      <c r="B623">
        <v>2024</v>
      </c>
      <c r="C623" t="s">
        <v>176</v>
      </c>
      <c r="D623" t="b">
        <v>1</v>
      </c>
      <c r="E623" t="b">
        <f>COUNTIF(connections!A:A, A623) &gt; 0</f>
        <v>1</v>
      </c>
      <c r="G623" t="s">
        <v>2044</v>
      </c>
      <c r="H623" t="s">
        <v>187</v>
      </c>
      <c r="I623" t="s">
        <v>7849</v>
      </c>
      <c r="J623" s="10" t="s">
        <v>7850</v>
      </c>
    </row>
    <row r="624" spans="1:10" ht="15" customHeight="1" x14ac:dyDescent="0.25">
      <c r="A624" t="s">
        <v>2045</v>
      </c>
      <c r="B624">
        <v>2026</v>
      </c>
      <c r="C624" t="s">
        <v>182</v>
      </c>
      <c r="D624" t="b">
        <f>TRUE()</f>
        <v>1</v>
      </c>
      <c r="E624" t="b">
        <f>COUNTIF(connections!A:A, A624) &gt; 0</f>
        <v>0</v>
      </c>
      <c r="F624" t="s">
        <v>354</v>
      </c>
      <c r="G624" t="s">
        <v>2046</v>
      </c>
      <c r="H624" t="s">
        <v>187</v>
      </c>
      <c r="I624" t="s">
        <v>2047</v>
      </c>
      <c r="J624" s="1" t="s">
        <v>2048</v>
      </c>
    </row>
    <row r="625" spans="1:10" ht="15" customHeight="1" x14ac:dyDescent="0.25">
      <c r="A625" t="s">
        <v>2049</v>
      </c>
      <c r="B625">
        <v>2024</v>
      </c>
      <c r="C625" t="s">
        <v>222</v>
      </c>
      <c r="D625" t="b">
        <f>TRUE()</f>
        <v>1</v>
      </c>
      <c r="E625" t="b">
        <f>COUNTIF(connections!A:A, A625) &gt; 0</f>
        <v>0</v>
      </c>
      <c r="G625" t="s">
        <v>2050</v>
      </c>
      <c r="H625" t="s">
        <v>187</v>
      </c>
      <c r="I625" t="s">
        <v>2051</v>
      </c>
      <c r="J625" s="1" t="s">
        <v>2052</v>
      </c>
    </row>
    <row r="626" spans="1:10" ht="15" customHeight="1" x14ac:dyDescent="0.25">
      <c r="A626" t="s">
        <v>2053</v>
      </c>
      <c r="B626">
        <v>1992</v>
      </c>
      <c r="C626" t="s">
        <v>179</v>
      </c>
      <c r="D626" t="b">
        <f>TRUE()</f>
        <v>1</v>
      </c>
      <c r="E626" t="b">
        <f>COUNTIF(connections!A:A, A626) &gt; 0</f>
        <v>1</v>
      </c>
      <c r="G626" t="s">
        <v>2054</v>
      </c>
      <c r="H626" t="s">
        <v>187</v>
      </c>
      <c r="I626" t="s">
        <v>2055</v>
      </c>
    </row>
    <row r="627" spans="1:10" ht="15" customHeight="1" x14ac:dyDescent="0.25">
      <c r="A627" t="s">
        <v>2056</v>
      </c>
      <c r="B627">
        <v>2024</v>
      </c>
      <c r="C627" t="s">
        <v>176</v>
      </c>
      <c r="D627" t="b">
        <f>TRUE()</f>
        <v>1</v>
      </c>
      <c r="E627" t="b">
        <f>COUNTIF(connections!A:A, A627) &gt; 0</f>
        <v>0</v>
      </c>
      <c r="G627" t="s">
        <v>2057</v>
      </c>
    </row>
    <row r="628" spans="1:10" ht="15" customHeight="1" x14ac:dyDescent="0.25">
      <c r="A628" t="s">
        <v>2058</v>
      </c>
      <c r="B628">
        <v>2015</v>
      </c>
      <c r="C628" t="s">
        <v>176</v>
      </c>
      <c r="D628" t="b">
        <f>TRUE()</f>
        <v>1</v>
      </c>
      <c r="E628" t="b">
        <f>COUNTIF(connections!A:A, A628) &gt; 0</f>
        <v>0</v>
      </c>
      <c r="G628" t="s">
        <v>2059</v>
      </c>
      <c r="J628" s="10" t="s">
        <v>2060</v>
      </c>
    </row>
    <row r="629" spans="1:10" ht="15" customHeight="1" x14ac:dyDescent="0.25">
      <c r="A629" t="s">
        <v>7901</v>
      </c>
      <c r="B629">
        <v>2026</v>
      </c>
      <c r="C629" t="s">
        <v>179</v>
      </c>
      <c r="D629" t="b">
        <f>TRUE()</f>
        <v>1</v>
      </c>
      <c r="E629" t="b">
        <f>COUNTIF(connections!A:A, A629) &gt; 0</f>
        <v>0</v>
      </c>
      <c r="G629" t="s">
        <v>7903</v>
      </c>
      <c r="J629" s="10" t="s">
        <v>7904</v>
      </c>
    </row>
    <row r="630" spans="1:10" ht="15" customHeight="1" x14ac:dyDescent="0.25">
      <c r="A630" t="s">
        <v>9928</v>
      </c>
      <c r="B630">
        <v>2025</v>
      </c>
      <c r="C630" t="s">
        <v>176</v>
      </c>
      <c r="D630" t="b">
        <v>0</v>
      </c>
      <c r="E630" t="b">
        <f>COUNTIF(connections!A:A, A630) &gt; 0</f>
        <v>0</v>
      </c>
      <c r="G630" t="s">
        <v>9929</v>
      </c>
      <c r="J630" s="10" t="s">
        <v>9930</v>
      </c>
    </row>
    <row r="631" spans="1:10" ht="15" customHeight="1" x14ac:dyDescent="0.25">
      <c r="A631" t="s">
        <v>2061</v>
      </c>
      <c r="B631">
        <v>2019</v>
      </c>
      <c r="C631" t="s">
        <v>182</v>
      </c>
      <c r="D631" t="b">
        <f>TRUE()</f>
        <v>1</v>
      </c>
      <c r="E631" t="b">
        <f>COUNTIF(connections!A:A, A631) &gt; 0</f>
        <v>0</v>
      </c>
      <c r="G631" t="s">
        <v>2062</v>
      </c>
      <c r="H631" t="s">
        <v>187</v>
      </c>
      <c r="I631" t="s">
        <v>2063</v>
      </c>
      <c r="J631" s="1" t="s">
        <v>2064</v>
      </c>
    </row>
    <row r="632" spans="1:10" ht="15" customHeight="1" x14ac:dyDescent="0.25">
      <c r="A632" t="s">
        <v>2065</v>
      </c>
      <c r="B632">
        <v>2023</v>
      </c>
      <c r="C632" t="s">
        <v>176</v>
      </c>
      <c r="D632" t="b">
        <f>TRUE()</f>
        <v>1</v>
      </c>
      <c r="E632" t="b">
        <f>COUNTIF(connections!A:A, A632) &gt; 0</f>
        <v>1</v>
      </c>
      <c r="G632" t="s">
        <v>2066</v>
      </c>
      <c r="H632" t="s">
        <v>187</v>
      </c>
      <c r="I632" t="s">
        <v>2067</v>
      </c>
      <c r="J632" s="1" t="s">
        <v>2068</v>
      </c>
    </row>
    <row r="633" spans="1:10" ht="15" customHeight="1" x14ac:dyDescent="0.25">
      <c r="A633" t="s">
        <v>2069</v>
      </c>
      <c r="B633">
        <v>2025</v>
      </c>
      <c r="C633" t="s">
        <v>176</v>
      </c>
      <c r="D633" t="b">
        <f>TRUE()</f>
        <v>1</v>
      </c>
      <c r="E633" t="b">
        <f>COUNTIF(connections!A:A, A633) &gt; 0</f>
        <v>0</v>
      </c>
      <c r="F633" t="s">
        <v>274</v>
      </c>
      <c r="G633" t="s">
        <v>2070</v>
      </c>
    </row>
    <row r="634" spans="1:10" ht="15" customHeight="1" x14ac:dyDescent="0.25">
      <c r="A634" t="s">
        <v>2071</v>
      </c>
      <c r="B634">
        <v>2024</v>
      </c>
      <c r="C634" t="s">
        <v>176</v>
      </c>
      <c r="D634" t="b">
        <f>TRUE()</f>
        <v>1</v>
      </c>
      <c r="E634" t="b">
        <f>COUNTIF(connections!A:A, A634) &gt; 0</f>
        <v>0</v>
      </c>
      <c r="G634" t="s">
        <v>2072</v>
      </c>
    </row>
    <row r="635" spans="1:10" ht="15" customHeight="1" x14ac:dyDescent="0.25">
      <c r="A635" t="s">
        <v>2073</v>
      </c>
      <c r="B635">
        <v>2010</v>
      </c>
      <c r="C635" t="s">
        <v>176</v>
      </c>
      <c r="D635" t="b">
        <f>TRUE()</f>
        <v>1</v>
      </c>
      <c r="E635" t="b">
        <f>COUNTIF(connections!A:A, A635) &gt; 0</f>
        <v>1</v>
      </c>
      <c r="G635" t="s">
        <v>2074</v>
      </c>
      <c r="H635" t="s">
        <v>187</v>
      </c>
      <c r="I635" t="s">
        <v>2075</v>
      </c>
      <c r="J635" s="1" t="s">
        <v>2076</v>
      </c>
    </row>
    <row r="636" spans="1:10" ht="15" customHeight="1" x14ac:dyDescent="0.25">
      <c r="A636" t="s">
        <v>2077</v>
      </c>
      <c r="B636">
        <v>2012</v>
      </c>
      <c r="C636" t="s">
        <v>176</v>
      </c>
      <c r="D636" t="b">
        <f>TRUE()</f>
        <v>1</v>
      </c>
      <c r="E636" t="b">
        <f>COUNTIF(connections!A:A, A636) &gt; 0</f>
        <v>0</v>
      </c>
      <c r="G636" t="s">
        <v>2078</v>
      </c>
      <c r="H636" t="s">
        <v>187</v>
      </c>
      <c r="I636" t="s">
        <v>2079</v>
      </c>
    </row>
    <row r="637" spans="1:10" ht="15" customHeight="1" x14ac:dyDescent="0.25">
      <c r="A637" t="s">
        <v>7891</v>
      </c>
      <c r="B637">
        <v>2025</v>
      </c>
      <c r="C637" t="s">
        <v>176</v>
      </c>
      <c r="D637" t="b">
        <f>TRUE()</f>
        <v>1</v>
      </c>
      <c r="E637" t="b">
        <f>COUNTIF(connections!A:A, A637) &gt; 0</f>
        <v>0</v>
      </c>
      <c r="G637" t="s">
        <v>7892</v>
      </c>
      <c r="H637" t="s">
        <v>187</v>
      </c>
      <c r="I637" t="s">
        <v>7895</v>
      </c>
      <c r="J637" s="10" t="s">
        <v>7893</v>
      </c>
    </row>
    <row r="638" spans="1:10" ht="15" customHeight="1" x14ac:dyDescent="0.25">
      <c r="A638" t="s">
        <v>2080</v>
      </c>
      <c r="B638">
        <v>2015</v>
      </c>
      <c r="C638" t="s">
        <v>222</v>
      </c>
      <c r="D638" t="b">
        <f>TRUE()</f>
        <v>1</v>
      </c>
      <c r="E638" t="b">
        <f>COUNTIF(connections!A:A, A638) &gt; 0</f>
        <v>1</v>
      </c>
      <c r="G638" t="s">
        <v>2081</v>
      </c>
      <c r="H638" t="s">
        <v>187</v>
      </c>
      <c r="I638" t="s">
        <v>2082</v>
      </c>
      <c r="J638" s="10" t="s">
        <v>2083</v>
      </c>
    </row>
    <row r="639" spans="1:10" ht="15" customHeight="1" x14ac:dyDescent="0.25">
      <c r="A639" t="s">
        <v>14229</v>
      </c>
      <c r="B639">
        <v>2026</v>
      </c>
      <c r="C639" t="s">
        <v>182</v>
      </c>
      <c r="D639" t="b">
        <v>1</v>
      </c>
      <c r="E639" t="b">
        <f>COUNTIF(connections!A:A, A639) &gt; 0</f>
        <v>0</v>
      </c>
      <c r="G639" t="s">
        <v>14232</v>
      </c>
      <c r="J639" s="10" t="s">
        <v>14233</v>
      </c>
    </row>
    <row r="640" spans="1:10" ht="15" customHeight="1" x14ac:dyDescent="0.25">
      <c r="A640" t="s">
        <v>2084</v>
      </c>
      <c r="B640">
        <v>2022</v>
      </c>
      <c r="C640" t="s">
        <v>176</v>
      </c>
      <c r="D640" t="b">
        <f>TRUE()</f>
        <v>1</v>
      </c>
      <c r="E640" t="b">
        <f>COUNTIF(connections!A:A, A640) &gt; 0</f>
        <v>0</v>
      </c>
      <c r="G640" t="s">
        <v>2085</v>
      </c>
      <c r="H640" t="s">
        <v>187</v>
      </c>
      <c r="I640" t="s">
        <v>2086</v>
      </c>
      <c r="J640" s="1" t="s">
        <v>2087</v>
      </c>
    </row>
    <row r="641" spans="1:10" ht="15" customHeight="1" x14ac:dyDescent="0.25">
      <c r="A641" t="s">
        <v>2088</v>
      </c>
      <c r="B641">
        <v>2025</v>
      </c>
      <c r="C641" t="s">
        <v>182</v>
      </c>
      <c r="D641" t="b">
        <f>TRUE()</f>
        <v>1</v>
      </c>
      <c r="E641" t="b">
        <f>COUNTIF(connections!A:A, A641) &gt; 0</f>
        <v>0</v>
      </c>
      <c r="G641" t="s">
        <v>2089</v>
      </c>
      <c r="J641" s="10" t="s">
        <v>2090</v>
      </c>
    </row>
    <row r="642" spans="1:10" ht="15" customHeight="1" x14ac:dyDescent="0.25">
      <c r="A642" t="s">
        <v>2091</v>
      </c>
      <c r="B642">
        <v>2023</v>
      </c>
      <c r="C642" t="s">
        <v>176</v>
      </c>
      <c r="D642" t="b">
        <f>TRUE()</f>
        <v>1</v>
      </c>
      <c r="E642" t="b">
        <f>COUNTIF(connections!A:A, A642) &gt; 0</f>
        <v>0</v>
      </c>
      <c r="G642" t="s">
        <v>2092</v>
      </c>
      <c r="H642" t="s">
        <v>187</v>
      </c>
      <c r="I642" t="s">
        <v>2093</v>
      </c>
      <c r="J642" s="1" t="s">
        <v>2094</v>
      </c>
    </row>
    <row r="643" spans="1:10" ht="15" customHeight="1" x14ac:dyDescent="0.25">
      <c r="A643" t="s">
        <v>2095</v>
      </c>
      <c r="B643">
        <v>2023</v>
      </c>
      <c r="C643" t="s">
        <v>176</v>
      </c>
      <c r="D643" t="b">
        <f>TRUE()</f>
        <v>1</v>
      </c>
      <c r="E643" t="b">
        <f>COUNTIF(connections!A:A, A643) &gt; 0</f>
        <v>1</v>
      </c>
      <c r="G643" t="s">
        <v>2096</v>
      </c>
      <c r="H643" t="s">
        <v>187</v>
      </c>
      <c r="I643" t="s">
        <v>2097</v>
      </c>
      <c r="J643" s="1" t="s">
        <v>2098</v>
      </c>
    </row>
    <row r="644" spans="1:10" ht="15" customHeight="1" x14ac:dyDescent="0.25">
      <c r="A644" t="s">
        <v>2099</v>
      </c>
      <c r="B644">
        <v>2021</v>
      </c>
      <c r="C644" t="s">
        <v>176</v>
      </c>
      <c r="D644" t="b">
        <f>TRUE()</f>
        <v>1</v>
      </c>
      <c r="E644" t="b">
        <f>COUNTIF(connections!A:A, A644) &gt; 0</f>
        <v>1</v>
      </c>
      <c r="G644" t="s">
        <v>2100</v>
      </c>
      <c r="H644" t="s">
        <v>187</v>
      </c>
      <c r="I644" t="s">
        <v>2101</v>
      </c>
      <c r="J644" s="1" t="s">
        <v>2102</v>
      </c>
    </row>
    <row r="645" spans="1:10" ht="15" customHeight="1" x14ac:dyDescent="0.25">
      <c r="A645" t="s">
        <v>2103</v>
      </c>
      <c r="B645">
        <v>2025</v>
      </c>
      <c r="C645" t="s">
        <v>176</v>
      </c>
      <c r="D645" t="b">
        <f>TRUE()</f>
        <v>1</v>
      </c>
      <c r="E645" t="b">
        <f>COUNTIF(connections!A:A, A645) &gt; 0</f>
        <v>0</v>
      </c>
      <c r="F645" t="s">
        <v>399</v>
      </c>
      <c r="G645" t="s">
        <v>2104</v>
      </c>
      <c r="H645" t="s">
        <v>187</v>
      </c>
      <c r="I645" t="s">
        <v>2105</v>
      </c>
      <c r="J645" s="1" t="s">
        <v>2106</v>
      </c>
    </row>
    <row r="646" spans="1:10" ht="15" customHeight="1" x14ac:dyDescent="0.25">
      <c r="A646" t="s">
        <v>2107</v>
      </c>
      <c r="B646">
        <v>2020</v>
      </c>
      <c r="C646" t="s">
        <v>179</v>
      </c>
      <c r="D646" t="b">
        <f>TRUE()</f>
        <v>1</v>
      </c>
      <c r="E646" t="b">
        <f>COUNTIF(connections!A:A, A646) &gt; 0</f>
        <v>1</v>
      </c>
      <c r="G646" t="s">
        <v>2108</v>
      </c>
      <c r="H646" t="s">
        <v>187</v>
      </c>
      <c r="I646" t="s">
        <v>2109</v>
      </c>
      <c r="J646" s="1" t="s">
        <v>2110</v>
      </c>
    </row>
    <row r="647" spans="1:10" ht="15" customHeight="1" x14ac:dyDescent="0.25">
      <c r="A647" t="s">
        <v>2111</v>
      </c>
      <c r="B647">
        <v>2024</v>
      </c>
      <c r="C647" t="s">
        <v>179</v>
      </c>
      <c r="D647" t="b">
        <f>TRUE()</f>
        <v>1</v>
      </c>
      <c r="E647" t="b">
        <f>COUNTIF(connections!A:A, A647) &gt; 0</f>
        <v>1</v>
      </c>
      <c r="G647" t="s">
        <v>2112</v>
      </c>
      <c r="H647" t="s">
        <v>187</v>
      </c>
      <c r="I647" t="s">
        <v>2113</v>
      </c>
      <c r="J647" s="1" t="s">
        <v>2114</v>
      </c>
    </row>
    <row r="648" spans="1:10" ht="15" customHeight="1" x14ac:dyDescent="0.25">
      <c r="A648" t="s">
        <v>2115</v>
      </c>
      <c r="B648">
        <v>2026</v>
      </c>
      <c r="C648" t="s">
        <v>179</v>
      </c>
      <c r="D648" t="b">
        <f>TRUE()</f>
        <v>1</v>
      </c>
      <c r="E648" t="b">
        <f>COUNTIF(connections!A:A, A648) &gt; 0</f>
        <v>0</v>
      </c>
      <c r="G648" t="s">
        <v>2116</v>
      </c>
      <c r="J648" s="1" t="s">
        <v>2117</v>
      </c>
    </row>
    <row r="649" spans="1:10" ht="15" customHeight="1" x14ac:dyDescent="0.25">
      <c r="A649" t="s">
        <v>7906</v>
      </c>
      <c r="B649">
        <v>2026</v>
      </c>
      <c r="C649" t="s">
        <v>176</v>
      </c>
      <c r="D649" t="b">
        <f>TRUE()</f>
        <v>1</v>
      </c>
      <c r="E649" t="b">
        <f>COUNTIF(connections!A:A, A649) &gt; 0</f>
        <v>0</v>
      </c>
      <c r="G649" t="s">
        <v>7907</v>
      </c>
      <c r="J649" s="10" t="s">
        <v>7908</v>
      </c>
    </row>
    <row r="650" spans="1:10" ht="15" customHeight="1" x14ac:dyDescent="0.25">
      <c r="A650" t="s">
        <v>2118</v>
      </c>
      <c r="B650">
        <v>2022</v>
      </c>
      <c r="C650" t="s">
        <v>182</v>
      </c>
      <c r="D650" t="b">
        <f>TRUE()</f>
        <v>1</v>
      </c>
      <c r="E650" t="b">
        <f>COUNTIF(connections!A:A, A650) &gt; 0</f>
        <v>0</v>
      </c>
      <c r="G650" t="s">
        <v>2119</v>
      </c>
      <c r="H650" t="s">
        <v>187</v>
      </c>
      <c r="I650" t="s">
        <v>2120</v>
      </c>
      <c r="J650" s="1" t="s">
        <v>2121</v>
      </c>
    </row>
    <row r="651" spans="1:10" ht="15" customHeight="1" x14ac:dyDescent="0.25">
      <c r="A651" t="s">
        <v>2122</v>
      </c>
      <c r="B651">
        <v>2020</v>
      </c>
      <c r="C651" t="s">
        <v>222</v>
      </c>
      <c r="D651" t="b">
        <f>TRUE()</f>
        <v>1</v>
      </c>
      <c r="E651" t="b">
        <f>COUNTIF(connections!A:A, A651) &gt; 0</f>
        <v>1</v>
      </c>
      <c r="G651" t="s">
        <v>2123</v>
      </c>
      <c r="H651" t="s">
        <v>187</v>
      </c>
      <c r="I651" t="s">
        <v>2124</v>
      </c>
      <c r="J651" s="1" t="s">
        <v>2125</v>
      </c>
    </row>
    <row r="652" spans="1:10" ht="15" customHeight="1" x14ac:dyDescent="0.25">
      <c r="A652" t="s">
        <v>2126</v>
      </c>
      <c r="B652">
        <v>2025</v>
      </c>
      <c r="C652" t="s">
        <v>182</v>
      </c>
      <c r="D652" t="b">
        <f>FALSE()</f>
        <v>0</v>
      </c>
      <c r="E652" t="b">
        <f>COUNTIF(connections!A:A, A652) &gt; 0</f>
        <v>0</v>
      </c>
      <c r="G652" t="s">
        <v>2127</v>
      </c>
      <c r="H652" t="s">
        <v>187</v>
      </c>
      <c r="I652" t="s">
        <v>2128</v>
      </c>
      <c r="J652" s="1" t="s">
        <v>2129</v>
      </c>
    </row>
    <row r="653" spans="1:10" ht="15" customHeight="1" x14ac:dyDescent="0.25">
      <c r="A653" t="s">
        <v>2130</v>
      </c>
      <c r="B653">
        <v>2017</v>
      </c>
      <c r="C653" t="s">
        <v>176</v>
      </c>
      <c r="D653" t="b">
        <f>TRUE()</f>
        <v>1</v>
      </c>
      <c r="E653" t="b">
        <f>COUNTIF(connections!A:A, A653) &gt; 0</f>
        <v>1</v>
      </c>
      <c r="G653" t="s">
        <v>2131</v>
      </c>
    </row>
    <row r="654" spans="1:10" ht="15" customHeight="1" x14ac:dyDescent="0.25">
      <c r="A654" t="s">
        <v>2132</v>
      </c>
      <c r="B654">
        <v>2013</v>
      </c>
      <c r="C654" t="s">
        <v>176</v>
      </c>
      <c r="D654" t="b">
        <f>TRUE()</f>
        <v>1</v>
      </c>
      <c r="E654" t="b">
        <f>COUNTIF(connections!A:A, A654) &gt; 0</f>
        <v>1</v>
      </c>
      <c r="F654" t="s">
        <v>274</v>
      </c>
      <c r="G654" t="s">
        <v>2133</v>
      </c>
      <c r="H654" t="s">
        <v>187</v>
      </c>
      <c r="I654" t="s">
        <v>2134</v>
      </c>
      <c r="J654" s="1" t="s">
        <v>2135</v>
      </c>
    </row>
    <row r="655" spans="1:10" ht="15" customHeight="1" x14ac:dyDescent="0.25">
      <c r="A655" t="s">
        <v>2136</v>
      </c>
      <c r="B655">
        <v>2020</v>
      </c>
      <c r="C655" t="s">
        <v>176</v>
      </c>
      <c r="D655" t="b">
        <f>TRUE()</f>
        <v>1</v>
      </c>
      <c r="E655" t="b">
        <f>COUNTIF(connections!A:A, A655) &gt; 0</f>
        <v>1</v>
      </c>
      <c r="F655" t="s">
        <v>274</v>
      </c>
      <c r="G655" t="s">
        <v>2137</v>
      </c>
      <c r="H655" t="s">
        <v>187</v>
      </c>
      <c r="I655" t="s">
        <v>2138</v>
      </c>
      <c r="J655" s="1" t="s">
        <v>2139</v>
      </c>
    </row>
    <row r="656" spans="1:10" ht="15" customHeight="1" x14ac:dyDescent="0.25">
      <c r="A656" t="s">
        <v>2140</v>
      </c>
      <c r="B656">
        <v>2023</v>
      </c>
      <c r="C656" t="s">
        <v>176</v>
      </c>
      <c r="D656" t="b">
        <f>TRUE()</f>
        <v>1</v>
      </c>
      <c r="E656" t="b">
        <f>COUNTIF(connections!A:A, A656) &gt; 0</f>
        <v>0</v>
      </c>
      <c r="F656" t="s">
        <v>274</v>
      </c>
      <c r="G656" t="s">
        <v>2141</v>
      </c>
      <c r="H656" t="s">
        <v>187</v>
      </c>
      <c r="I656" t="s">
        <v>2142</v>
      </c>
      <c r="J656" s="1" t="s">
        <v>2143</v>
      </c>
    </row>
    <row r="657" spans="1:10" ht="15" customHeight="1" x14ac:dyDescent="0.25">
      <c r="A657" t="s">
        <v>2144</v>
      </c>
      <c r="B657">
        <v>2014</v>
      </c>
      <c r="C657" t="s">
        <v>222</v>
      </c>
      <c r="D657" t="b">
        <f>TRUE()</f>
        <v>1</v>
      </c>
      <c r="E657" t="b">
        <f>COUNTIF(connections!A:A, A657) &gt; 0</f>
        <v>0</v>
      </c>
      <c r="G657" t="s">
        <v>2145</v>
      </c>
    </row>
    <row r="658" spans="1:10" ht="15" customHeight="1" x14ac:dyDescent="0.25">
      <c r="A658" t="s">
        <v>2146</v>
      </c>
      <c r="B658">
        <v>2020</v>
      </c>
      <c r="C658" t="s">
        <v>176</v>
      </c>
      <c r="D658" t="b">
        <f>TRUE()</f>
        <v>1</v>
      </c>
      <c r="E658" t="b">
        <f>COUNTIF(connections!A:A, A658) &gt; 0</f>
        <v>1</v>
      </c>
      <c r="G658" t="s">
        <v>2147</v>
      </c>
      <c r="H658" t="s">
        <v>187</v>
      </c>
      <c r="I658" t="s">
        <v>2148</v>
      </c>
      <c r="J658" s="1" t="s">
        <v>2149</v>
      </c>
    </row>
    <row r="659" spans="1:10" ht="15" customHeight="1" x14ac:dyDescent="0.25">
      <c r="A659" t="s">
        <v>2150</v>
      </c>
      <c r="B659">
        <v>2024</v>
      </c>
      <c r="C659" t="s">
        <v>176</v>
      </c>
      <c r="D659" t="b">
        <f>TRUE()</f>
        <v>1</v>
      </c>
      <c r="E659" t="b">
        <f>COUNTIF(connections!A:A, A659) &gt; 0</f>
        <v>0</v>
      </c>
      <c r="F659" t="s">
        <v>274</v>
      </c>
      <c r="G659" t="s">
        <v>2151</v>
      </c>
      <c r="H659" t="s">
        <v>187</v>
      </c>
      <c r="I659" t="s">
        <v>2152</v>
      </c>
      <c r="J659" s="1" t="s">
        <v>2153</v>
      </c>
    </row>
    <row r="660" spans="1:10" ht="15" customHeight="1" x14ac:dyDescent="0.25">
      <c r="A660" t="s">
        <v>2154</v>
      </c>
      <c r="B660">
        <v>1980</v>
      </c>
      <c r="C660" t="s">
        <v>179</v>
      </c>
      <c r="D660" t="b">
        <f>TRUE()</f>
        <v>1</v>
      </c>
      <c r="E660" t="b">
        <f>COUNTIF(connections!A:A, A660) &gt; 0</f>
        <v>1</v>
      </c>
      <c r="G660" t="s">
        <v>2155</v>
      </c>
      <c r="H660" t="s">
        <v>187</v>
      </c>
      <c r="I660" t="s">
        <v>2156</v>
      </c>
      <c r="J660" s="1" t="s">
        <v>2157</v>
      </c>
    </row>
    <row r="661" spans="1:10" ht="15" customHeight="1" x14ac:dyDescent="0.25">
      <c r="A661" t="s">
        <v>9810</v>
      </c>
      <c r="B661">
        <v>2026</v>
      </c>
      <c r="C661" t="s">
        <v>176</v>
      </c>
      <c r="D661" t="b">
        <v>1</v>
      </c>
      <c r="E661" t="b">
        <f>COUNTIF(connections!A:A, A661) &gt; 0</f>
        <v>0</v>
      </c>
      <c r="G661" t="s">
        <v>9811</v>
      </c>
      <c r="J661" s="10" t="s">
        <v>9812</v>
      </c>
    </row>
    <row r="662" spans="1:10" ht="15" customHeight="1" x14ac:dyDescent="0.25">
      <c r="A662" t="s">
        <v>2158</v>
      </c>
      <c r="B662">
        <v>2024</v>
      </c>
      <c r="C662" t="s">
        <v>222</v>
      </c>
      <c r="D662" t="b">
        <f>TRUE()</f>
        <v>1</v>
      </c>
      <c r="E662" t="b">
        <f>COUNTIF(connections!A:A, A662) &gt; 0</f>
        <v>0</v>
      </c>
      <c r="G662" t="s">
        <v>2159</v>
      </c>
    </row>
    <row r="663" spans="1:10" ht="15" customHeight="1" x14ac:dyDescent="0.25">
      <c r="A663" t="s">
        <v>2160</v>
      </c>
      <c r="B663">
        <v>2019</v>
      </c>
      <c r="C663" t="s">
        <v>179</v>
      </c>
      <c r="D663" t="b">
        <f>TRUE()</f>
        <v>1</v>
      </c>
      <c r="E663" t="b">
        <f>COUNTIF(connections!A:A, A663) &gt; 0</f>
        <v>0</v>
      </c>
      <c r="G663" t="s">
        <v>2161</v>
      </c>
    </row>
    <row r="664" spans="1:10" ht="15" customHeight="1" x14ac:dyDescent="0.25">
      <c r="A664" t="s">
        <v>2162</v>
      </c>
      <c r="B664">
        <v>2026</v>
      </c>
      <c r="C664" t="s">
        <v>176</v>
      </c>
      <c r="D664" t="b">
        <f>TRUE()</f>
        <v>1</v>
      </c>
      <c r="E664" t="b">
        <f>COUNTIF(connections!A:A, A664) &gt; 0</f>
        <v>0</v>
      </c>
      <c r="G664" t="s">
        <v>2163</v>
      </c>
    </row>
    <row r="665" spans="1:10" ht="15" customHeight="1" x14ac:dyDescent="0.25">
      <c r="A665" t="s">
        <v>2164</v>
      </c>
      <c r="B665">
        <v>2024</v>
      </c>
      <c r="C665" t="s">
        <v>176</v>
      </c>
      <c r="D665" t="b">
        <f>FALSE()</f>
        <v>0</v>
      </c>
      <c r="E665" t="b">
        <f>COUNTIF(connections!A:A, A665) &gt; 0</f>
        <v>0</v>
      </c>
      <c r="F665" t="s">
        <v>274</v>
      </c>
      <c r="G665" t="s">
        <v>2165</v>
      </c>
    </row>
    <row r="666" spans="1:10" ht="15" customHeight="1" x14ac:dyDescent="0.25">
      <c r="A666" t="s">
        <v>2166</v>
      </c>
      <c r="B666">
        <v>2007</v>
      </c>
      <c r="C666" t="s">
        <v>179</v>
      </c>
      <c r="D666" t="b">
        <f>TRUE()</f>
        <v>1</v>
      </c>
      <c r="E666" t="b">
        <f>COUNTIF(connections!A:A, A666) &gt; 0</f>
        <v>0</v>
      </c>
      <c r="G666" t="s">
        <v>2167</v>
      </c>
      <c r="H666" t="s">
        <v>187</v>
      </c>
      <c r="I666" t="s">
        <v>2168</v>
      </c>
    </row>
    <row r="667" spans="1:10" ht="15" customHeight="1" x14ac:dyDescent="0.25">
      <c r="A667" t="s">
        <v>2169</v>
      </c>
      <c r="B667">
        <v>2021</v>
      </c>
      <c r="C667" t="s">
        <v>176</v>
      </c>
      <c r="D667" t="b">
        <f>TRUE()</f>
        <v>1</v>
      </c>
      <c r="E667" t="b">
        <f>COUNTIF(connections!A:A, A667) &gt; 0</f>
        <v>0</v>
      </c>
      <c r="G667" t="s">
        <v>2170</v>
      </c>
      <c r="H667" t="s">
        <v>187</v>
      </c>
      <c r="I667" t="s">
        <v>2171</v>
      </c>
      <c r="J667" s="1" t="s">
        <v>2172</v>
      </c>
    </row>
    <row r="668" spans="1:10" ht="15" customHeight="1" x14ac:dyDescent="0.25">
      <c r="A668" t="s">
        <v>2173</v>
      </c>
      <c r="B668">
        <v>2013</v>
      </c>
      <c r="C668" t="s">
        <v>176</v>
      </c>
      <c r="D668" t="b">
        <f>TRUE()</f>
        <v>1</v>
      </c>
      <c r="E668" t="b">
        <f>COUNTIF(connections!A:A, A668) &gt; 0</f>
        <v>1</v>
      </c>
      <c r="G668" t="s">
        <v>2174</v>
      </c>
      <c r="H668" t="s">
        <v>187</v>
      </c>
      <c r="I668" t="s">
        <v>2175</v>
      </c>
      <c r="J668" s="1" t="s">
        <v>2176</v>
      </c>
    </row>
    <row r="669" spans="1:10" ht="15" customHeight="1" x14ac:dyDescent="0.25">
      <c r="A669" t="s">
        <v>2177</v>
      </c>
      <c r="B669">
        <v>2020</v>
      </c>
      <c r="C669" t="s">
        <v>176</v>
      </c>
      <c r="D669" t="b">
        <f>TRUE()</f>
        <v>1</v>
      </c>
      <c r="E669" t="b">
        <f>COUNTIF(connections!A:A, A669) &gt; 0</f>
        <v>0</v>
      </c>
      <c r="G669" t="s">
        <v>2178</v>
      </c>
      <c r="H669" t="s">
        <v>187</v>
      </c>
      <c r="I669" t="s">
        <v>2179</v>
      </c>
      <c r="J669" s="1" t="s">
        <v>2180</v>
      </c>
    </row>
    <row r="670" spans="1:10" ht="15" customHeight="1" x14ac:dyDescent="0.25">
      <c r="A670" t="s">
        <v>2181</v>
      </c>
      <c r="B670">
        <v>2021</v>
      </c>
      <c r="C670" t="s">
        <v>222</v>
      </c>
      <c r="D670" t="b">
        <f>TRUE()</f>
        <v>1</v>
      </c>
      <c r="E670" t="b">
        <f>COUNTIF(connections!A:A, A670) &gt; 0</f>
        <v>0</v>
      </c>
      <c r="F670" t="s">
        <v>1805</v>
      </c>
      <c r="G670" t="s">
        <v>2182</v>
      </c>
      <c r="H670" t="s">
        <v>187</v>
      </c>
      <c r="I670" t="s">
        <v>2183</v>
      </c>
      <c r="J670" s="1" t="s">
        <v>2184</v>
      </c>
    </row>
    <row r="671" spans="1:10" ht="15" customHeight="1" x14ac:dyDescent="0.25">
      <c r="A671" t="s">
        <v>14283</v>
      </c>
      <c r="B671">
        <v>2025</v>
      </c>
      <c r="C671" t="s">
        <v>222</v>
      </c>
      <c r="D671" t="b">
        <v>0</v>
      </c>
      <c r="E671" t="b">
        <f>COUNTIF(connections!A:A, A671) &gt; 0</f>
        <v>0</v>
      </c>
      <c r="F671" t="s">
        <v>404</v>
      </c>
      <c r="G671" t="s">
        <v>14284</v>
      </c>
      <c r="J671" s="10" t="s">
        <v>14285</v>
      </c>
    </row>
    <row r="672" spans="1:10" ht="15" customHeight="1" x14ac:dyDescent="0.25">
      <c r="A672" t="s">
        <v>2185</v>
      </c>
      <c r="B672">
        <v>2022</v>
      </c>
      <c r="C672" t="s">
        <v>222</v>
      </c>
      <c r="D672" t="b">
        <f>TRUE()</f>
        <v>1</v>
      </c>
      <c r="E672" t="b">
        <f>COUNTIF(connections!A:A, A672) &gt; 0</f>
        <v>1</v>
      </c>
      <c r="F672" t="s">
        <v>404</v>
      </c>
      <c r="G672" t="s">
        <v>2186</v>
      </c>
    </row>
    <row r="673" spans="1:10" ht="15" customHeight="1" x14ac:dyDescent="0.25">
      <c r="A673" t="s">
        <v>2187</v>
      </c>
      <c r="B673">
        <v>2024</v>
      </c>
      <c r="C673" t="s">
        <v>182</v>
      </c>
      <c r="D673" t="b">
        <v>1</v>
      </c>
      <c r="E673" t="b">
        <f>COUNTIF(connections!A:A, A673) &gt; 0</f>
        <v>0</v>
      </c>
      <c r="G673" t="s">
        <v>2188</v>
      </c>
      <c r="J673" s="10" t="s">
        <v>2189</v>
      </c>
    </row>
    <row r="674" spans="1:10" ht="15" customHeight="1" x14ac:dyDescent="0.25">
      <c r="A674" t="s">
        <v>14259</v>
      </c>
      <c r="B674">
        <v>2024</v>
      </c>
      <c r="C674" t="s">
        <v>222</v>
      </c>
      <c r="D674" t="b">
        <v>0</v>
      </c>
      <c r="E674" t="b">
        <f>COUNTIF(connections!A:A, A674) &gt; 0</f>
        <v>0</v>
      </c>
      <c r="G674" t="s">
        <v>14260</v>
      </c>
      <c r="H674" t="s">
        <v>187</v>
      </c>
      <c r="I674" t="s">
        <v>14262</v>
      </c>
      <c r="J674" s="10" t="s">
        <v>14261</v>
      </c>
    </row>
    <row r="675" spans="1:10" ht="15" customHeight="1" x14ac:dyDescent="0.25">
      <c r="A675" t="s">
        <v>2190</v>
      </c>
      <c r="B675">
        <v>2016</v>
      </c>
      <c r="C675" t="s">
        <v>222</v>
      </c>
      <c r="D675" t="b">
        <v>1</v>
      </c>
      <c r="E675" t="b">
        <f>COUNTIF(connections!A:A, A675) &gt; 0</f>
        <v>0</v>
      </c>
      <c r="G675" t="s">
        <v>2191</v>
      </c>
    </row>
    <row r="676" spans="1:10" ht="15" customHeight="1" x14ac:dyDescent="0.25">
      <c r="A676" t="s">
        <v>2192</v>
      </c>
      <c r="B676">
        <v>2022</v>
      </c>
      <c r="C676" t="s">
        <v>176</v>
      </c>
      <c r="D676" t="b">
        <f>TRUE()</f>
        <v>1</v>
      </c>
      <c r="E676" t="b">
        <f>COUNTIF(connections!A:A, A676) &gt; 0</f>
        <v>1</v>
      </c>
      <c r="G676" t="s">
        <v>2193</v>
      </c>
      <c r="H676" t="s">
        <v>187</v>
      </c>
      <c r="I676" t="s">
        <v>2194</v>
      </c>
      <c r="J676" s="1" t="s">
        <v>2195</v>
      </c>
    </row>
    <row r="677" spans="1:10" ht="15" customHeight="1" x14ac:dyDescent="0.25">
      <c r="A677" t="s">
        <v>2196</v>
      </c>
      <c r="B677">
        <v>2021</v>
      </c>
      <c r="C677" t="s">
        <v>182</v>
      </c>
      <c r="D677" t="b">
        <f>TRUE()</f>
        <v>1</v>
      </c>
      <c r="E677" t="b">
        <f>COUNTIF(connections!A:A, A677) &gt; 0</f>
        <v>1</v>
      </c>
      <c r="G677" t="s">
        <v>2197</v>
      </c>
      <c r="H677" t="s">
        <v>187</v>
      </c>
      <c r="I677" t="s">
        <v>2198</v>
      </c>
      <c r="J677" s="1" t="s">
        <v>2199</v>
      </c>
    </row>
    <row r="678" spans="1:10" ht="15" customHeight="1" x14ac:dyDescent="0.25">
      <c r="A678" t="s">
        <v>14290</v>
      </c>
      <c r="B678">
        <v>2026</v>
      </c>
      <c r="C678" t="s">
        <v>182</v>
      </c>
      <c r="D678" t="b">
        <v>1</v>
      </c>
      <c r="E678" t="b">
        <f>COUNTIF(connections!A:A, A678) &gt; 0</f>
        <v>0</v>
      </c>
      <c r="F678" t="s">
        <v>315</v>
      </c>
      <c r="G678" t="s">
        <v>14291</v>
      </c>
      <c r="J678" s="10" t="s">
        <v>14292</v>
      </c>
    </row>
    <row r="679" spans="1:10" ht="15" customHeight="1" x14ac:dyDescent="0.25">
      <c r="A679" t="s">
        <v>14127</v>
      </c>
      <c r="B679">
        <v>2026</v>
      </c>
      <c r="C679" t="s">
        <v>179</v>
      </c>
      <c r="D679" t="b">
        <v>1</v>
      </c>
      <c r="E679" t="b">
        <f>COUNTIF(connections!A:A, A679) &gt; 0</f>
        <v>0</v>
      </c>
      <c r="G679" t="s">
        <v>14128</v>
      </c>
      <c r="J679" s="10" t="s">
        <v>14129</v>
      </c>
    </row>
    <row r="680" spans="1:10" ht="15" customHeight="1" x14ac:dyDescent="0.25">
      <c r="A680" t="s">
        <v>2200</v>
      </c>
      <c r="B680">
        <v>2023</v>
      </c>
      <c r="C680" t="s">
        <v>179</v>
      </c>
      <c r="D680" t="b">
        <f>TRUE()</f>
        <v>1</v>
      </c>
      <c r="E680" t="b">
        <f>COUNTIF(connections!A:A, A680) &gt; 0</f>
        <v>0</v>
      </c>
      <c r="G680" t="s">
        <v>2201</v>
      </c>
    </row>
    <row r="681" spans="1:10" ht="15" customHeight="1" x14ac:dyDescent="0.25">
      <c r="A681" t="s">
        <v>2202</v>
      </c>
      <c r="B681">
        <v>2026</v>
      </c>
      <c r="C681" t="s">
        <v>182</v>
      </c>
      <c r="D681" t="b">
        <f>TRUE()</f>
        <v>1</v>
      </c>
      <c r="E681" t="b">
        <f>COUNTIF(connections!A:A, A681) &gt; 0</f>
        <v>0</v>
      </c>
      <c r="F681" t="s">
        <v>354</v>
      </c>
      <c r="G681" t="s">
        <v>2203</v>
      </c>
    </row>
    <row r="682" spans="1:10" ht="15" customHeight="1" x14ac:dyDescent="0.25">
      <c r="A682" t="s">
        <v>2204</v>
      </c>
      <c r="B682">
        <v>2014</v>
      </c>
      <c r="C682" t="s">
        <v>179</v>
      </c>
      <c r="D682" t="b">
        <f>TRUE()</f>
        <v>1</v>
      </c>
      <c r="E682" t="b">
        <f>COUNTIF(connections!A:A, A682) &gt; 0</f>
        <v>0</v>
      </c>
      <c r="G682" t="s">
        <v>2205</v>
      </c>
      <c r="J682" s="1" t="s">
        <v>2206</v>
      </c>
    </row>
    <row r="683" spans="1:10" ht="15" customHeight="1" x14ac:dyDescent="0.25">
      <c r="A683" t="s">
        <v>2207</v>
      </c>
      <c r="B683">
        <v>2022</v>
      </c>
      <c r="C683" t="s">
        <v>222</v>
      </c>
      <c r="D683" t="b">
        <f>FALSE()</f>
        <v>0</v>
      </c>
      <c r="E683" t="b">
        <f>COUNTIF(connections!A:A, A683) &gt; 0</f>
        <v>0</v>
      </c>
      <c r="G683" t="s">
        <v>2208</v>
      </c>
      <c r="H683" t="s">
        <v>187</v>
      </c>
      <c r="I683" t="s">
        <v>2209</v>
      </c>
      <c r="J683" s="1" t="s">
        <v>2210</v>
      </c>
    </row>
    <row r="684" spans="1:10" ht="15" customHeight="1" x14ac:dyDescent="0.25">
      <c r="A684" t="s">
        <v>2211</v>
      </c>
      <c r="B684">
        <v>2021</v>
      </c>
      <c r="C684" t="s">
        <v>222</v>
      </c>
      <c r="D684" t="b">
        <f>TRUE()</f>
        <v>1</v>
      </c>
      <c r="E684" t="b">
        <f>COUNTIF(connections!A:A, A684) &gt; 0</f>
        <v>1</v>
      </c>
      <c r="F684" t="s">
        <v>315</v>
      </c>
      <c r="G684" t="s">
        <v>2212</v>
      </c>
      <c r="H684" t="s">
        <v>187</v>
      </c>
      <c r="I684" t="s">
        <v>2213</v>
      </c>
      <c r="J684" s="1" t="s">
        <v>2214</v>
      </c>
    </row>
    <row r="685" spans="1:10" ht="15" customHeight="1" x14ac:dyDescent="0.25">
      <c r="A685" t="s">
        <v>2215</v>
      </c>
      <c r="B685">
        <v>2024</v>
      </c>
      <c r="C685" t="s">
        <v>222</v>
      </c>
      <c r="D685" t="b">
        <f>TRUE()</f>
        <v>1</v>
      </c>
      <c r="E685" t="b">
        <f>COUNTIF(connections!A:A, A685) &gt; 0</f>
        <v>0</v>
      </c>
      <c r="F685" t="s">
        <v>315</v>
      </c>
      <c r="G685" t="s">
        <v>2216</v>
      </c>
      <c r="H685" t="s">
        <v>187</v>
      </c>
      <c r="I685" t="s">
        <v>2217</v>
      </c>
      <c r="J685" s="1" t="s">
        <v>2218</v>
      </c>
    </row>
    <row r="686" spans="1:10" ht="15" customHeight="1" x14ac:dyDescent="0.25">
      <c r="A686" t="s">
        <v>2219</v>
      </c>
      <c r="B686">
        <v>2026</v>
      </c>
      <c r="C686" t="s">
        <v>182</v>
      </c>
      <c r="D686" t="b">
        <v>1</v>
      </c>
      <c r="E686" t="b">
        <f>COUNTIF(connections!A:A, A686) &gt; 0</f>
        <v>0</v>
      </c>
      <c r="G686" t="s">
        <v>2220</v>
      </c>
      <c r="J686" s="10" t="s">
        <v>2221</v>
      </c>
    </row>
    <row r="687" spans="1:10" ht="15" customHeight="1" x14ac:dyDescent="0.25">
      <c r="A687" t="s">
        <v>2222</v>
      </c>
      <c r="B687">
        <v>2025</v>
      </c>
      <c r="C687" t="s">
        <v>182</v>
      </c>
      <c r="D687" t="b">
        <f>TRUE()</f>
        <v>1</v>
      </c>
      <c r="E687" t="b">
        <f>COUNTIF(connections!A:A, A687) &gt; 0</f>
        <v>0</v>
      </c>
      <c r="F687" t="s">
        <v>354</v>
      </c>
      <c r="G687" t="s">
        <v>2223</v>
      </c>
      <c r="J687" s="10" t="s">
        <v>2224</v>
      </c>
    </row>
    <row r="688" spans="1:10" ht="15" customHeight="1" x14ac:dyDescent="0.25">
      <c r="A688" t="s">
        <v>14310</v>
      </c>
      <c r="B688">
        <v>2020</v>
      </c>
      <c r="C688" t="s">
        <v>176</v>
      </c>
      <c r="D688" t="b">
        <v>1</v>
      </c>
      <c r="E688" t="b">
        <f>COUNTIF(connections!A:A, A688) &gt; 0</f>
        <v>0</v>
      </c>
      <c r="G688" t="s">
        <v>14311</v>
      </c>
      <c r="H688" t="s">
        <v>187</v>
      </c>
      <c r="I688" t="s">
        <v>14320</v>
      </c>
      <c r="J688" s="10" t="s">
        <v>14312</v>
      </c>
    </row>
    <row r="689" spans="1:10" ht="15" customHeight="1" x14ac:dyDescent="0.25">
      <c r="A689" t="s">
        <v>2225</v>
      </c>
      <c r="B689">
        <v>2021</v>
      </c>
      <c r="C689" t="s">
        <v>176</v>
      </c>
      <c r="D689" t="b">
        <f>FALSE()</f>
        <v>0</v>
      </c>
      <c r="E689" t="b">
        <f>COUNTIF(connections!A:A, A689) &gt; 0</f>
        <v>1</v>
      </c>
      <c r="G689" t="s">
        <v>2226</v>
      </c>
      <c r="H689" t="s">
        <v>187</v>
      </c>
      <c r="I689" t="s">
        <v>2227</v>
      </c>
      <c r="J689" s="1" t="s">
        <v>2228</v>
      </c>
    </row>
    <row r="690" spans="1:10" ht="15" customHeight="1" x14ac:dyDescent="0.25">
      <c r="A690" t="s">
        <v>2229</v>
      </c>
      <c r="B690">
        <v>2026</v>
      </c>
      <c r="C690" t="s">
        <v>182</v>
      </c>
      <c r="D690" t="b">
        <f>TRUE()</f>
        <v>1</v>
      </c>
      <c r="E690" t="b">
        <f>COUNTIF(connections!A:A, A690) &gt; 0</f>
        <v>0</v>
      </c>
      <c r="F690" t="s">
        <v>315</v>
      </c>
      <c r="G690" t="s">
        <v>2230</v>
      </c>
      <c r="J690" s="10" t="s">
        <v>2231</v>
      </c>
    </row>
    <row r="691" spans="1:10" ht="15" customHeight="1" x14ac:dyDescent="0.25">
      <c r="A691" t="s">
        <v>2232</v>
      </c>
      <c r="B691">
        <v>2025</v>
      </c>
      <c r="C691" t="s">
        <v>182</v>
      </c>
      <c r="D691" t="b">
        <f>TRUE()</f>
        <v>1</v>
      </c>
      <c r="E691" t="b">
        <f>COUNTIF(connections!A:A, A691) &gt; 0</f>
        <v>0</v>
      </c>
      <c r="G691" t="s">
        <v>2233</v>
      </c>
      <c r="H691" t="s">
        <v>187</v>
      </c>
      <c r="I691" t="s">
        <v>2234</v>
      </c>
      <c r="J691" s="1" t="s">
        <v>2235</v>
      </c>
    </row>
    <row r="692" spans="1:10" ht="15" customHeight="1" x14ac:dyDescent="0.25">
      <c r="A692" t="s">
        <v>2236</v>
      </c>
      <c r="B692">
        <v>2026</v>
      </c>
      <c r="C692" t="s">
        <v>182</v>
      </c>
      <c r="D692" t="b">
        <f>TRUE()</f>
        <v>1</v>
      </c>
      <c r="E692" t="b">
        <f>COUNTIF(connections!A:A, A692) &gt; 0</f>
        <v>0</v>
      </c>
      <c r="G692" t="s">
        <v>2237</v>
      </c>
      <c r="J692" s="10" t="s">
        <v>2238</v>
      </c>
    </row>
    <row r="693" spans="1:10" ht="15" customHeight="1" x14ac:dyDescent="0.25">
      <c r="A693" t="s">
        <v>2239</v>
      </c>
      <c r="B693">
        <v>2023</v>
      </c>
      <c r="C693" t="s">
        <v>182</v>
      </c>
      <c r="D693" t="b">
        <f>TRUE()</f>
        <v>1</v>
      </c>
      <c r="E693" t="b">
        <f>COUNTIF(connections!A:A, A693) &gt; 0</f>
        <v>0</v>
      </c>
      <c r="G693" t="s">
        <v>2240</v>
      </c>
      <c r="J693" s="10" t="s">
        <v>2241</v>
      </c>
    </row>
    <row r="694" spans="1:10" ht="15" customHeight="1" x14ac:dyDescent="0.25">
      <c r="A694" t="s">
        <v>8351</v>
      </c>
      <c r="B694">
        <v>2022</v>
      </c>
      <c r="C694" t="s">
        <v>176</v>
      </c>
      <c r="D694" t="b">
        <f>TRUE()</f>
        <v>1</v>
      </c>
      <c r="E694" t="b">
        <f>COUNTIF(connections!A:A, A694) &gt; 0</f>
        <v>1</v>
      </c>
      <c r="G694" t="s">
        <v>8352</v>
      </c>
      <c r="H694" t="s">
        <v>187</v>
      </c>
      <c r="I694" t="s">
        <v>8394</v>
      </c>
      <c r="J694" s="10" t="s">
        <v>8353</v>
      </c>
    </row>
    <row r="695" spans="1:10" ht="15" customHeight="1" x14ac:dyDescent="0.25">
      <c r="A695" t="s">
        <v>14273</v>
      </c>
      <c r="B695">
        <v>2022</v>
      </c>
      <c r="C695" t="s">
        <v>176</v>
      </c>
      <c r="D695" t="b">
        <v>0</v>
      </c>
      <c r="E695" t="b">
        <f>COUNTIF(connections!A:A, A695) &gt; 0</f>
        <v>1</v>
      </c>
      <c r="G695" t="s">
        <v>14274</v>
      </c>
      <c r="J695" s="10" t="s">
        <v>14275</v>
      </c>
    </row>
    <row r="696" spans="1:10" ht="15" customHeight="1" x14ac:dyDescent="0.25">
      <c r="A696" t="s">
        <v>2242</v>
      </c>
      <c r="B696">
        <v>2010</v>
      </c>
      <c r="C696" t="s">
        <v>179</v>
      </c>
      <c r="D696" t="b">
        <f>TRUE()</f>
        <v>1</v>
      </c>
      <c r="E696" t="b">
        <f>COUNTIF(connections!A:A, A696) &gt; 0</f>
        <v>0</v>
      </c>
      <c r="F696" t="s">
        <v>328</v>
      </c>
      <c r="G696" t="s">
        <v>2243</v>
      </c>
    </row>
    <row r="697" spans="1:10" ht="15" customHeight="1" x14ac:dyDescent="0.25">
      <c r="A697" t="s">
        <v>2244</v>
      </c>
      <c r="B697">
        <v>2024</v>
      </c>
      <c r="C697" t="s">
        <v>176</v>
      </c>
      <c r="D697" t="b">
        <f>TRUE()</f>
        <v>1</v>
      </c>
      <c r="E697" t="b">
        <f>COUNTIF(connections!A:A, A697) &gt; 0</f>
        <v>0</v>
      </c>
      <c r="G697" t="s">
        <v>2245</v>
      </c>
      <c r="H697" t="s">
        <v>187</v>
      </c>
      <c r="I697" t="s">
        <v>8113</v>
      </c>
      <c r="J697" s="10" t="s">
        <v>2246</v>
      </c>
    </row>
    <row r="698" spans="1:10" ht="15" customHeight="1" x14ac:dyDescent="0.25">
      <c r="A698" t="s">
        <v>9882</v>
      </c>
      <c r="B698">
        <v>2026</v>
      </c>
      <c r="C698" t="s">
        <v>176</v>
      </c>
      <c r="D698" t="b">
        <v>0</v>
      </c>
      <c r="E698" t="b">
        <f>COUNTIF(connections!A:A, A698) &gt; 0</f>
        <v>0</v>
      </c>
      <c r="G698" t="s">
        <v>9883</v>
      </c>
      <c r="J698" s="10" t="s">
        <v>9884</v>
      </c>
    </row>
    <row r="699" spans="1:10" ht="15" customHeight="1" x14ac:dyDescent="0.25">
      <c r="A699" t="s">
        <v>2247</v>
      </c>
      <c r="B699">
        <v>2022</v>
      </c>
      <c r="C699" t="s">
        <v>176</v>
      </c>
      <c r="D699" t="b">
        <f>TRUE()</f>
        <v>1</v>
      </c>
      <c r="E699" t="b">
        <f>COUNTIF(connections!A:A, A699) &gt; 0</f>
        <v>0</v>
      </c>
      <c r="G699" t="s">
        <v>2248</v>
      </c>
      <c r="H699" t="s">
        <v>187</v>
      </c>
      <c r="I699" t="s">
        <v>2249</v>
      </c>
      <c r="J699" s="1" t="s">
        <v>2250</v>
      </c>
    </row>
    <row r="700" spans="1:10" ht="15" customHeight="1" x14ac:dyDescent="0.25">
      <c r="A700" t="s">
        <v>2251</v>
      </c>
      <c r="B700">
        <v>2023</v>
      </c>
      <c r="C700" t="s">
        <v>176</v>
      </c>
      <c r="D700" t="b">
        <v>1</v>
      </c>
      <c r="E700" t="b">
        <f>COUNTIF(connections!A:A, A700) &gt; 0</f>
        <v>0</v>
      </c>
      <c r="G700" t="s">
        <v>2252</v>
      </c>
      <c r="J700" s="10" t="s">
        <v>2253</v>
      </c>
    </row>
    <row r="701" spans="1:10" ht="15" customHeight="1" x14ac:dyDescent="0.25">
      <c r="A701" t="s">
        <v>2254</v>
      </c>
      <c r="B701">
        <v>2020</v>
      </c>
      <c r="C701" t="s">
        <v>176</v>
      </c>
      <c r="D701" t="b">
        <f>TRUE()</f>
        <v>1</v>
      </c>
      <c r="E701" t="b">
        <f>COUNTIF(connections!A:A, A701) &gt; 0</f>
        <v>1</v>
      </c>
      <c r="G701" t="s">
        <v>2255</v>
      </c>
      <c r="H701" t="s">
        <v>187</v>
      </c>
      <c r="I701" t="s">
        <v>2256</v>
      </c>
      <c r="J701" s="1" t="s">
        <v>2257</v>
      </c>
    </row>
    <row r="702" spans="1:10" ht="15" customHeight="1" x14ac:dyDescent="0.25">
      <c r="A702" t="s">
        <v>2258</v>
      </c>
      <c r="B702">
        <v>2023</v>
      </c>
      <c r="C702" t="s">
        <v>176</v>
      </c>
      <c r="D702" t="b">
        <f>TRUE()</f>
        <v>1</v>
      </c>
      <c r="E702" t="b">
        <f>COUNTIF(connections!A:A, A702) &gt; 0</f>
        <v>0</v>
      </c>
      <c r="F702" t="s">
        <v>652</v>
      </c>
      <c r="G702" t="s">
        <v>2259</v>
      </c>
    </row>
    <row r="703" spans="1:10" ht="15" customHeight="1" x14ac:dyDescent="0.25">
      <c r="A703" t="s">
        <v>2260</v>
      </c>
      <c r="B703">
        <v>2023</v>
      </c>
      <c r="C703" t="s">
        <v>176</v>
      </c>
      <c r="D703" t="b">
        <f>FALSE()</f>
        <v>0</v>
      </c>
      <c r="E703" t="b">
        <f>COUNTIF(connections!A:A, A703) &gt; 0</f>
        <v>0</v>
      </c>
      <c r="G703" t="s">
        <v>2261</v>
      </c>
      <c r="H703" t="s">
        <v>187</v>
      </c>
      <c r="I703" t="s">
        <v>2262</v>
      </c>
      <c r="J703" s="1" t="s">
        <v>2263</v>
      </c>
    </row>
    <row r="704" spans="1:10" ht="15" customHeight="1" x14ac:dyDescent="0.25">
      <c r="A704" t="s">
        <v>2264</v>
      </c>
      <c r="B704">
        <v>2025</v>
      </c>
      <c r="C704" t="s">
        <v>222</v>
      </c>
      <c r="D704" t="b">
        <f>TRUE()</f>
        <v>1</v>
      </c>
      <c r="E704" t="b">
        <f>COUNTIF(connections!A:A, A704) &gt; 0</f>
        <v>0</v>
      </c>
      <c r="G704" t="s">
        <v>2265</v>
      </c>
      <c r="J704" s="1" t="s">
        <v>2266</v>
      </c>
    </row>
    <row r="705" spans="1:10" ht="15" customHeight="1" x14ac:dyDescent="0.25">
      <c r="A705" t="s">
        <v>2267</v>
      </c>
      <c r="B705">
        <v>2025</v>
      </c>
      <c r="C705" t="s">
        <v>176</v>
      </c>
      <c r="D705" t="b">
        <f>TRUE()</f>
        <v>1</v>
      </c>
      <c r="E705" t="b">
        <f>COUNTIF(connections!A:A, A705) &gt; 0</f>
        <v>0</v>
      </c>
      <c r="G705" t="s">
        <v>2268</v>
      </c>
    </row>
    <row r="706" spans="1:10" ht="15" customHeight="1" x14ac:dyDescent="0.25">
      <c r="A706" t="s">
        <v>2269</v>
      </c>
      <c r="B706">
        <v>2022</v>
      </c>
      <c r="C706" t="s">
        <v>176</v>
      </c>
      <c r="D706" t="b">
        <f>TRUE()</f>
        <v>1</v>
      </c>
      <c r="E706" t="b">
        <f>COUNTIF(connections!A:A, A706) &gt; 0</f>
        <v>1</v>
      </c>
      <c r="G706" t="s">
        <v>2270</v>
      </c>
      <c r="H706" t="s">
        <v>187</v>
      </c>
      <c r="I706" t="s">
        <v>2271</v>
      </c>
      <c r="J706" s="1" t="s">
        <v>2272</v>
      </c>
    </row>
    <row r="707" spans="1:10" ht="15" customHeight="1" x14ac:dyDescent="0.25">
      <c r="A707" t="s">
        <v>2273</v>
      </c>
      <c r="B707">
        <v>2026</v>
      </c>
      <c r="C707" t="s">
        <v>176</v>
      </c>
      <c r="D707" t="b">
        <f>TRUE()</f>
        <v>1</v>
      </c>
      <c r="E707" t="b">
        <f>COUNTIF(connections!A:A, A707) &gt; 0</f>
        <v>0</v>
      </c>
      <c r="G707" t="s">
        <v>2274</v>
      </c>
      <c r="J707" s="10" t="s">
        <v>2275</v>
      </c>
    </row>
    <row r="708" spans="1:10" ht="15" customHeight="1" x14ac:dyDescent="0.25">
      <c r="A708" t="s">
        <v>2276</v>
      </c>
      <c r="B708">
        <v>2015</v>
      </c>
      <c r="C708" t="s">
        <v>179</v>
      </c>
      <c r="D708" t="b">
        <f>TRUE()</f>
        <v>1</v>
      </c>
      <c r="E708" t="b">
        <f>COUNTIF(connections!A:A, A708) &gt; 0</f>
        <v>0</v>
      </c>
      <c r="G708" t="s">
        <v>2277</v>
      </c>
      <c r="H708" t="s">
        <v>187</v>
      </c>
      <c r="I708" t="s">
        <v>2278</v>
      </c>
    </row>
    <row r="709" spans="1:10" ht="15" customHeight="1" x14ac:dyDescent="0.25">
      <c r="A709" t="s">
        <v>2279</v>
      </c>
      <c r="B709">
        <v>2025</v>
      </c>
      <c r="C709" t="s">
        <v>222</v>
      </c>
      <c r="D709" t="b">
        <f>TRUE()</f>
        <v>1</v>
      </c>
      <c r="E709" t="b">
        <f>COUNTIF(connections!A:A, A709) &gt; 0</f>
        <v>0</v>
      </c>
      <c r="G709" t="s">
        <v>2280</v>
      </c>
    </row>
    <row r="710" spans="1:10" ht="15" customHeight="1" x14ac:dyDescent="0.25">
      <c r="A710" t="s">
        <v>2281</v>
      </c>
      <c r="B710">
        <v>2025</v>
      </c>
      <c r="C710" t="s">
        <v>176</v>
      </c>
      <c r="D710" t="b">
        <f>TRUE()</f>
        <v>1</v>
      </c>
      <c r="E710" t="b">
        <f>COUNTIF(connections!A:A, A710) &gt; 0</f>
        <v>0</v>
      </c>
      <c r="G710" t="s">
        <v>2282</v>
      </c>
      <c r="H710" t="s">
        <v>187</v>
      </c>
      <c r="I710" t="s">
        <v>8322</v>
      </c>
      <c r="J710" s="10" t="s">
        <v>8323</v>
      </c>
    </row>
    <row r="711" spans="1:10" ht="15" customHeight="1" x14ac:dyDescent="0.25">
      <c r="A711" t="s">
        <v>2283</v>
      </c>
      <c r="B711">
        <v>2023</v>
      </c>
      <c r="C711" t="s">
        <v>176</v>
      </c>
      <c r="D711" t="b">
        <f>TRUE()</f>
        <v>1</v>
      </c>
      <c r="E711" t="b">
        <f>COUNTIF(connections!A:A, A711) &gt; 0</f>
        <v>0</v>
      </c>
      <c r="G711" t="s">
        <v>2284</v>
      </c>
      <c r="J711" s="10" t="s">
        <v>2285</v>
      </c>
    </row>
    <row r="712" spans="1:10" ht="15" customHeight="1" x14ac:dyDescent="0.25">
      <c r="A712" t="s">
        <v>7914</v>
      </c>
      <c r="B712">
        <v>2025</v>
      </c>
      <c r="C712" t="s">
        <v>176</v>
      </c>
      <c r="D712" t="b">
        <f>TRUE()</f>
        <v>1</v>
      </c>
      <c r="E712" t="b">
        <f>COUNTIF(connections!A:A, A712) &gt; 0</f>
        <v>0</v>
      </c>
      <c r="G712" t="s">
        <v>7915</v>
      </c>
      <c r="J712" s="10" t="s">
        <v>7913</v>
      </c>
    </row>
    <row r="713" spans="1:10" ht="15" customHeight="1" x14ac:dyDescent="0.25">
      <c r="A713" t="s">
        <v>2286</v>
      </c>
      <c r="B713">
        <v>2014</v>
      </c>
      <c r="C713" t="s">
        <v>179</v>
      </c>
      <c r="D713" t="b">
        <f>TRUE()</f>
        <v>1</v>
      </c>
      <c r="E713" t="b">
        <f>COUNTIF(connections!A:A, A713) &gt; 0</f>
        <v>1</v>
      </c>
      <c r="G713" t="s">
        <v>2287</v>
      </c>
      <c r="H713" t="s">
        <v>187</v>
      </c>
      <c r="I713" t="s">
        <v>14172</v>
      </c>
      <c r="J713" s="10" t="s">
        <v>14173</v>
      </c>
    </row>
    <row r="714" spans="1:10" ht="15" customHeight="1" x14ac:dyDescent="0.25">
      <c r="A714" t="s">
        <v>2288</v>
      </c>
      <c r="B714">
        <v>2022</v>
      </c>
      <c r="C714" t="s">
        <v>176</v>
      </c>
      <c r="D714" t="b">
        <f>TRUE()</f>
        <v>1</v>
      </c>
      <c r="E714" t="b">
        <f>COUNTIF(connections!A:A, A714) &gt; 0</f>
        <v>0</v>
      </c>
      <c r="F714" t="s">
        <v>652</v>
      </c>
      <c r="G714" t="s">
        <v>2289</v>
      </c>
      <c r="H714" t="s">
        <v>187</v>
      </c>
      <c r="I714" t="s">
        <v>2290</v>
      </c>
      <c r="J714" s="1" t="s">
        <v>2291</v>
      </c>
    </row>
    <row r="715" spans="1:10" ht="15" customHeight="1" x14ac:dyDescent="0.25">
      <c r="A715" t="s">
        <v>2292</v>
      </c>
      <c r="B715">
        <v>2008</v>
      </c>
      <c r="C715" t="s">
        <v>179</v>
      </c>
      <c r="D715" t="b">
        <f>TRUE()</f>
        <v>1</v>
      </c>
      <c r="E715" t="b">
        <f>COUNTIF(connections!A:A, A715) &gt; 0</f>
        <v>1</v>
      </c>
      <c r="G715" t="s">
        <v>2293</v>
      </c>
      <c r="H715" t="s">
        <v>187</v>
      </c>
      <c r="I715" t="s">
        <v>2294</v>
      </c>
    </row>
    <row r="716" spans="1:10" ht="15" customHeight="1" x14ac:dyDescent="0.25">
      <c r="A716" t="s">
        <v>2295</v>
      </c>
      <c r="B716">
        <v>2000</v>
      </c>
      <c r="C716" t="s">
        <v>179</v>
      </c>
      <c r="D716" t="b">
        <f>TRUE()</f>
        <v>1</v>
      </c>
      <c r="E716" t="b">
        <f>COUNTIF(connections!A:A, A716) &gt; 0</f>
        <v>1</v>
      </c>
      <c r="G716" t="s">
        <v>2296</v>
      </c>
      <c r="H716" t="s">
        <v>187</v>
      </c>
      <c r="I716" t="s">
        <v>2297</v>
      </c>
    </row>
    <row r="717" spans="1:10" ht="15" customHeight="1" x14ac:dyDescent="0.25">
      <c r="A717" t="s">
        <v>2298</v>
      </c>
      <c r="B717">
        <v>2010</v>
      </c>
      <c r="C717" t="s">
        <v>179</v>
      </c>
      <c r="D717" t="b">
        <f>TRUE()</f>
        <v>1</v>
      </c>
      <c r="E717" t="b">
        <f>COUNTIF(connections!A:A, A717) &gt; 0</f>
        <v>1</v>
      </c>
      <c r="G717" t="s">
        <v>2299</v>
      </c>
      <c r="H717" t="s">
        <v>187</v>
      </c>
      <c r="I717" t="s">
        <v>2300</v>
      </c>
    </row>
    <row r="718" spans="1:10" ht="15" customHeight="1" x14ac:dyDescent="0.25">
      <c r="A718" t="s">
        <v>2301</v>
      </c>
      <c r="B718">
        <v>2002</v>
      </c>
      <c r="C718" t="s">
        <v>179</v>
      </c>
      <c r="D718" t="b">
        <f>TRUE()</f>
        <v>1</v>
      </c>
      <c r="E718" t="b">
        <f>COUNTIF(connections!A:A, A718) &gt; 0</f>
        <v>0</v>
      </c>
      <c r="G718" t="s">
        <v>2302</v>
      </c>
      <c r="H718" t="s">
        <v>187</v>
      </c>
      <c r="I718" t="s">
        <v>2303</v>
      </c>
    </row>
    <row r="719" spans="1:10" ht="15" customHeight="1" x14ac:dyDescent="0.25">
      <c r="A719" t="s">
        <v>2304</v>
      </c>
      <c r="B719">
        <v>1996</v>
      </c>
      <c r="C719" t="s">
        <v>179</v>
      </c>
      <c r="D719" t="b">
        <f>TRUE()</f>
        <v>1</v>
      </c>
      <c r="E719" t="b">
        <f>COUNTIF(connections!A:A, A719) &gt; 0</f>
        <v>1</v>
      </c>
      <c r="G719" t="s">
        <v>2305</v>
      </c>
      <c r="H719" t="s">
        <v>187</v>
      </c>
      <c r="I719" t="s">
        <v>2306</v>
      </c>
    </row>
    <row r="720" spans="1:10" ht="15" customHeight="1" x14ac:dyDescent="0.25">
      <c r="A720" t="s">
        <v>2307</v>
      </c>
      <c r="B720">
        <v>2001</v>
      </c>
      <c r="C720" t="s">
        <v>179</v>
      </c>
      <c r="D720" t="b">
        <f>TRUE()</f>
        <v>1</v>
      </c>
      <c r="E720" t="b">
        <f>COUNTIF(connections!A:A, A720) &gt; 0</f>
        <v>0</v>
      </c>
      <c r="G720" t="s">
        <v>2308</v>
      </c>
      <c r="H720" t="s">
        <v>187</v>
      </c>
      <c r="I720" t="s">
        <v>2309</v>
      </c>
    </row>
    <row r="721" spans="1:10" ht="15" customHeight="1" x14ac:dyDescent="0.25">
      <c r="A721" t="s">
        <v>2310</v>
      </c>
      <c r="B721">
        <v>2024</v>
      </c>
      <c r="C721" t="s">
        <v>179</v>
      </c>
      <c r="D721" t="b">
        <f>TRUE()</f>
        <v>1</v>
      </c>
      <c r="E721" t="b">
        <f>COUNTIF(connections!A:A, A721) &gt; 0</f>
        <v>0</v>
      </c>
      <c r="G721" t="s">
        <v>2311</v>
      </c>
      <c r="H721" t="s">
        <v>187</v>
      </c>
      <c r="I721" t="s">
        <v>2312</v>
      </c>
      <c r="J721" s="1" t="s">
        <v>2313</v>
      </c>
    </row>
    <row r="722" spans="1:10" ht="15" customHeight="1" x14ac:dyDescent="0.25">
      <c r="A722" t="s">
        <v>2314</v>
      </c>
      <c r="B722">
        <v>2010</v>
      </c>
      <c r="C722" t="s">
        <v>179</v>
      </c>
      <c r="D722" t="b">
        <f>TRUE()</f>
        <v>1</v>
      </c>
      <c r="E722" t="b">
        <f>COUNTIF(connections!A:A, A722) &gt; 0</f>
        <v>1</v>
      </c>
      <c r="G722" t="s">
        <v>2315</v>
      </c>
      <c r="H722" t="s">
        <v>187</v>
      </c>
      <c r="I722" t="s">
        <v>2316</v>
      </c>
      <c r="J722" s="1" t="s">
        <v>2317</v>
      </c>
    </row>
    <row r="723" spans="1:10" ht="15" customHeight="1" x14ac:dyDescent="0.25">
      <c r="A723" t="s">
        <v>2318</v>
      </c>
      <c r="B723">
        <v>2023</v>
      </c>
      <c r="C723" t="s">
        <v>222</v>
      </c>
      <c r="D723" t="b">
        <f>TRUE()</f>
        <v>1</v>
      </c>
      <c r="E723" t="b">
        <f>COUNTIF(connections!A:A, A723) &gt; 0</f>
        <v>1</v>
      </c>
      <c r="G723" t="s">
        <v>2319</v>
      </c>
      <c r="H723" t="s">
        <v>187</v>
      </c>
      <c r="I723" t="s">
        <v>2320</v>
      </c>
      <c r="J723" s="1" t="s">
        <v>2321</v>
      </c>
    </row>
    <row r="724" spans="1:10" ht="15" customHeight="1" x14ac:dyDescent="0.25">
      <c r="A724" t="s">
        <v>2322</v>
      </c>
      <c r="B724">
        <v>2010</v>
      </c>
      <c r="C724" t="s">
        <v>176</v>
      </c>
      <c r="D724" t="b">
        <f>TRUE()</f>
        <v>1</v>
      </c>
      <c r="E724" t="b">
        <f>COUNTIF(connections!A:A, A724) &gt; 0</f>
        <v>1</v>
      </c>
      <c r="G724" t="s">
        <v>2323</v>
      </c>
    </row>
    <row r="725" spans="1:10" ht="15" customHeight="1" x14ac:dyDescent="0.25">
      <c r="A725" t="s">
        <v>2324</v>
      </c>
      <c r="B725">
        <v>2022</v>
      </c>
      <c r="C725" t="s">
        <v>222</v>
      </c>
      <c r="D725" t="b">
        <f>TRUE()</f>
        <v>1</v>
      </c>
      <c r="E725" t="b">
        <f>COUNTIF(connections!A:A, A725) &gt; 0</f>
        <v>1</v>
      </c>
      <c r="F725" t="s">
        <v>1164</v>
      </c>
      <c r="G725" t="s">
        <v>2325</v>
      </c>
      <c r="H725" t="s">
        <v>187</v>
      </c>
      <c r="I725" t="s">
        <v>2326</v>
      </c>
      <c r="J725" s="1" t="s">
        <v>2327</v>
      </c>
    </row>
    <row r="726" spans="1:10" ht="15" customHeight="1" x14ac:dyDescent="0.25">
      <c r="A726" t="s">
        <v>2328</v>
      </c>
      <c r="B726">
        <v>2022</v>
      </c>
      <c r="C726" t="s">
        <v>176</v>
      </c>
      <c r="D726" t="b">
        <f>TRUE()</f>
        <v>1</v>
      </c>
      <c r="E726" t="b">
        <f>COUNTIF(connections!A:A, A726) &gt; 0</f>
        <v>0</v>
      </c>
      <c r="F726" t="s">
        <v>1030</v>
      </c>
      <c r="G726" t="s">
        <v>2329</v>
      </c>
    </row>
    <row r="727" spans="1:10" ht="15" customHeight="1" x14ac:dyDescent="0.25">
      <c r="A727" t="s">
        <v>7921</v>
      </c>
      <c r="B727">
        <v>2026</v>
      </c>
      <c r="C727" t="s">
        <v>182</v>
      </c>
      <c r="D727" t="b">
        <f>TRUE()</f>
        <v>1</v>
      </c>
      <c r="E727" t="b">
        <f>COUNTIF(connections!A:A, A727) &gt; 0</f>
        <v>0</v>
      </c>
      <c r="G727" t="s">
        <v>7922</v>
      </c>
      <c r="J727" s="10" t="s">
        <v>7923</v>
      </c>
    </row>
    <row r="728" spans="1:10" ht="15" customHeight="1" x14ac:dyDescent="0.25">
      <c r="A728" t="s">
        <v>2330</v>
      </c>
      <c r="B728">
        <v>2012</v>
      </c>
      <c r="C728" t="s">
        <v>179</v>
      </c>
      <c r="D728" t="b">
        <f>TRUE()</f>
        <v>1</v>
      </c>
      <c r="E728" t="b">
        <f>COUNTIF(connections!A:A, A728) &gt; 0</f>
        <v>0</v>
      </c>
      <c r="G728" t="s">
        <v>2331</v>
      </c>
    </row>
    <row r="729" spans="1:10" ht="15" customHeight="1" x14ac:dyDescent="0.25">
      <c r="A729" t="s">
        <v>2332</v>
      </c>
      <c r="B729">
        <v>2026</v>
      </c>
      <c r="C729" t="s">
        <v>222</v>
      </c>
      <c r="D729" t="b">
        <f>TRUE()</f>
        <v>1</v>
      </c>
      <c r="E729" t="b">
        <f>COUNTIF(connections!A:A, A729) &gt; 0</f>
        <v>0</v>
      </c>
      <c r="G729" t="s">
        <v>2333</v>
      </c>
      <c r="J729" s="10" t="s">
        <v>2334</v>
      </c>
    </row>
    <row r="730" spans="1:10" ht="14.25" customHeight="1" x14ac:dyDescent="0.25">
      <c r="A730" t="s">
        <v>2335</v>
      </c>
      <c r="B730">
        <v>2020</v>
      </c>
      <c r="C730" t="s">
        <v>176</v>
      </c>
      <c r="D730" t="b">
        <f>TRUE()</f>
        <v>1</v>
      </c>
      <c r="E730" t="b">
        <f>COUNTIF(connections!A:A, A730) &gt; 0</f>
        <v>1</v>
      </c>
      <c r="G730" t="s">
        <v>2336</v>
      </c>
      <c r="H730" t="s">
        <v>187</v>
      </c>
      <c r="I730" t="s">
        <v>2337</v>
      </c>
      <c r="J730" s="1" t="s">
        <v>2338</v>
      </c>
    </row>
    <row r="731" spans="1:10" ht="15" customHeight="1" x14ac:dyDescent="0.25">
      <c r="A731" t="s">
        <v>2339</v>
      </c>
      <c r="B731">
        <v>2026</v>
      </c>
      <c r="C731" t="s">
        <v>176</v>
      </c>
      <c r="D731" t="b">
        <f>TRUE()</f>
        <v>1</v>
      </c>
      <c r="E731" t="b">
        <f>COUNTIF(connections!A:A, A731) &gt; 0</f>
        <v>0</v>
      </c>
      <c r="G731" t="s">
        <v>2340</v>
      </c>
      <c r="H731" t="s">
        <v>187</v>
      </c>
      <c r="I731" t="s">
        <v>8319</v>
      </c>
      <c r="J731" s="10" t="s">
        <v>8320</v>
      </c>
    </row>
    <row r="732" spans="1:10" x14ac:dyDescent="0.25">
      <c r="A732" t="s">
        <v>2341</v>
      </c>
      <c r="B732">
        <v>2014</v>
      </c>
      <c r="C732" t="s">
        <v>176</v>
      </c>
      <c r="D732" t="b">
        <f>TRUE()</f>
        <v>1</v>
      </c>
      <c r="E732" t="b">
        <f>COUNTIF(connections!A:A, A732) &gt; 0</f>
        <v>0</v>
      </c>
      <c r="G732" t="s">
        <v>2342</v>
      </c>
      <c r="H732" t="s">
        <v>187</v>
      </c>
      <c r="I732" t="s">
        <v>8305</v>
      </c>
      <c r="J732" s="10" t="s">
        <v>2343</v>
      </c>
    </row>
    <row r="733" spans="1:10" x14ac:dyDescent="0.25">
      <c r="A733" t="s">
        <v>2344</v>
      </c>
      <c r="B733">
        <v>2024</v>
      </c>
      <c r="C733" t="s">
        <v>182</v>
      </c>
      <c r="D733" t="b">
        <f>TRUE()</f>
        <v>1</v>
      </c>
      <c r="E733" t="b">
        <f>COUNTIF(connections!A:A, A733) &gt; 0</f>
        <v>0</v>
      </c>
      <c r="F733" t="s">
        <v>271</v>
      </c>
      <c r="G733" t="s">
        <v>2345</v>
      </c>
      <c r="H733" t="s">
        <v>187</v>
      </c>
      <c r="I733" t="s">
        <v>2346</v>
      </c>
      <c r="J733" s="1" t="s">
        <v>2347</v>
      </c>
    </row>
    <row r="734" spans="1:10" x14ac:dyDescent="0.25">
      <c r="A734" t="s">
        <v>2348</v>
      </c>
      <c r="B734">
        <v>2006</v>
      </c>
      <c r="C734" t="s">
        <v>179</v>
      </c>
      <c r="D734" t="b">
        <f>TRUE()</f>
        <v>1</v>
      </c>
      <c r="E734" t="b">
        <f>COUNTIF(connections!A:A, A734) &gt; 0</f>
        <v>1</v>
      </c>
      <c r="G734" t="s">
        <v>2349</v>
      </c>
      <c r="H734" t="s">
        <v>187</v>
      </c>
      <c r="I734" t="s">
        <v>2350</v>
      </c>
    </row>
    <row r="735" spans="1:10" x14ac:dyDescent="0.25">
      <c r="A735" t="s">
        <v>2351</v>
      </c>
      <c r="B735">
        <v>2018</v>
      </c>
      <c r="C735" t="s">
        <v>176</v>
      </c>
      <c r="D735" t="b">
        <f>FALSE()</f>
        <v>0</v>
      </c>
      <c r="E735" t="b">
        <f>COUNTIF(connections!A:A, A735) &gt; 0</f>
        <v>0</v>
      </c>
      <c r="G735" t="s">
        <v>2352</v>
      </c>
      <c r="H735" t="s">
        <v>187</v>
      </c>
      <c r="I735" t="s">
        <v>2353</v>
      </c>
      <c r="J735" s="1" t="s">
        <v>2354</v>
      </c>
    </row>
    <row r="736" spans="1:10" x14ac:dyDescent="0.25">
      <c r="A736" t="s">
        <v>90</v>
      </c>
      <c r="B736">
        <v>2017</v>
      </c>
      <c r="C736" t="s">
        <v>182</v>
      </c>
      <c r="D736" t="b">
        <f>TRUE()</f>
        <v>1</v>
      </c>
      <c r="E736" t="b">
        <f>COUNTIF(connections!A:A, A736) &gt; 0</f>
        <v>1</v>
      </c>
      <c r="G736" t="s">
        <v>2355</v>
      </c>
      <c r="H736" t="s">
        <v>187</v>
      </c>
      <c r="I736" t="s">
        <v>2356</v>
      </c>
      <c r="J736" s="1" t="s">
        <v>2357</v>
      </c>
    </row>
    <row r="737" spans="1:10" x14ac:dyDescent="0.25">
      <c r="A737" t="s">
        <v>38</v>
      </c>
      <c r="B737">
        <v>2026</v>
      </c>
      <c r="C737" t="s">
        <v>182</v>
      </c>
      <c r="D737" t="b">
        <f>TRUE()</f>
        <v>1</v>
      </c>
      <c r="E737" t="b">
        <f>COUNTIF(connections!A:A, A737) &gt; 0</f>
        <v>0</v>
      </c>
      <c r="G737" t="s">
        <v>2358</v>
      </c>
      <c r="H737" t="s">
        <v>187</v>
      </c>
      <c r="I737" t="s">
        <v>2359</v>
      </c>
      <c r="J737" s="1" t="s">
        <v>2360</v>
      </c>
    </row>
    <row r="738" spans="1:10" x14ac:dyDescent="0.25">
      <c r="A738" t="s">
        <v>9844</v>
      </c>
      <c r="B738">
        <v>2026</v>
      </c>
      <c r="C738" t="s">
        <v>176</v>
      </c>
      <c r="D738" t="b">
        <v>0</v>
      </c>
      <c r="E738" t="b">
        <f>COUNTIF(connections!A:A, A738) &gt; 0</f>
        <v>0</v>
      </c>
      <c r="G738" t="s">
        <v>9845</v>
      </c>
      <c r="H738" t="s">
        <v>187</v>
      </c>
      <c r="I738" t="s">
        <v>9846</v>
      </c>
      <c r="J738" s="10" t="s">
        <v>9847</v>
      </c>
    </row>
    <row r="739" spans="1:10" x14ac:dyDescent="0.25">
      <c r="A739" t="s">
        <v>2361</v>
      </c>
      <c r="B739">
        <v>2018</v>
      </c>
      <c r="C739" t="s">
        <v>222</v>
      </c>
      <c r="D739" t="b">
        <f>TRUE()</f>
        <v>1</v>
      </c>
      <c r="E739" t="b">
        <f>COUNTIF(connections!A:A, A739) &gt; 0</f>
        <v>1</v>
      </c>
      <c r="F739" t="s">
        <v>315</v>
      </c>
      <c r="G739" t="s">
        <v>2362</v>
      </c>
      <c r="H739" t="s">
        <v>187</v>
      </c>
      <c r="I739" t="s">
        <v>2363</v>
      </c>
      <c r="J739" s="1" t="s">
        <v>2364</v>
      </c>
    </row>
    <row r="740" spans="1:10" x14ac:dyDescent="0.25">
      <c r="A740" t="s">
        <v>8356</v>
      </c>
      <c r="B740">
        <v>2024</v>
      </c>
      <c r="C740" t="s">
        <v>176</v>
      </c>
      <c r="D740" t="b">
        <f>TRUE()</f>
        <v>1</v>
      </c>
      <c r="E740" t="b">
        <f>COUNTIF(connections!A:A, A740) &gt; 0</f>
        <v>0</v>
      </c>
      <c r="G740" t="s">
        <v>8357</v>
      </c>
      <c r="H740" t="s">
        <v>187</v>
      </c>
      <c r="I740" t="s">
        <v>8358</v>
      </c>
    </row>
    <row r="741" spans="1:10" x14ac:dyDescent="0.25">
      <c r="A741" t="s">
        <v>2365</v>
      </c>
      <c r="B741">
        <v>2023</v>
      </c>
      <c r="C741" t="s">
        <v>176</v>
      </c>
      <c r="D741" t="b">
        <f>TRUE()</f>
        <v>1</v>
      </c>
      <c r="E741" t="b">
        <f>COUNTIF(connections!A:A, A741) &gt; 0</f>
        <v>1</v>
      </c>
      <c r="G741" t="s">
        <v>2366</v>
      </c>
      <c r="H741" t="s">
        <v>187</v>
      </c>
      <c r="I741" t="s">
        <v>2367</v>
      </c>
      <c r="J741" s="1" t="s">
        <v>2368</v>
      </c>
    </row>
    <row r="742" spans="1:10" x14ac:dyDescent="0.25">
      <c r="A742" t="s">
        <v>2369</v>
      </c>
      <c r="B742">
        <v>2025</v>
      </c>
      <c r="C742" t="s">
        <v>182</v>
      </c>
      <c r="D742" t="b">
        <f>TRUE()</f>
        <v>1</v>
      </c>
      <c r="E742" t="b">
        <f>COUNTIF(connections!A:A, A742) &gt; 0</f>
        <v>0</v>
      </c>
      <c r="F742" t="s">
        <v>354</v>
      </c>
      <c r="G742" t="s">
        <v>2370</v>
      </c>
    </row>
    <row r="743" spans="1:10" x14ac:dyDescent="0.25">
      <c r="A743" t="s">
        <v>2371</v>
      </c>
      <c r="B743">
        <v>2026</v>
      </c>
      <c r="C743" t="s">
        <v>182</v>
      </c>
      <c r="D743" t="b">
        <f>TRUE()</f>
        <v>1</v>
      </c>
      <c r="E743" t="b">
        <f>COUNTIF(connections!A:A, A743) &gt; 0</f>
        <v>0</v>
      </c>
      <c r="F743" t="s">
        <v>354</v>
      </c>
      <c r="G743" t="s">
        <v>2372</v>
      </c>
    </row>
    <row r="744" spans="1:10" x14ac:dyDescent="0.25">
      <c r="A744" t="s">
        <v>2373</v>
      </c>
      <c r="B744">
        <v>2025</v>
      </c>
      <c r="C744" t="s">
        <v>182</v>
      </c>
      <c r="D744" t="b">
        <f>FALSE()</f>
        <v>0</v>
      </c>
      <c r="E744" t="b">
        <f>COUNTIF(connections!A:A, A744) &gt; 0</f>
        <v>0</v>
      </c>
      <c r="F744" t="s">
        <v>354</v>
      </c>
      <c r="G744" t="s">
        <v>2374</v>
      </c>
      <c r="H744" t="s">
        <v>187</v>
      </c>
      <c r="I744" t="s">
        <v>2375</v>
      </c>
      <c r="J744" s="1" t="s">
        <v>2376</v>
      </c>
    </row>
    <row r="745" spans="1:10" x14ac:dyDescent="0.25">
      <c r="A745" t="s">
        <v>2377</v>
      </c>
      <c r="B745">
        <v>2021</v>
      </c>
      <c r="C745" t="s">
        <v>176</v>
      </c>
      <c r="D745" t="b">
        <f>TRUE()</f>
        <v>1</v>
      </c>
      <c r="E745" t="b">
        <f>COUNTIF(connections!A:A, A745) &gt; 0</f>
        <v>1</v>
      </c>
      <c r="G745" t="s">
        <v>2378</v>
      </c>
      <c r="H745" t="s">
        <v>187</v>
      </c>
      <c r="I745" t="s">
        <v>2379</v>
      </c>
      <c r="J745" s="1" t="s">
        <v>2380</v>
      </c>
    </row>
    <row r="746" spans="1:10" x14ac:dyDescent="0.25">
      <c r="A746" t="s">
        <v>2381</v>
      </c>
      <c r="B746">
        <v>2025</v>
      </c>
      <c r="C746" t="s">
        <v>176</v>
      </c>
      <c r="D746" t="b">
        <f>TRUE()</f>
        <v>1</v>
      </c>
      <c r="E746" t="b">
        <f>COUNTIF(connections!A:A, A746) &gt; 0</f>
        <v>0</v>
      </c>
      <c r="G746" t="s">
        <v>2382</v>
      </c>
      <c r="H746" t="s">
        <v>187</v>
      </c>
      <c r="I746" t="s">
        <v>2383</v>
      </c>
      <c r="J746" s="1" t="s">
        <v>2384</v>
      </c>
    </row>
    <row r="747" spans="1:10" x14ac:dyDescent="0.25">
      <c r="A747" t="s">
        <v>2385</v>
      </c>
      <c r="B747">
        <v>2025</v>
      </c>
      <c r="C747" t="s">
        <v>222</v>
      </c>
      <c r="D747" t="b">
        <v>1</v>
      </c>
      <c r="E747" t="b">
        <f>COUNTIF(connections!A:A, A747) &gt; 0</f>
        <v>0</v>
      </c>
      <c r="G747" t="s">
        <v>2386</v>
      </c>
      <c r="H747" t="s">
        <v>187</v>
      </c>
      <c r="I747" t="s">
        <v>2387</v>
      </c>
      <c r="J747" s="1" t="s">
        <v>2388</v>
      </c>
    </row>
    <row r="748" spans="1:10" x14ac:dyDescent="0.25">
      <c r="A748" t="s">
        <v>2389</v>
      </c>
      <c r="B748">
        <v>2016</v>
      </c>
      <c r="C748" t="s">
        <v>182</v>
      </c>
      <c r="D748" t="b">
        <f>FALSE()</f>
        <v>0</v>
      </c>
      <c r="E748" t="b">
        <f>COUNTIF(connections!A:A, A748) &gt; 0</f>
        <v>0</v>
      </c>
      <c r="G748" t="s">
        <v>2390</v>
      </c>
      <c r="H748" t="s">
        <v>187</v>
      </c>
      <c r="I748" t="s">
        <v>2391</v>
      </c>
      <c r="J748" s="1" t="s">
        <v>2392</v>
      </c>
    </row>
    <row r="749" spans="1:10" x14ac:dyDescent="0.25">
      <c r="A749" t="s">
        <v>2393</v>
      </c>
      <c r="B749">
        <v>2022</v>
      </c>
      <c r="C749" t="s">
        <v>179</v>
      </c>
      <c r="D749" t="b">
        <f>TRUE()</f>
        <v>1</v>
      </c>
      <c r="E749" t="b">
        <f>COUNTIF(connections!A:A, A749) &gt; 0</f>
        <v>1</v>
      </c>
      <c r="G749" t="s">
        <v>2394</v>
      </c>
    </row>
    <row r="750" spans="1:10" x14ac:dyDescent="0.25">
      <c r="A750" t="s">
        <v>2395</v>
      </c>
      <c r="B750">
        <v>2023</v>
      </c>
      <c r="C750" t="s">
        <v>179</v>
      </c>
      <c r="D750" t="b">
        <f>TRUE()</f>
        <v>1</v>
      </c>
      <c r="E750" t="b">
        <f>COUNTIF(connections!A:A, A750) &gt; 0</f>
        <v>0</v>
      </c>
      <c r="G750" t="s">
        <v>2396</v>
      </c>
    </row>
    <row r="751" spans="1:10" x14ac:dyDescent="0.25">
      <c r="A751" t="s">
        <v>2397</v>
      </c>
      <c r="B751">
        <v>2022</v>
      </c>
      <c r="C751" t="s">
        <v>176</v>
      </c>
      <c r="D751" t="b">
        <f>TRUE()</f>
        <v>1</v>
      </c>
      <c r="E751" t="b">
        <f>COUNTIF(connections!A:A, A751) &gt; 0</f>
        <v>1</v>
      </c>
      <c r="G751" t="s">
        <v>2398</v>
      </c>
      <c r="H751" t="s">
        <v>187</v>
      </c>
      <c r="I751" t="s">
        <v>2399</v>
      </c>
      <c r="J751" s="1" t="s">
        <v>2400</v>
      </c>
    </row>
    <row r="752" spans="1:10" x14ac:dyDescent="0.25">
      <c r="A752" t="s">
        <v>9877</v>
      </c>
      <c r="B752">
        <v>2021</v>
      </c>
      <c r="C752" t="s">
        <v>176</v>
      </c>
      <c r="D752" t="b">
        <v>1</v>
      </c>
      <c r="E752" t="b">
        <f>COUNTIF(connections!A:A, A752) &gt; 0</f>
        <v>0</v>
      </c>
      <c r="G752" t="s">
        <v>9878</v>
      </c>
      <c r="H752" t="s">
        <v>187</v>
      </c>
      <c r="I752" t="s">
        <v>9881</v>
      </c>
      <c r="J752" s="10" t="s">
        <v>9879</v>
      </c>
    </row>
    <row r="753" spans="1:10" x14ac:dyDescent="0.25">
      <c r="A753" t="s">
        <v>2401</v>
      </c>
      <c r="B753">
        <v>2015</v>
      </c>
      <c r="C753" t="s">
        <v>176</v>
      </c>
      <c r="D753" t="b">
        <f>FALSE()</f>
        <v>0</v>
      </c>
      <c r="E753" t="b">
        <f>COUNTIF(connections!A:A, A753) &gt; 0</f>
        <v>0</v>
      </c>
      <c r="F753" t="s">
        <v>274</v>
      </c>
      <c r="G753" t="s">
        <v>2402</v>
      </c>
    </row>
    <row r="754" spans="1:10" x14ac:dyDescent="0.25">
      <c r="A754" t="s">
        <v>2403</v>
      </c>
      <c r="B754">
        <v>2019</v>
      </c>
      <c r="C754" t="s">
        <v>176</v>
      </c>
      <c r="D754" t="b">
        <f>TRUE()</f>
        <v>1</v>
      </c>
      <c r="E754" t="b">
        <f>COUNTIF(connections!A:A, A754) &gt; 0</f>
        <v>1</v>
      </c>
      <c r="G754" t="s">
        <v>2404</v>
      </c>
      <c r="J754" s="1" t="s">
        <v>2405</v>
      </c>
    </row>
    <row r="755" spans="1:10" x14ac:dyDescent="0.25">
      <c r="A755" t="s">
        <v>2406</v>
      </c>
      <c r="B755">
        <v>2016</v>
      </c>
      <c r="C755" t="s">
        <v>179</v>
      </c>
      <c r="D755" t="b">
        <f>TRUE()</f>
        <v>1</v>
      </c>
      <c r="E755" t="b">
        <f>COUNTIF(connections!A:A, A755) &gt; 0</f>
        <v>0</v>
      </c>
      <c r="G755" t="s">
        <v>2407</v>
      </c>
      <c r="H755" t="s">
        <v>187</v>
      </c>
      <c r="I755" t="s">
        <v>2408</v>
      </c>
      <c r="J755" s="10" t="s">
        <v>2409</v>
      </c>
    </row>
    <row r="756" spans="1:10" x14ac:dyDescent="0.25">
      <c r="A756" t="s">
        <v>8086</v>
      </c>
      <c r="B756">
        <v>2024</v>
      </c>
      <c r="C756" t="s">
        <v>222</v>
      </c>
      <c r="D756" t="b">
        <f>TRUE()</f>
        <v>1</v>
      </c>
      <c r="E756" t="b">
        <f>COUNTIF(connections!A:A, A756) &gt; 0</f>
        <v>0</v>
      </c>
      <c r="F756" t="s">
        <v>274</v>
      </c>
      <c r="G756" t="s">
        <v>8087</v>
      </c>
      <c r="H756" t="s">
        <v>187</v>
      </c>
      <c r="I756" t="s">
        <v>8306</v>
      </c>
      <c r="J756" s="10" t="s">
        <v>8088</v>
      </c>
    </row>
    <row r="757" spans="1:10" x14ac:dyDescent="0.25">
      <c r="A757" t="s">
        <v>7829</v>
      </c>
      <c r="B757">
        <v>2019</v>
      </c>
      <c r="C757" t="s">
        <v>176</v>
      </c>
      <c r="D757" t="b">
        <f>TRUE()</f>
        <v>1</v>
      </c>
      <c r="E757" t="b">
        <f>COUNTIF(connections!A:A, A757) &gt; 0</f>
        <v>0</v>
      </c>
      <c r="G757" t="s">
        <v>7830</v>
      </c>
      <c r="H757" t="s">
        <v>187</v>
      </c>
      <c r="I757" t="s">
        <v>8307</v>
      </c>
      <c r="J757" s="10" t="s">
        <v>7831</v>
      </c>
    </row>
    <row r="758" spans="1:10" x14ac:dyDescent="0.25">
      <c r="A758" t="s">
        <v>14230</v>
      </c>
      <c r="B758">
        <v>2023</v>
      </c>
      <c r="C758" t="s">
        <v>176</v>
      </c>
      <c r="D758" t="b">
        <v>1</v>
      </c>
      <c r="E758" t="b">
        <f>COUNTIF(connections!A:A, A758) &gt; 0</f>
        <v>1</v>
      </c>
      <c r="G758" t="s">
        <v>14231</v>
      </c>
      <c r="J758" s="10" t="s">
        <v>14234</v>
      </c>
    </row>
    <row r="759" spans="1:10" x14ac:dyDescent="0.25">
      <c r="A759" t="s">
        <v>2410</v>
      </c>
      <c r="B759">
        <v>2022</v>
      </c>
      <c r="C759" t="s">
        <v>176</v>
      </c>
      <c r="D759" t="b">
        <f>TRUE()</f>
        <v>1</v>
      </c>
      <c r="E759" t="b">
        <f>COUNTIF(connections!A:A, A759) &gt; 0</f>
        <v>1</v>
      </c>
      <c r="G759" t="s">
        <v>2411</v>
      </c>
      <c r="H759" t="s">
        <v>187</v>
      </c>
      <c r="I759" t="s">
        <v>2412</v>
      </c>
      <c r="J759" s="1" t="s">
        <v>2413</v>
      </c>
    </row>
    <row r="760" spans="1:10" x14ac:dyDescent="0.25">
      <c r="A760" t="s">
        <v>2414</v>
      </c>
      <c r="B760">
        <v>2023</v>
      </c>
      <c r="C760" t="s">
        <v>222</v>
      </c>
      <c r="D760" t="b">
        <f>TRUE()</f>
        <v>1</v>
      </c>
      <c r="E760" t="b">
        <f>COUNTIF(connections!A:A, A760) &gt; 0</f>
        <v>0</v>
      </c>
      <c r="G760" t="s">
        <v>2415</v>
      </c>
      <c r="H760" t="s">
        <v>187</v>
      </c>
      <c r="I760" t="s">
        <v>7843</v>
      </c>
      <c r="J760" s="10" t="s">
        <v>7844</v>
      </c>
    </row>
    <row r="761" spans="1:10" x14ac:dyDescent="0.25">
      <c r="A761" t="s">
        <v>2416</v>
      </c>
      <c r="B761">
        <v>2024</v>
      </c>
      <c r="C761" t="s">
        <v>182</v>
      </c>
      <c r="D761" t="b">
        <f>TRUE()</f>
        <v>1</v>
      </c>
      <c r="E761" t="b">
        <f>COUNTIF(connections!A:A, A761) &gt; 0</f>
        <v>0</v>
      </c>
      <c r="G761" t="s">
        <v>2417</v>
      </c>
      <c r="H761" t="s">
        <v>187</v>
      </c>
      <c r="I761" t="s">
        <v>2418</v>
      </c>
      <c r="J761" s="1" t="s">
        <v>2419</v>
      </c>
    </row>
    <row r="762" spans="1:10" x14ac:dyDescent="0.25">
      <c r="A762" t="s">
        <v>2420</v>
      </c>
      <c r="B762">
        <v>2012</v>
      </c>
      <c r="C762" t="s">
        <v>176</v>
      </c>
      <c r="D762" t="b">
        <f>TRUE()</f>
        <v>1</v>
      </c>
      <c r="E762" t="b">
        <f>COUNTIF(connections!A:A, A762) &gt; 0</f>
        <v>1</v>
      </c>
      <c r="G762" t="s">
        <v>2421</v>
      </c>
      <c r="H762" t="s">
        <v>187</v>
      </c>
      <c r="I762" t="s">
        <v>2422</v>
      </c>
      <c r="J762" s="1" t="s">
        <v>2423</v>
      </c>
    </row>
    <row r="763" spans="1:10" x14ac:dyDescent="0.25">
      <c r="A763" t="s">
        <v>2424</v>
      </c>
      <c r="B763">
        <v>2020</v>
      </c>
      <c r="C763" t="s">
        <v>176</v>
      </c>
      <c r="D763" t="b">
        <f>TRUE()</f>
        <v>1</v>
      </c>
      <c r="E763" t="b">
        <f>COUNTIF(connections!A:A, A763) &gt; 0</f>
        <v>0</v>
      </c>
      <c r="G763" t="s">
        <v>2425</v>
      </c>
      <c r="H763" t="s">
        <v>187</v>
      </c>
      <c r="I763" t="s">
        <v>2426</v>
      </c>
      <c r="J763" s="1" t="s">
        <v>2427</v>
      </c>
    </row>
    <row r="764" spans="1:10" x14ac:dyDescent="0.25">
      <c r="A764" t="s">
        <v>2428</v>
      </c>
      <c r="B764">
        <v>2008</v>
      </c>
      <c r="C764" t="s">
        <v>176</v>
      </c>
      <c r="D764" t="b">
        <f>TRUE()</f>
        <v>1</v>
      </c>
      <c r="E764" t="b">
        <f>COUNTIF(connections!A:A, A764) &gt; 0</f>
        <v>1</v>
      </c>
      <c r="G764" t="s">
        <v>2429</v>
      </c>
      <c r="H764" t="s">
        <v>187</v>
      </c>
      <c r="I764" t="s">
        <v>2430</v>
      </c>
    </row>
    <row r="765" spans="1:10" x14ac:dyDescent="0.25">
      <c r="A765" t="s">
        <v>2431</v>
      </c>
      <c r="B765">
        <v>2024</v>
      </c>
      <c r="C765" t="s">
        <v>182</v>
      </c>
      <c r="D765" t="b">
        <f>TRUE()</f>
        <v>1</v>
      </c>
      <c r="E765" t="b">
        <f>COUNTIF(connections!A:A, A765) &gt; 0</f>
        <v>0</v>
      </c>
      <c r="F765" t="s">
        <v>354</v>
      </c>
      <c r="G765" t="s">
        <v>2432</v>
      </c>
      <c r="H765" t="s">
        <v>187</v>
      </c>
      <c r="I765" t="s">
        <v>2433</v>
      </c>
      <c r="J765" s="1" t="s">
        <v>2434</v>
      </c>
    </row>
    <row r="766" spans="1:10" x14ac:dyDescent="0.25">
      <c r="A766" t="s">
        <v>14099</v>
      </c>
      <c r="B766">
        <v>2026</v>
      </c>
      <c r="C766" t="s">
        <v>182</v>
      </c>
      <c r="D766" t="b">
        <v>1</v>
      </c>
      <c r="E766" t="b">
        <f>COUNTIF(connections!A:A, A766) &gt; 0</f>
        <v>0</v>
      </c>
      <c r="G766" t="s">
        <v>14101</v>
      </c>
      <c r="J766" s="10" t="s">
        <v>14102</v>
      </c>
    </row>
    <row r="767" spans="1:10" x14ac:dyDescent="0.25">
      <c r="A767" t="s">
        <v>2435</v>
      </c>
      <c r="B767">
        <v>2022</v>
      </c>
      <c r="C767" t="s">
        <v>176</v>
      </c>
      <c r="D767" t="b">
        <f>TRUE()</f>
        <v>1</v>
      </c>
      <c r="E767" t="b">
        <f>COUNTIF(connections!A:A, A767) &gt; 0</f>
        <v>0</v>
      </c>
      <c r="G767" t="s">
        <v>2436</v>
      </c>
      <c r="H767" t="s">
        <v>187</v>
      </c>
      <c r="I767" t="s">
        <v>2437</v>
      </c>
      <c r="J767" s="1" t="s">
        <v>2438</v>
      </c>
    </row>
    <row r="768" spans="1:10" x14ac:dyDescent="0.25">
      <c r="A768" t="s">
        <v>2439</v>
      </c>
      <c r="B768">
        <v>2023</v>
      </c>
      <c r="C768" t="s">
        <v>176</v>
      </c>
      <c r="D768" t="b">
        <f>TRUE()</f>
        <v>1</v>
      </c>
      <c r="E768" t="b">
        <f>COUNTIF(connections!A:A, A768) &gt; 0</f>
        <v>0</v>
      </c>
      <c r="G768" t="s">
        <v>2440</v>
      </c>
      <c r="H768" t="s">
        <v>187</v>
      </c>
      <c r="I768" t="s">
        <v>2441</v>
      </c>
      <c r="J768" s="1" t="s">
        <v>2442</v>
      </c>
    </row>
    <row r="769" spans="1:10" x14ac:dyDescent="0.25">
      <c r="A769" t="s">
        <v>2443</v>
      </c>
      <c r="B769">
        <v>2019</v>
      </c>
      <c r="C769" t="s">
        <v>176</v>
      </c>
      <c r="D769" t="b">
        <f>TRUE()</f>
        <v>1</v>
      </c>
      <c r="E769" t="b">
        <f>COUNTIF(connections!A:A, A769) &gt; 0</f>
        <v>1</v>
      </c>
      <c r="G769" t="s">
        <v>2444</v>
      </c>
      <c r="H769" t="s">
        <v>187</v>
      </c>
      <c r="I769" t="s">
        <v>2445</v>
      </c>
      <c r="J769" s="1" t="s">
        <v>2446</v>
      </c>
    </row>
    <row r="770" spans="1:10" x14ac:dyDescent="0.25">
      <c r="A770" t="s">
        <v>2447</v>
      </c>
      <c r="B770">
        <v>2014</v>
      </c>
      <c r="C770" t="s">
        <v>179</v>
      </c>
      <c r="D770" t="b">
        <f>TRUE()</f>
        <v>1</v>
      </c>
      <c r="E770" t="b">
        <f>COUNTIF(connections!A:A, A770) &gt; 0</f>
        <v>1</v>
      </c>
      <c r="G770" t="s">
        <v>2448</v>
      </c>
      <c r="H770" t="s">
        <v>187</v>
      </c>
      <c r="I770" t="s">
        <v>2449</v>
      </c>
      <c r="J770" s="1" t="s">
        <v>2450</v>
      </c>
    </row>
    <row r="771" spans="1:10" x14ac:dyDescent="0.25">
      <c r="A771" t="s">
        <v>2451</v>
      </c>
      <c r="B771">
        <v>2024</v>
      </c>
      <c r="C771" t="s">
        <v>176</v>
      </c>
      <c r="D771" t="b">
        <f>FALSE()</f>
        <v>0</v>
      </c>
      <c r="E771" t="b">
        <f>COUNTIF(connections!A:A, A771) &gt; 0</f>
        <v>0</v>
      </c>
      <c r="G771" t="s">
        <v>2452</v>
      </c>
      <c r="H771" t="s">
        <v>187</v>
      </c>
      <c r="I771" t="s">
        <v>2453</v>
      </c>
      <c r="J771" s="1" t="s">
        <v>2454</v>
      </c>
    </row>
    <row r="772" spans="1:10" x14ac:dyDescent="0.25">
      <c r="A772" t="s">
        <v>2455</v>
      </c>
      <c r="B772">
        <v>2025</v>
      </c>
      <c r="C772" t="s">
        <v>182</v>
      </c>
      <c r="D772" t="b">
        <f>TRUE()</f>
        <v>1</v>
      </c>
      <c r="E772" t="b">
        <f>COUNTIF(connections!A:A, A772) &gt; 0</f>
        <v>0</v>
      </c>
      <c r="G772" t="s">
        <v>2456</v>
      </c>
      <c r="H772" t="s">
        <v>187</v>
      </c>
      <c r="I772" t="s">
        <v>2457</v>
      </c>
      <c r="J772" s="1" t="s">
        <v>2458</v>
      </c>
    </row>
    <row r="773" spans="1:10" x14ac:dyDescent="0.25">
      <c r="A773" t="s">
        <v>2459</v>
      </c>
      <c r="B773">
        <v>2017</v>
      </c>
      <c r="C773" t="s">
        <v>176</v>
      </c>
      <c r="D773" t="b">
        <f>TRUE()</f>
        <v>1</v>
      </c>
      <c r="E773" t="b">
        <f>COUNTIF(connections!A:A, A773) &gt; 0</f>
        <v>1</v>
      </c>
      <c r="G773" t="s">
        <v>2460</v>
      </c>
      <c r="H773" t="s">
        <v>187</v>
      </c>
      <c r="I773" t="s">
        <v>2461</v>
      </c>
      <c r="J773" s="1" t="s">
        <v>2462</v>
      </c>
    </row>
    <row r="774" spans="1:10" x14ac:dyDescent="0.25">
      <c r="A774" t="s">
        <v>8308</v>
      </c>
      <c r="B774">
        <v>2020</v>
      </c>
      <c r="C774" t="s">
        <v>222</v>
      </c>
      <c r="D774" t="b">
        <f>TRUE()</f>
        <v>1</v>
      </c>
      <c r="E774" t="b">
        <f>COUNTIF(connections!A:A, A774) &gt; 0</f>
        <v>0</v>
      </c>
      <c r="G774" t="s">
        <v>8309</v>
      </c>
      <c r="H774" t="s">
        <v>187</v>
      </c>
      <c r="I774" t="s">
        <v>8310</v>
      </c>
      <c r="J774" s="10" t="s">
        <v>8311</v>
      </c>
    </row>
    <row r="775" spans="1:10" x14ac:dyDescent="0.25">
      <c r="A775" t="s">
        <v>2463</v>
      </c>
      <c r="B775">
        <v>2023</v>
      </c>
      <c r="C775" t="s">
        <v>176</v>
      </c>
      <c r="D775" t="b">
        <f>TRUE()</f>
        <v>1</v>
      </c>
      <c r="E775" t="b">
        <f>COUNTIF(connections!A:A, A775) &gt; 0</f>
        <v>0</v>
      </c>
      <c r="F775" t="s">
        <v>274</v>
      </c>
      <c r="G775" t="s">
        <v>2464</v>
      </c>
      <c r="H775" t="s">
        <v>187</v>
      </c>
      <c r="I775" t="s">
        <v>2465</v>
      </c>
      <c r="J775" s="1" t="s">
        <v>2466</v>
      </c>
    </row>
    <row r="776" spans="1:10" x14ac:dyDescent="0.25">
      <c r="A776" t="s">
        <v>9955</v>
      </c>
      <c r="B776">
        <v>2026</v>
      </c>
      <c r="C776" t="s">
        <v>176</v>
      </c>
      <c r="D776" t="b">
        <v>1</v>
      </c>
      <c r="E776" t="b">
        <f>COUNTIF(connections!A:A, A776) &gt; 0</f>
        <v>0</v>
      </c>
      <c r="F776" t="s">
        <v>787</v>
      </c>
      <c r="G776" t="s">
        <v>9956</v>
      </c>
      <c r="J776" s="10" t="s">
        <v>9957</v>
      </c>
    </row>
    <row r="777" spans="1:10" x14ac:dyDescent="0.25">
      <c r="A777" t="s">
        <v>2467</v>
      </c>
      <c r="B777">
        <v>2025</v>
      </c>
      <c r="C777" t="s">
        <v>176</v>
      </c>
      <c r="D777" t="b">
        <f>TRUE()</f>
        <v>1</v>
      </c>
      <c r="E777" t="b">
        <f>COUNTIF(connections!A:A, A777) &gt; 0</f>
        <v>0</v>
      </c>
      <c r="G777" t="s">
        <v>2468</v>
      </c>
      <c r="H777" t="s">
        <v>187</v>
      </c>
      <c r="I777" t="s">
        <v>2469</v>
      </c>
      <c r="J777" s="1" t="s">
        <v>2470</v>
      </c>
    </row>
    <row r="778" spans="1:10" x14ac:dyDescent="0.25">
      <c r="A778" t="s">
        <v>2471</v>
      </c>
      <c r="B778">
        <v>2025</v>
      </c>
      <c r="C778" t="s">
        <v>182</v>
      </c>
      <c r="D778" t="b">
        <f>TRUE()</f>
        <v>1</v>
      </c>
      <c r="E778" t="b">
        <f>COUNTIF(connections!A:A, A778) &gt; 0</f>
        <v>1</v>
      </c>
      <c r="F778" t="s">
        <v>277</v>
      </c>
      <c r="G778" t="s">
        <v>2472</v>
      </c>
      <c r="H778" t="s">
        <v>187</v>
      </c>
      <c r="I778" t="s">
        <v>2473</v>
      </c>
      <c r="J778" s="1" t="s">
        <v>2474</v>
      </c>
    </row>
    <row r="779" spans="1:10" x14ac:dyDescent="0.25">
      <c r="A779" t="s">
        <v>2475</v>
      </c>
      <c r="B779">
        <v>2025</v>
      </c>
      <c r="C779" t="s">
        <v>182</v>
      </c>
      <c r="D779" t="b">
        <f>TRUE()</f>
        <v>1</v>
      </c>
      <c r="E779" t="b">
        <f>COUNTIF(connections!A:A, A779) &gt; 0</f>
        <v>0</v>
      </c>
      <c r="G779" t="s">
        <v>2476</v>
      </c>
    </row>
    <row r="780" spans="1:10" x14ac:dyDescent="0.25">
      <c r="A780" t="s">
        <v>2477</v>
      </c>
      <c r="B780">
        <v>2025</v>
      </c>
      <c r="C780" t="s">
        <v>176</v>
      </c>
      <c r="D780" t="b">
        <f>FALSE()</f>
        <v>0</v>
      </c>
      <c r="E780" t="b">
        <f>COUNTIF(connections!A:A, A780) &gt; 0</f>
        <v>0</v>
      </c>
      <c r="G780" t="s">
        <v>2478</v>
      </c>
      <c r="H780" t="s">
        <v>187</v>
      </c>
      <c r="I780" t="s">
        <v>2479</v>
      </c>
      <c r="J780" s="1" t="s">
        <v>2480</v>
      </c>
    </row>
    <row r="781" spans="1:10" x14ac:dyDescent="0.25">
      <c r="A781" t="s">
        <v>8080</v>
      </c>
      <c r="B781">
        <v>2026</v>
      </c>
      <c r="C781" t="s">
        <v>176</v>
      </c>
      <c r="D781" t="b">
        <f>TRUE()</f>
        <v>1</v>
      </c>
      <c r="E781" t="b">
        <f>COUNTIF(connections!A:A, A781) &gt; 0</f>
        <v>0</v>
      </c>
      <c r="G781" t="s">
        <v>8081</v>
      </c>
      <c r="J781" s="10" t="s">
        <v>8082</v>
      </c>
    </row>
    <row r="782" spans="1:10" x14ac:dyDescent="0.25">
      <c r="A782" t="s">
        <v>2481</v>
      </c>
      <c r="B782">
        <v>2020</v>
      </c>
      <c r="C782" t="s">
        <v>179</v>
      </c>
      <c r="D782" t="b">
        <f>TRUE()</f>
        <v>1</v>
      </c>
      <c r="E782" t="b">
        <f>COUNTIF(connections!A:A, A782) &gt; 0</f>
        <v>1</v>
      </c>
      <c r="G782" t="s">
        <v>2482</v>
      </c>
    </row>
    <row r="783" spans="1:10" x14ac:dyDescent="0.25">
      <c r="A783" t="s">
        <v>2483</v>
      </c>
      <c r="B783">
        <v>2023</v>
      </c>
      <c r="C783" t="s">
        <v>222</v>
      </c>
      <c r="D783" t="b">
        <f>FALSE()</f>
        <v>0</v>
      </c>
      <c r="E783" t="b">
        <f>COUNTIF(connections!A:A, A783) &gt; 0</f>
        <v>0</v>
      </c>
      <c r="F783" t="s">
        <v>458</v>
      </c>
      <c r="G783" t="s">
        <v>2484</v>
      </c>
      <c r="H783" t="s">
        <v>187</v>
      </c>
      <c r="I783" t="s">
        <v>8312</v>
      </c>
      <c r="J783" s="10" t="s">
        <v>8313</v>
      </c>
    </row>
    <row r="784" spans="1:10" x14ac:dyDescent="0.25">
      <c r="A784" t="s">
        <v>2485</v>
      </c>
      <c r="B784">
        <v>2017</v>
      </c>
      <c r="C784" t="s">
        <v>176</v>
      </c>
      <c r="D784" t="b">
        <v>1</v>
      </c>
      <c r="E784" t="b">
        <f>COUNTIF(connections!A:A, A784) &gt; 0</f>
        <v>0</v>
      </c>
      <c r="G784" t="s">
        <v>2486</v>
      </c>
      <c r="H784" t="s">
        <v>187</v>
      </c>
      <c r="I784" t="s">
        <v>2487</v>
      </c>
      <c r="J784" s="10" t="s">
        <v>2488</v>
      </c>
    </row>
    <row r="785" spans="1:10" x14ac:dyDescent="0.25">
      <c r="A785" t="s">
        <v>2489</v>
      </c>
      <c r="B785">
        <v>2002</v>
      </c>
      <c r="C785" t="s">
        <v>222</v>
      </c>
      <c r="D785" t="b">
        <f>TRUE()</f>
        <v>1</v>
      </c>
      <c r="E785" t="b">
        <f>COUNTIF(connections!A:A, A785) &gt; 0</f>
        <v>1</v>
      </c>
      <c r="F785" t="s">
        <v>274</v>
      </c>
      <c r="G785" t="s">
        <v>2490</v>
      </c>
      <c r="H785" t="s">
        <v>187</v>
      </c>
      <c r="I785" t="s">
        <v>2491</v>
      </c>
    </row>
    <row r="786" spans="1:10" x14ac:dyDescent="0.25">
      <c r="A786" t="s">
        <v>9893</v>
      </c>
      <c r="B786">
        <v>2025</v>
      </c>
      <c r="C786" t="s">
        <v>222</v>
      </c>
      <c r="D786" t="b">
        <v>1</v>
      </c>
      <c r="E786" t="b">
        <f>COUNTIF(connections!A:A, A786) &gt; 0</f>
        <v>0</v>
      </c>
      <c r="G786" t="s">
        <v>9894</v>
      </c>
      <c r="H786" t="s">
        <v>187</v>
      </c>
      <c r="I786" t="s">
        <v>9896</v>
      </c>
      <c r="J786" s="10" t="s">
        <v>9895</v>
      </c>
    </row>
    <row r="787" spans="1:10" x14ac:dyDescent="0.25">
      <c r="A787" t="s">
        <v>2492</v>
      </c>
      <c r="B787">
        <v>2019</v>
      </c>
      <c r="C787" t="s">
        <v>176</v>
      </c>
      <c r="D787" t="b">
        <f>TRUE()</f>
        <v>1</v>
      </c>
      <c r="E787" t="b">
        <f>COUNTIF(connections!A:A, A787) &gt; 0</f>
        <v>0</v>
      </c>
      <c r="G787" t="s">
        <v>2493</v>
      </c>
      <c r="H787" t="s">
        <v>187</v>
      </c>
      <c r="I787" t="s">
        <v>2494</v>
      </c>
      <c r="J787" s="1" t="s">
        <v>2495</v>
      </c>
    </row>
    <row r="788" spans="1:10" x14ac:dyDescent="0.25">
      <c r="A788" t="s">
        <v>2496</v>
      </c>
      <c r="B788">
        <v>2024</v>
      </c>
      <c r="C788" t="s">
        <v>176</v>
      </c>
      <c r="D788" t="b">
        <f>TRUE()</f>
        <v>1</v>
      </c>
      <c r="E788" t="b">
        <f>COUNTIF(connections!A:A, A788) &gt; 0</f>
        <v>0</v>
      </c>
      <c r="G788" t="s">
        <v>2497</v>
      </c>
      <c r="H788" t="s">
        <v>187</v>
      </c>
      <c r="I788" t="s">
        <v>14170</v>
      </c>
      <c r="J788" s="10" t="s">
        <v>14171</v>
      </c>
    </row>
    <row r="789" spans="1:10" x14ac:dyDescent="0.25">
      <c r="A789" t="s">
        <v>2498</v>
      </c>
      <c r="B789">
        <v>2017</v>
      </c>
      <c r="C789" t="s">
        <v>176</v>
      </c>
      <c r="D789" t="b">
        <f>TRUE()</f>
        <v>1</v>
      </c>
      <c r="E789" t="b">
        <f>COUNTIF(connections!A:A, A789) &gt; 0</f>
        <v>1</v>
      </c>
      <c r="G789" t="s">
        <v>2499</v>
      </c>
      <c r="H789" t="s">
        <v>187</v>
      </c>
      <c r="I789" t="s">
        <v>2500</v>
      </c>
      <c r="J789" s="1" t="s">
        <v>2501</v>
      </c>
    </row>
    <row r="790" spans="1:10" x14ac:dyDescent="0.25">
      <c r="A790" t="s">
        <v>2502</v>
      </c>
      <c r="B790">
        <v>2015</v>
      </c>
      <c r="C790" t="s">
        <v>222</v>
      </c>
      <c r="D790" t="b">
        <f>TRUE()</f>
        <v>1</v>
      </c>
      <c r="E790" t="b">
        <f>COUNTIF(connections!A:A, A790) &gt; 0</f>
        <v>1</v>
      </c>
      <c r="F790" t="s">
        <v>652</v>
      </c>
      <c r="G790" t="s">
        <v>2503</v>
      </c>
      <c r="H790" t="s">
        <v>187</v>
      </c>
      <c r="I790" t="s">
        <v>2504</v>
      </c>
      <c r="J790" s="1" t="s">
        <v>2505</v>
      </c>
    </row>
    <row r="791" spans="1:10" x14ac:dyDescent="0.25">
      <c r="A791" t="s">
        <v>2506</v>
      </c>
      <c r="B791">
        <v>2021</v>
      </c>
      <c r="C791" t="s">
        <v>222</v>
      </c>
      <c r="D791" t="b">
        <f>TRUE()</f>
        <v>1</v>
      </c>
      <c r="E791" t="b">
        <f>COUNTIF(connections!A:A, A791) &gt; 0</f>
        <v>1</v>
      </c>
      <c r="G791" t="s">
        <v>2507</v>
      </c>
      <c r="H791" t="s">
        <v>187</v>
      </c>
      <c r="I791" t="s">
        <v>2508</v>
      </c>
      <c r="J791" s="1" t="s">
        <v>2509</v>
      </c>
    </row>
    <row r="792" spans="1:10" x14ac:dyDescent="0.25">
      <c r="A792" t="s">
        <v>2510</v>
      </c>
      <c r="B792">
        <v>2022</v>
      </c>
      <c r="C792" t="s">
        <v>182</v>
      </c>
      <c r="D792" t="b">
        <v>1</v>
      </c>
      <c r="E792" t="b">
        <f>COUNTIF(connections!A:A, A792) &gt; 0</f>
        <v>0</v>
      </c>
      <c r="G792" t="s">
        <v>2511</v>
      </c>
      <c r="H792" t="s">
        <v>187</v>
      </c>
      <c r="I792" t="s">
        <v>2512</v>
      </c>
      <c r="J792" s="1" t="s">
        <v>2513</v>
      </c>
    </row>
    <row r="793" spans="1:10" x14ac:dyDescent="0.25">
      <c r="A793" t="s">
        <v>2514</v>
      </c>
      <c r="B793">
        <v>2025</v>
      </c>
      <c r="C793" t="s">
        <v>222</v>
      </c>
      <c r="D793" t="b">
        <f>TRUE()</f>
        <v>1</v>
      </c>
      <c r="E793" t="b">
        <f>COUNTIF(connections!A:A, A793) &gt; 0</f>
        <v>0</v>
      </c>
      <c r="G793" t="s">
        <v>2515</v>
      </c>
      <c r="H793" t="s">
        <v>187</v>
      </c>
      <c r="I793" t="s">
        <v>2516</v>
      </c>
      <c r="J793" s="1" t="s">
        <v>2517</v>
      </c>
    </row>
    <row r="794" spans="1:10" x14ac:dyDescent="0.25">
      <c r="A794" t="s">
        <v>2518</v>
      </c>
      <c r="B794">
        <v>2013</v>
      </c>
      <c r="C794" t="s">
        <v>176</v>
      </c>
      <c r="D794" t="b">
        <f>TRUE()</f>
        <v>1</v>
      </c>
      <c r="E794" t="b">
        <f>COUNTIF(connections!A:A, A794) &gt; 0</f>
        <v>1</v>
      </c>
      <c r="G794" t="s">
        <v>2519</v>
      </c>
      <c r="H794" t="s">
        <v>187</v>
      </c>
      <c r="I794" t="s">
        <v>2520</v>
      </c>
      <c r="J794" s="1" t="s">
        <v>2521</v>
      </c>
    </row>
    <row r="795" spans="1:10" x14ac:dyDescent="0.25">
      <c r="A795" t="s">
        <v>2522</v>
      </c>
      <c r="B795">
        <v>2025</v>
      </c>
      <c r="C795" t="s">
        <v>182</v>
      </c>
      <c r="D795" t="b">
        <f>TRUE()</f>
        <v>1</v>
      </c>
      <c r="E795" t="b">
        <f>COUNTIF(connections!A:A, A795) &gt; 0</f>
        <v>1</v>
      </c>
      <c r="G795" t="s">
        <v>2523</v>
      </c>
      <c r="H795" t="s">
        <v>187</v>
      </c>
      <c r="I795" t="s">
        <v>8107</v>
      </c>
      <c r="J795" s="10" t="s">
        <v>8108</v>
      </c>
    </row>
    <row r="796" spans="1:10" x14ac:dyDescent="0.25">
      <c r="A796" t="s">
        <v>2524</v>
      </c>
      <c r="B796">
        <v>2025</v>
      </c>
      <c r="C796" t="s">
        <v>176</v>
      </c>
      <c r="D796" t="b">
        <f>TRUE()</f>
        <v>1</v>
      </c>
      <c r="E796" t="b">
        <f>COUNTIF(connections!A:A, A796) &gt; 0</f>
        <v>0</v>
      </c>
      <c r="G796" t="s">
        <v>2525</v>
      </c>
    </row>
    <row r="797" spans="1:10" x14ac:dyDescent="0.25">
      <c r="A797" t="s">
        <v>2526</v>
      </c>
      <c r="B797">
        <v>2023</v>
      </c>
      <c r="C797" t="s">
        <v>176</v>
      </c>
      <c r="D797" t="b">
        <f>TRUE()</f>
        <v>1</v>
      </c>
      <c r="E797" t="b">
        <f>COUNTIF(connections!A:A, A797) &gt; 0</f>
        <v>0</v>
      </c>
      <c r="F797" t="s">
        <v>277</v>
      </c>
      <c r="G797" t="s">
        <v>2527</v>
      </c>
      <c r="H797" t="s">
        <v>187</v>
      </c>
      <c r="I797" t="s">
        <v>2528</v>
      </c>
      <c r="J797" s="1" t="s">
        <v>2529</v>
      </c>
    </row>
    <row r="798" spans="1:10" x14ac:dyDescent="0.25">
      <c r="A798" t="s">
        <v>2530</v>
      </c>
      <c r="B798">
        <v>2016</v>
      </c>
      <c r="C798" t="s">
        <v>176</v>
      </c>
      <c r="D798" t="b">
        <f>TRUE()</f>
        <v>1</v>
      </c>
      <c r="E798" t="b">
        <f>COUNTIF(connections!A:A, A798) &gt; 0</f>
        <v>0</v>
      </c>
      <c r="F798" t="s">
        <v>787</v>
      </c>
      <c r="G798" t="s">
        <v>2531</v>
      </c>
      <c r="H798" t="s">
        <v>187</v>
      </c>
      <c r="I798" t="s">
        <v>2532</v>
      </c>
      <c r="J798" s="1" t="s">
        <v>2533</v>
      </c>
    </row>
    <row r="799" spans="1:10" x14ac:dyDescent="0.25">
      <c r="A799" t="s">
        <v>2534</v>
      </c>
      <c r="B799">
        <v>1982</v>
      </c>
      <c r="C799" t="s">
        <v>179</v>
      </c>
      <c r="D799" t="b">
        <f>TRUE()</f>
        <v>1</v>
      </c>
      <c r="E799" t="b">
        <f>COUNTIF(connections!A:A, A799) &gt; 0</f>
        <v>1</v>
      </c>
      <c r="G799" t="s">
        <v>2535</v>
      </c>
      <c r="J799" s="10" t="s">
        <v>2536</v>
      </c>
    </row>
    <row r="800" spans="1:10" x14ac:dyDescent="0.25">
      <c r="A800" t="s">
        <v>2537</v>
      </c>
      <c r="B800">
        <v>2021</v>
      </c>
      <c r="C800" t="s">
        <v>176</v>
      </c>
      <c r="D800" t="b">
        <f>TRUE()</f>
        <v>1</v>
      </c>
      <c r="E800" t="b">
        <f>COUNTIF(connections!A:A, A800) &gt; 0</f>
        <v>1</v>
      </c>
      <c r="G800" t="s">
        <v>2538</v>
      </c>
      <c r="H800" t="s">
        <v>187</v>
      </c>
      <c r="I800" t="s">
        <v>8314</v>
      </c>
      <c r="J800" s="10" t="s">
        <v>2539</v>
      </c>
    </row>
    <row r="801" spans="1:10" x14ac:dyDescent="0.25">
      <c r="A801" t="s">
        <v>2540</v>
      </c>
      <c r="B801">
        <v>2025</v>
      </c>
      <c r="C801" t="s">
        <v>176</v>
      </c>
      <c r="D801" t="b">
        <f>TRUE()</f>
        <v>1</v>
      </c>
      <c r="E801" t="b">
        <f>COUNTIF(connections!A:A, A801) &gt; 0</f>
        <v>0</v>
      </c>
      <c r="G801" t="s">
        <v>2541</v>
      </c>
      <c r="J801" s="10" t="s">
        <v>2542</v>
      </c>
    </row>
    <row r="802" spans="1:10" x14ac:dyDescent="0.25">
      <c r="A802" t="s">
        <v>2543</v>
      </c>
      <c r="B802">
        <v>2013</v>
      </c>
      <c r="C802" t="s">
        <v>179</v>
      </c>
      <c r="D802" t="b">
        <f>TRUE()</f>
        <v>1</v>
      </c>
      <c r="E802" t="b">
        <f>COUNTIF(connections!A:A, A802) &gt; 0</f>
        <v>0</v>
      </c>
      <c r="G802" t="s">
        <v>2544</v>
      </c>
      <c r="J802" s="1" t="s">
        <v>2545</v>
      </c>
    </row>
    <row r="803" spans="1:10" x14ac:dyDescent="0.25">
      <c r="A803" t="s">
        <v>2546</v>
      </c>
      <c r="B803">
        <v>2022</v>
      </c>
      <c r="C803" t="s">
        <v>176</v>
      </c>
      <c r="D803" t="b">
        <f>TRUE()</f>
        <v>1</v>
      </c>
      <c r="E803" t="b">
        <f>COUNTIF(connections!A:A, A803) &gt; 0</f>
        <v>0</v>
      </c>
      <c r="G803" t="s">
        <v>2547</v>
      </c>
      <c r="H803" t="s">
        <v>187</v>
      </c>
      <c r="I803" t="s">
        <v>2548</v>
      </c>
      <c r="J803" s="1" t="s">
        <v>2549</v>
      </c>
    </row>
    <row r="804" spans="1:10" x14ac:dyDescent="0.25">
      <c r="A804" t="s">
        <v>2550</v>
      </c>
      <c r="B804">
        <v>2025</v>
      </c>
      <c r="C804" t="s">
        <v>176</v>
      </c>
      <c r="D804" t="b">
        <f>TRUE()</f>
        <v>1</v>
      </c>
      <c r="E804" t="b">
        <f>COUNTIF(connections!A:A, A804) &gt; 0</f>
        <v>0</v>
      </c>
      <c r="G804" t="s">
        <v>2551</v>
      </c>
      <c r="H804" t="s">
        <v>187</v>
      </c>
      <c r="I804" t="s">
        <v>2552</v>
      </c>
      <c r="J804" s="1" t="s">
        <v>2553</v>
      </c>
    </row>
    <row r="805" spans="1:10" x14ac:dyDescent="0.25">
      <c r="A805" t="s">
        <v>2554</v>
      </c>
      <c r="B805">
        <v>2021</v>
      </c>
      <c r="C805" t="s">
        <v>176</v>
      </c>
      <c r="D805" t="b">
        <f>TRUE()</f>
        <v>1</v>
      </c>
      <c r="E805" t="b">
        <f>COUNTIF(connections!A:A, A805) &gt; 0</f>
        <v>0</v>
      </c>
      <c r="G805" t="s">
        <v>2555</v>
      </c>
    </row>
    <row r="806" spans="1:10" x14ac:dyDescent="0.25">
      <c r="A806" t="s">
        <v>2556</v>
      </c>
      <c r="B806">
        <v>2018</v>
      </c>
      <c r="C806" t="s">
        <v>176</v>
      </c>
      <c r="D806" t="b">
        <f>TRUE()</f>
        <v>1</v>
      </c>
      <c r="E806" t="b">
        <f>COUNTIF(connections!A:A, A806) &gt; 0</f>
        <v>1</v>
      </c>
      <c r="G806" t="s">
        <v>2557</v>
      </c>
      <c r="H806" t="s">
        <v>187</v>
      </c>
      <c r="I806" t="s">
        <v>2558</v>
      </c>
      <c r="J806" s="1" t="s">
        <v>2559</v>
      </c>
    </row>
    <row r="807" spans="1:10" x14ac:dyDescent="0.25">
      <c r="A807" t="s">
        <v>2560</v>
      </c>
      <c r="B807">
        <v>2026</v>
      </c>
      <c r="C807" t="s">
        <v>222</v>
      </c>
      <c r="D807" t="b">
        <f>TRUE()</f>
        <v>1</v>
      </c>
      <c r="E807" t="b">
        <f>COUNTIF(connections!A:A, A807) &gt; 0</f>
        <v>0</v>
      </c>
      <c r="G807" t="s">
        <v>2561</v>
      </c>
      <c r="J807" s="1" t="s">
        <v>2562</v>
      </c>
    </row>
    <row r="808" spans="1:10" x14ac:dyDescent="0.25">
      <c r="A808" t="s">
        <v>2563</v>
      </c>
      <c r="B808">
        <v>2020</v>
      </c>
      <c r="C808" t="s">
        <v>182</v>
      </c>
      <c r="D808" t="b">
        <f>TRUE()</f>
        <v>1</v>
      </c>
      <c r="E808" t="b">
        <f>COUNTIF(connections!A:A, A808) &gt; 0</f>
        <v>0</v>
      </c>
      <c r="G808" t="s">
        <v>2564</v>
      </c>
      <c r="H808" t="s">
        <v>187</v>
      </c>
      <c r="I808" t="s">
        <v>2565</v>
      </c>
      <c r="J808" s="1" t="s">
        <v>2566</v>
      </c>
    </row>
    <row r="809" spans="1:10" x14ac:dyDescent="0.25">
      <c r="A809" t="s">
        <v>2567</v>
      </c>
      <c r="B809">
        <v>2023</v>
      </c>
      <c r="C809" t="s">
        <v>176</v>
      </c>
      <c r="D809" t="b">
        <f>TRUE()</f>
        <v>1</v>
      </c>
      <c r="E809" t="b">
        <f>COUNTIF(connections!A:A, A809) &gt; 0</f>
        <v>0</v>
      </c>
      <c r="G809" t="s">
        <v>2568</v>
      </c>
      <c r="H809" t="s">
        <v>187</v>
      </c>
      <c r="I809" t="s">
        <v>2569</v>
      </c>
      <c r="J809" s="1" t="s">
        <v>2570</v>
      </c>
    </row>
    <row r="810" spans="1:10" x14ac:dyDescent="0.25">
      <c r="A810" t="s">
        <v>14263</v>
      </c>
      <c r="B810">
        <v>2023</v>
      </c>
      <c r="C810" t="s">
        <v>222</v>
      </c>
      <c r="D810" t="b">
        <v>1</v>
      </c>
      <c r="E810" t="b">
        <f>COUNTIF(connections!A:A, A810) &gt; 0</f>
        <v>0</v>
      </c>
      <c r="G810" t="s">
        <v>14264</v>
      </c>
      <c r="H810" t="s">
        <v>187</v>
      </c>
      <c r="I810" t="s">
        <v>14266</v>
      </c>
      <c r="J810" s="10" t="s">
        <v>14265</v>
      </c>
    </row>
    <row r="811" spans="1:10" x14ac:dyDescent="0.25">
      <c r="A811" t="s">
        <v>2571</v>
      </c>
      <c r="B811">
        <v>1998</v>
      </c>
      <c r="C811" t="s">
        <v>179</v>
      </c>
      <c r="D811" t="b">
        <f>TRUE()</f>
        <v>1</v>
      </c>
      <c r="E811" t="b">
        <f>COUNTIF(connections!A:A, A811) &gt; 0</f>
        <v>1</v>
      </c>
      <c r="G811" t="s">
        <v>2572</v>
      </c>
      <c r="H811" t="s">
        <v>187</v>
      </c>
      <c r="I811" t="s">
        <v>2573</v>
      </c>
      <c r="J811" s="1" t="s">
        <v>2574</v>
      </c>
    </row>
    <row r="812" spans="1:10" x14ac:dyDescent="0.25">
      <c r="A812" t="s">
        <v>2575</v>
      </c>
      <c r="B812">
        <v>2026</v>
      </c>
      <c r="C812" t="s">
        <v>182</v>
      </c>
      <c r="D812" t="b">
        <f>TRUE()</f>
        <v>1</v>
      </c>
      <c r="E812" t="b">
        <f>COUNTIF(connections!A:A, A812) &gt; 0</f>
        <v>0</v>
      </c>
      <c r="G812" t="s">
        <v>2576</v>
      </c>
      <c r="J812" s="10" t="s">
        <v>2577</v>
      </c>
    </row>
    <row r="813" spans="1:10" x14ac:dyDescent="0.25">
      <c r="A813" t="s">
        <v>2578</v>
      </c>
      <c r="B813">
        <v>2017</v>
      </c>
      <c r="C813" t="s">
        <v>179</v>
      </c>
      <c r="D813" t="b">
        <f>TRUE()</f>
        <v>1</v>
      </c>
      <c r="E813" t="b">
        <f>COUNTIF(connections!A:A, A813) &gt; 0</f>
        <v>1</v>
      </c>
      <c r="G813" t="s">
        <v>2579</v>
      </c>
      <c r="H813" t="s">
        <v>187</v>
      </c>
      <c r="I813" t="s">
        <v>2580</v>
      </c>
      <c r="J813" s="1" t="s">
        <v>2581</v>
      </c>
    </row>
    <row r="814" spans="1:10" x14ac:dyDescent="0.25">
      <c r="A814" t="s">
        <v>2582</v>
      </c>
      <c r="B814">
        <v>2026</v>
      </c>
      <c r="C814" t="s">
        <v>222</v>
      </c>
      <c r="D814" t="b">
        <f>FALSE()</f>
        <v>0</v>
      </c>
      <c r="E814" t="b">
        <f>COUNTIF(connections!A:A, A814) &gt; 0</f>
        <v>0</v>
      </c>
      <c r="F814" t="s">
        <v>2583</v>
      </c>
      <c r="G814" t="s">
        <v>2584</v>
      </c>
      <c r="H814" t="s">
        <v>187</v>
      </c>
      <c r="I814" t="s">
        <v>2585</v>
      </c>
      <c r="J814" s="1" t="s">
        <v>2586</v>
      </c>
    </row>
    <row r="815" spans="1:10" x14ac:dyDescent="0.25">
      <c r="A815" t="s">
        <v>2587</v>
      </c>
      <c r="B815">
        <v>2006</v>
      </c>
      <c r="C815" t="s">
        <v>179</v>
      </c>
      <c r="D815" t="b">
        <f>TRUE()</f>
        <v>1</v>
      </c>
      <c r="E815" t="b">
        <f>COUNTIF(connections!A:A, A815) &gt; 0</f>
        <v>0</v>
      </c>
      <c r="G815" t="s">
        <v>2588</v>
      </c>
      <c r="H815" t="s">
        <v>187</v>
      </c>
      <c r="I815" t="s">
        <v>2589</v>
      </c>
    </row>
    <row r="816" spans="1:10" x14ac:dyDescent="0.25">
      <c r="A816" t="s">
        <v>2590</v>
      </c>
      <c r="B816">
        <v>2023</v>
      </c>
      <c r="C816" t="s">
        <v>176</v>
      </c>
      <c r="D816" t="b">
        <f>TRUE()</f>
        <v>1</v>
      </c>
      <c r="E816" t="b">
        <f>COUNTIF(connections!A:A, A816) &gt; 0</f>
        <v>0</v>
      </c>
      <c r="F816" t="s">
        <v>614</v>
      </c>
      <c r="G816" t="s">
        <v>2591</v>
      </c>
      <c r="H816" t="s">
        <v>187</v>
      </c>
      <c r="I816" t="s">
        <v>2592</v>
      </c>
      <c r="J816" s="1" t="s">
        <v>2593</v>
      </c>
    </row>
    <row r="817" spans="1:10" x14ac:dyDescent="0.25">
      <c r="A817" t="s">
        <v>2594</v>
      </c>
      <c r="B817">
        <v>2019</v>
      </c>
      <c r="C817" t="s">
        <v>222</v>
      </c>
      <c r="D817" t="b">
        <f>TRUE()</f>
        <v>1</v>
      </c>
      <c r="E817" t="b">
        <f>COUNTIF(connections!A:A, A817) &gt; 0</f>
        <v>1</v>
      </c>
      <c r="G817" t="s">
        <v>2595</v>
      </c>
    </row>
    <row r="818" spans="1:10" x14ac:dyDescent="0.25">
      <c r="A818" t="s">
        <v>2596</v>
      </c>
      <c r="B818">
        <v>2026</v>
      </c>
      <c r="C818" t="s">
        <v>176</v>
      </c>
      <c r="D818" t="b">
        <v>1</v>
      </c>
      <c r="E818" t="b">
        <f>COUNTIF(connections!A:A, A818) &gt; 0</f>
        <v>0</v>
      </c>
      <c r="G818" t="s">
        <v>2597</v>
      </c>
      <c r="J818" s="10" t="s">
        <v>2598</v>
      </c>
    </row>
    <row r="819" spans="1:10" x14ac:dyDescent="0.25">
      <c r="A819" t="s">
        <v>2599</v>
      </c>
      <c r="B819">
        <v>2024</v>
      </c>
      <c r="C819" t="s">
        <v>176</v>
      </c>
      <c r="D819" t="b">
        <f>TRUE()</f>
        <v>1</v>
      </c>
      <c r="E819" t="b">
        <f>COUNTIF(connections!A:A, A819) &gt; 0</f>
        <v>0</v>
      </c>
      <c r="G819" t="s">
        <v>2600</v>
      </c>
      <c r="H819" t="s">
        <v>187</v>
      </c>
      <c r="I819" t="s">
        <v>2601</v>
      </c>
      <c r="J819" s="1" t="s">
        <v>2602</v>
      </c>
    </row>
    <row r="820" spans="1:10" x14ac:dyDescent="0.25">
      <c r="A820" t="s">
        <v>2603</v>
      </c>
      <c r="B820">
        <v>2024</v>
      </c>
      <c r="C820" t="s">
        <v>176</v>
      </c>
      <c r="D820" t="b">
        <f>TRUE()</f>
        <v>1</v>
      </c>
      <c r="E820" t="b">
        <f>COUNTIF(connections!A:A, A820) &gt; 0</f>
        <v>0</v>
      </c>
      <c r="G820" t="s">
        <v>2604</v>
      </c>
    </row>
    <row r="821" spans="1:10" x14ac:dyDescent="0.25">
      <c r="A821" t="s">
        <v>2605</v>
      </c>
      <c r="B821">
        <v>2022</v>
      </c>
      <c r="C821" t="s">
        <v>222</v>
      </c>
      <c r="D821" t="b">
        <f>TRUE()</f>
        <v>1</v>
      </c>
      <c r="E821" t="b">
        <f>COUNTIF(connections!A:A, A821) &gt; 0</f>
        <v>0</v>
      </c>
      <c r="G821" t="s">
        <v>2606</v>
      </c>
      <c r="H821" t="s">
        <v>187</v>
      </c>
      <c r="I821" t="s">
        <v>2607</v>
      </c>
      <c r="J821" s="1" t="s">
        <v>2608</v>
      </c>
    </row>
    <row r="822" spans="1:10" x14ac:dyDescent="0.25">
      <c r="A822" t="s">
        <v>2609</v>
      </c>
      <c r="B822">
        <v>2026</v>
      </c>
      <c r="C822" t="s">
        <v>176</v>
      </c>
      <c r="D822" t="b">
        <f>TRUE()</f>
        <v>1</v>
      </c>
      <c r="E822" t="b">
        <f>COUNTIF(connections!A:A, A822) &gt; 0</f>
        <v>0</v>
      </c>
      <c r="G822" t="s">
        <v>2610</v>
      </c>
      <c r="J822" s="10" t="s">
        <v>2611</v>
      </c>
    </row>
    <row r="823" spans="1:10" x14ac:dyDescent="0.25">
      <c r="A823" t="s">
        <v>2612</v>
      </c>
      <c r="B823">
        <v>2024</v>
      </c>
      <c r="C823" t="s">
        <v>176</v>
      </c>
      <c r="D823" t="b">
        <f>TRUE()</f>
        <v>1</v>
      </c>
      <c r="E823" t="b">
        <f>COUNTIF(connections!A:A, A823) &gt; 0</f>
        <v>0</v>
      </c>
      <c r="G823" t="s">
        <v>2613</v>
      </c>
    </row>
    <row r="824" spans="1:10" x14ac:dyDescent="0.25">
      <c r="A824" t="s">
        <v>2614</v>
      </c>
      <c r="B824">
        <v>2025</v>
      </c>
      <c r="C824" t="s">
        <v>222</v>
      </c>
      <c r="D824" t="b">
        <f>TRUE()</f>
        <v>1</v>
      </c>
      <c r="E824" t="b">
        <f>COUNTIF(connections!A:A, A824) &gt; 0</f>
        <v>1</v>
      </c>
      <c r="G824" t="s">
        <v>2615</v>
      </c>
    </row>
    <row r="825" spans="1:10" x14ac:dyDescent="0.25">
      <c r="A825" t="s">
        <v>160</v>
      </c>
      <c r="B825">
        <v>2011</v>
      </c>
      <c r="C825" t="s">
        <v>176</v>
      </c>
      <c r="D825" t="b">
        <f>TRUE()</f>
        <v>1</v>
      </c>
      <c r="E825" t="b">
        <f>COUNTIF(connections!A:A, A825) &gt; 0</f>
        <v>1</v>
      </c>
      <c r="G825" t="s">
        <v>2616</v>
      </c>
      <c r="H825" t="s">
        <v>187</v>
      </c>
      <c r="I825" t="s">
        <v>2617</v>
      </c>
      <c r="J825" s="1" t="s">
        <v>2618</v>
      </c>
    </row>
    <row r="826" spans="1:10" x14ac:dyDescent="0.25">
      <c r="A826" t="s">
        <v>2619</v>
      </c>
      <c r="B826">
        <v>2014</v>
      </c>
      <c r="C826" t="s">
        <v>176</v>
      </c>
      <c r="D826" t="b">
        <f>TRUE()</f>
        <v>1</v>
      </c>
      <c r="E826" t="b">
        <f>COUNTIF(connections!A:A, A826) &gt; 0</f>
        <v>1</v>
      </c>
      <c r="G826" t="s">
        <v>2620</v>
      </c>
      <c r="H826" t="s">
        <v>187</v>
      </c>
      <c r="I826" t="s">
        <v>2621</v>
      </c>
      <c r="J826" s="1" t="s">
        <v>2622</v>
      </c>
    </row>
    <row r="827" spans="1:10" x14ac:dyDescent="0.25">
      <c r="A827" t="s">
        <v>2623</v>
      </c>
      <c r="B827">
        <v>2021</v>
      </c>
      <c r="C827" t="s">
        <v>179</v>
      </c>
      <c r="D827" t="b">
        <f>TRUE()</f>
        <v>1</v>
      </c>
      <c r="E827" t="b">
        <f>COUNTIF(connections!A:A, A827) &gt; 0</f>
        <v>0</v>
      </c>
      <c r="G827" t="s">
        <v>2624</v>
      </c>
    </row>
    <row r="828" spans="1:10" x14ac:dyDescent="0.25">
      <c r="A828" t="s">
        <v>2625</v>
      </c>
      <c r="B828">
        <v>2000</v>
      </c>
      <c r="C828" t="s">
        <v>179</v>
      </c>
      <c r="D828" t="b">
        <f>TRUE()</f>
        <v>1</v>
      </c>
      <c r="E828" t="b">
        <f>COUNTIF(connections!A:A, A828) &gt; 0</f>
        <v>1</v>
      </c>
      <c r="G828" t="s">
        <v>2626</v>
      </c>
      <c r="H828" t="s">
        <v>187</v>
      </c>
      <c r="I828" t="s">
        <v>2627</v>
      </c>
    </row>
    <row r="829" spans="1:10" x14ac:dyDescent="0.25">
      <c r="A829" t="s">
        <v>2628</v>
      </c>
      <c r="B829">
        <v>2025</v>
      </c>
      <c r="C829" t="s">
        <v>182</v>
      </c>
      <c r="D829" t="b">
        <f>FALSE()</f>
        <v>0</v>
      </c>
      <c r="E829" t="b">
        <f>COUNTIF(connections!A:A, A829) &gt; 0</f>
        <v>0</v>
      </c>
      <c r="F829" t="s">
        <v>1076</v>
      </c>
      <c r="G829" t="s">
        <v>2629</v>
      </c>
    </row>
    <row r="830" spans="1:10" x14ac:dyDescent="0.25">
      <c r="A830" t="s">
        <v>2630</v>
      </c>
      <c r="B830">
        <v>2016</v>
      </c>
      <c r="C830" t="s">
        <v>176</v>
      </c>
      <c r="D830" t="b">
        <f>TRUE()</f>
        <v>1</v>
      </c>
      <c r="E830" t="b">
        <f>COUNTIF(connections!A:A, A830) &gt; 0</f>
        <v>0</v>
      </c>
      <c r="G830" t="s">
        <v>2631</v>
      </c>
      <c r="H830" t="s">
        <v>187</v>
      </c>
      <c r="I830" t="s">
        <v>2632</v>
      </c>
      <c r="J830" s="1" t="s">
        <v>2633</v>
      </c>
    </row>
    <row r="831" spans="1:10" x14ac:dyDescent="0.25">
      <c r="A831" t="s">
        <v>2634</v>
      </c>
      <c r="B831">
        <v>2014</v>
      </c>
      <c r="C831" t="s">
        <v>179</v>
      </c>
      <c r="D831" t="b">
        <f>TRUE()</f>
        <v>1</v>
      </c>
      <c r="E831" t="b">
        <f>COUNTIF(connections!A:A, A831) &gt; 0</f>
        <v>1</v>
      </c>
      <c r="G831" t="s">
        <v>2635</v>
      </c>
      <c r="H831" t="s">
        <v>187</v>
      </c>
      <c r="I831" t="s">
        <v>2636</v>
      </c>
    </row>
    <row r="832" spans="1:10" x14ac:dyDescent="0.25">
      <c r="A832" t="s">
        <v>2637</v>
      </c>
      <c r="B832">
        <v>2013</v>
      </c>
      <c r="C832" t="s">
        <v>179</v>
      </c>
      <c r="D832" t="b">
        <f>TRUE()</f>
        <v>1</v>
      </c>
      <c r="E832" t="b">
        <f>COUNTIF(connections!A:A, A832) &gt; 0</f>
        <v>0</v>
      </c>
      <c r="G832" t="s">
        <v>2638</v>
      </c>
    </row>
    <row r="833" spans="1:10" x14ac:dyDescent="0.25">
      <c r="A833" t="s">
        <v>2639</v>
      </c>
      <c r="B833">
        <v>2025</v>
      </c>
      <c r="C833" t="s">
        <v>222</v>
      </c>
      <c r="D833" t="b">
        <f>FALSE()</f>
        <v>0</v>
      </c>
      <c r="E833" t="b">
        <f>COUNTIF(connections!A:A, A833) &gt; 0</f>
        <v>0</v>
      </c>
      <c r="G833" t="s">
        <v>2640</v>
      </c>
      <c r="H833" t="s">
        <v>187</v>
      </c>
      <c r="I833" t="s">
        <v>2641</v>
      </c>
      <c r="J833" s="1" t="s">
        <v>2642</v>
      </c>
    </row>
    <row r="834" spans="1:10" x14ac:dyDescent="0.25">
      <c r="A834" t="s">
        <v>14306</v>
      </c>
      <c r="B834">
        <v>2024</v>
      </c>
      <c r="C834" t="s">
        <v>176</v>
      </c>
      <c r="D834" t="b">
        <v>1</v>
      </c>
      <c r="E834" t="b">
        <f>COUNTIF(connections!A:A, A834) &gt; 0</f>
        <v>0</v>
      </c>
      <c r="G834" t="s">
        <v>14307</v>
      </c>
      <c r="H834" t="s">
        <v>187</v>
      </c>
      <c r="I834" t="s">
        <v>14319</v>
      </c>
      <c r="J834" s="10" t="s">
        <v>14308</v>
      </c>
    </row>
    <row r="835" spans="1:10" x14ac:dyDescent="0.25">
      <c r="A835" t="s">
        <v>2643</v>
      </c>
      <c r="B835">
        <v>2024</v>
      </c>
      <c r="C835" t="s">
        <v>222</v>
      </c>
      <c r="D835" t="b">
        <f>TRUE()</f>
        <v>1</v>
      </c>
      <c r="E835" t="b">
        <f>COUNTIF(connections!A:A, A835) &gt; 0</f>
        <v>0</v>
      </c>
      <c r="G835" t="s">
        <v>2644</v>
      </c>
    </row>
    <row r="836" spans="1:10" x14ac:dyDescent="0.25">
      <c r="A836" t="s">
        <v>2645</v>
      </c>
      <c r="B836">
        <v>2023</v>
      </c>
      <c r="C836" t="s">
        <v>176</v>
      </c>
      <c r="D836" t="b">
        <f>TRUE()</f>
        <v>1</v>
      </c>
      <c r="E836" t="b">
        <f>COUNTIF(connections!A:A, A836) &gt; 0</f>
        <v>0</v>
      </c>
      <c r="G836" t="s">
        <v>2646</v>
      </c>
      <c r="H836" t="s">
        <v>187</v>
      </c>
      <c r="I836" t="s">
        <v>8315</v>
      </c>
      <c r="J836" s="10" t="s">
        <v>2647</v>
      </c>
    </row>
    <row r="837" spans="1:10" x14ac:dyDescent="0.25">
      <c r="A837" t="s">
        <v>2648</v>
      </c>
      <c r="B837">
        <v>2021</v>
      </c>
      <c r="C837" t="s">
        <v>222</v>
      </c>
      <c r="D837" t="b">
        <f>TRUE()</f>
        <v>1</v>
      </c>
      <c r="E837" t="b">
        <f>COUNTIF(connections!A:A, A837) &gt; 0</f>
        <v>0</v>
      </c>
      <c r="G837" t="s">
        <v>2649</v>
      </c>
      <c r="H837" t="s">
        <v>187</v>
      </c>
      <c r="I837" t="s">
        <v>2650</v>
      </c>
      <c r="J837" s="1" t="s">
        <v>2651</v>
      </c>
    </row>
    <row r="838" spans="1:10" x14ac:dyDescent="0.25">
      <c r="A838" t="s">
        <v>2652</v>
      </c>
      <c r="B838">
        <v>2019</v>
      </c>
      <c r="C838" t="s">
        <v>222</v>
      </c>
      <c r="D838" t="b">
        <f>TRUE()</f>
        <v>1</v>
      </c>
      <c r="E838" t="b">
        <f>COUNTIF(connections!A:A, A838) &gt; 0</f>
        <v>1</v>
      </c>
      <c r="G838" t="s">
        <v>2653</v>
      </c>
      <c r="H838" t="s">
        <v>187</v>
      </c>
      <c r="I838" t="s">
        <v>2654</v>
      </c>
      <c r="J838" s="1" t="s">
        <v>2655</v>
      </c>
    </row>
    <row r="839" spans="1:10" x14ac:dyDescent="0.25">
      <c r="A839" t="s">
        <v>7909</v>
      </c>
      <c r="B839">
        <v>2026</v>
      </c>
      <c r="C839" t="s">
        <v>182</v>
      </c>
      <c r="D839" t="b">
        <f>TRUE()</f>
        <v>1</v>
      </c>
      <c r="E839" t="b">
        <f>COUNTIF(connections!A:A, A839) &gt; 0</f>
        <v>0</v>
      </c>
      <c r="G839" t="s">
        <v>7910</v>
      </c>
      <c r="J839" s="10" t="s">
        <v>7911</v>
      </c>
    </row>
    <row r="840" spans="1:10" x14ac:dyDescent="0.25">
      <c r="A840" t="s">
        <v>8117</v>
      </c>
      <c r="B840">
        <v>2026</v>
      </c>
      <c r="C840" t="s">
        <v>176</v>
      </c>
      <c r="D840" t="b">
        <f>TRUE()</f>
        <v>1</v>
      </c>
      <c r="E840" t="b">
        <f>COUNTIF(connections!A:A, A840) &gt; 0</f>
        <v>0</v>
      </c>
      <c r="G840" t="s">
        <v>8119</v>
      </c>
      <c r="J840" s="10" t="s">
        <v>8118</v>
      </c>
    </row>
    <row r="841" spans="1:10" x14ac:dyDescent="0.25">
      <c r="A841" t="s">
        <v>2656</v>
      </c>
      <c r="B841">
        <v>2004</v>
      </c>
      <c r="C841" t="s">
        <v>179</v>
      </c>
      <c r="D841" t="b">
        <f>TRUE()</f>
        <v>1</v>
      </c>
      <c r="E841" t="b">
        <f>COUNTIF(connections!A:A, A841) &gt; 0</f>
        <v>0</v>
      </c>
      <c r="G841" t="s">
        <v>2657</v>
      </c>
      <c r="H841" t="s">
        <v>187</v>
      </c>
      <c r="I841" t="s">
        <v>2658</v>
      </c>
    </row>
    <row r="842" spans="1:10" x14ac:dyDescent="0.25">
      <c r="A842" t="s">
        <v>2659</v>
      </c>
      <c r="B842">
        <v>2023</v>
      </c>
      <c r="C842" t="s">
        <v>222</v>
      </c>
      <c r="D842" t="b">
        <f>TRUE()</f>
        <v>1</v>
      </c>
      <c r="E842" t="b">
        <f>COUNTIF(connections!A:A, A842) &gt; 0</f>
        <v>0</v>
      </c>
      <c r="F842" t="s">
        <v>1164</v>
      </c>
      <c r="G842" t="s">
        <v>2660</v>
      </c>
      <c r="H842" t="s">
        <v>187</v>
      </c>
      <c r="I842" t="s">
        <v>2661</v>
      </c>
      <c r="J842" s="1" t="s">
        <v>2662</v>
      </c>
    </row>
    <row r="843" spans="1:10" x14ac:dyDescent="0.25">
      <c r="A843" t="s">
        <v>2663</v>
      </c>
      <c r="B843">
        <v>2024</v>
      </c>
      <c r="C843" t="s">
        <v>176</v>
      </c>
      <c r="D843" t="b">
        <f>TRUE()</f>
        <v>1</v>
      </c>
      <c r="E843" t="b">
        <f>COUNTIF(connections!A:A, A843) &gt; 0</f>
        <v>0</v>
      </c>
      <c r="G843" t="s">
        <v>2664</v>
      </c>
      <c r="H843" t="s">
        <v>187</v>
      </c>
      <c r="I843" t="s">
        <v>2665</v>
      </c>
      <c r="J843" s="1" t="s">
        <v>2666</v>
      </c>
    </row>
    <row r="844" spans="1:10" x14ac:dyDescent="0.25">
      <c r="A844" t="s">
        <v>2667</v>
      </c>
      <c r="B844">
        <v>2025</v>
      </c>
      <c r="C844" t="s">
        <v>182</v>
      </c>
      <c r="D844" t="b">
        <f>TRUE()</f>
        <v>1</v>
      </c>
      <c r="E844" t="b">
        <f>COUNTIF(connections!A:A, A844) &gt; 0</f>
        <v>0</v>
      </c>
      <c r="G844" t="s">
        <v>2668</v>
      </c>
      <c r="H844" t="s">
        <v>187</v>
      </c>
      <c r="I844" t="s">
        <v>8109</v>
      </c>
      <c r="J844" s="10" t="s">
        <v>2985</v>
      </c>
    </row>
    <row r="845" spans="1:10" x14ac:dyDescent="0.25">
      <c r="A845" t="s">
        <v>2669</v>
      </c>
      <c r="B845">
        <v>2024</v>
      </c>
      <c r="C845" t="s">
        <v>176</v>
      </c>
      <c r="D845" t="b">
        <f>TRUE()</f>
        <v>1</v>
      </c>
      <c r="E845" t="b">
        <f>COUNTIF(connections!A:A, A845) &gt; 0</f>
        <v>0</v>
      </c>
      <c r="G845" t="s">
        <v>2670</v>
      </c>
    </row>
    <row r="846" spans="1:10" x14ac:dyDescent="0.25">
      <c r="A846" t="s">
        <v>2671</v>
      </c>
      <c r="B846">
        <v>2026</v>
      </c>
      <c r="C846" t="s">
        <v>182</v>
      </c>
      <c r="D846" t="b">
        <f>TRUE()</f>
        <v>1</v>
      </c>
      <c r="E846" t="b">
        <f>COUNTIF(connections!A:A, A846) &gt; 0</f>
        <v>0</v>
      </c>
      <c r="F846" t="s">
        <v>506</v>
      </c>
      <c r="G846" t="s">
        <v>2672</v>
      </c>
      <c r="H846" t="s">
        <v>187</v>
      </c>
      <c r="I846" t="s">
        <v>2673</v>
      </c>
      <c r="J846" s="1" t="s">
        <v>2674</v>
      </c>
    </row>
    <row r="847" spans="1:10" x14ac:dyDescent="0.25">
      <c r="A847" t="s">
        <v>2675</v>
      </c>
      <c r="B847">
        <v>2022</v>
      </c>
      <c r="C847" t="s">
        <v>176</v>
      </c>
      <c r="D847" t="b">
        <f>TRUE()</f>
        <v>1</v>
      </c>
      <c r="E847" t="b">
        <f>COUNTIF(connections!A:A, A847) &gt; 0</f>
        <v>1</v>
      </c>
      <c r="G847" t="s">
        <v>2676</v>
      </c>
      <c r="H847" t="s">
        <v>187</v>
      </c>
      <c r="I847" t="s">
        <v>2677</v>
      </c>
      <c r="J847" s="1" t="s">
        <v>2678</v>
      </c>
    </row>
    <row r="848" spans="1:10" x14ac:dyDescent="0.25">
      <c r="A848" t="s">
        <v>2679</v>
      </c>
      <c r="B848">
        <v>2018</v>
      </c>
      <c r="C848" t="s">
        <v>176</v>
      </c>
      <c r="D848" t="b">
        <f>TRUE()</f>
        <v>1</v>
      </c>
      <c r="E848" t="b">
        <f>COUNTIF(connections!A:A, A848) &gt; 0</f>
        <v>0</v>
      </c>
      <c r="G848" t="s">
        <v>2680</v>
      </c>
    </row>
    <row r="849" spans="1:10" x14ac:dyDescent="0.25">
      <c r="A849" t="s">
        <v>2681</v>
      </c>
      <c r="B849">
        <v>2014</v>
      </c>
      <c r="C849" t="s">
        <v>179</v>
      </c>
      <c r="D849" t="b">
        <f>TRUE()</f>
        <v>1</v>
      </c>
      <c r="E849" t="b">
        <f>COUNTIF(connections!A:A, A849) &gt; 0</f>
        <v>0</v>
      </c>
      <c r="G849" t="s">
        <v>2682</v>
      </c>
      <c r="J849" s="10" t="s">
        <v>2683</v>
      </c>
    </row>
    <row r="850" spans="1:10" x14ac:dyDescent="0.25">
      <c r="A850" t="s">
        <v>2684</v>
      </c>
      <c r="B850">
        <v>2025</v>
      </c>
      <c r="C850" t="s">
        <v>222</v>
      </c>
      <c r="D850" t="b">
        <f>FALSE()</f>
        <v>0</v>
      </c>
      <c r="E850" t="b">
        <f>COUNTIF(connections!A:A, A850) &gt; 0</f>
        <v>0</v>
      </c>
      <c r="F850" t="s">
        <v>404</v>
      </c>
      <c r="G850" t="s">
        <v>2685</v>
      </c>
    </row>
    <row r="851" spans="1:10" x14ac:dyDescent="0.25">
      <c r="A851" t="s">
        <v>14300</v>
      </c>
      <c r="B851">
        <v>2026</v>
      </c>
      <c r="C851" t="s">
        <v>222</v>
      </c>
      <c r="D851" t="b">
        <v>0</v>
      </c>
      <c r="E851" t="b">
        <f>COUNTIF(connections!A:A, A851) &gt; 0</f>
        <v>0</v>
      </c>
      <c r="G851" t="s">
        <v>14301</v>
      </c>
      <c r="J851" s="10" t="s">
        <v>14302</v>
      </c>
    </row>
    <row r="852" spans="1:10" x14ac:dyDescent="0.25">
      <c r="A852" t="s">
        <v>2686</v>
      </c>
      <c r="B852">
        <v>2025</v>
      </c>
      <c r="C852" t="s">
        <v>182</v>
      </c>
      <c r="D852" t="b">
        <f>TRUE()</f>
        <v>1</v>
      </c>
      <c r="E852" t="b">
        <f>COUNTIF(connections!A:A, A852) &gt; 0</f>
        <v>0</v>
      </c>
      <c r="G852" t="s">
        <v>2687</v>
      </c>
    </row>
    <row r="853" spans="1:10" x14ac:dyDescent="0.25">
      <c r="A853" t="s">
        <v>2688</v>
      </c>
      <c r="B853">
        <v>2023</v>
      </c>
      <c r="C853" t="s">
        <v>176</v>
      </c>
      <c r="D853" t="b">
        <f>TRUE()</f>
        <v>1</v>
      </c>
      <c r="E853" t="b">
        <f>COUNTIF(connections!A:A, A853) &gt; 0</f>
        <v>0</v>
      </c>
      <c r="G853" t="s">
        <v>2689</v>
      </c>
      <c r="H853" t="s">
        <v>187</v>
      </c>
      <c r="I853" t="s">
        <v>9839</v>
      </c>
      <c r="J853" s="10" t="s">
        <v>2690</v>
      </c>
    </row>
    <row r="854" spans="1:10" x14ac:dyDescent="0.25">
      <c r="A854" t="s">
        <v>2691</v>
      </c>
      <c r="B854">
        <v>2023</v>
      </c>
      <c r="C854" t="s">
        <v>176</v>
      </c>
      <c r="D854" t="b">
        <f>TRUE()</f>
        <v>1</v>
      </c>
      <c r="E854" t="b">
        <f>COUNTIF(connections!A:A, A854) &gt; 0</f>
        <v>0</v>
      </c>
      <c r="G854" t="s">
        <v>2692</v>
      </c>
      <c r="H854" t="s">
        <v>187</v>
      </c>
      <c r="I854" t="s">
        <v>2693</v>
      </c>
      <c r="J854" s="1" t="s">
        <v>2694</v>
      </c>
    </row>
    <row r="855" spans="1:10" x14ac:dyDescent="0.25">
      <c r="A855" t="s">
        <v>7938</v>
      </c>
      <c r="B855">
        <v>2026</v>
      </c>
      <c r="C855" t="s">
        <v>182</v>
      </c>
      <c r="D855" t="b">
        <f>TRUE()</f>
        <v>1</v>
      </c>
      <c r="E855" t="b">
        <f>COUNTIF(connections!A:A, A855) &gt; 0</f>
        <v>0</v>
      </c>
      <c r="G855" t="s">
        <v>7939</v>
      </c>
      <c r="J855" s="10" t="s">
        <v>7940</v>
      </c>
    </row>
    <row r="856" spans="1:10" x14ac:dyDescent="0.25">
      <c r="A856" t="s">
        <v>2695</v>
      </c>
      <c r="B856">
        <v>2025</v>
      </c>
      <c r="C856" t="s">
        <v>182</v>
      </c>
      <c r="D856" t="b">
        <f>TRUE()</f>
        <v>1</v>
      </c>
      <c r="E856" t="b">
        <f>COUNTIF(connections!A:A, A856) &gt; 0</f>
        <v>1</v>
      </c>
      <c r="F856" t="s">
        <v>1030</v>
      </c>
      <c r="G856" t="s">
        <v>2696</v>
      </c>
      <c r="J856" s="10" t="s">
        <v>2697</v>
      </c>
    </row>
    <row r="857" spans="1:10" x14ac:dyDescent="0.25">
      <c r="A857" t="s">
        <v>2698</v>
      </c>
      <c r="B857">
        <v>2022</v>
      </c>
      <c r="C857" t="s">
        <v>176</v>
      </c>
      <c r="D857" t="b">
        <f>TRUE()</f>
        <v>1</v>
      </c>
      <c r="E857" t="b">
        <f>COUNTIF(connections!A:A, A857) &gt; 0</f>
        <v>1</v>
      </c>
      <c r="G857" t="s">
        <v>2699</v>
      </c>
      <c r="H857" t="s">
        <v>187</v>
      </c>
      <c r="I857" t="s">
        <v>2700</v>
      </c>
      <c r="J857" s="1" t="s">
        <v>2701</v>
      </c>
    </row>
    <row r="858" spans="1:10" x14ac:dyDescent="0.25">
      <c r="A858" t="s">
        <v>2702</v>
      </c>
      <c r="B858">
        <v>2022</v>
      </c>
      <c r="C858" t="s">
        <v>222</v>
      </c>
      <c r="D858" t="b">
        <f>TRUE()</f>
        <v>1</v>
      </c>
      <c r="E858" t="b">
        <f>COUNTIF(connections!A:A, A858) &gt; 0</f>
        <v>0</v>
      </c>
      <c r="G858" t="s">
        <v>2703</v>
      </c>
      <c r="H858" t="s">
        <v>187</v>
      </c>
      <c r="I858" t="s">
        <v>2704</v>
      </c>
      <c r="J858" s="1" t="s">
        <v>2705</v>
      </c>
    </row>
    <row r="859" spans="1:10" x14ac:dyDescent="0.25">
      <c r="A859" t="s">
        <v>2706</v>
      </c>
      <c r="B859">
        <v>1991</v>
      </c>
      <c r="C859" t="s">
        <v>176</v>
      </c>
      <c r="D859" t="b">
        <f>TRUE()</f>
        <v>1</v>
      </c>
      <c r="E859" t="b">
        <f>COUNTIF(connections!A:A, A859) &gt; 0</f>
        <v>1</v>
      </c>
      <c r="G859" t="s">
        <v>2707</v>
      </c>
      <c r="H859" t="s">
        <v>187</v>
      </c>
      <c r="I859" t="s">
        <v>2708</v>
      </c>
    </row>
    <row r="860" spans="1:10" x14ac:dyDescent="0.25">
      <c r="A860" t="s">
        <v>2709</v>
      </c>
      <c r="B860">
        <v>2019</v>
      </c>
      <c r="C860" t="s">
        <v>176</v>
      </c>
      <c r="D860" t="b">
        <f>TRUE()</f>
        <v>1</v>
      </c>
      <c r="E860" t="b">
        <f>COUNTIF(connections!A:A, A860) &gt; 0</f>
        <v>0</v>
      </c>
      <c r="G860" t="s">
        <v>2710</v>
      </c>
    </row>
    <row r="861" spans="1:10" x14ac:dyDescent="0.25">
      <c r="A861" t="s">
        <v>2711</v>
      </c>
      <c r="B861">
        <v>2022</v>
      </c>
      <c r="C861" t="s">
        <v>176</v>
      </c>
      <c r="D861" t="b">
        <f>TRUE()</f>
        <v>1</v>
      </c>
      <c r="E861" t="b">
        <f>COUNTIF(connections!A:A, A861) &gt; 0</f>
        <v>0</v>
      </c>
      <c r="G861" t="s">
        <v>2712</v>
      </c>
      <c r="H861" t="s">
        <v>187</v>
      </c>
      <c r="I861" t="s">
        <v>2713</v>
      </c>
      <c r="J861" s="1" t="s">
        <v>2714</v>
      </c>
    </row>
    <row r="862" spans="1:10" x14ac:dyDescent="0.25">
      <c r="A862" t="s">
        <v>2715</v>
      </c>
      <c r="B862">
        <v>1999</v>
      </c>
      <c r="C862" t="s">
        <v>179</v>
      </c>
      <c r="D862" t="b">
        <f>TRUE()</f>
        <v>1</v>
      </c>
      <c r="E862" t="b">
        <f>COUNTIF(connections!A:A, A862) &gt; 0</f>
        <v>1</v>
      </c>
      <c r="G862" t="s">
        <v>2716</v>
      </c>
      <c r="H862" t="s">
        <v>187</v>
      </c>
      <c r="I862" t="s">
        <v>2717</v>
      </c>
    </row>
    <row r="863" spans="1:10" x14ac:dyDescent="0.25">
      <c r="A863" t="s">
        <v>2718</v>
      </c>
      <c r="B863">
        <v>2002</v>
      </c>
      <c r="C863" t="s">
        <v>179</v>
      </c>
      <c r="D863" t="b">
        <f>TRUE()</f>
        <v>1</v>
      </c>
      <c r="E863" t="b">
        <f>COUNTIF(connections!A:A, A863) &gt; 0</f>
        <v>0</v>
      </c>
      <c r="G863" t="s">
        <v>2719</v>
      </c>
      <c r="H863" t="s">
        <v>187</v>
      </c>
      <c r="I863" t="s">
        <v>2720</v>
      </c>
    </row>
    <row r="864" spans="1:10" x14ac:dyDescent="0.25">
      <c r="A864" t="s">
        <v>2721</v>
      </c>
      <c r="B864">
        <v>1993</v>
      </c>
      <c r="C864" t="s">
        <v>179</v>
      </c>
      <c r="D864" t="b">
        <f>TRUE()</f>
        <v>1</v>
      </c>
      <c r="E864" t="b">
        <f>COUNTIF(connections!A:A, A864) &gt; 0</f>
        <v>1</v>
      </c>
      <c r="G864" t="s">
        <v>2722</v>
      </c>
      <c r="H864" t="s">
        <v>187</v>
      </c>
      <c r="I864" t="s">
        <v>2723</v>
      </c>
    </row>
    <row r="865" spans="1:10" x14ac:dyDescent="0.25">
      <c r="A865" t="s">
        <v>2724</v>
      </c>
      <c r="B865">
        <v>2025</v>
      </c>
      <c r="C865" t="s">
        <v>179</v>
      </c>
      <c r="D865" t="b">
        <f>TRUE()</f>
        <v>1</v>
      </c>
      <c r="E865" t="b">
        <f>COUNTIF(connections!A:A, A865) &gt; 0</f>
        <v>0</v>
      </c>
      <c r="F865" t="s">
        <v>328</v>
      </c>
      <c r="G865" t="s">
        <v>2725</v>
      </c>
      <c r="H865" t="s">
        <v>187</v>
      </c>
      <c r="I865" t="s">
        <v>2726</v>
      </c>
      <c r="J865" s="1" t="s">
        <v>2727</v>
      </c>
    </row>
    <row r="866" spans="1:10" x14ac:dyDescent="0.25">
      <c r="A866" t="s">
        <v>2728</v>
      </c>
      <c r="B866">
        <v>2024</v>
      </c>
      <c r="C866" t="s">
        <v>179</v>
      </c>
      <c r="D866" t="b">
        <f>TRUE()</f>
        <v>1</v>
      </c>
      <c r="E866" t="b">
        <f>COUNTIF(connections!A:A, A866) &gt; 0</f>
        <v>0</v>
      </c>
      <c r="F866" t="s">
        <v>328</v>
      </c>
      <c r="G866" t="s">
        <v>2729</v>
      </c>
      <c r="J866" s="10" t="s">
        <v>2730</v>
      </c>
    </row>
    <row r="867" spans="1:10" x14ac:dyDescent="0.25">
      <c r="A867" t="s">
        <v>2731</v>
      </c>
      <c r="B867">
        <v>2021</v>
      </c>
      <c r="C867" t="s">
        <v>179</v>
      </c>
      <c r="D867" t="b">
        <f>TRUE()</f>
        <v>1</v>
      </c>
      <c r="E867" t="b">
        <f>COUNTIF(connections!A:A, A867) &gt; 0</f>
        <v>0</v>
      </c>
      <c r="F867" t="s">
        <v>328</v>
      </c>
      <c r="G867" t="s">
        <v>2732</v>
      </c>
      <c r="J867" s="10" t="s">
        <v>2733</v>
      </c>
    </row>
    <row r="868" spans="1:10" x14ac:dyDescent="0.25">
      <c r="A868" t="s">
        <v>14280</v>
      </c>
      <c r="B868">
        <v>2023</v>
      </c>
      <c r="C868" t="s">
        <v>176</v>
      </c>
      <c r="D868" t="b">
        <v>0</v>
      </c>
      <c r="E868" t="b">
        <f>COUNTIF(connections!A:A, A868) &gt; 0</f>
        <v>0</v>
      </c>
      <c r="F868" t="s">
        <v>328</v>
      </c>
      <c r="G868" t="s">
        <v>14281</v>
      </c>
      <c r="J868" s="10" t="s">
        <v>14282</v>
      </c>
    </row>
    <row r="869" spans="1:10" x14ac:dyDescent="0.25">
      <c r="A869" t="s">
        <v>2734</v>
      </c>
      <c r="B869">
        <v>2022</v>
      </c>
      <c r="C869" t="s">
        <v>182</v>
      </c>
      <c r="D869" t="b">
        <f>TRUE()</f>
        <v>1</v>
      </c>
      <c r="E869" t="b">
        <f>COUNTIF(connections!A:A, A869) &gt; 0</f>
        <v>0</v>
      </c>
      <c r="F869" t="s">
        <v>328</v>
      </c>
      <c r="G869" t="s">
        <v>2735</v>
      </c>
    </row>
    <row r="870" spans="1:10" x14ac:dyDescent="0.25">
      <c r="A870" t="s">
        <v>9961</v>
      </c>
      <c r="B870">
        <v>2024</v>
      </c>
      <c r="C870" t="s">
        <v>176</v>
      </c>
      <c r="D870" t="b">
        <v>0</v>
      </c>
      <c r="E870" t="b">
        <f>COUNTIF(connections!A:A, A870) &gt; 0</f>
        <v>0</v>
      </c>
      <c r="F870" t="s">
        <v>328</v>
      </c>
      <c r="G870" t="s">
        <v>9962</v>
      </c>
      <c r="J870" s="10" t="s">
        <v>9963</v>
      </c>
    </row>
    <row r="871" spans="1:10" x14ac:dyDescent="0.25">
      <c r="A871" t="s">
        <v>2736</v>
      </c>
      <c r="B871">
        <v>2025</v>
      </c>
      <c r="C871" t="s">
        <v>222</v>
      </c>
      <c r="D871" t="b">
        <f>TRUE()</f>
        <v>1</v>
      </c>
      <c r="E871" t="b">
        <f>COUNTIF(connections!A:A, A871) &gt; 0</f>
        <v>0</v>
      </c>
      <c r="G871" t="s">
        <v>2737</v>
      </c>
    </row>
    <row r="872" spans="1:10" x14ac:dyDescent="0.25">
      <c r="A872" t="s">
        <v>2738</v>
      </c>
      <c r="B872">
        <v>2023</v>
      </c>
      <c r="C872" t="s">
        <v>182</v>
      </c>
      <c r="D872" t="b">
        <f>TRUE()</f>
        <v>1</v>
      </c>
      <c r="E872" t="b">
        <f>COUNTIF(connections!A:A, A872) &gt; 0</f>
        <v>0</v>
      </c>
      <c r="F872" t="s">
        <v>404</v>
      </c>
      <c r="G872" t="s">
        <v>2739</v>
      </c>
      <c r="H872" t="s">
        <v>187</v>
      </c>
      <c r="I872" t="s">
        <v>2740</v>
      </c>
      <c r="J872" s="1" t="s">
        <v>2741</v>
      </c>
    </row>
    <row r="873" spans="1:10" x14ac:dyDescent="0.25">
      <c r="A873" t="s">
        <v>2742</v>
      </c>
      <c r="B873">
        <v>2024</v>
      </c>
      <c r="C873" t="s">
        <v>222</v>
      </c>
      <c r="D873" t="b">
        <f>TRUE()</f>
        <v>1</v>
      </c>
      <c r="E873" t="b">
        <f>COUNTIF(connections!A:A, A873) &gt; 0</f>
        <v>0</v>
      </c>
      <c r="F873" t="s">
        <v>404</v>
      </c>
      <c r="G873" t="s">
        <v>2743</v>
      </c>
    </row>
    <row r="874" spans="1:10" x14ac:dyDescent="0.25">
      <c r="A874" t="s">
        <v>2744</v>
      </c>
      <c r="B874">
        <v>2017</v>
      </c>
      <c r="C874" t="s">
        <v>176</v>
      </c>
      <c r="D874" t="b">
        <f>TRUE()</f>
        <v>1</v>
      </c>
      <c r="E874" t="b">
        <f>COUNTIF(connections!A:A, A874) &gt; 0</f>
        <v>0</v>
      </c>
      <c r="G874" t="s">
        <v>2745</v>
      </c>
      <c r="H874" t="s">
        <v>187</v>
      </c>
      <c r="I874" t="s">
        <v>8316</v>
      </c>
      <c r="J874" s="10" t="s">
        <v>2746</v>
      </c>
    </row>
    <row r="875" spans="1:10" x14ac:dyDescent="0.25">
      <c r="A875" t="s">
        <v>2747</v>
      </c>
      <c r="B875">
        <v>2014</v>
      </c>
      <c r="C875" t="s">
        <v>176</v>
      </c>
      <c r="D875" t="b">
        <f>TRUE()</f>
        <v>1</v>
      </c>
      <c r="E875" t="b">
        <f>COUNTIF(connections!A:A, A875) &gt; 0</f>
        <v>1</v>
      </c>
      <c r="G875" t="s">
        <v>2748</v>
      </c>
      <c r="H875" t="s">
        <v>187</v>
      </c>
      <c r="I875" t="s">
        <v>2749</v>
      </c>
      <c r="J875" s="1" t="s">
        <v>2750</v>
      </c>
    </row>
    <row r="876" spans="1:10" x14ac:dyDescent="0.25">
      <c r="A876" t="s">
        <v>2751</v>
      </c>
      <c r="B876">
        <v>2021</v>
      </c>
      <c r="C876" t="s">
        <v>182</v>
      </c>
      <c r="D876" t="b">
        <f>TRUE()</f>
        <v>1</v>
      </c>
      <c r="E876" t="b">
        <f>COUNTIF(connections!A:A, A876) &gt; 0</f>
        <v>1</v>
      </c>
      <c r="F876" t="s">
        <v>404</v>
      </c>
      <c r="G876" t="s">
        <v>2752</v>
      </c>
      <c r="H876" t="s">
        <v>187</v>
      </c>
      <c r="I876" t="s">
        <v>2753</v>
      </c>
      <c r="J876" s="1" t="s">
        <v>2754</v>
      </c>
    </row>
    <row r="877" spans="1:10" x14ac:dyDescent="0.25">
      <c r="A877" t="s">
        <v>2755</v>
      </c>
      <c r="B877">
        <v>2025</v>
      </c>
      <c r="C877" t="s">
        <v>182</v>
      </c>
      <c r="D877" t="b">
        <f>TRUE()</f>
        <v>1</v>
      </c>
      <c r="E877" t="b">
        <f>COUNTIF(connections!A:A, A877) &gt; 0</f>
        <v>0</v>
      </c>
      <c r="G877" t="s">
        <v>2756</v>
      </c>
    </row>
    <row r="878" spans="1:10" x14ac:dyDescent="0.25">
      <c r="A878" t="s">
        <v>14267</v>
      </c>
      <c r="B878">
        <v>2003</v>
      </c>
      <c r="C878" t="s">
        <v>176</v>
      </c>
      <c r="D878" t="b">
        <v>1</v>
      </c>
      <c r="E878" t="b">
        <f>COUNTIF(connections!A:A, A878) &gt; 0</f>
        <v>0</v>
      </c>
      <c r="F878" t="s">
        <v>274</v>
      </c>
      <c r="G878" t="s">
        <v>14268</v>
      </c>
      <c r="H878" t="s">
        <v>187</v>
      </c>
      <c r="I878" t="s">
        <v>14272</v>
      </c>
      <c r="J878" s="10" t="s">
        <v>14271</v>
      </c>
    </row>
    <row r="879" spans="1:10" x14ac:dyDescent="0.25">
      <c r="A879" t="s">
        <v>8092</v>
      </c>
      <c r="B879">
        <v>2024</v>
      </c>
      <c r="C879" t="s">
        <v>222</v>
      </c>
      <c r="D879" t="b">
        <f>TRUE()</f>
        <v>1</v>
      </c>
      <c r="E879" t="b">
        <f>COUNTIF(connections!A:A, A879) &gt; 0</f>
        <v>0</v>
      </c>
      <c r="G879" t="s">
        <v>8093</v>
      </c>
      <c r="J879" s="10" t="s">
        <v>8094</v>
      </c>
    </row>
    <row r="880" spans="1:10" x14ac:dyDescent="0.25">
      <c r="A880" t="s">
        <v>2757</v>
      </c>
      <c r="B880">
        <v>2019</v>
      </c>
      <c r="C880" t="s">
        <v>182</v>
      </c>
      <c r="D880" t="b">
        <f>TRUE()</f>
        <v>1</v>
      </c>
      <c r="E880" t="b">
        <f>COUNTIF(connections!A:A, A880) &gt; 0</f>
        <v>0</v>
      </c>
      <c r="G880" t="s">
        <v>2758</v>
      </c>
      <c r="H880" t="s">
        <v>187</v>
      </c>
      <c r="I880" t="s">
        <v>8317</v>
      </c>
      <c r="J880" s="1" t="s">
        <v>2759</v>
      </c>
    </row>
    <row r="881" spans="1:10" x14ac:dyDescent="0.25">
      <c r="A881" t="s">
        <v>2760</v>
      </c>
      <c r="B881">
        <v>2017</v>
      </c>
      <c r="C881" t="s">
        <v>176</v>
      </c>
      <c r="D881" t="b">
        <f>TRUE()</f>
        <v>1</v>
      </c>
      <c r="E881" t="b">
        <f>COUNTIF(connections!A:A, A881) &gt; 0</f>
        <v>0</v>
      </c>
      <c r="G881" t="s">
        <v>2761</v>
      </c>
      <c r="J881" s="10" t="s">
        <v>2762</v>
      </c>
    </row>
    <row r="882" spans="1:10" x14ac:dyDescent="0.25">
      <c r="A882" t="s">
        <v>2763</v>
      </c>
      <c r="B882">
        <v>2026</v>
      </c>
      <c r="C882" t="s">
        <v>182</v>
      </c>
      <c r="D882" t="b">
        <f>TRUE()</f>
        <v>1</v>
      </c>
      <c r="E882" t="b">
        <f>COUNTIF(connections!A:A, A882) &gt; 0</f>
        <v>0</v>
      </c>
      <c r="G882" t="s">
        <v>2764</v>
      </c>
      <c r="H882" t="s">
        <v>187</v>
      </c>
      <c r="I882" t="s">
        <v>8110</v>
      </c>
      <c r="J882" s="1" t="s">
        <v>2765</v>
      </c>
    </row>
    <row r="883" spans="1:10" x14ac:dyDescent="0.25">
      <c r="A883" t="s">
        <v>2766</v>
      </c>
      <c r="B883">
        <v>2025</v>
      </c>
      <c r="C883" t="s">
        <v>176</v>
      </c>
      <c r="D883" t="b">
        <f>TRUE()</f>
        <v>1</v>
      </c>
      <c r="E883" t="b">
        <f>COUNTIF(connections!A:A, A883) &gt; 0</f>
        <v>0</v>
      </c>
      <c r="G883" t="s">
        <v>2767</v>
      </c>
      <c r="H883" t="s">
        <v>187</v>
      </c>
      <c r="I883" t="s">
        <v>8104</v>
      </c>
      <c r="J883" s="1" t="s">
        <v>2768</v>
      </c>
    </row>
    <row r="884" spans="1:10" x14ac:dyDescent="0.25">
      <c r="A884" t="s">
        <v>2769</v>
      </c>
      <c r="B884">
        <v>2012</v>
      </c>
      <c r="C884" t="s">
        <v>179</v>
      </c>
      <c r="D884" t="b">
        <f>TRUE()</f>
        <v>1</v>
      </c>
      <c r="E884" t="b">
        <f>COUNTIF(connections!A:A, A884) &gt; 0</f>
        <v>1</v>
      </c>
      <c r="G884" t="s">
        <v>2770</v>
      </c>
    </row>
    <row r="885" spans="1:10" x14ac:dyDescent="0.25">
      <c r="A885" t="s">
        <v>2771</v>
      </c>
      <c r="B885">
        <v>2021</v>
      </c>
      <c r="C885" t="s">
        <v>179</v>
      </c>
      <c r="D885" t="b">
        <f>TRUE()</f>
        <v>1</v>
      </c>
      <c r="E885" t="b">
        <f>COUNTIF(connections!A:A, A885) &gt; 0</f>
        <v>0</v>
      </c>
      <c r="G885" t="s">
        <v>2772</v>
      </c>
      <c r="H885" t="s">
        <v>187</v>
      </c>
      <c r="I885" t="s">
        <v>2773</v>
      </c>
      <c r="J885" s="1" t="s">
        <v>2774</v>
      </c>
    </row>
    <row r="886" spans="1:10" x14ac:dyDescent="0.25">
      <c r="A886" t="s">
        <v>12674</v>
      </c>
      <c r="B886">
        <v>2025</v>
      </c>
      <c r="C886" t="s">
        <v>176</v>
      </c>
      <c r="D886" t="b">
        <v>1</v>
      </c>
      <c r="E886" t="b">
        <f>COUNTIF(connections!A:A, A886) &gt; 0</f>
        <v>0</v>
      </c>
      <c r="F886" t="s">
        <v>529</v>
      </c>
      <c r="G886" t="s">
        <v>12675</v>
      </c>
      <c r="J886" s="10" t="s">
        <v>12676</v>
      </c>
    </row>
    <row r="887" spans="1:10" x14ac:dyDescent="0.25">
      <c r="A887" t="s">
        <v>7678</v>
      </c>
      <c r="B887">
        <v>2026</v>
      </c>
      <c r="C887" t="s">
        <v>182</v>
      </c>
      <c r="D887" t="b">
        <f>TRUE()</f>
        <v>1</v>
      </c>
      <c r="E887" t="b">
        <f>COUNTIF(connections!A:A, A887) &gt; 0</f>
        <v>0</v>
      </c>
      <c r="G887" t="s">
        <v>7679</v>
      </c>
      <c r="J887" s="10" t="s">
        <v>7677</v>
      </c>
    </row>
    <row r="888" spans="1:10" x14ac:dyDescent="0.25">
      <c r="A888" t="s">
        <v>2775</v>
      </c>
      <c r="B888">
        <v>2021</v>
      </c>
      <c r="C888" t="s">
        <v>222</v>
      </c>
      <c r="D888" t="b">
        <f>FALSE()</f>
        <v>0</v>
      </c>
      <c r="E888" t="b">
        <f>COUNTIF(connections!A:A, A888) &gt; 0</f>
        <v>1</v>
      </c>
      <c r="F888" t="s">
        <v>2776</v>
      </c>
      <c r="G888" t="s">
        <v>2777</v>
      </c>
      <c r="H888" t="s">
        <v>187</v>
      </c>
      <c r="I888" t="s">
        <v>2778</v>
      </c>
      <c r="J888" s="1" t="s">
        <v>2779</v>
      </c>
    </row>
    <row r="889" spans="1:10" x14ac:dyDescent="0.25">
      <c r="A889" t="s">
        <v>14297</v>
      </c>
      <c r="B889">
        <v>2024</v>
      </c>
      <c r="C889" t="s">
        <v>222</v>
      </c>
      <c r="D889" t="b">
        <v>0</v>
      </c>
      <c r="E889" t="b">
        <f>COUNTIF(connections!A:A, A889) &gt; 0</f>
        <v>0</v>
      </c>
      <c r="G889" t="s">
        <v>14298</v>
      </c>
      <c r="J889" s="10" t="s">
        <v>14299</v>
      </c>
    </row>
    <row r="890" spans="1:10" x14ac:dyDescent="0.25">
      <c r="A890" t="s">
        <v>2780</v>
      </c>
      <c r="B890">
        <v>2024</v>
      </c>
      <c r="C890" t="s">
        <v>176</v>
      </c>
      <c r="D890" t="b">
        <f>FALSE()</f>
        <v>0</v>
      </c>
      <c r="E890" t="b">
        <f>COUNTIF(connections!A:A, A890) &gt; 0</f>
        <v>0</v>
      </c>
      <c r="F890" t="s">
        <v>277</v>
      </c>
      <c r="G890" t="s">
        <v>2781</v>
      </c>
    </row>
    <row r="891" spans="1:10" x14ac:dyDescent="0.25">
      <c r="A891" t="s">
        <v>2782</v>
      </c>
      <c r="B891">
        <v>2019</v>
      </c>
      <c r="C891" t="s">
        <v>176</v>
      </c>
      <c r="D891" t="b">
        <f>TRUE()</f>
        <v>1</v>
      </c>
      <c r="E891" t="b">
        <f>COUNTIF(connections!A:A, A891) &gt; 0</f>
        <v>1</v>
      </c>
      <c r="F891" t="s">
        <v>617</v>
      </c>
      <c r="G891" t="s">
        <v>2783</v>
      </c>
      <c r="H891" t="s">
        <v>187</v>
      </c>
      <c r="I891" t="s">
        <v>2784</v>
      </c>
      <c r="J891" s="1" t="s">
        <v>2785</v>
      </c>
    </row>
    <row r="892" spans="1:10" x14ac:dyDescent="0.25">
      <c r="A892" t="s">
        <v>2786</v>
      </c>
      <c r="B892">
        <v>2025</v>
      </c>
      <c r="C892" t="s">
        <v>176</v>
      </c>
      <c r="D892" t="b">
        <f>TRUE()</f>
        <v>1</v>
      </c>
      <c r="E892" t="b">
        <f>COUNTIF(connections!A:A, A892) &gt; 0</f>
        <v>0</v>
      </c>
      <c r="F892" t="s">
        <v>617</v>
      </c>
      <c r="G892" t="s">
        <v>2787</v>
      </c>
    </row>
    <row r="893" spans="1:10" x14ac:dyDescent="0.25">
      <c r="A893" t="s">
        <v>2788</v>
      </c>
      <c r="B893">
        <v>2017</v>
      </c>
      <c r="C893" t="s">
        <v>176</v>
      </c>
      <c r="D893" t="b">
        <f>TRUE()</f>
        <v>1</v>
      </c>
      <c r="E893" t="b">
        <f>COUNTIF(connections!A:A, A893) &gt; 0</f>
        <v>1</v>
      </c>
      <c r="G893" t="s">
        <v>2789</v>
      </c>
      <c r="H893" t="s">
        <v>187</v>
      </c>
      <c r="I893" t="s">
        <v>12666</v>
      </c>
      <c r="J893" s="10" t="s">
        <v>12667</v>
      </c>
    </row>
    <row r="894" spans="1:10" x14ac:dyDescent="0.25">
      <c r="A894" t="s">
        <v>2790</v>
      </c>
      <c r="B894">
        <v>2022</v>
      </c>
      <c r="C894" t="s">
        <v>176</v>
      </c>
      <c r="D894" t="b">
        <f>TRUE()</f>
        <v>1</v>
      </c>
      <c r="E894" t="b">
        <f>COUNTIF(connections!A:A, A894) &gt; 0</f>
        <v>0</v>
      </c>
      <c r="G894" t="s">
        <v>2791</v>
      </c>
    </row>
    <row r="895" spans="1:10" x14ac:dyDescent="0.25">
      <c r="A895" t="s">
        <v>2792</v>
      </c>
      <c r="B895">
        <v>1992</v>
      </c>
      <c r="C895" t="s">
        <v>179</v>
      </c>
      <c r="D895" t="b">
        <f>TRUE()</f>
        <v>1</v>
      </c>
      <c r="E895" t="b">
        <f>COUNTIF(connections!A:A, A895) &gt; 0</f>
        <v>1</v>
      </c>
      <c r="G895" t="s">
        <v>2793</v>
      </c>
      <c r="H895" t="s">
        <v>187</v>
      </c>
      <c r="I895" t="s">
        <v>2794</v>
      </c>
      <c r="J895" s="1" t="s">
        <v>2795</v>
      </c>
    </row>
    <row r="896" spans="1:10" x14ac:dyDescent="0.25">
      <c r="A896" t="s">
        <v>2796</v>
      </c>
      <c r="B896">
        <v>2018</v>
      </c>
      <c r="C896" t="s">
        <v>176</v>
      </c>
      <c r="D896" t="b">
        <f>TRUE()</f>
        <v>1</v>
      </c>
      <c r="E896" t="b">
        <f>COUNTIF(connections!A:A, A896) &gt; 0</f>
        <v>0</v>
      </c>
      <c r="G896" t="s">
        <v>2797</v>
      </c>
    </row>
    <row r="897" spans="1:10" x14ac:dyDescent="0.25">
      <c r="A897" t="s">
        <v>2798</v>
      </c>
      <c r="B897">
        <v>2026</v>
      </c>
      <c r="C897" t="s">
        <v>182</v>
      </c>
      <c r="D897" t="b">
        <f>TRUE()</f>
        <v>1</v>
      </c>
      <c r="E897" t="b">
        <f>COUNTIF(connections!A:A, A897) &gt; 0</f>
        <v>0</v>
      </c>
      <c r="F897" t="s">
        <v>1805</v>
      </c>
      <c r="G897" t="s">
        <v>2799</v>
      </c>
    </row>
    <row r="898" spans="1:10" x14ac:dyDescent="0.25">
      <c r="A898" t="s">
        <v>2800</v>
      </c>
      <c r="B898">
        <v>2023</v>
      </c>
      <c r="C898" t="s">
        <v>176</v>
      </c>
      <c r="D898" t="b">
        <f>TRUE()</f>
        <v>1</v>
      </c>
      <c r="E898" t="b">
        <f>COUNTIF(connections!A:A, A898) &gt; 0</f>
        <v>0</v>
      </c>
      <c r="F898" t="s">
        <v>1805</v>
      </c>
      <c r="G898" t="s">
        <v>2801</v>
      </c>
      <c r="H898" t="s">
        <v>187</v>
      </c>
      <c r="I898" t="s">
        <v>2802</v>
      </c>
      <c r="J898" s="1" t="s">
        <v>2803</v>
      </c>
    </row>
    <row r="899" spans="1:10" x14ac:dyDescent="0.25">
      <c r="A899" t="s">
        <v>2804</v>
      </c>
      <c r="B899">
        <v>2021</v>
      </c>
      <c r="C899" t="s">
        <v>176</v>
      </c>
      <c r="D899" t="b">
        <f>TRUE()</f>
        <v>1</v>
      </c>
      <c r="E899" t="b">
        <f>COUNTIF(connections!A:A, A899) &gt; 0</f>
        <v>1</v>
      </c>
      <c r="F899" t="s">
        <v>1805</v>
      </c>
      <c r="G899" t="s">
        <v>2805</v>
      </c>
      <c r="H899" t="s">
        <v>187</v>
      </c>
      <c r="I899" t="s">
        <v>2806</v>
      </c>
      <c r="J899" s="1" t="s">
        <v>2807</v>
      </c>
    </row>
    <row r="900" spans="1:10" x14ac:dyDescent="0.25">
      <c r="A900" t="s">
        <v>2808</v>
      </c>
      <c r="B900">
        <v>2020</v>
      </c>
      <c r="C900" t="s">
        <v>182</v>
      </c>
      <c r="D900" t="b">
        <f>TRUE()</f>
        <v>1</v>
      </c>
      <c r="E900" t="b">
        <f>COUNTIF(connections!A:A, A900) &gt; 0</f>
        <v>0</v>
      </c>
      <c r="G900" t="s">
        <v>2809</v>
      </c>
      <c r="H900" t="s">
        <v>187</v>
      </c>
      <c r="I900" t="s">
        <v>2810</v>
      </c>
      <c r="J900" s="1" t="s">
        <v>2811</v>
      </c>
    </row>
    <row r="901" spans="1:10" x14ac:dyDescent="0.25">
      <c r="A901" t="s">
        <v>2812</v>
      </c>
      <c r="B901">
        <v>2024</v>
      </c>
      <c r="C901" t="s">
        <v>176</v>
      </c>
      <c r="D901" t="b">
        <f>TRUE()</f>
        <v>1</v>
      </c>
      <c r="E901" t="b">
        <f>COUNTIF(connections!A:A, A901) &gt; 0</f>
        <v>0</v>
      </c>
      <c r="G901" t="s">
        <v>2813</v>
      </c>
    </row>
    <row r="902" spans="1:10" x14ac:dyDescent="0.25">
      <c r="A902" t="s">
        <v>2814</v>
      </c>
      <c r="B902">
        <v>2026</v>
      </c>
      <c r="C902" t="s">
        <v>176</v>
      </c>
      <c r="D902" t="b">
        <f>TRUE()</f>
        <v>1</v>
      </c>
      <c r="E902" t="b">
        <f>COUNTIF(connections!A:A, A902) &gt; 0</f>
        <v>0</v>
      </c>
      <c r="F902" t="s">
        <v>277</v>
      </c>
      <c r="G902" t="s">
        <v>2815</v>
      </c>
      <c r="H902" t="s">
        <v>187</v>
      </c>
      <c r="I902" t="s">
        <v>2816</v>
      </c>
      <c r="J902" s="1" t="s">
        <v>2817</v>
      </c>
    </row>
    <row r="903" spans="1:10" x14ac:dyDescent="0.25">
      <c r="A903" t="s">
        <v>2818</v>
      </c>
      <c r="B903">
        <v>2021</v>
      </c>
      <c r="C903" t="s">
        <v>182</v>
      </c>
      <c r="D903" t="b">
        <f>TRUE()</f>
        <v>1</v>
      </c>
      <c r="E903" t="b">
        <f>COUNTIF(connections!A:A, A903) &gt; 0</f>
        <v>1</v>
      </c>
      <c r="F903" t="s">
        <v>1030</v>
      </c>
      <c r="G903" t="s">
        <v>2819</v>
      </c>
    </row>
    <row r="904" spans="1:10" x14ac:dyDescent="0.25">
      <c r="A904" t="s">
        <v>2820</v>
      </c>
      <c r="B904">
        <v>2025</v>
      </c>
      <c r="C904" t="s">
        <v>182</v>
      </c>
      <c r="D904" t="b">
        <f>TRUE()</f>
        <v>1</v>
      </c>
      <c r="E904" t="b">
        <f>COUNTIF(connections!A:A, A904) &gt; 0</f>
        <v>0</v>
      </c>
      <c r="G904" t="s">
        <v>2821</v>
      </c>
    </row>
    <row r="905" spans="1:10" x14ac:dyDescent="0.25">
      <c r="A905" t="s">
        <v>2822</v>
      </c>
      <c r="B905">
        <v>2026</v>
      </c>
      <c r="C905" t="s">
        <v>182</v>
      </c>
      <c r="D905" t="b">
        <f>TRUE()</f>
        <v>1</v>
      </c>
      <c r="E905" t="b">
        <f>COUNTIF(connections!A:A, A905) &gt; 0</f>
        <v>0</v>
      </c>
      <c r="G905" t="s">
        <v>2823</v>
      </c>
    </row>
    <row r="906" spans="1:10" x14ac:dyDescent="0.25">
      <c r="A906" t="s">
        <v>2824</v>
      </c>
      <c r="B906">
        <v>2019</v>
      </c>
      <c r="C906" t="s">
        <v>176</v>
      </c>
      <c r="D906" t="b">
        <f>TRUE()</f>
        <v>1</v>
      </c>
      <c r="E906" t="b">
        <f>COUNTIF(connections!A:A, A906) &gt; 0</f>
        <v>1</v>
      </c>
      <c r="F906" t="s">
        <v>274</v>
      </c>
      <c r="G906" t="s">
        <v>2825</v>
      </c>
      <c r="H906" t="s">
        <v>187</v>
      </c>
      <c r="I906" t="s">
        <v>2826</v>
      </c>
      <c r="J906" s="1" t="s">
        <v>2827</v>
      </c>
    </row>
    <row r="907" spans="1:10" x14ac:dyDescent="0.25">
      <c r="A907" t="s">
        <v>2828</v>
      </c>
      <c r="B907">
        <v>2022</v>
      </c>
      <c r="C907" t="s">
        <v>176</v>
      </c>
      <c r="D907" t="b">
        <f>TRUE()</f>
        <v>1</v>
      </c>
      <c r="E907" t="b">
        <f>COUNTIF(connections!A:A, A907) &gt; 0</f>
        <v>1</v>
      </c>
      <c r="G907" t="s">
        <v>2829</v>
      </c>
      <c r="H907" t="s">
        <v>187</v>
      </c>
      <c r="I907" t="s">
        <v>2830</v>
      </c>
      <c r="J907" s="10" t="s">
        <v>2831</v>
      </c>
    </row>
    <row r="908" spans="1:10" x14ac:dyDescent="0.25">
      <c r="A908" t="s">
        <v>2832</v>
      </c>
      <c r="B908">
        <v>2024</v>
      </c>
      <c r="C908" t="s">
        <v>222</v>
      </c>
      <c r="D908" t="b">
        <f>TRUE()</f>
        <v>1</v>
      </c>
      <c r="E908" t="b">
        <f>COUNTIF(connections!A:A, A908) &gt; 0</f>
        <v>0</v>
      </c>
      <c r="F908" t="s">
        <v>274</v>
      </c>
      <c r="G908" t="s">
        <v>2833</v>
      </c>
    </row>
    <row r="909" spans="1:10" x14ac:dyDescent="0.25">
      <c r="A909" t="s">
        <v>2834</v>
      </c>
      <c r="B909">
        <v>2023</v>
      </c>
      <c r="C909" t="s">
        <v>176</v>
      </c>
      <c r="D909" t="b">
        <f>TRUE()</f>
        <v>1</v>
      </c>
      <c r="E909" t="b">
        <f>COUNTIF(connections!A:A, A909) &gt; 0</f>
        <v>0</v>
      </c>
      <c r="G909" t="s">
        <v>2835</v>
      </c>
      <c r="H909" t="s">
        <v>187</v>
      </c>
      <c r="I909" t="s">
        <v>2836</v>
      </c>
      <c r="J909" s="1" t="s">
        <v>2837</v>
      </c>
    </row>
    <row r="910" spans="1:10" x14ac:dyDescent="0.25">
      <c r="A910" t="s">
        <v>2838</v>
      </c>
      <c r="B910">
        <v>2024</v>
      </c>
      <c r="C910" t="s">
        <v>176</v>
      </c>
      <c r="D910" t="b">
        <f>TRUE()</f>
        <v>1</v>
      </c>
      <c r="E910" t="b">
        <f>COUNTIF(connections!A:A, A910) &gt; 0</f>
        <v>0</v>
      </c>
      <c r="G910" t="s">
        <v>2839</v>
      </c>
    </row>
    <row r="911" spans="1:10" x14ac:dyDescent="0.25">
      <c r="A911" t="s">
        <v>2840</v>
      </c>
      <c r="B911">
        <v>2024</v>
      </c>
      <c r="C911" t="s">
        <v>176</v>
      </c>
      <c r="D911" t="b">
        <v>1</v>
      </c>
      <c r="E911" t="b">
        <f>COUNTIF(connections!A:A, A911) &gt; 0</f>
        <v>0</v>
      </c>
      <c r="G911" t="s">
        <v>2841</v>
      </c>
      <c r="J911" s="1" t="s">
        <v>2842</v>
      </c>
    </row>
    <row r="912" spans="1:10" x14ac:dyDescent="0.25">
      <c r="A912" t="s">
        <v>2843</v>
      </c>
      <c r="B912">
        <v>1998</v>
      </c>
      <c r="C912" t="s">
        <v>179</v>
      </c>
      <c r="D912" t="b">
        <f>TRUE()</f>
        <v>1</v>
      </c>
      <c r="E912" t="b">
        <f>COUNTIF(connections!A:A, A912) &gt; 0</f>
        <v>0</v>
      </c>
      <c r="G912" t="s">
        <v>2844</v>
      </c>
      <c r="H912" t="s">
        <v>187</v>
      </c>
      <c r="I912" t="s">
        <v>2845</v>
      </c>
    </row>
    <row r="913" spans="1:10" x14ac:dyDescent="0.25">
      <c r="A913" t="s">
        <v>2846</v>
      </c>
      <c r="B913">
        <v>2023</v>
      </c>
      <c r="C913" t="s">
        <v>222</v>
      </c>
      <c r="D913" t="b">
        <f>TRUE()</f>
        <v>1</v>
      </c>
      <c r="E913" t="b">
        <f>COUNTIF(connections!A:A, A913) &gt; 0</f>
        <v>1</v>
      </c>
      <c r="F913" t="s">
        <v>617</v>
      </c>
      <c r="G913" t="s">
        <v>2847</v>
      </c>
      <c r="H913" t="s">
        <v>187</v>
      </c>
      <c r="I913" t="s">
        <v>2848</v>
      </c>
      <c r="J913" s="1" t="s">
        <v>2849</v>
      </c>
    </row>
    <row r="914" spans="1:10" x14ac:dyDescent="0.25">
      <c r="A914" t="s">
        <v>2850</v>
      </c>
      <c r="B914">
        <v>2025</v>
      </c>
      <c r="C914" t="s">
        <v>222</v>
      </c>
      <c r="D914" t="b">
        <f>TRUE()</f>
        <v>1</v>
      </c>
      <c r="E914" t="b">
        <f>COUNTIF(connections!A:A, A914) &gt; 0</f>
        <v>0</v>
      </c>
      <c r="F914" t="s">
        <v>617</v>
      </c>
      <c r="G914" t="s">
        <v>2851</v>
      </c>
    </row>
    <row r="915" spans="1:10" x14ac:dyDescent="0.25">
      <c r="A915" t="s">
        <v>7824</v>
      </c>
      <c r="B915">
        <v>2026</v>
      </c>
      <c r="C915" t="s">
        <v>176</v>
      </c>
      <c r="D915" t="b">
        <f>TRUE()</f>
        <v>1</v>
      </c>
      <c r="E915" t="b">
        <f>COUNTIF(connections!A:A, A915) &gt; 0</f>
        <v>0</v>
      </c>
      <c r="G915" t="s">
        <v>7825</v>
      </c>
      <c r="J915" s="10" t="s">
        <v>7826</v>
      </c>
    </row>
    <row r="916" spans="1:10" x14ac:dyDescent="0.25">
      <c r="A916" t="s">
        <v>2852</v>
      </c>
      <c r="B916">
        <v>2026</v>
      </c>
      <c r="C916" t="s">
        <v>176</v>
      </c>
      <c r="D916" t="b">
        <f>TRUE()</f>
        <v>1</v>
      </c>
      <c r="E916" t="b">
        <f>COUNTIF(connections!A:A, A916) &gt; 0</f>
        <v>0</v>
      </c>
      <c r="G916" t="s">
        <v>2853</v>
      </c>
    </row>
    <row r="917" spans="1:10" x14ac:dyDescent="0.25">
      <c r="A917" t="s">
        <v>2854</v>
      </c>
      <c r="B917">
        <v>2023</v>
      </c>
      <c r="C917" t="s">
        <v>179</v>
      </c>
      <c r="D917" t="b">
        <f>TRUE()</f>
        <v>1</v>
      </c>
      <c r="E917" t="b">
        <f>COUNTIF(connections!A:A, A917) &gt; 0</f>
        <v>0</v>
      </c>
      <c r="F917" t="s">
        <v>274</v>
      </c>
      <c r="G917" t="s">
        <v>2855</v>
      </c>
      <c r="H917" t="s">
        <v>187</v>
      </c>
      <c r="I917" t="s">
        <v>12662</v>
      </c>
      <c r="J917" s="10" t="s">
        <v>12663</v>
      </c>
    </row>
    <row r="918" spans="1:10" x14ac:dyDescent="0.25">
      <c r="A918" t="s">
        <v>2856</v>
      </c>
      <c r="B918">
        <v>2025</v>
      </c>
      <c r="C918" t="s">
        <v>176</v>
      </c>
      <c r="D918" t="b">
        <f>TRUE()</f>
        <v>1</v>
      </c>
      <c r="E918" t="b">
        <f>COUNTIF(connections!A:A, A918) &gt; 0</f>
        <v>0</v>
      </c>
      <c r="G918" t="s">
        <v>2857</v>
      </c>
      <c r="H918" t="s">
        <v>187</v>
      </c>
      <c r="I918" t="s">
        <v>2858</v>
      </c>
      <c r="J918" s="1" t="s">
        <v>2859</v>
      </c>
    </row>
    <row r="919" spans="1:10" x14ac:dyDescent="0.25">
      <c r="A919" t="s">
        <v>2860</v>
      </c>
      <c r="B919">
        <v>2017</v>
      </c>
      <c r="C919" t="s">
        <v>222</v>
      </c>
      <c r="D919" t="b">
        <f>TRUE()</f>
        <v>1</v>
      </c>
      <c r="E919" t="b">
        <f>COUNTIF(connections!A:A, A919) &gt; 0</f>
        <v>0</v>
      </c>
      <c r="G919" t="s">
        <v>2861</v>
      </c>
      <c r="H919" t="s">
        <v>187</v>
      </c>
      <c r="I919" t="s">
        <v>2862</v>
      </c>
      <c r="J919" s="1" t="s">
        <v>2863</v>
      </c>
    </row>
    <row r="920" spans="1:10" x14ac:dyDescent="0.25">
      <c r="A920" t="s">
        <v>2864</v>
      </c>
      <c r="B920">
        <v>2011</v>
      </c>
      <c r="C920" t="s">
        <v>179</v>
      </c>
      <c r="D920" t="b">
        <f>TRUE()</f>
        <v>1</v>
      </c>
      <c r="E920" t="b">
        <f>COUNTIF(connections!A:A, A920) &gt; 0</f>
        <v>0</v>
      </c>
      <c r="G920" t="s">
        <v>2865</v>
      </c>
    </row>
    <row r="921" spans="1:10" x14ac:dyDescent="0.25">
      <c r="A921" t="s">
        <v>2866</v>
      </c>
      <c r="B921">
        <v>2012</v>
      </c>
      <c r="C921" t="s">
        <v>222</v>
      </c>
      <c r="D921" t="b">
        <f>TRUE()</f>
        <v>1</v>
      </c>
      <c r="E921" t="b">
        <f>COUNTIF(connections!A:A, A921) &gt; 0</f>
        <v>0</v>
      </c>
      <c r="G921" t="s">
        <v>2867</v>
      </c>
      <c r="H921" t="s">
        <v>187</v>
      </c>
      <c r="I921" t="s">
        <v>2868</v>
      </c>
      <c r="J921" s="1" t="s">
        <v>2869</v>
      </c>
    </row>
    <row r="922" spans="1:10" x14ac:dyDescent="0.25">
      <c r="A922" t="s">
        <v>2870</v>
      </c>
      <c r="B922">
        <v>2017</v>
      </c>
      <c r="C922" t="s">
        <v>176</v>
      </c>
      <c r="D922" t="b">
        <f>FALSE()</f>
        <v>0</v>
      </c>
      <c r="E922" t="b">
        <f>COUNTIF(connections!A:A, A922) &gt; 0</f>
        <v>0</v>
      </c>
      <c r="F922" t="s">
        <v>652</v>
      </c>
      <c r="G922" t="s">
        <v>2871</v>
      </c>
      <c r="H922" t="s">
        <v>187</v>
      </c>
      <c r="I922" t="s">
        <v>2872</v>
      </c>
      <c r="J922" s="1" t="s">
        <v>2873</v>
      </c>
    </row>
    <row r="923" spans="1:10" x14ac:dyDescent="0.25">
      <c r="A923" t="s">
        <v>2874</v>
      </c>
      <c r="B923">
        <v>2005</v>
      </c>
      <c r="C923" t="s">
        <v>222</v>
      </c>
      <c r="D923" t="b">
        <f>TRUE()</f>
        <v>1</v>
      </c>
      <c r="E923" t="b">
        <f>COUNTIF(connections!A:A, A923) &gt; 0</f>
        <v>1</v>
      </c>
      <c r="F923" t="s">
        <v>274</v>
      </c>
      <c r="G923" t="s">
        <v>2875</v>
      </c>
      <c r="H923" t="s">
        <v>187</v>
      </c>
      <c r="I923" t="s">
        <v>2876</v>
      </c>
      <c r="J923" s="1" t="s">
        <v>2877</v>
      </c>
    </row>
    <row r="924" spans="1:10" x14ac:dyDescent="0.25">
      <c r="A924" t="s">
        <v>2878</v>
      </c>
      <c r="B924">
        <v>2020</v>
      </c>
      <c r="C924" t="s">
        <v>176</v>
      </c>
      <c r="D924" t="b">
        <f>FALSE()</f>
        <v>0</v>
      </c>
      <c r="E924" t="b">
        <f>COUNTIF(connections!A:A, A924) &gt; 0</f>
        <v>1</v>
      </c>
      <c r="G924" t="s">
        <v>2879</v>
      </c>
      <c r="H924" t="s">
        <v>187</v>
      </c>
      <c r="I924" t="s">
        <v>2880</v>
      </c>
      <c r="J924" s="10" t="s">
        <v>2881</v>
      </c>
    </row>
    <row r="925" spans="1:10" x14ac:dyDescent="0.25">
      <c r="A925" t="s">
        <v>2882</v>
      </c>
      <c r="B925">
        <v>2025</v>
      </c>
      <c r="C925" t="s">
        <v>176</v>
      </c>
      <c r="D925" t="b">
        <f>TRUE()</f>
        <v>1</v>
      </c>
      <c r="E925" t="b">
        <f>COUNTIF(connections!A:A, A925) &gt; 0</f>
        <v>0</v>
      </c>
      <c r="G925" t="s">
        <v>2883</v>
      </c>
    </row>
    <row r="926" spans="1:10" x14ac:dyDescent="0.25">
      <c r="A926" t="s">
        <v>2884</v>
      </c>
      <c r="B926">
        <v>2025</v>
      </c>
      <c r="C926" t="s">
        <v>176</v>
      </c>
      <c r="D926" t="b">
        <f>FALSE()</f>
        <v>0</v>
      </c>
      <c r="E926" t="b">
        <f>COUNTIF(connections!A:A, A926) &gt; 0</f>
        <v>0</v>
      </c>
      <c r="G926" t="s">
        <v>2885</v>
      </c>
    </row>
    <row r="927" spans="1:10" x14ac:dyDescent="0.25">
      <c r="A927" t="s">
        <v>2886</v>
      </c>
      <c r="B927">
        <v>2024</v>
      </c>
      <c r="C927" t="s">
        <v>176</v>
      </c>
      <c r="D927" t="b">
        <f>TRUE()</f>
        <v>1</v>
      </c>
      <c r="E927" t="b">
        <f>COUNTIF(connections!A:A, A927) &gt; 0</f>
        <v>0</v>
      </c>
      <c r="G927" t="s">
        <v>2887</v>
      </c>
    </row>
    <row r="928" spans="1:10" x14ac:dyDescent="0.25">
      <c r="A928" t="s">
        <v>2888</v>
      </c>
      <c r="B928">
        <v>2019</v>
      </c>
      <c r="C928" t="s">
        <v>222</v>
      </c>
      <c r="D928" t="b">
        <f>FALSE()</f>
        <v>0</v>
      </c>
      <c r="E928" t="b">
        <f>COUNTIF(connections!A:A, A928) &gt; 0</f>
        <v>0</v>
      </c>
      <c r="G928" t="s">
        <v>2889</v>
      </c>
    </row>
    <row r="929" spans="1:10" x14ac:dyDescent="0.25">
      <c r="A929" t="s">
        <v>2890</v>
      </c>
      <c r="B929">
        <v>2023</v>
      </c>
      <c r="C929" t="s">
        <v>182</v>
      </c>
      <c r="D929" t="b">
        <f>TRUE()</f>
        <v>1</v>
      </c>
      <c r="E929" t="b">
        <f>COUNTIF(connections!A:A, A929) &gt; 0</f>
        <v>1</v>
      </c>
      <c r="G929" t="s">
        <v>2891</v>
      </c>
      <c r="H929" t="s">
        <v>187</v>
      </c>
      <c r="I929" t="s">
        <v>2892</v>
      </c>
      <c r="J929" s="1" t="s">
        <v>2893</v>
      </c>
    </row>
    <row r="930" spans="1:10" x14ac:dyDescent="0.25">
      <c r="A930" t="s">
        <v>2894</v>
      </c>
      <c r="B930">
        <v>2024</v>
      </c>
      <c r="C930" t="s">
        <v>176</v>
      </c>
      <c r="D930" t="b">
        <f>TRUE()</f>
        <v>1</v>
      </c>
      <c r="E930" t="b">
        <f>COUNTIF(connections!A:A, A930) &gt; 0</f>
        <v>0</v>
      </c>
      <c r="G930" t="s">
        <v>2895</v>
      </c>
    </row>
    <row r="931" spans="1:10" x14ac:dyDescent="0.25">
      <c r="A931" t="s">
        <v>2896</v>
      </c>
      <c r="B931">
        <v>2026</v>
      </c>
      <c r="C931" t="s">
        <v>182</v>
      </c>
      <c r="D931" t="b">
        <f>TRUE()</f>
        <v>1</v>
      </c>
      <c r="E931" t="b">
        <f>COUNTIF(connections!A:A, A931) &gt; 0</f>
        <v>0</v>
      </c>
      <c r="G931" t="s">
        <v>2897</v>
      </c>
    </row>
    <row r="932" spans="1:10" x14ac:dyDescent="0.25">
      <c r="A932" t="s">
        <v>2898</v>
      </c>
      <c r="B932">
        <v>2026</v>
      </c>
      <c r="C932" t="s">
        <v>222</v>
      </c>
      <c r="D932" t="b">
        <f>FALSE()</f>
        <v>0</v>
      </c>
      <c r="E932" t="b">
        <f>COUNTIF(connections!A:A, A932) &gt; 0</f>
        <v>0</v>
      </c>
      <c r="F932" t="s">
        <v>404</v>
      </c>
      <c r="G932" t="s">
        <v>2899</v>
      </c>
      <c r="J932" s="1" t="s">
        <v>2900</v>
      </c>
    </row>
    <row r="933" spans="1:10" x14ac:dyDescent="0.25">
      <c r="A933" t="s">
        <v>2901</v>
      </c>
      <c r="B933">
        <v>2023</v>
      </c>
      <c r="C933" t="s">
        <v>176</v>
      </c>
      <c r="D933" t="b">
        <v>1</v>
      </c>
      <c r="E933" t="b">
        <f>COUNTIF(connections!A:A, A933) &gt; 0</f>
        <v>1</v>
      </c>
      <c r="G933" t="s">
        <v>2902</v>
      </c>
      <c r="J933" s="1" t="s">
        <v>2903</v>
      </c>
    </row>
    <row r="934" spans="1:10" x14ac:dyDescent="0.25">
      <c r="A934" t="s">
        <v>2904</v>
      </c>
      <c r="B934">
        <v>2026</v>
      </c>
      <c r="C934" t="s">
        <v>182</v>
      </c>
      <c r="D934" t="b">
        <f>TRUE()</f>
        <v>1</v>
      </c>
      <c r="E934" t="b">
        <f>COUNTIF(connections!A:A, A934) &gt; 0</f>
        <v>0</v>
      </c>
      <c r="G934" t="s">
        <v>2905</v>
      </c>
    </row>
    <row r="935" spans="1:10" x14ac:dyDescent="0.25">
      <c r="A935" t="s">
        <v>2906</v>
      </c>
      <c r="B935">
        <v>2018</v>
      </c>
      <c r="C935" t="s">
        <v>176</v>
      </c>
      <c r="D935" t="b">
        <f>TRUE()</f>
        <v>1</v>
      </c>
      <c r="E935" t="b">
        <f>COUNTIF(connections!A:A, A935) &gt; 0</f>
        <v>1</v>
      </c>
      <c r="G935" t="s">
        <v>2907</v>
      </c>
      <c r="H935" t="s">
        <v>187</v>
      </c>
      <c r="I935" t="s">
        <v>2908</v>
      </c>
      <c r="J935" s="1" t="s">
        <v>2909</v>
      </c>
    </row>
    <row r="936" spans="1:10" x14ac:dyDescent="0.25">
      <c r="A936" t="s">
        <v>2910</v>
      </c>
      <c r="B936">
        <v>2024</v>
      </c>
      <c r="C936" t="s">
        <v>176</v>
      </c>
      <c r="D936" t="b">
        <f>TRUE()</f>
        <v>1</v>
      </c>
      <c r="E936" t="b">
        <f>COUNTIF(connections!A:A, A936) &gt; 0</f>
        <v>0</v>
      </c>
      <c r="G936" t="s">
        <v>2911</v>
      </c>
      <c r="H936" t="s">
        <v>187</v>
      </c>
      <c r="I936" t="s">
        <v>2912</v>
      </c>
      <c r="J936" s="1" t="s">
        <v>2913</v>
      </c>
    </row>
    <row r="937" spans="1:10" x14ac:dyDescent="0.25">
      <c r="A937" t="s">
        <v>2914</v>
      </c>
      <c r="B937">
        <v>2021</v>
      </c>
      <c r="C937" t="s">
        <v>222</v>
      </c>
      <c r="D937" t="b">
        <f>TRUE()</f>
        <v>1</v>
      </c>
      <c r="E937" t="b">
        <f>COUNTIF(connections!A:A, A937) &gt; 0</f>
        <v>0</v>
      </c>
      <c r="F937" t="s">
        <v>1164</v>
      </c>
      <c r="G937" t="s">
        <v>2915</v>
      </c>
      <c r="H937" t="s">
        <v>187</v>
      </c>
      <c r="I937" t="s">
        <v>2916</v>
      </c>
      <c r="J937" s="1" t="s">
        <v>2917</v>
      </c>
    </row>
    <row r="938" spans="1:10" x14ac:dyDescent="0.25">
      <c r="A938" t="s">
        <v>2918</v>
      </c>
      <c r="B938">
        <v>2025</v>
      </c>
      <c r="C938" t="s">
        <v>182</v>
      </c>
      <c r="D938" t="b">
        <f>TRUE()</f>
        <v>1</v>
      </c>
      <c r="E938" t="b">
        <f>COUNTIF(connections!A:A, A938) &gt; 0</f>
        <v>0</v>
      </c>
      <c r="F938" t="s">
        <v>731</v>
      </c>
      <c r="G938" t="s">
        <v>2919</v>
      </c>
      <c r="H938" t="s">
        <v>187</v>
      </c>
      <c r="I938" t="s">
        <v>9842</v>
      </c>
      <c r="J938" s="10" t="s">
        <v>9843</v>
      </c>
    </row>
    <row r="939" spans="1:10" x14ac:dyDescent="0.25">
      <c r="A939" t="s">
        <v>2920</v>
      </c>
      <c r="B939">
        <v>2025</v>
      </c>
      <c r="C939" t="s">
        <v>182</v>
      </c>
      <c r="D939" t="b">
        <f>TRUE()</f>
        <v>1</v>
      </c>
      <c r="E939" t="b">
        <f>COUNTIF(connections!A:A, A939) &gt; 0</f>
        <v>0</v>
      </c>
      <c r="F939" t="s">
        <v>731</v>
      </c>
      <c r="G939" t="s">
        <v>2921</v>
      </c>
      <c r="H939" t="s">
        <v>187</v>
      </c>
      <c r="I939" t="s">
        <v>2922</v>
      </c>
      <c r="J939" s="1" t="s">
        <v>2923</v>
      </c>
    </row>
    <row r="940" spans="1:10" x14ac:dyDescent="0.25">
      <c r="A940" t="s">
        <v>2924</v>
      </c>
      <c r="B940">
        <v>2022</v>
      </c>
      <c r="C940" t="s">
        <v>182</v>
      </c>
      <c r="D940" t="b">
        <f>TRUE()</f>
        <v>1</v>
      </c>
      <c r="E940" t="b">
        <f>COUNTIF(connections!A:A, A940) &gt; 0</f>
        <v>1</v>
      </c>
      <c r="F940" t="s">
        <v>731</v>
      </c>
      <c r="G940" t="s">
        <v>2925</v>
      </c>
      <c r="H940" t="s">
        <v>187</v>
      </c>
      <c r="I940" t="s">
        <v>2926</v>
      </c>
      <c r="J940" s="1" t="s">
        <v>2927</v>
      </c>
    </row>
    <row r="941" spans="1:10" x14ac:dyDescent="0.25">
      <c r="A941" t="s">
        <v>2928</v>
      </c>
      <c r="B941">
        <v>2026</v>
      </c>
      <c r="C941" t="s">
        <v>182</v>
      </c>
      <c r="D941" t="b">
        <f>TRUE()</f>
        <v>1</v>
      </c>
      <c r="E941" t="b">
        <f>COUNTIF(connections!A:A, A941) &gt; 0</f>
        <v>0</v>
      </c>
      <c r="G941" t="s">
        <v>2929</v>
      </c>
      <c r="H941" t="s">
        <v>187</v>
      </c>
      <c r="I941" t="s">
        <v>14209</v>
      </c>
      <c r="J941" s="10" t="s">
        <v>2930</v>
      </c>
    </row>
    <row r="942" spans="1:10" x14ac:dyDescent="0.25">
      <c r="A942" t="s">
        <v>2931</v>
      </c>
      <c r="B942">
        <v>2025</v>
      </c>
      <c r="C942" t="s">
        <v>176</v>
      </c>
      <c r="D942" t="b">
        <f>TRUE()</f>
        <v>1</v>
      </c>
      <c r="E942" t="b">
        <f>COUNTIF(connections!A:A, A942) &gt; 0</f>
        <v>0</v>
      </c>
      <c r="G942" t="s">
        <v>2932</v>
      </c>
    </row>
    <row r="943" spans="1:10" x14ac:dyDescent="0.25">
      <c r="A943" t="s">
        <v>2933</v>
      </c>
      <c r="B943">
        <v>2023</v>
      </c>
      <c r="C943" t="s">
        <v>176</v>
      </c>
      <c r="D943" t="b">
        <f>TRUE()</f>
        <v>1</v>
      </c>
      <c r="E943" t="b">
        <f>COUNTIF(connections!A:A, A943) &gt; 0</f>
        <v>0</v>
      </c>
      <c r="F943" t="s">
        <v>458</v>
      </c>
      <c r="G943" t="s">
        <v>2934</v>
      </c>
      <c r="H943" t="s">
        <v>187</v>
      </c>
      <c r="I943" t="s">
        <v>2935</v>
      </c>
      <c r="J943" s="1" t="s">
        <v>2936</v>
      </c>
    </row>
    <row r="944" spans="1:10" x14ac:dyDescent="0.25">
      <c r="A944" t="s">
        <v>2937</v>
      </c>
      <c r="B944">
        <v>2024</v>
      </c>
      <c r="C944" t="s">
        <v>182</v>
      </c>
      <c r="D944" t="b">
        <f>TRUE()</f>
        <v>1</v>
      </c>
      <c r="E944" t="b">
        <f>COUNTIF(connections!A:A, A944) &gt; 0</f>
        <v>0</v>
      </c>
      <c r="F944" t="s">
        <v>1076</v>
      </c>
      <c r="G944" t="s">
        <v>2938</v>
      </c>
      <c r="H944" t="s">
        <v>187</v>
      </c>
      <c r="I944" t="s">
        <v>2939</v>
      </c>
      <c r="J944" s="1" t="s">
        <v>2940</v>
      </c>
    </row>
    <row r="945" spans="1:10" x14ac:dyDescent="0.25">
      <c r="A945" t="s">
        <v>2941</v>
      </c>
      <c r="B945">
        <v>2017</v>
      </c>
      <c r="C945" t="s">
        <v>179</v>
      </c>
      <c r="D945" t="b">
        <f>TRUE()</f>
        <v>1</v>
      </c>
      <c r="E945" t="b">
        <f>COUNTIF(connections!A:A, A945) &gt; 0</f>
        <v>0</v>
      </c>
      <c r="G945" t="s">
        <v>2942</v>
      </c>
    </row>
    <row r="946" spans="1:10" x14ac:dyDescent="0.25">
      <c r="A946" t="s">
        <v>2943</v>
      </c>
      <c r="B946">
        <v>2010</v>
      </c>
      <c r="C946" t="s">
        <v>179</v>
      </c>
      <c r="D946" t="b">
        <f>TRUE()</f>
        <v>1</v>
      </c>
      <c r="E946" t="b">
        <f>COUNTIF(connections!A:A, A946) &gt; 0</f>
        <v>1</v>
      </c>
      <c r="G946" t="s">
        <v>2944</v>
      </c>
      <c r="H946" t="s">
        <v>187</v>
      </c>
      <c r="I946" t="s">
        <v>2945</v>
      </c>
      <c r="J946" s="10" t="s">
        <v>2946</v>
      </c>
    </row>
    <row r="947" spans="1:10" x14ac:dyDescent="0.25">
      <c r="A947" t="s">
        <v>2947</v>
      </c>
      <c r="B947">
        <v>1994</v>
      </c>
      <c r="C947" t="s">
        <v>179</v>
      </c>
      <c r="D947" t="b">
        <f>TRUE()</f>
        <v>1</v>
      </c>
      <c r="E947" t="b">
        <f>COUNTIF(connections!A:A, A947) &gt; 0</f>
        <v>1</v>
      </c>
      <c r="G947" t="s">
        <v>2948</v>
      </c>
      <c r="H947" t="s">
        <v>187</v>
      </c>
      <c r="I947" t="s">
        <v>2949</v>
      </c>
    </row>
    <row r="948" spans="1:10" x14ac:dyDescent="0.25">
      <c r="A948" t="s">
        <v>2950</v>
      </c>
      <c r="B948">
        <v>2024</v>
      </c>
      <c r="C948" t="s">
        <v>182</v>
      </c>
      <c r="D948" t="b">
        <f>TRUE()</f>
        <v>1</v>
      </c>
      <c r="E948" t="b">
        <f>COUNTIF(connections!A:A, A948) &gt; 0</f>
        <v>0</v>
      </c>
      <c r="F948" t="s">
        <v>274</v>
      </c>
      <c r="G948" t="s">
        <v>2951</v>
      </c>
      <c r="H948" t="s">
        <v>187</v>
      </c>
      <c r="I948" t="s">
        <v>2952</v>
      </c>
      <c r="J948" s="1" t="s">
        <v>2953</v>
      </c>
    </row>
    <row r="949" spans="1:10" x14ac:dyDescent="0.25">
      <c r="A949" t="s">
        <v>2954</v>
      </c>
      <c r="B949">
        <v>2014</v>
      </c>
      <c r="C949" t="s">
        <v>176</v>
      </c>
      <c r="D949" t="b">
        <f>TRUE()</f>
        <v>1</v>
      </c>
      <c r="E949" t="b">
        <f>COUNTIF(connections!A:A, A949) &gt; 0</f>
        <v>1</v>
      </c>
      <c r="G949" t="s">
        <v>2955</v>
      </c>
      <c r="H949" t="s">
        <v>187</v>
      </c>
      <c r="I949" t="s">
        <v>2956</v>
      </c>
      <c r="J949" s="1" t="s">
        <v>2957</v>
      </c>
    </row>
    <row r="950" spans="1:10" x14ac:dyDescent="0.25">
      <c r="A950" t="s">
        <v>2958</v>
      </c>
      <c r="B950">
        <v>2020</v>
      </c>
      <c r="C950" t="s">
        <v>176</v>
      </c>
      <c r="D950" t="b">
        <f>TRUE()</f>
        <v>1</v>
      </c>
      <c r="E950" t="b">
        <f>COUNTIF(connections!A:A, A950) &gt; 0</f>
        <v>0</v>
      </c>
      <c r="G950" t="s">
        <v>2959</v>
      </c>
      <c r="H950" t="s">
        <v>187</v>
      </c>
      <c r="I950" t="s">
        <v>2960</v>
      </c>
      <c r="J950" s="1" t="s">
        <v>2961</v>
      </c>
    </row>
    <row r="951" spans="1:10" x14ac:dyDescent="0.25">
      <c r="A951" t="s">
        <v>2962</v>
      </c>
      <c r="B951">
        <v>2025</v>
      </c>
      <c r="C951" t="s">
        <v>179</v>
      </c>
      <c r="D951" t="b">
        <f>TRUE()</f>
        <v>1</v>
      </c>
      <c r="E951" t="b">
        <f>COUNTIF(connections!A:A, A951) &gt; 0</f>
        <v>0</v>
      </c>
      <c r="G951" t="s">
        <v>2963</v>
      </c>
      <c r="H951" t="s">
        <v>187</v>
      </c>
      <c r="I951" t="s">
        <v>2964</v>
      </c>
    </row>
    <row r="952" spans="1:10" x14ac:dyDescent="0.25">
      <c r="A952" t="s">
        <v>2965</v>
      </c>
      <c r="B952">
        <v>2023</v>
      </c>
      <c r="C952" t="s">
        <v>182</v>
      </c>
      <c r="D952" t="b">
        <f>TRUE()</f>
        <v>1</v>
      </c>
      <c r="E952" t="b">
        <f>COUNTIF(connections!A:A, A952) &gt; 0</f>
        <v>1</v>
      </c>
      <c r="G952" t="s">
        <v>2966</v>
      </c>
      <c r="H952" t="s">
        <v>187</v>
      </c>
      <c r="I952" t="s">
        <v>2967</v>
      </c>
      <c r="J952" s="1" t="s">
        <v>2968</v>
      </c>
    </row>
    <row r="953" spans="1:10" x14ac:dyDescent="0.25">
      <c r="A953" t="s">
        <v>2969</v>
      </c>
      <c r="B953">
        <v>2026</v>
      </c>
      <c r="C953" t="s">
        <v>182</v>
      </c>
      <c r="D953" t="b">
        <f>TRUE()</f>
        <v>1</v>
      </c>
      <c r="E953" t="b">
        <f>COUNTIF(connections!A:A, A953) &gt; 0</f>
        <v>0</v>
      </c>
      <c r="G953" t="s">
        <v>2970</v>
      </c>
      <c r="J953" s="10" t="s">
        <v>2971</v>
      </c>
    </row>
    <row r="954" spans="1:10" x14ac:dyDescent="0.25">
      <c r="A954" t="s">
        <v>2972</v>
      </c>
      <c r="B954">
        <v>2022</v>
      </c>
      <c r="C954" t="s">
        <v>179</v>
      </c>
      <c r="D954" t="b">
        <f>TRUE()</f>
        <v>1</v>
      </c>
      <c r="E954" t="b">
        <f>COUNTIF(connections!A:A, A954) &gt; 0</f>
        <v>0</v>
      </c>
      <c r="G954" t="s">
        <v>2973</v>
      </c>
      <c r="H954" t="s">
        <v>187</v>
      </c>
      <c r="I954" t="s">
        <v>2974</v>
      </c>
      <c r="J954" s="10" t="s">
        <v>2975</v>
      </c>
    </row>
  </sheetData>
  <hyperlinks>
    <hyperlink ref="J4" r:id="rId1" xr:uid="{00000000-0004-0000-0000-000000000000}"/>
    <hyperlink ref="J5" r:id="rId2" xr:uid="{00000000-0004-0000-0000-000001000000}"/>
    <hyperlink ref="J6" r:id="rId3" xr:uid="{00000000-0004-0000-0000-000002000000}"/>
    <hyperlink ref="J7" r:id="rId4" xr:uid="{00000000-0004-0000-0000-000003000000}"/>
    <hyperlink ref="J8" r:id="rId5" xr:uid="{00000000-0004-0000-0000-000004000000}"/>
    <hyperlink ref="J9" r:id="rId6" xr:uid="{00000000-0004-0000-0000-000005000000}"/>
    <hyperlink ref="J10" r:id="rId7" xr:uid="{00000000-0004-0000-0000-000006000000}"/>
    <hyperlink ref="J11" r:id="rId8" xr:uid="{00000000-0004-0000-0000-000007000000}"/>
    <hyperlink ref="J14" r:id="rId9" xr:uid="{00000000-0004-0000-0000-000008000000}"/>
    <hyperlink ref="J15" r:id="rId10" xr:uid="{00000000-0004-0000-0000-000009000000}"/>
    <hyperlink ref="J17" r:id="rId11" xr:uid="{00000000-0004-0000-0000-00000A000000}"/>
    <hyperlink ref="J19" r:id="rId12" xr:uid="{00000000-0004-0000-0000-00000B000000}"/>
    <hyperlink ref="J20" r:id="rId13" xr:uid="{00000000-0004-0000-0000-00000C000000}"/>
    <hyperlink ref="J21" r:id="rId14" xr:uid="{00000000-0004-0000-0000-00000D000000}"/>
    <hyperlink ref="J22" r:id="rId15" xr:uid="{00000000-0004-0000-0000-00000E000000}"/>
    <hyperlink ref="J23" r:id="rId16" xr:uid="{00000000-0004-0000-0000-00000F000000}"/>
    <hyperlink ref="J24" r:id="rId17" xr:uid="{00000000-0004-0000-0000-000010000000}"/>
    <hyperlink ref="J25" r:id="rId18" xr:uid="{00000000-0004-0000-0000-000011000000}"/>
    <hyperlink ref="J28" r:id="rId19" xr:uid="{00000000-0004-0000-0000-000012000000}"/>
    <hyperlink ref="J32" r:id="rId20" xr:uid="{00000000-0004-0000-0000-000013000000}"/>
    <hyperlink ref="J34" r:id="rId21" xr:uid="{00000000-0004-0000-0000-000014000000}"/>
    <hyperlink ref="J35" r:id="rId22" xr:uid="{00000000-0004-0000-0000-000015000000}"/>
    <hyperlink ref="J36" r:id="rId23" xr:uid="{00000000-0004-0000-0000-000016000000}"/>
    <hyperlink ref="J37" r:id="rId24" xr:uid="{00000000-0004-0000-0000-000017000000}"/>
    <hyperlink ref="J41" r:id="rId25" xr:uid="{00000000-0004-0000-0000-000018000000}"/>
    <hyperlink ref="J43" r:id="rId26" xr:uid="{00000000-0004-0000-0000-000019000000}"/>
    <hyperlink ref="J44" r:id="rId27" xr:uid="{00000000-0004-0000-0000-00001A000000}"/>
    <hyperlink ref="J45" r:id="rId28" xr:uid="{00000000-0004-0000-0000-00001B000000}"/>
    <hyperlink ref="J46" r:id="rId29" xr:uid="{00000000-0004-0000-0000-00001C000000}"/>
    <hyperlink ref="J48" r:id="rId30" xr:uid="{00000000-0004-0000-0000-00001D000000}"/>
    <hyperlink ref="J49" r:id="rId31" xr:uid="{00000000-0004-0000-0000-00001E000000}"/>
    <hyperlink ref="J54" r:id="rId32" xr:uid="{00000000-0004-0000-0000-00001F000000}"/>
    <hyperlink ref="J55" r:id="rId33" xr:uid="{00000000-0004-0000-0000-000020000000}"/>
    <hyperlink ref="J56" r:id="rId34" xr:uid="{00000000-0004-0000-0000-000021000000}"/>
    <hyperlink ref="J58" r:id="rId35" xr:uid="{00000000-0004-0000-0000-000022000000}"/>
    <hyperlink ref="J59" r:id="rId36" xr:uid="{00000000-0004-0000-0000-000023000000}"/>
    <hyperlink ref="J60" r:id="rId37" xr:uid="{00000000-0004-0000-0000-000024000000}"/>
    <hyperlink ref="J61" r:id="rId38" xr:uid="{00000000-0004-0000-0000-000025000000}"/>
    <hyperlink ref="J62" r:id="rId39" xr:uid="{00000000-0004-0000-0000-000026000000}"/>
    <hyperlink ref="J66" r:id="rId40" xr:uid="{00000000-0004-0000-0000-000027000000}"/>
    <hyperlink ref="J67" r:id="rId41" xr:uid="{00000000-0004-0000-0000-000028000000}"/>
    <hyperlink ref="J69" r:id="rId42" xr:uid="{00000000-0004-0000-0000-000029000000}"/>
    <hyperlink ref="J70" r:id="rId43" xr:uid="{00000000-0004-0000-0000-00002A000000}"/>
    <hyperlink ref="J71" r:id="rId44" xr:uid="{00000000-0004-0000-0000-00002B000000}"/>
    <hyperlink ref="J73" r:id="rId45" xr:uid="{00000000-0004-0000-0000-00002C000000}"/>
    <hyperlink ref="J74" r:id="rId46" xr:uid="{00000000-0004-0000-0000-00002D000000}"/>
    <hyperlink ref="J76" r:id="rId47" xr:uid="{00000000-0004-0000-0000-00002E000000}"/>
    <hyperlink ref="J77" r:id="rId48" xr:uid="{00000000-0004-0000-0000-00002F000000}"/>
    <hyperlink ref="J78" r:id="rId49" xr:uid="{00000000-0004-0000-0000-000030000000}"/>
    <hyperlink ref="J80" r:id="rId50" xr:uid="{00000000-0004-0000-0000-000031000000}"/>
    <hyperlink ref="J81" r:id="rId51" xr:uid="{00000000-0004-0000-0000-000032000000}"/>
    <hyperlink ref="J82" r:id="rId52" xr:uid="{00000000-0004-0000-0000-000033000000}"/>
    <hyperlink ref="J83" r:id="rId53" xr:uid="{00000000-0004-0000-0000-000034000000}"/>
    <hyperlink ref="J87" r:id="rId54" xr:uid="{00000000-0004-0000-0000-000035000000}"/>
    <hyperlink ref="J90" r:id="rId55" xr:uid="{00000000-0004-0000-0000-000036000000}"/>
    <hyperlink ref="J92" r:id="rId56" xr:uid="{00000000-0004-0000-0000-000037000000}"/>
    <hyperlink ref="J93" r:id="rId57" xr:uid="{00000000-0004-0000-0000-000038000000}"/>
    <hyperlink ref="J94" r:id="rId58" xr:uid="{00000000-0004-0000-0000-000039000000}"/>
    <hyperlink ref="J96" r:id="rId59" xr:uid="{00000000-0004-0000-0000-00003A000000}"/>
    <hyperlink ref="J97" r:id="rId60" xr:uid="{00000000-0004-0000-0000-00003B000000}"/>
    <hyperlink ref="J98" r:id="rId61" xr:uid="{00000000-0004-0000-0000-00003C000000}"/>
    <hyperlink ref="J101" r:id="rId62" xr:uid="{00000000-0004-0000-0000-00003D000000}"/>
    <hyperlink ref="J102" r:id="rId63" xr:uid="{00000000-0004-0000-0000-00003E000000}"/>
    <hyperlink ref="J103" r:id="rId64" xr:uid="{00000000-0004-0000-0000-00003F000000}"/>
    <hyperlink ref="J104" r:id="rId65" xr:uid="{00000000-0004-0000-0000-000040000000}"/>
    <hyperlink ref="J107" r:id="rId66" xr:uid="{00000000-0004-0000-0000-000041000000}"/>
    <hyperlink ref="J109" r:id="rId67" xr:uid="{00000000-0004-0000-0000-000042000000}"/>
    <hyperlink ref="J117" r:id="rId68" xr:uid="{00000000-0004-0000-0000-000043000000}"/>
    <hyperlink ref="J118" r:id="rId69" xr:uid="{00000000-0004-0000-0000-000044000000}"/>
    <hyperlink ref="J120" r:id="rId70" xr:uid="{00000000-0004-0000-0000-000045000000}"/>
    <hyperlink ref="J121" r:id="rId71" xr:uid="{00000000-0004-0000-0000-000046000000}"/>
    <hyperlink ref="J122" r:id="rId72" xr:uid="{00000000-0004-0000-0000-000047000000}"/>
    <hyperlink ref="J124" r:id="rId73" xr:uid="{00000000-0004-0000-0000-000048000000}"/>
    <hyperlink ref="J128" r:id="rId74" xr:uid="{00000000-0004-0000-0000-000049000000}"/>
    <hyperlink ref="J129" r:id="rId75" xr:uid="{00000000-0004-0000-0000-00004A000000}"/>
    <hyperlink ref="J133" r:id="rId76" xr:uid="{00000000-0004-0000-0000-00004B000000}"/>
    <hyperlink ref="J134" r:id="rId77" xr:uid="{00000000-0004-0000-0000-00004C000000}"/>
    <hyperlink ref="J135" r:id="rId78" xr:uid="{00000000-0004-0000-0000-00004D000000}"/>
    <hyperlink ref="J136" r:id="rId79" xr:uid="{00000000-0004-0000-0000-00004E000000}"/>
    <hyperlink ref="J139" r:id="rId80" xr:uid="{00000000-0004-0000-0000-00004F000000}"/>
    <hyperlink ref="J140" r:id="rId81" xr:uid="{00000000-0004-0000-0000-000050000000}"/>
    <hyperlink ref="J143" r:id="rId82" xr:uid="{00000000-0004-0000-0000-000051000000}"/>
    <hyperlink ref="J145" r:id="rId83" xr:uid="{00000000-0004-0000-0000-000052000000}"/>
    <hyperlink ref="J146" r:id="rId84" xr:uid="{00000000-0004-0000-0000-000053000000}"/>
    <hyperlink ref="J149" r:id="rId85" xr:uid="{00000000-0004-0000-0000-000054000000}"/>
    <hyperlink ref="J151" r:id="rId86" xr:uid="{00000000-0004-0000-0000-000055000000}"/>
    <hyperlink ref="J152" r:id="rId87" xr:uid="{00000000-0004-0000-0000-000056000000}"/>
    <hyperlink ref="J154" r:id="rId88" xr:uid="{00000000-0004-0000-0000-000057000000}"/>
    <hyperlink ref="J155" r:id="rId89" xr:uid="{00000000-0004-0000-0000-000058000000}"/>
    <hyperlink ref="J158" r:id="rId90" xr:uid="{00000000-0004-0000-0000-000059000000}"/>
    <hyperlink ref="J159" r:id="rId91" xr:uid="{00000000-0004-0000-0000-00005A000000}"/>
    <hyperlink ref="J160" r:id="rId92" xr:uid="{00000000-0004-0000-0000-00005B000000}"/>
    <hyperlink ref="J162" r:id="rId93" xr:uid="{00000000-0004-0000-0000-00005C000000}"/>
    <hyperlink ref="J163" r:id="rId94" xr:uid="{00000000-0004-0000-0000-00005D000000}"/>
    <hyperlink ref="J164" r:id="rId95" xr:uid="{00000000-0004-0000-0000-00005E000000}"/>
    <hyperlink ref="J165" r:id="rId96" xr:uid="{00000000-0004-0000-0000-00005F000000}"/>
    <hyperlink ref="J166" r:id="rId97" xr:uid="{00000000-0004-0000-0000-000060000000}"/>
    <hyperlink ref="J167" r:id="rId98" xr:uid="{00000000-0004-0000-0000-000061000000}"/>
    <hyperlink ref="J170" r:id="rId99" xr:uid="{00000000-0004-0000-0000-000062000000}"/>
    <hyperlink ref="J171" r:id="rId100" xr:uid="{00000000-0004-0000-0000-000063000000}"/>
    <hyperlink ref="J172" r:id="rId101" xr:uid="{00000000-0004-0000-0000-000064000000}"/>
    <hyperlink ref="J173" r:id="rId102" xr:uid="{00000000-0004-0000-0000-000065000000}"/>
    <hyperlink ref="J174" r:id="rId103" xr:uid="{00000000-0004-0000-0000-000066000000}"/>
    <hyperlink ref="J175" r:id="rId104" xr:uid="{00000000-0004-0000-0000-000067000000}"/>
    <hyperlink ref="J178" r:id="rId105" xr:uid="{00000000-0004-0000-0000-000068000000}"/>
    <hyperlink ref="J181" r:id="rId106" xr:uid="{00000000-0004-0000-0000-000069000000}"/>
    <hyperlink ref="J182" r:id="rId107" xr:uid="{00000000-0004-0000-0000-00006A000000}"/>
    <hyperlink ref="J183" r:id="rId108" xr:uid="{00000000-0004-0000-0000-00006B000000}"/>
    <hyperlink ref="J185" r:id="rId109" xr:uid="{00000000-0004-0000-0000-00006C000000}"/>
    <hyperlink ref="J186" r:id="rId110" xr:uid="{00000000-0004-0000-0000-00006D000000}"/>
    <hyperlink ref="J187" r:id="rId111" xr:uid="{00000000-0004-0000-0000-00006E000000}"/>
    <hyperlink ref="J188" r:id="rId112" xr:uid="{00000000-0004-0000-0000-00006F000000}"/>
    <hyperlink ref="J189" r:id="rId113" xr:uid="{00000000-0004-0000-0000-000070000000}"/>
    <hyperlink ref="J190" r:id="rId114" xr:uid="{00000000-0004-0000-0000-000071000000}"/>
    <hyperlink ref="J191" r:id="rId115" xr:uid="{00000000-0004-0000-0000-000072000000}"/>
    <hyperlink ref="J194" r:id="rId116" xr:uid="{00000000-0004-0000-0000-000073000000}"/>
    <hyperlink ref="J195" r:id="rId117" xr:uid="{00000000-0004-0000-0000-000074000000}"/>
    <hyperlink ref="J196" r:id="rId118" xr:uid="{00000000-0004-0000-0000-000075000000}"/>
    <hyperlink ref="J197" r:id="rId119" xr:uid="{00000000-0004-0000-0000-000076000000}"/>
    <hyperlink ref="J198" r:id="rId120" xr:uid="{00000000-0004-0000-0000-000077000000}"/>
    <hyperlink ref="J199" r:id="rId121" xr:uid="{00000000-0004-0000-0000-000078000000}"/>
    <hyperlink ref="J200" r:id="rId122" xr:uid="{00000000-0004-0000-0000-000079000000}"/>
    <hyperlink ref="J201" r:id="rId123" xr:uid="{00000000-0004-0000-0000-00007A000000}"/>
    <hyperlink ref="J205" r:id="rId124" xr:uid="{00000000-0004-0000-0000-00007B000000}"/>
    <hyperlink ref="J207" r:id="rId125" xr:uid="{00000000-0004-0000-0000-00007C000000}"/>
    <hyperlink ref="J209" r:id="rId126" xr:uid="{00000000-0004-0000-0000-00007D000000}"/>
    <hyperlink ref="J210" r:id="rId127" xr:uid="{00000000-0004-0000-0000-00007E000000}"/>
    <hyperlink ref="J212" r:id="rId128" xr:uid="{00000000-0004-0000-0000-00007F000000}"/>
    <hyperlink ref="J214" r:id="rId129" xr:uid="{00000000-0004-0000-0000-000080000000}"/>
    <hyperlink ref="J219" r:id="rId130" xr:uid="{00000000-0004-0000-0000-000081000000}"/>
    <hyperlink ref="J221" r:id="rId131" xr:uid="{00000000-0004-0000-0000-000082000000}"/>
    <hyperlink ref="J222" r:id="rId132" xr:uid="{00000000-0004-0000-0000-000083000000}"/>
    <hyperlink ref="J224" r:id="rId133" xr:uid="{00000000-0004-0000-0000-000084000000}"/>
    <hyperlink ref="J225" r:id="rId134" xr:uid="{00000000-0004-0000-0000-000085000000}"/>
    <hyperlink ref="J227" r:id="rId135" xr:uid="{00000000-0004-0000-0000-000086000000}"/>
    <hyperlink ref="J229" r:id="rId136" xr:uid="{00000000-0004-0000-0000-000087000000}"/>
    <hyperlink ref="J230" r:id="rId137" xr:uid="{00000000-0004-0000-0000-000088000000}"/>
    <hyperlink ref="J232" r:id="rId138" xr:uid="{00000000-0004-0000-0000-000089000000}"/>
    <hyperlink ref="J233" r:id="rId139" xr:uid="{00000000-0004-0000-0000-00008A000000}"/>
    <hyperlink ref="J236" r:id="rId140" xr:uid="{00000000-0004-0000-0000-00008B000000}"/>
    <hyperlink ref="J237" r:id="rId141" xr:uid="{00000000-0004-0000-0000-00008C000000}"/>
    <hyperlink ref="J238" r:id="rId142" xr:uid="{00000000-0004-0000-0000-00008D000000}"/>
    <hyperlink ref="J240" r:id="rId143" xr:uid="{00000000-0004-0000-0000-00008E000000}"/>
    <hyperlink ref="J241" r:id="rId144" xr:uid="{00000000-0004-0000-0000-00008F000000}"/>
    <hyperlink ref="J244" r:id="rId145" xr:uid="{00000000-0004-0000-0000-000090000000}"/>
    <hyperlink ref="J245" r:id="rId146" xr:uid="{00000000-0004-0000-0000-000091000000}"/>
    <hyperlink ref="J250" r:id="rId147" xr:uid="{00000000-0004-0000-0000-000092000000}"/>
    <hyperlink ref="J252" r:id="rId148" xr:uid="{00000000-0004-0000-0000-000093000000}"/>
    <hyperlink ref="J255" r:id="rId149" xr:uid="{00000000-0004-0000-0000-000094000000}"/>
    <hyperlink ref="J257" r:id="rId150" xr:uid="{00000000-0004-0000-0000-000095000000}"/>
    <hyperlink ref="J259" r:id="rId151" xr:uid="{00000000-0004-0000-0000-000096000000}"/>
    <hyperlink ref="J260" r:id="rId152" xr:uid="{00000000-0004-0000-0000-000097000000}"/>
    <hyperlink ref="J263" r:id="rId153" xr:uid="{00000000-0004-0000-0000-000098000000}"/>
    <hyperlink ref="J264" r:id="rId154" xr:uid="{00000000-0004-0000-0000-000099000000}"/>
    <hyperlink ref="J265" r:id="rId155" xr:uid="{00000000-0004-0000-0000-00009A000000}"/>
    <hyperlink ref="J267" r:id="rId156" xr:uid="{00000000-0004-0000-0000-00009B000000}"/>
    <hyperlink ref="J268" r:id="rId157" xr:uid="{00000000-0004-0000-0000-00009C000000}"/>
    <hyperlink ref="J270" r:id="rId158" xr:uid="{00000000-0004-0000-0000-00009D000000}"/>
    <hyperlink ref="J272" r:id="rId159" xr:uid="{00000000-0004-0000-0000-00009E000000}"/>
    <hyperlink ref="J273" r:id="rId160" xr:uid="{00000000-0004-0000-0000-00009F000000}"/>
    <hyperlink ref="J274" r:id="rId161" xr:uid="{00000000-0004-0000-0000-0000A0000000}"/>
    <hyperlink ref="J275" r:id="rId162" xr:uid="{00000000-0004-0000-0000-0000A1000000}"/>
    <hyperlink ref="J278" r:id="rId163" xr:uid="{00000000-0004-0000-0000-0000A2000000}"/>
    <hyperlink ref="J279" r:id="rId164" xr:uid="{00000000-0004-0000-0000-0000A3000000}"/>
    <hyperlink ref="J280" r:id="rId165" xr:uid="{00000000-0004-0000-0000-0000A4000000}"/>
    <hyperlink ref="J281" r:id="rId166" xr:uid="{00000000-0004-0000-0000-0000A5000000}"/>
    <hyperlink ref="J283" r:id="rId167" xr:uid="{00000000-0004-0000-0000-0000A6000000}"/>
    <hyperlink ref="J288" r:id="rId168" xr:uid="{00000000-0004-0000-0000-0000A7000000}"/>
    <hyperlink ref="J289" r:id="rId169" xr:uid="{00000000-0004-0000-0000-0000A8000000}"/>
    <hyperlink ref="J290" r:id="rId170" xr:uid="{00000000-0004-0000-0000-0000A9000000}"/>
    <hyperlink ref="J291" r:id="rId171" xr:uid="{00000000-0004-0000-0000-0000AA000000}"/>
    <hyperlink ref="J292" r:id="rId172" xr:uid="{00000000-0004-0000-0000-0000AB000000}"/>
    <hyperlink ref="J295" r:id="rId173" xr:uid="{00000000-0004-0000-0000-0000AC000000}"/>
    <hyperlink ref="J296" r:id="rId174" xr:uid="{00000000-0004-0000-0000-0000AD000000}"/>
    <hyperlink ref="J298" r:id="rId175" xr:uid="{00000000-0004-0000-0000-0000AE000000}"/>
    <hyperlink ref="J301" r:id="rId176" xr:uid="{00000000-0004-0000-0000-0000AF000000}"/>
    <hyperlink ref="J302" r:id="rId177" xr:uid="{00000000-0004-0000-0000-0000B0000000}"/>
    <hyperlink ref="J303" r:id="rId178" xr:uid="{00000000-0004-0000-0000-0000B1000000}"/>
    <hyperlink ref="J304" r:id="rId179" xr:uid="{00000000-0004-0000-0000-0000B2000000}"/>
    <hyperlink ref="J305" r:id="rId180" xr:uid="{00000000-0004-0000-0000-0000B3000000}"/>
    <hyperlink ref="J306" r:id="rId181" xr:uid="{00000000-0004-0000-0000-0000B4000000}"/>
    <hyperlink ref="J308" r:id="rId182" xr:uid="{00000000-0004-0000-0000-0000B5000000}"/>
    <hyperlink ref="J309" r:id="rId183" xr:uid="{00000000-0004-0000-0000-0000B6000000}"/>
    <hyperlink ref="J310" r:id="rId184" xr:uid="{00000000-0004-0000-0000-0000B7000000}"/>
    <hyperlink ref="J312" r:id="rId185" xr:uid="{00000000-0004-0000-0000-0000B8000000}"/>
    <hyperlink ref="J314" r:id="rId186" xr:uid="{00000000-0004-0000-0000-0000B9000000}"/>
    <hyperlink ref="J315" r:id="rId187" xr:uid="{00000000-0004-0000-0000-0000BA000000}"/>
    <hyperlink ref="J319" r:id="rId188" xr:uid="{00000000-0004-0000-0000-0000BB000000}"/>
    <hyperlink ref="J325" r:id="rId189" xr:uid="{00000000-0004-0000-0000-0000BC000000}"/>
    <hyperlink ref="J326" r:id="rId190" xr:uid="{00000000-0004-0000-0000-0000BD000000}"/>
    <hyperlink ref="J327" r:id="rId191" xr:uid="{00000000-0004-0000-0000-0000BE000000}"/>
    <hyperlink ref="J328" r:id="rId192" xr:uid="{00000000-0004-0000-0000-0000BF000000}"/>
    <hyperlink ref="J329" r:id="rId193" xr:uid="{00000000-0004-0000-0000-0000C0000000}"/>
    <hyperlink ref="J331" r:id="rId194" xr:uid="{00000000-0004-0000-0000-0000C1000000}"/>
    <hyperlink ref="J332" r:id="rId195" xr:uid="{00000000-0004-0000-0000-0000C2000000}"/>
    <hyperlink ref="J333" r:id="rId196" xr:uid="{00000000-0004-0000-0000-0000C3000000}"/>
    <hyperlink ref="J335" r:id="rId197" xr:uid="{00000000-0004-0000-0000-0000C4000000}"/>
    <hyperlink ref="J336" r:id="rId198" xr:uid="{00000000-0004-0000-0000-0000C5000000}"/>
    <hyperlink ref="J337" r:id="rId199" xr:uid="{00000000-0004-0000-0000-0000C6000000}"/>
    <hyperlink ref="J338" r:id="rId200" xr:uid="{00000000-0004-0000-0000-0000C7000000}"/>
    <hyperlink ref="J339" r:id="rId201" xr:uid="{00000000-0004-0000-0000-0000C8000000}"/>
    <hyperlink ref="J340" r:id="rId202" xr:uid="{00000000-0004-0000-0000-0000C9000000}"/>
    <hyperlink ref="J341" r:id="rId203" xr:uid="{00000000-0004-0000-0000-0000CA000000}"/>
    <hyperlink ref="J342" r:id="rId204" xr:uid="{00000000-0004-0000-0000-0000CB000000}"/>
    <hyperlink ref="J344" r:id="rId205" xr:uid="{00000000-0004-0000-0000-0000CC000000}"/>
    <hyperlink ref="J347" r:id="rId206" xr:uid="{00000000-0004-0000-0000-0000CD000000}"/>
    <hyperlink ref="J348" r:id="rId207" xr:uid="{00000000-0004-0000-0000-0000CE000000}"/>
    <hyperlink ref="J350" r:id="rId208" xr:uid="{00000000-0004-0000-0000-0000CF000000}"/>
    <hyperlink ref="J351" r:id="rId209" xr:uid="{00000000-0004-0000-0000-0000D0000000}"/>
    <hyperlink ref="J352" r:id="rId210" xr:uid="{00000000-0004-0000-0000-0000D1000000}"/>
    <hyperlink ref="J353" r:id="rId211" xr:uid="{00000000-0004-0000-0000-0000D2000000}"/>
    <hyperlink ref="J354" r:id="rId212" xr:uid="{00000000-0004-0000-0000-0000D3000000}"/>
    <hyperlink ref="J355" r:id="rId213" xr:uid="{00000000-0004-0000-0000-0000D4000000}"/>
    <hyperlink ref="J359" r:id="rId214" xr:uid="{00000000-0004-0000-0000-0000D5000000}"/>
    <hyperlink ref="J360" r:id="rId215" xr:uid="{00000000-0004-0000-0000-0000D6000000}"/>
    <hyperlink ref="J361" r:id="rId216" xr:uid="{00000000-0004-0000-0000-0000D7000000}"/>
    <hyperlink ref="J362" r:id="rId217" xr:uid="{00000000-0004-0000-0000-0000D8000000}"/>
    <hyperlink ref="J363" r:id="rId218" xr:uid="{00000000-0004-0000-0000-0000D9000000}"/>
    <hyperlink ref="J365" r:id="rId219" xr:uid="{00000000-0004-0000-0000-0000DA000000}"/>
    <hyperlink ref="J368" r:id="rId220" xr:uid="{00000000-0004-0000-0000-0000DB000000}"/>
    <hyperlink ref="J370" r:id="rId221" xr:uid="{00000000-0004-0000-0000-0000DC000000}"/>
    <hyperlink ref="J371" r:id="rId222" xr:uid="{00000000-0004-0000-0000-0000DD000000}"/>
    <hyperlink ref="J372" r:id="rId223" xr:uid="{00000000-0004-0000-0000-0000DE000000}"/>
    <hyperlink ref="J374" r:id="rId224" xr:uid="{00000000-0004-0000-0000-0000DF000000}"/>
    <hyperlink ref="J375" r:id="rId225" xr:uid="{00000000-0004-0000-0000-0000E0000000}"/>
    <hyperlink ref="J376" r:id="rId226" xr:uid="{00000000-0004-0000-0000-0000E1000000}"/>
    <hyperlink ref="J378" r:id="rId227" xr:uid="{00000000-0004-0000-0000-0000E2000000}"/>
    <hyperlink ref="J380" r:id="rId228" xr:uid="{00000000-0004-0000-0000-0000E3000000}"/>
    <hyperlink ref="J381" r:id="rId229" xr:uid="{00000000-0004-0000-0000-0000E4000000}"/>
    <hyperlink ref="J382" r:id="rId230" xr:uid="{00000000-0004-0000-0000-0000E5000000}"/>
    <hyperlink ref="J383" r:id="rId231" xr:uid="{00000000-0004-0000-0000-0000E6000000}"/>
    <hyperlink ref="J384" r:id="rId232" xr:uid="{00000000-0004-0000-0000-0000E7000000}"/>
    <hyperlink ref="J385" r:id="rId233" xr:uid="{00000000-0004-0000-0000-0000E8000000}"/>
    <hyperlink ref="J387" r:id="rId234" xr:uid="{00000000-0004-0000-0000-0000E9000000}"/>
    <hyperlink ref="J388" r:id="rId235" xr:uid="{00000000-0004-0000-0000-0000EA000000}"/>
    <hyperlink ref="J391" r:id="rId236" xr:uid="{00000000-0004-0000-0000-0000EB000000}"/>
    <hyperlink ref="J394" r:id="rId237" xr:uid="{00000000-0004-0000-0000-0000EC000000}"/>
    <hyperlink ref="J395" r:id="rId238" xr:uid="{00000000-0004-0000-0000-0000ED000000}"/>
    <hyperlink ref="J398" r:id="rId239" xr:uid="{00000000-0004-0000-0000-0000EE000000}"/>
    <hyperlink ref="J399" r:id="rId240" xr:uid="{00000000-0004-0000-0000-0000EF000000}"/>
    <hyperlink ref="J400" r:id="rId241" xr:uid="{00000000-0004-0000-0000-0000F0000000}"/>
    <hyperlink ref="J405" r:id="rId242" xr:uid="{00000000-0004-0000-0000-0000F1000000}"/>
    <hyperlink ref="J406" r:id="rId243" xr:uid="{00000000-0004-0000-0000-0000F2000000}"/>
    <hyperlink ref="J407" r:id="rId244" xr:uid="{00000000-0004-0000-0000-0000F3000000}"/>
    <hyperlink ref="J409" r:id="rId245" xr:uid="{00000000-0004-0000-0000-0000F4000000}"/>
    <hyperlink ref="J410" r:id="rId246" xr:uid="{00000000-0004-0000-0000-0000F5000000}"/>
    <hyperlink ref="J411" r:id="rId247" xr:uid="{00000000-0004-0000-0000-0000F6000000}"/>
    <hyperlink ref="J412" r:id="rId248" xr:uid="{00000000-0004-0000-0000-0000F7000000}"/>
    <hyperlink ref="J418" r:id="rId249" xr:uid="{00000000-0004-0000-0000-0000F8000000}"/>
    <hyperlink ref="J419" r:id="rId250" xr:uid="{00000000-0004-0000-0000-0000F9000000}"/>
    <hyperlink ref="J420" r:id="rId251" xr:uid="{00000000-0004-0000-0000-0000FA000000}"/>
    <hyperlink ref="J421" r:id="rId252" xr:uid="{00000000-0004-0000-0000-0000FB000000}"/>
    <hyperlink ref="J423" r:id="rId253" xr:uid="{00000000-0004-0000-0000-0000FC000000}"/>
    <hyperlink ref="J424" r:id="rId254" xr:uid="{00000000-0004-0000-0000-0000FD000000}"/>
    <hyperlink ref="J427" r:id="rId255" xr:uid="{00000000-0004-0000-0000-0000FE000000}"/>
    <hyperlink ref="J428" r:id="rId256" xr:uid="{00000000-0004-0000-0000-0000FF000000}"/>
    <hyperlink ref="J431" r:id="rId257" xr:uid="{00000000-0004-0000-0000-000000010000}"/>
    <hyperlink ref="J432" r:id="rId258" xr:uid="{00000000-0004-0000-0000-000001010000}"/>
    <hyperlink ref="J433" r:id="rId259" xr:uid="{00000000-0004-0000-0000-000002010000}"/>
    <hyperlink ref="J436" r:id="rId260" xr:uid="{00000000-0004-0000-0000-000003010000}"/>
    <hyperlink ref="J440" r:id="rId261" xr:uid="{00000000-0004-0000-0000-000004010000}"/>
    <hyperlink ref="J444" r:id="rId262" xr:uid="{00000000-0004-0000-0000-000005010000}"/>
    <hyperlink ref="J447" r:id="rId263" xr:uid="{00000000-0004-0000-0000-000006010000}"/>
    <hyperlink ref="J448" r:id="rId264" xr:uid="{00000000-0004-0000-0000-000007010000}"/>
    <hyperlink ref="J449" r:id="rId265" xr:uid="{00000000-0004-0000-0000-000008010000}"/>
    <hyperlink ref="J451" r:id="rId266" xr:uid="{00000000-0004-0000-0000-000009010000}"/>
    <hyperlink ref="J456" r:id="rId267" xr:uid="{00000000-0004-0000-0000-00000A010000}"/>
    <hyperlink ref="J461" r:id="rId268" xr:uid="{00000000-0004-0000-0000-00000B010000}"/>
    <hyperlink ref="J462" r:id="rId269" xr:uid="{00000000-0004-0000-0000-00000C010000}"/>
    <hyperlink ref="J463" r:id="rId270" xr:uid="{00000000-0004-0000-0000-00000D010000}"/>
    <hyperlink ref="J466" r:id="rId271" xr:uid="{00000000-0004-0000-0000-00000E010000}"/>
    <hyperlink ref="J470" r:id="rId272" xr:uid="{00000000-0004-0000-0000-00000F010000}"/>
    <hyperlink ref="J471" r:id="rId273" xr:uid="{00000000-0004-0000-0000-000010010000}"/>
    <hyperlink ref="J472" r:id="rId274" xr:uid="{00000000-0004-0000-0000-000011010000}"/>
    <hyperlink ref="J473" r:id="rId275" xr:uid="{00000000-0004-0000-0000-000012010000}"/>
    <hyperlink ref="J474" r:id="rId276" xr:uid="{00000000-0004-0000-0000-000013010000}"/>
    <hyperlink ref="J475" r:id="rId277" xr:uid="{00000000-0004-0000-0000-000014010000}"/>
    <hyperlink ref="J476" r:id="rId278" xr:uid="{00000000-0004-0000-0000-000015010000}"/>
    <hyperlink ref="J478" r:id="rId279" xr:uid="{00000000-0004-0000-0000-000016010000}"/>
    <hyperlink ref="J480" r:id="rId280" xr:uid="{00000000-0004-0000-0000-000017010000}"/>
    <hyperlink ref="J482" r:id="rId281" xr:uid="{00000000-0004-0000-0000-000018010000}"/>
    <hyperlink ref="J483" r:id="rId282" xr:uid="{00000000-0004-0000-0000-000019010000}"/>
    <hyperlink ref="J484" r:id="rId283" xr:uid="{00000000-0004-0000-0000-00001A010000}"/>
    <hyperlink ref="J485" r:id="rId284" xr:uid="{00000000-0004-0000-0000-00001B010000}"/>
    <hyperlink ref="J487" r:id="rId285" xr:uid="{00000000-0004-0000-0000-00001C010000}"/>
    <hyperlink ref="J491" r:id="rId286" xr:uid="{00000000-0004-0000-0000-00001D010000}"/>
    <hyperlink ref="J493" r:id="rId287" xr:uid="{00000000-0004-0000-0000-00001E010000}"/>
    <hyperlink ref="J498" r:id="rId288" xr:uid="{00000000-0004-0000-0000-00001F010000}"/>
    <hyperlink ref="J499" r:id="rId289" xr:uid="{00000000-0004-0000-0000-000020010000}"/>
    <hyperlink ref="J501" r:id="rId290" xr:uid="{00000000-0004-0000-0000-000021010000}"/>
    <hyperlink ref="J502" r:id="rId291" xr:uid="{00000000-0004-0000-0000-000022010000}"/>
    <hyperlink ref="J503" r:id="rId292" xr:uid="{00000000-0004-0000-0000-000023010000}"/>
    <hyperlink ref="J504" r:id="rId293" xr:uid="{00000000-0004-0000-0000-000024010000}"/>
    <hyperlink ref="J506" r:id="rId294" xr:uid="{00000000-0004-0000-0000-000025010000}"/>
    <hyperlink ref="J508" r:id="rId295" xr:uid="{00000000-0004-0000-0000-000026010000}"/>
    <hyperlink ref="J512" r:id="rId296" xr:uid="{00000000-0004-0000-0000-000027010000}"/>
    <hyperlink ref="J514" r:id="rId297" xr:uid="{00000000-0004-0000-0000-000028010000}"/>
    <hyperlink ref="J515" r:id="rId298" xr:uid="{00000000-0004-0000-0000-000029010000}"/>
    <hyperlink ref="J516" r:id="rId299" xr:uid="{00000000-0004-0000-0000-00002A010000}"/>
    <hyperlink ref="J518" r:id="rId300" xr:uid="{00000000-0004-0000-0000-00002B010000}"/>
    <hyperlink ref="J519" r:id="rId301" xr:uid="{00000000-0004-0000-0000-00002C010000}"/>
    <hyperlink ref="J521" r:id="rId302" xr:uid="{00000000-0004-0000-0000-00002D010000}"/>
    <hyperlink ref="J523" r:id="rId303" xr:uid="{00000000-0004-0000-0000-00002E010000}"/>
    <hyperlink ref="J524" r:id="rId304" xr:uid="{00000000-0004-0000-0000-00002F010000}"/>
    <hyperlink ref="J525" r:id="rId305" xr:uid="{00000000-0004-0000-0000-000030010000}"/>
    <hyperlink ref="J526" r:id="rId306" xr:uid="{00000000-0004-0000-0000-000031010000}"/>
    <hyperlink ref="J528" r:id="rId307" xr:uid="{00000000-0004-0000-0000-000032010000}"/>
    <hyperlink ref="J529" r:id="rId308" xr:uid="{00000000-0004-0000-0000-000033010000}"/>
    <hyperlink ref="J530" r:id="rId309" xr:uid="{00000000-0004-0000-0000-000034010000}"/>
    <hyperlink ref="J534" r:id="rId310" xr:uid="{00000000-0004-0000-0000-000035010000}"/>
    <hyperlink ref="J535" r:id="rId311" xr:uid="{00000000-0004-0000-0000-000036010000}"/>
    <hyperlink ref="J536" r:id="rId312" xr:uid="{00000000-0004-0000-0000-000037010000}"/>
    <hyperlink ref="J539" r:id="rId313" xr:uid="{00000000-0004-0000-0000-000038010000}"/>
    <hyperlink ref="J540" r:id="rId314" xr:uid="{00000000-0004-0000-0000-000039010000}"/>
    <hyperlink ref="J541" r:id="rId315" xr:uid="{00000000-0004-0000-0000-00003A010000}"/>
    <hyperlink ref="J542" r:id="rId316" xr:uid="{00000000-0004-0000-0000-00003B010000}"/>
    <hyperlink ref="J543" r:id="rId317" xr:uid="{00000000-0004-0000-0000-00003C010000}"/>
    <hyperlink ref="J544" r:id="rId318" xr:uid="{00000000-0004-0000-0000-00003D010000}"/>
    <hyperlink ref="J545" r:id="rId319" xr:uid="{00000000-0004-0000-0000-00003E010000}"/>
    <hyperlink ref="J547" r:id="rId320" xr:uid="{00000000-0004-0000-0000-00003F010000}"/>
    <hyperlink ref="J548" r:id="rId321" xr:uid="{00000000-0004-0000-0000-000040010000}"/>
    <hyperlink ref="J549" r:id="rId322" xr:uid="{00000000-0004-0000-0000-000041010000}"/>
    <hyperlink ref="J550" r:id="rId323" xr:uid="{00000000-0004-0000-0000-000042010000}"/>
    <hyperlink ref="J552" r:id="rId324" xr:uid="{00000000-0004-0000-0000-000043010000}"/>
    <hyperlink ref="J555" r:id="rId325" xr:uid="{00000000-0004-0000-0000-000044010000}"/>
    <hyperlink ref="J556" r:id="rId326" xr:uid="{00000000-0004-0000-0000-000045010000}"/>
    <hyperlink ref="J559" r:id="rId327" xr:uid="{00000000-0004-0000-0000-000046010000}"/>
    <hyperlink ref="J562" r:id="rId328" xr:uid="{00000000-0004-0000-0000-000047010000}"/>
    <hyperlink ref="J565" r:id="rId329" xr:uid="{00000000-0004-0000-0000-000048010000}"/>
    <hyperlink ref="J566" r:id="rId330" xr:uid="{00000000-0004-0000-0000-000049010000}"/>
    <hyperlink ref="J567" r:id="rId331" xr:uid="{00000000-0004-0000-0000-00004A010000}"/>
    <hyperlink ref="J570" r:id="rId332" xr:uid="{00000000-0004-0000-0000-00004B010000}"/>
    <hyperlink ref="J571" r:id="rId333" xr:uid="{00000000-0004-0000-0000-00004C010000}"/>
    <hyperlink ref="J572" r:id="rId334" xr:uid="{00000000-0004-0000-0000-00004D010000}"/>
    <hyperlink ref="J574" r:id="rId335" xr:uid="{00000000-0004-0000-0000-00004E010000}"/>
    <hyperlink ref="J576" r:id="rId336" xr:uid="{00000000-0004-0000-0000-00004F010000}"/>
    <hyperlink ref="J579" r:id="rId337" xr:uid="{00000000-0004-0000-0000-000050010000}"/>
    <hyperlink ref="J580" r:id="rId338" xr:uid="{00000000-0004-0000-0000-000051010000}"/>
    <hyperlink ref="J581" r:id="rId339" xr:uid="{00000000-0004-0000-0000-000052010000}"/>
    <hyperlink ref="J583" r:id="rId340" xr:uid="{00000000-0004-0000-0000-000053010000}"/>
    <hyperlink ref="J586" r:id="rId341" xr:uid="{00000000-0004-0000-0000-000054010000}"/>
    <hyperlink ref="J587" r:id="rId342" xr:uid="{00000000-0004-0000-0000-000055010000}"/>
    <hyperlink ref="J589" r:id="rId343" xr:uid="{00000000-0004-0000-0000-000056010000}"/>
    <hyperlink ref="J590" r:id="rId344" xr:uid="{00000000-0004-0000-0000-000057010000}"/>
    <hyperlink ref="J592" r:id="rId345" xr:uid="{00000000-0004-0000-0000-000058010000}"/>
    <hyperlink ref="J593" r:id="rId346" xr:uid="{00000000-0004-0000-0000-000059010000}"/>
    <hyperlink ref="J594" r:id="rId347" xr:uid="{00000000-0004-0000-0000-00005A010000}"/>
    <hyperlink ref="J595" r:id="rId348" xr:uid="{00000000-0004-0000-0000-00005B010000}"/>
    <hyperlink ref="J599" r:id="rId349" xr:uid="{00000000-0004-0000-0000-00005C010000}"/>
    <hyperlink ref="J618" r:id="rId350" xr:uid="{00000000-0004-0000-0000-00005D010000}"/>
    <hyperlink ref="J619" r:id="rId351" xr:uid="{00000000-0004-0000-0000-00005E010000}"/>
    <hyperlink ref="J621" r:id="rId352" xr:uid="{00000000-0004-0000-0000-00005F010000}"/>
    <hyperlink ref="J622" r:id="rId353" xr:uid="{00000000-0004-0000-0000-000060010000}"/>
    <hyperlink ref="J624" r:id="rId354" xr:uid="{00000000-0004-0000-0000-000061010000}"/>
    <hyperlink ref="J625" r:id="rId355" xr:uid="{00000000-0004-0000-0000-000062010000}"/>
    <hyperlink ref="J628" r:id="rId356" xr:uid="{00000000-0004-0000-0000-000063010000}"/>
    <hyperlink ref="J631" r:id="rId357" xr:uid="{00000000-0004-0000-0000-000064010000}"/>
    <hyperlink ref="J632" r:id="rId358" xr:uid="{00000000-0004-0000-0000-000065010000}"/>
    <hyperlink ref="J635" r:id="rId359" xr:uid="{00000000-0004-0000-0000-000066010000}"/>
    <hyperlink ref="J638" r:id="rId360" xr:uid="{00000000-0004-0000-0000-000067010000}"/>
    <hyperlink ref="J640" r:id="rId361" xr:uid="{00000000-0004-0000-0000-000068010000}"/>
    <hyperlink ref="J641" r:id="rId362" xr:uid="{00000000-0004-0000-0000-000069010000}"/>
    <hyperlink ref="J642" r:id="rId363" xr:uid="{00000000-0004-0000-0000-00006A010000}"/>
    <hyperlink ref="J643" r:id="rId364" xr:uid="{00000000-0004-0000-0000-00006B010000}"/>
    <hyperlink ref="J644" r:id="rId365" xr:uid="{00000000-0004-0000-0000-00006C010000}"/>
    <hyperlink ref="J645" r:id="rId366" xr:uid="{00000000-0004-0000-0000-00006D010000}"/>
    <hyperlink ref="J646" r:id="rId367" xr:uid="{00000000-0004-0000-0000-00006E010000}"/>
    <hyperlink ref="J647" r:id="rId368" xr:uid="{00000000-0004-0000-0000-00006F010000}"/>
    <hyperlink ref="J648" r:id="rId369" xr:uid="{00000000-0004-0000-0000-000070010000}"/>
    <hyperlink ref="J650" r:id="rId370" xr:uid="{00000000-0004-0000-0000-000071010000}"/>
    <hyperlink ref="J651" r:id="rId371" xr:uid="{00000000-0004-0000-0000-000072010000}"/>
    <hyperlink ref="J652" r:id="rId372" xr:uid="{00000000-0004-0000-0000-000073010000}"/>
    <hyperlink ref="J654" r:id="rId373" xr:uid="{00000000-0004-0000-0000-000074010000}"/>
    <hyperlink ref="J655" r:id="rId374" xr:uid="{00000000-0004-0000-0000-000075010000}"/>
    <hyperlink ref="J656" r:id="rId375" xr:uid="{00000000-0004-0000-0000-000076010000}"/>
    <hyperlink ref="J658" r:id="rId376" xr:uid="{00000000-0004-0000-0000-000077010000}"/>
    <hyperlink ref="J659" r:id="rId377" xr:uid="{00000000-0004-0000-0000-000078010000}"/>
    <hyperlink ref="J660" r:id="rId378" xr:uid="{00000000-0004-0000-0000-000079010000}"/>
    <hyperlink ref="J667" r:id="rId379" xr:uid="{00000000-0004-0000-0000-00007A010000}"/>
    <hyperlink ref="J668" r:id="rId380" xr:uid="{00000000-0004-0000-0000-00007B010000}"/>
    <hyperlink ref="J669" r:id="rId381" xr:uid="{00000000-0004-0000-0000-00007C010000}"/>
    <hyperlink ref="J670" r:id="rId382" xr:uid="{00000000-0004-0000-0000-00007D010000}"/>
    <hyperlink ref="J673" r:id="rId383" xr:uid="{00000000-0004-0000-0000-00007E010000}"/>
    <hyperlink ref="J676" r:id="rId384" xr:uid="{00000000-0004-0000-0000-00007F010000}"/>
    <hyperlink ref="J677" r:id="rId385" xr:uid="{00000000-0004-0000-0000-000080010000}"/>
    <hyperlink ref="J682" r:id="rId386" xr:uid="{00000000-0004-0000-0000-000081010000}"/>
    <hyperlink ref="J683" r:id="rId387" xr:uid="{00000000-0004-0000-0000-000082010000}"/>
    <hyperlink ref="J684" r:id="rId388" xr:uid="{00000000-0004-0000-0000-000083010000}"/>
    <hyperlink ref="J685" r:id="rId389" xr:uid="{00000000-0004-0000-0000-000084010000}"/>
    <hyperlink ref="J686" r:id="rId390" xr:uid="{00000000-0004-0000-0000-000085010000}"/>
    <hyperlink ref="J689" r:id="rId391" xr:uid="{00000000-0004-0000-0000-000086010000}"/>
    <hyperlink ref="J690" r:id="rId392" xr:uid="{00000000-0004-0000-0000-000087010000}"/>
    <hyperlink ref="J691" r:id="rId393" xr:uid="{00000000-0004-0000-0000-000088010000}"/>
    <hyperlink ref="J692" r:id="rId394" xr:uid="{00000000-0004-0000-0000-000089010000}"/>
    <hyperlink ref="J693" r:id="rId395" xr:uid="{00000000-0004-0000-0000-00008A010000}"/>
    <hyperlink ref="J697" r:id="rId396" xr:uid="{00000000-0004-0000-0000-00008B010000}"/>
    <hyperlink ref="J699" r:id="rId397" xr:uid="{00000000-0004-0000-0000-00008C010000}"/>
    <hyperlink ref="J700" r:id="rId398" xr:uid="{00000000-0004-0000-0000-00008D010000}"/>
    <hyperlink ref="J701" r:id="rId399" xr:uid="{00000000-0004-0000-0000-00008E010000}"/>
    <hyperlink ref="J703" r:id="rId400" xr:uid="{00000000-0004-0000-0000-00008F010000}"/>
    <hyperlink ref="J704" r:id="rId401" xr:uid="{00000000-0004-0000-0000-000090010000}"/>
    <hyperlink ref="J706" r:id="rId402" xr:uid="{00000000-0004-0000-0000-000091010000}"/>
    <hyperlink ref="J707" r:id="rId403" xr:uid="{00000000-0004-0000-0000-000092010000}"/>
    <hyperlink ref="J711" r:id="rId404" xr:uid="{00000000-0004-0000-0000-000093010000}"/>
    <hyperlink ref="J714" r:id="rId405" xr:uid="{00000000-0004-0000-0000-000094010000}"/>
    <hyperlink ref="J721" r:id="rId406" xr:uid="{00000000-0004-0000-0000-000095010000}"/>
    <hyperlink ref="J722" r:id="rId407" xr:uid="{00000000-0004-0000-0000-000096010000}"/>
    <hyperlink ref="J723" r:id="rId408" xr:uid="{00000000-0004-0000-0000-000097010000}"/>
    <hyperlink ref="J725" r:id="rId409" xr:uid="{00000000-0004-0000-0000-000098010000}"/>
    <hyperlink ref="J729" r:id="rId410" xr:uid="{00000000-0004-0000-0000-000099010000}"/>
    <hyperlink ref="J730" r:id="rId411" xr:uid="{00000000-0004-0000-0000-00009A010000}"/>
    <hyperlink ref="J732" r:id="rId412" xr:uid="{00000000-0004-0000-0000-00009B010000}"/>
    <hyperlink ref="J733" r:id="rId413" xr:uid="{00000000-0004-0000-0000-00009C010000}"/>
    <hyperlink ref="J735" r:id="rId414" xr:uid="{00000000-0004-0000-0000-00009D010000}"/>
    <hyperlink ref="J736" r:id="rId415" xr:uid="{00000000-0004-0000-0000-00009E010000}"/>
    <hyperlink ref="J737" r:id="rId416" xr:uid="{00000000-0004-0000-0000-00009F010000}"/>
    <hyperlink ref="J739" r:id="rId417" xr:uid="{00000000-0004-0000-0000-0000A0010000}"/>
    <hyperlink ref="J741" r:id="rId418" xr:uid="{00000000-0004-0000-0000-0000A1010000}"/>
    <hyperlink ref="J744" r:id="rId419" xr:uid="{00000000-0004-0000-0000-0000A2010000}"/>
    <hyperlink ref="J745" r:id="rId420" xr:uid="{00000000-0004-0000-0000-0000A3010000}"/>
    <hyperlink ref="J746" r:id="rId421" xr:uid="{00000000-0004-0000-0000-0000A4010000}"/>
    <hyperlink ref="J747" r:id="rId422" xr:uid="{00000000-0004-0000-0000-0000A5010000}"/>
    <hyperlink ref="J748" r:id="rId423" xr:uid="{00000000-0004-0000-0000-0000A6010000}"/>
    <hyperlink ref="J751" r:id="rId424" xr:uid="{00000000-0004-0000-0000-0000A7010000}"/>
    <hyperlink ref="J754" r:id="rId425" xr:uid="{00000000-0004-0000-0000-0000A8010000}"/>
    <hyperlink ref="J755" r:id="rId426" xr:uid="{00000000-0004-0000-0000-0000A9010000}"/>
    <hyperlink ref="J759" r:id="rId427" xr:uid="{00000000-0004-0000-0000-0000AA010000}"/>
    <hyperlink ref="J761" r:id="rId428" xr:uid="{00000000-0004-0000-0000-0000AB010000}"/>
    <hyperlink ref="J762" r:id="rId429" xr:uid="{00000000-0004-0000-0000-0000AC010000}"/>
    <hyperlink ref="J763" r:id="rId430" xr:uid="{00000000-0004-0000-0000-0000AD010000}"/>
    <hyperlink ref="J765" r:id="rId431" xr:uid="{00000000-0004-0000-0000-0000AE010000}"/>
    <hyperlink ref="J767" r:id="rId432" xr:uid="{00000000-0004-0000-0000-0000AF010000}"/>
    <hyperlink ref="J768" r:id="rId433" xr:uid="{00000000-0004-0000-0000-0000B0010000}"/>
    <hyperlink ref="J769" r:id="rId434" xr:uid="{00000000-0004-0000-0000-0000B1010000}"/>
    <hyperlink ref="J770" r:id="rId435" xr:uid="{00000000-0004-0000-0000-0000B2010000}"/>
    <hyperlink ref="J771" r:id="rId436" xr:uid="{00000000-0004-0000-0000-0000B3010000}"/>
    <hyperlink ref="J772" r:id="rId437" xr:uid="{00000000-0004-0000-0000-0000B4010000}"/>
    <hyperlink ref="J773" r:id="rId438" xr:uid="{00000000-0004-0000-0000-0000B5010000}"/>
    <hyperlink ref="J775" r:id="rId439" xr:uid="{00000000-0004-0000-0000-0000B6010000}"/>
    <hyperlink ref="J777" r:id="rId440" xr:uid="{00000000-0004-0000-0000-0000B7010000}"/>
    <hyperlink ref="J778" r:id="rId441" xr:uid="{00000000-0004-0000-0000-0000B8010000}"/>
    <hyperlink ref="J780" r:id="rId442" xr:uid="{00000000-0004-0000-0000-0000B9010000}"/>
    <hyperlink ref="J784" r:id="rId443" xr:uid="{00000000-0004-0000-0000-0000BA010000}"/>
    <hyperlink ref="J787" r:id="rId444" xr:uid="{00000000-0004-0000-0000-0000BB010000}"/>
    <hyperlink ref="J789" r:id="rId445" xr:uid="{00000000-0004-0000-0000-0000BC010000}"/>
    <hyperlink ref="J790" r:id="rId446" xr:uid="{00000000-0004-0000-0000-0000BD010000}"/>
    <hyperlink ref="J791" r:id="rId447" xr:uid="{00000000-0004-0000-0000-0000BE010000}"/>
    <hyperlink ref="J792" r:id="rId448" xr:uid="{00000000-0004-0000-0000-0000BF010000}"/>
    <hyperlink ref="J793" r:id="rId449" xr:uid="{00000000-0004-0000-0000-0000C0010000}"/>
    <hyperlink ref="J794" r:id="rId450" xr:uid="{00000000-0004-0000-0000-0000C1010000}"/>
    <hyperlink ref="J797" r:id="rId451" xr:uid="{00000000-0004-0000-0000-0000C2010000}"/>
    <hyperlink ref="J798" r:id="rId452" xr:uid="{00000000-0004-0000-0000-0000C3010000}"/>
    <hyperlink ref="J799" r:id="rId453" xr:uid="{00000000-0004-0000-0000-0000C4010000}"/>
    <hyperlink ref="J800" r:id="rId454" xr:uid="{00000000-0004-0000-0000-0000C5010000}"/>
    <hyperlink ref="J801" r:id="rId455" xr:uid="{00000000-0004-0000-0000-0000C6010000}"/>
    <hyperlink ref="J802" r:id="rId456" xr:uid="{00000000-0004-0000-0000-0000C7010000}"/>
    <hyperlink ref="J803" r:id="rId457" xr:uid="{00000000-0004-0000-0000-0000C8010000}"/>
    <hyperlink ref="J804" r:id="rId458" xr:uid="{00000000-0004-0000-0000-0000C9010000}"/>
    <hyperlink ref="J806" r:id="rId459" xr:uid="{00000000-0004-0000-0000-0000CA010000}"/>
    <hyperlink ref="J807" r:id="rId460" xr:uid="{00000000-0004-0000-0000-0000CB010000}"/>
    <hyperlink ref="J808" r:id="rId461" xr:uid="{00000000-0004-0000-0000-0000CC010000}"/>
    <hyperlink ref="J809" r:id="rId462" xr:uid="{00000000-0004-0000-0000-0000CD010000}"/>
    <hyperlink ref="J811" r:id="rId463" xr:uid="{00000000-0004-0000-0000-0000CE010000}"/>
    <hyperlink ref="J812" r:id="rId464" xr:uid="{00000000-0004-0000-0000-0000CF010000}"/>
    <hyperlink ref="J813" r:id="rId465" xr:uid="{00000000-0004-0000-0000-0000D0010000}"/>
    <hyperlink ref="J814" r:id="rId466" xr:uid="{00000000-0004-0000-0000-0000D1010000}"/>
    <hyperlink ref="J816" r:id="rId467" xr:uid="{00000000-0004-0000-0000-0000D2010000}"/>
    <hyperlink ref="J818" r:id="rId468" xr:uid="{00000000-0004-0000-0000-0000D3010000}"/>
    <hyperlink ref="J819" r:id="rId469" xr:uid="{00000000-0004-0000-0000-0000D4010000}"/>
    <hyperlink ref="J821" r:id="rId470" xr:uid="{00000000-0004-0000-0000-0000D5010000}"/>
    <hyperlink ref="J822" r:id="rId471" xr:uid="{00000000-0004-0000-0000-0000D6010000}"/>
    <hyperlink ref="J825" r:id="rId472" xr:uid="{00000000-0004-0000-0000-0000D7010000}"/>
    <hyperlink ref="J826" r:id="rId473" xr:uid="{00000000-0004-0000-0000-0000D8010000}"/>
    <hyperlink ref="J830" r:id="rId474" xr:uid="{00000000-0004-0000-0000-0000D9010000}"/>
    <hyperlink ref="J833" r:id="rId475" xr:uid="{00000000-0004-0000-0000-0000DA010000}"/>
    <hyperlink ref="J836" r:id="rId476" xr:uid="{00000000-0004-0000-0000-0000DB010000}"/>
    <hyperlink ref="J837" r:id="rId477" xr:uid="{00000000-0004-0000-0000-0000DC010000}"/>
    <hyperlink ref="J838" r:id="rId478" xr:uid="{00000000-0004-0000-0000-0000DD010000}"/>
    <hyperlink ref="J842" r:id="rId479" xr:uid="{00000000-0004-0000-0000-0000DE010000}"/>
    <hyperlink ref="J843" r:id="rId480" xr:uid="{00000000-0004-0000-0000-0000DF010000}"/>
    <hyperlink ref="J846" r:id="rId481" xr:uid="{00000000-0004-0000-0000-0000E0010000}"/>
    <hyperlink ref="J847" r:id="rId482" xr:uid="{00000000-0004-0000-0000-0000E1010000}"/>
    <hyperlink ref="J849" r:id="rId483" xr:uid="{00000000-0004-0000-0000-0000E2010000}"/>
    <hyperlink ref="J853" r:id="rId484" xr:uid="{00000000-0004-0000-0000-0000E3010000}"/>
    <hyperlink ref="J854" r:id="rId485" xr:uid="{00000000-0004-0000-0000-0000E4010000}"/>
    <hyperlink ref="J856" r:id="rId486" xr:uid="{00000000-0004-0000-0000-0000E5010000}"/>
    <hyperlink ref="J857" r:id="rId487" xr:uid="{00000000-0004-0000-0000-0000E6010000}"/>
    <hyperlink ref="J858" r:id="rId488" xr:uid="{00000000-0004-0000-0000-0000E7010000}"/>
    <hyperlink ref="J861" r:id="rId489" xr:uid="{00000000-0004-0000-0000-0000E8010000}"/>
    <hyperlink ref="J865" r:id="rId490" xr:uid="{00000000-0004-0000-0000-0000E9010000}"/>
    <hyperlink ref="J866" r:id="rId491" xr:uid="{00000000-0004-0000-0000-0000EA010000}"/>
    <hyperlink ref="J867" r:id="rId492" xr:uid="{00000000-0004-0000-0000-0000EB010000}"/>
    <hyperlink ref="J872" r:id="rId493" xr:uid="{00000000-0004-0000-0000-0000EC010000}"/>
    <hyperlink ref="J874" r:id="rId494" xr:uid="{00000000-0004-0000-0000-0000ED010000}"/>
    <hyperlink ref="J875" r:id="rId495" xr:uid="{00000000-0004-0000-0000-0000EE010000}"/>
    <hyperlink ref="J876" r:id="rId496" xr:uid="{00000000-0004-0000-0000-0000EF010000}"/>
    <hyperlink ref="J880" r:id="rId497" xr:uid="{00000000-0004-0000-0000-0000F0010000}"/>
    <hyperlink ref="J881" r:id="rId498" xr:uid="{00000000-0004-0000-0000-0000F1010000}"/>
    <hyperlink ref="J882" r:id="rId499" xr:uid="{00000000-0004-0000-0000-0000F2010000}"/>
    <hyperlink ref="J883" r:id="rId500" xr:uid="{00000000-0004-0000-0000-0000F3010000}"/>
    <hyperlink ref="J885" r:id="rId501" xr:uid="{00000000-0004-0000-0000-0000F4010000}"/>
    <hyperlink ref="J888" r:id="rId502" xr:uid="{00000000-0004-0000-0000-0000F5010000}"/>
    <hyperlink ref="J891" r:id="rId503" xr:uid="{00000000-0004-0000-0000-0000F6010000}"/>
    <hyperlink ref="J895" r:id="rId504" xr:uid="{00000000-0004-0000-0000-0000F7010000}"/>
    <hyperlink ref="J898" r:id="rId505" xr:uid="{00000000-0004-0000-0000-0000F8010000}"/>
    <hyperlink ref="J899" r:id="rId506" xr:uid="{00000000-0004-0000-0000-0000F9010000}"/>
    <hyperlink ref="J900" r:id="rId507" xr:uid="{00000000-0004-0000-0000-0000FA010000}"/>
    <hyperlink ref="J902" r:id="rId508" xr:uid="{00000000-0004-0000-0000-0000FB010000}"/>
    <hyperlink ref="J906" r:id="rId509" xr:uid="{00000000-0004-0000-0000-0000FC010000}"/>
    <hyperlink ref="J907" r:id="rId510" xr:uid="{00000000-0004-0000-0000-0000FD010000}"/>
    <hyperlink ref="J909" r:id="rId511" xr:uid="{00000000-0004-0000-0000-0000FE010000}"/>
    <hyperlink ref="J911" r:id="rId512" xr:uid="{00000000-0004-0000-0000-0000FF010000}"/>
    <hyperlink ref="J913" r:id="rId513" xr:uid="{00000000-0004-0000-0000-000000020000}"/>
    <hyperlink ref="J918" r:id="rId514" xr:uid="{00000000-0004-0000-0000-000001020000}"/>
    <hyperlink ref="J919" r:id="rId515" xr:uid="{00000000-0004-0000-0000-000002020000}"/>
    <hyperlink ref="J921" r:id="rId516" xr:uid="{00000000-0004-0000-0000-000003020000}"/>
    <hyperlink ref="J922" r:id="rId517" xr:uid="{00000000-0004-0000-0000-000004020000}"/>
    <hyperlink ref="J923" r:id="rId518" xr:uid="{00000000-0004-0000-0000-000005020000}"/>
    <hyperlink ref="J924" r:id="rId519" xr:uid="{00000000-0004-0000-0000-000006020000}"/>
    <hyperlink ref="J929" r:id="rId520" xr:uid="{00000000-0004-0000-0000-000007020000}"/>
    <hyperlink ref="J932" r:id="rId521" xr:uid="{00000000-0004-0000-0000-000008020000}"/>
    <hyperlink ref="J933" r:id="rId522" xr:uid="{00000000-0004-0000-0000-000009020000}"/>
    <hyperlink ref="J935" r:id="rId523" xr:uid="{00000000-0004-0000-0000-00000A020000}"/>
    <hyperlink ref="J936" r:id="rId524" xr:uid="{00000000-0004-0000-0000-00000B020000}"/>
    <hyperlink ref="J937" r:id="rId525" xr:uid="{00000000-0004-0000-0000-00000C020000}"/>
    <hyperlink ref="J939" r:id="rId526" xr:uid="{00000000-0004-0000-0000-00000D020000}"/>
    <hyperlink ref="J940" r:id="rId527" xr:uid="{00000000-0004-0000-0000-00000E020000}"/>
    <hyperlink ref="J941" r:id="rId528" xr:uid="{00000000-0004-0000-0000-00000F020000}"/>
    <hyperlink ref="J943" r:id="rId529" xr:uid="{00000000-0004-0000-0000-000010020000}"/>
    <hyperlink ref="J944" r:id="rId530" xr:uid="{00000000-0004-0000-0000-000011020000}"/>
    <hyperlink ref="J946" r:id="rId531" xr:uid="{00000000-0004-0000-0000-000012020000}"/>
    <hyperlink ref="J948" r:id="rId532" xr:uid="{00000000-0004-0000-0000-000013020000}"/>
    <hyperlink ref="J949" r:id="rId533" xr:uid="{00000000-0004-0000-0000-000014020000}"/>
    <hyperlink ref="J950" r:id="rId534" xr:uid="{00000000-0004-0000-0000-000015020000}"/>
    <hyperlink ref="J952" r:id="rId535" xr:uid="{00000000-0004-0000-0000-000016020000}"/>
    <hyperlink ref="J953" r:id="rId536" xr:uid="{00000000-0004-0000-0000-000017020000}"/>
    <hyperlink ref="J954" r:id="rId537" xr:uid="{00000000-0004-0000-0000-000018020000}"/>
    <hyperlink ref="J147" r:id="rId538" xr:uid="{08E49B8B-AB87-44CE-BD88-6A72072643F3}"/>
    <hyperlink ref="J588" r:id="rId539" xr:uid="{613E919C-99D5-4936-BD6E-E1B66FD364CC}"/>
    <hyperlink ref="J887" r:id="rId540" xr:uid="{E1E31E7C-5F84-456C-A725-1102F7BDFFA9}"/>
    <hyperlink ref="J356" r:id="rId541" xr:uid="{5B8526DA-B3CA-4EDD-8B84-1FB063CB34A6}"/>
    <hyperlink ref="J569" r:id="rId542" xr:uid="{4863D5B6-519D-4E1A-9424-9DAA192EB2F3}"/>
    <hyperlink ref="J177" r:id="rId543" xr:uid="{19307F1E-725C-4350-9F21-BBD4EC653E57}"/>
    <hyperlink ref="J247" r:id="rId544" xr:uid="{A0B1F6E9-F5A5-41CA-94C6-0DB2795B6D97}"/>
    <hyperlink ref="J915" r:id="rId545" xr:uid="{D3DC6B32-2913-4474-A207-EC23EF7C13A0}"/>
    <hyperlink ref="J757" r:id="rId546" xr:uid="{E6533295-AEB0-4582-96BC-AB1C31608544}"/>
    <hyperlink ref="J366" r:id="rId547" xr:uid="{107DEEB3-057C-4FEB-BCF1-E2DAB94E6F4E}"/>
    <hyperlink ref="J760" r:id="rId548" xr:uid="{83E867E7-804D-467B-82B9-5BA5921CE73F}"/>
    <hyperlink ref="J458" r:id="rId549" xr:uid="{E2F21C55-8B73-4F19-847B-9F98DB332EAE}"/>
    <hyperlink ref="J266" r:id="rId550" xr:uid="{329075B2-60F0-4BC2-9885-87D0F6DA2532}"/>
    <hyperlink ref="J623" r:id="rId551" xr:uid="{29C1BA05-6D3C-4DB9-ACCA-BACF951FFCF2}"/>
    <hyperlink ref="J18" r:id="rId552" xr:uid="{B1E80D83-91E1-4C19-BEF8-B703E9D0175F}"/>
    <hyperlink ref="J637" r:id="rId553" xr:uid="{F303BDB3-5201-4543-9648-08791ABDB3FE}"/>
    <hyperlink ref="J577" r:id="rId554" xr:uid="{F3C83FBE-7599-4D8D-98B4-DEECC58B1D37}"/>
    <hyperlink ref="J629" r:id="rId555" xr:uid="{383C2980-826A-4E46-9851-E40F883782B5}"/>
    <hyperlink ref="J649" r:id="rId556" xr:uid="{19EED455-3B7D-449F-85DE-CBD241AA8B10}"/>
    <hyperlink ref="J839" r:id="rId557" xr:uid="{9E30504A-97C5-46EA-9ADF-AE454DEB581B}"/>
    <hyperlink ref="J712" r:id="rId558" xr:uid="{E8B34758-00B4-43F3-BA4F-CEBBE79FC242}"/>
    <hyperlink ref="J727" r:id="rId559" xr:uid="{5A04ABF3-4935-4035-823B-C911F62C0AD5}"/>
    <hyperlink ref="J65" r:id="rId560" xr:uid="{AFB88A0E-7CB4-42A0-8B90-6B191939BC9F}"/>
    <hyperlink ref="J202" r:id="rId561" xr:uid="{1576A441-276D-4899-A6CE-6A87E32139DA}"/>
    <hyperlink ref="J441" r:id="rId562" xr:uid="{05DAEC17-A7F8-4842-9CEA-39134B2BD9B8}"/>
    <hyperlink ref="J855" r:id="rId563" xr:uid="{60DC6AFA-F684-4D60-B31F-CA3BC377A4C4}"/>
    <hyperlink ref="J425" r:id="rId564" xr:uid="{83C75E3D-2420-4744-880A-C445E4900CA5}"/>
    <hyperlink ref="J254" r:id="rId565" xr:uid="{15EB7BDE-1EA2-47E7-9B46-41BED1F5E9C7}"/>
    <hyperlink ref="J408" r:id="rId566" xr:uid="{E2DCC958-C941-43FF-800D-77191DB9CDA3}"/>
    <hyperlink ref="J75" r:id="rId567" xr:uid="{CAA3CDF3-927D-48C3-9A57-154E10ADA3A9}"/>
    <hyperlink ref="J445" r:id="rId568" xr:uid="{7383201A-98AF-4897-BC53-16F52C40DD15}"/>
    <hyperlink ref="J439" r:id="rId569" xr:uid="{6BC662B8-39A2-48AE-B1FB-7E65A53B6CFA}"/>
    <hyperlink ref="J620" r:id="rId570" xr:uid="{EA1D64FF-A635-48FB-8FE3-3DAEC0661DDD}"/>
    <hyperlink ref="J756" r:id="rId571" xr:uid="{4FEAC80D-0062-42F7-A8AC-2235456304AC}"/>
    <hyperlink ref="J27" r:id="rId572" xr:uid="{87F7525E-206C-4CE2-838E-D526179D44E9}"/>
    <hyperlink ref="J879" r:id="rId573" xr:uid="{AC413CB7-944C-4B86-A1CE-939EF2BC8A8E}"/>
    <hyperlink ref="J585" r:id="rId574" xr:uid="{C8542F65-93AB-4E4A-A5D5-765CA6631289}"/>
    <hyperlink ref="J138" r:id="rId575" xr:uid="{F5C46010-8F43-4D6D-8244-ADAE109EFB61}"/>
    <hyperlink ref="J795" r:id="rId576" xr:uid="{4C630EA0-6037-4A15-9250-F2BE93B3F445}"/>
    <hyperlink ref="J844" r:id="rId577" xr:uid="{0458BECB-B19A-4DBF-8191-5957E5571B68}"/>
    <hyperlink ref="J364" r:id="rId578" xr:uid="{D851FA6F-78E8-45A7-89CD-74768FD7FE98}"/>
    <hyperlink ref="J53" r:id="rId579" xr:uid="{9563617C-E7C6-48E4-9A11-516BAD696086}"/>
    <hyperlink ref="J840" r:id="rId580" xr:uid="{FBAE9485-01DE-4708-949B-19EA67B27899}"/>
    <hyperlink ref="J226" r:id="rId581" xr:uid="{86A723EC-ECF5-4194-AC26-E60E03B562CE}"/>
    <hyperlink ref="J38" r:id="rId582" xr:uid="{DA79EC17-EBF2-4B6B-9EA8-A6A8E6F7E613}"/>
    <hyperlink ref="J300" r:id="rId583" xr:uid="{E7B35C2B-58D6-4CE5-960A-5A41E3DDF317}"/>
    <hyperlink ref="J774" r:id="rId584" xr:uid="{1C99CD87-086F-45AC-96A2-BC486C5DB756}"/>
    <hyperlink ref="J783" r:id="rId585" xr:uid="{B8B4D480-4229-4F08-993A-60EC6E1B90C9}"/>
    <hyperlink ref="J731" r:id="rId586" xr:uid="{3C7C8D86-F171-4E35-84E4-D205C8979876}"/>
    <hyperlink ref="J710" r:id="rId587" xr:uid="{4C6843DB-D27F-4A4F-8A70-54163BD5DA93}"/>
    <hyperlink ref="J694" r:id="rId588" xr:uid="{47CD558E-17EF-46B7-907E-AF7B25FB6DD7}"/>
    <hyperlink ref="J213" r:id="rId589" xr:uid="{2EF8F3BC-1380-4DF8-9FB4-A7261A89E970}"/>
    <hyperlink ref="J454" r:id="rId590" xr:uid="{3EB3F29A-8B57-4E1F-BCC9-816F798D197C}"/>
    <hyperlink ref="J661" r:id="rId591" xr:uid="{937F458A-2B3F-4299-90DC-7976DBDDA83D}"/>
    <hyperlink ref="J203" r:id="rId592" xr:uid="{5BBCD969-F4D0-43C8-86E1-73E3C4C7F278}"/>
    <hyperlink ref="J452" r:id="rId593" xr:uid="{88C9ED9A-015C-4625-830C-FFE63BAD81F8}"/>
    <hyperlink ref="J938" r:id="rId594" xr:uid="{CE05D1E9-F87C-4776-8FB8-5D6811A78005}"/>
    <hyperlink ref="J738" r:id="rId595" xr:uid="{E8712393-31BF-4385-BDC3-D2A89D7D6C28}"/>
    <hyperlink ref="J79" r:id="rId596" xr:uid="{6B2328D0-BAA1-42C1-B310-C6E7EA3B1395}"/>
    <hyperlink ref="J150" r:id="rId597" xr:uid="{7D6C633A-AAFB-40F6-B080-B1644F347ED5}"/>
    <hyperlink ref="J568" r:id="rId598" xr:uid="{46BB2717-4F9C-4B1D-A33F-795A075342B9}"/>
    <hyperlink ref="J217" r:id="rId599" xr:uid="{AA6514A1-0765-4C27-9A9E-87CFBE55F776}"/>
    <hyperlink ref="J464" r:id="rId600" xr:uid="{5705DC59-1A23-4604-B997-CF993E7836A1}"/>
    <hyperlink ref="J752" r:id="rId601" xr:uid="{70330357-48C8-4A65-9A66-D06E5B7683B7}"/>
    <hyperlink ref="J698" r:id="rId602" xr:uid="{0A4B9F13-F5E8-4807-A550-63000D3A578D}"/>
    <hyperlink ref="J156" r:id="rId603" xr:uid="{ED53488C-D1C3-4DB9-98BC-D5F56B13154A}"/>
    <hyperlink ref="J786" r:id="rId604" xr:uid="{B6DEAF4F-CF5F-488C-9ADD-7EC6D4A1C37E}"/>
    <hyperlink ref="J429" r:id="rId605" xr:uid="{CAB1429C-2765-4EDE-BAA1-BA16F9386CD4}"/>
    <hyperlink ref="J591" r:id="rId606" xr:uid="{BA76B65D-512F-464E-9C00-3F44AB10B16B}"/>
    <hyperlink ref="J84" r:id="rId607" xr:uid="{5FC0A498-3695-4902-8788-03FC16DC5D11}"/>
    <hyperlink ref="J422" r:id="rId608" xr:uid="{32B2C52D-AE57-4ADF-BFF9-38ED8C230E05}"/>
    <hyperlink ref="J313" r:id="rId609" xr:uid="{2DFA74F0-F2A4-4071-9E05-B79F6829B91B}"/>
    <hyperlink ref="J126" r:id="rId610" xr:uid="{C88E0C6D-5E50-4DD1-8ED3-9BDABCCBA58C}"/>
    <hyperlink ref="J630" r:id="rId611" xr:uid="{766FEF58-E322-4484-8062-1E05F877938B}"/>
    <hyperlink ref="J615" r:id="rId612" xr:uid="{44A154C9-0A13-4EC4-9C0C-0ECBA4D37CAA}"/>
    <hyperlink ref="J617" r:id="rId613" xr:uid="{CEC1BFBF-7DC0-4457-9E12-17BABC63FC6A}"/>
    <hyperlink ref="J215" r:id="rId614" xr:uid="{5A7B42F9-4310-4881-A212-8C3279C43D9B}"/>
    <hyperlink ref="J776" r:id="rId615" xr:uid="{E819D4E0-9208-40C1-AC92-C0376C7BAE84}"/>
    <hyperlink ref="J870" r:id="rId616" xr:uid="{0E7C56AA-7AE0-4202-9D62-2ABD84A2D68A}"/>
    <hyperlink ref="J509" r:id="rId617" xr:uid="{7215BC9F-3804-40A0-A90F-E8FBD622D038}"/>
    <hyperlink ref="J917" r:id="rId618" xr:uid="{E666E031-2B8F-47AD-8A15-4CFFDAFCE677}"/>
    <hyperlink ref="J426" r:id="rId619" xr:uid="{4694A639-8B0F-47DB-88F0-14E073F5030A}"/>
    <hyperlink ref="J893" r:id="rId620" xr:uid="{7E26E2F1-969C-40CD-816A-BA88D28795A4}"/>
    <hyperlink ref="J584" r:id="rId621" xr:uid="{C7EC3DB0-EF9A-40C0-92DC-8AA505119817}"/>
    <hyperlink ref="J886" r:id="rId622" xr:uid="{C767ADF0-4B5A-4DC9-9296-4582B2B27FCE}"/>
    <hyperlink ref="J153" r:id="rId623" xr:uid="{1ABC2A7E-566E-4AC3-9E17-0339BCD3BD0E}"/>
    <hyperlink ref="J766" r:id="rId624" xr:uid="{00D9BB6E-6BBE-406B-967A-A02599684B26}"/>
    <hyperlink ref="J612" r:id="rId625" xr:uid="{4423FAA2-D603-4211-B235-7170A9F8D7B0}"/>
    <hyperlink ref="J679" r:id="rId626" xr:uid="{93C3395B-C2B0-47DE-8FF4-AA6D0A2B38F2}"/>
    <hyperlink ref="J788" r:id="rId627" xr:uid="{3CFF9720-0EDE-4C2B-B053-19543E0C0851}"/>
    <hyperlink ref="J713" r:id="rId628" xr:uid="{D167E75B-25A0-4C82-8708-185E83FB4899}"/>
    <hyperlink ref="J180" r:id="rId629" xr:uid="{0287ADF2-6156-4099-B0E1-9085D77A36E2}"/>
    <hyperlink ref="J551" r:id="rId630" xr:uid="{6DD397B2-B83E-4903-833F-769A9B6BC626}"/>
    <hyperlink ref="J639" r:id="rId631" xr:uid="{0DBEA446-6D32-4FC0-A74C-1BD659E6417D}"/>
    <hyperlink ref="J758" r:id="rId632" xr:uid="{D77A88EA-854D-449E-9EDC-8A843792937C}"/>
    <hyperlink ref="J282" r:id="rId633" xr:uid="{23FD6BB7-5A22-45B5-BB93-0C57B39FF4FE}"/>
    <hyperlink ref="J403" r:id="rId634" xr:uid="{052A262F-BC1E-4B05-AC5D-0239D50B7477}"/>
    <hyperlink ref="J125" r:id="rId635" xr:uid="{637C0946-482B-4898-8027-63BE0ACE8E5C}"/>
    <hyperlink ref="J95" r:id="rId636" xr:uid="{B0AF6813-9ADC-4900-BF34-88E08BB1B01F}"/>
    <hyperlink ref="J674" r:id="rId637" xr:uid="{F55BDBA3-4B0E-48C9-B946-B19C9A4D013D}"/>
    <hyperlink ref="J810" r:id="rId638" xr:uid="{8C75E721-2A17-4384-96E4-69314336F75E}"/>
    <hyperlink ref="J878" r:id="rId639" xr:uid="{0EB077F1-2EED-4D18-8CC3-1FAEBC170C5A}"/>
    <hyperlink ref="J695" r:id="rId640" xr:uid="{13999D16-DD9E-4363-8C20-F298C68C61EA}"/>
    <hyperlink ref="J481" r:id="rId641" xr:uid="{F2D04C85-8967-4B75-BCB3-EAA0BF11C76E}"/>
    <hyperlink ref="J868" r:id="rId642" xr:uid="{19FB3D0C-902E-4A08-BE42-97D7C69D8F90}"/>
    <hyperlink ref="J671" r:id="rId643" xr:uid="{1161DE5C-599F-45BB-A41B-5F648EB6A28C}"/>
    <hyperlink ref="J527" r:id="rId644" xr:uid="{B7043384-2D8C-4709-8DE7-BC79D53FF87B}"/>
    <hyperlink ref="J678" r:id="rId645" xr:uid="{C05EA2D7-BD34-4A11-9D9E-90894CCB9B5C}"/>
    <hyperlink ref="J86" r:id="rId646" xr:uid="{D468B6A8-AAAC-4939-B1CA-C7D76484303B}"/>
    <hyperlink ref="J889" r:id="rId647" xr:uid="{096CD9F5-629B-42AE-8929-EA381634948D}"/>
    <hyperlink ref="J851" r:id="rId648" xr:uid="{BCCC07E3-3383-400E-822D-47BCAC3CC7C9}"/>
    <hyperlink ref="J345" r:id="rId649" xr:uid="{C2BBBDAF-2CA3-4123-9BA2-D7757CB8BE8C}"/>
    <hyperlink ref="J834" r:id="rId650" xr:uid="{BFF3DFC0-4DFF-44C4-9594-7704DF4AAB10}"/>
    <hyperlink ref="J688" r:id="rId651" xr:uid="{24CE789C-E395-4DAD-BB5F-4E535095D0FA}"/>
    <hyperlink ref="J377" r:id="rId652" xr:uid="{AAE5A618-AA5B-4E95-9F7E-EDCB65254C93}"/>
    <hyperlink ref="J430" r:id="rId653" xr:uid="{6BE62804-6BEF-49E2-9EB0-71D7BD2C7A8E}"/>
  </hyperlinks>
  <pageMargins left="0.7" right="0.7" top="0.75" bottom="0.75" header="0.511811023622047" footer="0.511811023622047"/>
  <pageSetup orientation="portrait" horizontalDpi="300" verticalDpi="300"/>
  <tableParts count="1">
    <tablePart r:id="rId65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53"/>
  <sheetViews>
    <sheetView topLeftCell="A1510" zoomScaleNormal="100" workbookViewId="0">
      <selection activeCell="C1554" sqref="C1554"/>
    </sheetView>
  </sheetViews>
  <sheetFormatPr defaultColWidth="8.7109375" defaultRowHeight="15" x14ac:dyDescent="0.25"/>
  <cols>
    <col min="1" max="2" width="54.85546875" customWidth="1"/>
    <col min="3" max="3" width="17.42578125" customWidth="1"/>
    <col min="4" max="4" width="21.140625" customWidth="1"/>
    <col min="5" max="5" width="102.28515625" customWidth="1"/>
    <col min="6" max="6" width="43.7109375" customWidth="1"/>
    <col min="7" max="7" width="14.28515625" bestFit="1" customWidth="1"/>
  </cols>
  <sheetData>
    <row r="1" spans="1:7" x14ac:dyDescent="0.25">
      <c r="A1" t="s">
        <v>2976</v>
      </c>
      <c r="B1" t="s">
        <v>2977</v>
      </c>
      <c r="C1" t="s">
        <v>2978</v>
      </c>
      <c r="D1" t="s">
        <v>2979</v>
      </c>
      <c r="E1" t="s">
        <v>2980</v>
      </c>
      <c r="F1" t="s">
        <v>8407</v>
      </c>
      <c r="G1" t="s">
        <v>9449</v>
      </c>
    </row>
    <row r="2" spans="1:7" x14ac:dyDescent="0.25">
      <c r="A2" t="s">
        <v>1294</v>
      </c>
      <c r="B2" t="s">
        <v>175</v>
      </c>
      <c r="C2">
        <v>2019</v>
      </c>
      <c r="E2" t="s">
        <v>3013</v>
      </c>
      <c r="F2" t="s">
        <v>9450</v>
      </c>
      <c r="G2" t="s">
        <v>187</v>
      </c>
    </row>
    <row r="3" spans="1:7" x14ac:dyDescent="0.25">
      <c r="A3" t="s">
        <v>1761</v>
      </c>
      <c r="B3" t="s">
        <v>178</v>
      </c>
      <c r="C3">
        <v>1995</v>
      </c>
      <c r="E3" t="s">
        <v>3269</v>
      </c>
      <c r="F3" t="s">
        <v>8900</v>
      </c>
      <c r="G3" t="s">
        <v>3989</v>
      </c>
    </row>
    <row r="4" spans="1:7" x14ac:dyDescent="0.25">
      <c r="A4" t="s">
        <v>2023</v>
      </c>
      <c r="B4" t="s">
        <v>178</v>
      </c>
      <c r="C4">
        <v>2003</v>
      </c>
      <c r="E4" t="s">
        <v>3269</v>
      </c>
      <c r="F4" t="s">
        <v>9391</v>
      </c>
      <c r="G4" t="s">
        <v>3989</v>
      </c>
    </row>
    <row r="5" spans="1:7" x14ac:dyDescent="0.25">
      <c r="A5" t="s">
        <v>1089</v>
      </c>
      <c r="B5" t="s">
        <v>181</v>
      </c>
      <c r="C5">
        <v>2021</v>
      </c>
      <c r="D5" t="s">
        <v>187</v>
      </c>
      <c r="F5" t="s">
        <v>9451</v>
      </c>
      <c r="G5" t="s">
        <v>3989</v>
      </c>
    </row>
    <row r="6" spans="1:7" x14ac:dyDescent="0.25">
      <c r="A6" t="s">
        <v>1843</v>
      </c>
      <c r="B6" t="s">
        <v>185</v>
      </c>
      <c r="C6">
        <v>2019</v>
      </c>
      <c r="E6" s="10" t="s">
        <v>9793</v>
      </c>
      <c r="F6" t="s">
        <v>9792</v>
      </c>
      <c r="G6" t="s">
        <v>3989</v>
      </c>
    </row>
    <row r="7" spans="1:7" x14ac:dyDescent="0.25">
      <c r="A7" t="s">
        <v>2804</v>
      </c>
      <c r="B7" t="s">
        <v>185</v>
      </c>
      <c r="C7">
        <v>2021</v>
      </c>
      <c r="E7" t="s">
        <v>3013</v>
      </c>
      <c r="F7" t="s">
        <v>9452</v>
      </c>
      <c r="G7" t="s">
        <v>3989</v>
      </c>
    </row>
    <row r="8" spans="1:7" x14ac:dyDescent="0.25">
      <c r="A8" t="s">
        <v>689</v>
      </c>
      <c r="B8" t="s">
        <v>190</v>
      </c>
      <c r="C8">
        <v>2015</v>
      </c>
      <c r="E8" t="s">
        <v>3083</v>
      </c>
      <c r="F8" t="s">
        <v>8558</v>
      </c>
      <c r="G8" t="s">
        <v>3989</v>
      </c>
    </row>
    <row r="9" spans="1:7" x14ac:dyDescent="0.25">
      <c r="A9" t="s">
        <v>160</v>
      </c>
      <c r="B9" t="s">
        <v>190</v>
      </c>
      <c r="C9">
        <v>2011</v>
      </c>
      <c r="E9" t="s">
        <v>3083</v>
      </c>
      <c r="F9" t="s">
        <v>9236</v>
      </c>
      <c r="G9" t="s">
        <v>3989</v>
      </c>
    </row>
    <row r="10" spans="1:7" x14ac:dyDescent="0.25">
      <c r="A10" t="s">
        <v>190</v>
      </c>
      <c r="B10" t="s">
        <v>194</v>
      </c>
      <c r="C10">
        <v>2017</v>
      </c>
      <c r="D10" t="s">
        <v>187</v>
      </c>
      <c r="F10" t="s">
        <v>9453</v>
      </c>
      <c r="G10" t="s">
        <v>3989</v>
      </c>
    </row>
    <row r="11" spans="1:7" x14ac:dyDescent="0.25">
      <c r="A11" t="s">
        <v>2073</v>
      </c>
      <c r="B11" t="s">
        <v>198</v>
      </c>
      <c r="C11">
        <v>2010</v>
      </c>
      <c r="E11" t="s">
        <v>2982</v>
      </c>
      <c r="F11" t="s">
        <v>8976</v>
      </c>
      <c r="G11" t="s">
        <v>3989</v>
      </c>
    </row>
    <row r="12" spans="1:7" x14ac:dyDescent="0.25">
      <c r="A12" t="s">
        <v>2498</v>
      </c>
      <c r="B12" t="s">
        <v>198</v>
      </c>
      <c r="C12">
        <v>2017</v>
      </c>
      <c r="D12" t="s">
        <v>187</v>
      </c>
      <c r="F12" t="s">
        <v>9454</v>
      </c>
      <c r="G12" t="s">
        <v>3989</v>
      </c>
    </row>
    <row r="13" spans="1:7" x14ac:dyDescent="0.25">
      <c r="A13" t="s">
        <v>205</v>
      </c>
      <c r="B13" t="s">
        <v>202</v>
      </c>
      <c r="C13">
        <v>2015</v>
      </c>
      <c r="D13" t="s">
        <v>187</v>
      </c>
      <c r="F13" t="s">
        <v>9455</v>
      </c>
      <c r="G13" t="s">
        <v>3989</v>
      </c>
    </row>
    <row r="14" spans="1:7" x14ac:dyDescent="0.25">
      <c r="A14" t="s">
        <v>2154</v>
      </c>
      <c r="B14" t="s">
        <v>205</v>
      </c>
      <c r="C14">
        <v>1980</v>
      </c>
      <c r="E14" t="s">
        <v>3316</v>
      </c>
      <c r="F14" t="s">
        <v>9005</v>
      </c>
      <c r="G14" t="s">
        <v>3989</v>
      </c>
    </row>
    <row r="15" spans="1:7" x14ac:dyDescent="0.25">
      <c r="A15" t="s">
        <v>2269</v>
      </c>
      <c r="B15" t="s">
        <v>209</v>
      </c>
      <c r="C15">
        <v>2022</v>
      </c>
      <c r="D15" t="s">
        <v>187</v>
      </c>
      <c r="F15" t="s">
        <v>9456</v>
      </c>
      <c r="G15" t="s">
        <v>3989</v>
      </c>
    </row>
    <row r="16" spans="1:7" x14ac:dyDescent="0.25">
      <c r="A16" t="s">
        <v>90</v>
      </c>
      <c r="B16" t="s">
        <v>209</v>
      </c>
      <c r="C16">
        <v>2017</v>
      </c>
      <c r="E16" t="s">
        <v>3339</v>
      </c>
      <c r="F16" t="s">
        <v>9457</v>
      </c>
      <c r="G16" t="s">
        <v>3989</v>
      </c>
    </row>
    <row r="17" spans="1:7" x14ac:dyDescent="0.25">
      <c r="A17" t="s">
        <v>2428</v>
      </c>
      <c r="B17" t="s">
        <v>213</v>
      </c>
      <c r="C17">
        <v>2008</v>
      </c>
      <c r="E17" s="10" t="s">
        <v>3386</v>
      </c>
      <c r="F17" t="s">
        <v>9995</v>
      </c>
      <c r="G17" t="s">
        <v>3989</v>
      </c>
    </row>
    <row r="18" spans="1:7" x14ac:dyDescent="0.25">
      <c r="A18" t="s">
        <v>160</v>
      </c>
      <c r="B18" t="s">
        <v>213</v>
      </c>
      <c r="C18">
        <v>2011</v>
      </c>
      <c r="E18" s="10" t="s">
        <v>3386</v>
      </c>
      <c r="F18" t="s">
        <v>9995</v>
      </c>
      <c r="G18" t="s">
        <v>3989</v>
      </c>
    </row>
    <row r="19" spans="1:7" x14ac:dyDescent="0.25">
      <c r="A19" t="s">
        <v>90</v>
      </c>
      <c r="B19" t="s">
        <v>215</v>
      </c>
      <c r="C19">
        <v>2017</v>
      </c>
      <c r="E19" t="s">
        <v>2982</v>
      </c>
      <c r="F19" t="s">
        <v>9054</v>
      </c>
      <c r="G19" t="s">
        <v>3989</v>
      </c>
    </row>
    <row r="20" spans="1:7" x14ac:dyDescent="0.25">
      <c r="A20" t="s">
        <v>160</v>
      </c>
      <c r="B20" t="s">
        <v>217</v>
      </c>
      <c r="C20">
        <v>2011</v>
      </c>
      <c r="E20" t="s">
        <v>3398</v>
      </c>
      <c r="F20" t="s">
        <v>9237</v>
      </c>
      <c r="G20" t="s">
        <v>3989</v>
      </c>
    </row>
    <row r="21" spans="1:7" x14ac:dyDescent="0.25">
      <c r="A21" t="s">
        <v>1144</v>
      </c>
      <c r="B21" t="s">
        <v>221</v>
      </c>
      <c r="C21">
        <v>2012</v>
      </c>
      <c r="E21" t="s">
        <v>3194</v>
      </c>
      <c r="F21" t="s">
        <v>8724</v>
      </c>
      <c r="G21" t="s">
        <v>3989</v>
      </c>
    </row>
    <row r="22" spans="1:7" x14ac:dyDescent="0.25">
      <c r="A22" t="s">
        <v>1046</v>
      </c>
      <c r="B22" t="s">
        <v>226</v>
      </c>
      <c r="C22">
        <v>2016</v>
      </c>
      <c r="E22" t="s">
        <v>3179</v>
      </c>
      <c r="F22" t="s">
        <v>8696</v>
      </c>
      <c r="G22" t="s">
        <v>3989</v>
      </c>
    </row>
    <row r="23" spans="1:7" x14ac:dyDescent="0.25">
      <c r="A23" t="s">
        <v>2906</v>
      </c>
      <c r="B23" t="s">
        <v>226</v>
      </c>
      <c r="C23">
        <v>2018</v>
      </c>
      <c r="E23" t="s">
        <v>3179</v>
      </c>
      <c r="F23" t="s">
        <v>9347</v>
      </c>
      <c r="G23" t="s">
        <v>3989</v>
      </c>
    </row>
    <row r="24" spans="1:7" x14ac:dyDescent="0.25">
      <c r="A24" t="s">
        <v>759</v>
      </c>
      <c r="B24" t="s">
        <v>228</v>
      </c>
      <c r="C24">
        <v>2018</v>
      </c>
      <c r="E24" t="s">
        <v>3110</v>
      </c>
      <c r="F24" t="s">
        <v>8594</v>
      </c>
      <c r="G24" t="s">
        <v>3989</v>
      </c>
    </row>
    <row r="25" spans="1:7" x14ac:dyDescent="0.25">
      <c r="A25" t="s">
        <v>1272</v>
      </c>
      <c r="B25" t="s">
        <v>7887</v>
      </c>
      <c r="C25">
        <v>2020</v>
      </c>
      <c r="E25" s="10" t="s">
        <v>7886</v>
      </c>
      <c r="F25" t="s">
        <v>8757</v>
      </c>
      <c r="G25" t="s">
        <v>3989</v>
      </c>
    </row>
    <row r="26" spans="1:7" x14ac:dyDescent="0.25">
      <c r="A26" t="s">
        <v>1855</v>
      </c>
      <c r="B26" t="s">
        <v>7887</v>
      </c>
      <c r="C26">
        <v>2015</v>
      </c>
      <c r="E26" s="10" t="s">
        <v>7886</v>
      </c>
      <c r="F26" t="s">
        <v>8940</v>
      </c>
      <c r="G26" t="s">
        <v>3989</v>
      </c>
    </row>
    <row r="27" spans="1:7" x14ac:dyDescent="0.25">
      <c r="A27" t="s">
        <v>2146</v>
      </c>
      <c r="B27" t="s">
        <v>7887</v>
      </c>
      <c r="C27">
        <v>2020</v>
      </c>
      <c r="E27" s="10" t="s">
        <v>7886</v>
      </c>
      <c r="F27" t="s">
        <v>9000</v>
      </c>
      <c r="G27" t="s">
        <v>3989</v>
      </c>
    </row>
    <row r="28" spans="1:7" x14ac:dyDescent="0.25">
      <c r="A28" t="s">
        <v>2021</v>
      </c>
      <c r="B28" t="s">
        <v>233</v>
      </c>
      <c r="C28">
        <v>2020</v>
      </c>
      <c r="D28" t="s">
        <v>187</v>
      </c>
      <c r="F28" t="s">
        <v>9848</v>
      </c>
      <c r="G28" t="s">
        <v>3989</v>
      </c>
    </row>
    <row r="29" spans="1:7" x14ac:dyDescent="0.25">
      <c r="A29" t="s">
        <v>90</v>
      </c>
      <c r="B29" t="s">
        <v>233</v>
      </c>
      <c r="C29">
        <v>2017</v>
      </c>
      <c r="E29" t="s">
        <v>3304</v>
      </c>
      <c r="F29" t="s">
        <v>9458</v>
      </c>
      <c r="G29" t="s">
        <v>3989</v>
      </c>
    </row>
    <row r="30" spans="1:7" x14ac:dyDescent="0.25">
      <c r="A30" t="s">
        <v>746</v>
      </c>
      <c r="B30" t="s">
        <v>237</v>
      </c>
      <c r="C30">
        <v>2015</v>
      </c>
      <c r="E30" t="s">
        <v>3093</v>
      </c>
      <c r="F30" t="s">
        <v>8572</v>
      </c>
      <c r="G30" t="s">
        <v>3989</v>
      </c>
    </row>
    <row r="31" spans="1:7" x14ac:dyDescent="0.25">
      <c r="A31" t="s">
        <v>90</v>
      </c>
      <c r="B31" t="s">
        <v>237</v>
      </c>
      <c r="C31">
        <v>2017</v>
      </c>
      <c r="E31" t="s">
        <v>3340</v>
      </c>
      <c r="F31" t="s">
        <v>9459</v>
      </c>
      <c r="G31" t="s">
        <v>187</v>
      </c>
    </row>
    <row r="32" spans="1:7" x14ac:dyDescent="0.25">
      <c r="A32" t="s">
        <v>759</v>
      </c>
      <c r="B32" t="s">
        <v>241</v>
      </c>
      <c r="C32">
        <v>2018</v>
      </c>
      <c r="E32" t="s">
        <v>2982</v>
      </c>
      <c r="F32" t="s">
        <v>8595</v>
      </c>
      <c r="G32" t="s">
        <v>3989</v>
      </c>
    </row>
    <row r="33" spans="1:7" x14ac:dyDescent="0.25">
      <c r="A33" t="s">
        <v>1046</v>
      </c>
      <c r="B33" t="s">
        <v>245</v>
      </c>
      <c r="C33">
        <v>2016</v>
      </c>
      <c r="E33" t="s">
        <v>3180</v>
      </c>
      <c r="F33" t="s">
        <v>8697</v>
      </c>
      <c r="G33" t="s">
        <v>3989</v>
      </c>
    </row>
    <row r="34" spans="1:7" x14ac:dyDescent="0.25">
      <c r="A34" t="s">
        <v>1855</v>
      </c>
      <c r="B34" t="s">
        <v>245</v>
      </c>
      <c r="C34">
        <v>2015</v>
      </c>
      <c r="E34" t="s">
        <v>3180</v>
      </c>
      <c r="F34" t="s">
        <v>8941</v>
      </c>
      <c r="G34" t="s">
        <v>3989</v>
      </c>
    </row>
    <row r="35" spans="1:7" x14ac:dyDescent="0.25">
      <c r="A35" t="s">
        <v>1443</v>
      </c>
      <c r="B35" t="s">
        <v>249</v>
      </c>
      <c r="C35">
        <v>2018</v>
      </c>
      <c r="E35" t="s">
        <v>3243</v>
      </c>
      <c r="F35" t="s">
        <v>8828</v>
      </c>
      <c r="G35" t="s">
        <v>3989</v>
      </c>
    </row>
    <row r="36" spans="1:7" x14ac:dyDescent="0.25">
      <c r="A36" t="s">
        <v>90</v>
      </c>
      <c r="B36" t="s">
        <v>249</v>
      </c>
      <c r="C36">
        <v>2017</v>
      </c>
      <c r="E36" t="s">
        <v>3243</v>
      </c>
      <c r="F36" t="s">
        <v>9055</v>
      </c>
      <c r="G36" t="s">
        <v>3989</v>
      </c>
    </row>
    <row r="37" spans="1:7" x14ac:dyDescent="0.25">
      <c r="A37" t="s">
        <v>759</v>
      </c>
      <c r="B37" t="s">
        <v>253</v>
      </c>
      <c r="C37">
        <v>2018</v>
      </c>
      <c r="E37" t="s">
        <v>3111</v>
      </c>
      <c r="F37" t="s">
        <v>8596</v>
      </c>
      <c r="G37" t="s">
        <v>3989</v>
      </c>
    </row>
    <row r="38" spans="1:7" x14ac:dyDescent="0.25">
      <c r="A38" t="s">
        <v>1294</v>
      </c>
      <c r="B38" t="s">
        <v>253</v>
      </c>
      <c r="C38">
        <v>2019</v>
      </c>
      <c r="E38" t="s">
        <v>3111</v>
      </c>
      <c r="F38" t="s">
        <v>8768</v>
      </c>
      <c r="G38" t="s">
        <v>3989</v>
      </c>
    </row>
    <row r="39" spans="1:7" x14ac:dyDescent="0.25">
      <c r="A39" t="s">
        <v>160</v>
      </c>
      <c r="B39" t="s">
        <v>253</v>
      </c>
      <c r="C39">
        <v>2011</v>
      </c>
      <c r="E39" t="s">
        <v>3111</v>
      </c>
      <c r="F39" t="s">
        <v>9238</v>
      </c>
      <c r="G39" t="s">
        <v>3989</v>
      </c>
    </row>
    <row r="40" spans="1:7" x14ac:dyDescent="0.25">
      <c r="A40" t="s">
        <v>1284</v>
      </c>
      <c r="B40" t="s">
        <v>256</v>
      </c>
      <c r="C40">
        <v>1984</v>
      </c>
      <c r="E40" t="s">
        <v>3218</v>
      </c>
      <c r="F40" t="s">
        <v>8761</v>
      </c>
      <c r="G40" t="s">
        <v>3989</v>
      </c>
    </row>
    <row r="41" spans="1:7" x14ac:dyDescent="0.25">
      <c r="A41" t="s">
        <v>1795</v>
      </c>
      <c r="B41" t="s">
        <v>256</v>
      </c>
      <c r="C41">
        <v>1987</v>
      </c>
      <c r="E41" s="10" t="s">
        <v>8381</v>
      </c>
      <c r="F41" t="s">
        <v>8906</v>
      </c>
      <c r="G41" t="s">
        <v>3989</v>
      </c>
    </row>
    <row r="42" spans="1:7" x14ac:dyDescent="0.25">
      <c r="A42" t="s">
        <v>2154</v>
      </c>
      <c r="B42" t="s">
        <v>256</v>
      </c>
      <c r="C42">
        <v>1980</v>
      </c>
      <c r="E42" s="10" t="s">
        <v>8381</v>
      </c>
      <c r="F42" t="s">
        <v>9006</v>
      </c>
      <c r="G42" t="s">
        <v>3989</v>
      </c>
    </row>
    <row r="43" spans="1:7" x14ac:dyDescent="0.25">
      <c r="A43" t="s">
        <v>1725</v>
      </c>
      <c r="B43" t="s">
        <v>260</v>
      </c>
      <c r="C43">
        <v>1983</v>
      </c>
      <c r="E43" t="s">
        <v>3267</v>
      </c>
      <c r="F43" t="s">
        <v>8896</v>
      </c>
      <c r="G43" t="s">
        <v>3989</v>
      </c>
    </row>
    <row r="44" spans="1:7" x14ac:dyDescent="0.25">
      <c r="A44" t="s">
        <v>746</v>
      </c>
      <c r="B44" t="s">
        <v>8089</v>
      </c>
      <c r="C44">
        <v>2015</v>
      </c>
      <c r="E44" s="10" t="s">
        <v>8101</v>
      </c>
      <c r="F44" t="s">
        <v>8573</v>
      </c>
      <c r="G44" t="s">
        <v>3989</v>
      </c>
    </row>
    <row r="45" spans="1:7" x14ac:dyDescent="0.25">
      <c r="A45" t="s">
        <v>1443</v>
      </c>
      <c r="B45" t="s">
        <v>8089</v>
      </c>
      <c r="C45">
        <v>2018</v>
      </c>
      <c r="E45" s="10" t="s">
        <v>8101</v>
      </c>
      <c r="F45" t="s">
        <v>8829</v>
      </c>
      <c r="G45" t="s">
        <v>3989</v>
      </c>
    </row>
    <row r="46" spans="1:7" x14ac:dyDescent="0.25">
      <c r="A46" t="s">
        <v>263</v>
      </c>
      <c r="B46" t="s">
        <v>268</v>
      </c>
      <c r="C46">
        <v>2022</v>
      </c>
      <c r="D46" t="s">
        <v>187</v>
      </c>
      <c r="F46" t="s">
        <v>9460</v>
      </c>
      <c r="G46" t="s">
        <v>3989</v>
      </c>
    </row>
    <row r="47" spans="1:7" x14ac:dyDescent="0.25">
      <c r="A47" t="s">
        <v>353</v>
      </c>
      <c r="B47" t="s">
        <v>270</v>
      </c>
      <c r="C47">
        <v>2023</v>
      </c>
      <c r="E47" s="10" t="s">
        <v>8335</v>
      </c>
      <c r="F47" t="s">
        <v>8478</v>
      </c>
      <c r="G47" t="s">
        <v>3989</v>
      </c>
    </row>
    <row r="48" spans="1:7" x14ac:dyDescent="0.25">
      <c r="A48" t="s">
        <v>1576</v>
      </c>
      <c r="B48" t="s">
        <v>270</v>
      </c>
      <c r="C48">
        <v>2021</v>
      </c>
      <c r="E48" s="10" t="s">
        <v>8335</v>
      </c>
      <c r="F48" t="s">
        <v>8857</v>
      </c>
      <c r="G48" t="s">
        <v>3989</v>
      </c>
    </row>
    <row r="49" spans="1:7" x14ac:dyDescent="0.25">
      <c r="A49" t="s">
        <v>1690</v>
      </c>
      <c r="B49" t="s">
        <v>270</v>
      </c>
      <c r="C49">
        <v>2020</v>
      </c>
      <c r="E49" s="10" t="s">
        <v>8335</v>
      </c>
      <c r="F49" t="s">
        <v>8884</v>
      </c>
      <c r="G49" t="s">
        <v>3989</v>
      </c>
    </row>
    <row r="50" spans="1:7" x14ac:dyDescent="0.25">
      <c r="A50" t="s">
        <v>90</v>
      </c>
      <c r="B50" t="s">
        <v>270</v>
      </c>
      <c r="C50">
        <v>2017</v>
      </c>
      <c r="E50" s="10" t="s">
        <v>8335</v>
      </c>
      <c r="F50" t="s">
        <v>9056</v>
      </c>
      <c r="G50" t="s">
        <v>3989</v>
      </c>
    </row>
    <row r="51" spans="1:7" x14ac:dyDescent="0.25">
      <c r="A51" t="s">
        <v>553</v>
      </c>
      <c r="B51" t="s">
        <v>273</v>
      </c>
      <c r="C51">
        <v>2010</v>
      </c>
      <c r="E51" t="s">
        <v>2982</v>
      </c>
      <c r="F51" t="s">
        <v>8551</v>
      </c>
      <c r="G51" t="s">
        <v>3989</v>
      </c>
    </row>
    <row r="52" spans="1:7" x14ac:dyDescent="0.25">
      <c r="A52" t="s">
        <v>1123</v>
      </c>
      <c r="B52" t="s">
        <v>276</v>
      </c>
      <c r="C52">
        <v>2020</v>
      </c>
      <c r="D52" t="s">
        <v>187</v>
      </c>
      <c r="F52" t="s">
        <v>9461</v>
      </c>
      <c r="G52" t="s">
        <v>3989</v>
      </c>
    </row>
    <row r="53" spans="1:7" x14ac:dyDescent="0.25">
      <c r="A53" t="s">
        <v>1443</v>
      </c>
      <c r="B53" t="s">
        <v>276</v>
      </c>
      <c r="C53">
        <v>2018</v>
      </c>
      <c r="E53" t="s">
        <v>3013</v>
      </c>
      <c r="F53" t="s">
        <v>9462</v>
      </c>
      <c r="G53" t="s">
        <v>187</v>
      </c>
    </row>
    <row r="54" spans="1:7" x14ac:dyDescent="0.25">
      <c r="A54" t="s">
        <v>1038</v>
      </c>
      <c r="B54" t="s">
        <v>281</v>
      </c>
      <c r="C54">
        <v>2023</v>
      </c>
      <c r="D54" t="s">
        <v>187</v>
      </c>
      <c r="F54" t="s">
        <v>9463</v>
      </c>
      <c r="G54" t="s">
        <v>3989</v>
      </c>
    </row>
    <row r="55" spans="1:7" x14ac:dyDescent="0.25">
      <c r="A55" t="s">
        <v>1144</v>
      </c>
      <c r="B55" t="s">
        <v>283</v>
      </c>
      <c r="C55">
        <v>2018</v>
      </c>
      <c r="E55" t="s">
        <v>3195</v>
      </c>
      <c r="F55" t="s">
        <v>8725</v>
      </c>
      <c r="G55" t="s">
        <v>3989</v>
      </c>
    </row>
    <row r="56" spans="1:7" x14ac:dyDescent="0.25">
      <c r="A56" t="s">
        <v>90</v>
      </c>
      <c r="B56" t="s">
        <v>283</v>
      </c>
      <c r="C56">
        <v>2017</v>
      </c>
      <c r="E56" t="s">
        <v>3195</v>
      </c>
      <c r="F56" t="s">
        <v>9057</v>
      </c>
      <c r="G56" t="s">
        <v>3989</v>
      </c>
    </row>
    <row r="57" spans="1:7" x14ac:dyDescent="0.25">
      <c r="A57" t="s">
        <v>873</v>
      </c>
      <c r="B57" t="s">
        <v>287</v>
      </c>
      <c r="C57">
        <v>2019</v>
      </c>
      <c r="E57" t="s">
        <v>3138</v>
      </c>
      <c r="F57" t="s">
        <v>9392</v>
      </c>
      <c r="G57" t="s">
        <v>3989</v>
      </c>
    </row>
    <row r="58" spans="1:7" x14ac:dyDescent="0.25">
      <c r="A58" t="s">
        <v>90</v>
      </c>
      <c r="B58" t="s">
        <v>287</v>
      </c>
      <c r="C58">
        <v>2017</v>
      </c>
      <c r="E58" t="s">
        <v>3138</v>
      </c>
      <c r="F58" t="s">
        <v>9393</v>
      </c>
      <c r="G58" t="s">
        <v>3989</v>
      </c>
    </row>
    <row r="59" spans="1:7" x14ac:dyDescent="0.25">
      <c r="A59" t="s">
        <v>2804</v>
      </c>
      <c r="B59" t="s">
        <v>290</v>
      </c>
      <c r="C59">
        <v>2021</v>
      </c>
      <c r="E59" t="s">
        <v>3013</v>
      </c>
      <c r="F59" t="s">
        <v>9464</v>
      </c>
      <c r="G59" t="s">
        <v>187</v>
      </c>
    </row>
    <row r="60" spans="1:7" x14ac:dyDescent="0.25">
      <c r="A60" t="s">
        <v>497</v>
      </c>
      <c r="B60" t="s">
        <v>294</v>
      </c>
      <c r="C60">
        <v>2022</v>
      </c>
      <c r="E60" t="s">
        <v>3065</v>
      </c>
      <c r="F60" t="s">
        <v>8530</v>
      </c>
      <c r="G60" t="s">
        <v>3989</v>
      </c>
    </row>
    <row r="61" spans="1:7" x14ac:dyDescent="0.25">
      <c r="A61" t="s">
        <v>847</v>
      </c>
      <c r="B61" t="s">
        <v>294</v>
      </c>
      <c r="C61">
        <v>1996</v>
      </c>
      <c r="E61" t="s">
        <v>3130</v>
      </c>
      <c r="F61" t="s">
        <v>8628</v>
      </c>
      <c r="G61" t="s">
        <v>3989</v>
      </c>
    </row>
    <row r="62" spans="1:7" x14ac:dyDescent="0.25">
      <c r="A62" t="s">
        <v>2804</v>
      </c>
      <c r="B62" t="s">
        <v>294</v>
      </c>
      <c r="C62">
        <v>2021</v>
      </c>
      <c r="E62" t="s">
        <v>3065</v>
      </c>
      <c r="F62" t="s">
        <v>9304</v>
      </c>
      <c r="G62" t="s">
        <v>3989</v>
      </c>
    </row>
    <row r="63" spans="1:7" x14ac:dyDescent="0.25">
      <c r="A63" t="s">
        <v>2804</v>
      </c>
      <c r="B63" t="s">
        <v>297</v>
      </c>
      <c r="C63">
        <v>2021</v>
      </c>
      <c r="E63" t="s">
        <v>2982</v>
      </c>
      <c r="F63" t="s">
        <v>9305</v>
      </c>
      <c r="G63" t="s">
        <v>3989</v>
      </c>
    </row>
    <row r="64" spans="1:7" x14ac:dyDescent="0.25">
      <c r="A64" t="s">
        <v>1951</v>
      </c>
      <c r="B64" t="s">
        <v>299</v>
      </c>
      <c r="C64">
        <v>2022</v>
      </c>
      <c r="E64" t="s">
        <v>3300</v>
      </c>
      <c r="F64" t="s">
        <v>8965</v>
      </c>
      <c r="G64" t="s">
        <v>3989</v>
      </c>
    </row>
    <row r="65" spans="1:7" x14ac:dyDescent="0.25">
      <c r="A65" t="s">
        <v>90</v>
      </c>
      <c r="B65" t="s">
        <v>299</v>
      </c>
      <c r="C65">
        <v>2017</v>
      </c>
      <c r="E65" t="s">
        <v>3300</v>
      </c>
      <c r="F65" t="s">
        <v>9058</v>
      </c>
      <c r="G65" t="s">
        <v>3989</v>
      </c>
    </row>
    <row r="66" spans="1:7" x14ac:dyDescent="0.25">
      <c r="A66" t="s">
        <v>746</v>
      </c>
      <c r="B66" t="s">
        <v>301</v>
      </c>
      <c r="C66">
        <v>2015</v>
      </c>
      <c r="D66" t="s">
        <v>3094</v>
      </c>
      <c r="E66" t="s">
        <v>3095</v>
      </c>
      <c r="F66" t="s">
        <v>8574</v>
      </c>
      <c r="G66" t="s">
        <v>3989</v>
      </c>
    </row>
    <row r="67" spans="1:7" x14ac:dyDescent="0.25">
      <c r="A67" t="s">
        <v>90</v>
      </c>
      <c r="B67" t="s">
        <v>301</v>
      </c>
      <c r="C67">
        <v>2017</v>
      </c>
      <c r="E67" t="s">
        <v>2982</v>
      </c>
      <c r="F67" t="s">
        <v>9059</v>
      </c>
      <c r="G67" t="s">
        <v>3989</v>
      </c>
    </row>
    <row r="68" spans="1:7" x14ac:dyDescent="0.25">
      <c r="A68" t="s">
        <v>1294</v>
      </c>
      <c r="B68" t="s">
        <v>303</v>
      </c>
      <c r="C68">
        <v>2019</v>
      </c>
      <c r="E68" t="s">
        <v>3223</v>
      </c>
      <c r="F68" t="s">
        <v>8769</v>
      </c>
      <c r="G68" t="s">
        <v>3989</v>
      </c>
    </row>
    <row r="69" spans="1:7" x14ac:dyDescent="0.25">
      <c r="A69" t="s">
        <v>2804</v>
      </c>
      <c r="B69" t="s">
        <v>303</v>
      </c>
      <c r="C69">
        <v>2021</v>
      </c>
      <c r="E69" t="s">
        <v>3013</v>
      </c>
      <c r="F69" t="s">
        <v>9465</v>
      </c>
      <c r="G69" t="s">
        <v>187</v>
      </c>
    </row>
    <row r="70" spans="1:7" x14ac:dyDescent="0.25">
      <c r="A70" t="s">
        <v>1046</v>
      </c>
      <c r="B70" t="s">
        <v>308</v>
      </c>
      <c r="C70">
        <v>2016</v>
      </c>
      <c r="E70" t="s">
        <v>3181</v>
      </c>
      <c r="F70" t="s">
        <v>9466</v>
      </c>
      <c r="G70" t="s">
        <v>187</v>
      </c>
    </row>
    <row r="71" spans="1:7" x14ac:dyDescent="0.25">
      <c r="A71" t="s">
        <v>160</v>
      </c>
      <c r="B71" t="s">
        <v>308</v>
      </c>
      <c r="C71">
        <v>2011</v>
      </c>
      <c r="E71" t="s">
        <v>3181</v>
      </c>
      <c r="F71" t="s">
        <v>9467</v>
      </c>
      <c r="G71" t="s">
        <v>187</v>
      </c>
    </row>
    <row r="72" spans="1:7" x14ac:dyDescent="0.25">
      <c r="A72" t="s">
        <v>574</v>
      </c>
      <c r="B72" t="s">
        <v>310</v>
      </c>
      <c r="C72">
        <v>2019</v>
      </c>
      <c r="E72" t="s">
        <v>3077</v>
      </c>
      <c r="F72" t="s">
        <v>8552</v>
      </c>
      <c r="G72" t="s">
        <v>3989</v>
      </c>
    </row>
    <row r="73" spans="1:7" x14ac:dyDescent="0.25">
      <c r="A73" t="s">
        <v>737</v>
      </c>
      <c r="B73" t="s">
        <v>310</v>
      </c>
      <c r="C73">
        <v>2019</v>
      </c>
      <c r="D73" t="s">
        <v>187</v>
      </c>
      <c r="E73" t="s">
        <v>3077</v>
      </c>
      <c r="F73" t="s">
        <v>8571</v>
      </c>
      <c r="G73" t="s">
        <v>3989</v>
      </c>
    </row>
    <row r="74" spans="1:7" x14ac:dyDescent="0.25">
      <c r="A74" t="s">
        <v>759</v>
      </c>
      <c r="B74" t="s">
        <v>310</v>
      </c>
      <c r="C74">
        <v>2018</v>
      </c>
      <c r="E74" t="s">
        <v>3077</v>
      </c>
      <c r="F74" t="s">
        <v>8597</v>
      </c>
      <c r="G74" t="s">
        <v>3989</v>
      </c>
    </row>
    <row r="75" spans="1:7" x14ac:dyDescent="0.25">
      <c r="A75" t="s">
        <v>1294</v>
      </c>
      <c r="B75" t="s">
        <v>310</v>
      </c>
      <c r="C75">
        <v>2019</v>
      </c>
      <c r="E75" t="s">
        <v>3077</v>
      </c>
      <c r="F75" t="s">
        <v>8770</v>
      </c>
      <c r="G75" t="s">
        <v>3989</v>
      </c>
    </row>
    <row r="76" spans="1:7" x14ac:dyDescent="0.25">
      <c r="A76" t="s">
        <v>90</v>
      </c>
      <c r="B76" t="s">
        <v>310</v>
      </c>
      <c r="C76">
        <v>2017</v>
      </c>
      <c r="E76" t="s">
        <v>3341</v>
      </c>
      <c r="F76" t="s">
        <v>9468</v>
      </c>
      <c r="G76" t="s">
        <v>3989</v>
      </c>
    </row>
    <row r="77" spans="1:7" x14ac:dyDescent="0.25">
      <c r="A77" t="s">
        <v>2906</v>
      </c>
      <c r="B77" t="s">
        <v>310</v>
      </c>
      <c r="C77">
        <v>2018</v>
      </c>
      <c r="E77" t="s">
        <v>3077</v>
      </c>
      <c r="F77" t="s">
        <v>9348</v>
      </c>
      <c r="G77" t="s">
        <v>3989</v>
      </c>
    </row>
    <row r="78" spans="1:7" x14ac:dyDescent="0.25">
      <c r="A78" t="s">
        <v>90</v>
      </c>
      <c r="B78" t="s">
        <v>314</v>
      </c>
      <c r="C78">
        <v>2017</v>
      </c>
      <c r="E78" t="s">
        <v>3342</v>
      </c>
      <c r="F78" t="s">
        <v>9060</v>
      </c>
      <c r="G78" t="s">
        <v>3989</v>
      </c>
    </row>
    <row r="79" spans="1:7" x14ac:dyDescent="0.25">
      <c r="A79" t="s">
        <v>497</v>
      </c>
      <c r="B79" t="s">
        <v>319</v>
      </c>
      <c r="C79">
        <v>2022</v>
      </c>
      <c r="E79" t="s">
        <v>2982</v>
      </c>
      <c r="F79" t="s">
        <v>8531</v>
      </c>
      <c r="G79" t="s">
        <v>3989</v>
      </c>
    </row>
    <row r="80" spans="1:7" x14ac:dyDescent="0.25">
      <c r="A80" t="s">
        <v>1046</v>
      </c>
      <c r="B80" t="s">
        <v>319</v>
      </c>
      <c r="C80">
        <v>2016</v>
      </c>
      <c r="E80" t="s">
        <v>2982</v>
      </c>
      <c r="F80" t="s">
        <v>8698</v>
      </c>
      <c r="G80" t="s">
        <v>3989</v>
      </c>
    </row>
    <row r="81" spans="1:7" x14ac:dyDescent="0.25">
      <c r="A81" t="s">
        <v>1594</v>
      </c>
      <c r="B81" t="s">
        <v>319</v>
      </c>
      <c r="C81">
        <v>2023</v>
      </c>
      <c r="E81" t="s">
        <v>2982</v>
      </c>
      <c r="F81" t="s">
        <v>8881</v>
      </c>
      <c r="G81" t="s">
        <v>3989</v>
      </c>
    </row>
    <row r="82" spans="1:7" x14ac:dyDescent="0.25">
      <c r="A82" t="s">
        <v>1855</v>
      </c>
      <c r="B82" t="s">
        <v>319</v>
      </c>
      <c r="C82">
        <v>2015</v>
      </c>
      <c r="E82" t="s">
        <v>2982</v>
      </c>
      <c r="F82" t="s">
        <v>8942</v>
      </c>
      <c r="G82" t="s">
        <v>3989</v>
      </c>
    </row>
    <row r="83" spans="1:7" x14ac:dyDescent="0.25">
      <c r="A83" t="s">
        <v>2804</v>
      </c>
      <c r="B83" t="s">
        <v>319</v>
      </c>
      <c r="C83">
        <v>2021</v>
      </c>
      <c r="E83" t="s">
        <v>2982</v>
      </c>
      <c r="F83" t="s">
        <v>9306</v>
      </c>
      <c r="G83" t="s">
        <v>3989</v>
      </c>
    </row>
    <row r="84" spans="1:7" x14ac:dyDescent="0.25">
      <c r="A84" t="s">
        <v>1155</v>
      </c>
      <c r="B84" t="s">
        <v>327</v>
      </c>
      <c r="C84">
        <v>2010</v>
      </c>
      <c r="D84" t="s">
        <v>187</v>
      </c>
      <c r="F84" t="s">
        <v>9469</v>
      </c>
      <c r="G84" t="s">
        <v>3989</v>
      </c>
    </row>
    <row r="85" spans="1:7" x14ac:dyDescent="0.25">
      <c r="A85" t="s">
        <v>759</v>
      </c>
      <c r="B85" t="s">
        <v>330</v>
      </c>
      <c r="C85">
        <v>2018</v>
      </c>
      <c r="E85" t="s">
        <v>3112</v>
      </c>
      <c r="F85" t="s">
        <v>8598</v>
      </c>
      <c r="G85" t="s">
        <v>3989</v>
      </c>
    </row>
    <row r="86" spans="1:7" x14ac:dyDescent="0.25">
      <c r="A86" t="s">
        <v>1046</v>
      </c>
      <c r="B86" t="s">
        <v>333</v>
      </c>
      <c r="C86">
        <v>2016</v>
      </c>
      <c r="E86" t="s">
        <v>3182</v>
      </c>
      <c r="F86" t="s">
        <v>8699</v>
      </c>
      <c r="G86" t="s">
        <v>3989</v>
      </c>
    </row>
    <row r="87" spans="1:7" x14ac:dyDescent="0.25">
      <c r="A87" t="s">
        <v>1855</v>
      </c>
      <c r="B87" t="s">
        <v>333</v>
      </c>
      <c r="C87">
        <v>2015</v>
      </c>
      <c r="E87" t="s">
        <v>3182</v>
      </c>
      <c r="F87" t="s">
        <v>8943</v>
      </c>
      <c r="G87" t="s">
        <v>3989</v>
      </c>
    </row>
    <row r="88" spans="1:7" x14ac:dyDescent="0.25">
      <c r="A88" t="s">
        <v>90</v>
      </c>
      <c r="B88" t="s">
        <v>333</v>
      </c>
      <c r="C88">
        <v>2017</v>
      </c>
      <c r="E88" t="s">
        <v>3182</v>
      </c>
      <c r="F88" t="s">
        <v>9061</v>
      </c>
      <c r="G88" t="s">
        <v>3989</v>
      </c>
    </row>
    <row r="89" spans="1:7" x14ac:dyDescent="0.25">
      <c r="A89" t="s">
        <v>178</v>
      </c>
      <c r="B89" t="s">
        <v>337</v>
      </c>
      <c r="C89">
        <v>2010</v>
      </c>
      <c r="D89" t="s">
        <v>187</v>
      </c>
      <c r="F89" t="s">
        <v>9470</v>
      </c>
      <c r="G89" t="s">
        <v>3989</v>
      </c>
    </row>
    <row r="90" spans="1:7" x14ac:dyDescent="0.25">
      <c r="A90" t="s">
        <v>2721</v>
      </c>
      <c r="B90" t="s">
        <v>341</v>
      </c>
      <c r="C90">
        <v>1993</v>
      </c>
      <c r="E90" t="s">
        <v>3013</v>
      </c>
      <c r="F90" t="s">
        <v>9471</v>
      </c>
      <c r="G90" t="s">
        <v>187</v>
      </c>
    </row>
    <row r="91" spans="1:7" x14ac:dyDescent="0.25">
      <c r="A91" t="s">
        <v>346</v>
      </c>
      <c r="B91" t="s">
        <v>344</v>
      </c>
      <c r="C91">
        <v>2022</v>
      </c>
      <c r="E91" t="s">
        <v>3015</v>
      </c>
      <c r="F91" t="s">
        <v>8470</v>
      </c>
      <c r="G91" t="s">
        <v>3989</v>
      </c>
    </row>
    <row r="92" spans="1:7" x14ac:dyDescent="0.25">
      <c r="A92" t="s">
        <v>2506</v>
      </c>
      <c r="B92" t="s">
        <v>344</v>
      </c>
      <c r="C92">
        <v>2021</v>
      </c>
      <c r="E92" t="s">
        <v>2982</v>
      </c>
      <c r="F92" t="s">
        <v>9212</v>
      </c>
      <c r="G92" t="s">
        <v>3989</v>
      </c>
    </row>
    <row r="93" spans="1:7" x14ac:dyDescent="0.25">
      <c r="A93" t="s">
        <v>873</v>
      </c>
      <c r="B93" t="s">
        <v>346</v>
      </c>
      <c r="C93">
        <v>2019</v>
      </c>
      <c r="E93" t="s">
        <v>2982</v>
      </c>
      <c r="F93" t="s">
        <v>8647</v>
      </c>
      <c r="G93" t="s">
        <v>3989</v>
      </c>
    </row>
    <row r="94" spans="1:7" x14ac:dyDescent="0.25">
      <c r="A94" t="s">
        <v>1435</v>
      </c>
      <c r="B94" t="s">
        <v>346</v>
      </c>
      <c r="C94">
        <v>2021</v>
      </c>
      <c r="E94" t="s">
        <v>2982</v>
      </c>
      <c r="F94" t="s">
        <v>8816</v>
      </c>
      <c r="G94" t="s">
        <v>3989</v>
      </c>
    </row>
    <row r="95" spans="1:7" x14ac:dyDescent="0.25">
      <c r="A95" t="s">
        <v>1443</v>
      </c>
      <c r="B95" t="s">
        <v>346</v>
      </c>
      <c r="C95">
        <v>2018</v>
      </c>
      <c r="E95" t="s">
        <v>3244</v>
      </c>
      <c r="F95" t="s">
        <v>8830</v>
      </c>
      <c r="G95" t="s">
        <v>3989</v>
      </c>
    </row>
    <row r="96" spans="1:7" x14ac:dyDescent="0.25">
      <c r="A96" t="s">
        <v>1576</v>
      </c>
      <c r="B96" t="s">
        <v>346</v>
      </c>
      <c r="C96">
        <v>2021</v>
      </c>
      <c r="E96" t="s">
        <v>2982</v>
      </c>
      <c r="F96" t="s">
        <v>8858</v>
      </c>
      <c r="G96" t="s">
        <v>3989</v>
      </c>
    </row>
    <row r="97" spans="1:7" x14ac:dyDescent="0.25">
      <c r="A97" t="s">
        <v>90</v>
      </c>
      <c r="B97" t="s">
        <v>346</v>
      </c>
      <c r="C97">
        <v>2017</v>
      </c>
      <c r="E97" t="s">
        <v>3244</v>
      </c>
      <c r="F97" t="s">
        <v>9062</v>
      </c>
      <c r="G97" t="s">
        <v>3989</v>
      </c>
    </row>
    <row r="98" spans="1:7" x14ac:dyDescent="0.25">
      <c r="A98" t="s">
        <v>1576</v>
      </c>
      <c r="B98" t="s">
        <v>353</v>
      </c>
      <c r="C98">
        <v>2021</v>
      </c>
      <c r="E98" t="s">
        <v>3258</v>
      </c>
      <c r="F98" t="s">
        <v>8859</v>
      </c>
      <c r="G98" t="s">
        <v>3989</v>
      </c>
    </row>
    <row r="99" spans="1:7" x14ac:dyDescent="0.25">
      <c r="A99" t="s">
        <v>90</v>
      </c>
      <c r="B99" t="s">
        <v>353</v>
      </c>
      <c r="C99">
        <v>2017</v>
      </c>
      <c r="E99" s="10" t="s">
        <v>9945</v>
      </c>
      <c r="F99" t="s">
        <v>9946</v>
      </c>
      <c r="G99" t="s">
        <v>3989</v>
      </c>
    </row>
    <row r="100" spans="1:7" x14ac:dyDescent="0.25">
      <c r="A100" t="s">
        <v>2706</v>
      </c>
      <c r="B100" t="s">
        <v>358</v>
      </c>
      <c r="C100">
        <v>1991</v>
      </c>
      <c r="E100" s="10" t="s">
        <v>3414</v>
      </c>
      <c r="F100" t="s">
        <v>9394</v>
      </c>
      <c r="G100" t="s">
        <v>3989</v>
      </c>
    </row>
    <row r="101" spans="1:7" x14ac:dyDescent="0.25">
      <c r="A101" t="s">
        <v>811</v>
      </c>
      <c r="B101" t="s">
        <v>360</v>
      </c>
      <c r="C101">
        <v>2024</v>
      </c>
      <c r="E101" t="s">
        <v>7631</v>
      </c>
      <c r="F101" t="s">
        <v>8621</v>
      </c>
      <c r="G101" t="s">
        <v>3989</v>
      </c>
    </row>
    <row r="102" spans="1:7" x14ac:dyDescent="0.25">
      <c r="A102" t="s">
        <v>2804</v>
      </c>
      <c r="B102" t="s">
        <v>360</v>
      </c>
      <c r="C102">
        <v>2021</v>
      </c>
      <c r="E102" t="s">
        <v>7631</v>
      </c>
      <c r="F102" t="s">
        <v>9307</v>
      </c>
      <c r="G102" t="s">
        <v>3989</v>
      </c>
    </row>
    <row r="103" spans="1:7" x14ac:dyDescent="0.25">
      <c r="A103" t="s">
        <v>1576</v>
      </c>
      <c r="B103" t="s">
        <v>364</v>
      </c>
      <c r="C103">
        <v>2021</v>
      </c>
      <c r="E103" t="s">
        <v>2982</v>
      </c>
      <c r="F103" t="s">
        <v>8860</v>
      </c>
      <c r="G103" t="s">
        <v>3989</v>
      </c>
    </row>
    <row r="104" spans="1:7" x14ac:dyDescent="0.25">
      <c r="A104" t="s">
        <v>90</v>
      </c>
      <c r="B104" t="s">
        <v>368</v>
      </c>
      <c r="C104">
        <v>2017</v>
      </c>
      <c r="E104" t="s">
        <v>3013</v>
      </c>
      <c r="F104" t="s">
        <v>9472</v>
      </c>
      <c r="G104" t="s">
        <v>187</v>
      </c>
    </row>
    <row r="105" spans="1:7" x14ac:dyDescent="0.25">
      <c r="A105" t="s">
        <v>346</v>
      </c>
      <c r="B105" t="s">
        <v>372</v>
      </c>
      <c r="C105">
        <v>2022</v>
      </c>
      <c r="E105" t="s">
        <v>3016</v>
      </c>
      <c r="F105" t="s">
        <v>8471</v>
      </c>
      <c r="G105" t="s">
        <v>3989</v>
      </c>
    </row>
    <row r="106" spans="1:7" x14ac:dyDescent="0.25">
      <c r="A106" t="s">
        <v>90</v>
      </c>
      <c r="B106" t="s">
        <v>372</v>
      </c>
      <c r="C106">
        <v>2017</v>
      </c>
      <c r="E106" t="s">
        <v>3016</v>
      </c>
      <c r="F106" t="s">
        <v>9063</v>
      </c>
      <c r="G106" t="s">
        <v>3989</v>
      </c>
    </row>
    <row r="107" spans="1:7" x14ac:dyDescent="0.25">
      <c r="A107" t="s">
        <v>1795</v>
      </c>
      <c r="B107" t="s">
        <v>375</v>
      </c>
      <c r="C107">
        <v>1987</v>
      </c>
      <c r="E107" t="s">
        <v>3273</v>
      </c>
      <c r="F107" t="s">
        <v>8907</v>
      </c>
      <c r="G107" t="s">
        <v>3989</v>
      </c>
    </row>
    <row r="108" spans="1:7" x14ac:dyDescent="0.25">
      <c r="A108" t="s">
        <v>2428</v>
      </c>
      <c r="B108" t="s">
        <v>375</v>
      </c>
      <c r="C108">
        <v>2008</v>
      </c>
      <c r="E108" t="s">
        <v>3273</v>
      </c>
      <c r="F108" t="s">
        <v>9175</v>
      </c>
      <c r="G108" t="s">
        <v>3989</v>
      </c>
    </row>
    <row r="109" spans="1:7" x14ac:dyDescent="0.25">
      <c r="A109" t="s">
        <v>2154</v>
      </c>
      <c r="B109" t="s">
        <v>379</v>
      </c>
      <c r="C109">
        <v>1980</v>
      </c>
      <c r="E109" s="10" t="s">
        <v>8409</v>
      </c>
      <c r="F109" t="s">
        <v>8410</v>
      </c>
      <c r="G109" t="s">
        <v>3989</v>
      </c>
    </row>
    <row r="110" spans="1:7" x14ac:dyDescent="0.25">
      <c r="A110" t="s">
        <v>2721</v>
      </c>
      <c r="B110" t="s">
        <v>379</v>
      </c>
      <c r="C110">
        <v>1993</v>
      </c>
      <c r="E110" s="10" t="s">
        <v>8409</v>
      </c>
      <c r="F110" t="s">
        <v>8408</v>
      </c>
      <c r="G110" t="s">
        <v>3989</v>
      </c>
    </row>
    <row r="111" spans="1:7" x14ac:dyDescent="0.25">
      <c r="A111" t="s">
        <v>379</v>
      </c>
      <c r="B111" t="s">
        <v>381</v>
      </c>
      <c r="C111">
        <v>1998</v>
      </c>
      <c r="D111" t="s">
        <v>187</v>
      </c>
      <c r="F111" t="s">
        <v>9473</v>
      </c>
      <c r="G111" t="s">
        <v>3989</v>
      </c>
    </row>
    <row r="112" spans="1:7" x14ac:dyDescent="0.25">
      <c r="A112" t="s">
        <v>1863</v>
      </c>
      <c r="B112" t="s">
        <v>7925</v>
      </c>
      <c r="C112">
        <v>2026</v>
      </c>
      <c r="E112" t="s">
        <v>2982</v>
      </c>
      <c r="F112" t="s">
        <v>8960</v>
      </c>
      <c r="G112" t="s">
        <v>3989</v>
      </c>
    </row>
    <row r="113" spans="1:7" x14ac:dyDescent="0.25">
      <c r="A113" t="s">
        <v>2594</v>
      </c>
      <c r="B113" t="s">
        <v>7925</v>
      </c>
      <c r="C113">
        <v>2019</v>
      </c>
      <c r="E113" t="s">
        <v>2982</v>
      </c>
      <c r="F113" t="s">
        <v>9228</v>
      </c>
      <c r="G113" t="s">
        <v>3989</v>
      </c>
    </row>
    <row r="114" spans="1:7" x14ac:dyDescent="0.25">
      <c r="A114" t="s">
        <v>2614</v>
      </c>
      <c r="B114" t="s">
        <v>7925</v>
      </c>
      <c r="C114">
        <v>2025</v>
      </c>
      <c r="E114" s="10" t="s">
        <v>7924</v>
      </c>
      <c r="F114" t="s">
        <v>9234</v>
      </c>
      <c r="G114" t="s">
        <v>3989</v>
      </c>
    </row>
    <row r="115" spans="1:7" x14ac:dyDescent="0.25">
      <c r="A115" t="s">
        <v>759</v>
      </c>
      <c r="B115" t="s">
        <v>387</v>
      </c>
      <c r="C115">
        <v>2018</v>
      </c>
      <c r="E115" t="s">
        <v>3113</v>
      </c>
      <c r="F115" t="s">
        <v>8599</v>
      </c>
      <c r="G115" t="s">
        <v>3989</v>
      </c>
    </row>
    <row r="116" spans="1:7" x14ac:dyDescent="0.25">
      <c r="A116" t="s">
        <v>1294</v>
      </c>
      <c r="B116" t="s">
        <v>387</v>
      </c>
      <c r="C116">
        <v>2019</v>
      </c>
      <c r="E116" t="s">
        <v>3113</v>
      </c>
      <c r="F116" t="s">
        <v>8771</v>
      </c>
      <c r="G116" t="s">
        <v>3989</v>
      </c>
    </row>
    <row r="117" spans="1:7" x14ac:dyDescent="0.25">
      <c r="A117" t="s">
        <v>353</v>
      </c>
      <c r="B117" t="s">
        <v>391</v>
      </c>
      <c r="C117">
        <v>2023</v>
      </c>
      <c r="E117" t="s">
        <v>3018</v>
      </c>
      <c r="F117" t="s">
        <v>9474</v>
      </c>
      <c r="G117" t="s">
        <v>187</v>
      </c>
    </row>
    <row r="118" spans="1:7" x14ac:dyDescent="0.25">
      <c r="A118" t="s">
        <v>457</v>
      </c>
      <c r="B118" t="s">
        <v>394</v>
      </c>
      <c r="C118">
        <v>2022</v>
      </c>
      <c r="E118" s="10" t="s">
        <v>3056</v>
      </c>
      <c r="F118" t="s">
        <v>9996</v>
      </c>
      <c r="G118" t="s">
        <v>3989</v>
      </c>
    </row>
    <row r="119" spans="1:7" x14ac:dyDescent="0.25">
      <c r="A119" t="s">
        <v>778</v>
      </c>
      <c r="B119" t="s">
        <v>394</v>
      </c>
      <c r="C119">
        <v>2023</v>
      </c>
      <c r="E119" s="10" t="s">
        <v>3056</v>
      </c>
      <c r="F119" t="s">
        <v>9996</v>
      </c>
      <c r="G119" t="s">
        <v>3989</v>
      </c>
    </row>
    <row r="120" spans="1:7" x14ac:dyDescent="0.25">
      <c r="A120" t="s">
        <v>1302</v>
      </c>
      <c r="B120" t="s">
        <v>394</v>
      </c>
      <c r="C120">
        <v>2023</v>
      </c>
      <c r="E120" s="10" t="s">
        <v>3056</v>
      </c>
      <c r="F120" t="s">
        <v>9996</v>
      </c>
      <c r="G120" t="s">
        <v>3989</v>
      </c>
    </row>
    <row r="121" spans="1:7" x14ac:dyDescent="0.25">
      <c r="A121" t="s">
        <v>1779</v>
      </c>
      <c r="B121" t="s">
        <v>394</v>
      </c>
      <c r="C121">
        <v>2022</v>
      </c>
      <c r="E121" s="10" t="s">
        <v>3056</v>
      </c>
      <c r="F121" t="s">
        <v>9996</v>
      </c>
      <c r="G121" t="s">
        <v>3989</v>
      </c>
    </row>
    <row r="122" spans="1:7" x14ac:dyDescent="0.25">
      <c r="A122" t="s">
        <v>2675</v>
      </c>
      <c r="B122" t="s">
        <v>394</v>
      </c>
      <c r="C122">
        <v>2022</v>
      </c>
      <c r="E122" s="10" t="s">
        <v>3056</v>
      </c>
      <c r="F122" t="s">
        <v>9996</v>
      </c>
      <c r="G122" t="s">
        <v>3989</v>
      </c>
    </row>
    <row r="123" spans="1:7" x14ac:dyDescent="0.25">
      <c r="A123" t="s">
        <v>2804</v>
      </c>
      <c r="B123" t="s">
        <v>394</v>
      </c>
      <c r="C123">
        <v>2021</v>
      </c>
      <c r="E123" s="10" t="s">
        <v>3056</v>
      </c>
      <c r="F123" t="s">
        <v>9475</v>
      </c>
      <c r="G123" t="s">
        <v>3989</v>
      </c>
    </row>
    <row r="124" spans="1:7" x14ac:dyDescent="0.25">
      <c r="A124" t="s">
        <v>643</v>
      </c>
      <c r="B124" t="s">
        <v>403</v>
      </c>
      <c r="C124">
        <v>2020</v>
      </c>
      <c r="D124" t="s">
        <v>187</v>
      </c>
      <c r="F124" t="s">
        <v>9476</v>
      </c>
      <c r="G124" t="s">
        <v>3989</v>
      </c>
    </row>
    <row r="125" spans="1:7" x14ac:dyDescent="0.25">
      <c r="A125" t="s">
        <v>90</v>
      </c>
      <c r="B125" t="s">
        <v>403</v>
      </c>
      <c r="C125">
        <v>2017</v>
      </c>
      <c r="E125" t="s">
        <v>3343</v>
      </c>
      <c r="F125" t="s">
        <v>9064</v>
      </c>
      <c r="G125" t="s">
        <v>3989</v>
      </c>
    </row>
    <row r="126" spans="1:7" x14ac:dyDescent="0.25">
      <c r="A126" t="s">
        <v>90</v>
      </c>
      <c r="B126" t="s">
        <v>411</v>
      </c>
      <c r="C126">
        <v>2017</v>
      </c>
      <c r="E126" t="s">
        <v>3344</v>
      </c>
      <c r="F126" t="s">
        <v>9065</v>
      </c>
      <c r="G126" t="s">
        <v>3989</v>
      </c>
    </row>
    <row r="127" spans="1:7" x14ac:dyDescent="0.25">
      <c r="A127" t="s">
        <v>1046</v>
      </c>
      <c r="B127" t="s">
        <v>415</v>
      </c>
      <c r="C127">
        <v>2016</v>
      </c>
      <c r="E127" t="s">
        <v>3183</v>
      </c>
      <c r="F127" t="s">
        <v>9396</v>
      </c>
      <c r="G127" t="s">
        <v>3989</v>
      </c>
    </row>
    <row r="128" spans="1:7" x14ac:dyDescent="0.25">
      <c r="A128" t="s">
        <v>1144</v>
      </c>
      <c r="B128" t="s">
        <v>415</v>
      </c>
      <c r="C128">
        <v>2012</v>
      </c>
      <c r="E128" s="10" t="s">
        <v>9377</v>
      </c>
      <c r="F128" t="s">
        <v>9379</v>
      </c>
      <c r="G128" t="s">
        <v>3989</v>
      </c>
    </row>
    <row r="129" spans="1:7" x14ac:dyDescent="0.25">
      <c r="A129" t="s">
        <v>1294</v>
      </c>
      <c r="B129" t="s">
        <v>415</v>
      </c>
      <c r="C129">
        <v>2019</v>
      </c>
      <c r="E129" s="10" t="s">
        <v>9377</v>
      </c>
      <c r="F129" t="s">
        <v>9378</v>
      </c>
      <c r="G129" t="s">
        <v>3989</v>
      </c>
    </row>
    <row r="130" spans="1:7" x14ac:dyDescent="0.25">
      <c r="A130" t="s">
        <v>160</v>
      </c>
      <c r="B130" t="s">
        <v>415</v>
      </c>
      <c r="C130">
        <v>2011</v>
      </c>
      <c r="E130" t="s">
        <v>3183</v>
      </c>
      <c r="F130" t="s">
        <v>9395</v>
      </c>
      <c r="G130" t="s">
        <v>3989</v>
      </c>
    </row>
    <row r="131" spans="1:7" x14ac:dyDescent="0.25">
      <c r="A131" t="s">
        <v>353</v>
      </c>
      <c r="B131" t="s">
        <v>419</v>
      </c>
      <c r="C131">
        <v>2023</v>
      </c>
      <c r="E131" t="s">
        <v>3019</v>
      </c>
      <c r="F131" t="s">
        <v>8479</v>
      </c>
      <c r="G131" t="s">
        <v>3989</v>
      </c>
    </row>
    <row r="132" spans="1:7" x14ac:dyDescent="0.25">
      <c r="A132" t="s">
        <v>353</v>
      </c>
      <c r="B132" t="s">
        <v>421</v>
      </c>
      <c r="C132">
        <v>2023</v>
      </c>
      <c r="E132" t="s">
        <v>2982</v>
      </c>
      <c r="F132" t="s">
        <v>8480</v>
      </c>
      <c r="G132" t="s">
        <v>3989</v>
      </c>
    </row>
    <row r="133" spans="1:7" x14ac:dyDescent="0.25">
      <c r="A133" t="s">
        <v>1576</v>
      </c>
      <c r="B133" t="s">
        <v>421</v>
      </c>
      <c r="C133">
        <v>2021</v>
      </c>
      <c r="E133" t="s">
        <v>2982</v>
      </c>
      <c r="F133" t="s">
        <v>8861</v>
      </c>
      <c r="G133" t="s">
        <v>3989</v>
      </c>
    </row>
    <row r="134" spans="1:7" x14ac:dyDescent="0.25">
      <c r="A134" t="s">
        <v>2324</v>
      </c>
      <c r="B134" t="s">
        <v>421</v>
      </c>
      <c r="C134">
        <v>2022</v>
      </c>
      <c r="E134" t="s">
        <v>2982</v>
      </c>
      <c r="F134" t="s">
        <v>9050</v>
      </c>
      <c r="G134" t="s">
        <v>3989</v>
      </c>
    </row>
    <row r="135" spans="1:7" x14ac:dyDescent="0.25">
      <c r="A135" t="s">
        <v>2804</v>
      </c>
      <c r="B135" t="s">
        <v>425</v>
      </c>
      <c r="C135">
        <v>2021</v>
      </c>
      <c r="E135" t="s">
        <v>3013</v>
      </c>
      <c r="F135" t="s">
        <v>9477</v>
      </c>
      <c r="G135" t="s">
        <v>187</v>
      </c>
    </row>
    <row r="136" spans="1:7" x14ac:dyDescent="0.25">
      <c r="A136" t="s">
        <v>353</v>
      </c>
      <c r="B136" t="s">
        <v>428</v>
      </c>
      <c r="C136">
        <v>2023</v>
      </c>
      <c r="E136" t="s">
        <v>3020</v>
      </c>
      <c r="F136" t="s">
        <v>9997</v>
      </c>
      <c r="G136" t="s">
        <v>3989</v>
      </c>
    </row>
    <row r="137" spans="1:7" x14ac:dyDescent="0.25">
      <c r="A137" t="s">
        <v>1294</v>
      </c>
      <c r="B137" t="s">
        <v>428</v>
      </c>
      <c r="C137">
        <v>2019</v>
      </c>
      <c r="E137" t="s">
        <v>3020</v>
      </c>
      <c r="F137" t="s">
        <v>9478</v>
      </c>
      <c r="G137" t="s">
        <v>3989</v>
      </c>
    </row>
    <row r="138" spans="1:7" x14ac:dyDescent="0.25">
      <c r="A138" t="s">
        <v>1435</v>
      </c>
      <c r="B138" t="s">
        <v>428</v>
      </c>
      <c r="C138">
        <v>2021</v>
      </c>
      <c r="E138" t="s">
        <v>3020</v>
      </c>
      <c r="F138" t="s">
        <v>9997</v>
      </c>
      <c r="G138" t="s">
        <v>3989</v>
      </c>
    </row>
    <row r="139" spans="1:7" x14ac:dyDescent="0.25">
      <c r="A139" t="s">
        <v>90</v>
      </c>
      <c r="B139" t="s">
        <v>428</v>
      </c>
      <c r="C139">
        <v>2017</v>
      </c>
      <c r="E139" t="s">
        <v>3020</v>
      </c>
      <c r="F139" t="s">
        <v>9479</v>
      </c>
      <c r="G139" t="s">
        <v>3989</v>
      </c>
    </row>
    <row r="140" spans="1:7" x14ac:dyDescent="0.25">
      <c r="A140" t="s">
        <v>2804</v>
      </c>
      <c r="B140" t="s">
        <v>428</v>
      </c>
      <c r="C140">
        <v>2021</v>
      </c>
      <c r="E140" t="s">
        <v>3020</v>
      </c>
      <c r="F140" t="s">
        <v>9480</v>
      </c>
      <c r="G140" t="s">
        <v>3989</v>
      </c>
    </row>
    <row r="141" spans="1:7" x14ac:dyDescent="0.25">
      <c r="A141" t="s">
        <v>1855</v>
      </c>
      <c r="B141" t="s">
        <v>431</v>
      </c>
      <c r="C141">
        <v>2015</v>
      </c>
      <c r="E141" t="s">
        <v>2982</v>
      </c>
      <c r="F141" t="s">
        <v>8944</v>
      </c>
      <c r="G141" t="s">
        <v>3989</v>
      </c>
    </row>
    <row r="142" spans="1:7" x14ac:dyDescent="0.25">
      <c r="A142" t="s">
        <v>2428</v>
      </c>
      <c r="B142" t="s">
        <v>431</v>
      </c>
      <c r="C142">
        <v>2008</v>
      </c>
      <c r="E142" t="s">
        <v>2982</v>
      </c>
      <c r="F142" t="s">
        <v>9176</v>
      </c>
      <c r="G142" t="s">
        <v>3989</v>
      </c>
    </row>
    <row r="143" spans="1:7" x14ac:dyDescent="0.25">
      <c r="A143" t="s">
        <v>160</v>
      </c>
      <c r="B143" t="s">
        <v>431</v>
      </c>
      <c r="C143">
        <v>2011</v>
      </c>
      <c r="E143" t="s">
        <v>2982</v>
      </c>
      <c r="F143" t="s">
        <v>9239</v>
      </c>
      <c r="G143" t="s">
        <v>3989</v>
      </c>
    </row>
    <row r="144" spans="1:7" x14ac:dyDescent="0.25">
      <c r="A144" t="s">
        <v>439</v>
      </c>
      <c r="B144" t="s">
        <v>443</v>
      </c>
      <c r="C144">
        <v>2023</v>
      </c>
      <c r="D144" t="s">
        <v>187</v>
      </c>
      <c r="F144" t="s">
        <v>9481</v>
      </c>
      <c r="G144" t="s">
        <v>3989</v>
      </c>
    </row>
    <row r="145" spans="1:7" x14ac:dyDescent="0.25">
      <c r="A145" t="s">
        <v>185</v>
      </c>
      <c r="B145" t="s">
        <v>9910</v>
      </c>
      <c r="C145">
        <v>2022</v>
      </c>
      <c r="E145" s="10" t="s">
        <v>9912</v>
      </c>
      <c r="F145" t="s">
        <v>9914</v>
      </c>
      <c r="G145" t="s">
        <v>3989</v>
      </c>
    </row>
    <row r="146" spans="1:7" x14ac:dyDescent="0.25">
      <c r="A146" t="s">
        <v>930</v>
      </c>
      <c r="B146" t="s">
        <v>9910</v>
      </c>
      <c r="C146">
        <v>2015</v>
      </c>
      <c r="E146" s="10" t="s">
        <v>9912</v>
      </c>
      <c r="F146" t="s">
        <v>9917</v>
      </c>
      <c r="G146" t="s">
        <v>3989</v>
      </c>
    </row>
    <row r="147" spans="1:7" x14ac:dyDescent="0.25">
      <c r="A147" t="s">
        <v>1621</v>
      </c>
      <c r="B147" t="s">
        <v>9910</v>
      </c>
      <c r="C147">
        <v>2025</v>
      </c>
      <c r="E147" s="10" t="s">
        <v>9912</v>
      </c>
      <c r="F147" t="s">
        <v>9916</v>
      </c>
      <c r="G147" t="s">
        <v>3989</v>
      </c>
    </row>
    <row r="148" spans="1:7" x14ac:dyDescent="0.25">
      <c r="A148" t="s">
        <v>2132</v>
      </c>
      <c r="B148" t="s">
        <v>9910</v>
      </c>
      <c r="C148">
        <v>2013</v>
      </c>
      <c r="E148" s="10" t="s">
        <v>9912</v>
      </c>
      <c r="F148" t="s">
        <v>9915</v>
      </c>
      <c r="G148" t="s">
        <v>3989</v>
      </c>
    </row>
    <row r="149" spans="1:7" x14ac:dyDescent="0.25">
      <c r="A149" t="s">
        <v>2428</v>
      </c>
      <c r="B149" t="s">
        <v>9910</v>
      </c>
      <c r="C149">
        <v>2008</v>
      </c>
      <c r="E149" s="10" t="s">
        <v>9912</v>
      </c>
      <c r="F149" t="s">
        <v>9918</v>
      </c>
      <c r="G149" t="s">
        <v>3989</v>
      </c>
    </row>
    <row r="150" spans="1:7" x14ac:dyDescent="0.25">
      <c r="A150" t="s">
        <v>2804</v>
      </c>
      <c r="B150" t="s">
        <v>9910</v>
      </c>
      <c r="C150">
        <v>2021</v>
      </c>
      <c r="E150" s="10" t="s">
        <v>9912</v>
      </c>
      <c r="F150" t="s">
        <v>9913</v>
      </c>
      <c r="G150" t="s">
        <v>3989</v>
      </c>
    </row>
    <row r="151" spans="1:7" x14ac:dyDescent="0.25">
      <c r="A151" t="s">
        <v>1294</v>
      </c>
      <c r="B151" t="s">
        <v>447</v>
      </c>
      <c r="C151">
        <v>2019</v>
      </c>
      <c r="E151" t="s">
        <v>2982</v>
      </c>
      <c r="F151" t="s">
        <v>8772</v>
      </c>
      <c r="G151" t="s">
        <v>3989</v>
      </c>
    </row>
    <row r="152" spans="1:7" x14ac:dyDescent="0.25">
      <c r="A152" t="s">
        <v>2804</v>
      </c>
      <c r="B152" t="s">
        <v>447</v>
      </c>
      <c r="C152">
        <v>2021</v>
      </c>
      <c r="E152" t="s">
        <v>3013</v>
      </c>
      <c r="F152" t="s">
        <v>9482</v>
      </c>
      <c r="G152" t="s">
        <v>187</v>
      </c>
    </row>
    <row r="153" spans="1:7" x14ac:dyDescent="0.25">
      <c r="A153" t="s">
        <v>2804</v>
      </c>
      <c r="B153" t="s">
        <v>449</v>
      </c>
      <c r="C153">
        <v>2021</v>
      </c>
      <c r="E153" t="s">
        <v>3013</v>
      </c>
      <c r="F153" t="s">
        <v>9483</v>
      </c>
      <c r="G153" t="s">
        <v>187</v>
      </c>
    </row>
    <row r="154" spans="1:7" x14ac:dyDescent="0.25">
      <c r="A154" t="s">
        <v>2443</v>
      </c>
      <c r="B154" t="s">
        <v>457</v>
      </c>
      <c r="C154">
        <v>2019</v>
      </c>
      <c r="D154" t="s">
        <v>187</v>
      </c>
      <c r="F154" t="s">
        <v>9484</v>
      </c>
      <c r="G154" t="s">
        <v>3989</v>
      </c>
    </row>
    <row r="155" spans="1:7" x14ac:dyDescent="0.25">
      <c r="A155" t="s">
        <v>2804</v>
      </c>
      <c r="B155" t="s">
        <v>457</v>
      </c>
      <c r="C155">
        <v>2021</v>
      </c>
      <c r="E155" t="s">
        <v>3013</v>
      </c>
      <c r="F155" t="s">
        <v>9485</v>
      </c>
      <c r="G155" t="s">
        <v>187</v>
      </c>
    </row>
    <row r="156" spans="1:7" x14ac:dyDescent="0.25">
      <c r="A156" t="s">
        <v>847</v>
      </c>
      <c r="B156" t="s">
        <v>462</v>
      </c>
      <c r="C156">
        <v>1996</v>
      </c>
      <c r="E156" t="s">
        <v>3131</v>
      </c>
      <c r="F156" t="s">
        <v>8629</v>
      </c>
      <c r="G156" t="s">
        <v>3989</v>
      </c>
    </row>
    <row r="157" spans="1:7" x14ac:dyDescent="0.25">
      <c r="A157" t="s">
        <v>90</v>
      </c>
      <c r="B157" t="s">
        <v>464</v>
      </c>
      <c r="C157">
        <v>2017</v>
      </c>
      <c r="E157" t="s">
        <v>2982</v>
      </c>
      <c r="F157" t="s">
        <v>9066</v>
      </c>
      <c r="G157" t="s">
        <v>3989</v>
      </c>
    </row>
    <row r="158" spans="1:7" x14ac:dyDescent="0.25">
      <c r="A158" t="s">
        <v>2804</v>
      </c>
      <c r="B158" t="s">
        <v>464</v>
      </c>
      <c r="C158">
        <v>2021</v>
      </c>
      <c r="E158" t="s">
        <v>3013</v>
      </c>
      <c r="F158" t="s">
        <v>9486</v>
      </c>
      <c r="G158" t="s">
        <v>187</v>
      </c>
    </row>
    <row r="159" spans="1:7" x14ac:dyDescent="0.25">
      <c r="A159" t="s">
        <v>341</v>
      </c>
      <c r="B159" t="s">
        <v>469</v>
      </c>
      <c r="C159">
        <v>1997</v>
      </c>
      <c r="E159" s="10" t="s">
        <v>14024</v>
      </c>
      <c r="F159" t="s">
        <v>14025</v>
      </c>
      <c r="G159" t="s">
        <v>3989</v>
      </c>
    </row>
    <row r="160" spans="1:7" x14ac:dyDescent="0.25">
      <c r="A160" t="s">
        <v>1707</v>
      </c>
      <c r="B160" t="s">
        <v>469</v>
      </c>
      <c r="C160">
        <v>2016</v>
      </c>
      <c r="D160" t="s">
        <v>187</v>
      </c>
      <c r="F160" t="s">
        <v>9487</v>
      </c>
      <c r="G160" t="s">
        <v>3989</v>
      </c>
    </row>
    <row r="161" spans="1:7" x14ac:dyDescent="0.25">
      <c r="A161" t="s">
        <v>689</v>
      </c>
      <c r="B161" t="s">
        <v>473</v>
      </c>
      <c r="C161">
        <v>2015</v>
      </c>
      <c r="E161" t="s">
        <v>3084</v>
      </c>
      <c r="F161" t="s">
        <v>8559</v>
      </c>
      <c r="G161" t="s">
        <v>3989</v>
      </c>
    </row>
    <row r="162" spans="1:7" x14ac:dyDescent="0.25">
      <c r="A162" t="s">
        <v>2132</v>
      </c>
      <c r="B162" t="s">
        <v>14254</v>
      </c>
      <c r="C162">
        <v>2013</v>
      </c>
      <c r="E162" t="s">
        <v>2982</v>
      </c>
      <c r="F162" t="s">
        <v>14257</v>
      </c>
      <c r="G162" t="s">
        <v>3989</v>
      </c>
    </row>
    <row r="163" spans="1:7" x14ac:dyDescent="0.25">
      <c r="A163" t="s">
        <v>90</v>
      </c>
      <c r="B163" t="s">
        <v>477</v>
      </c>
      <c r="C163">
        <v>2017</v>
      </c>
      <c r="E163" t="s">
        <v>2982</v>
      </c>
      <c r="F163" t="s">
        <v>9067</v>
      </c>
      <c r="G163" t="s">
        <v>3989</v>
      </c>
    </row>
    <row r="164" spans="1:7" x14ac:dyDescent="0.25">
      <c r="A164" t="s">
        <v>2751</v>
      </c>
      <c r="B164" t="s">
        <v>477</v>
      </c>
      <c r="C164">
        <v>2021</v>
      </c>
      <c r="D164" t="s">
        <v>187</v>
      </c>
      <c r="F164" t="s">
        <v>9488</v>
      </c>
      <c r="G164" t="s">
        <v>3989</v>
      </c>
    </row>
    <row r="165" spans="1:7" x14ac:dyDescent="0.25">
      <c r="A165" t="s">
        <v>90</v>
      </c>
      <c r="B165" t="s">
        <v>480</v>
      </c>
      <c r="C165">
        <v>2017</v>
      </c>
      <c r="E165" t="s">
        <v>3345</v>
      </c>
      <c r="F165" t="s">
        <v>9068</v>
      </c>
      <c r="G165" t="s">
        <v>3989</v>
      </c>
    </row>
    <row r="166" spans="1:7" x14ac:dyDescent="0.25">
      <c r="A166" t="s">
        <v>1144</v>
      </c>
      <c r="B166" t="s">
        <v>484</v>
      </c>
      <c r="C166">
        <v>2012</v>
      </c>
      <c r="E166" t="s">
        <v>3196</v>
      </c>
      <c r="F166" t="s">
        <v>8726</v>
      </c>
      <c r="G166" t="s">
        <v>3989</v>
      </c>
    </row>
    <row r="167" spans="1:7" x14ac:dyDescent="0.25">
      <c r="A167" t="s">
        <v>90</v>
      </c>
      <c r="B167" t="s">
        <v>484</v>
      </c>
      <c r="C167">
        <v>2017</v>
      </c>
      <c r="E167" t="s">
        <v>3196</v>
      </c>
      <c r="F167" t="s">
        <v>9069</v>
      </c>
      <c r="G167" t="s">
        <v>3989</v>
      </c>
    </row>
    <row r="168" spans="1:7" x14ac:dyDescent="0.25">
      <c r="A168" t="s">
        <v>1272</v>
      </c>
      <c r="B168" t="s">
        <v>488</v>
      </c>
      <c r="C168">
        <v>2020</v>
      </c>
      <c r="E168" t="s">
        <v>3216</v>
      </c>
      <c r="F168" t="s">
        <v>8758</v>
      </c>
      <c r="G168" t="s">
        <v>3989</v>
      </c>
    </row>
    <row r="169" spans="1:7" x14ac:dyDescent="0.25">
      <c r="A169" t="s">
        <v>1294</v>
      </c>
      <c r="B169" t="s">
        <v>488</v>
      </c>
      <c r="C169">
        <v>2019</v>
      </c>
      <c r="E169" t="s">
        <v>3216</v>
      </c>
      <c r="F169" t="s">
        <v>8773</v>
      </c>
      <c r="G169" t="s">
        <v>3989</v>
      </c>
    </row>
    <row r="170" spans="1:7" x14ac:dyDescent="0.25">
      <c r="A170" t="s">
        <v>2146</v>
      </c>
      <c r="B170" t="s">
        <v>488</v>
      </c>
      <c r="C170">
        <v>2020</v>
      </c>
      <c r="E170" t="s">
        <v>3216</v>
      </c>
      <c r="F170" t="s">
        <v>9001</v>
      </c>
      <c r="G170" t="s">
        <v>3989</v>
      </c>
    </row>
    <row r="171" spans="1:7" x14ac:dyDescent="0.25">
      <c r="A171" t="s">
        <v>2154</v>
      </c>
      <c r="B171" t="s">
        <v>490</v>
      </c>
      <c r="C171">
        <v>1980</v>
      </c>
      <c r="E171" t="s">
        <v>3317</v>
      </c>
      <c r="F171" t="s">
        <v>9007</v>
      </c>
      <c r="G171" t="s">
        <v>3989</v>
      </c>
    </row>
    <row r="172" spans="1:7" x14ac:dyDescent="0.25">
      <c r="A172" t="s">
        <v>826</v>
      </c>
      <c r="B172" t="s">
        <v>493</v>
      </c>
      <c r="C172">
        <v>2019</v>
      </c>
      <c r="E172" t="s">
        <v>2982</v>
      </c>
      <c r="F172" t="s">
        <v>8625</v>
      </c>
      <c r="G172" t="s">
        <v>3989</v>
      </c>
    </row>
    <row r="173" spans="1:7" x14ac:dyDescent="0.25">
      <c r="A173" t="s">
        <v>1144</v>
      </c>
      <c r="B173" t="s">
        <v>493</v>
      </c>
      <c r="C173">
        <v>2012</v>
      </c>
      <c r="E173" t="s">
        <v>2982</v>
      </c>
      <c r="F173" t="s">
        <v>8727</v>
      </c>
      <c r="G173" t="s">
        <v>3989</v>
      </c>
    </row>
    <row r="174" spans="1:7" x14ac:dyDescent="0.25">
      <c r="A174" t="s">
        <v>1576</v>
      </c>
      <c r="B174" t="s">
        <v>493</v>
      </c>
      <c r="C174">
        <v>2021</v>
      </c>
      <c r="E174" t="s">
        <v>2982</v>
      </c>
      <c r="F174" t="s">
        <v>8862</v>
      </c>
      <c r="G174" t="s">
        <v>3989</v>
      </c>
    </row>
    <row r="175" spans="1:7" x14ac:dyDescent="0.25">
      <c r="A175" t="s">
        <v>90</v>
      </c>
      <c r="B175" t="s">
        <v>493</v>
      </c>
      <c r="C175">
        <v>2017</v>
      </c>
      <c r="E175" t="s">
        <v>2982</v>
      </c>
      <c r="F175" t="s">
        <v>9070</v>
      </c>
      <c r="G175" t="s">
        <v>3989</v>
      </c>
    </row>
    <row r="176" spans="1:7" x14ac:dyDescent="0.25">
      <c r="A176" t="s">
        <v>2403</v>
      </c>
      <c r="B176" t="s">
        <v>497</v>
      </c>
      <c r="C176">
        <v>2019</v>
      </c>
      <c r="D176" t="s">
        <v>187</v>
      </c>
      <c r="F176" t="s">
        <v>9489</v>
      </c>
      <c r="G176" t="s">
        <v>3989</v>
      </c>
    </row>
    <row r="177" spans="1:7" x14ac:dyDescent="0.25">
      <c r="A177" t="s">
        <v>2804</v>
      </c>
      <c r="B177" t="s">
        <v>497</v>
      </c>
      <c r="C177">
        <v>2021</v>
      </c>
      <c r="E177" t="s">
        <v>3013</v>
      </c>
      <c r="F177" t="s">
        <v>9490</v>
      </c>
      <c r="G177" t="s">
        <v>187</v>
      </c>
    </row>
    <row r="178" spans="1:7" x14ac:dyDescent="0.25">
      <c r="A178" t="s">
        <v>1046</v>
      </c>
      <c r="B178" t="s">
        <v>501</v>
      </c>
      <c r="C178">
        <v>2016</v>
      </c>
      <c r="E178" t="s">
        <v>3184</v>
      </c>
      <c r="F178" t="s">
        <v>8700</v>
      </c>
      <c r="G178" t="s">
        <v>3989</v>
      </c>
    </row>
    <row r="179" spans="1:7" x14ac:dyDescent="0.25">
      <c r="A179" t="s">
        <v>160</v>
      </c>
      <c r="B179" t="s">
        <v>501</v>
      </c>
      <c r="C179">
        <v>2011</v>
      </c>
      <c r="E179" t="s">
        <v>3184</v>
      </c>
      <c r="F179" t="s">
        <v>9240</v>
      </c>
      <c r="G179" t="s">
        <v>3989</v>
      </c>
    </row>
    <row r="180" spans="1:7" x14ac:dyDescent="0.25">
      <c r="A180" t="s">
        <v>2652</v>
      </c>
      <c r="B180" t="s">
        <v>501</v>
      </c>
      <c r="C180">
        <v>2019</v>
      </c>
      <c r="E180" t="s">
        <v>3184</v>
      </c>
      <c r="F180" t="s">
        <v>9293</v>
      </c>
      <c r="G180" t="s">
        <v>3989</v>
      </c>
    </row>
    <row r="181" spans="1:7" x14ac:dyDescent="0.25">
      <c r="A181" t="s">
        <v>1435</v>
      </c>
      <c r="B181" t="s">
        <v>505</v>
      </c>
      <c r="C181">
        <v>2021</v>
      </c>
      <c r="E181" s="10" t="s">
        <v>8332</v>
      </c>
      <c r="F181" t="s">
        <v>8817</v>
      </c>
      <c r="G181" t="s">
        <v>3989</v>
      </c>
    </row>
    <row r="182" spans="1:7" x14ac:dyDescent="0.25">
      <c r="A182" t="s">
        <v>689</v>
      </c>
      <c r="B182" t="s">
        <v>7803</v>
      </c>
      <c r="C182">
        <v>2015</v>
      </c>
      <c r="D182" t="s">
        <v>187</v>
      </c>
      <c r="F182" t="s">
        <v>9491</v>
      </c>
      <c r="G182" t="s">
        <v>3989</v>
      </c>
    </row>
    <row r="183" spans="1:7" x14ac:dyDescent="0.25">
      <c r="A183" t="s">
        <v>260</v>
      </c>
      <c r="B183" t="s">
        <v>517</v>
      </c>
      <c r="C183">
        <v>1990</v>
      </c>
      <c r="E183" t="s">
        <v>3000</v>
      </c>
      <c r="F183" t="s">
        <v>8451</v>
      </c>
      <c r="G183" t="s">
        <v>3989</v>
      </c>
    </row>
    <row r="184" spans="1:7" x14ac:dyDescent="0.25">
      <c r="A184" t="s">
        <v>490</v>
      </c>
      <c r="B184" t="s">
        <v>517</v>
      </c>
      <c r="C184">
        <v>2009</v>
      </c>
      <c r="E184" s="10" t="s">
        <v>8412</v>
      </c>
      <c r="F184" t="s">
        <v>8414</v>
      </c>
      <c r="G184" t="s">
        <v>3989</v>
      </c>
    </row>
    <row r="185" spans="1:7" x14ac:dyDescent="0.25">
      <c r="A185" t="s">
        <v>836</v>
      </c>
      <c r="B185" t="s">
        <v>517</v>
      </c>
      <c r="C185">
        <v>2010</v>
      </c>
      <c r="E185" s="10" t="s">
        <v>8412</v>
      </c>
      <c r="F185" t="s">
        <v>8413</v>
      </c>
      <c r="G185" t="s">
        <v>3989</v>
      </c>
    </row>
    <row r="186" spans="1:7" x14ac:dyDescent="0.25">
      <c r="A186" t="s">
        <v>847</v>
      </c>
      <c r="B186" t="s">
        <v>517</v>
      </c>
      <c r="C186">
        <v>1996</v>
      </c>
      <c r="E186" t="s">
        <v>3000</v>
      </c>
      <c r="F186" t="s">
        <v>8630</v>
      </c>
      <c r="G186" t="s">
        <v>3989</v>
      </c>
    </row>
    <row r="187" spans="1:7" x14ac:dyDescent="0.25">
      <c r="A187" t="s">
        <v>922</v>
      </c>
      <c r="B187" t="s">
        <v>517</v>
      </c>
      <c r="C187">
        <v>2002</v>
      </c>
      <c r="E187" t="s">
        <v>3147</v>
      </c>
      <c r="F187" t="s">
        <v>9492</v>
      </c>
      <c r="G187" t="s">
        <v>187</v>
      </c>
    </row>
    <row r="188" spans="1:7" x14ac:dyDescent="0.25">
      <c r="A188" t="s">
        <v>2428</v>
      </c>
      <c r="B188" t="s">
        <v>517</v>
      </c>
      <c r="C188">
        <v>2008</v>
      </c>
      <c r="E188" s="10" t="s">
        <v>8412</v>
      </c>
      <c r="F188" t="s">
        <v>8411</v>
      </c>
      <c r="G188" t="s">
        <v>3989</v>
      </c>
    </row>
    <row r="189" spans="1:7" x14ac:dyDescent="0.25">
      <c r="A189" t="s">
        <v>2571</v>
      </c>
      <c r="B189" t="s">
        <v>517</v>
      </c>
      <c r="C189">
        <v>1998</v>
      </c>
      <c r="E189" t="s">
        <v>3147</v>
      </c>
      <c r="F189" t="s">
        <v>9493</v>
      </c>
      <c r="G189" t="s">
        <v>187</v>
      </c>
    </row>
    <row r="190" spans="1:7" x14ac:dyDescent="0.25">
      <c r="A190" t="s">
        <v>517</v>
      </c>
      <c r="B190" t="s">
        <v>519</v>
      </c>
      <c r="C190">
        <v>2010</v>
      </c>
      <c r="D190" t="s">
        <v>187</v>
      </c>
      <c r="F190" t="s">
        <v>9494</v>
      </c>
      <c r="G190" t="s">
        <v>3989</v>
      </c>
    </row>
    <row r="191" spans="1:7" x14ac:dyDescent="0.25">
      <c r="A191" t="s">
        <v>1523</v>
      </c>
      <c r="B191" t="s">
        <v>522</v>
      </c>
      <c r="C191">
        <v>1986</v>
      </c>
      <c r="E191" s="10" t="s">
        <v>8391</v>
      </c>
      <c r="F191" t="s">
        <v>8850</v>
      </c>
      <c r="G191" t="s">
        <v>3989</v>
      </c>
    </row>
    <row r="192" spans="1:7" x14ac:dyDescent="0.25">
      <c r="A192" t="s">
        <v>1795</v>
      </c>
      <c r="B192" t="s">
        <v>522</v>
      </c>
      <c r="C192">
        <v>1987</v>
      </c>
      <c r="E192" s="10" t="s">
        <v>8391</v>
      </c>
      <c r="F192" t="s">
        <v>8908</v>
      </c>
      <c r="G192" t="s">
        <v>3989</v>
      </c>
    </row>
    <row r="193" spans="1:7" x14ac:dyDescent="0.25">
      <c r="A193" t="s">
        <v>1882</v>
      </c>
      <c r="B193" t="s">
        <v>522</v>
      </c>
      <c r="C193">
        <v>1987</v>
      </c>
      <c r="E193" s="10" t="s">
        <v>8391</v>
      </c>
      <c r="F193" t="s">
        <v>8961</v>
      </c>
      <c r="G193" t="s">
        <v>3989</v>
      </c>
    </row>
    <row r="194" spans="1:7" x14ac:dyDescent="0.25">
      <c r="A194" t="s">
        <v>2154</v>
      </c>
      <c r="B194" t="s">
        <v>522</v>
      </c>
      <c r="C194">
        <v>1980</v>
      </c>
      <c r="F194" t="s">
        <v>9495</v>
      </c>
      <c r="G194" t="s">
        <v>187</v>
      </c>
    </row>
    <row r="195" spans="1:7" x14ac:dyDescent="0.25">
      <c r="A195" t="s">
        <v>1576</v>
      </c>
      <c r="B195" t="s">
        <v>528</v>
      </c>
      <c r="C195">
        <v>2021</v>
      </c>
      <c r="E195" t="s">
        <v>3259</v>
      </c>
      <c r="F195" t="s">
        <v>9496</v>
      </c>
      <c r="G195" t="s">
        <v>187</v>
      </c>
    </row>
    <row r="196" spans="1:7" x14ac:dyDescent="0.25">
      <c r="A196" t="s">
        <v>922</v>
      </c>
      <c r="B196" t="s">
        <v>531</v>
      </c>
      <c r="C196">
        <v>2002</v>
      </c>
      <c r="E196" t="s">
        <v>3148</v>
      </c>
      <c r="F196" t="s">
        <v>8662</v>
      </c>
      <c r="G196" t="s">
        <v>3989</v>
      </c>
    </row>
    <row r="197" spans="1:7" x14ac:dyDescent="0.25">
      <c r="A197" t="s">
        <v>964</v>
      </c>
      <c r="B197" t="s">
        <v>531</v>
      </c>
      <c r="C197">
        <v>2006</v>
      </c>
      <c r="E197" t="s">
        <v>3148</v>
      </c>
      <c r="F197" t="s">
        <v>9397</v>
      </c>
      <c r="G197" t="s">
        <v>3989</v>
      </c>
    </row>
    <row r="198" spans="1:7" x14ac:dyDescent="0.25">
      <c r="A198" t="s">
        <v>536</v>
      </c>
      <c r="B198" t="s">
        <v>534</v>
      </c>
      <c r="C198">
        <v>2010</v>
      </c>
      <c r="E198" t="s">
        <v>3073</v>
      </c>
      <c r="F198" t="s">
        <v>8548</v>
      </c>
      <c r="G198" t="s">
        <v>3989</v>
      </c>
    </row>
    <row r="199" spans="1:7" x14ac:dyDescent="0.25">
      <c r="A199" t="s">
        <v>531</v>
      </c>
      <c r="B199" t="s">
        <v>536</v>
      </c>
      <c r="C199">
        <v>2010</v>
      </c>
      <c r="E199" t="s">
        <v>3074</v>
      </c>
      <c r="F199" t="s">
        <v>8549</v>
      </c>
      <c r="G199" t="s">
        <v>3989</v>
      </c>
    </row>
    <row r="200" spans="1:7" x14ac:dyDescent="0.25">
      <c r="A200" t="s">
        <v>536</v>
      </c>
      <c r="B200" t="s">
        <v>538</v>
      </c>
      <c r="C200">
        <v>2013</v>
      </c>
      <c r="D200" t="s">
        <v>187</v>
      </c>
      <c r="F200" t="s">
        <v>9497</v>
      </c>
      <c r="G200" t="s">
        <v>3989</v>
      </c>
    </row>
    <row r="201" spans="1:7" x14ac:dyDescent="0.25">
      <c r="A201" t="s">
        <v>1454</v>
      </c>
      <c r="B201" t="s">
        <v>540</v>
      </c>
      <c r="C201">
        <v>2001</v>
      </c>
      <c r="E201" t="s">
        <v>3252</v>
      </c>
      <c r="F201" t="s">
        <v>8847</v>
      </c>
      <c r="G201" t="s">
        <v>3989</v>
      </c>
    </row>
    <row r="202" spans="1:7" x14ac:dyDescent="0.25">
      <c r="A202" t="s">
        <v>2023</v>
      </c>
      <c r="B202" t="s">
        <v>540</v>
      </c>
      <c r="C202">
        <v>2003</v>
      </c>
      <c r="E202" t="s">
        <v>3252</v>
      </c>
      <c r="F202" t="s">
        <v>9498</v>
      </c>
      <c r="G202" t="s">
        <v>187</v>
      </c>
    </row>
    <row r="203" spans="1:7" x14ac:dyDescent="0.25">
      <c r="A203" t="s">
        <v>2428</v>
      </c>
      <c r="B203" t="s">
        <v>540</v>
      </c>
      <c r="C203">
        <v>2008</v>
      </c>
      <c r="E203" t="s">
        <v>3252</v>
      </c>
      <c r="F203" t="s">
        <v>9177</v>
      </c>
      <c r="G203" t="s">
        <v>3989</v>
      </c>
    </row>
    <row r="204" spans="1:7" x14ac:dyDescent="0.25">
      <c r="A204" t="s">
        <v>353</v>
      </c>
      <c r="B204" t="s">
        <v>543</v>
      </c>
      <c r="C204">
        <v>2023</v>
      </c>
      <c r="E204" t="s">
        <v>3021</v>
      </c>
      <c r="F204" t="s">
        <v>8481</v>
      </c>
      <c r="G204" t="s">
        <v>3989</v>
      </c>
    </row>
    <row r="205" spans="1:7" x14ac:dyDescent="0.25">
      <c r="A205" t="s">
        <v>2361</v>
      </c>
      <c r="B205" t="s">
        <v>543</v>
      </c>
      <c r="C205">
        <v>2018</v>
      </c>
      <c r="E205" t="s">
        <v>3021</v>
      </c>
      <c r="F205" t="s">
        <v>9163</v>
      </c>
      <c r="G205" t="s">
        <v>3989</v>
      </c>
    </row>
    <row r="206" spans="1:7" x14ac:dyDescent="0.25">
      <c r="A206" t="s">
        <v>2154</v>
      </c>
      <c r="B206" t="s">
        <v>546</v>
      </c>
      <c r="C206">
        <v>1980</v>
      </c>
      <c r="E206" t="s">
        <v>3318</v>
      </c>
      <c r="F206" t="s">
        <v>9008</v>
      </c>
      <c r="G206" t="s">
        <v>3989</v>
      </c>
    </row>
    <row r="207" spans="1:7" x14ac:dyDescent="0.25">
      <c r="A207" t="s">
        <v>2428</v>
      </c>
      <c r="B207" t="s">
        <v>549</v>
      </c>
      <c r="C207">
        <v>2008</v>
      </c>
      <c r="E207" t="s">
        <v>3387</v>
      </c>
      <c r="F207" t="s">
        <v>9178</v>
      </c>
      <c r="G207" t="s">
        <v>3989</v>
      </c>
    </row>
    <row r="208" spans="1:7" x14ac:dyDescent="0.25">
      <c r="A208" t="s">
        <v>256</v>
      </c>
      <c r="B208" t="s">
        <v>553</v>
      </c>
      <c r="C208">
        <v>1994</v>
      </c>
      <c r="F208" t="s">
        <v>9499</v>
      </c>
      <c r="G208" t="s">
        <v>187</v>
      </c>
    </row>
    <row r="209" spans="1:7" x14ac:dyDescent="0.25">
      <c r="A209" t="s">
        <v>1004</v>
      </c>
      <c r="B209" t="s">
        <v>553</v>
      </c>
      <c r="C209">
        <v>2006</v>
      </c>
      <c r="E209" s="10" t="s">
        <v>8377</v>
      </c>
      <c r="F209" t="s">
        <v>8688</v>
      </c>
      <c r="G209" t="s">
        <v>3989</v>
      </c>
    </row>
    <row r="210" spans="1:7" x14ac:dyDescent="0.25">
      <c r="A210" t="s">
        <v>1882</v>
      </c>
      <c r="B210" t="s">
        <v>553</v>
      </c>
      <c r="C210">
        <v>1987</v>
      </c>
      <c r="E210" s="10" t="s">
        <v>8389</v>
      </c>
      <c r="F210" t="s">
        <v>8962</v>
      </c>
      <c r="G210" t="s">
        <v>3989</v>
      </c>
    </row>
    <row r="211" spans="1:7" x14ac:dyDescent="0.25">
      <c r="A211" t="s">
        <v>1046</v>
      </c>
      <c r="B211" t="s">
        <v>557</v>
      </c>
      <c r="C211">
        <v>2016</v>
      </c>
      <c r="E211" s="10" t="s">
        <v>8388</v>
      </c>
      <c r="F211" t="s">
        <v>8701</v>
      </c>
      <c r="G211" t="s">
        <v>3989</v>
      </c>
    </row>
    <row r="212" spans="1:7" x14ac:dyDescent="0.25">
      <c r="A212" t="s">
        <v>160</v>
      </c>
      <c r="B212" t="s">
        <v>557</v>
      </c>
      <c r="C212">
        <v>2011</v>
      </c>
      <c r="E212" t="s">
        <v>3399</v>
      </c>
      <c r="F212" t="s">
        <v>9241</v>
      </c>
      <c r="G212" t="s">
        <v>3989</v>
      </c>
    </row>
    <row r="213" spans="1:7" x14ac:dyDescent="0.25">
      <c r="A213" t="s">
        <v>1180</v>
      </c>
      <c r="B213" t="s">
        <v>561</v>
      </c>
      <c r="C213">
        <v>2024</v>
      </c>
      <c r="D213" t="s">
        <v>187</v>
      </c>
      <c r="F213" t="s">
        <v>9500</v>
      </c>
      <c r="G213" t="s">
        <v>3989</v>
      </c>
    </row>
    <row r="214" spans="1:7" x14ac:dyDescent="0.25">
      <c r="A214" t="s">
        <v>1443</v>
      </c>
      <c r="B214" t="s">
        <v>561</v>
      </c>
      <c r="C214">
        <v>2018</v>
      </c>
      <c r="E214" t="s">
        <v>2982</v>
      </c>
      <c r="F214" t="s">
        <v>8831</v>
      </c>
      <c r="G214" t="s">
        <v>3989</v>
      </c>
    </row>
    <row r="215" spans="1:7" x14ac:dyDescent="0.25">
      <c r="A215" t="s">
        <v>1100</v>
      </c>
      <c r="B215" t="s">
        <v>563</v>
      </c>
      <c r="C215">
        <v>2022</v>
      </c>
      <c r="E215" t="s">
        <v>566</v>
      </c>
      <c r="F215" t="s">
        <v>8721</v>
      </c>
      <c r="G215" t="s">
        <v>3989</v>
      </c>
    </row>
    <row r="216" spans="1:7" x14ac:dyDescent="0.25">
      <c r="A216" t="s">
        <v>2377</v>
      </c>
      <c r="B216" t="s">
        <v>563</v>
      </c>
      <c r="C216">
        <v>2021</v>
      </c>
      <c r="E216" t="s">
        <v>566</v>
      </c>
      <c r="F216" t="s">
        <v>9167</v>
      </c>
      <c r="G216" t="s">
        <v>3989</v>
      </c>
    </row>
    <row r="217" spans="1:7" x14ac:dyDescent="0.25">
      <c r="A217" t="s">
        <v>90</v>
      </c>
      <c r="B217" t="s">
        <v>567</v>
      </c>
      <c r="C217">
        <v>2017</v>
      </c>
      <c r="E217" t="s">
        <v>3346</v>
      </c>
      <c r="F217" t="s">
        <v>9071</v>
      </c>
      <c r="G217" t="s">
        <v>3989</v>
      </c>
    </row>
    <row r="218" spans="1:7" x14ac:dyDescent="0.25">
      <c r="A218" t="s">
        <v>689</v>
      </c>
      <c r="B218" t="s">
        <v>571</v>
      </c>
      <c r="C218">
        <v>2015</v>
      </c>
      <c r="E218" t="s">
        <v>3085</v>
      </c>
      <c r="F218" t="s">
        <v>9998</v>
      </c>
      <c r="G218" t="s">
        <v>187</v>
      </c>
    </row>
    <row r="219" spans="1:7" x14ac:dyDescent="0.25">
      <c r="A219" t="s">
        <v>2324</v>
      </c>
      <c r="B219" t="s">
        <v>571</v>
      </c>
      <c r="C219">
        <v>2022</v>
      </c>
      <c r="E219" t="s">
        <v>3085</v>
      </c>
      <c r="F219" t="s">
        <v>9998</v>
      </c>
      <c r="G219" t="s">
        <v>187</v>
      </c>
    </row>
    <row r="220" spans="1:7" x14ac:dyDescent="0.25">
      <c r="A220" t="s">
        <v>90</v>
      </c>
      <c r="B220" t="s">
        <v>571</v>
      </c>
      <c r="C220">
        <v>2017</v>
      </c>
      <c r="E220" t="s">
        <v>3347</v>
      </c>
      <c r="F220" t="s">
        <v>9501</v>
      </c>
      <c r="G220" t="s">
        <v>187</v>
      </c>
    </row>
    <row r="221" spans="1:7" x14ac:dyDescent="0.25">
      <c r="A221" t="s">
        <v>2804</v>
      </c>
      <c r="B221" t="s">
        <v>571</v>
      </c>
      <c r="C221">
        <v>2021</v>
      </c>
      <c r="E221" t="s">
        <v>3085</v>
      </c>
      <c r="F221" t="s">
        <v>9998</v>
      </c>
      <c r="G221" t="s">
        <v>187</v>
      </c>
    </row>
    <row r="222" spans="1:7" x14ac:dyDescent="0.25">
      <c r="A222" t="s">
        <v>1855</v>
      </c>
      <c r="B222" t="s">
        <v>574</v>
      </c>
      <c r="C222">
        <v>2015</v>
      </c>
      <c r="E222" s="10" t="s">
        <v>8333</v>
      </c>
      <c r="F222" t="s">
        <v>8945</v>
      </c>
      <c r="G222" t="s">
        <v>3989</v>
      </c>
    </row>
    <row r="223" spans="1:7" x14ac:dyDescent="0.25">
      <c r="A223" t="s">
        <v>2173</v>
      </c>
      <c r="B223" t="s">
        <v>574</v>
      </c>
      <c r="C223">
        <v>2013</v>
      </c>
      <c r="E223" s="10" t="s">
        <v>8333</v>
      </c>
      <c r="F223" t="s">
        <v>9027</v>
      </c>
      <c r="G223" t="s">
        <v>3989</v>
      </c>
    </row>
    <row r="224" spans="1:7" x14ac:dyDescent="0.25">
      <c r="A224" t="s">
        <v>160</v>
      </c>
      <c r="B224" t="s">
        <v>574</v>
      </c>
      <c r="C224">
        <v>2011</v>
      </c>
      <c r="E224" s="10" t="s">
        <v>8333</v>
      </c>
      <c r="F224" t="s">
        <v>9242</v>
      </c>
      <c r="G224" t="s">
        <v>3989</v>
      </c>
    </row>
    <row r="225" spans="1:7" x14ac:dyDescent="0.25">
      <c r="A225" t="s">
        <v>581</v>
      </c>
      <c r="B225" t="s">
        <v>578</v>
      </c>
      <c r="C225">
        <v>1997</v>
      </c>
      <c r="D225" t="s">
        <v>187</v>
      </c>
      <c r="F225" t="s">
        <v>9502</v>
      </c>
      <c r="G225" t="s">
        <v>3989</v>
      </c>
    </row>
    <row r="226" spans="1:7" x14ac:dyDescent="0.25">
      <c r="A226" t="s">
        <v>2721</v>
      </c>
      <c r="B226" t="s">
        <v>581</v>
      </c>
      <c r="C226">
        <v>1993</v>
      </c>
      <c r="D226" t="s">
        <v>187</v>
      </c>
      <c r="E226" t="s">
        <v>3032</v>
      </c>
      <c r="F226" t="s">
        <v>9503</v>
      </c>
      <c r="G226" t="s">
        <v>3989</v>
      </c>
    </row>
    <row r="227" spans="1:7" x14ac:dyDescent="0.25">
      <c r="A227" t="s">
        <v>1093</v>
      </c>
      <c r="B227" t="s">
        <v>584</v>
      </c>
      <c r="C227">
        <v>2007</v>
      </c>
      <c r="D227" t="s">
        <v>187</v>
      </c>
      <c r="F227" t="s">
        <v>9504</v>
      </c>
      <c r="G227" t="s">
        <v>3989</v>
      </c>
    </row>
    <row r="228" spans="1:7" x14ac:dyDescent="0.25">
      <c r="A228" t="s">
        <v>904</v>
      </c>
      <c r="B228" t="s">
        <v>586</v>
      </c>
      <c r="C228">
        <v>2022</v>
      </c>
      <c r="E228" s="10" t="s">
        <v>594</v>
      </c>
      <c r="F228" t="s">
        <v>8654</v>
      </c>
      <c r="G228" t="s">
        <v>3989</v>
      </c>
    </row>
    <row r="229" spans="1:7" x14ac:dyDescent="0.25">
      <c r="A229" t="s">
        <v>2804</v>
      </c>
      <c r="B229" t="s">
        <v>586</v>
      </c>
      <c r="C229">
        <v>2021</v>
      </c>
      <c r="E229" t="s">
        <v>3013</v>
      </c>
      <c r="F229" t="s">
        <v>9505</v>
      </c>
      <c r="G229" t="s">
        <v>187</v>
      </c>
    </row>
    <row r="230" spans="1:7" x14ac:dyDescent="0.25">
      <c r="A230" t="s">
        <v>586</v>
      </c>
      <c r="B230" t="s">
        <v>591</v>
      </c>
      <c r="C230">
        <v>2023</v>
      </c>
      <c r="D230" t="s">
        <v>187</v>
      </c>
      <c r="F230" t="s">
        <v>9506</v>
      </c>
      <c r="G230" t="s">
        <v>3989</v>
      </c>
    </row>
    <row r="231" spans="1:7" x14ac:dyDescent="0.25">
      <c r="A231" t="s">
        <v>353</v>
      </c>
      <c r="B231" t="s">
        <v>595</v>
      </c>
      <c r="C231">
        <v>2023</v>
      </c>
      <c r="E231" t="s">
        <v>3022</v>
      </c>
      <c r="F231" t="s">
        <v>8482</v>
      </c>
      <c r="G231" t="s">
        <v>3989</v>
      </c>
    </row>
    <row r="232" spans="1:7" x14ac:dyDescent="0.25">
      <c r="A232" t="s">
        <v>1576</v>
      </c>
      <c r="B232" t="s">
        <v>595</v>
      </c>
      <c r="C232">
        <v>2021</v>
      </c>
      <c r="E232" s="10" t="s">
        <v>8336</v>
      </c>
      <c r="F232" t="s">
        <v>8863</v>
      </c>
      <c r="G232" t="s">
        <v>3989</v>
      </c>
    </row>
    <row r="233" spans="1:7" x14ac:dyDescent="0.25">
      <c r="A233" t="s">
        <v>746</v>
      </c>
      <c r="B233" t="s">
        <v>598</v>
      </c>
      <c r="C233">
        <v>2015</v>
      </c>
      <c r="E233" t="s">
        <v>2982</v>
      </c>
      <c r="F233" t="s">
        <v>8575</v>
      </c>
      <c r="G233" t="s">
        <v>3989</v>
      </c>
    </row>
    <row r="234" spans="1:7" x14ac:dyDescent="0.25">
      <c r="A234" t="s">
        <v>90</v>
      </c>
      <c r="B234" t="s">
        <v>598</v>
      </c>
      <c r="C234">
        <v>2017</v>
      </c>
      <c r="E234" t="s">
        <v>2982</v>
      </c>
      <c r="F234" t="s">
        <v>9072</v>
      </c>
      <c r="G234" t="s">
        <v>3989</v>
      </c>
    </row>
    <row r="235" spans="1:7" x14ac:dyDescent="0.25">
      <c r="A235" t="s">
        <v>709</v>
      </c>
      <c r="B235" t="s">
        <v>602</v>
      </c>
      <c r="C235">
        <v>2022</v>
      </c>
      <c r="E235" t="s">
        <v>2982</v>
      </c>
      <c r="F235" t="s">
        <v>8565</v>
      </c>
      <c r="G235" t="s">
        <v>3989</v>
      </c>
    </row>
    <row r="236" spans="1:7" x14ac:dyDescent="0.25">
      <c r="A236" t="s">
        <v>1294</v>
      </c>
      <c r="B236" t="s">
        <v>602</v>
      </c>
      <c r="C236">
        <v>2019</v>
      </c>
      <c r="E236" t="s">
        <v>2982</v>
      </c>
      <c r="F236" t="s">
        <v>8774</v>
      </c>
      <c r="G236" t="s">
        <v>3989</v>
      </c>
    </row>
    <row r="237" spans="1:7" x14ac:dyDescent="0.25">
      <c r="A237" t="s">
        <v>904</v>
      </c>
      <c r="B237" t="s">
        <v>604</v>
      </c>
      <c r="C237">
        <v>2022</v>
      </c>
      <c r="E237" t="s">
        <v>3142</v>
      </c>
      <c r="F237" t="s">
        <v>8655</v>
      </c>
      <c r="G237" t="s">
        <v>3989</v>
      </c>
    </row>
    <row r="238" spans="1:7" x14ac:dyDescent="0.25">
      <c r="A238" t="s">
        <v>1817</v>
      </c>
      <c r="B238" t="s">
        <v>604</v>
      </c>
      <c r="C238">
        <v>2019</v>
      </c>
      <c r="E238" t="s">
        <v>3289</v>
      </c>
      <c r="F238" t="s">
        <v>9507</v>
      </c>
      <c r="G238" t="s">
        <v>187</v>
      </c>
    </row>
    <row r="239" spans="1:7" x14ac:dyDescent="0.25">
      <c r="A239" t="s">
        <v>2428</v>
      </c>
      <c r="B239" t="s">
        <v>604</v>
      </c>
      <c r="C239">
        <v>2008</v>
      </c>
      <c r="E239" t="s">
        <v>3142</v>
      </c>
      <c r="F239" t="s">
        <v>9179</v>
      </c>
      <c r="G239" t="s">
        <v>3989</v>
      </c>
    </row>
    <row r="240" spans="1:7" x14ac:dyDescent="0.25">
      <c r="A240" t="s">
        <v>353</v>
      </c>
      <c r="B240" t="s">
        <v>606</v>
      </c>
      <c r="C240">
        <v>2023</v>
      </c>
      <c r="E240" t="s">
        <v>609</v>
      </c>
      <c r="F240" t="s">
        <v>8483</v>
      </c>
      <c r="G240" t="s">
        <v>3989</v>
      </c>
    </row>
    <row r="241" spans="1:7" x14ac:dyDescent="0.25">
      <c r="A241" t="s">
        <v>505</v>
      </c>
      <c r="B241" t="s">
        <v>606</v>
      </c>
      <c r="C241">
        <v>2024</v>
      </c>
      <c r="E241" t="s">
        <v>609</v>
      </c>
      <c r="F241" t="s">
        <v>8545</v>
      </c>
      <c r="G241" t="s">
        <v>3989</v>
      </c>
    </row>
    <row r="242" spans="1:7" x14ac:dyDescent="0.25">
      <c r="A242" t="s">
        <v>497</v>
      </c>
      <c r="B242" t="s">
        <v>610</v>
      </c>
      <c r="C242">
        <v>2022</v>
      </c>
      <c r="E242" t="s">
        <v>3066</v>
      </c>
      <c r="F242" t="s">
        <v>8532</v>
      </c>
      <c r="G242" t="s">
        <v>3989</v>
      </c>
    </row>
    <row r="243" spans="1:7" x14ac:dyDescent="0.25">
      <c r="A243" t="s">
        <v>90</v>
      </c>
      <c r="B243" t="s">
        <v>610</v>
      </c>
      <c r="C243">
        <v>2017</v>
      </c>
      <c r="E243" t="s">
        <v>3066</v>
      </c>
      <c r="F243" t="s">
        <v>9508</v>
      </c>
      <c r="G243" t="s">
        <v>3989</v>
      </c>
    </row>
    <row r="244" spans="1:7" x14ac:dyDescent="0.25">
      <c r="A244" t="s">
        <v>160</v>
      </c>
      <c r="B244" t="s">
        <v>610</v>
      </c>
      <c r="C244">
        <v>2011</v>
      </c>
      <c r="E244" t="s">
        <v>3066</v>
      </c>
      <c r="F244" t="s">
        <v>9509</v>
      </c>
      <c r="G244" t="s">
        <v>3989</v>
      </c>
    </row>
    <row r="245" spans="1:7" x14ac:dyDescent="0.25">
      <c r="A245" t="s">
        <v>353</v>
      </c>
      <c r="B245" t="s">
        <v>613</v>
      </c>
      <c r="C245">
        <v>2023</v>
      </c>
      <c r="E245" t="s">
        <v>3023</v>
      </c>
      <c r="F245" t="s">
        <v>8484</v>
      </c>
      <c r="G245" t="s">
        <v>3989</v>
      </c>
    </row>
    <row r="246" spans="1:7" x14ac:dyDescent="0.25">
      <c r="A246" t="s">
        <v>1294</v>
      </c>
      <c r="B246" t="s">
        <v>619</v>
      </c>
      <c r="C246">
        <v>2019</v>
      </c>
      <c r="E246" s="10" t="s">
        <v>8417</v>
      </c>
      <c r="F246" t="s">
        <v>8416</v>
      </c>
      <c r="G246" t="s">
        <v>3989</v>
      </c>
    </row>
    <row r="247" spans="1:7" x14ac:dyDescent="0.25">
      <c r="A247" t="s">
        <v>1435</v>
      </c>
      <c r="B247" t="s">
        <v>619</v>
      </c>
      <c r="C247">
        <v>2021</v>
      </c>
      <c r="E247" s="10" t="s">
        <v>8417</v>
      </c>
      <c r="F247" t="s">
        <v>8818</v>
      </c>
      <c r="G247" t="s">
        <v>3989</v>
      </c>
    </row>
    <row r="248" spans="1:7" x14ac:dyDescent="0.25">
      <c r="A248" t="s">
        <v>1443</v>
      </c>
      <c r="B248" t="s">
        <v>619</v>
      </c>
      <c r="C248">
        <v>2018</v>
      </c>
      <c r="E248" s="10" t="s">
        <v>8417</v>
      </c>
      <c r="F248" t="s">
        <v>8415</v>
      </c>
      <c r="G248" t="s">
        <v>3989</v>
      </c>
    </row>
    <row r="249" spans="1:7" x14ac:dyDescent="0.25">
      <c r="A249" t="s">
        <v>90</v>
      </c>
      <c r="B249" t="s">
        <v>619</v>
      </c>
      <c r="C249">
        <v>2017</v>
      </c>
      <c r="E249" s="10" t="s">
        <v>8417</v>
      </c>
      <c r="F249" t="s">
        <v>9073</v>
      </c>
      <c r="G249" t="s">
        <v>3989</v>
      </c>
    </row>
    <row r="250" spans="1:7" x14ac:dyDescent="0.25">
      <c r="A250" t="s">
        <v>964</v>
      </c>
      <c r="B250" t="s">
        <v>623</v>
      </c>
      <c r="C250">
        <v>2006</v>
      </c>
      <c r="E250" t="s">
        <v>3164</v>
      </c>
      <c r="F250" t="s">
        <v>9510</v>
      </c>
      <c r="G250" t="s">
        <v>187</v>
      </c>
    </row>
    <row r="251" spans="1:7" x14ac:dyDescent="0.25">
      <c r="A251" t="s">
        <v>2428</v>
      </c>
      <c r="B251" t="s">
        <v>625</v>
      </c>
      <c r="C251">
        <v>2008</v>
      </c>
      <c r="E251" t="s">
        <v>3388</v>
      </c>
      <c r="F251" t="s">
        <v>9180</v>
      </c>
      <c r="G251" t="s">
        <v>3989</v>
      </c>
    </row>
    <row r="252" spans="1:7" x14ac:dyDescent="0.25">
      <c r="A252" t="s">
        <v>1855</v>
      </c>
      <c r="B252" t="s">
        <v>629</v>
      </c>
      <c r="C252">
        <v>2015</v>
      </c>
      <c r="E252" t="s">
        <v>3294</v>
      </c>
      <c r="F252" t="s">
        <v>9511</v>
      </c>
      <c r="G252" t="s">
        <v>187</v>
      </c>
    </row>
    <row r="253" spans="1:7" x14ac:dyDescent="0.25">
      <c r="A253" t="s">
        <v>353</v>
      </c>
      <c r="B253" t="s">
        <v>7626</v>
      </c>
      <c r="C253">
        <v>2023</v>
      </c>
      <c r="E253" t="s">
        <v>7622</v>
      </c>
      <c r="F253" t="s">
        <v>8485</v>
      </c>
      <c r="G253" t="s">
        <v>3989</v>
      </c>
    </row>
    <row r="254" spans="1:7" x14ac:dyDescent="0.25">
      <c r="A254" t="s">
        <v>7623</v>
      </c>
      <c r="B254" t="s">
        <v>7626</v>
      </c>
      <c r="C254">
        <v>2021</v>
      </c>
      <c r="E254" t="s">
        <v>7622</v>
      </c>
      <c r="F254" t="s">
        <v>8864</v>
      </c>
      <c r="G254" t="s">
        <v>3989</v>
      </c>
    </row>
    <row r="255" spans="1:7" x14ac:dyDescent="0.25">
      <c r="A255" t="s">
        <v>90</v>
      </c>
      <c r="B255" t="s">
        <v>633</v>
      </c>
      <c r="C255">
        <v>2017</v>
      </c>
      <c r="E255" t="s">
        <v>3348</v>
      </c>
      <c r="F255" t="s">
        <v>9074</v>
      </c>
      <c r="G255" t="s">
        <v>3989</v>
      </c>
    </row>
    <row r="256" spans="1:7" x14ac:dyDescent="0.25">
      <c r="A256" t="s">
        <v>160</v>
      </c>
      <c r="B256" t="s">
        <v>635</v>
      </c>
      <c r="C256">
        <v>2011</v>
      </c>
      <c r="E256" s="10" t="s">
        <v>3400</v>
      </c>
      <c r="F256" t="s">
        <v>9390</v>
      </c>
      <c r="G256" t="s">
        <v>3989</v>
      </c>
    </row>
    <row r="257" spans="1:7" x14ac:dyDescent="0.25">
      <c r="A257" t="s">
        <v>2804</v>
      </c>
      <c r="B257" t="s">
        <v>9855</v>
      </c>
      <c r="C257">
        <v>2021</v>
      </c>
      <c r="E257" t="s">
        <v>2982</v>
      </c>
      <c r="F257" t="s">
        <v>9859</v>
      </c>
      <c r="G257" t="s">
        <v>3989</v>
      </c>
    </row>
    <row r="258" spans="1:7" x14ac:dyDescent="0.25">
      <c r="A258" t="s">
        <v>1144</v>
      </c>
      <c r="B258" t="s">
        <v>639</v>
      </c>
      <c r="C258">
        <v>2012</v>
      </c>
      <c r="E258" t="s">
        <v>642</v>
      </c>
      <c r="F258" t="s">
        <v>8728</v>
      </c>
      <c r="G258" t="s">
        <v>3989</v>
      </c>
    </row>
    <row r="259" spans="1:7" x14ac:dyDescent="0.25">
      <c r="A259" t="s">
        <v>90</v>
      </c>
      <c r="B259" t="s">
        <v>643</v>
      </c>
      <c r="C259">
        <v>2017</v>
      </c>
      <c r="E259" t="s">
        <v>3349</v>
      </c>
      <c r="F259" t="s">
        <v>9075</v>
      </c>
      <c r="G259" t="s">
        <v>3989</v>
      </c>
    </row>
    <row r="260" spans="1:7" x14ac:dyDescent="0.25">
      <c r="A260" t="s">
        <v>759</v>
      </c>
      <c r="B260" t="s">
        <v>14092</v>
      </c>
      <c r="C260">
        <v>2018</v>
      </c>
      <c r="E260" s="10" t="s">
        <v>14094</v>
      </c>
      <c r="F260" t="s">
        <v>14095</v>
      </c>
      <c r="G260" t="s">
        <v>3989</v>
      </c>
    </row>
    <row r="261" spans="1:7" x14ac:dyDescent="0.25">
      <c r="A261" t="s">
        <v>2254</v>
      </c>
      <c r="B261" t="s">
        <v>14092</v>
      </c>
      <c r="C261">
        <v>2020</v>
      </c>
      <c r="E261" s="10" t="s">
        <v>14091</v>
      </c>
      <c r="F261" t="s">
        <v>14093</v>
      </c>
      <c r="G261" t="s">
        <v>3989</v>
      </c>
    </row>
    <row r="262" spans="1:7" x14ac:dyDescent="0.25">
      <c r="A262" t="s">
        <v>746</v>
      </c>
      <c r="B262" t="s">
        <v>647</v>
      </c>
      <c r="C262">
        <v>2015</v>
      </c>
      <c r="E262" s="10" t="s">
        <v>3096</v>
      </c>
      <c r="F262" t="s">
        <v>9389</v>
      </c>
      <c r="G262" t="s">
        <v>3989</v>
      </c>
    </row>
    <row r="263" spans="1:7" x14ac:dyDescent="0.25">
      <c r="A263" t="s">
        <v>1272</v>
      </c>
      <c r="B263" t="s">
        <v>651</v>
      </c>
      <c r="C263">
        <v>2020</v>
      </c>
      <c r="E263" s="10" t="s">
        <v>8296</v>
      </c>
      <c r="F263" t="s">
        <v>9999</v>
      </c>
      <c r="G263" t="s">
        <v>187</v>
      </c>
    </row>
    <row r="264" spans="1:7" x14ac:dyDescent="0.25">
      <c r="A264" t="s">
        <v>1294</v>
      </c>
      <c r="B264" t="s">
        <v>651</v>
      </c>
      <c r="C264">
        <v>2019</v>
      </c>
      <c r="E264" s="10" t="s">
        <v>8296</v>
      </c>
      <c r="F264" t="s">
        <v>9999</v>
      </c>
      <c r="G264" t="s">
        <v>187</v>
      </c>
    </row>
    <row r="265" spans="1:7" x14ac:dyDescent="0.25">
      <c r="A265" t="s">
        <v>1817</v>
      </c>
      <c r="B265" t="s">
        <v>651</v>
      </c>
      <c r="C265">
        <v>2019</v>
      </c>
      <c r="E265" s="10" t="s">
        <v>8296</v>
      </c>
      <c r="F265" t="s">
        <v>9999</v>
      </c>
      <c r="G265" t="s">
        <v>187</v>
      </c>
    </row>
    <row r="266" spans="1:7" x14ac:dyDescent="0.25">
      <c r="A266" t="s">
        <v>2136</v>
      </c>
      <c r="B266" t="s">
        <v>651</v>
      </c>
      <c r="C266">
        <v>2020</v>
      </c>
      <c r="E266" s="10" t="s">
        <v>8296</v>
      </c>
      <c r="F266" t="s">
        <v>9999</v>
      </c>
      <c r="G266" t="s">
        <v>187</v>
      </c>
    </row>
    <row r="267" spans="1:7" x14ac:dyDescent="0.25">
      <c r="A267" t="s">
        <v>90</v>
      </c>
      <c r="B267" t="s">
        <v>651</v>
      </c>
      <c r="C267">
        <v>2017</v>
      </c>
      <c r="E267" s="10" t="s">
        <v>8296</v>
      </c>
      <c r="F267" t="s">
        <v>9999</v>
      </c>
      <c r="G267" t="s">
        <v>187</v>
      </c>
    </row>
    <row r="268" spans="1:7" x14ac:dyDescent="0.25">
      <c r="A268" t="s">
        <v>2428</v>
      </c>
      <c r="B268" t="s">
        <v>651</v>
      </c>
      <c r="C268">
        <v>2008</v>
      </c>
      <c r="E268" s="10" t="s">
        <v>8296</v>
      </c>
      <c r="F268" t="s">
        <v>9999</v>
      </c>
      <c r="G268" t="s">
        <v>187</v>
      </c>
    </row>
    <row r="269" spans="1:7" x14ac:dyDescent="0.25">
      <c r="A269" t="s">
        <v>160</v>
      </c>
      <c r="B269" t="s">
        <v>651</v>
      </c>
      <c r="C269">
        <v>2011</v>
      </c>
      <c r="E269" s="10" t="s">
        <v>8296</v>
      </c>
      <c r="F269" t="s">
        <v>9999</v>
      </c>
      <c r="G269" t="s">
        <v>187</v>
      </c>
    </row>
    <row r="270" spans="1:7" x14ac:dyDescent="0.25">
      <c r="A270" t="s">
        <v>1496</v>
      </c>
      <c r="B270" t="s">
        <v>9885</v>
      </c>
      <c r="C270">
        <v>2016</v>
      </c>
      <c r="E270" s="10" t="s">
        <v>9889</v>
      </c>
      <c r="F270" t="s">
        <v>9890</v>
      </c>
      <c r="G270" t="s">
        <v>3989</v>
      </c>
    </row>
    <row r="271" spans="1:7" x14ac:dyDescent="0.25">
      <c r="A271" t="s">
        <v>256</v>
      </c>
      <c r="B271" t="s">
        <v>656</v>
      </c>
      <c r="C271">
        <v>1994</v>
      </c>
      <c r="E271" s="10" t="s">
        <v>2987</v>
      </c>
      <c r="F271" t="s">
        <v>9387</v>
      </c>
      <c r="G271" t="s">
        <v>3989</v>
      </c>
    </row>
    <row r="272" spans="1:7" x14ac:dyDescent="0.25">
      <c r="A272" t="s">
        <v>260</v>
      </c>
      <c r="B272" t="s">
        <v>656</v>
      </c>
      <c r="C272">
        <v>1990</v>
      </c>
      <c r="E272" s="10" t="s">
        <v>3001</v>
      </c>
      <c r="F272" t="s">
        <v>8452</v>
      </c>
      <c r="G272" t="s">
        <v>3989</v>
      </c>
    </row>
    <row r="273" spans="1:7" x14ac:dyDescent="0.25">
      <c r="A273" t="s">
        <v>2804</v>
      </c>
      <c r="B273" t="s">
        <v>659</v>
      </c>
      <c r="C273">
        <v>2021</v>
      </c>
      <c r="E273" t="s">
        <v>3013</v>
      </c>
      <c r="F273" t="s">
        <v>9512</v>
      </c>
      <c r="G273" t="s">
        <v>187</v>
      </c>
    </row>
    <row r="274" spans="1:7" x14ac:dyDescent="0.25">
      <c r="A274" t="s">
        <v>847</v>
      </c>
      <c r="B274" t="s">
        <v>663</v>
      </c>
      <c r="C274">
        <v>1996</v>
      </c>
      <c r="E274" s="10" t="s">
        <v>8328</v>
      </c>
      <c r="F274" t="s">
        <v>8631</v>
      </c>
      <c r="G274" t="s">
        <v>3989</v>
      </c>
    </row>
    <row r="275" spans="1:7" x14ac:dyDescent="0.25">
      <c r="A275" t="s">
        <v>160</v>
      </c>
      <c r="B275" t="s">
        <v>663</v>
      </c>
      <c r="C275">
        <v>2011</v>
      </c>
      <c r="E275" s="10" t="s">
        <v>8328</v>
      </c>
      <c r="F275" t="s">
        <v>9243</v>
      </c>
      <c r="G275" t="s">
        <v>3989</v>
      </c>
    </row>
    <row r="276" spans="1:7" x14ac:dyDescent="0.25">
      <c r="A276" t="s">
        <v>1576</v>
      </c>
      <c r="B276" t="s">
        <v>667</v>
      </c>
      <c r="C276">
        <v>2021</v>
      </c>
      <c r="E276" t="s">
        <v>2982</v>
      </c>
      <c r="F276" t="s">
        <v>8865</v>
      </c>
      <c r="G276" t="s">
        <v>3989</v>
      </c>
    </row>
    <row r="277" spans="1:7" x14ac:dyDescent="0.25">
      <c r="A277" t="s">
        <v>353</v>
      </c>
      <c r="B277" t="s">
        <v>671</v>
      </c>
      <c r="C277">
        <v>2023</v>
      </c>
      <c r="E277" t="s">
        <v>2982</v>
      </c>
      <c r="F277" t="s">
        <v>8486</v>
      </c>
      <c r="G277" t="s">
        <v>3989</v>
      </c>
    </row>
    <row r="278" spans="1:7" x14ac:dyDescent="0.25">
      <c r="A278" t="s">
        <v>1443</v>
      </c>
      <c r="B278" t="s">
        <v>671</v>
      </c>
      <c r="C278">
        <v>2018</v>
      </c>
      <c r="E278" t="s">
        <v>2982</v>
      </c>
      <c r="F278" t="s">
        <v>8832</v>
      </c>
      <c r="G278" t="s">
        <v>3989</v>
      </c>
    </row>
    <row r="279" spans="1:7" x14ac:dyDescent="0.25">
      <c r="A279" t="s">
        <v>90</v>
      </c>
      <c r="B279" t="s">
        <v>671</v>
      </c>
      <c r="C279">
        <v>2017</v>
      </c>
      <c r="E279" t="s">
        <v>2982</v>
      </c>
      <c r="F279" t="s">
        <v>9076</v>
      </c>
      <c r="G279" t="s">
        <v>3989</v>
      </c>
    </row>
    <row r="280" spans="1:7" x14ac:dyDescent="0.25">
      <c r="A280" t="s">
        <v>510</v>
      </c>
      <c r="B280" t="s">
        <v>673</v>
      </c>
      <c r="C280">
        <v>2018</v>
      </c>
      <c r="D280" t="s">
        <v>187</v>
      </c>
      <c r="F280" t="s">
        <v>9513</v>
      </c>
      <c r="G280" t="s">
        <v>3989</v>
      </c>
    </row>
    <row r="281" spans="1:7" x14ac:dyDescent="0.25">
      <c r="A281" t="s">
        <v>1690</v>
      </c>
      <c r="B281" t="s">
        <v>673</v>
      </c>
      <c r="C281">
        <v>2020</v>
      </c>
      <c r="E281" t="s">
        <v>2982</v>
      </c>
      <c r="F281" t="s">
        <v>8885</v>
      </c>
      <c r="G281" t="s">
        <v>3989</v>
      </c>
    </row>
    <row r="282" spans="1:7" x14ac:dyDescent="0.25">
      <c r="A282" t="s">
        <v>90</v>
      </c>
      <c r="B282" t="s">
        <v>673</v>
      </c>
      <c r="C282">
        <v>2017</v>
      </c>
      <c r="E282" s="10" t="s">
        <v>8337</v>
      </c>
      <c r="F282" t="s">
        <v>9077</v>
      </c>
      <c r="G282" t="s">
        <v>3989</v>
      </c>
    </row>
    <row r="283" spans="1:7" x14ac:dyDescent="0.25">
      <c r="A283" t="s">
        <v>1761</v>
      </c>
      <c r="B283" t="s">
        <v>677</v>
      </c>
      <c r="C283">
        <v>1995</v>
      </c>
      <c r="E283" s="10" t="s">
        <v>8330</v>
      </c>
      <c r="F283" t="s">
        <v>8901</v>
      </c>
      <c r="G283" t="s">
        <v>3989</v>
      </c>
    </row>
    <row r="284" spans="1:7" x14ac:dyDescent="0.25">
      <c r="A284" t="s">
        <v>90</v>
      </c>
      <c r="B284" t="s">
        <v>681</v>
      </c>
      <c r="C284">
        <v>2017</v>
      </c>
      <c r="E284" t="s">
        <v>3350</v>
      </c>
      <c r="F284" t="s">
        <v>9078</v>
      </c>
      <c r="G284" t="s">
        <v>3989</v>
      </c>
    </row>
    <row r="285" spans="1:7" x14ac:dyDescent="0.25">
      <c r="A285" t="s">
        <v>1144</v>
      </c>
      <c r="B285" t="s">
        <v>685</v>
      </c>
      <c r="C285">
        <v>2012</v>
      </c>
      <c r="E285" t="s">
        <v>3197</v>
      </c>
      <c r="F285" t="s">
        <v>9388</v>
      </c>
      <c r="G285" t="s">
        <v>3989</v>
      </c>
    </row>
    <row r="286" spans="1:7" x14ac:dyDescent="0.25">
      <c r="A286" t="s">
        <v>2154</v>
      </c>
      <c r="B286" t="s">
        <v>689</v>
      </c>
      <c r="C286">
        <v>1980</v>
      </c>
      <c r="E286" t="s">
        <v>3319</v>
      </c>
      <c r="F286" t="s">
        <v>9009</v>
      </c>
      <c r="G286" t="s">
        <v>3989</v>
      </c>
    </row>
    <row r="287" spans="1:7" x14ac:dyDescent="0.25">
      <c r="A287" t="s">
        <v>2173</v>
      </c>
      <c r="B287" t="s">
        <v>689</v>
      </c>
      <c r="C287">
        <v>2013</v>
      </c>
      <c r="E287" t="s">
        <v>3319</v>
      </c>
      <c r="F287" t="s">
        <v>9028</v>
      </c>
      <c r="G287" t="s">
        <v>3989</v>
      </c>
    </row>
    <row r="288" spans="1:7" x14ac:dyDescent="0.25">
      <c r="A288" t="s">
        <v>2428</v>
      </c>
      <c r="B288" t="s">
        <v>689</v>
      </c>
      <c r="C288">
        <v>2008</v>
      </c>
      <c r="E288" t="s">
        <v>3319</v>
      </c>
      <c r="F288" t="s">
        <v>9181</v>
      </c>
      <c r="G288" t="s">
        <v>3989</v>
      </c>
    </row>
    <row r="289" spans="1:7" x14ac:dyDescent="0.25">
      <c r="A289" t="s">
        <v>160</v>
      </c>
      <c r="B289" t="s">
        <v>689</v>
      </c>
      <c r="C289">
        <v>2011</v>
      </c>
      <c r="E289" t="s">
        <v>3319</v>
      </c>
      <c r="F289" t="s">
        <v>9244</v>
      </c>
      <c r="G289" t="s">
        <v>3989</v>
      </c>
    </row>
    <row r="290" spans="1:7" x14ac:dyDescent="0.25">
      <c r="A290" t="s">
        <v>2947</v>
      </c>
      <c r="B290" t="s">
        <v>698</v>
      </c>
      <c r="C290">
        <v>1994</v>
      </c>
      <c r="E290" t="s">
        <v>3433</v>
      </c>
      <c r="F290" t="s">
        <v>9351</v>
      </c>
      <c r="G290" t="s">
        <v>3989</v>
      </c>
    </row>
    <row r="291" spans="1:7" x14ac:dyDescent="0.25">
      <c r="A291" t="s">
        <v>353</v>
      </c>
      <c r="B291" t="s">
        <v>706</v>
      </c>
      <c r="C291">
        <v>2023</v>
      </c>
      <c r="E291" t="s">
        <v>3024</v>
      </c>
      <c r="F291" t="s">
        <v>9370</v>
      </c>
      <c r="G291" t="s">
        <v>3989</v>
      </c>
    </row>
    <row r="292" spans="1:7" x14ac:dyDescent="0.25">
      <c r="A292" t="s">
        <v>1951</v>
      </c>
      <c r="B292" t="s">
        <v>706</v>
      </c>
      <c r="C292">
        <v>2022</v>
      </c>
      <c r="E292" t="s">
        <v>3024</v>
      </c>
      <c r="F292" t="s">
        <v>9369</v>
      </c>
      <c r="G292" t="s">
        <v>3989</v>
      </c>
    </row>
    <row r="293" spans="1:7" x14ac:dyDescent="0.25">
      <c r="A293" t="s">
        <v>759</v>
      </c>
      <c r="B293" t="s">
        <v>709</v>
      </c>
      <c r="C293">
        <v>2018</v>
      </c>
      <c r="E293" t="s">
        <v>3114</v>
      </c>
      <c r="F293" t="s">
        <v>10000</v>
      </c>
      <c r="G293" t="s">
        <v>187</v>
      </c>
    </row>
    <row r="294" spans="1:7" x14ac:dyDescent="0.25">
      <c r="A294" t="s">
        <v>914</v>
      </c>
      <c r="B294" t="s">
        <v>709</v>
      </c>
      <c r="C294">
        <v>2013</v>
      </c>
      <c r="E294" t="s">
        <v>3114</v>
      </c>
      <c r="F294" t="s">
        <v>10000</v>
      </c>
      <c r="G294" t="s">
        <v>187</v>
      </c>
    </row>
    <row r="295" spans="1:7" x14ac:dyDescent="0.25">
      <c r="A295" t="s">
        <v>1046</v>
      </c>
      <c r="B295" t="s">
        <v>709</v>
      </c>
      <c r="C295">
        <v>2016</v>
      </c>
      <c r="E295" t="s">
        <v>3114</v>
      </c>
      <c r="F295" t="s">
        <v>10000</v>
      </c>
      <c r="G295" t="s">
        <v>187</v>
      </c>
    </row>
    <row r="296" spans="1:7" x14ac:dyDescent="0.25">
      <c r="A296" t="s">
        <v>1294</v>
      </c>
      <c r="B296" t="s">
        <v>709</v>
      </c>
      <c r="C296">
        <v>2019</v>
      </c>
      <c r="E296" t="s">
        <v>3114</v>
      </c>
      <c r="F296" t="s">
        <v>10000</v>
      </c>
      <c r="G296" t="s">
        <v>187</v>
      </c>
    </row>
    <row r="297" spans="1:7" x14ac:dyDescent="0.25">
      <c r="A297" t="s">
        <v>160</v>
      </c>
      <c r="B297" t="s">
        <v>709</v>
      </c>
      <c r="C297">
        <v>2011</v>
      </c>
      <c r="E297" t="s">
        <v>3114</v>
      </c>
      <c r="F297" t="s">
        <v>10000</v>
      </c>
      <c r="G297" t="s">
        <v>187</v>
      </c>
    </row>
    <row r="298" spans="1:7" x14ac:dyDescent="0.25">
      <c r="A298" t="s">
        <v>1144</v>
      </c>
      <c r="B298" t="s">
        <v>713</v>
      </c>
      <c r="C298">
        <v>2012</v>
      </c>
      <c r="E298" t="s">
        <v>3198</v>
      </c>
      <c r="F298" t="s">
        <v>9398</v>
      </c>
      <c r="G298" t="s">
        <v>3989</v>
      </c>
    </row>
    <row r="299" spans="1:7" x14ac:dyDescent="0.25">
      <c r="A299" t="s">
        <v>2502</v>
      </c>
      <c r="B299" t="s">
        <v>713</v>
      </c>
      <c r="C299">
        <v>2015</v>
      </c>
      <c r="D299" t="s">
        <v>187</v>
      </c>
      <c r="F299" t="s">
        <v>9514</v>
      </c>
      <c r="G299" t="s">
        <v>3989</v>
      </c>
    </row>
    <row r="300" spans="1:7" x14ac:dyDescent="0.25">
      <c r="A300" t="s">
        <v>1576</v>
      </c>
      <c r="B300" t="s">
        <v>717</v>
      </c>
      <c r="C300">
        <v>2021</v>
      </c>
      <c r="E300" t="s">
        <v>3260</v>
      </c>
      <c r="F300" t="s">
        <v>8866</v>
      </c>
      <c r="G300" t="s">
        <v>3989</v>
      </c>
    </row>
    <row r="301" spans="1:7" x14ac:dyDescent="0.25">
      <c r="A301" t="s">
        <v>720</v>
      </c>
      <c r="B301" t="s">
        <v>724</v>
      </c>
      <c r="C301">
        <v>2016</v>
      </c>
      <c r="D301" t="s">
        <v>187</v>
      </c>
      <c r="F301" t="s">
        <v>9515</v>
      </c>
      <c r="G301" t="s">
        <v>3989</v>
      </c>
    </row>
    <row r="302" spans="1:7" x14ac:dyDescent="0.25">
      <c r="A302" t="s">
        <v>778</v>
      </c>
      <c r="B302" t="s">
        <v>7807</v>
      </c>
      <c r="C302">
        <v>2023</v>
      </c>
      <c r="E302" s="10" t="s">
        <v>9947</v>
      </c>
      <c r="F302" t="s">
        <v>9948</v>
      </c>
      <c r="G302" t="s">
        <v>3989</v>
      </c>
    </row>
    <row r="303" spans="1:7" x14ac:dyDescent="0.25">
      <c r="A303" t="s">
        <v>1294</v>
      </c>
      <c r="B303" t="s">
        <v>7807</v>
      </c>
      <c r="C303">
        <v>2019</v>
      </c>
      <c r="E303" t="s">
        <v>7809</v>
      </c>
      <c r="F303" t="s">
        <v>8775</v>
      </c>
      <c r="G303" t="s">
        <v>3989</v>
      </c>
    </row>
    <row r="304" spans="1:7" x14ac:dyDescent="0.25">
      <c r="A304" t="s">
        <v>2804</v>
      </c>
      <c r="B304" t="s">
        <v>7807</v>
      </c>
      <c r="C304">
        <v>2021</v>
      </c>
      <c r="E304" t="s">
        <v>7809</v>
      </c>
      <c r="F304" t="s">
        <v>9308</v>
      </c>
      <c r="G304" t="s">
        <v>3989</v>
      </c>
    </row>
    <row r="305" spans="1:7" x14ac:dyDescent="0.25">
      <c r="A305" t="s">
        <v>746</v>
      </c>
      <c r="B305" t="s">
        <v>726</v>
      </c>
      <c r="C305">
        <v>2015</v>
      </c>
      <c r="E305" s="10" t="s">
        <v>8339</v>
      </c>
      <c r="F305" t="s">
        <v>8576</v>
      </c>
      <c r="G305" t="s">
        <v>3989</v>
      </c>
    </row>
    <row r="306" spans="1:7" x14ac:dyDescent="0.25">
      <c r="A306" t="s">
        <v>847</v>
      </c>
      <c r="B306" t="s">
        <v>726</v>
      </c>
      <c r="C306">
        <v>1996</v>
      </c>
      <c r="E306" s="10" t="s">
        <v>8338</v>
      </c>
      <c r="F306" t="s">
        <v>8632</v>
      </c>
      <c r="G306" t="s">
        <v>3989</v>
      </c>
    </row>
    <row r="307" spans="1:7" x14ac:dyDescent="0.25">
      <c r="A307" t="s">
        <v>1294</v>
      </c>
      <c r="B307" t="s">
        <v>726</v>
      </c>
      <c r="C307">
        <v>2019</v>
      </c>
      <c r="E307" s="10" t="s">
        <v>8338</v>
      </c>
      <c r="F307" t="s">
        <v>8776</v>
      </c>
      <c r="G307" t="s">
        <v>3989</v>
      </c>
    </row>
    <row r="308" spans="1:7" x14ac:dyDescent="0.25">
      <c r="A308" t="s">
        <v>353</v>
      </c>
      <c r="B308" t="s">
        <v>730</v>
      </c>
      <c r="C308">
        <v>2023</v>
      </c>
      <c r="E308" t="s">
        <v>3025</v>
      </c>
      <c r="F308" t="s">
        <v>10001</v>
      </c>
      <c r="G308" t="s">
        <v>187</v>
      </c>
    </row>
    <row r="309" spans="1:7" x14ac:dyDescent="0.25">
      <c r="A309" t="s">
        <v>1435</v>
      </c>
      <c r="B309" t="s">
        <v>730</v>
      </c>
      <c r="C309">
        <v>2021</v>
      </c>
      <c r="E309" t="s">
        <v>3025</v>
      </c>
      <c r="F309" t="s">
        <v>10001</v>
      </c>
      <c r="G309" t="s">
        <v>187</v>
      </c>
    </row>
    <row r="310" spans="1:7" x14ac:dyDescent="0.25">
      <c r="A310" t="s">
        <v>1851</v>
      </c>
      <c r="B310" t="s">
        <v>730</v>
      </c>
      <c r="C310">
        <v>2024</v>
      </c>
      <c r="E310" t="s">
        <v>3025</v>
      </c>
      <c r="F310" t="s">
        <v>10001</v>
      </c>
      <c r="G310" t="s">
        <v>187</v>
      </c>
    </row>
    <row r="311" spans="1:7" x14ac:dyDescent="0.25">
      <c r="A311" t="s">
        <v>90</v>
      </c>
      <c r="B311" t="s">
        <v>730</v>
      </c>
      <c r="C311">
        <v>2017</v>
      </c>
      <c r="E311" t="s">
        <v>3025</v>
      </c>
      <c r="F311" t="s">
        <v>10001</v>
      </c>
      <c r="G311" t="s">
        <v>187</v>
      </c>
    </row>
    <row r="312" spans="1:7" x14ac:dyDescent="0.25">
      <c r="A312" t="s">
        <v>2506</v>
      </c>
      <c r="B312" t="s">
        <v>730</v>
      </c>
      <c r="C312">
        <v>2021</v>
      </c>
      <c r="E312" t="s">
        <v>3025</v>
      </c>
      <c r="F312" t="s">
        <v>10001</v>
      </c>
      <c r="G312" t="s">
        <v>187</v>
      </c>
    </row>
    <row r="313" spans="1:7" x14ac:dyDescent="0.25">
      <c r="A313" t="s">
        <v>847</v>
      </c>
      <c r="B313" t="s">
        <v>14219</v>
      </c>
      <c r="C313">
        <v>1996</v>
      </c>
      <c r="E313" s="10" t="s">
        <v>14222</v>
      </c>
      <c r="F313" t="s">
        <v>14223</v>
      </c>
      <c r="G313" t="s">
        <v>3989</v>
      </c>
    </row>
    <row r="314" spans="1:7" x14ac:dyDescent="0.25">
      <c r="A314" t="s">
        <v>1294</v>
      </c>
      <c r="B314" t="s">
        <v>14219</v>
      </c>
      <c r="C314">
        <v>2019</v>
      </c>
      <c r="E314" s="10" t="s">
        <v>14222</v>
      </c>
      <c r="F314" t="s">
        <v>14223</v>
      </c>
      <c r="G314" t="s">
        <v>3989</v>
      </c>
    </row>
    <row r="315" spans="1:7" x14ac:dyDescent="0.25">
      <c r="A315" t="s">
        <v>746</v>
      </c>
      <c r="B315" t="s">
        <v>737</v>
      </c>
      <c r="C315">
        <v>2015</v>
      </c>
      <c r="E315" t="s">
        <v>3097</v>
      </c>
      <c r="F315" t="s">
        <v>9516</v>
      </c>
      <c r="G315" t="s">
        <v>187</v>
      </c>
    </row>
    <row r="316" spans="1:7" x14ac:dyDescent="0.25">
      <c r="A316" t="s">
        <v>847</v>
      </c>
      <c r="B316" t="s">
        <v>741</v>
      </c>
      <c r="C316">
        <v>1996</v>
      </c>
      <c r="E316" t="s">
        <v>3132</v>
      </c>
      <c r="F316" t="s">
        <v>8633</v>
      </c>
      <c r="G316" t="s">
        <v>3989</v>
      </c>
    </row>
    <row r="317" spans="1:7" x14ac:dyDescent="0.25">
      <c r="A317" t="s">
        <v>2095</v>
      </c>
      <c r="B317" t="s">
        <v>741</v>
      </c>
      <c r="C317">
        <v>2023</v>
      </c>
      <c r="E317" t="s">
        <v>3307</v>
      </c>
      <c r="F317" t="s">
        <v>9517</v>
      </c>
      <c r="G317" t="s">
        <v>3989</v>
      </c>
    </row>
    <row r="318" spans="1:7" x14ac:dyDescent="0.25">
      <c r="A318" t="s">
        <v>2136</v>
      </c>
      <c r="B318" t="s">
        <v>741</v>
      </c>
      <c r="C318">
        <v>2020</v>
      </c>
      <c r="E318" t="s">
        <v>3132</v>
      </c>
      <c r="F318" t="s">
        <v>8989</v>
      </c>
      <c r="G318" t="s">
        <v>3989</v>
      </c>
    </row>
    <row r="319" spans="1:7" x14ac:dyDescent="0.25">
      <c r="A319" t="s">
        <v>2804</v>
      </c>
      <c r="B319" t="s">
        <v>741</v>
      </c>
      <c r="C319">
        <v>2021</v>
      </c>
      <c r="E319" t="s">
        <v>3421</v>
      </c>
      <c r="F319" t="s">
        <v>9309</v>
      </c>
      <c r="G319" t="s">
        <v>3989</v>
      </c>
    </row>
    <row r="320" spans="1:7" x14ac:dyDescent="0.25">
      <c r="A320" t="s">
        <v>1272</v>
      </c>
      <c r="B320" t="s">
        <v>744</v>
      </c>
      <c r="C320">
        <v>2020</v>
      </c>
      <c r="E320" t="s">
        <v>3217</v>
      </c>
      <c r="F320" t="s">
        <v>9399</v>
      </c>
      <c r="G320" t="s">
        <v>3989</v>
      </c>
    </row>
    <row r="321" spans="1:7" x14ac:dyDescent="0.25">
      <c r="A321" t="s">
        <v>1294</v>
      </c>
      <c r="B321" t="s">
        <v>744</v>
      </c>
      <c r="C321">
        <v>2019</v>
      </c>
      <c r="E321" t="s">
        <v>3217</v>
      </c>
      <c r="F321" t="s">
        <v>9400</v>
      </c>
      <c r="G321" t="s">
        <v>3989</v>
      </c>
    </row>
    <row r="322" spans="1:7" x14ac:dyDescent="0.25">
      <c r="A322" t="s">
        <v>746</v>
      </c>
      <c r="B322" t="s">
        <v>750</v>
      </c>
      <c r="C322">
        <v>2015</v>
      </c>
      <c r="D322" t="s">
        <v>187</v>
      </c>
      <c r="F322" t="s">
        <v>9518</v>
      </c>
      <c r="G322" t="s">
        <v>3989</v>
      </c>
    </row>
    <row r="323" spans="1:7" x14ac:dyDescent="0.25">
      <c r="A323" t="s">
        <v>2721</v>
      </c>
      <c r="B323" t="s">
        <v>754</v>
      </c>
      <c r="C323">
        <v>1993</v>
      </c>
      <c r="E323" t="s">
        <v>3416</v>
      </c>
      <c r="F323" t="s">
        <v>9297</v>
      </c>
      <c r="G323" t="s">
        <v>3989</v>
      </c>
    </row>
    <row r="324" spans="1:7" x14ac:dyDescent="0.25">
      <c r="A324" t="s">
        <v>2132</v>
      </c>
      <c r="B324" t="s">
        <v>759</v>
      </c>
      <c r="C324">
        <v>2013</v>
      </c>
      <c r="E324" t="s">
        <v>3309</v>
      </c>
      <c r="F324" t="s">
        <v>8983</v>
      </c>
      <c r="G324" t="s">
        <v>3989</v>
      </c>
    </row>
    <row r="325" spans="1:7" x14ac:dyDescent="0.25">
      <c r="A325" t="s">
        <v>2173</v>
      </c>
      <c r="B325" t="s">
        <v>759</v>
      </c>
      <c r="C325">
        <v>2013</v>
      </c>
      <c r="E325" t="s">
        <v>3329</v>
      </c>
      <c r="F325" t="s">
        <v>9519</v>
      </c>
      <c r="G325" t="s">
        <v>187</v>
      </c>
    </row>
    <row r="326" spans="1:7" x14ac:dyDescent="0.25">
      <c r="A326" t="s">
        <v>160</v>
      </c>
      <c r="B326" t="s">
        <v>759</v>
      </c>
      <c r="C326">
        <v>2011</v>
      </c>
      <c r="E326" t="s">
        <v>3309</v>
      </c>
      <c r="F326" t="s">
        <v>9245</v>
      </c>
      <c r="G326" t="s">
        <v>3989</v>
      </c>
    </row>
    <row r="327" spans="1:7" x14ac:dyDescent="0.25">
      <c r="A327" t="s">
        <v>1855</v>
      </c>
      <c r="B327" t="s">
        <v>763</v>
      </c>
      <c r="C327">
        <v>2015</v>
      </c>
      <c r="E327" t="s">
        <v>3295</v>
      </c>
      <c r="F327" t="s">
        <v>8946</v>
      </c>
      <c r="G327" t="s">
        <v>3989</v>
      </c>
    </row>
    <row r="328" spans="1:7" x14ac:dyDescent="0.25">
      <c r="A328" t="s">
        <v>160</v>
      </c>
      <c r="B328" t="s">
        <v>763</v>
      </c>
      <c r="C328">
        <v>2011</v>
      </c>
      <c r="E328" t="s">
        <v>3401</v>
      </c>
      <c r="F328" t="s">
        <v>9246</v>
      </c>
      <c r="G328" t="s">
        <v>3989</v>
      </c>
    </row>
    <row r="329" spans="1:7" x14ac:dyDescent="0.25">
      <c r="A329" t="s">
        <v>353</v>
      </c>
      <c r="B329" t="s">
        <v>767</v>
      </c>
      <c r="C329">
        <v>2023</v>
      </c>
      <c r="E329" t="s">
        <v>3026</v>
      </c>
      <c r="F329" t="s">
        <v>8487</v>
      </c>
      <c r="G329" t="s">
        <v>3989</v>
      </c>
    </row>
    <row r="330" spans="1:7" x14ac:dyDescent="0.25">
      <c r="A330" t="s">
        <v>1443</v>
      </c>
      <c r="B330" t="s">
        <v>771</v>
      </c>
      <c r="C330">
        <v>2018</v>
      </c>
      <c r="E330" t="s">
        <v>3245</v>
      </c>
      <c r="F330" t="s">
        <v>8833</v>
      </c>
      <c r="G330" t="s">
        <v>3989</v>
      </c>
    </row>
    <row r="331" spans="1:7" x14ac:dyDescent="0.25">
      <c r="A331" t="s">
        <v>2146</v>
      </c>
      <c r="B331" t="s">
        <v>774</v>
      </c>
      <c r="C331">
        <v>2020</v>
      </c>
      <c r="E331" s="10" t="s">
        <v>8362</v>
      </c>
      <c r="F331" t="s">
        <v>9002</v>
      </c>
      <c r="G331" t="s">
        <v>3989</v>
      </c>
    </row>
    <row r="332" spans="1:7" x14ac:dyDescent="0.25">
      <c r="A332" t="s">
        <v>847</v>
      </c>
      <c r="B332" t="s">
        <v>778</v>
      </c>
      <c r="C332">
        <v>1996</v>
      </c>
      <c r="E332" t="s">
        <v>3133</v>
      </c>
      <c r="F332" t="s">
        <v>10002</v>
      </c>
      <c r="G332" t="s">
        <v>187</v>
      </c>
    </row>
    <row r="333" spans="1:7" x14ac:dyDescent="0.25">
      <c r="A333" t="s">
        <v>1294</v>
      </c>
      <c r="B333" t="s">
        <v>778</v>
      </c>
      <c r="C333">
        <v>2019</v>
      </c>
      <c r="E333" t="s">
        <v>3224</v>
      </c>
      <c r="F333" t="s">
        <v>8777</v>
      </c>
      <c r="G333" t="s">
        <v>3989</v>
      </c>
    </row>
    <row r="334" spans="1:7" x14ac:dyDescent="0.25">
      <c r="A334" t="s">
        <v>2804</v>
      </c>
      <c r="B334" t="s">
        <v>778</v>
      </c>
      <c r="C334">
        <v>2021</v>
      </c>
      <c r="E334" t="s">
        <v>3133</v>
      </c>
      <c r="F334" t="s">
        <v>10002</v>
      </c>
      <c r="G334" t="s">
        <v>187</v>
      </c>
    </row>
    <row r="335" spans="1:7" x14ac:dyDescent="0.25">
      <c r="A335" t="s">
        <v>1855</v>
      </c>
      <c r="B335" t="s">
        <v>782</v>
      </c>
      <c r="C335">
        <v>2015</v>
      </c>
      <c r="E335" s="10" t="s">
        <v>8327</v>
      </c>
      <c r="F335" t="s">
        <v>9520</v>
      </c>
      <c r="G335" t="s">
        <v>3989</v>
      </c>
    </row>
    <row r="336" spans="1:7" x14ac:dyDescent="0.25">
      <c r="A336" t="s">
        <v>813</v>
      </c>
      <c r="B336" t="s">
        <v>786</v>
      </c>
      <c r="C336">
        <v>2018</v>
      </c>
      <c r="E336" t="s">
        <v>2982</v>
      </c>
      <c r="F336" t="s">
        <v>8624</v>
      </c>
      <c r="G336" t="s">
        <v>3989</v>
      </c>
    </row>
    <row r="337" spans="1:7" x14ac:dyDescent="0.25">
      <c r="A337" t="s">
        <v>1144</v>
      </c>
      <c r="B337" t="s">
        <v>786</v>
      </c>
      <c r="C337">
        <v>2012</v>
      </c>
      <c r="E337" t="s">
        <v>2982</v>
      </c>
      <c r="F337" t="s">
        <v>8729</v>
      </c>
      <c r="G337" t="s">
        <v>3989</v>
      </c>
    </row>
    <row r="338" spans="1:7" x14ac:dyDescent="0.25">
      <c r="A338" t="s">
        <v>1443</v>
      </c>
      <c r="B338" t="s">
        <v>786</v>
      </c>
      <c r="C338">
        <v>2018</v>
      </c>
      <c r="E338" t="s">
        <v>2982</v>
      </c>
      <c r="F338" t="s">
        <v>8834</v>
      </c>
      <c r="G338" t="s">
        <v>3989</v>
      </c>
    </row>
    <row r="339" spans="1:7" x14ac:dyDescent="0.25">
      <c r="A339" t="s">
        <v>1144</v>
      </c>
      <c r="B339" t="s">
        <v>791</v>
      </c>
      <c r="C339">
        <v>2012</v>
      </c>
      <c r="E339" t="s">
        <v>3199</v>
      </c>
      <c r="F339" t="s">
        <v>8730</v>
      </c>
      <c r="G339" t="s">
        <v>3989</v>
      </c>
    </row>
    <row r="340" spans="1:7" x14ac:dyDescent="0.25">
      <c r="A340" t="s">
        <v>746</v>
      </c>
      <c r="B340" t="s">
        <v>795</v>
      </c>
      <c r="C340">
        <v>2015</v>
      </c>
      <c r="E340" t="s">
        <v>3098</v>
      </c>
      <c r="F340" t="s">
        <v>8577</v>
      </c>
      <c r="G340" t="s">
        <v>3989</v>
      </c>
    </row>
    <row r="341" spans="1:7" x14ac:dyDescent="0.25">
      <c r="A341" t="s">
        <v>1265</v>
      </c>
      <c r="B341" t="s">
        <v>795</v>
      </c>
      <c r="C341">
        <v>2015</v>
      </c>
      <c r="E341" t="s">
        <v>3098</v>
      </c>
      <c r="F341" t="s">
        <v>8756</v>
      </c>
      <c r="G341" t="s">
        <v>3989</v>
      </c>
    </row>
    <row r="342" spans="1:7" x14ac:dyDescent="0.25">
      <c r="A342" t="s">
        <v>1686</v>
      </c>
      <c r="B342" t="s">
        <v>795</v>
      </c>
      <c r="C342">
        <v>2017</v>
      </c>
      <c r="E342" t="s">
        <v>3098</v>
      </c>
      <c r="F342" t="s">
        <v>8883</v>
      </c>
      <c r="G342" t="s">
        <v>3989</v>
      </c>
    </row>
    <row r="343" spans="1:7" x14ac:dyDescent="0.25">
      <c r="A343" t="s">
        <v>90</v>
      </c>
      <c r="B343" t="s">
        <v>795</v>
      </c>
      <c r="C343">
        <v>2017</v>
      </c>
      <c r="E343" t="s">
        <v>3098</v>
      </c>
      <c r="F343" t="s">
        <v>9079</v>
      </c>
      <c r="G343" t="s">
        <v>3989</v>
      </c>
    </row>
    <row r="344" spans="1:7" x14ac:dyDescent="0.25">
      <c r="A344" t="s">
        <v>90</v>
      </c>
      <c r="B344" t="s">
        <v>799</v>
      </c>
      <c r="C344">
        <v>2017</v>
      </c>
      <c r="E344" t="s">
        <v>3351</v>
      </c>
      <c r="F344" t="s">
        <v>9521</v>
      </c>
      <c r="G344" t="s">
        <v>187</v>
      </c>
    </row>
    <row r="345" spans="1:7" x14ac:dyDescent="0.25">
      <c r="A345" t="s">
        <v>90</v>
      </c>
      <c r="B345" t="s">
        <v>803</v>
      </c>
      <c r="C345">
        <v>2017</v>
      </c>
      <c r="E345" t="s">
        <v>2982</v>
      </c>
      <c r="F345" t="s">
        <v>9080</v>
      </c>
      <c r="G345" t="s">
        <v>3989</v>
      </c>
    </row>
    <row r="346" spans="1:7" x14ac:dyDescent="0.25">
      <c r="A346" t="s">
        <v>2890</v>
      </c>
      <c r="B346" t="s">
        <v>803</v>
      </c>
      <c r="C346">
        <v>2023</v>
      </c>
      <c r="E346" t="s">
        <v>2982</v>
      </c>
      <c r="F346" t="s">
        <v>9344</v>
      </c>
      <c r="G346" t="s">
        <v>3989</v>
      </c>
    </row>
    <row r="347" spans="1:7" x14ac:dyDescent="0.25">
      <c r="A347" t="s">
        <v>1795</v>
      </c>
      <c r="B347" t="s">
        <v>807</v>
      </c>
      <c r="C347">
        <v>1987</v>
      </c>
      <c r="E347" t="s">
        <v>3274</v>
      </c>
      <c r="F347" t="s">
        <v>9401</v>
      </c>
      <c r="G347" t="s">
        <v>3989</v>
      </c>
    </row>
    <row r="348" spans="1:7" x14ac:dyDescent="0.25">
      <c r="A348" t="s">
        <v>1272</v>
      </c>
      <c r="B348" t="s">
        <v>7928</v>
      </c>
      <c r="C348">
        <v>2020</v>
      </c>
      <c r="E348" s="10" t="s">
        <v>7931</v>
      </c>
      <c r="F348" t="s">
        <v>8759</v>
      </c>
      <c r="G348" t="s">
        <v>3989</v>
      </c>
    </row>
    <row r="349" spans="1:7" x14ac:dyDescent="0.25">
      <c r="A349" t="s">
        <v>2136</v>
      </c>
      <c r="B349" t="s">
        <v>7928</v>
      </c>
      <c r="C349">
        <v>2020</v>
      </c>
      <c r="E349" s="10" t="s">
        <v>7931</v>
      </c>
      <c r="F349" t="s">
        <v>8990</v>
      </c>
      <c r="G349" t="s">
        <v>3989</v>
      </c>
    </row>
    <row r="350" spans="1:7" x14ac:dyDescent="0.25">
      <c r="A350" t="s">
        <v>2146</v>
      </c>
      <c r="B350" t="s">
        <v>7928</v>
      </c>
      <c r="C350">
        <v>2020</v>
      </c>
      <c r="E350" s="10" t="s">
        <v>7931</v>
      </c>
      <c r="F350" t="s">
        <v>9003</v>
      </c>
      <c r="G350" t="s">
        <v>3989</v>
      </c>
    </row>
    <row r="351" spans="1:7" x14ac:dyDescent="0.25">
      <c r="A351" t="s">
        <v>2901</v>
      </c>
      <c r="B351" t="s">
        <v>7928</v>
      </c>
      <c r="C351">
        <v>2023</v>
      </c>
      <c r="E351" s="10" t="s">
        <v>7931</v>
      </c>
      <c r="F351" t="s">
        <v>9345</v>
      </c>
      <c r="G351" t="s">
        <v>3989</v>
      </c>
    </row>
    <row r="352" spans="1:7" x14ac:dyDescent="0.25">
      <c r="A352" t="s">
        <v>2804</v>
      </c>
      <c r="B352" t="s">
        <v>811</v>
      </c>
      <c r="C352">
        <v>2021</v>
      </c>
      <c r="E352" t="s">
        <v>3013</v>
      </c>
      <c r="F352" t="s">
        <v>9522</v>
      </c>
      <c r="G352" t="s">
        <v>187</v>
      </c>
    </row>
    <row r="353" spans="1:7" x14ac:dyDescent="0.25">
      <c r="A353" t="s">
        <v>746</v>
      </c>
      <c r="B353" t="s">
        <v>813</v>
      </c>
      <c r="C353">
        <v>2015</v>
      </c>
      <c r="E353" t="s">
        <v>3099</v>
      </c>
      <c r="F353" t="s">
        <v>8578</v>
      </c>
      <c r="G353" t="s">
        <v>3989</v>
      </c>
    </row>
    <row r="354" spans="1:7" x14ac:dyDescent="0.25">
      <c r="A354" t="s">
        <v>1144</v>
      </c>
      <c r="B354" t="s">
        <v>813</v>
      </c>
      <c r="C354">
        <v>2012</v>
      </c>
      <c r="E354" t="s">
        <v>3099</v>
      </c>
      <c r="F354" t="s">
        <v>8731</v>
      </c>
      <c r="G354" t="s">
        <v>3989</v>
      </c>
    </row>
    <row r="355" spans="1:7" x14ac:dyDescent="0.25">
      <c r="A355" t="s">
        <v>90</v>
      </c>
      <c r="B355" t="s">
        <v>815</v>
      </c>
      <c r="C355">
        <v>2017</v>
      </c>
      <c r="E355" t="s">
        <v>3352</v>
      </c>
      <c r="F355" t="s">
        <v>9081</v>
      </c>
      <c r="G355" t="s">
        <v>3989</v>
      </c>
    </row>
    <row r="356" spans="1:7" x14ac:dyDescent="0.25">
      <c r="A356" t="s">
        <v>847</v>
      </c>
      <c r="B356" t="s">
        <v>819</v>
      </c>
      <c r="C356">
        <v>1996</v>
      </c>
      <c r="E356" s="10" t="s">
        <v>7900</v>
      </c>
      <c r="F356" t="s">
        <v>10003</v>
      </c>
      <c r="G356" t="s">
        <v>187</v>
      </c>
    </row>
    <row r="357" spans="1:7" x14ac:dyDescent="0.25">
      <c r="A357" t="s">
        <v>1795</v>
      </c>
      <c r="B357" t="s">
        <v>819</v>
      </c>
      <c r="C357">
        <v>1987</v>
      </c>
      <c r="E357" s="10" t="s">
        <v>7900</v>
      </c>
      <c r="F357" t="s">
        <v>10003</v>
      </c>
      <c r="G357" t="s">
        <v>187</v>
      </c>
    </row>
    <row r="358" spans="1:7" x14ac:dyDescent="0.25">
      <c r="A358" t="s">
        <v>2154</v>
      </c>
      <c r="B358" t="s">
        <v>819</v>
      </c>
      <c r="C358">
        <v>1980</v>
      </c>
      <c r="E358" s="10" t="s">
        <v>7900</v>
      </c>
      <c r="F358" t="s">
        <v>10003</v>
      </c>
      <c r="G358" t="s">
        <v>187</v>
      </c>
    </row>
    <row r="359" spans="1:7" x14ac:dyDescent="0.25">
      <c r="A359" t="s">
        <v>689</v>
      </c>
      <c r="B359" t="s">
        <v>821</v>
      </c>
      <c r="C359">
        <v>2015</v>
      </c>
      <c r="E359" t="s">
        <v>3086</v>
      </c>
      <c r="F359" t="s">
        <v>8560</v>
      </c>
      <c r="G359" t="s">
        <v>3989</v>
      </c>
    </row>
    <row r="360" spans="1:7" x14ac:dyDescent="0.25">
      <c r="A360" t="s">
        <v>1294</v>
      </c>
      <c r="B360" t="s">
        <v>821</v>
      </c>
      <c r="C360">
        <v>2019</v>
      </c>
      <c r="E360" t="s">
        <v>3086</v>
      </c>
      <c r="F360" t="s">
        <v>8778</v>
      </c>
      <c r="G360" t="s">
        <v>3989</v>
      </c>
    </row>
    <row r="361" spans="1:7" x14ac:dyDescent="0.25">
      <c r="A361" t="s">
        <v>90</v>
      </c>
      <c r="B361" t="s">
        <v>828</v>
      </c>
      <c r="C361">
        <v>2017</v>
      </c>
      <c r="E361" t="s">
        <v>2982</v>
      </c>
      <c r="F361" t="s">
        <v>9082</v>
      </c>
      <c r="G361" t="s">
        <v>3989</v>
      </c>
    </row>
    <row r="362" spans="1:7" x14ac:dyDescent="0.25">
      <c r="A362" t="s">
        <v>847</v>
      </c>
      <c r="B362" t="s">
        <v>832</v>
      </c>
      <c r="C362">
        <v>1996</v>
      </c>
      <c r="E362" s="10" t="s">
        <v>8424</v>
      </c>
      <c r="F362" t="s">
        <v>8425</v>
      </c>
      <c r="G362" t="s">
        <v>3989</v>
      </c>
    </row>
    <row r="363" spans="1:7" x14ac:dyDescent="0.25">
      <c r="A363" t="s">
        <v>964</v>
      </c>
      <c r="B363" t="s">
        <v>836</v>
      </c>
      <c r="C363">
        <v>2006</v>
      </c>
      <c r="E363" t="s">
        <v>3165</v>
      </c>
      <c r="F363" t="s">
        <v>8679</v>
      </c>
      <c r="G363" t="s">
        <v>3989</v>
      </c>
    </row>
    <row r="364" spans="1:7" x14ac:dyDescent="0.25">
      <c r="A364" t="s">
        <v>2804</v>
      </c>
      <c r="B364" t="s">
        <v>838</v>
      </c>
      <c r="C364">
        <v>2021</v>
      </c>
      <c r="E364" t="s">
        <v>3422</v>
      </c>
      <c r="F364" t="s">
        <v>9523</v>
      </c>
      <c r="G364" t="s">
        <v>187</v>
      </c>
    </row>
    <row r="365" spans="1:7" x14ac:dyDescent="0.25">
      <c r="A365" t="s">
        <v>8370</v>
      </c>
      <c r="B365" t="s">
        <v>8369</v>
      </c>
      <c r="C365">
        <v>2018</v>
      </c>
      <c r="D365" t="s">
        <v>187</v>
      </c>
      <c r="F365" t="s">
        <v>9524</v>
      </c>
      <c r="G365" t="s">
        <v>3989</v>
      </c>
    </row>
    <row r="366" spans="1:7" x14ac:dyDescent="0.25">
      <c r="A366" t="s">
        <v>924</v>
      </c>
      <c r="B366" t="s">
        <v>8369</v>
      </c>
      <c r="C366">
        <v>2019</v>
      </c>
      <c r="E366" s="10" t="s">
        <v>8368</v>
      </c>
      <c r="F366" t="s">
        <v>9525</v>
      </c>
      <c r="G366" t="s">
        <v>187</v>
      </c>
    </row>
    <row r="367" spans="1:7" x14ac:dyDescent="0.25">
      <c r="A367" t="s">
        <v>1272</v>
      </c>
      <c r="B367" t="s">
        <v>9941</v>
      </c>
      <c r="C367">
        <v>2020</v>
      </c>
      <c r="E367" s="10" t="s">
        <v>9943</v>
      </c>
      <c r="F367" t="s">
        <v>9944</v>
      </c>
      <c r="G367" t="s">
        <v>3989</v>
      </c>
    </row>
    <row r="368" spans="1:7" x14ac:dyDescent="0.25">
      <c r="A368" t="s">
        <v>759</v>
      </c>
      <c r="B368" t="s">
        <v>845</v>
      </c>
      <c r="C368">
        <v>2018</v>
      </c>
      <c r="E368" t="s">
        <v>3115</v>
      </c>
      <c r="F368" t="s">
        <v>8600</v>
      </c>
      <c r="G368" t="s">
        <v>3989</v>
      </c>
    </row>
    <row r="369" spans="1:7" x14ac:dyDescent="0.25">
      <c r="A369" t="s">
        <v>160</v>
      </c>
      <c r="B369" t="s">
        <v>845</v>
      </c>
      <c r="C369">
        <v>2011</v>
      </c>
      <c r="E369" t="s">
        <v>3115</v>
      </c>
      <c r="F369" t="s">
        <v>9247</v>
      </c>
      <c r="G369" t="s">
        <v>3989</v>
      </c>
    </row>
    <row r="370" spans="1:7" x14ac:dyDescent="0.25">
      <c r="A370" t="s">
        <v>379</v>
      </c>
      <c r="B370" t="s">
        <v>9864</v>
      </c>
      <c r="C370">
        <v>1998</v>
      </c>
      <c r="E370" s="10" t="s">
        <v>9868</v>
      </c>
      <c r="F370" t="s">
        <v>9869</v>
      </c>
      <c r="G370" t="s">
        <v>3989</v>
      </c>
    </row>
    <row r="371" spans="1:7" x14ac:dyDescent="0.25">
      <c r="A371" t="s">
        <v>260</v>
      </c>
      <c r="B371" t="s">
        <v>847</v>
      </c>
      <c r="C371">
        <v>1990</v>
      </c>
      <c r="E371" t="s">
        <v>3002</v>
      </c>
      <c r="F371" t="s">
        <v>8453</v>
      </c>
      <c r="G371" t="s">
        <v>3989</v>
      </c>
    </row>
    <row r="372" spans="1:7" x14ac:dyDescent="0.25">
      <c r="A372" t="s">
        <v>1725</v>
      </c>
      <c r="B372" t="s">
        <v>847</v>
      </c>
      <c r="C372">
        <v>1983</v>
      </c>
      <c r="E372" t="s">
        <v>3002</v>
      </c>
      <c r="F372" t="s">
        <v>8897</v>
      </c>
      <c r="G372" t="s">
        <v>3989</v>
      </c>
    </row>
    <row r="373" spans="1:7" x14ac:dyDescent="0.25">
      <c r="A373" t="s">
        <v>1795</v>
      </c>
      <c r="B373" t="s">
        <v>847</v>
      </c>
      <c r="C373">
        <v>1987</v>
      </c>
      <c r="E373" t="s">
        <v>3002</v>
      </c>
      <c r="F373" t="s">
        <v>8909</v>
      </c>
      <c r="G373" t="s">
        <v>3989</v>
      </c>
    </row>
    <row r="374" spans="1:7" x14ac:dyDescent="0.25">
      <c r="A374" t="s">
        <v>873</v>
      </c>
      <c r="B374" t="s">
        <v>850</v>
      </c>
      <c r="C374">
        <v>2019</v>
      </c>
      <c r="E374" t="s">
        <v>3139</v>
      </c>
      <c r="F374" t="s">
        <v>8648</v>
      </c>
      <c r="G374" t="s">
        <v>3989</v>
      </c>
    </row>
    <row r="375" spans="1:7" x14ac:dyDescent="0.25">
      <c r="A375" t="s">
        <v>1129</v>
      </c>
      <c r="B375" t="s">
        <v>850</v>
      </c>
      <c r="C375">
        <v>2022</v>
      </c>
      <c r="E375" t="s">
        <v>2982</v>
      </c>
      <c r="F375" t="s">
        <v>8723</v>
      </c>
      <c r="G375" t="s">
        <v>3989</v>
      </c>
    </row>
    <row r="376" spans="1:7" x14ac:dyDescent="0.25">
      <c r="A376" t="s">
        <v>90</v>
      </c>
      <c r="B376" t="s">
        <v>850</v>
      </c>
      <c r="C376">
        <v>2017</v>
      </c>
      <c r="E376" t="s">
        <v>3353</v>
      </c>
      <c r="F376" t="s">
        <v>9083</v>
      </c>
      <c r="G376" t="s">
        <v>3989</v>
      </c>
    </row>
    <row r="377" spans="1:7" x14ac:dyDescent="0.25">
      <c r="A377" t="s">
        <v>353</v>
      </c>
      <c r="B377" t="s">
        <v>854</v>
      </c>
      <c r="C377">
        <v>2023</v>
      </c>
      <c r="E377" t="s">
        <v>3013</v>
      </c>
      <c r="F377" t="s">
        <v>9526</v>
      </c>
      <c r="G377" t="s">
        <v>3989</v>
      </c>
    </row>
    <row r="378" spans="1:7" x14ac:dyDescent="0.25">
      <c r="A378" t="s">
        <v>1435</v>
      </c>
      <c r="B378" t="s">
        <v>9796</v>
      </c>
      <c r="C378">
        <v>2021</v>
      </c>
      <c r="E378" s="10" t="s">
        <v>9795</v>
      </c>
      <c r="F378" t="s">
        <v>9794</v>
      </c>
      <c r="G378" t="s">
        <v>3989</v>
      </c>
    </row>
    <row r="379" spans="1:7" x14ac:dyDescent="0.25">
      <c r="A379" t="s">
        <v>160</v>
      </c>
      <c r="B379" t="s">
        <v>854</v>
      </c>
      <c r="C379">
        <v>2011</v>
      </c>
      <c r="E379" t="s">
        <v>3402</v>
      </c>
      <c r="F379" t="s">
        <v>9248</v>
      </c>
      <c r="G379" t="s">
        <v>3989</v>
      </c>
    </row>
    <row r="380" spans="1:7" x14ac:dyDescent="0.25">
      <c r="A380" t="s">
        <v>90</v>
      </c>
      <c r="B380" t="s">
        <v>856</v>
      </c>
      <c r="C380">
        <v>2017</v>
      </c>
      <c r="E380" t="s">
        <v>3354</v>
      </c>
      <c r="F380" t="s">
        <v>9084</v>
      </c>
      <c r="G380" t="s">
        <v>3989</v>
      </c>
    </row>
    <row r="381" spans="1:7" x14ac:dyDescent="0.25">
      <c r="A381" t="s">
        <v>353</v>
      </c>
      <c r="B381" t="s">
        <v>863</v>
      </c>
      <c r="C381">
        <v>2023</v>
      </c>
      <c r="E381" t="s">
        <v>3027</v>
      </c>
      <c r="F381" t="s">
        <v>8488</v>
      </c>
      <c r="G381" t="s">
        <v>3989</v>
      </c>
    </row>
    <row r="382" spans="1:7" x14ac:dyDescent="0.25">
      <c r="A382" t="s">
        <v>873</v>
      </c>
      <c r="B382" t="s">
        <v>863</v>
      </c>
      <c r="C382">
        <v>2019</v>
      </c>
      <c r="E382" t="s">
        <v>3027</v>
      </c>
      <c r="F382" t="s">
        <v>8649</v>
      </c>
      <c r="G382" t="s">
        <v>3989</v>
      </c>
    </row>
    <row r="383" spans="1:7" x14ac:dyDescent="0.25">
      <c r="A383" t="s">
        <v>1435</v>
      </c>
      <c r="B383" t="s">
        <v>863</v>
      </c>
      <c r="C383">
        <v>2021</v>
      </c>
      <c r="E383" t="s">
        <v>3027</v>
      </c>
      <c r="F383" t="s">
        <v>8819</v>
      </c>
      <c r="G383" t="s">
        <v>3989</v>
      </c>
    </row>
    <row r="384" spans="1:7" x14ac:dyDescent="0.25">
      <c r="A384" t="s">
        <v>1690</v>
      </c>
      <c r="B384" t="s">
        <v>863</v>
      </c>
      <c r="C384">
        <v>2020</v>
      </c>
      <c r="E384" t="s">
        <v>3027</v>
      </c>
      <c r="F384" t="s">
        <v>8886</v>
      </c>
      <c r="G384" t="s">
        <v>3989</v>
      </c>
    </row>
    <row r="385" spans="1:7" x14ac:dyDescent="0.25">
      <c r="A385" t="s">
        <v>90</v>
      </c>
      <c r="B385" t="s">
        <v>863</v>
      </c>
      <c r="C385">
        <v>2017</v>
      </c>
      <c r="E385" t="s">
        <v>3027</v>
      </c>
      <c r="F385" t="s">
        <v>9085</v>
      </c>
      <c r="G385" t="s">
        <v>3989</v>
      </c>
    </row>
    <row r="386" spans="1:7" x14ac:dyDescent="0.25">
      <c r="A386" t="s">
        <v>1144</v>
      </c>
      <c r="B386" t="s">
        <v>865</v>
      </c>
      <c r="C386">
        <v>2012</v>
      </c>
      <c r="E386" t="s">
        <v>3200</v>
      </c>
      <c r="F386" t="s">
        <v>8732</v>
      </c>
      <c r="G386" t="s">
        <v>3989</v>
      </c>
    </row>
    <row r="387" spans="1:7" x14ac:dyDescent="0.25">
      <c r="A387" t="s">
        <v>1443</v>
      </c>
      <c r="B387" t="s">
        <v>865</v>
      </c>
      <c r="C387">
        <v>2018</v>
      </c>
      <c r="E387" t="s">
        <v>3200</v>
      </c>
      <c r="F387" t="s">
        <v>8835</v>
      </c>
      <c r="G387" t="s">
        <v>3989</v>
      </c>
    </row>
    <row r="388" spans="1:7" x14ac:dyDescent="0.25">
      <c r="A388" t="s">
        <v>1690</v>
      </c>
      <c r="B388" t="s">
        <v>865</v>
      </c>
      <c r="C388">
        <v>2020</v>
      </c>
      <c r="E388" t="s">
        <v>3200</v>
      </c>
      <c r="F388" t="s">
        <v>8887</v>
      </c>
      <c r="G388" t="s">
        <v>3989</v>
      </c>
    </row>
    <row r="389" spans="1:7" x14ac:dyDescent="0.25">
      <c r="A389" t="s">
        <v>2196</v>
      </c>
      <c r="B389" t="s">
        <v>865</v>
      </c>
      <c r="C389">
        <v>2021</v>
      </c>
      <c r="E389" t="s">
        <v>3200</v>
      </c>
      <c r="F389" t="s">
        <v>9043</v>
      </c>
      <c r="G389" t="s">
        <v>3989</v>
      </c>
    </row>
    <row r="390" spans="1:7" x14ac:dyDescent="0.25">
      <c r="A390" t="s">
        <v>90</v>
      </c>
      <c r="B390" t="s">
        <v>865</v>
      </c>
      <c r="C390">
        <v>2017</v>
      </c>
      <c r="E390" t="s">
        <v>3200</v>
      </c>
      <c r="F390" t="s">
        <v>9086</v>
      </c>
      <c r="G390" t="s">
        <v>3989</v>
      </c>
    </row>
    <row r="391" spans="1:7" x14ac:dyDescent="0.25">
      <c r="A391" t="s">
        <v>2428</v>
      </c>
      <c r="B391" t="s">
        <v>865</v>
      </c>
      <c r="C391">
        <v>2008</v>
      </c>
      <c r="E391" t="s">
        <v>3200</v>
      </c>
      <c r="F391" t="s">
        <v>9182</v>
      </c>
      <c r="G391" t="s">
        <v>3989</v>
      </c>
    </row>
    <row r="392" spans="1:7" x14ac:dyDescent="0.25">
      <c r="A392" t="s">
        <v>90</v>
      </c>
      <c r="B392" t="s">
        <v>869</v>
      </c>
      <c r="C392">
        <v>2017</v>
      </c>
      <c r="E392" t="s">
        <v>2982</v>
      </c>
      <c r="F392" t="s">
        <v>9087</v>
      </c>
      <c r="G392" t="s">
        <v>3989</v>
      </c>
    </row>
    <row r="393" spans="1:7" x14ac:dyDescent="0.25">
      <c r="A393" t="s">
        <v>364</v>
      </c>
      <c r="B393" t="s">
        <v>8288</v>
      </c>
      <c r="C393">
        <v>2024</v>
      </c>
      <c r="E393" t="s">
        <v>2982</v>
      </c>
      <c r="F393" t="s">
        <v>8518</v>
      </c>
      <c r="G393" t="s">
        <v>3989</v>
      </c>
    </row>
    <row r="394" spans="1:7" x14ac:dyDescent="0.25">
      <c r="A394" t="s">
        <v>1576</v>
      </c>
      <c r="B394" t="s">
        <v>8288</v>
      </c>
      <c r="C394">
        <v>2021</v>
      </c>
      <c r="E394" t="s">
        <v>2982</v>
      </c>
      <c r="F394" t="s">
        <v>8867</v>
      </c>
      <c r="G394" t="s">
        <v>3989</v>
      </c>
    </row>
    <row r="395" spans="1:7" x14ac:dyDescent="0.25">
      <c r="A395" t="s">
        <v>1851</v>
      </c>
      <c r="B395" t="s">
        <v>8288</v>
      </c>
      <c r="C395">
        <v>2024</v>
      </c>
      <c r="E395" t="s">
        <v>2982</v>
      </c>
      <c r="F395" t="s">
        <v>8938</v>
      </c>
      <c r="G395" t="s">
        <v>3989</v>
      </c>
    </row>
    <row r="396" spans="1:7" x14ac:dyDescent="0.25">
      <c r="A396" t="s">
        <v>2471</v>
      </c>
      <c r="B396" t="s">
        <v>8288</v>
      </c>
      <c r="C396">
        <v>2025</v>
      </c>
      <c r="D396" t="s">
        <v>187</v>
      </c>
      <c r="F396" t="s">
        <v>9527</v>
      </c>
      <c r="G396" t="s">
        <v>3989</v>
      </c>
    </row>
    <row r="397" spans="1:7" x14ac:dyDescent="0.25">
      <c r="A397" t="s">
        <v>946</v>
      </c>
      <c r="B397" t="s">
        <v>873</v>
      </c>
      <c r="C397">
        <v>2014</v>
      </c>
      <c r="E397" t="s">
        <v>3161</v>
      </c>
      <c r="F397" t="s">
        <v>8676</v>
      </c>
      <c r="G397" t="s">
        <v>3989</v>
      </c>
    </row>
    <row r="398" spans="1:7" x14ac:dyDescent="0.25">
      <c r="A398" t="s">
        <v>746</v>
      </c>
      <c r="B398" t="s">
        <v>877</v>
      </c>
      <c r="C398">
        <v>2015</v>
      </c>
      <c r="E398" t="s">
        <v>3100</v>
      </c>
      <c r="F398" t="s">
        <v>8579</v>
      </c>
      <c r="G398" t="s">
        <v>3989</v>
      </c>
    </row>
    <row r="399" spans="1:7" x14ac:dyDescent="0.25">
      <c r="A399" t="s">
        <v>873</v>
      </c>
      <c r="B399" t="s">
        <v>877</v>
      </c>
      <c r="C399">
        <v>2019</v>
      </c>
      <c r="E399" t="s">
        <v>3100</v>
      </c>
      <c r="F399" t="s">
        <v>8650</v>
      </c>
      <c r="G399" t="s">
        <v>3989</v>
      </c>
    </row>
    <row r="400" spans="1:7" x14ac:dyDescent="0.25">
      <c r="A400" t="s">
        <v>90</v>
      </c>
      <c r="B400" t="s">
        <v>877</v>
      </c>
      <c r="C400">
        <v>2017</v>
      </c>
      <c r="E400" t="s">
        <v>3100</v>
      </c>
      <c r="F400" t="s">
        <v>9088</v>
      </c>
      <c r="G400" t="s">
        <v>3989</v>
      </c>
    </row>
    <row r="401" spans="1:7" x14ac:dyDescent="0.25">
      <c r="A401" t="s">
        <v>90</v>
      </c>
      <c r="B401" t="s">
        <v>879</v>
      </c>
      <c r="C401">
        <v>2017</v>
      </c>
      <c r="E401" t="s">
        <v>3355</v>
      </c>
      <c r="F401" t="s">
        <v>9089</v>
      </c>
      <c r="G401" t="s">
        <v>3989</v>
      </c>
    </row>
    <row r="402" spans="1:7" x14ac:dyDescent="0.25">
      <c r="A402" t="s">
        <v>90</v>
      </c>
      <c r="B402" t="s">
        <v>887</v>
      </c>
      <c r="C402">
        <v>2017</v>
      </c>
      <c r="E402" t="s">
        <v>2982</v>
      </c>
      <c r="F402" t="s">
        <v>9090</v>
      </c>
      <c r="G402" t="s">
        <v>3989</v>
      </c>
    </row>
    <row r="403" spans="1:7" x14ac:dyDescent="0.25">
      <c r="A403" t="s">
        <v>185</v>
      </c>
      <c r="B403" t="s">
        <v>889</v>
      </c>
      <c r="C403">
        <v>2022</v>
      </c>
      <c r="E403" t="s">
        <v>2982</v>
      </c>
      <c r="F403" t="s">
        <v>8434</v>
      </c>
      <c r="G403" t="s">
        <v>3989</v>
      </c>
    </row>
    <row r="404" spans="1:7" x14ac:dyDescent="0.25">
      <c r="A404" t="s">
        <v>2804</v>
      </c>
      <c r="B404" t="s">
        <v>889</v>
      </c>
      <c r="C404">
        <v>2021</v>
      </c>
      <c r="E404" t="s">
        <v>2982</v>
      </c>
      <c r="F404" t="s">
        <v>9310</v>
      </c>
      <c r="G404" t="s">
        <v>3989</v>
      </c>
    </row>
    <row r="405" spans="1:7" x14ac:dyDescent="0.25">
      <c r="A405" t="s">
        <v>709</v>
      </c>
      <c r="B405" t="s">
        <v>893</v>
      </c>
      <c r="C405">
        <v>2022</v>
      </c>
      <c r="E405" s="10" t="s">
        <v>14026</v>
      </c>
      <c r="F405" t="s">
        <v>14027</v>
      </c>
      <c r="G405" t="s">
        <v>3989</v>
      </c>
    </row>
    <row r="406" spans="1:7" x14ac:dyDescent="0.25">
      <c r="A406" t="s">
        <v>746</v>
      </c>
      <c r="B406" t="s">
        <v>893</v>
      </c>
      <c r="C406">
        <v>2015</v>
      </c>
      <c r="E406" s="10" t="s">
        <v>14026</v>
      </c>
      <c r="F406" t="s">
        <v>14028</v>
      </c>
      <c r="G406" t="s">
        <v>3989</v>
      </c>
    </row>
    <row r="407" spans="1:7" x14ac:dyDescent="0.25">
      <c r="A407" t="s">
        <v>754</v>
      </c>
      <c r="B407" t="s">
        <v>893</v>
      </c>
      <c r="C407">
        <v>2022</v>
      </c>
      <c r="E407" t="s">
        <v>3109</v>
      </c>
      <c r="F407" t="s">
        <v>8593</v>
      </c>
      <c r="G407" t="s">
        <v>3989</v>
      </c>
    </row>
    <row r="408" spans="1:7" x14ac:dyDescent="0.25">
      <c r="A408" t="s">
        <v>1576</v>
      </c>
      <c r="B408" t="s">
        <v>896</v>
      </c>
      <c r="C408">
        <v>2021</v>
      </c>
      <c r="E408" t="s">
        <v>3261</v>
      </c>
      <c r="F408" t="s">
        <v>8868</v>
      </c>
      <c r="G408" t="s">
        <v>3989</v>
      </c>
    </row>
    <row r="409" spans="1:7" x14ac:dyDescent="0.25">
      <c r="A409" t="s">
        <v>873</v>
      </c>
      <c r="B409" t="s">
        <v>898</v>
      </c>
      <c r="C409">
        <v>2019</v>
      </c>
      <c r="E409" t="s">
        <v>3140</v>
      </c>
      <c r="F409" t="s">
        <v>8651</v>
      </c>
      <c r="G409" t="s">
        <v>3989</v>
      </c>
    </row>
    <row r="410" spans="1:7" x14ac:dyDescent="0.25">
      <c r="A410" t="s">
        <v>90</v>
      </c>
      <c r="B410" t="s">
        <v>898</v>
      </c>
      <c r="C410">
        <v>2017</v>
      </c>
      <c r="E410" t="s">
        <v>3140</v>
      </c>
      <c r="F410" t="s">
        <v>9091</v>
      </c>
      <c r="G410" t="s">
        <v>3989</v>
      </c>
    </row>
    <row r="411" spans="1:7" x14ac:dyDescent="0.25">
      <c r="A411" t="s">
        <v>353</v>
      </c>
      <c r="B411" t="s">
        <v>900</v>
      </c>
      <c r="C411">
        <v>2023</v>
      </c>
      <c r="E411" t="s">
        <v>3028</v>
      </c>
      <c r="F411" t="s">
        <v>9402</v>
      </c>
      <c r="G411" t="s">
        <v>3989</v>
      </c>
    </row>
    <row r="412" spans="1:7" x14ac:dyDescent="0.25">
      <c r="A412" t="s">
        <v>1443</v>
      </c>
      <c r="B412" t="s">
        <v>904</v>
      </c>
      <c r="C412">
        <v>2018</v>
      </c>
      <c r="E412" s="10" t="s">
        <v>8340</v>
      </c>
      <c r="F412" t="s">
        <v>8836</v>
      </c>
      <c r="G412" t="s">
        <v>3989</v>
      </c>
    </row>
    <row r="413" spans="1:7" x14ac:dyDescent="0.25">
      <c r="A413" t="s">
        <v>1496</v>
      </c>
      <c r="B413" t="s">
        <v>904</v>
      </c>
      <c r="C413">
        <v>2016</v>
      </c>
      <c r="E413" t="s">
        <v>2982</v>
      </c>
      <c r="F413" t="s">
        <v>8848</v>
      </c>
      <c r="G413" t="s">
        <v>3989</v>
      </c>
    </row>
    <row r="414" spans="1:7" x14ac:dyDescent="0.25">
      <c r="A414" t="s">
        <v>606</v>
      </c>
      <c r="B414" t="s">
        <v>909</v>
      </c>
      <c r="C414">
        <v>2025</v>
      </c>
      <c r="E414" t="s">
        <v>2982</v>
      </c>
      <c r="F414" t="s">
        <v>8554</v>
      </c>
      <c r="G414" t="s">
        <v>3989</v>
      </c>
    </row>
    <row r="415" spans="1:7" x14ac:dyDescent="0.25">
      <c r="A415" t="s">
        <v>914</v>
      </c>
      <c r="B415" t="s">
        <v>918</v>
      </c>
      <c r="C415">
        <v>2013</v>
      </c>
      <c r="D415" t="s">
        <v>187</v>
      </c>
      <c r="F415" t="s">
        <v>9528</v>
      </c>
      <c r="G415" t="s">
        <v>3989</v>
      </c>
    </row>
    <row r="416" spans="1:7" x14ac:dyDescent="0.25">
      <c r="A416" t="s">
        <v>2428</v>
      </c>
      <c r="B416" t="s">
        <v>930</v>
      </c>
      <c r="C416">
        <v>2008</v>
      </c>
      <c r="E416" t="s">
        <v>3389</v>
      </c>
      <c r="F416" t="s">
        <v>9183</v>
      </c>
      <c r="G416" t="s">
        <v>3989</v>
      </c>
    </row>
    <row r="417" spans="1:7" x14ac:dyDescent="0.25">
      <c r="A417" t="s">
        <v>1080</v>
      </c>
      <c r="B417" t="s">
        <v>934</v>
      </c>
      <c r="C417">
        <v>1990</v>
      </c>
      <c r="D417" t="s">
        <v>187</v>
      </c>
      <c r="E417" t="s">
        <v>3193</v>
      </c>
      <c r="F417" t="s">
        <v>8719</v>
      </c>
      <c r="G417" t="s">
        <v>3989</v>
      </c>
    </row>
    <row r="418" spans="1:7" x14ac:dyDescent="0.25">
      <c r="A418" t="s">
        <v>2721</v>
      </c>
      <c r="B418" t="s">
        <v>7822</v>
      </c>
      <c r="C418">
        <v>1993</v>
      </c>
      <c r="D418" t="s">
        <v>187</v>
      </c>
      <c r="F418" t="s">
        <v>9529</v>
      </c>
      <c r="G418" t="s">
        <v>3989</v>
      </c>
    </row>
    <row r="419" spans="1:7" x14ac:dyDescent="0.25">
      <c r="A419" t="s">
        <v>2721</v>
      </c>
      <c r="B419" t="s">
        <v>937</v>
      </c>
      <c r="C419">
        <v>1993</v>
      </c>
      <c r="D419" t="s">
        <v>187</v>
      </c>
      <c r="F419" t="s">
        <v>9530</v>
      </c>
      <c r="G419" t="s">
        <v>3989</v>
      </c>
    </row>
    <row r="420" spans="1:7" x14ac:dyDescent="0.25">
      <c r="A420" t="s">
        <v>1795</v>
      </c>
      <c r="B420" t="s">
        <v>940</v>
      </c>
      <c r="C420">
        <v>1987</v>
      </c>
      <c r="E420" t="s">
        <v>3275</v>
      </c>
      <c r="F420" t="s">
        <v>8910</v>
      </c>
      <c r="G420" t="s">
        <v>3989</v>
      </c>
    </row>
    <row r="421" spans="1:7" x14ac:dyDescent="0.25">
      <c r="A421" t="s">
        <v>2775</v>
      </c>
      <c r="B421" t="s">
        <v>942</v>
      </c>
      <c r="C421">
        <v>2021</v>
      </c>
      <c r="E421" s="10" t="s">
        <v>8363</v>
      </c>
      <c r="F421" t="s">
        <v>9403</v>
      </c>
      <c r="G421" t="s">
        <v>3989</v>
      </c>
    </row>
    <row r="422" spans="1:7" x14ac:dyDescent="0.25">
      <c r="A422" t="s">
        <v>759</v>
      </c>
      <c r="B422" t="s">
        <v>948</v>
      </c>
      <c r="C422">
        <v>2018</v>
      </c>
      <c r="E422" t="s">
        <v>3116</v>
      </c>
      <c r="F422" t="s">
        <v>8601</v>
      </c>
      <c r="G422" t="s">
        <v>3989</v>
      </c>
    </row>
    <row r="423" spans="1:7" x14ac:dyDescent="0.25">
      <c r="A423" t="s">
        <v>1294</v>
      </c>
      <c r="B423" t="s">
        <v>948</v>
      </c>
      <c r="C423">
        <v>2019</v>
      </c>
      <c r="E423" t="s">
        <v>3116</v>
      </c>
      <c r="F423" t="s">
        <v>8779</v>
      </c>
      <c r="G423" t="s">
        <v>3989</v>
      </c>
    </row>
    <row r="424" spans="1:7" x14ac:dyDescent="0.25">
      <c r="A424" t="s">
        <v>160</v>
      </c>
      <c r="B424" t="s">
        <v>948</v>
      </c>
      <c r="C424">
        <v>2011</v>
      </c>
      <c r="E424" t="s">
        <v>3116</v>
      </c>
      <c r="F424" t="s">
        <v>9249</v>
      </c>
      <c r="G424" t="s">
        <v>3989</v>
      </c>
    </row>
    <row r="425" spans="1:7" x14ac:dyDescent="0.25">
      <c r="A425" t="s">
        <v>1496</v>
      </c>
      <c r="B425" t="s">
        <v>952</v>
      </c>
      <c r="C425">
        <v>2016</v>
      </c>
      <c r="E425" t="s">
        <v>3253</v>
      </c>
      <c r="F425" t="s">
        <v>8849</v>
      </c>
      <c r="G425" t="s">
        <v>3989</v>
      </c>
    </row>
    <row r="426" spans="1:7" x14ac:dyDescent="0.25">
      <c r="A426" t="s">
        <v>353</v>
      </c>
      <c r="B426" t="s">
        <v>7964</v>
      </c>
      <c r="C426">
        <v>2023</v>
      </c>
      <c r="E426" s="10" t="s">
        <v>7963</v>
      </c>
      <c r="F426" t="s">
        <v>8489</v>
      </c>
      <c r="G426" t="s">
        <v>3989</v>
      </c>
    </row>
    <row r="427" spans="1:7" x14ac:dyDescent="0.25">
      <c r="A427" t="s">
        <v>353</v>
      </c>
      <c r="B427" t="s">
        <v>954</v>
      </c>
      <c r="C427">
        <v>2023</v>
      </c>
      <c r="E427" t="s">
        <v>2982</v>
      </c>
      <c r="F427" t="s">
        <v>8490</v>
      </c>
      <c r="G427" t="s">
        <v>3989</v>
      </c>
    </row>
    <row r="428" spans="1:7" x14ac:dyDescent="0.25">
      <c r="A428" t="s">
        <v>353</v>
      </c>
      <c r="B428" t="s">
        <v>958</v>
      </c>
      <c r="C428">
        <v>2023</v>
      </c>
      <c r="E428" t="s">
        <v>3029</v>
      </c>
      <c r="F428" t="s">
        <v>8491</v>
      </c>
      <c r="G428" t="s">
        <v>3989</v>
      </c>
    </row>
    <row r="429" spans="1:7" x14ac:dyDescent="0.25">
      <c r="A429" t="s">
        <v>873</v>
      </c>
      <c r="B429" t="s">
        <v>960</v>
      </c>
      <c r="C429">
        <v>2019</v>
      </c>
      <c r="E429" t="s">
        <v>3141</v>
      </c>
      <c r="F429" t="s">
        <v>8652</v>
      </c>
      <c r="G429" t="s">
        <v>3989</v>
      </c>
    </row>
    <row r="430" spans="1:7" x14ac:dyDescent="0.25">
      <c r="A430" t="s">
        <v>1951</v>
      </c>
      <c r="B430" t="s">
        <v>960</v>
      </c>
      <c r="C430">
        <v>2022</v>
      </c>
      <c r="E430" t="s">
        <v>3141</v>
      </c>
      <c r="F430" t="s">
        <v>8966</v>
      </c>
      <c r="G430" t="s">
        <v>3989</v>
      </c>
    </row>
    <row r="431" spans="1:7" x14ac:dyDescent="0.25">
      <c r="A431" t="s">
        <v>90</v>
      </c>
      <c r="B431" t="s">
        <v>960</v>
      </c>
      <c r="C431">
        <v>2017</v>
      </c>
      <c r="E431" t="s">
        <v>3141</v>
      </c>
      <c r="F431" t="s">
        <v>9092</v>
      </c>
      <c r="G431" t="s">
        <v>3989</v>
      </c>
    </row>
    <row r="432" spans="1:7" x14ac:dyDescent="0.25">
      <c r="A432" t="s">
        <v>1538</v>
      </c>
      <c r="B432" t="s">
        <v>964</v>
      </c>
      <c r="C432">
        <v>1995</v>
      </c>
      <c r="E432" t="s">
        <v>3254</v>
      </c>
      <c r="F432" t="s">
        <v>8851</v>
      </c>
      <c r="G432" t="s">
        <v>3989</v>
      </c>
    </row>
    <row r="433" spans="1:7" x14ac:dyDescent="0.25">
      <c r="A433" t="s">
        <v>1443</v>
      </c>
      <c r="B433" t="s">
        <v>967</v>
      </c>
      <c r="C433">
        <v>2018</v>
      </c>
      <c r="E433" s="10" t="s">
        <v>9823</v>
      </c>
      <c r="F433" t="s">
        <v>9822</v>
      </c>
      <c r="G433" t="s">
        <v>3989</v>
      </c>
    </row>
    <row r="434" spans="1:7" x14ac:dyDescent="0.25">
      <c r="A434" t="s">
        <v>1443</v>
      </c>
      <c r="B434" t="s">
        <v>971</v>
      </c>
      <c r="C434">
        <v>2018</v>
      </c>
      <c r="E434" t="s">
        <v>2982</v>
      </c>
      <c r="F434" t="s">
        <v>8837</v>
      </c>
      <c r="G434" t="s">
        <v>3989</v>
      </c>
    </row>
    <row r="435" spans="1:7" x14ac:dyDescent="0.25">
      <c r="A435" t="s">
        <v>1676</v>
      </c>
      <c r="B435" t="s">
        <v>971</v>
      </c>
      <c r="C435">
        <v>2002</v>
      </c>
      <c r="E435" t="s">
        <v>2982</v>
      </c>
      <c r="F435" t="s">
        <v>8882</v>
      </c>
      <c r="G435" t="s">
        <v>3989</v>
      </c>
    </row>
    <row r="436" spans="1:7" x14ac:dyDescent="0.25">
      <c r="A436" t="s">
        <v>1761</v>
      </c>
      <c r="B436" t="s">
        <v>971</v>
      </c>
      <c r="C436">
        <v>1995</v>
      </c>
      <c r="E436" t="s">
        <v>2982</v>
      </c>
      <c r="F436" t="s">
        <v>8902</v>
      </c>
      <c r="G436" t="s">
        <v>3989</v>
      </c>
    </row>
    <row r="437" spans="1:7" x14ac:dyDescent="0.25">
      <c r="A437" t="s">
        <v>2721</v>
      </c>
      <c r="B437" t="s">
        <v>971</v>
      </c>
      <c r="C437">
        <v>1993</v>
      </c>
      <c r="E437" t="s">
        <v>2982</v>
      </c>
      <c r="F437" t="s">
        <v>9531</v>
      </c>
      <c r="G437" t="s">
        <v>3989</v>
      </c>
    </row>
    <row r="438" spans="1:7" x14ac:dyDescent="0.25">
      <c r="A438" t="s">
        <v>2721</v>
      </c>
      <c r="B438" t="s">
        <v>977</v>
      </c>
      <c r="C438">
        <v>1993</v>
      </c>
      <c r="E438" t="s">
        <v>3013</v>
      </c>
      <c r="F438" t="s">
        <v>9532</v>
      </c>
      <c r="G438" t="s">
        <v>187</v>
      </c>
    </row>
    <row r="439" spans="1:7" x14ac:dyDescent="0.25">
      <c r="A439" t="s">
        <v>746</v>
      </c>
      <c r="B439" t="s">
        <v>980</v>
      </c>
      <c r="C439">
        <v>2015</v>
      </c>
      <c r="E439" t="s">
        <v>3101</v>
      </c>
      <c r="F439" t="s">
        <v>8580</v>
      </c>
      <c r="G439" t="s">
        <v>3989</v>
      </c>
    </row>
    <row r="440" spans="1:7" x14ac:dyDescent="0.25">
      <c r="A440" t="s">
        <v>256</v>
      </c>
      <c r="B440" t="s">
        <v>984</v>
      </c>
      <c r="C440">
        <v>1994</v>
      </c>
      <c r="E440" t="s">
        <v>2988</v>
      </c>
      <c r="F440" t="s">
        <v>10004</v>
      </c>
      <c r="G440" t="s">
        <v>187</v>
      </c>
    </row>
    <row r="441" spans="1:7" x14ac:dyDescent="0.25">
      <c r="A441" t="s">
        <v>260</v>
      </c>
      <c r="B441" t="s">
        <v>984</v>
      </c>
      <c r="C441">
        <v>1990</v>
      </c>
      <c r="E441" t="s">
        <v>2988</v>
      </c>
      <c r="F441" t="s">
        <v>10004</v>
      </c>
      <c r="G441" t="s">
        <v>187</v>
      </c>
    </row>
    <row r="442" spans="1:7" x14ac:dyDescent="0.25">
      <c r="A442" t="s">
        <v>522</v>
      </c>
      <c r="B442" t="s">
        <v>984</v>
      </c>
      <c r="C442">
        <v>1989</v>
      </c>
      <c r="E442" t="s">
        <v>3072</v>
      </c>
      <c r="F442" t="s">
        <v>8546</v>
      </c>
      <c r="G442" t="s">
        <v>3989</v>
      </c>
    </row>
    <row r="443" spans="1:7" x14ac:dyDescent="0.25">
      <c r="A443" t="s">
        <v>847</v>
      </c>
      <c r="B443" t="s">
        <v>984</v>
      </c>
      <c r="C443">
        <v>1996</v>
      </c>
      <c r="E443" t="s">
        <v>3072</v>
      </c>
      <c r="F443" t="s">
        <v>8634</v>
      </c>
      <c r="G443" t="s">
        <v>3989</v>
      </c>
    </row>
    <row r="444" spans="1:7" x14ac:dyDescent="0.25">
      <c r="A444" t="s">
        <v>922</v>
      </c>
      <c r="B444" t="s">
        <v>984</v>
      </c>
      <c r="C444">
        <v>2002</v>
      </c>
      <c r="E444" t="s">
        <v>2988</v>
      </c>
      <c r="F444" t="s">
        <v>10004</v>
      </c>
      <c r="G444" t="s">
        <v>187</v>
      </c>
    </row>
    <row r="445" spans="1:7" x14ac:dyDescent="0.25">
      <c r="A445" t="s">
        <v>964</v>
      </c>
      <c r="B445" t="s">
        <v>984</v>
      </c>
      <c r="C445">
        <v>2006</v>
      </c>
      <c r="E445" t="s">
        <v>3072</v>
      </c>
      <c r="F445" t="s">
        <v>8680</v>
      </c>
      <c r="G445" t="s">
        <v>3989</v>
      </c>
    </row>
    <row r="446" spans="1:7" x14ac:dyDescent="0.25">
      <c r="A446" t="s">
        <v>1004</v>
      </c>
      <c r="B446" t="s">
        <v>984</v>
      </c>
      <c r="C446">
        <v>2006</v>
      </c>
      <c r="E446" t="s">
        <v>2988</v>
      </c>
      <c r="F446" t="s">
        <v>10004</v>
      </c>
      <c r="G446" t="s">
        <v>187</v>
      </c>
    </row>
    <row r="447" spans="1:7" x14ac:dyDescent="0.25">
      <c r="A447" t="s">
        <v>1027</v>
      </c>
      <c r="B447" t="s">
        <v>984</v>
      </c>
      <c r="C447">
        <v>2008</v>
      </c>
      <c r="E447" t="s">
        <v>2988</v>
      </c>
      <c r="F447" t="s">
        <v>10004</v>
      </c>
      <c r="G447" t="s">
        <v>187</v>
      </c>
    </row>
    <row r="448" spans="1:7" x14ac:dyDescent="0.25">
      <c r="A448" t="s">
        <v>2571</v>
      </c>
      <c r="B448" t="s">
        <v>984</v>
      </c>
      <c r="C448">
        <v>1998</v>
      </c>
      <c r="E448" t="s">
        <v>2988</v>
      </c>
      <c r="F448" t="s">
        <v>10004</v>
      </c>
      <c r="G448" t="s">
        <v>187</v>
      </c>
    </row>
    <row r="449" spans="1:7" x14ac:dyDescent="0.25">
      <c r="A449" t="s">
        <v>1576</v>
      </c>
      <c r="B449" t="s">
        <v>988</v>
      </c>
      <c r="C449">
        <v>2021</v>
      </c>
      <c r="E449" t="s">
        <v>2982</v>
      </c>
      <c r="F449" t="s">
        <v>8869</v>
      </c>
      <c r="G449" t="s">
        <v>3989</v>
      </c>
    </row>
    <row r="450" spans="1:7" x14ac:dyDescent="0.25">
      <c r="A450" t="s">
        <v>160</v>
      </c>
      <c r="B450" t="s">
        <v>992</v>
      </c>
      <c r="C450">
        <v>2011</v>
      </c>
      <c r="E450" t="s">
        <v>2982</v>
      </c>
      <c r="F450" t="s">
        <v>9250</v>
      </c>
      <c r="G450" t="s">
        <v>3989</v>
      </c>
    </row>
    <row r="451" spans="1:7" x14ac:dyDescent="0.25">
      <c r="A451" t="s">
        <v>1004</v>
      </c>
      <c r="B451" t="s">
        <v>994</v>
      </c>
      <c r="C451">
        <v>2006</v>
      </c>
      <c r="E451" s="10" t="s">
        <v>9824</v>
      </c>
      <c r="F451" t="s">
        <v>9825</v>
      </c>
      <c r="G451" t="s">
        <v>3989</v>
      </c>
    </row>
    <row r="452" spans="1:7" x14ac:dyDescent="0.25">
      <c r="A452" t="s">
        <v>1538</v>
      </c>
      <c r="B452" t="s">
        <v>994</v>
      </c>
      <c r="C452">
        <v>1995</v>
      </c>
      <c r="E452" s="10" t="s">
        <v>9824</v>
      </c>
      <c r="F452" t="s">
        <v>9849</v>
      </c>
      <c r="G452" t="s">
        <v>3989</v>
      </c>
    </row>
    <row r="453" spans="1:7" x14ac:dyDescent="0.25">
      <c r="A453" t="s">
        <v>1572</v>
      </c>
      <c r="B453" t="s">
        <v>994</v>
      </c>
      <c r="C453">
        <v>2001</v>
      </c>
      <c r="E453" s="10" t="s">
        <v>9824</v>
      </c>
      <c r="F453" t="s">
        <v>9826</v>
      </c>
      <c r="G453" t="s">
        <v>3989</v>
      </c>
    </row>
    <row r="454" spans="1:7" x14ac:dyDescent="0.25">
      <c r="A454" t="s">
        <v>2721</v>
      </c>
      <c r="B454" t="s">
        <v>994</v>
      </c>
      <c r="C454">
        <v>1993</v>
      </c>
      <c r="E454" s="10" t="s">
        <v>9824</v>
      </c>
      <c r="F454" t="s">
        <v>9827</v>
      </c>
      <c r="G454" t="s">
        <v>3989</v>
      </c>
    </row>
    <row r="455" spans="1:7" x14ac:dyDescent="0.25">
      <c r="A455" t="s">
        <v>2173</v>
      </c>
      <c r="B455" t="s">
        <v>998</v>
      </c>
      <c r="C455">
        <v>2013</v>
      </c>
      <c r="E455" s="10" t="s">
        <v>8325</v>
      </c>
      <c r="F455" t="s">
        <v>9533</v>
      </c>
      <c r="G455" t="s">
        <v>187</v>
      </c>
    </row>
    <row r="456" spans="1:7" x14ac:dyDescent="0.25">
      <c r="A456" t="s">
        <v>759</v>
      </c>
      <c r="B456" t="s">
        <v>1002</v>
      </c>
      <c r="C456">
        <v>2018</v>
      </c>
      <c r="E456" t="s">
        <v>3117</v>
      </c>
      <c r="F456" t="s">
        <v>8602</v>
      </c>
      <c r="G456" t="s">
        <v>3989</v>
      </c>
    </row>
    <row r="457" spans="1:7" x14ac:dyDescent="0.25">
      <c r="A457" t="s">
        <v>1294</v>
      </c>
      <c r="B457" t="s">
        <v>1002</v>
      </c>
      <c r="C457">
        <v>2019</v>
      </c>
      <c r="E457" t="s">
        <v>3117</v>
      </c>
      <c r="F457" t="s">
        <v>8780</v>
      </c>
      <c r="G457" t="s">
        <v>3989</v>
      </c>
    </row>
    <row r="458" spans="1:7" x14ac:dyDescent="0.25">
      <c r="A458" t="s">
        <v>2173</v>
      </c>
      <c r="B458" t="s">
        <v>1002</v>
      </c>
      <c r="C458">
        <v>2013</v>
      </c>
      <c r="E458" t="s">
        <v>3117</v>
      </c>
      <c r="F458" t="s">
        <v>9029</v>
      </c>
      <c r="G458" t="s">
        <v>3989</v>
      </c>
    </row>
    <row r="459" spans="1:7" x14ac:dyDescent="0.25">
      <c r="A459" t="s">
        <v>2335</v>
      </c>
      <c r="B459" t="s">
        <v>1002</v>
      </c>
      <c r="C459">
        <v>2020</v>
      </c>
      <c r="E459" s="10" t="s">
        <v>9800</v>
      </c>
      <c r="F459" t="s">
        <v>9801</v>
      </c>
      <c r="G459" t="s">
        <v>3989</v>
      </c>
    </row>
    <row r="460" spans="1:7" x14ac:dyDescent="0.25">
      <c r="A460" t="s">
        <v>2428</v>
      </c>
      <c r="B460" t="s">
        <v>1002</v>
      </c>
      <c r="C460">
        <v>2008</v>
      </c>
      <c r="E460" t="s">
        <v>3117</v>
      </c>
      <c r="F460" t="s">
        <v>9184</v>
      </c>
      <c r="G460" t="s">
        <v>3989</v>
      </c>
    </row>
    <row r="461" spans="1:7" x14ac:dyDescent="0.25">
      <c r="A461" t="s">
        <v>1284</v>
      </c>
      <c r="B461" t="s">
        <v>1004</v>
      </c>
      <c r="C461">
        <v>1984</v>
      </c>
      <c r="E461" t="s">
        <v>3219</v>
      </c>
      <c r="F461" t="s">
        <v>8762</v>
      </c>
      <c r="G461" t="s">
        <v>3989</v>
      </c>
    </row>
    <row r="462" spans="1:7" x14ac:dyDescent="0.25">
      <c r="A462" t="s">
        <v>2594</v>
      </c>
      <c r="B462" t="s">
        <v>1008</v>
      </c>
      <c r="C462">
        <v>2019</v>
      </c>
      <c r="E462" t="s">
        <v>2982</v>
      </c>
      <c r="F462" t="s">
        <v>9229</v>
      </c>
      <c r="G462" t="s">
        <v>3989</v>
      </c>
    </row>
    <row r="463" spans="1:7" x14ac:dyDescent="0.25">
      <c r="A463" t="s">
        <v>2428</v>
      </c>
      <c r="B463" t="s">
        <v>1014</v>
      </c>
      <c r="C463">
        <v>2008</v>
      </c>
      <c r="E463" t="s">
        <v>3390</v>
      </c>
      <c r="F463" t="s">
        <v>9185</v>
      </c>
      <c r="G463" t="s">
        <v>3989</v>
      </c>
    </row>
    <row r="464" spans="1:7" x14ac:dyDescent="0.25">
      <c r="A464" t="s">
        <v>2804</v>
      </c>
      <c r="B464" t="s">
        <v>1017</v>
      </c>
      <c r="C464">
        <v>2021</v>
      </c>
      <c r="E464" t="s">
        <v>3013</v>
      </c>
      <c r="F464" t="s">
        <v>9534</v>
      </c>
      <c r="G464" t="s">
        <v>187</v>
      </c>
    </row>
    <row r="465" spans="1:7" x14ac:dyDescent="0.25">
      <c r="A465" t="s">
        <v>847</v>
      </c>
      <c r="B465" t="s">
        <v>1021</v>
      </c>
      <c r="C465">
        <v>1996</v>
      </c>
      <c r="E465" s="10" t="s">
        <v>9814</v>
      </c>
      <c r="F465" t="s">
        <v>9816</v>
      </c>
      <c r="G465" t="s">
        <v>3989</v>
      </c>
    </row>
    <row r="466" spans="1:7" x14ac:dyDescent="0.25">
      <c r="A466" t="s">
        <v>2335</v>
      </c>
      <c r="B466" t="s">
        <v>1021</v>
      </c>
      <c r="C466">
        <v>2020</v>
      </c>
      <c r="E466" s="10" t="s">
        <v>9814</v>
      </c>
      <c r="F466" t="s">
        <v>9815</v>
      </c>
      <c r="G466" t="s">
        <v>3989</v>
      </c>
    </row>
    <row r="467" spans="1:7" x14ac:dyDescent="0.25">
      <c r="A467" t="s">
        <v>2804</v>
      </c>
      <c r="B467" t="s">
        <v>1021</v>
      </c>
      <c r="C467">
        <v>2021</v>
      </c>
      <c r="E467" s="10" t="s">
        <v>9814</v>
      </c>
      <c r="F467" t="s">
        <v>9535</v>
      </c>
      <c r="G467" t="s">
        <v>3989</v>
      </c>
    </row>
    <row r="468" spans="1:7" x14ac:dyDescent="0.25">
      <c r="A468" t="s">
        <v>1027</v>
      </c>
      <c r="B468" t="s">
        <v>1025</v>
      </c>
      <c r="C468">
        <v>2008</v>
      </c>
      <c r="D468" t="s">
        <v>187</v>
      </c>
      <c r="F468" t="s">
        <v>9536</v>
      </c>
      <c r="G468" t="s">
        <v>3989</v>
      </c>
    </row>
    <row r="469" spans="1:7" x14ac:dyDescent="0.25">
      <c r="A469" t="s">
        <v>256</v>
      </c>
      <c r="B469" t="s">
        <v>1027</v>
      </c>
      <c r="C469">
        <v>1994</v>
      </c>
      <c r="F469" t="s">
        <v>9537</v>
      </c>
      <c r="G469" t="s">
        <v>187</v>
      </c>
    </row>
    <row r="470" spans="1:7" x14ac:dyDescent="0.25">
      <c r="A470" t="s">
        <v>260</v>
      </c>
      <c r="B470" t="s">
        <v>1027</v>
      </c>
      <c r="C470">
        <v>1990</v>
      </c>
      <c r="F470" t="s">
        <v>9538</v>
      </c>
      <c r="G470" t="s">
        <v>187</v>
      </c>
    </row>
    <row r="471" spans="1:7" x14ac:dyDescent="0.25">
      <c r="A471" t="s">
        <v>1795</v>
      </c>
      <c r="B471" t="s">
        <v>1027</v>
      </c>
      <c r="C471">
        <v>1987</v>
      </c>
      <c r="F471" t="s">
        <v>9539</v>
      </c>
      <c r="G471" t="s">
        <v>187</v>
      </c>
    </row>
    <row r="472" spans="1:7" x14ac:dyDescent="0.25">
      <c r="A472" t="s">
        <v>759</v>
      </c>
      <c r="B472" t="s">
        <v>1029</v>
      </c>
      <c r="C472">
        <v>2018</v>
      </c>
      <c r="E472" t="s">
        <v>2982</v>
      </c>
      <c r="F472" t="s">
        <v>9540</v>
      </c>
      <c r="G472" t="s">
        <v>187</v>
      </c>
    </row>
    <row r="473" spans="1:7" x14ac:dyDescent="0.25">
      <c r="A473" t="s">
        <v>1294</v>
      </c>
      <c r="B473" t="s">
        <v>1029</v>
      </c>
      <c r="C473">
        <v>2019</v>
      </c>
      <c r="E473" t="s">
        <v>2982</v>
      </c>
      <c r="F473" t="s">
        <v>9541</v>
      </c>
      <c r="G473" t="s">
        <v>187</v>
      </c>
    </row>
    <row r="474" spans="1:7" x14ac:dyDescent="0.25">
      <c r="A474" t="s">
        <v>90</v>
      </c>
      <c r="B474" t="s">
        <v>1029</v>
      </c>
      <c r="C474">
        <v>2017</v>
      </c>
      <c r="E474" t="s">
        <v>2982</v>
      </c>
      <c r="F474" t="s">
        <v>9542</v>
      </c>
      <c r="G474" t="s">
        <v>187</v>
      </c>
    </row>
    <row r="475" spans="1:7" x14ac:dyDescent="0.25">
      <c r="A475" t="s">
        <v>160</v>
      </c>
      <c r="B475" t="s">
        <v>1029</v>
      </c>
      <c r="C475">
        <v>2011</v>
      </c>
      <c r="E475" t="s">
        <v>2982</v>
      </c>
      <c r="F475" t="s">
        <v>9543</v>
      </c>
      <c r="G475" t="s">
        <v>187</v>
      </c>
    </row>
    <row r="476" spans="1:7" x14ac:dyDescent="0.25">
      <c r="A476" t="s">
        <v>90</v>
      </c>
      <c r="B476" t="s">
        <v>1034</v>
      </c>
      <c r="C476">
        <v>2017</v>
      </c>
      <c r="E476" t="s">
        <v>3356</v>
      </c>
      <c r="F476" t="s">
        <v>9093</v>
      </c>
      <c r="G476" t="s">
        <v>3989</v>
      </c>
    </row>
    <row r="477" spans="1:7" x14ac:dyDescent="0.25">
      <c r="A477" t="s">
        <v>1576</v>
      </c>
      <c r="B477" t="s">
        <v>1038</v>
      </c>
      <c r="C477">
        <v>2021</v>
      </c>
      <c r="E477" t="s">
        <v>3013</v>
      </c>
      <c r="F477" t="s">
        <v>9544</v>
      </c>
      <c r="G477" t="s">
        <v>187</v>
      </c>
    </row>
    <row r="478" spans="1:7" x14ac:dyDescent="0.25">
      <c r="A478" t="s">
        <v>2136</v>
      </c>
      <c r="B478" t="s">
        <v>1042</v>
      </c>
      <c r="C478">
        <v>2020</v>
      </c>
      <c r="E478" t="s">
        <v>3312</v>
      </c>
      <c r="F478" t="s">
        <v>9545</v>
      </c>
      <c r="G478" t="s">
        <v>3989</v>
      </c>
    </row>
    <row r="479" spans="1:7" x14ac:dyDescent="0.25">
      <c r="A479" t="s">
        <v>1294</v>
      </c>
      <c r="B479" t="s">
        <v>14238</v>
      </c>
      <c r="C479">
        <v>2019</v>
      </c>
      <c r="E479" s="10" t="s">
        <v>14241</v>
      </c>
      <c r="F479" t="s">
        <v>14242</v>
      </c>
      <c r="G479" t="s">
        <v>3989</v>
      </c>
    </row>
    <row r="480" spans="1:7" x14ac:dyDescent="0.25">
      <c r="A480" t="s">
        <v>1795</v>
      </c>
      <c r="B480" t="s">
        <v>14238</v>
      </c>
      <c r="C480">
        <v>1987</v>
      </c>
      <c r="E480" s="10" t="s">
        <v>14241</v>
      </c>
      <c r="F480" t="s">
        <v>14242</v>
      </c>
      <c r="G480" t="s">
        <v>3989</v>
      </c>
    </row>
    <row r="481" spans="1:7" x14ac:dyDescent="0.25">
      <c r="A481" t="s">
        <v>1855</v>
      </c>
      <c r="B481" t="s">
        <v>1046</v>
      </c>
      <c r="C481">
        <v>2015</v>
      </c>
      <c r="E481" t="s">
        <v>3296</v>
      </c>
      <c r="F481" t="s">
        <v>8947</v>
      </c>
      <c r="G481" t="s">
        <v>3989</v>
      </c>
    </row>
    <row r="482" spans="1:7" x14ac:dyDescent="0.25">
      <c r="A482" t="s">
        <v>2428</v>
      </c>
      <c r="B482" t="s">
        <v>1046</v>
      </c>
      <c r="C482">
        <v>2008</v>
      </c>
      <c r="E482" t="s">
        <v>3296</v>
      </c>
      <c r="F482" t="s">
        <v>9186</v>
      </c>
      <c r="G482" t="s">
        <v>3989</v>
      </c>
    </row>
    <row r="483" spans="1:7" x14ac:dyDescent="0.25">
      <c r="A483" t="s">
        <v>160</v>
      </c>
      <c r="B483" t="s">
        <v>1046</v>
      </c>
      <c r="C483">
        <v>2011</v>
      </c>
      <c r="E483" t="s">
        <v>3296</v>
      </c>
      <c r="F483" t="s">
        <v>9251</v>
      </c>
      <c r="G483" t="s">
        <v>3989</v>
      </c>
    </row>
    <row r="484" spans="1:7" x14ac:dyDescent="0.25">
      <c r="A484" t="s">
        <v>490</v>
      </c>
      <c r="B484" t="s">
        <v>1050</v>
      </c>
      <c r="C484">
        <v>2009</v>
      </c>
      <c r="E484" t="s">
        <v>3058</v>
      </c>
      <c r="F484" t="s">
        <v>8523</v>
      </c>
      <c r="G484" t="s">
        <v>3989</v>
      </c>
    </row>
    <row r="485" spans="1:7" x14ac:dyDescent="0.25">
      <c r="A485" t="s">
        <v>746</v>
      </c>
      <c r="B485" t="s">
        <v>1050</v>
      </c>
      <c r="C485">
        <v>2015</v>
      </c>
      <c r="E485" t="s">
        <v>3102</v>
      </c>
      <c r="F485" t="s">
        <v>8581</v>
      </c>
      <c r="G485" t="s">
        <v>3989</v>
      </c>
    </row>
    <row r="486" spans="1:7" x14ac:dyDescent="0.25">
      <c r="A486" t="s">
        <v>847</v>
      </c>
      <c r="B486" t="s">
        <v>1050</v>
      </c>
      <c r="C486">
        <v>1996</v>
      </c>
      <c r="E486" t="s">
        <v>3058</v>
      </c>
      <c r="F486" t="s">
        <v>8635</v>
      </c>
      <c r="G486" t="s">
        <v>3989</v>
      </c>
    </row>
    <row r="487" spans="1:7" x14ac:dyDescent="0.25">
      <c r="A487" t="s">
        <v>1046</v>
      </c>
      <c r="B487" t="s">
        <v>1050</v>
      </c>
      <c r="C487">
        <v>2016</v>
      </c>
      <c r="E487" t="s">
        <v>3102</v>
      </c>
      <c r="F487" t="s">
        <v>8702</v>
      </c>
      <c r="G487" t="s">
        <v>3989</v>
      </c>
    </row>
    <row r="488" spans="1:7" x14ac:dyDescent="0.25">
      <c r="A488" t="s">
        <v>1365</v>
      </c>
      <c r="B488" t="s">
        <v>1050</v>
      </c>
      <c r="C488">
        <v>2018</v>
      </c>
      <c r="E488" t="s">
        <v>3102</v>
      </c>
      <c r="F488" t="s">
        <v>8811</v>
      </c>
      <c r="G488" t="s">
        <v>3989</v>
      </c>
    </row>
    <row r="489" spans="1:7" x14ac:dyDescent="0.25">
      <c r="A489" t="s">
        <v>2481</v>
      </c>
      <c r="B489" t="s">
        <v>1050</v>
      </c>
      <c r="C489">
        <v>2020</v>
      </c>
      <c r="E489" t="s">
        <v>3058</v>
      </c>
      <c r="F489" t="s">
        <v>9210</v>
      </c>
      <c r="G489" t="s">
        <v>3989</v>
      </c>
    </row>
    <row r="490" spans="1:7" x14ac:dyDescent="0.25">
      <c r="A490" t="s">
        <v>2625</v>
      </c>
      <c r="B490" t="s">
        <v>1052</v>
      </c>
      <c r="C490">
        <v>2000</v>
      </c>
      <c r="D490" t="s">
        <v>187</v>
      </c>
      <c r="E490" t="s">
        <v>3325</v>
      </c>
      <c r="F490" t="s">
        <v>9291</v>
      </c>
      <c r="G490" t="s">
        <v>3989</v>
      </c>
    </row>
    <row r="491" spans="1:7" x14ac:dyDescent="0.25">
      <c r="A491" t="s">
        <v>2721</v>
      </c>
      <c r="B491" t="s">
        <v>1055</v>
      </c>
      <c r="C491">
        <v>1993</v>
      </c>
      <c r="D491" t="s">
        <v>187</v>
      </c>
      <c r="F491" t="s">
        <v>9546</v>
      </c>
      <c r="G491" t="s">
        <v>3989</v>
      </c>
    </row>
    <row r="492" spans="1:7" x14ac:dyDescent="0.25">
      <c r="A492" t="s">
        <v>1055</v>
      </c>
      <c r="B492" t="s">
        <v>1057</v>
      </c>
      <c r="C492">
        <v>2015</v>
      </c>
      <c r="D492" t="s">
        <v>187</v>
      </c>
      <c r="F492" t="s">
        <v>9547</v>
      </c>
      <c r="G492" t="s">
        <v>3989</v>
      </c>
    </row>
    <row r="493" spans="1:7" x14ac:dyDescent="0.25">
      <c r="A493" t="s">
        <v>778</v>
      </c>
      <c r="B493" t="s">
        <v>1059</v>
      </c>
      <c r="C493">
        <v>2023</v>
      </c>
      <c r="E493" t="s">
        <v>2982</v>
      </c>
      <c r="F493" t="s">
        <v>8616</v>
      </c>
      <c r="G493" t="s">
        <v>3989</v>
      </c>
    </row>
    <row r="494" spans="1:7" x14ac:dyDescent="0.25">
      <c r="A494" t="s">
        <v>2136</v>
      </c>
      <c r="B494" t="s">
        <v>1059</v>
      </c>
      <c r="C494">
        <v>2020</v>
      </c>
      <c r="E494" t="s">
        <v>2982</v>
      </c>
      <c r="F494" t="s">
        <v>8991</v>
      </c>
      <c r="G494" t="s">
        <v>3989</v>
      </c>
    </row>
    <row r="495" spans="1:7" x14ac:dyDescent="0.25">
      <c r="A495" t="s">
        <v>90</v>
      </c>
      <c r="B495" t="s">
        <v>1059</v>
      </c>
      <c r="C495">
        <v>2017</v>
      </c>
      <c r="E495" t="s">
        <v>2982</v>
      </c>
      <c r="F495" t="s">
        <v>9094</v>
      </c>
      <c r="G495" t="s">
        <v>3989</v>
      </c>
    </row>
    <row r="496" spans="1:7" x14ac:dyDescent="0.25">
      <c r="A496" t="s">
        <v>930</v>
      </c>
      <c r="B496" t="s">
        <v>1067</v>
      </c>
      <c r="C496">
        <v>2015</v>
      </c>
      <c r="E496" s="10" t="s">
        <v>8396</v>
      </c>
      <c r="F496" t="s">
        <v>8669</v>
      </c>
      <c r="G496" t="s">
        <v>3989</v>
      </c>
    </row>
    <row r="497" spans="1:7" x14ac:dyDescent="0.25">
      <c r="A497" t="s">
        <v>1046</v>
      </c>
      <c r="B497" t="s">
        <v>1067</v>
      </c>
      <c r="C497">
        <v>2016</v>
      </c>
      <c r="D497" t="s">
        <v>187</v>
      </c>
      <c r="F497" t="s">
        <v>9548</v>
      </c>
      <c r="G497" t="s">
        <v>3989</v>
      </c>
    </row>
    <row r="498" spans="1:7" x14ac:dyDescent="0.25">
      <c r="A498" t="s">
        <v>2506</v>
      </c>
      <c r="B498" t="s">
        <v>1071</v>
      </c>
      <c r="C498">
        <v>2021</v>
      </c>
      <c r="E498" t="s">
        <v>3013</v>
      </c>
      <c r="F498" t="s">
        <v>9549</v>
      </c>
      <c r="G498" t="s">
        <v>187</v>
      </c>
    </row>
    <row r="499" spans="1:7" x14ac:dyDescent="0.25">
      <c r="A499" t="s">
        <v>2154</v>
      </c>
      <c r="B499" t="s">
        <v>1080</v>
      </c>
      <c r="C499">
        <v>1980</v>
      </c>
      <c r="E499" t="s">
        <v>3320</v>
      </c>
      <c r="F499" t="s">
        <v>9010</v>
      </c>
      <c r="G499" t="s">
        <v>3989</v>
      </c>
    </row>
    <row r="500" spans="1:7" x14ac:dyDescent="0.25">
      <c r="A500" t="s">
        <v>1795</v>
      </c>
      <c r="B500" t="s">
        <v>1083</v>
      </c>
      <c r="C500">
        <v>1987</v>
      </c>
      <c r="E500" t="s">
        <v>3276</v>
      </c>
      <c r="F500" t="s">
        <v>8911</v>
      </c>
      <c r="G500" t="s">
        <v>3989</v>
      </c>
    </row>
    <row r="501" spans="1:7" x14ac:dyDescent="0.25">
      <c r="A501" t="s">
        <v>904</v>
      </c>
      <c r="B501" t="s">
        <v>1085</v>
      </c>
      <c r="C501">
        <v>2022</v>
      </c>
      <c r="E501" t="s">
        <v>1088</v>
      </c>
      <c r="F501" t="s">
        <v>8656</v>
      </c>
      <c r="G501" t="s">
        <v>3989</v>
      </c>
    </row>
    <row r="502" spans="1:7" x14ac:dyDescent="0.25">
      <c r="A502" t="s">
        <v>2428</v>
      </c>
      <c r="B502" t="s">
        <v>1085</v>
      </c>
      <c r="C502">
        <v>2008</v>
      </c>
      <c r="E502" t="s">
        <v>1088</v>
      </c>
      <c r="F502" t="s">
        <v>9187</v>
      </c>
      <c r="G502" t="s">
        <v>3989</v>
      </c>
    </row>
    <row r="503" spans="1:7" x14ac:dyDescent="0.25">
      <c r="A503" t="s">
        <v>1443</v>
      </c>
      <c r="B503" t="s">
        <v>1089</v>
      </c>
      <c r="C503">
        <v>2018</v>
      </c>
      <c r="E503" t="s">
        <v>3246</v>
      </c>
      <c r="F503" t="s">
        <v>10005</v>
      </c>
      <c r="G503" t="s">
        <v>187</v>
      </c>
    </row>
    <row r="504" spans="1:7" x14ac:dyDescent="0.25">
      <c r="A504" t="s">
        <v>90</v>
      </c>
      <c r="B504" t="s">
        <v>1089</v>
      </c>
      <c r="C504">
        <v>2017</v>
      </c>
      <c r="E504" t="s">
        <v>3246</v>
      </c>
      <c r="F504" t="s">
        <v>10005</v>
      </c>
      <c r="G504" t="s">
        <v>187</v>
      </c>
    </row>
    <row r="505" spans="1:7" x14ac:dyDescent="0.25">
      <c r="A505" t="s">
        <v>578</v>
      </c>
      <c r="B505" t="s">
        <v>1093</v>
      </c>
      <c r="C505">
        <v>1998</v>
      </c>
      <c r="D505" t="s">
        <v>187</v>
      </c>
      <c r="F505" t="s">
        <v>9550</v>
      </c>
      <c r="G505" t="s">
        <v>3989</v>
      </c>
    </row>
    <row r="506" spans="1:7" x14ac:dyDescent="0.25">
      <c r="A506" t="s">
        <v>2804</v>
      </c>
      <c r="B506" t="s">
        <v>1096</v>
      </c>
      <c r="C506">
        <v>2021</v>
      </c>
      <c r="E506" t="s">
        <v>1099</v>
      </c>
      <c r="F506" t="s">
        <v>9311</v>
      </c>
      <c r="G506" t="s">
        <v>3989</v>
      </c>
    </row>
    <row r="507" spans="1:7" x14ac:dyDescent="0.25">
      <c r="A507" t="s">
        <v>2377</v>
      </c>
      <c r="B507" t="s">
        <v>1100</v>
      </c>
      <c r="C507">
        <v>2021</v>
      </c>
      <c r="E507" t="s">
        <v>3013</v>
      </c>
      <c r="F507" t="s">
        <v>9551</v>
      </c>
      <c r="G507" t="s">
        <v>187</v>
      </c>
    </row>
    <row r="508" spans="1:7" x14ac:dyDescent="0.25">
      <c r="A508" t="s">
        <v>2173</v>
      </c>
      <c r="B508" t="s">
        <v>1104</v>
      </c>
      <c r="C508">
        <v>2013</v>
      </c>
      <c r="E508" t="s">
        <v>3330</v>
      </c>
      <c r="F508" t="s">
        <v>9030</v>
      </c>
      <c r="G508" t="s">
        <v>3989</v>
      </c>
    </row>
    <row r="509" spans="1:7" x14ac:dyDescent="0.25">
      <c r="A509" t="s">
        <v>2428</v>
      </c>
      <c r="B509" t="s">
        <v>1104</v>
      </c>
      <c r="C509">
        <v>2008</v>
      </c>
      <c r="E509" t="s">
        <v>3330</v>
      </c>
      <c r="F509" t="s">
        <v>9188</v>
      </c>
      <c r="G509" t="s">
        <v>3989</v>
      </c>
    </row>
    <row r="510" spans="1:7" x14ac:dyDescent="0.25">
      <c r="A510" t="s">
        <v>786</v>
      </c>
      <c r="B510" t="s">
        <v>1108</v>
      </c>
      <c r="C510">
        <v>2023</v>
      </c>
      <c r="E510" t="s">
        <v>2982</v>
      </c>
      <c r="F510" t="s">
        <v>8620</v>
      </c>
      <c r="G510" t="s">
        <v>3989</v>
      </c>
    </row>
    <row r="511" spans="1:7" x14ac:dyDescent="0.25">
      <c r="A511" t="s">
        <v>1089</v>
      </c>
      <c r="B511" t="s">
        <v>1108</v>
      </c>
      <c r="C511">
        <v>2021</v>
      </c>
      <c r="E511" t="s">
        <v>2982</v>
      </c>
      <c r="F511" t="s">
        <v>8720</v>
      </c>
      <c r="G511" t="s">
        <v>3989</v>
      </c>
    </row>
    <row r="512" spans="1:7" x14ac:dyDescent="0.25">
      <c r="A512" t="s">
        <v>1443</v>
      </c>
      <c r="B512" t="s">
        <v>1108</v>
      </c>
      <c r="C512">
        <v>2018</v>
      </c>
      <c r="E512" t="s">
        <v>3247</v>
      </c>
      <c r="F512" t="s">
        <v>8838</v>
      </c>
      <c r="G512" t="s">
        <v>3989</v>
      </c>
    </row>
    <row r="513" spans="1:7" x14ac:dyDescent="0.25">
      <c r="A513" t="s">
        <v>90</v>
      </c>
      <c r="B513" t="s">
        <v>1108</v>
      </c>
      <c r="C513">
        <v>2017</v>
      </c>
      <c r="E513" t="s">
        <v>3247</v>
      </c>
      <c r="F513" t="s">
        <v>9095</v>
      </c>
      <c r="G513" t="s">
        <v>3989</v>
      </c>
    </row>
    <row r="514" spans="1:7" x14ac:dyDescent="0.25">
      <c r="A514" t="s">
        <v>346</v>
      </c>
      <c r="B514" t="s">
        <v>1111</v>
      </c>
      <c r="C514">
        <v>2022</v>
      </c>
      <c r="E514" s="10" t="s">
        <v>8326</v>
      </c>
      <c r="F514" t="s">
        <v>8472</v>
      </c>
      <c r="G514" t="s">
        <v>3989</v>
      </c>
    </row>
    <row r="515" spans="1:7" x14ac:dyDescent="0.25">
      <c r="A515" t="s">
        <v>497</v>
      </c>
      <c r="B515" t="s">
        <v>1111</v>
      </c>
      <c r="C515">
        <v>2022</v>
      </c>
      <c r="E515" s="10" t="s">
        <v>8326</v>
      </c>
      <c r="F515" t="s">
        <v>8533</v>
      </c>
      <c r="G515" t="s">
        <v>3989</v>
      </c>
    </row>
    <row r="516" spans="1:7" x14ac:dyDescent="0.25">
      <c r="A516" t="s">
        <v>1951</v>
      </c>
      <c r="B516" t="s">
        <v>1111</v>
      </c>
      <c r="C516">
        <v>2022</v>
      </c>
      <c r="E516" s="10" t="s">
        <v>8326</v>
      </c>
      <c r="F516" t="s">
        <v>8967</v>
      </c>
      <c r="G516" t="s">
        <v>3989</v>
      </c>
    </row>
    <row r="517" spans="1:7" x14ac:dyDescent="0.25">
      <c r="A517" t="s">
        <v>1115</v>
      </c>
      <c r="B517" t="s">
        <v>1119</v>
      </c>
      <c r="C517">
        <v>2018</v>
      </c>
      <c r="D517" t="s">
        <v>187</v>
      </c>
      <c r="F517" t="s">
        <v>9552</v>
      </c>
      <c r="G517" t="s">
        <v>3989</v>
      </c>
    </row>
    <row r="518" spans="1:7" x14ac:dyDescent="0.25">
      <c r="A518" t="s">
        <v>1144</v>
      </c>
      <c r="B518" t="s">
        <v>1123</v>
      </c>
      <c r="C518">
        <v>2012</v>
      </c>
      <c r="E518" t="s">
        <v>3201</v>
      </c>
      <c r="F518" t="s">
        <v>8733</v>
      </c>
      <c r="G518" t="s">
        <v>3989</v>
      </c>
    </row>
    <row r="519" spans="1:7" x14ac:dyDescent="0.25">
      <c r="A519" t="s">
        <v>90</v>
      </c>
      <c r="B519" t="s">
        <v>1123</v>
      </c>
      <c r="C519">
        <v>2017</v>
      </c>
      <c r="E519" t="s">
        <v>3201</v>
      </c>
      <c r="F519" t="s">
        <v>9096</v>
      </c>
      <c r="G519" t="s">
        <v>3989</v>
      </c>
    </row>
    <row r="520" spans="1:7" x14ac:dyDescent="0.25">
      <c r="A520" t="s">
        <v>1294</v>
      </c>
      <c r="B520" t="s">
        <v>1129</v>
      </c>
      <c r="C520">
        <v>2019</v>
      </c>
      <c r="E520" t="s">
        <v>3225</v>
      </c>
      <c r="F520" t="s">
        <v>8781</v>
      </c>
      <c r="G520" t="s">
        <v>3989</v>
      </c>
    </row>
    <row r="521" spans="1:7" x14ac:dyDescent="0.25">
      <c r="A521" t="s">
        <v>90</v>
      </c>
      <c r="B521" t="s">
        <v>1129</v>
      </c>
      <c r="C521">
        <v>2017</v>
      </c>
      <c r="E521" t="s">
        <v>3225</v>
      </c>
      <c r="F521" t="s">
        <v>9097</v>
      </c>
      <c r="G521" t="s">
        <v>3989</v>
      </c>
    </row>
    <row r="522" spans="1:7" x14ac:dyDescent="0.25">
      <c r="A522" t="s">
        <v>160</v>
      </c>
      <c r="B522" t="s">
        <v>1133</v>
      </c>
      <c r="C522">
        <v>2011</v>
      </c>
      <c r="E522" t="s">
        <v>3013</v>
      </c>
      <c r="F522" t="s">
        <v>9553</v>
      </c>
      <c r="G522" t="s">
        <v>187</v>
      </c>
    </row>
    <row r="523" spans="1:7" x14ac:dyDescent="0.25">
      <c r="A523" t="s">
        <v>1435</v>
      </c>
      <c r="B523" t="s">
        <v>1137</v>
      </c>
      <c r="C523">
        <v>2021</v>
      </c>
      <c r="E523" t="s">
        <v>3239</v>
      </c>
      <c r="F523" t="s">
        <v>8820</v>
      </c>
      <c r="G523" t="s">
        <v>3989</v>
      </c>
    </row>
    <row r="524" spans="1:7" x14ac:dyDescent="0.25">
      <c r="A524" t="s">
        <v>256</v>
      </c>
      <c r="B524" t="s">
        <v>1141</v>
      </c>
      <c r="C524">
        <v>1994</v>
      </c>
      <c r="E524" t="s">
        <v>2989</v>
      </c>
      <c r="F524" t="s">
        <v>8441</v>
      </c>
      <c r="G524" t="s">
        <v>3989</v>
      </c>
    </row>
    <row r="525" spans="1:7" x14ac:dyDescent="0.25">
      <c r="A525" t="s">
        <v>922</v>
      </c>
      <c r="B525" t="s">
        <v>1141</v>
      </c>
      <c r="C525">
        <v>2002</v>
      </c>
      <c r="E525" t="s">
        <v>2989</v>
      </c>
      <c r="F525" t="s">
        <v>8663</v>
      </c>
      <c r="G525" t="s">
        <v>3989</v>
      </c>
    </row>
    <row r="526" spans="1:7" x14ac:dyDescent="0.25">
      <c r="A526" t="s">
        <v>1538</v>
      </c>
      <c r="B526" t="s">
        <v>1141</v>
      </c>
      <c r="C526">
        <v>1995</v>
      </c>
      <c r="E526" t="s">
        <v>2989</v>
      </c>
      <c r="F526" t="s">
        <v>9404</v>
      </c>
      <c r="G526" t="s">
        <v>3989</v>
      </c>
    </row>
    <row r="527" spans="1:7" x14ac:dyDescent="0.25">
      <c r="A527" t="s">
        <v>1795</v>
      </c>
      <c r="B527" t="s">
        <v>1141</v>
      </c>
      <c r="C527">
        <v>1987</v>
      </c>
      <c r="E527" t="s">
        <v>2989</v>
      </c>
      <c r="F527" t="s">
        <v>8912</v>
      </c>
      <c r="G527" t="s">
        <v>3989</v>
      </c>
    </row>
    <row r="528" spans="1:7" x14ac:dyDescent="0.25">
      <c r="A528" t="s">
        <v>2428</v>
      </c>
      <c r="B528" t="s">
        <v>1144</v>
      </c>
      <c r="C528">
        <v>2008</v>
      </c>
      <c r="E528" t="s">
        <v>3391</v>
      </c>
      <c r="F528" t="s">
        <v>9554</v>
      </c>
      <c r="G528" t="s">
        <v>187</v>
      </c>
    </row>
    <row r="529" spans="1:7" x14ac:dyDescent="0.25">
      <c r="A529" t="s">
        <v>2874</v>
      </c>
      <c r="B529" t="s">
        <v>1144</v>
      </c>
      <c r="C529">
        <v>2005</v>
      </c>
      <c r="E529" s="10" t="s">
        <v>8376</v>
      </c>
      <c r="F529" t="s">
        <v>9343</v>
      </c>
      <c r="G529" t="s">
        <v>3989</v>
      </c>
    </row>
    <row r="530" spans="1:7" x14ac:dyDescent="0.25">
      <c r="A530" t="s">
        <v>160</v>
      </c>
      <c r="B530" t="s">
        <v>1148</v>
      </c>
      <c r="C530">
        <v>2011</v>
      </c>
      <c r="E530" t="s">
        <v>3403</v>
      </c>
      <c r="F530" t="s">
        <v>9252</v>
      </c>
      <c r="G530" t="s">
        <v>3989</v>
      </c>
    </row>
    <row r="531" spans="1:7" x14ac:dyDescent="0.25">
      <c r="A531" t="s">
        <v>759</v>
      </c>
      <c r="B531" t="s">
        <v>1151</v>
      </c>
      <c r="C531">
        <v>2018</v>
      </c>
      <c r="E531" t="s">
        <v>3118</v>
      </c>
      <c r="F531" t="s">
        <v>8603</v>
      </c>
      <c r="G531" t="s">
        <v>3989</v>
      </c>
    </row>
    <row r="532" spans="1:7" x14ac:dyDescent="0.25">
      <c r="A532" t="s">
        <v>2173</v>
      </c>
      <c r="B532" t="s">
        <v>1151</v>
      </c>
      <c r="C532">
        <v>2013</v>
      </c>
      <c r="E532" t="s">
        <v>3118</v>
      </c>
      <c r="F532" t="s">
        <v>9031</v>
      </c>
      <c r="G532" t="s">
        <v>3989</v>
      </c>
    </row>
    <row r="533" spans="1:7" x14ac:dyDescent="0.25">
      <c r="A533" t="s">
        <v>2715</v>
      </c>
      <c r="B533" t="s">
        <v>1155</v>
      </c>
      <c r="C533">
        <v>1999</v>
      </c>
      <c r="E533" t="s">
        <v>3415</v>
      </c>
      <c r="F533" t="s">
        <v>9296</v>
      </c>
      <c r="G533" t="s">
        <v>3989</v>
      </c>
    </row>
    <row r="534" spans="1:7" x14ac:dyDescent="0.25">
      <c r="A534" t="s">
        <v>1661</v>
      </c>
      <c r="B534" t="s">
        <v>1157</v>
      </c>
      <c r="C534">
        <v>2011</v>
      </c>
      <c r="D534" t="s">
        <v>187</v>
      </c>
      <c r="F534" t="s">
        <v>9555</v>
      </c>
      <c r="G534" t="s">
        <v>3989</v>
      </c>
    </row>
    <row r="535" spans="1:7" x14ac:dyDescent="0.25">
      <c r="A535" t="s">
        <v>1746</v>
      </c>
      <c r="B535" t="s">
        <v>1157</v>
      </c>
      <c r="C535">
        <v>2011</v>
      </c>
      <c r="D535" t="s">
        <v>187</v>
      </c>
      <c r="F535" t="s">
        <v>9556</v>
      </c>
      <c r="G535" t="s">
        <v>3989</v>
      </c>
    </row>
    <row r="536" spans="1:7" x14ac:dyDescent="0.25">
      <c r="A536" t="s">
        <v>1761</v>
      </c>
      <c r="B536" t="s">
        <v>9831</v>
      </c>
      <c r="C536">
        <v>1995</v>
      </c>
      <c r="E536" s="10" t="s">
        <v>9832</v>
      </c>
      <c r="F536" t="s">
        <v>9835</v>
      </c>
      <c r="G536" t="s">
        <v>3989</v>
      </c>
    </row>
    <row r="537" spans="1:7" x14ac:dyDescent="0.25">
      <c r="A537" t="s">
        <v>1970</v>
      </c>
      <c r="B537" t="s">
        <v>9831</v>
      </c>
      <c r="C537">
        <v>2012</v>
      </c>
      <c r="E537" s="10" t="s">
        <v>9832</v>
      </c>
      <c r="F537" t="s">
        <v>9833</v>
      </c>
      <c r="G537" t="s">
        <v>3989</v>
      </c>
    </row>
    <row r="538" spans="1:7" x14ac:dyDescent="0.25">
      <c r="A538" t="s">
        <v>2286</v>
      </c>
      <c r="B538" t="s">
        <v>9831</v>
      </c>
      <c r="C538">
        <v>2014</v>
      </c>
      <c r="E538" s="10" t="s">
        <v>9832</v>
      </c>
      <c r="F538" t="s">
        <v>9834</v>
      </c>
      <c r="G538" t="s">
        <v>3989</v>
      </c>
    </row>
    <row r="539" spans="1:7" x14ac:dyDescent="0.25">
      <c r="A539" t="s">
        <v>759</v>
      </c>
      <c r="B539" t="s">
        <v>1159</v>
      </c>
      <c r="C539">
        <v>2018</v>
      </c>
      <c r="E539" t="s">
        <v>3119</v>
      </c>
      <c r="F539" t="s">
        <v>8604</v>
      </c>
      <c r="G539" t="s">
        <v>3989</v>
      </c>
    </row>
    <row r="540" spans="1:7" x14ac:dyDescent="0.25">
      <c r="A540" t="s">
        <v>1046</v>
      </c>
      <c r="B540" t="s">
        <v>1159</v>
      </c>
      <c r="C540">
        <v>2016</v>
      </c>
      <c r="E540" t="s">
        <v>3119</v>
      </c>
      <c r="F540" t="s">
        <v>8703</v>
      </c>
      <c r="G540" t="s">
        <v>3989</v>
      </c>
    </row>
    <row r="541" spans="1:7" x14ac:dyDescent="0.25">
      <c r="A541" t="s">
        <v>2254</v>
      </c>
      <c r="B541" t="s">
        <v>1159</v>
      </c>
      <c r="C541">
        <v>2020</v>
      </c>
      <c r="E541" t="s">
        <v>2982</v>
      </c>
      <c r="F541" t="s">
        <v>9046</v>
      </c>
      <c r="G541" t="s">
        <v>3989</v>
      </c>
    </row>
    <row r="542" spans="1:7" x14ac:dyDescent="0.25">
      <c r="A542" t="s">
        <v>353</v>
      </c>
      <c r="B542" t="s">
        <v>1163</v>
      </c>
      <c r="C542">
        <v>2023</v>
      </c>
      <c r="E542" t="s">
        <v>3030</v>
      </c>
      <c r="F542" t="s">
        <v>8492</v>
      </c>
      <c r="G542" t="s">
        <v>3989</v>
      </c>
    </row>
    <row r="543" spans="1:7" x14ac:dyDescent="0.25">
      <c r="A543" t="s">
        <v>709</v>
      </c>
      <c r="B543" t="s">
        <v>1166</v>
      </c>
      <c r="C543">
        <v>2022</v>
      </c>
      <c r="E543" t="s">
        <v>3089</v>
      </c>
      <c r="F543" t="s">
        <v>8566</v>
      </c>
      <c r="G543" t="s">
        <v>3989</v>
      </c>
    </row>
    <row r="544" spans="1:7" x14ac:dyDescent="0.25">
      <c r="A544" t="s">
        <v>1294</v>
      </c>
      <c r="B544" t="s">
        <v>1166</v>
      </c>
      <c r="C544">
        <v>2019</v>
      </c>
      <c r="E544" t="s">
        <v>3089</v>
      </c>
      <c r="F544" t="s">
        <v>8782</v>
      </c>
      <c r="G544" t="s">
        <v>3989</v>
      </c>
    </row>
    <row r="545" spans="1:7" x14ac:dyDescent="0.25">
      <c r="A545" t="s">
        <v>2136</v>
      </c>
      <c r="B545" t="s">
        <v>1168</v>
      </c>
      <c r="C545">
        <v>2020</v>
      </c>
      <c r="E545" t="s">
        <v>3013</v>
      </c>
      <c r="F545" t="s">
        <v>9557</v>
      </c>
      <c r="G545" t="s">
        <v>187</v>
      </c>
    </row>
    <row r="546" spans="1:7" x14ac:dyDescent="0.25">
      <c r="A546" t="s">
        <v>256</v>
      </c>
      <c r="B546" t="s">
        <v>1171</v>
      </c>
      <c r="C546">
        <v>1994</v>
      </c>
      <c r="E546" s="10" t="s">
        <v>8418</v>
      </c>
      <c r="F546" t="s">
        <v>8419</v>
      </c>
      <c r="G546" t="s">
        <v>3989</v>
      </c>
    </row>
    <row r="547" spans="1:7" x14ac:dyDescent="0.25">
      <c r="A547" t="s">
        <v>1284</v>
      </c>
      <c r="B547" t="s">
        <v>1171</v>
      </c>
      <c r="C547">
        <v>1984</v>
      </c>
      <c r="E547" t="s">
        <v>3220</v>
      </c>
      <c r="F547" t="s">
        <v>8763</v>
      </c>
      <c r="G547" t="s">
        <v>3989</v>
      </c>
    </row>
    <row r="548" spans="1:7" x14ac:dyDescent="0.25">
      <c r="A548" t="s">
        <v>1171</v>
      </c>
      <c r="B548" t="s">
        <v>1174</v>
      </c>
      <c r="C548">
        <v>2002</v>
      </c>
      <c r="D548" t="s">
        <v>187</v>
      </c>
      <c r="F548" t="s">
        <v>9558</v>
      </c>
      <c r="G548" t="s">
        <v>3989</v>
      </c>
    </row>
    <row r="549" spans="1:7" x14ac:dyDescent="0.25">
      <c r="A549" t="s">
        <v>256</v>
      </c>
      <c r="B549" t="s">
        <v>1177</v>
      </c>
      <c r="C549">
        <v>1994</v>
      </c>
      <c r="E549" t="s">
        <v>2990</v>
      </c>
      <c r="F549" t="s">
        <v>8442</v>
      </c>
      <c r="G549" t="s">
        <v>3989</v>
      </c>
    </row>
    <row r="550" spans="1:7" x14ac:dyDescent="0.25">
      <c r="A550" t="s">
        <v>1174</v>
      </c>
      <c r="B550" t="s">
        <v>1177</v>
      </c>
      <c r="C550">
        <v>2007</v>
      </c>
      <c r="D550" t="s">
        <v>187</v>
      </c>
      <c r="F550" t="s">
        <v>9559</v>
      </c>
      <c r="G550" t="s">
        <v>3989</v>
      </c>
    </row>
    <row r="551" spans="1:7" x14ac:dyDescent="0.25">
      <c r="A551" t="s">
        <v>1284</v>
      </c>
      <c r="B551" t="s">
        <v>1177</v>
      </c>
      <c r="C551">
        <v>1984</v>
      </c>
      <c r="E551" t="s">
        <v>2990</v>
      </c>
      <c r="F551" t="s">
        <v>8764</v>
      </c>
      <c r="G551" t="s">
        <v>3989</v>
      </c>
    </row>
    <row r="552" spans="1:7" x14ac:dyDescent="0.25">
      <c r="A552" t="s">
        <v>2804</v>
      </c>
      <c r="B552" t="s">
        <v>1180</v>
      </c>
      <c r="C552">
        <v>2021</v>
      </c>
      <c r="E552" t="s">
        <v>2982</v>
      </c>
      <c r="F552" t="s">
        <v>9312</v>
      </c>
      <c r="G552" t="s">
        <v>3989</v>
      </c>
    </row>
    <row r="553" spans="1:7" x14ac:dyDescent="0.25">
      <c r="A553" t="s">
        <v>1180</v>
      </c>
      <c r="B553" t="s">
        <v>1184</v>
      </c>
      <c r="C553">
        <v>2024</v>
      </c>
      <c r="D553" t="s">
        <v>187</v>
      </c>
      <c r="F553" t="s">
        <v>9560</v>
      </c>
      <c r="G553" t="s">
        <v>3989</v>
      </c>
    </row>
    <row r="554" spans="1:7" x14ac:dyDescent="0.25">
      <c r="A554" t="s">
        <v>1187</v>
      </c>
      <c r="B554" t="s">
        <v>1191</v>
      </c>
      <c r="C554">
        <v>2020</v>
      </c>
      <c r="D554" t="s">
        <v>187</v>
      </c>
      <c r="F554" t="s">
        <v>9561</v>
      </c>
      <c r="G554" t="s">
        <v>3989</v>
      </c>
    </row>
    <row r="555" spans="1:7" x14ac:dyDescent="0.25">
      <c r="A555" t="s">
        <v>353</v>
      </c>
      <c r="B555" t="s">
        <v>1195</v>
      </c>
      <c r="C555">
        <v>2023</v>
      </c>
      <c r="E555" s="10" t="s">
        <v>8406</v>
      </c>
      <c r="F555" t="s">
        <v>8493</v>
      </c>
      <c r="G555" t="s">
        <v>3989</v>
      </c>
    </row>
    <row r="556" spans="1:7" x14ac:dyDescent="0.25">
      <c r="A556" t="s">
        <v>2804</v>
      </c>
      <c r="B556" t="s">
        <v>1195</v>
      </c>
      <c r="C556">
        <v>2021</v>
      </c>
      <c r="E556" t="s">
        <v>3423</v>
      </c>
      <c r="F556" t="s">
        <v>9313</v>
      </c>
      <c r="G556" t="s">
        <v>3989</v>
      </c>
    </row>
    <row r="557" spans="1:7" x14ac:dyDescent="0.25">
      <c r="A557" t="s">
        <v>1795</v>
      </c>
      <c r="B557" t="s">
        <v>1197</v>
      </c>
      <c r="C557">
        <v>1987</v>
      </c>
      <c r="E557" t="s">
        <v>3277</v>
      </c>
      <c r="F557" t="s">
        <v>9562</v>
      </c>
      <c r="G557" t="s">
        <v>187</v>
      </c>
    </row>
    <row r="558" spans="1:7" x14ac:dyDescent="0.25">
      <c r="A558" t="s">
        <v>497</v>
      </c>
      <c r="B558" t="s">
        <v>1201</v>
      </c>
      <c r="C558">
        <v>2022</v>
      </c>
      <c r="E558" s="10" t="s">
        <v>8397</v>
      </c>
      <c r="F558" t="s">
        <v>9384</v>
      </c>
      <c r="G558" t="s">
        <v>3989</v>
      </c>
    </row>
    <row r="559" spans="1:7" x14ac:dyDescent="0.25">
      <c r="A559" t="s">
        <v>1549</v>
      </c>
      <c r="B559" t="s">
        <v>1201</v>
      </c>
      <c r="C559">
        <v>2021</v>
      </c>
      <c r="E559" s="10" t="s">
        <v>8397</v>
      </c>
      <c r="F559" t="s">
        <v>9385</v>
      </c>
      <c r="G559" t="s">
        <v>3989</v>
      </c>
    </row>
    <row r="560" spans="1:7" x14ac:dyDescent="0.25">
      <c r="A560" t="s">
        <v>2698</v>
      </c>
      <c r="B560" t="s">
        <v>1201</v>
      </c>
      <c r="C560">
        <v>2022</v>
      </c>
      <c r="E560" s="10" t="s">
        <v>8397</v>
      </c>
      <c r="F560" t="s">
        <v>9386</v>
      </c>
      <c r="G560" t="s">
        <v>3989</v>
      </c>
    </row>
    <row r="561" spans="1:7" x14ac:dyDescent="0.25">
      <c r="A561" t="s">
        <v>346</v>
      </c>
      <c r="B561" t="s">
        <v>1211</v>
      </c>
      <c r="C561">
        <v>2022</v>
      </c>
      <c r="E561" s="10" t="s">
        <v>8341</v>
      </c>
      <c r="F561" t="s">
        <v>8473</v>
      </c>
      <c r="G561" t="s">
        <v>3989</v>
      </c>
    </row>
    <row r="562" spans="1:7" x14ac:dyDescent="0.25">
      <c r="A562" t="s">
        <v>847</v>
      </c>
      <c r="B562" t="s">
        <v>1211</v>
      </c>
      <c r="C562">
        <v>1996</v>
      </c>
      <c r="E562" s="10" t="s">
        <v>8342</v>
      </c>
      <c r="F562" t="s">
        <v>8636</v>
      </c>
      <c r="G562" t="s">
        <v>3989</v>
      </c>
    </row>
    <row r="563" spans="1:7" x14ac:dyDescent="0.25">
      <c r="A563" t="s">
        <v>2804</v>
      </c>
      <c r="B563" t="s">
        <v>1211</v>
      </c>
      <c r="C563">
        <v>2021</v>
      </c>
      <c r="E563" t="s">
        <v>3013</v>
      </c>
      <c r="F563" t="s">
        <v>9563</v>
      </c>
      <c r="G563" t="s">
        <v>187</v>
      </c>
    </row>
    <row r="564" spans="1:7" x14ac:dyDescent="0.25">
      <c r="A564" t="s">
        <v>1294</v>
      </c>
      <c r="B564" t="s">
        <v>1215</v>
      </c>
      <c r="C564">
        <v>2019</v>
      </c>
      <c r="E564" s="10" t="s">
        <v>12668</v>
      </c>
      <c r="F564" t="s">
        <v>12669</v>
      </c>
      <c r="G564" t="s">
        <v>3989</v>
      </c>
    </row>
    <row r="565" spans="1:7" x14ac:dyDescent="0.25">
      <c r="A565" t="s">
        <v>2136</v>
      </c>
      <c r="B565" t="s">
        <v>1215</v>
      </c>
      <c r="C565">
        <v>2020</v>
      </c>
      <c r="E565" s="10" t="s">
        <v>12668</v>
      </c>
      <c r="F565" t="s">
        <v>12669</v>
      </c>
      <c r="G565" t="s">
        <v>3989</v>
      </c>
    </row>
    <row r="566" spans="1:7" x14ac:dyDescent="0.25">
      <c r="A566" t="s">
        <v>1046</v>
      </c>
      <c r="B566" t="s">
        <v>1219</v>
      </c>
      <c r="C566">
        <v>2016</v>
      </c>
      <c r="E566" t="s">
        <v>2982</v>
      </c>
      <c r="F566" t="s">
        <v>8704</v>
      </c>
      <c r="G566" t="s">
        <v>3989</v>
      </c>
    </row>
    <row r="567" spans="1:7" x14ac:dyDescent="0.25">
      <c r="A567" t="s">
        <v>1294</v>
      </c>
      <c r="B567" t="s">
        <v>1219</v>
      </c>
      <c r="C567">
        <v>2019</v>
      </c>
      <c r="E567" t="s">
        <v>2982</v>
      </c>
      <c r="F567" t="s">
        <v>8783</v>
      </c>
      <c r="G567" t="s">
        <v>3989</v>
      </c>
    </row>
    <row r="568" spans="1:7" x14ac:dyDescent="0.25">
      <c r="A568" t="s">
        <v>2428</v>
      </c>
      <c r="B568" t="s">
        <v>1219</v>
      </c>
      <c r="C568">
        <v>2008</v>
      </c>
      <c r="E568" t="s">
        <v>2982</v>
      </c>
      <c r="F568" t="s">
        <v>9189</v>
      </c>
      <c r="G568" t="s">
        <v>3989</v>
      </c>
    </row>
    <row r="569" spans="1:7" x14ac:dyDescent="0.25">
      <c r="A569" t="s">
        <v>160</v>
      </c>
      <c r="B569" t="s">
        <v>1219</v>
      </c>
      <c r="C569">
        <v>2011</v>
      </c>
      <c r="E569" t="s">
        <v>2982</v>
      </c>
      <c r="F569" t="s">
        <v>9253</v>
      </c>
      <c r="G569" t="s">
        <v>3989</v>
      </c>
    </row>
    <row r="570" spans="1:7" x14ac:dyDescent="0.25">
      <c r="A570" t="s">
        <v>964</v>
      </c>
      <c r="B570" t="s">
        <v>1223</v>
      </c>
      <c r="C570">
        <v>2006</v>
      </c>
      <c r="E570" t="s">
        <v>2982</v>
      </c>
      <c r="F570" t="s">
        <v>8681</v>
      </c>
      <c r="G570" t="s">
        <v>3989</v>
      </c>
    </row>
    <row r="571" spans="1:7" x14ac:dyDescent="0.25">
      <c r="A571" t="s">
        <v>2154</v>
      </c>
      <c r="B571" t="s">
        <v>1227</v>
      </c>
      <c r="C571">
        <v>1980</v>
      </c>
      <c r="E571" t="s">
        <v>3321</v>
      </c>
      <c r="F571" t="s">
        <v>9011</v>
      </c>
      <c r="G571" t="s">
        <v>3989</v>
      </c>
    </row>
    <row r="572" spans="1:7" x14ac:dyDescent="0.25">
      <c r="A572" t="s">
        <v>160</v>
      </c>
      <c r="B572" t="s">
        <v>1227</v>
      </c>
      <c r="C572">
        <v>2011</v>
      </c>
      <c r="E572" t="s">
        <v>3321</v>
      </c>
      <c r="F572" t="s">
        <v>9254</v>
      </c>
      <c r="G572" t="s">
        <v>3989</v>
      </c>
    </row>
    <row r="573" spans="1:7" x14ac:dyDescent="0.25">
      <c r="A573" t="s">
        <v>90</v>
      </c>
      <c r="B573" t="s">
        <v>1231</v>
      </c>
      <c r="C573">
        <v>2022</v>
      </c>
      <c r="E573" t="s">
        <v>3357</v>
      </c>
      <c r="F573" t="s">
        <v>9564</v>
      </c>
      <c r="G573" t="s">
        <v>187</v>
      </c>
    </row>
    <row r="574" spans="1:7" x14ac:dyDescent="0.25">
      <c r="A574" t="s">
        <v>930</v>
      </c>
      <c r="B574" t="s">
        <v>1235</v>
      </c>
      <c r="C574">
        <v>2015</v>
      </c>
      <c r="E574" t="s">
        <v>3154</v>
      </c>
      <c r="F574" t="s">
        <v>8670</v>
      </c>
      <c r="G574" t="s">
        <v>3989</v>
      </c>
    </row>
    <row r="575" spans="1:7" x14ac:dyDescent="0.25">
      <c r="A575" t="s">
        <v>1046</v>
      </c>
      <c r="B575" t="s">
        <v>1235</v>
      </c>
      <c r="C575">
        <v>2016</v>
      </c>
      <c r="E575" s="10" t="s">
        <v>9799</v>
      </c>
      <c r="F575" t="s">
        <v>9798</v>
      </c>
      <c r="G575" t="s">
        <v>3989</v>
      </c>
    </row>
    <row r="576" spans="1:7" x14ac:dyDescent="0.25">
      <c r="A576" t="s">
        <v>1855</v>
      </c>
      <c r="B576" t="s">
        <v>1235</v>
      </c>
      <c r="C576">
        <v>2015</v>
      </c>
      <c r="E576" t="s">
        <v>3297</v>
      </c>
      <c r="F576" t="s">
        <v>8948</v>
      </c>
      <c r="G576" t="s">
        <v>3989</v>
      </c>
    </row>
    <row r="577" spans="1:7" x14ac:dyDescent="0.25">
      <c r="A577" t="s">
        <v>2428</v>
      </c>
      <c r="B577" t="s">
        <v>1235</v>
      </c>
      <c r="C577">
        <v>2008</v>
      </c>
      <c r="E577" t="s">
        <v>3297</v>
      </c>
      <c r="F577" t="s">
        <v>9190</v>
      </c>
      <c r="G577" t="s">
        <v>3989</v>
      </c>
    </row>
    <row r="578" spans="1:7" x14ac:dyDescent="0.25">
      <c r="A578" t="s">
        <v>2518</v>
      </c>
      <c r="B578" t="s">
        <v>1235</v>
      </c>
      <c r="C578">
        <v>2013</v>
      </c>
      <c r="E578" t="s">
        <v>3297</v>
      </c>
      <c r="F578" t="s">
        <v>9223</v>
      </c>
      <c r="G578" t="s">
        <v>3989</v>
      </c>
    </row>
    <row r="579" spans="1:7" x14ac:dyDescent="0.25">
      <c r="A579" t="s">
        <v>160</v>
      </c>
      <c r="B579" t="s">
        <v>1235</v>
      </c>
      <c r="C579">
        <v>2011</v>
      </c>
      <c r="E579" s="10" t="s">
        <v>9799</v>
      </c>
      <c r="F579" t="s">
        <v>9797</v>
      </c>
      <c r="G579" t="s">
        <v>3989</v>
      </c>
    </row>
    <row r="580" spans="1:7" x14ac:dyDescent="0.25">
      <c r="A580" t="s">
        <v>1235</v>
      </c>
      <c r="B580" t="s">
        <v>1239</v>
      </c>
      <c r="C580">
        <v>2026</v>
      </c>
      <c r="D580" t="s">
        <v>187</v>
      </c>
      <c r="F580" t="s">
        <v>9565</v>
      </c>
      <c r="G580" t="s">
        <v>3989</v>
      </c>
    </row>
    <row r="581" spans="1:7" x14ac:dyDescent="0.25">
      <c r="A581" t="s">
        <v>2804</v>
      </c>
      <c r="B581" t="s">
        <v>1243</v>
      </c>
      <c r="C581">
        <v>2021</v>
      </c>
      <c r="E581" t="s">
        <v>3013</v>
      </c>
      <c r="F581" t="s">
        <v>9566</v>
      </c>
      <c r="G581" t="s">
        <v>187</v>
      </c>
    </row>
    <row r="582" spans="1:7" x14ac:dyDescent="0.25">
      <c r="A582" t="s">
        <v>746</v>
      </c>
      <c r="B582" t="s">
        <v>1245</v>
      </c>
      <c r="C582">
        <v>2015</v>
      </c>
      <c r="E582" s="10" t="s">
        <v>8398</v>
      </c>
      <c r="F582" t="s">
        <v>8582</v>
      </c>
      <c r="G582" t="s">
        <v>3989</v>
      </c>
    </row>
    <row r="583" spans="1:7" x14ac:dyDescent="0.25">
      <c r="A583" t="s">
        <v>847</v>
      </c>
      <c r="B583" t="s">
        <v>1245</v>
      </c>
      <c r="C583">
        <v>1996</v>
      </c>
      <c r="E583" s="10" t="s">
        <v>8398</v>
      </c>
      <c r="F583" t="s">
        <v>8637</v>
      </c>
      <c r="G583" t="s">
        <v>3989</v>
      </c>
    </row>
    <row r="584" spans="1:7" x14ac:dyDescent="0.25">
      <c r="A584" t="s">
        <v>90</v>
      </c>
      <c r="B584" t="s">
        <v>1245</v>
      </c>
      <c r="C584">
        <v>2017</v>
      </c>
      <c r="E584" t="s">
        <v>3358</v>
      </c>
      <c r="F584" t="s">
        <v>9098</v>
      </c>
      <c r="G584" t="s">
        <v>3989</v>
      </c>
    </row>
    <row r="585" spans="1:7" x14ac:dyDescent="0.25">
      <c r="A585" t="s">
        <v>2804</v>
      </c>
      <c r="B585" t="s">
        <v>1251</v>
      </c>
      <c r="C585">
        <v>2021</v>
      </c>
      <c r="E585" t="s">
        <v>1254</v>
      </c>
      <c r="F585" t="s">
        <v>9314</v>
      </c>
      <c r="G585" t="s">
        <v>3989</v>
      </c>
    </row>
    <row r="586" spans="1:7" x14ac:dyDescent="0.25">
      <c r="A586" t="s">
        <v>90</v>
      </c>
      <c r="B586" t="s">
        <v>1255</v>
      </c>
      <c r="C586">
        <v>2017</v>
      </c>
      <c r="E586" t="s">
        <v>3359</v>
      </c>
      <c r="F586" t="s">
        <v>9567</v>
      </c>
      <c r="G586" t="s">
        <v>187</v>
      </c>
    </row>
    <row r="587" spans="1:7" x14ac:dyDescent="0.25">
      <c r="A587" t="s">
        <v>689</v>
      </c>
      <c r="B587" t="s">
        <v>1259</v>
      </c>
      <c r="C587">
        <v>2015</v>
      </c>
      <c r="E587" t="s">
        <v>2982</v>
      </c>
      <c r="F587" t="s">
        <v>8561</v>
      </c>
      <c r="G587" t="s">
        <v>3989</v>
      </c>
    </row>
    <row r="588" spans="1:7" x14ac:dyDescent="0.25">
      <c r="A588" t="s">
        <v>1259</v>
      </c>
      <c r="B588" t="s">
        <v>1262</v>
      </c>
      <c r="C588">
        <v>2021</v>
      </c>
      <c r="D588" t="s">
        <v>187</v>
      </c>
      <c r="F588" t="s">
        <v>9568</v>
      </c>
      <c r="G588" t="s">
        <v>3989</v>
      </c>
    </row>
    <row r="589" spans="1:7" x14ac:dyDescent="0.25">
      <c r="A589" t="s">
        <v>1144</v>
      </c>
      <c r="B589" t="s">
        <v>1265</v>
      </c>
      <c r="C589">
        <v>2012</v>
      </c>
      <c r="E589" s="10" t="s">
        <v>8374</v>
      </c>
      <c r="F589" t="s">
        <v>8734</v>
      </c>
      <c r="G589" t="s">
        <v>3989</v>
      </c>
    </row>
    <row r="590" spans="1:7" x14ac:dyDescent="0.25">
      <c r="A590" t="s">
        <v>2428</v>
      </c>
      <c r="B590" t="s">
        <v>1265</v>
      </c>
      <c r="C590">
        <v>2008</v>
      </c>
      <c r="E590" s="10" t="s">
        <v>8374</v>
      </c>
      <c r="F590" t="s">
        <v>9191</v>
      </c>
      <c r="G590" t="s">
        <v>3989</v>
      </c>
    </row>
    <row r="591" spans="1:7" x14ac:dyDescent="0.25">
      <c r="A591" t="s">
        <v>1046</v>
      </c>
      <c r="B591" t="s">
        <v>1272</v>
      </c>
      <c r="C591">
        <v>2016</v>
      </c>
      <c r="E591" t="s">
        <v>3185</v>
      </c>
      <c r="F591" t="s">
        <v>8705</v>
      </c>
      <c r="G591" t="s">
        <v>3989</v>
      </c>
    </row>
    <row r="592" spans="1:7" x14ac:dyDescent="0.25">
      <c r="A592" t="s">
        <v>2804</v>
      </c>
      <c r="B592" t="s">
        <v>1276</v>
      </c>
      <c r="C592">
        <v>2021</v>
      </c>
      <c r="E592" t="s">
        <v>2982</v>
      </c>
      <c r="F592" t="s">
        <v>9315</v>
      </c>
      <c r="G592" t="s">
        <v>3989</v>
      </c>
    </row>
    <row r="593" spans="1:7" x14ac:dyDescent="0.25">
      <c r="A593" t="s">
        <v>1276</v>
      </c>
      <c r="B593" t="s">
        <v>1280</v>
      </c>
      <c r="C593">
        <v>2022</v>
      </c>
      <c r="D593" t="s">
        <v>187</v>
      </c>
      <c r="F593" t="s">
        <v>9569</v>
      </c>
      <c r="G593" t="s">
        <v>3989</v>
      </c>
    </row>
    <row r="594" spans="1:7" x14ac:dyDescent="0.25">
      <c r="A594" t="s">
        <v>1855</v>
      </c>
      <c r="B594" t="s">
        <v>7680</v>
      </c>
      <c r="C594">
        <v>2015</v>
      </c>
      <c r="E594" t="s">
        <v>7683</v>
      </c>
      <c r="F594" t="s">
        <v>8949</v>
      </c>
      <c r="G594" t="s">
        <v>3989</v>
      </c>
    </row>
    <row r="595" spans="1:7" x14ac:dyDescent="0.25">
      <c r="A595" t="s">
        <v>2154</v>
      </c>
      <c r="B595" t="s">
        <v>1284</v>
      </c>
      <c r="C595">
        <v>1980</v>
      </c>
      <c r="F595" t="s">
        <v>9570</v>
      </c>
      <c r="G595" t="s">
        <v>187</v>
      </c>
    </row>
    <row r="596" spans="1:7" x14ac:dyDescent="0.25">
      <c r="A596" t="s">
        <v>2348</v>
      </c>
      <c r="B596" t="s">
        <v>1287</v>
      </c>
      <c r="C596">
        <v>2006</v>
      </c>
      <c r="E596" t="s">
        <v>3338</v>
      </c>
      <c r="F596" t="s">
        <v>9053</v>
      </c>
      <c r="G596" t="s">
        <v>3989</v>
      </c>
    </row>
    <row r="597" spans="1:7" x14ac:dyDescent="0.25">
      <c r="A597" t="s">
        <v>90</v>
      </c>
      <c r="B597" t="s">
        <v>1290</v>
      </c>
      <c r="C597">
        <v>2017</v>
      </c>
      <c r="F597" t="s">
        <v>9571</v>
      </c>
      <c r="G597" t="s">
        <v>187</v>
      </c>
    </row>
    <row r="598" spans="1:7" x14ac:dyDescent="0.25">
      <c r="A598" t="s">
        <v>746</v>
      </c>
      <c r="B598" t="s">
        <v>1294</v>
      </c>
      <c r="C598">
        <v>2015</v>
      </c>
      <c r="E598" s="10" t="s">
        <v>8334</v>
      </c>
      <c r="F598" t="s">
        <v>8583</v>
      </c>
      <c r="G598" t="s">
        <v>3989</v>
      </c>
    </row>
    <row r="599" spans="1:7" x14ac:dyDescent="0.25">
      <c r="A599" t="s">
        <v>759</v>
      </c>
      <c r="B599" t="s">
        <v>1294</v>
      </c>
      <c r="C599">
        <v>2018</v>
      </c>
      <c r="E599" s="10" t="s">
        <v>8334</v>
      </c>
      <c r="F599" t="s">
        <v>8605</v>
      </c>
      <c r="G599" t="s">
        <v>3989</v>
      </c>
    </row>
    <row r="600" spans="1:7" x14ac:dyDescent="0.25">
      <c r="A600" t="s">
        <v>1046</v>
      </c>
      <c r="B600" t="s">
        <v>1294</v>
      </c>
      <c r="C600">
        <v>2016</v>
      </c>
      <c r="E600" s="10" t="s">
        <v>8334</v>
      </c>
      <c r="F600" t="s">
        <v>8706</v>
      </c>
      <c r="G600" t="s">
        <v>3989</v>
      </c>
    </row>
    <row r="601" spans="1:7" x14ac:dyDescent="0.25">
      <c r="A601" t="s">
        <v>2173</v>
      </c>
      <c r="B601" t="s">
        <v>1294</v>
      </c>
      <c r="C601">
        <v>2013</v>
      </c>
      <c r="E601" s="10" t="s">
        <v>8334</v>
      </c>
      <c r="F601" t="s">
        <v>9032</v>
      </c>
      <c r="G601" t="s">
        <v>3989</v>
      </c>
    </row>
    <row r="602" spans="1:7" x14ac:dyDescent="0.25">
      <c r="A602" t="s">
        <v>90</v>
      </c>
      <c r="B602" t="s">
        <v>1294</v>
      </c>
      <c r="C602">
        <v>2017</v>
      </c>
      <c r="E602" s="10" t="s">
        <v>8334</v>
      </c>
      <c r="F602" t="s">
        <v>9099</v>
      </c>
      <c r="G602" t="s">
        <v>3989</v>
      </c>
    </row>
    <row r="603" spans="1:7" x14ac:dyDescent="0.25">
      <c r="A603" t="s">
        <v>2428</v>
      </c>
      <c r="B603" t="s">
        <v>1294</v>
      </c>
      <c r="C603">
        <v>2008</v>
      </c>
      <c r="E603" s="10" t="s">
        <v>8334</v>
      </c>
      <c r="F603" t="s">
        <v>9192</v>
      </c>
      <c r="G603" t="s">
        <v>3989</v>
      </c>
    </row>
    <row r="604" spans="1:7" x14ac:dyDescent="0.25">
      <c r="A604" t="s">
        <v>160</v>
      </c>
      <c r="B604" t="s">
        <v>1294</v>
      </c>
      <c r="C604">
        <v>2011</v>
      </c>
      <c r="E604" s="10" t="s">
        <v>8334</v>
      </c>
      <c r="F604" t="s">
        <v>9255</v>
      </c>
      <c r="G604" t="s">
        <v>3989</v>
      </c>
    </row>
    <row r="605" spans="1:7" x14ac:dyDescent="0.25">
      <c r="A605" t="s">
        <v>2906</v>
      </c>
      <c r="B605" t="s">
        <v>1294</v>
      </c>
      <c r="C605">
        <v>2018</v>
      </c>
      <c r="E605" s="10" t="s">
        <v>8334</v>
      </c>
      <c r="F605" t="s">
        <v>9349</v>
      </c>
      <c r="G605" t="s">
        <v>3989</v>
      </c>
    </row>
    <row r="606" spans="1:7" x14ac:dyDescent="0.25">
      <c r="A606" t="s">
        <v>1294</v>
      </c>
      <c r="B606" t="s">
        <v>1298</v>
      </c>
      <c r="C606">
        <v>2019</v>
      </c>
      <c r="D606" t="s">
        <v>187</v>
      </c>
      <c r="F606" t="s">
        <v>9572</v>
      </c>
      <c r="G606" t="s">
        <v>3989</v>
      </c>
    </row>
    <row r="607" spans="1:7" x14ac:dyDescent="0.25">
      <c r="A607" t="s">
        <v>847</v>
      </c>
      <c r="B607" t="s">
        <v>1302</v>
      </c>
      <c r="C607">
        <v>1996</v>
      </c>
      <c r="E607" s="10" t="s">
        <v>9994</v>
      </c>
      <c r="F607" t="s">
        <v>9573</v>
      </c>
      <c r="G607" t="s">
        <v>3989</v>
      </c>
    </row>
    <row r="608" spans="1:7" x14ac:dyDescent="0.25">
      <c r="A608" t="s">
        <v>2804</v>
      </c>
      <c r="B608" t="s">
        <v>1302</v>
      </c>
      <c r="C608">
        <v>2021</v>
      </c>
      <c r="E608" t="s">
        <v>3013</v>
      </c>
      <c r="F608" t="s">
        <v>9574</v>
      </c>
      <c r="G608" t="s">
        <v>187</v>
      </c>
    </row>
    <row r="609" spans="1:7" x14ac:dyDescent="0.25">
      <c r="A609" t="s">
        <v>1144</v>
      </c>
      <c r="B609" t="s">
        <v>1306</v>
      </c>
      <c r="C609">
        <v>2012</v>
      </c>
      <c r="E609" t="s">
        <v>3202</v>
      </c>
      <c r="F609" t="s">
        <v>9405</v>
      </c>
      <c r="G609" t="s">
        <v>3989</v>
      </c>
    </row>
    <row r="610" spans="1:7" x14ac:dyDescent="0.25">
      <c r="A610" t="s">
        <v>1306</v>
      </c>
      <c r="B610" t="s">
        <v>1310</v>
      </c>
      <c r="C610">
        <v>2014</v>
      </c>
      <c r="D610" t="s">
        <v>187</v>
      </c>
      <c r="F610" t="s">
        <v>9575</v>
      </c>
      <c r="G610" t="s">
        <v>3989</v>
      </c>
    </row>
    <row r="611" spans="1:7" x14ac:dyDescent="0.25">
      <c r="A611" t="s">
        <v>811</v>
      </c>
      <c r="B611" t="s">
        <v>1312</v>
      </c>
      <c r="C611">
        <v>2024</v>
      </c>
      <c r="E611" t="s">
        <v>2982</v>
      </c>
      <c r="F611" t="s">
        <v>8622</v>
      </c>
      <c r="G611" t="s">
        <v>3989</v>
      </c>
    </row>
    <row r="612" spans="1:7" x14ac:dyDescent="0.25">
      <c r="A612" t="s">
        <v>1306</v>
      </c>
      <c r="B612" t="s">
        <v>1312</v>
      </c>
      <c r="C612">
        <v>2014</v>
      </c>
      <c r="D612" t="s">
        <v>187</v>
      </c>
      <c r="F612" t="s">
        <v>9576</v>
      </c>
      <c r="G612" t="s">
        <v>3989</v>
      </c>
    </row>
    <row r="613" spans="1:7" x14ac:dyDescent="0.25">
      <c r="A613" t="s">
        <v>90</v>
      </c>
      <c r="B613" t="s">
        <v>7833</v>
      </c>
      <c r="C613">
        <v>2017</v>
      </c>
      <c r="E613" t="s">
        <v>7832</v>
      </c>
      <c r="F613" t="s">
        <v>9100</v>
      </c>
      <c r="G613" t="s">
        <v>3989</v>
      </c>
    </row>
    <row r="614" spans="1:7" x14ac:dyDescent="0.25">
      <c r="A614" t="s">
        <v>341</v>
      </c>
      <c r="B614" t="s">
        <v>1317</v>
      </c>
      <c r="C614">
        <v>1997</v>
      </c>
      <c r="E614" t="s">
        <v>3009</v>
      </c>
      <c r="F614" t="s">
        <v>9407</v>
      </c>
      <c r="G614" t="s">
        <v>3989</v>
      </c>
    </row>
    <row r="615" spans="1:7" x14ac:dyDescent="0.25">
      <c r="A615" t="s">
        <v>1795</v>
      </c>
      <c r="B615" t="s">
        <v>1317</v>
      </c>
      <c r="C615">
        <v>1987</v>
      </c>
      <c r="E615" t="s">
        <v>3278</v>
      </c>
      <c r="F615" t="s">
        <v>8913</v>
      </c>
      <c r="G615" t="s">
        <v>3989</v>
      </c>
    </row>
    <row r="616" spans="1:7" x14ac:dyDescent="0.25">
      <c r="A616" t="s">
        <v>1855</v>
      </c>
      <c r="B616" t="s">
        <v>1317</v>
      </c>
      <c r="C616">
        <v>2015</v>
      </c>
      <c r="E616" t="s">
        <v>3009</v>
      </c>
      <c r="F616" t="s">
        <v>9577</v>
      </c>
      <c r="G616" t="s">
        <v>187</v>
      </c>
    </row>
    <row r="617" spans="1:7" x14ac:dyDescent="0.25">
      <c r="A617" t="s">
        <v>2023</v>
      </c>
      <c r="B617" t="s">
        <v>1317</v>
      </c>
      <c r="C617">
        <v>2003</v>
      </c>
      <c r="E617" t="s">
        <v>3305</v>
      </c>
      <c r="F617" t="s">
        <v>9406</v>
      </c>
      <c r="G617" t="s">
        <v>3989</v>
      </c>
    </row>
    <row r="618" spans="1:7" x14ac:dyDescent="0.25">
      <c r="A618" t="s">
        <v>1144</v>
      </c>
      <c r="B618" t="s">
        <v>1320</v>
      </c>
      <c r="C618">
        <v>2012</v>
      </c>
      <c r="E618" t="s">
        <v>3203</v>
      </c>
      <c r="F618" t="s">
        <v>8735</v>
      </c>
      <c r="G618" t="s">
        <v>3989</v>
      </c>
    </row>
    <row r="619" spans="1:7" x14ac:dyDescent="0.25">
      <c r="A619" t="s">
        <v>160</v>
      </c>
      <c r="B619" t="s">
        <v>1320</v>
      </c>
      <c r="C619">
        <v>2011</v>
      </c>
      <c r="E619" t="s">
        <v>3203</v>
      </c>
      <c r="F619" t="s">
        <v>9256</v>
      </c>
      <c r="G619" t="s">
        <v>3989</v>
      </c>
    </row>
    <row r="620" spans="1:7" x14ac:dyDescent="0.25">
      <c r="A620" t="s">
        <v>1294</v>
      </c>
      <c r="B620" t="s">
        <v>1326</v>
      </c>
      <c r="C620">
        <v>2019</v>
      </c>
      <c r="E620" t="s">
        <v>3226</v>
      </c>
      <c r="F620" t="s">
        <v>9578</v>
      </c>
      <c r="G620" t="s">
        <v>187</v>
      </c>
    </row>
    <row r="621" spans="1:7" x14ac:dyDescent="0.25">
      <c r="A621" t="s">
        <v>344</v>
      </c>
      <c r="B621" t="s">
        <v>1330</v>
      </c>
      <c r="C621">
        <v>2023</v>
      </c>
      <c r="E621" t="s">
        <v>2982</v>
      </c>
      <c r="F621" t="s">
        <v>8464</v>
      </c>
      <c r="G621" t="s">
        <v>3989</v>
      </c>
    </row>
    <row r="622" spans="1:7" x14ac:dyDescent="0.25">
      <c r="A622" t="s">
        <v>1144</v>
      </c>
      <c r="B622" t="s">
        <v>1334</v>
      </c>
      <c r="C622">
        <v>2012</v>
      </c>
      <c r="E622" s="10" t="s">
        <v>8427</v>
      </c>
      <c r="F622" t="s">
        <v>8426</v>
      </c>
      <c r="G622" t="s">
        <v>3989</v>
      </c>
    </row>
    <row r="623" spans="1:7" x14ac:dyDescent="0.25">
      <c r="A623" t="s">
        <v>1144</v>
      </c>
      <c r="B623" t="s">
        <v>1336</v>
      </c>
      <c r="C623">
        <v>2012</v>
      </c>
      <c r="E623" s="10" t="s">
        <v>8329</v>
      </c>
      <c r="F623" t="s">
        <v>8736</v>
      </c>
      <c r="G623" t="s">
        <v>3989</v>
      </c>
    </row>
    <row r="624" spans="1:7" x14ac:dyDescent="0.25">
      <c r="A624" t="s">
        <v>2428</v>
      </c>
      <c r="B624" t="s">
        <v>1340</v>
      </c>
      <c r="C624">
        <v>2008</v>
      </c>
      <c r="E624" s="10" t="s">
        <v>8399</v>
      </c>
      <c r="F624" t="s">
        <v>9193</v>
      </c>
      <c r="G624" t="s">
        <v>3989</v>
      </c>
    </row>
    <row r="625" spans="1:7" x14ac:dyDescent="0.25">
      <c r="A625" t="s">
        <v>746</v>
      </c>
      <c r="B625" t="s">
        <v>1344</v>
      </c>
      <c r="C625">
        <v>2015</v>
      </c>
      <c r="E625" t="s">
        <v>3103</v>
      </c>
      <c r="F625" t="s">
        <v>10006</v>
      </c>
      <c r="G625" t="s">
        <v>187</v>
      </c>
    </row>
    <row r="626" spans="1:7" x14ac:dyDescent="0.25">
      <c r="A626" t="s">
        <v>847</v>
      </c>
      <c r="B626" t="s">
        <v>1344</v>
      </c>
      <c r="C626">
        <v>1996</v>
      </c>
      <c r="E626" t="s">
        <v>3134</v>
      </c>
      <c r="F626" t="s">
        <v>8638</v>
      </c>
      <c r="G626" t="s">
        <v>3989</v>
      </c>
    </row>
    <row r="627" spans="1:7" x14ac:dyDescent="0.25">
      <c r="A627" t="s">
        <v>1294</v>
      </c>
      <c r="B627" t="s">
        <v>1344</v>
      </c>
      <c r="C627">
        <v>2019</v>
      </c>
      <c r="E627" t="s">
        <v>3103</v>
      </c>
      <c r="F627" t="s">
        <v>10006</v>
      </c>
      <c r="G627" t="s">
        <v>187</v>
      </c>
    </row>
    <row r="628" spans="1:7" x14ac:dyDescent="0.25">
      <c r="A628" t="s">
        <v>1294</v>
      </c>
      <c r="B628" t="s">
        <v>1348</v>
      </c>
      <c r="C628">
        <v>2019</v>
      </c>
      <c r="E628" t="s">
        <v>3227</v>
      </c>
      <c r="F628" t="s">
        <v>8784</v>
      </c>
      <c r="G628" t="s">
        <v>3989</v>
      </c>
    </row>
    <row r="629" spans="1:7" x14ac:dyDescent="0.25">
      <c r="A629" t="s">
        <v>1302</v>
      </c>
      <c r="B629" t="s">
        <v>1348</v>
      </c>
      <c r="C629">
        <v>2023</v>
      </c>
      <c r="E629" t="s">
        <v>3237</v>
      </c>
      <c r="F629" t="s">
        <v>8806</v>
      </c>
      <c r="G629" t="s">
        <v>3989</v>
      </c>
    </row>
    <row r="630" spans="1:7" x14ac:dyDescent="0.25">
      <c r="A630" t="s">
        <v>90</v>
      </c>
      <c r="B630" t="s">
        <v>1348</v>
      </c>
      <c r="C630">
        <v>2017</v>
      </c>
      <c r="E630" t="s">
        <v>3360</v>
      </c>
      <c r="F630" t="s">
        <v>9101</v>
      </c>
      <c r="G630" t="s">
        <v>3989</v>
      </c>
    </row>
    <row r="631" spans="1:7" x14ac:dyDescent="0.25">
      <c r="A631" t="s">
        <v>2804</v>
      </c>
      <c r="B631" t="s">
        <v>1348</v>
      </c>
      <c r="C631">
        <v>2021</v>
      </c>
      <c r="E631" t="s">
        <v>3237</v>
      </c>
      <c r="F631" t="s">
        <v>9316</v>
      </c>
      <c r="G631" t="s">
        <v>3989</v>
      </c>
    </row>
    <row r="632" spans="1:7" x14ac:dyDescent="0.25">
      <c r="A632" t="s">
        <v>2878</v>
      </c>
      <c r="B632" t="s">
        <v>1351</v>
      </c>
      <c r="C632">
        <v>2020</v>
      </c>
      <c r="D632" t="s">
        <v>187</v>
      </c>
      <c r="F632" t="s">
        <v>9579</v>
      </c>
      <c r="G632" t="s">
        <v>3989</v>
      </c>
    </row>
    <row r="633" spans="1:7" x14ac:dyDescent="0.25">
      <c r="A633" t="s">
        <v>462</v>
      </c>
      <c r="B633" t="s">
        <v>1353</v>
      </c>
      <c r="C633">
        <v>2018</v>
      </c>
      <c r="D633" t="s">
        <v>187</v>
      </c>
      <c r="E633" t="s">
        <v>3057</v>
      </c>
      <c r="F633" t="s">
        <v>8522</v>
      </c>
      <c r="G633" t="s">
        <v>3989</v>
      </c>
    </row>
    <row r="634" spans="1:7" x14ac:dyDescent="0.25">
      <c r="A634" t="s">
        <v>90</v>
      </c>
      <c r="B634" t="s">
        <v>1353</v>
      </c>
      <c r="C634">
        <v>2017</v>
      </c>
      <c r="E634" t="s">
        <v>3057</v>
      </c>
      <c r="F634" t="s">
        <v>9102</v>
      </c>
      <c r="G634" t="s">
        <v>3989</v>
      </c>
    </row>
    <row r="635" spans="1:7" x14ac:dyDescent="0.25">
      <c r="A635" t="s">
        <v>1294</v>
      </c>
      <c r="B635" t="s">
        <v>1357</v>
      </c>
      <c r="C635">
        <v>2019</v>
      </c>
      <c r="E635" t="s">
        <v>3228</v>
      </c>
      <c r="F635" t="s">
        <v>9580</v>
      </c>
      <c r="G635" t="s">
        <v>187</v>
      </c>
    </row>
    <row r="636" spans="1:7" x14ac:dyDescent="0.25">
      <c r="A636" t="s">
        <v>497</v>
      </c>
      <c r="B636" t="s">
        <v>1361</v>
      </c>
      <c r="C636">
        <v>2022</v>
      </c>
      <c r="E636" t="s">
        <v>3067</v>
      </c>
      <c r="F636" t="s">
        <v>8534</v>
      </c>
      <c r="G636" t="s">
        <v>3989</v>
      </c>
    </row>
    <row r="637" spans="1:7" x14ac:dyDescent="0.25">
      <c r="A637" t="s">
        <v>2804</v>
      </c>
      <c r="B637" t="s">
        <v>1361</v>
      </c>
      <c r="C637">
        <v>2021</v>
      </c>
      <c r="E637" t="s">
        <v>3013</v>
      </c>
      <c r="F637" t="s">
        <v>9581</v>
      </c>
      <c r="G637" t="s">
        <v>187</v>
      </c>
    </row>
    <row r="638" spans="1:7" x14ac:dyDescent="0.25">
      <c r="A638" t="s">
        <v>1365</v>
      </c>
      <c r="B638" t="s">
        <v>1369</v>
      </c>
      <c r="C638">
        <v>2018</v>
      </c>
      <c r="D638" t="s">
        <v>187</v>
      </c>
      <c r="F638" t="s">
        <v>9582</v>
      </c>
      <c r="G638" t="s">
        <v>3989</v>
      </c>
    </row>
    <row r="639" spans="1:7" x14ac:dyDescent="0.25">
      <c r="A639" t="s">
        <v>571</v>
      </c>
      <c r="B639" t="s">
        <v>1373</v>
      </c>
      <c r="C639">
        <v>2022</v>
      </c>
      <c r="D639" t="s">
        <v>187</v>
      </c>
      <c r="F639" t="s">
        <v>9583</v>
      </c>
      <c r="G639" t="s">
        <v>3989</v>
      </c>
    </row>
    <row r="640" spans="1:7" x14ac:dyDescent="0.25">
      <c r="A640" t="s">
        <v>464</v>
      </c>
      <c r="B640" t="s">
        <v>1376</v>
      </c>
      <c r="C640">
        <v>2022</v>
      </c>
      <c r="D640" t="s">
        <v>187</v>
      </c>
      <c r="F640" t="s">
        <v>9584</v>
      </c>
      <c r="G640" t="s">
        <v>3989</v>
      </c>
    </row>
    <row r="641" spans="1:7" x14ac:dyDescent="0.25">
      <c r="A641" t="s">
        <v>90</v>
      </c>
      <c r="B641" t="s">
        <v>1376</v>
      </c>
      <c r="C641">
        <v>2017</v>
      </c>
      <c r="E641" t="s">
        <v>2982</v>
      </c>
      <c r="F641" t="s">
        <v>9585</v>
      </c>
      <c r="G641" t="s">
        <v>187</v>
      </c>
    </row>
    <row r="642" spans="1:7" x14ac:dyDescent="0.25">
      <c r="A642" t="s">
        <v>1592</v>
      </c>
      <c r="B642" t="s">
        <v>1378</v>
      </c>
      <c r="C642">
        <v>2019</v>
      </c>
      <c r="E642" s="10" t="s">
        <v>1381</v>
      </c>
      <c r="F642" t="s">
        <v>8878</v>
      </c>
      <c r="G642" t="s">
        <v>3989</v>
      </c>
    </row>
    <row r="643" spans="1:7" x14ac:dyDescent="0.25">
      <c r="A643" t="s">
        <v>2804</v>
      </c>
      <c r="B643" t="s">
        <v>1378</v>
      </c>
      <c r="C643">
        <v>2021</v>
      </c>
      <c r="E643" s="10" t="s">
        <v>1381</v>
      </c>
      <c r="F643" t="s">
        <v>9317</v>
      </c>
      <c r="G643" t="s">
        <v>3989</v>
      </c>
    </row>
    <row r="644" spans="1:7" x14ac:dyDescent="0.25">
      <c r="A644" t="s">
        <v>2721</v>
      </c>
      <c r="B644" t="s">
        <v>1382</v>
      </c>
      <c r="C644">
        <v>1993</v>
      </c>
      <c r="E644" t="s">
        <v>3013</v>
      </c>
      <c r="F644" t="s">
        <v>9586</v>
      </c>
      <c r="G644" t="s">
        <v>187</v>
      </c>
    </row>
    <row r="645" spans="1:7" x14ac:dyDescent="0.25">
      <c r="A645" t="s">
        <v>1761</v>
      </c>
      <c r="B645" t="s">
        <v>1388</v>
      </c>
      <c r="C645">
        <v>1995</v>
      </c>
      <c r="E645" t="s">
        <v>3270</v>
      </c>
      <c r="F645" t="s">
        <v>8903</v>
      </c>
      <c r="G645" t="s">
        <v>3989</v>
      </c>
    </row>
    <row r="646" spans="1:7" x14ac:dyDescent="0.25">
      <c r="A646" t="s">
        <v>2721</v>
      </c>
      <c r="B646" t="s">
        <v>1388</v>
      </c>
      <c r="C646">
        <v>1993</v>
      </c>
      <c r="E646" t="s">
        <v>3270</v>
      </c>
      <c r="F646" t="s">
        <v>9298</v>
      </c>
      <c r="G646" t="s">
        <v>3989</v>
      </c>
    </row>
    <row r="647" spans="1:7" x14ac:dyDescent="0.25">
      <c r="A647" t="s">
        <v>353</v>
      </c>
      <c r="B647" t="s">
        <v>1391</v>
      </c>
      <c r="C647">
        <v>2023</v>
      </c>
      <c r="E647" t="s">
        <v>3031</v>
      </c>
      <c r="F647" t="s">
        <v>8494</v>
      </c>
      <c r="G647" t="s">
        <v>3989</v>
      </c>
    </row>
    <row r="648" spans="1:7" x14ac:dyDescent="0.25">
      <c r="A648" t="s">
        <v>497</v>
      </c>
      <c r="B648" t="s">
        <v>1391</v>
      </c>
      <c r="C648">
        <v>2022</v>
      </c>
      <c r="E648" t="s">
        <v>2982</v>
      </c>
      <c r="F648" t="s">
        <v>8535</v>
      </c>
      <c r="G648" t="s">
        <v>3989</v>
      </c>
    </row>
    <row r="649" spans="1:7" x14ac:dyDescent="0.25">
      <c r="A649" t="s">
        <v>353</v>
      </c>
      <c r="B649" t="s">
        <v>1394</v>
      </c>
      <c r="C649">
        <v>2023</v>
      </c>
      <c r="E649" t="s">
        <v>3032</v>
      </c>
      <c r="F649" t="s">
        <v>10007</v>
      </c>
      <c r="G649" t="s">
        <v>3989</v>
      </c>
    </row>
    <row r="650" spans="1:7" x14ac:dyDescent="0.25">
      <c r="A650" t="s">
        <v>918</v>
      </c>
      <c r="B650" t="s">
        <v>1394</v>
      </c>
      <c r="C650">
        <v>2014</v>
      </c>
      <c r="E650" t="s">
        <v>3032</v>
      </c>
      <c r="F650" t="s">
        <v>9371</v>
      </c>
      <c r="G650" t="s">
        <v>3989</v>
      </c>
    </row>
    <row r="651" spans="1:7" x14ac:dyDescent="0.25">
      <c r="A651" t="s">
        <v>90</v>
      </c>
      <c r="B651" t="s">
        <v>1394</v>
      </c>
      <c r="C651">
        <v>2017</v>
      </c>
      <c r="E651" t="s">
        <v>3032</v>
      </c>
      <c r="F651" t="s">
        <v>10007</v>
      </c>
      <c r="G651" t="s">
        <v>3989</v>
      </c>
    </row>
    <row r="652" spans="1:7" x14ac:dyDescent="0.25">
      <c r="A652" t="s">
        <v>2890</v>
      </c>
      <c r="B652" t="s">
        <v>1394</v>
      </c>
      <c r="C652">
        <v>2023</v>
      </c>
      <c r="E652" s="10" t="s">
        <v>3032</v>
      </c>
      <c r="F652" t="s">
        <v>9357</v>
      </c>
      <c r="G652" t="s">
        <v>3989</v>
      </c>
    </row>
    <row r="653" spans="1:7" x14ac:dyDescent="0.25">
      <c r="A653" t="s">
        <v>2804</v>
      </c>
      <c r="B653" t="s">
        <v>1396</v>
      </c>
      <c r="C653">
        <v>2021</v>
      </c>
      <c r="E653" t="s">
        <v>3013</v>
      </c>
      <c r="F653" t="s">
        <v>9587</v>
      </c>
      <c r="G653" t="s">
        <v>187</v>
      </c>
    </row>
    <row r="654" spans="1:7" x14ac:dyDescent="0.25">
      <c r="A654" t="s">
        <v>256</v>
      </c>
      <c r="B654" t="s">
        <v>1400</v>
      </c>
      <c r="C654">
        <v>1994</v>
      </c>
      <c r="E654" t="s">
        <v>2991</v>
      </c>
      <c r="F654" t="s">
        <v>8443</v>
      </c>
      <c r="G654" t="s">
        <v>3989</v>
      </c>
    </row>
    <row r="655" spans="1:7" x14ac:dyDescent="0.25">
      <c r="A655" t="s">
        <v>689</v>
      </c>
      <c r="B655" t="s">
        <v>1400</v>
      </c>
      <c r="C655">
        <v>2015</v>
      </c>
      <c r="E655" t="s">
        <v>2991</v>
      </c>
      <c r="F655" t="s">
        <v>8562</v>
      </c>
      <c r="G655" t="s">
        <v>3989</v>
      </c>
    </row>
    <row r="656" spans="1:7" x14ac:dyDescent="0.25">
      <c r="A656" t="s">
        <v>1385</v>
      </c>
      <c r="B656" t="s">
        <v>1400</v>
      </c>
      <c r="C656">
        <v>2013</v>
      </c>
      <c r="E656" t="s">
        <v>2991</v>
      </c>
      <c r="F656" t="s">
        <v>8813</v>
      </c>
      <c r="G656" t="s">
        <v>3989</v>
      </c>
    </row>
    <row r="657" spans="1:7" x14ac:dyDescent="0.25">
      <c r="A657" t="s">
        <v>1795</v>
      </c>
      <c r="B657" t="s">
        <v>1400</v>
      </c>
      <c r="C657">
        <v>1987</v>
      </c>
      <c r="E657" t="s">
        <v>2991</v>
      </c>
      <c r="F657" t="s">
        <v>8914</v>
      </c>
      <c r="G657" t="s">
        <v>3989</v>
      </c>
    </row>
    <row r="658" spans="1:7" x14ac:dyDescent="0.25">
      <c r="A658" t="s">
        <v>2053</v>
      </c>
      <c r="B658" t="s">
        <v>1400</v>
      </c>
      <c r="C658">
        <v>1992</v>
      </c>
      <c r="E658" t="s">
        <v>2991</v>
      </c>
      <c r="F658" t="s">
        <v>8974</v>
      </c>
      <c r="G658" t="s">
        <v>3989</v>
      </c>
    </row>
    <row r="659" spans="1:7" x14ac:dyDescent="0.25">
      <c r="A659" t="s">
        <v>2154</v>
      </c>
      <c r="B659" t="s">
        <v>1400</v>
      </c>
      <c r="C659">
        <v>1980</v>
      </c>
      <c r="E659" t="s">
        <v>2991</v>
      </c>
      <c r="F659" t="s">
        <v>9012</v>
      </c>
      <c r="G659" t="s">
        <v>3989</v>
      </c>
    </row>
    <row r="660" spans="1:7" x14ac:dyDescent="0.25">
      <c r="A660" t="s">
        <v>2804</v>
      </c>
      <c r="B660" t="s">
        <v>1403</v>
      </c>
      <c r="C660">
        <v>2021</v>
      </c>
      <c r="E660" t="s">
        <v>3013</v>
      </c>
      <c r="F660" t="s">
        <v>9588</v>
      </c>
      <c r="G660" t="s">
        <v>187</v>
      </c>
    </row>
    <row r="661" spans="1:7" x14ac:dyDescent="0.25">
      <c r="A661" t="s">
        <v>836</v>
      </c>
      <c r="B661" t="s">
        <v>1407</v>
      </c>
      <c r="C661">
        <v>2010</v>
      </c>
      <c r="E661" s="10" t="s">
        <v>9381</v>
      </c>
      <c r="F661" t="s">
        <v>9380</v>
      </c>
      <c r="G661" t="s">
        <v>3989</v>
      </c>
    </row>
    <row r="662" spans="1:7" x14ac:dyDescent="0.25">
      <c r="A662" t="s">
        <v>994</v>
      </c>
      <c r="B662" t="s">
        <v>1407</v>
      </c>
      <c r="C662">
        <v>2011</v>
      </c>
      <c r="E662" t="s">
        <v>3168</v>
      </c>
      <c r="F662" t="s">
        <v>8685</v>
      </c>
      <c r="G662" t="s">
        <v>3989</v>
      </c>
    </row>
    <row r="663" spans="1:7" x14ac:dyDescent="0.25">
      <c r="A663" t="s">
        <v>1572</v>
      </c>
      <c r="B663" t="s">
        <v>1407</v>
      </c>
      <c r="C663">
        <v>2001</v>
      </c>
      <c r="E663" t="s">
        <v>3168</v>
      </c>
      <c r="F663" t="s">
        <v>8856</v>
      </c>
      <c r="G663" t="s">
        <v>3989</v>
      </c>
    </row>
    <row r="664" spans="1:7" x14ac:dyDescent="0.25">
      <c r="A664" t="s">
        <v>2619</v>
      </c>
      <c r="B664" t="s">
        <v>14246</v>
      </c>
      <c r="C664">
        <v>2014</v>
      </c>
      <c r="E664" s="10" t="s">
        <v>14249</v>
      </c>
      <c r="F664" t="s">
        <v>14250</v>
      </c>
      <c r="G664" t="s">
        <v>3989</v>
      </c>
    </row>
    <row r="665" spans="1:7" x14ac:dyDescent="0.25">
      <c r="A665" t="s">
        <v>2804</v>
      </c>
      <c r="B665" t="s">
        <v>1409</v>
      </c>
      <c r="C665">
        <v>2021</v>
      </c>
      <c r="E665" t="s">
        <v>3424</v>
      </c>
      <c r="F665" t="s">
        <v>9589</v>
      </c>
      <c r="G665" t="s">
        <v>187</v>
      </c>
    </row>
    <row r="666" spans="1:7" x14ac:dyDescent="0.25">
      <c r="A666" t="s">
        <v>1046</v>
      </c>
      <c r="B666" t="s">
        <v>1413</v>
      </c>
      <c r="C666">
        <v>2016</v>
      </c>
      <c r="E666" s="10" t="s">
        <v>8383</v>
      </c>
      <c r="F666" t="s">
        <v>8707</v>
      </c>
      <c r="G666" t="s">
        <v>3989</v>
      </c>
    </row>
    <row r="667" spans="1:7" x14ac:dyDescent="0.25">
      <c r="A667" t="s">
        <v>2173</v>
      </c>
      <c r="B667" t="s">
        <v>1413</v>
      </c>
      <c r="C667">
        <v>2013</v>
      </c>
      <c r="E667" t="s">
        <v>3331</v>
      </c>
      <c r="F667" t="s">
        <v>9033</v>
      </c>
      <c r="G667" t="s">
        <v>3989</v>
      </c>
    </row>
    <row r="668" spans="1:7" x14ac:dyDescent="0.25">
      <c r="A668" t="s">
        <v>2428</v>
      </c>
      <c r="B668" t="s">
        <v>1413</v>
      </c>
      <c r="C668">
        <v>2008</v>
      </c>
      <c r="E668" s="10" t="s">
        <v>8383</v>
      </c>
      <c r="F668" t="s">
        <v>9194</v>
      </c>
      <c r="G668" t="s">
        <v>3989</v>
      </c>
    </row>
    <row r="669" spans="1:7" x14ac:dyDescent="0.25">
      <c r="A669" t="s">
        <v>2954</v>
      </c>
      <c r="B669" t="s">
        <v>1413</v>
      </c>
      <c r="C669">
        <v>2014</v>
      </c>
      <c r="E669" s="10" t="s">
        <v>8382</v>
      </c>
      <c r="F669" t="s">
        <v>9354</v>
      </c>
      <c r="G669" t="s">
        <v>3989</v>
      </c>
    </row>
    <row r="670" spans="1:7" x14ac:dyDescent="0.25">
      <c r="A670" t="s">
        <v>2132</v>
      </c>
      <c r="B670" t="s">
        <v>1417</v>
      </c>
      <c r="C670">
        <v>2013</v>
      </c>
      <c r="E670" t="s">
        <v>3310</v>
      </c>
      <c r="F670" t="s">
        <v>8984</v>
      </c>
      <c r="G670" t="s">
        <v>3989</v>
      </c>
    </row>
    <row r="671" spans="1:7" x14ac:dyDescent="0.25">
      <c r="A671" t="s">
        <v>256</v>
      </c>
      <c r="B671" t="s">
        <v>1420</v>
      </c>
      <c r="C671">
        <v>1994</v>
      </c>
      <c r="E671" t="s">
        <v>2992</v>
      </c>
      <c r="F671" t="s">
        <v>14040</v>
      </c>
      <c r="G671" t="s">
        <v>3989</v>
      </c>
    </row>
    <row r="672" spans="1:7" x14ac:dyDescent="0.25">
      <c r="A672" t="s">
        <v>260</v>
      </c>
      <c r="B672" t="s">
        <v>1420</v>
      </c>
      <c r="C672">
        <v>1990</v>
      </c>
      <c r="E672" t="s">
        <v>2992</v>
      </c>
      <c r="F672" t="s">
        <v>14040</v>
      </c>
      <c r="G672" t="s">
        <v>3989</v>
      </c>
    </row>
    <row r="673" spans="1:7" x14ac:dyDescent="0.25">
      <c r="A673" t="s">
        <v>1795</v>
      </c>
      <c r="B673" t="s">
        <v>1420</v>
      </c>
      <c r="C673">
        <v>1987</v>
      </c>
      <c r="E673" t="s">
        <v>2992</v>
      </c>
      <c r="F673" t="s">
        <v>14040</v>
      </c>
      <c r="G673" t="s">
        <v>3989</v>
      </c>
    </row>
    <row r="674" spans="1:7" x14ac:dyDescent="0.25">
      <c r="A674" t="s">
        <v>1882</v>
      </c>
      <c r="B674" t="s">
        <v>1420</v>
      </c>
      <c r="C674">
        <v>1987</v>
      </c>
      <c r="E674" t="s">
        <v>2992</v>
      </c>
      <c r="F674" t="s">
        <v>14040</v>
      </c>
      <c r="G674" t="s">
        <v>3989</v>
      </c>
    </row>
    <row r="675" spans="1:7" x14ac:dyDescent="0.25">
      <c r="A675" t="s">
        <v>2571</v>
      </c>
      <c r="B675" t="s">
        <v>1420</v>
      </c>
      <c r="C675">
        <v>1998</v>
      </c>
      <c r="E675" t="s">
        <v>2992</v>
      </c>
      <c r="F675" t="s">
        <v>14040</v>
      </c>
      <c r="G675" t="s">
        <v>3989</v>
      </c>
    </row>
    <row r="676" spans="1:7" x14ac:dyDescent="0.25">
      <c r="A676" t="s">
        <v>2874</v>
      </c>
      <c r="B676" t="s">
        <v>1423</v>
      </c>
      <c r="C676">
        <v>2005</v>
      </c>
      <c r="D676" t="s">
        <v>187</v>
      </c>
      <c r="F676" t="s">
        <v>9590</v>
      </c>
      <c r="G676" t="s">
        <v>3989</v>
      </c>
    </row>
    <row r="677" spans="1:7" x14ac:dyDescent="0.25">
      <c r="A677" t="s">
        <v>260</v>
      </c>
      <c r="B677" t="s">
        <v>1425</v>
      </c>
      <c r="C677">
        <v>1990</v>
      </c>
      <c r="E677" t="s">
        <v>2982</v>
      </c>
      <c r="F677" t="s">
        <v>9408</v>
      </c>
      <c r="G677" t="s">
        <v>3989</v>
      </c>
    </row>
    <row r="678" spans="1:7" x14ac:dyDescent="0.25">
      <c r="A678" t="s">
        <v>922</v>
      </c>
      <c r="B678" t="s">
        <v>1425</v>
      </c>
      <c r="C678">
        <v>2002</v>
      </c>
      <c r="E678" t="s">
        <v>2982</v>
      </c>
      <c r="F678" t="s">
        <v>8664</v>
      </c>
      <c r="G678" t="s">
        <v>3989</v>
      </c>
    </row>
    <row r="679" spans="1:7" x14ac:dyDescent="0.25">
      <c r="A679" t="s">
        <v>2154</v>
      </c>
      <c r="B679" t="s">
        <v>1425</v>
      </c>
      <c r="C679">
        <v>1980</v>
      </c>
      <c r="E679" t="s">
        <v>2982</v>
      </c>
      <c r="F679" t="s">
        <v>9013</v>
      </c>
      <c r="G679" t="s">
        <v>3989</v>
      </c>
    </row>
    <row r="680" spans="1:7" x14ac:dyDescent="0.25">
      <c r="A680" t="s">
        <v>1690</v>
      </c>
      <c r="B680" t="s">
        <v>1428</v>
      </c>
      <c r="C680">
        <v>2020</v>
      </c>
      <c r="D680" t="s">
        <v>187</v>
      </c>
      <c r="F680" t="s">
        <v>9591</v>
      </c>
      <c r="G680" t="s">
        <v>3989</v>
      </c>
    </row>
    <row r="681" spans="1:7" x14ac:dyDescent="0.25">
      <c r="A681" t="s">
        <v>1306</v>
      </c>
      <c r="B681" t="s">
        <v>1432</v>
      </c>
      <c r="C681">
        <v>2014</v>
      </c>
      <c r="E681" t="s">
        <v>2982</v>
      </c>
      <c r="F681" t="s">
        <v>8810</v>
      </c>
      <c r="G681" t="s">
        <v>3989</v>
      </c>
    </row>
    <row r="682" spans="1:7" x14ac:dyDescent="0.25">
      <c r="A682" t="s">
        <v>1435</v>
      </c>
      <c r="B682" t="s">
        <v>1432</v>
      </c>
      <c r="C682">
        <v>2021</v>
      </c>
      <c r="E682" t="s">
        <v>2982</v>
      </c>
      <c r="F682" t="s">
        <v>8821</v>
      </c>
      <c r="G682" t="s">
        <v>3989</v>
      </c>
    </row>
    <row r="683" spans="1:7" x14ac:dyDescent="0.25">
      <c r="A683" t="s">
        <v>1690</v>
      </c>
      <c r="B683" t="s">
        <v>1435</v>
      </c>
      <c r="C683">
        <v>2020</v>
      </c>
      <c r="E683" t="s">
        <v>3266</v>
      </c>
      <c r="F683" t="s">
        <v>8888</v>
      </c>
      <c r="G683" t="s">
        <v>3989</v>
      </c>
    </row>
    <row r="684" spans="1:7" x14ac:dyDescent="0.25">
      <c r="A684" t="s">
        <v>90</v>
      </c>
      <c r="B684" t="s">
        <v>1435</v>
      </c>
      <c r="C684">
        <v>2017</v>
      </c>
      <c r="E684" t="s">
        <v>3266</v>
      </c>
      <c r="F684" t="s">
        <v>9103</v>
      </c>
      <c r="G684" t="s">
        <v>3989</v>
      </c>
    </row>
    <row r="685" spans="1:7" x14ac:dyDescent="0.25">
      <c r="A685" t="s">
        <v>353</v>
      </c>
      <c r="B685" t="s">
        <v>7968</v>
      </c>
      <c r="C685">
        <v>2023</v>
      </c>
      <c r="E685" s="10" t="s">
        <v>7967</v>
      </c>
      <c r="F685" t="s">
        <v>8495</v>
      </c>
      <c r="G685" t="s">
        <v>3989</v>
      </c>
    </row>
    <row r="686" spans="1:7" x14ac:dyDescent="0.25">
      <c r="A686" t="s">
        <v>720</v>
      </c>
      <c r="B686" t="s">
        <v>1439</v>
      </c>
      <c r="C686">
        <v>2016</v>
      </c>
      <c r="E686" t="s">
        <v>3090</v>
      </c>
      <c r="F686" t="s">
        <v>8568</v>
      </c>
      <c r="G686" t="s">
        <v>3989</v>
      </c>
    </row>
    <row r="687" spans="1:7" x14ac:dyDescent="0.25">
      <c r="A687" t="s">
        <v>1144</v>
      </c>
      <c r="B687" t="s">
        <v>1439</v>
      </c>
      <c r="C687">
        <v>2012</v>
      </c>
      <c r="E687" t="s">
        <v>3090</v>
      </c>
      <c r="F687" t="s">
        <v>8737</v>
      </c>
      <c r="G687" t="s">
        <v>3989</v>
      </c>
    </row>
    <row r="688" spans="1:7" x14ac:dyDescent="0.25">
      <c r="A688" t="s">
        <v>1144</v>
      </c>
      <c r="B688" t="s">
        <v>1443</v>
      </c>
      <c r="C688">
        <v>2012</v>
      </c>
      <c r="D688" t="s">
        <v>187</v>
      </c>
      <c r="E688" t="s">
        <v>3204</v>
      </c>
      <c r="F688" t="s">
        <v>8738</v>
      </c>
      <c r="G688" t="s">
        <v>3989</v>
      </c>
    </row>
    <row r="689" spans="1:7" x14ac:dyDescent="0.25">
      <c r="A689" t="s">
        <v>1385</v>
      </c>
      <c r="B689" t="s">
        <v>1443</v>
      </c>
      <c r="C689">
        <v>2013</v>
      </c>
      <c r="E689" t="s">
        <v>3238</v>
      </c>
      <c r="F689" t="s">
        <v>9592</v>
      </c>
      <c r="G689" t="s">
        <v>187</v>
      </c>
    </row>
    <row r="690" spans="1:7" x14ac:dyDescent="0.25">
      <c r="A690" t="s">
        <v>90</v>
      </c>
      <c r="B690" t="s">
        <v>1447</v>
      </c>
      <c r="C690">
        <v>2017</v>
      </c>
      <c r="E690" t="s">
        <v>2982</v>
      </c>
      <c r="F690" t="s">
        <v>9104</v>
      </c>
      <c r="G690" t="s">
        <v>3989</v>
      </c>
    </row>
    <row r="691" spans="1:7" x14ac:dyDescent="0.25">
      <c r="A691" t="s">
        <v>746</v>
      </c>
      <c r="B691" t="s">
        <v>1450</v>
      </c>
      <c r="C691">
        <v>2015</v>
      </c>
      <c r="E691" t="s">
        <v>3104</v>
      </c>
      <c r="F691" t="s">
        <v>8584</v>
      </c>
      <c r="G691" t="s">
        <v>3989</v>
      </c>
    </row>
    <row r="692" spans="1:7" x14ac:dyDescent="0.25">
      <c r="A692" t="s">
        <v>90</v>
      </c>
      <c r="B692" t="s">
        <v>1450</v>
      </c>
      <c r="C692">
        <v>2017</v>
      </c>
      <c r="E692" t="s">
        <v>3104</v>
      </c>
      <c r="F692" t="s">
        <v>9105</v>
      </c>
      <c r="G692" t="s">
        <v>3989</v>
      </c>
    </row>
    <row r="693" spans="1:7" x14ac:dyDescent="0.25">
      <c r="A693" t="s">
        <v>1795</v>
      </c>
      <c r="B693" t="s">
        <v>1454</v>
      </c>
      <c r="C693">
        <v>1987</v>
      </c>
      <c r="E693" t="s">
        <v>3279</v>
      </c>
      <c r="F693" t="s">
        <v>8915</v>
      </c>
      <c r="G693" t="s">
        <v>3989</v>
      </c>
    </row>
    <row r="694" spans="1:7" x14ac:dyDescent="0.25">
      <c r="A694" t="s">
        <v>1460</v>
      </c>
      <c r="B694" t="s">
        <v>1457</v>
      </c>
      <c r="C694">
        <v>2006</v>
      </c>
      <c r="D694" t="s">
        <v>187</v>
      </c>
      <c r="F694" t="s">
        <v>9593</v>
      </c>
      <c r="G694" t="s">
        <v>3989</v>
      </c>
    </row>
    <row r="695" spans="1:7" x14ac:dyDescent="0.25">
      <c r="A695" t="s">
        <v>2721</v>
      </c>
      <c r="B695" t="s">
        <v>1460</v>
      </c>
      <c r="C695">
        <v>1993</v>
      </c>
      <c r="E695" t="s">
        <v>3013</v>
      </c>
      <c r="F695" t="s">
        <v>9594</v>
      </c>
      <c r="G695" t="s">
        <v>187</v>
      </c>
    </row>
    <row r="696" spans="1:7" x14ac:dyDescent="0.25">
      <c r="A696" t="s">
        <v>778</v>
      </c>
      <c r="B696" t="s">
        <v>1463</v>
      </c>
      <c r="C696">
        <v>2023</v>
      </c>
      <c r="E696" t="s">
        <v>3126</v>
      </c>
      <c r="F696" t="s">
        <v>8617</v>
      </c>
      <c r="G696" t="s">
        <v>3989</v>
      </c>
    </row>
    <row r="697" spans="1:7" x14ac:dyDescent="0.25">
      <c r="A697" t="s">
        <v>847</v>
      </c>
      <c r="B697" t="s">
        <v>1463</v>
      </c>
      <c r="C697">
        <v>1996</v>
      </c>
      <c r="E697" t="s">
        <v>3126</v>
      </c>
      <c r="F697" t="s">
        <v>9409</v>
      </c>
      <c r="G697" t="s">
        <v>3989</v>
      </c>
    </row>
    <row r="698" spans="1:7" x14ac:dyDescent="0.25">
      <c r="A698" t="s">
        <v>1302</v>
      </c>
      <c r="B698" t="s">
        <v>1463</v>
      </c>
      <c r="C698">
        <v>2023</v>
      </c>
      <c r="E698" t="s">
        <v>3126</v>
      </c>
      <c r="F698" t="s">
        <v>8807</v>
      </c>
      <c r="G698" t="s">
        <v>3989</v>
      </c>
    </row>
    <row r="699" spans="1:7" x14ac:dyDescent="0.25">
      <c r="A699" t="s">
        <v>2804</v>
      </c>
      <c r="B699" t="s">
        <v>1463</v>
      </c>
      <c r="C699">
        <v>2021</v>
      </c>
      <c r="E699" t="s">
        <v>3126</v>
      </c>
      <c r="F699" t="s">
        <v>9318</v>
      </c>
      <c r="G699" t="s">
        <v>3989</v>
      </c>
    </row>
    <row r="700" spans="1:7" x14ac:dyDescent="0.25">
      <c r="A700" t="s">
        <v>922</v>
      </c>
      <c r="B700" t="s">
        <v>1467</v>
      </c>
      <c r="C700">
        <v>2002</v>
      </c>
      <c r="D700" t="s">
        <v>187</v>
      </c>
      <c r="F700" t="s">
        <v>9595</v>
      </c>
      <c r="G700" t="s">
        <v>3989</v>
      </c>
    </row>
    <row r="701" spans="1:7" x14ac:dyDescent="0.25">
      <c r="A701" t="s">
        <v>2377</v>
      </c>
      <c r="B701" t="s">
        <v>1471</v>
      </c>
      <c r="C701">
        <v>2021</v>
      </c>
      <c r="E701" t="s">
        <v>3013</v>
      </c>
      <c r="F701" t="s">
        <v>9596</v>
      </c>
      <c r="G701" t="s">
        <v>187</v>
      </c>
    </row>
    <row r="702" spans="1:7" x14ac:dyDescent="0.25">
      <c r="A702" t="s">
        <v>1933</v>
      </c>
      <c r="B702" t="s">
        <v>1475</v>
      </c>
      <c r="C702">
        <v>2021</v>
      </c>
      <c r="E702" t="s">
        <v>2982</v>
      </c>
      <c r="F702" t="s">
        <v>8964</v>
      </c>
      <c r="G702" t="s">
        <v>3989</v>
      </c>
    </row>
    <row r="703" spans="1:7" x14ac:dyDescent="0.25">
      <c r="A703" t="s">
        <v>90</v>
      </c>
      <c r="B703" t="s">
        <v>1475</v>
      </c>
      <c r="C703">
        <v>2017</v>
      </c>
      <c r="E703" t="s">
        <v>3361</v>
      </c>
      <c r="F703" t="s">
        <v>9106</v>
      </c>
      <c r="G703" t="s">
        <v>3989</v>
      </c>
    </row>
    <row r="704" spans="1:7" x14ac:dyDescent="0.25">
      <c r="A704" t="s">
        <v>2506</v>
      </c>
      <c r="B704" t="s">
        <v>1475</v>
      </c>
      <c r="C704">
        <v>2021</v>
      </c>
      <c r="E704" t="s">
        <v>2982</v>
      </c>
      <c r="F704" t="s">
        <v>9213</v>
      </c>
      <c r="G704" t="s">
        <v>3989</v>
      </c>
    </row>
    <row r="705" spans="1:7" x14ac:dyDescent="0.25">
      <c r="A705" t="s">
        <v>759</v>
      </c>
      <c r="B705" t="s">
        <v>1479</v>
      </c>
      <c r="C705">
        <v>2018</v>
      </c>
      <c r="E705" t="s">
        <v>3120</v>
      </c>
      <c r="F705" t="s">
        <v>8606</v>
      </c>
      <c r="G705" t="s">
        <v>3989</v>
      </c>
    </row>
    <row r="706" spans="1:7" x14ac:dyDescent="0.25">
      <c r="A706" t="s">
        <v>256</v>
      </c>
      <c r="B706" t="s">
        <v>1482</v>
      </c>
      <c r="C706">
        <v>1994</v>
      </c>
      <c r="E706" t="s">
        <v>2982</v>
      </c>
      <c r="F706" t="s">
        <v>8444</v>
      </c>
      <c r="G706" t="s">
        <v>3989</v>
      </c>
    </row>
    <row r="707" spans="1:7" x14ac:dyDescent="0.25">
      <c r="A707" t="s">
        <v>1004</v>
      </c>
      <c r="B707" t="s">
        <v>1482</v>
      </c>
      <c r="C707">
        <v>2006</v>
      </c>
      <c r="E707" t="s">
        <v>3170</v>
      </c>
      <c r="F707" t="s">
        <v>8689</v>
      </c>
      <c r="G707" t="s">
        <v>3989</v>
      </c>
    </row>
    <row r="708" spans="1:7" x14ac:dyDescent="0.25">
      <c r="A708" t="s">
        <v>1795</v>
      </c>
      <c r="B708" t="s">
        <v>1482</v>
      </c>
      <c r="C708">
        <v>1987</v>
      </c>
      <c r="E708" t="s">
        <v>2982</v>
      </c>
      <c r="F708" t="s">
        <v>8916</v>
      </c>
      <c r="G708" t="s">
        <v>3989</v>
      </c>
    </row>
    <row r="709" spans="1:7" x14ac:dyDescent="0.25">
      <c r="A709" t="s">
        <v>160</v>
      </c>
      <c r="B709" t="s">
        <v>1486</v>
      </c>
      <c r="C709">
        <v>2011</v>
      </c>
      <c r="E709" s="10" t="s">
        <v>9828</v>
      </c>
      <c r="F709" t="s">
        <v>9829</v>
      </c>
      <c r="G709" t="s">
        <v>3989</v>
      </c>
    </row>
    <row r="710" spans="1:7" x14ac:dyDescent="0.25">
      <c r="A710" t="s">
        <v>2804</v>
      </c>
      <c r="B710" t="s">
        <v>1486</v>
      </c>
      <c r="C710">
        <v>2021</v>
      </c>
      <c r="E710" s="10" t="s">
        <v>9828</v>
      </c>
      <c r="F710" t="s">
        <v>9597</v>
      </c>
      <c r="G710" t="s">
        <v>3989</v>
      </c>
    </row>
    <row r="711" spans="1:7" x14ac:dyDescent="0.25">
      <c r="A711" t="s">
        <v>379</v>
      </c>
      <c r="B711" t="s">
        <v>7959</v>
      </c>
      <c r="C711">
        <v>1998</v>
      </c>
      <c r="E711" s="10" t="s">
        <v>7962</v>
      </c>
      <c r="F711" t="s">
        <v>9598</v>
      </c>
      <c r="G711" t="s">
        <v>187</v>
      </c>
    </row>
    <row r="712" spans="1:7" x14ac:dyDescent="0.25">
      <c r="A712" t="s">
        <v>1951</v>
      </c>
      <c r="B712" t="s">
        <v>1490</v>
      </c>
      <c r="C712">
        <v>2022</v>
      </c>
      <c r="E712" s="10" t="s">
        <v>8331</v>
      </c>
      <c r="F712" t="s">
        <v>8968</v>
      </c>
      <c r="G712" t="s">
        <v>3989</v>
      </c>
    </row>
    <row r="713" spans="1:7" x14ac:dyDescent="0.25">
      <c r="A713" t="s">
        <v>497</v>
      </c>
      <c r="B713" t="s">
        <v>1492</v>
      </c>
      <c r="C713">
        <v>2022</v>
      </c>
      <c r="E713" t="s">
        <v>3068</v>
      </c>
      <c r="F713" t="s">
        <v>8536</v>
      </c>
      <c r="G713" t="s">
        <v>3989</v>
      </c>
    </row>
    <row r="714" spans="1:7" x14ac:dyDescent="0.25">
      <c r="A714" t="s">
        <v>689</v>
      </c>
      <c r="B714" t="s">
        <v>1492</v>
      </c>
      <c r="C714">
        <v>2015</v>
      </c>
      <c r="E714" t="s">
        <v>3087</v>
      </c>
      <c r="F714" t="s">
        <v>8563</v>
      </c>
      <c r="G714" t="s">
        <v>3989</v>
      </c>
    </row>
    <row r="715" spans="1:7" x14ac:dyDescent="0.25">
      <c r="A715" t="s">
        <v>1294</v>
      </c>
      <c r="B715" t="s">
        <v>1492</v>
      </c>
      <c r="C715">
        <v>2019</v>
      </c>
      <c r="E715" t="s">
        <v>3087</v>
      </c>
      <c r="F715" t="s">
        <v>8785</v>
      </c>
      <c r="G715" t="s">
        <v>3989</v>
      </c>
    </row>
    <row r="716" spans="1:7" x14ac:dyDescent="0.25">
      <c r="A716" t="s">
        <v>2804</v>
      </c>
      <c r="B716" t="s">
        <v>1492</v>
      </c>
      <c r="C716">
        <v>2021</v>
      </c>
      <c r="E716" t="s">
        <v>3087</v>
      </c>
      <c r="F716" t="s">
        <v>9319</v>
      </c>
      <c r="G716" t="s">
        <v>3989</v>
      </c>
    </row>
    <row r="717" spans="1:7" x14ac:dyDescent="0.25">
      <c r="A717" t="s">
        <v>1576</v>
      </c>
      <c r="B717" t="s">
        <v>14322</v>
      </c>
      <c r="C717">
        <v>2021</v>
      </c>
      <c r="E717" s="10" t="s">
        <v>14321</v>
      </c>
      <c r="F717" t="s">
        <v>14325</v>
      </c>
      <c r="G717" t="s">
        <v>3989</v>
      </c>
    </row>
    <row r="718" spans="1:7" x14ac:dyDescent="0.25">
      <c r="A718" t="s">
        <v>90</v>
      </c>
      <c r="B718" t="s">
        <v>14322</v>
      </c>
      <c r="C718">
        <v>2017</v>
      </c>
      <c r="E718" s="10" t="s">
        <v>14321</v>
      </c>
      <c r="F718" t="s">
        <v>14325</v>
      </c>
      <c r="G718" t="s">
        <v>3989</v>
      </c>
    </row>
    <row r="719" spans="1:7" x14ac:dyDescent="0.25">
      <c r="A719" t="s">
        <v>2804</v>
      </c>
      <c r="B719" t="s">
        <v>1500</v>
      </c>
      <c r="C719">
        <v>2021</v>
      </c>
      <c r="E719" t="s">
        <v>3013</v>
      </c>
      <c r="F719" t="s">
        <v>9599</v>
      </c>
      <c r="G719" t="s">
        <v>187</v>
      </c>
    </row>
    <row r="720" spans="1:7" x14ac:dyDescent="0.25">
      <c r="A720" t="s">
        <v>344</v>
      </c>
      <c r="B720" t="s">
        <v>1503</v>
      </c>
      <c r="C720">
        <v>2023</v>
      </c>
      <c r="E720" t="s">
        <v>3011</v>
      </c>
      <c r="F720" t="s">
        <v>8465</v>
      </c>
      <c r="G720" t="s">
        <v>3989</v>
      </c>
    </row>
    <row r="721" spans="1:7" x14ac:dyDescent="0.25">
      <c r="A721" t="s">
        <v>2506</v>
      </c>
      <c r="B721" t="s">
        <v>1503</v>
      </c>
      <c r="C721">
        <v>2021</v>
      </c>
      <c r="E721" t="s">
        <v>3011</v>
      </c>
      <c r="F721" t="s">
        <v>9214</v>
      </c>
      <c r="G721" t="s">
        <v>3989</v>
      </c>
    </row>
    <row r="722" spans="1:7" x14ac:dyDescent="0.25">
      <c r="A722" t="s">
        <v>2594</v>
      </c>
      <c r="B722" t="s">
        <v>1503</v>
      </c>
      <c r="C722">
        <v>2019</v>
      </c>
      <c r="E722" t="s">
        <v>3011</v>
      </c>
      <c r="F722" t="s">
        <v>9230</v>
      </c>
      <c r="G722" t="s">
        <v>3989</v>
      </c>
    </row>
    <row r="723" spans="1:7" x14ac:dyDescent="0.25">
      <c r="A723" t="s">
        <v>1089</v>
      </c>
      <c r="B723" t="s">
        <v>1507</v>
      </c>
      <c r="C723">
        <v>2021</v>
      </c>
      <c r="D723" t="s">
        <v>187</v>
      </c>
      <c r="F723" t="s">
        <v>9600</v>
      </c>
      <c r="G723" t="s">
        <v>3989</v>
      </c>
    </row>
    <row r="724" spans="1:7" x14ac:dyDescent="0.25">
      <c r="A724" t="s">
        <v>90</v>
      </c>
      <c r="B724" t="s">
        <v>1511</v>
      </c>
      <c r="C724">
        <v>2017</v>
      </c>
      <c r="E724" t="s">
        <v>2982</v>
      </c>
      <c r="F724" t="s">
        <v>9107</v>
      </c>
      <c r="G724" t="s">
        <v>3989</v>
      </c>
    </row>
    <row r="725" spans="1:7" x14ac:dyDescent="0.25">
      <c r="A725" t="s">
        <v>341</v>
      </c>
      <c r="B725" t="s">
        <v>1513</v>
      </c>
      <c r="C725">
        <v>1997</v>
      </c>
      <c r="E725" s="10" t="s">
        <v>9951</v>
      </c>
      <c r="F725" t="s">
        <v>14039</v>
      </c>
      <c r="G725" t="s">
        <v>3989</v>
      </c>
    </row>
    <row r="726" spans="1:7" x14ac:dyDescent="0.25">
      <c r="A726" t="s">
        <v>490</v>
      </c>
      <c r="B726" t="s">
        <v>1513</v>
      </c>
      <c r="C726">
        <v>2009</v>
      </c>
      <c r="E726" s="10" t="s">
        <v>9951</v>
      </c>
      <c r="F726" t="s">
        <v>14057</v>
      </c>
      <c r="G726" t="s">
        <v>3989</v>
      </c>
    </row>
    <row r="727" spans="1:7" x14ac:dyDescent="0.25">
      <c r="A727" t="s">
        <v>2009</v>
      </c>
      <c r="B727" t="s">
        <v>1513</v>
      </c>
      <c r="C727">
        <v>2005</v>
      </c>
      <c r="E727" s="10" t="s">
        <v>9951</v>
      </c>
      <c r="F727" t="s">
        <v>14039</v>
      </c>
      <c r="G727" t="s">
        <v>3989</v>
      </c>
    </row>
    <row r="728" spans="1:7" x14ac:dyDescent="0.25">
      <c r="A728" t="s">
        <v>2571</v>
      </c>
      <c r="B728" t="s">
        <v>1513</v>
      </c>
      <c r="C728">
        <v>1998</v>
      </c>
      <c r="E728" s="10" t="s">
        <v>9951</v>
      </c>
      <c r="F728" t="s">
        <v>14058</v>
      </c>
      <c r="G728" t="s">
        <v>3989</v>
      </c>
    </row>
    <row r="729" spans="1:7" x14ac:dyDescent="0.25">
      <c r="A729" t="s">
        <v>2578</v>
      </c>
      <c r="B729" t="s">
        <v>1513</v>
      </c>
      <c r="C729">
        <v>2017</v>
      </c>
      <c r="E729" t="s">
        <v>3059</v>
      </c>
      <c r="F729" t="s">
        <v>9227</v>
      </c>
      <c r="G729" t="s">
        <v>3989</v>
      </c>
    </row>
    <row r="730" spans="1:7" x14ac:dyDescent="0.25">
      <c r="A730" t="s">
        <v>1046</v>
      </c>
      <c r="B730" t="s">
        <v>1516</v>
      </c>
      <c r="C730">
        <v>2016</v>
      </c>
      <c r="E730" t="s">
        <v>2982</v>
      </c>
      <c r="F730" t="s">
        <v>8708</v>
      </c>
      <c r="G730" t="s">
        <v>3989</v>
      </c>
    </row>
    <row r="731" spans="1:7" x14ac:dyDescent="0.25">
      <c r="A731" t="s">
        <v>160</v>
      </c>
      <c r="B731" t="s">
        <v>1516</v>
      </c>
      <c r="C731">
        <v>2011</v>
      </c>
      <c r="E731" t="s">
        <v>2982</v>
      </c>
      <c r="F731" t="s">
        <v>9257</v>
      </c>
      <c r="G731" t="s">
        <v>3989</v>
      </c>
    </row>
    <row r="732" spans="1:7" x14ac:dyDescent="0.25">
      <c r="A732" t="s">
        <v>256</v>
      </c>
      <c r="B732" t="s">
        <v>1520</v>
      </c>
      <c r="C732">
        <v>1994</v>
      </c>
      <c r="E732" t="s">
        <v>2993</v>
      </c>
      <c r="F732" t="s">
        <v>8445</v>
      </c>
      <c r="G732" t="s">
        <v>3989</v>
      </c>
    </row>
    <row r="733" spans="1:7" x14ac:dyDescent="0.25">
      <c r="A733" t="s">
        <v>260</v>
      </c>
      <c r="B733" t="s">
        <v>1520</v>
      </c>
      <c r="C733">
        <v>1990</v>
      </c>
      <c r="E733" s="10" t="s">
        <v>9949</v>
      </c>
      <c r="F733" t="s">
        <v>8454</v>
      </c>
      <c r="G733" t="s">
        <v>3989</v>
      </c>
    </row>
    <row r="734" spans="1:7" x14ac:dyDescent="0.25">
      <c r="A734" t="s">
        <v>847</v>
      </c>
      <c r="B734" t="s">
        <v>1520</v>
      </c>
      <c r="C734">
        <v>1996</v>
      </c>
      <c r="E734" s="10" t="s">
        <v>9949</v>
      </c>
      <c r="F734" t="s">
        <v>8639</v>
      </c>
      <c r="G734" t="s">
        <v>3989</v>
      </c>
    </row>
    <row r="735" spans="1:7" x14ac:dyDescent="0.25">
      <c r="A735" t="s">
        <v>1725</v>
      </c>
      <c r="B735" t="s">
        <v>1520</v>
      </c>
      <c r="C735">
        <v>1983</v>
      </c>
      <c r="E735" s="10" t="s">
        <v>9949</v>
      </c>
      <c r="F735" t="s">
        <v>9950</v>
      </c>
      <c r="G735" t="s">
        <v>3989</v>
      </c>
    </row>
    <row r="736" spans="1:7" x14ac:dyDescent="0.25">
      <c r="A736" t="s">
        <v>1795</v>
      </c>
      <c r="B736" t="s">
        <v>1520</v>
      </c>
      <c r="C736">
        <v>1987</v>
      </c>
      <c r="E736" s="10" t="s">
        <v>2993</v>
      </c>
      <c r="F736" t="s">
        <v>8917</v>
      </c>
      <c r="G736" t="s">
        <v>3989</v>
      </c>
    </row>
    <row r="737" spans="1:7" x14ac:dyDescent="0.25">
      <c r="A737" t="s">
        <v>2154</v>
      </c>
      <c r="B737" t="s">
        <v>1523</v>
      </c>
      <c r="C737">
        <v>1980</v>
      </c>
      <c r="E737" t="s">
        <v>3322</v>
      </c>
      <c r="F737" t="s">
        <v>9014</v>
      </c>
      <c r="G737" t="s">
        <v>3989</v>
      </c>
    </row>
    <row r="738" spans="1:7" x14ac:dyDescent="0.25">
      <c r="A738" t="s">
        <v>2154</v>
      </c>
      <c r="B738" t="s">
        <v>8077</v>
      </c>
      <c r="C738">
        <v>1980</v>
      </c>
      <c r="E738" s="10" t="s">
        <v>8098</v>
      </c>
      <c r="F738" t="s">
        <v>9015</v>
      </c>
      <c r="G738" t="s">
        <v>3989</v>
      </c>
    </row>
    <row r="739" spans="1:7" x14ac:dyDescent="0.25">
      <c r="A739" t="s">
        <v>383</v>
      </c>
      <c r="B739" t="s">
        <v>1526</v>
      </c>
      <c r="C739">
        <v>2017</v>
      </c>
      <c r="E739" s="10" t="s">
        <v>3054</v>
      </c>
      <c r="F739" t="s">
        <v>9432</v>
      </c>
      <c r="G739" t="s">
        <v>3989</v>
      </c>
    </row>
    <row r="740" spans="1:7" x14ac:dyDescent="0.25">
      <c r="A740" t="s">
        <v>746</v>
      </c>
      <c r="B740" t="s">
        <v>1526</v>
      </c>
      <c r="C740">
        <v>2015</v>
      </c>
      <c r="E740" s="10" t="s">
        <v>3054</v>
      </c>
      <c r="F740" t="s">
        <v>9433</v>
      </c>
      <c r="G740" t="s">
        <v>3989</v>
      </c>
    </row>
    <row r="741" spans="1:7" x14ac:dyDescent="0.25">
      <c r="A741" t="s">
        <v>1115</v>
      </c>
      <c r="B741" t="s">
        <v>1526</v>
      </c>
      <c r="C741">
        <v>2018</v>
      </c>
      <c r="E741" s="10" t="s">
        <v>3054</v>
      </c>
      <c r="F741" t="s">
        <v>9434</v>
      </c>
      <c r="G741" t="s">
        <v>3989</v>
      </c>
    </row>
    <row r="742" spans="1:7" x14ac:dyDescent="0.25">
      <c r="A742" t="s">
        <v>90</v>
      </c>
      <c r="B742" t="s">
        <v>1526</v>
      </c>
      <c r="C742">
        <v>2017</v>
      </c>
      <c r="E742" s="10" t="s">
        <v>3054</v>
      </c>
      <c r="F742" t="s">
        <v>9435</v>
      </c>
      <c r="G742" t="s">
        <v>3989</v>
      </c>
    </row>
    <row r="743" spans="1:7" x14ac:dyDescent="0.25">
      <c r="A743" t="s">
        <v>2804</v>
      </c>
      <c r="B743" t="s">
        <v>7934</v>
      </c>
      <c r="C743">
        <v>2021</v>
      </c>
      <c r="E743" s="10" t="s">
        <v>7933</v>
      </c>
      <c r="F743" t="s">
        <v>9320</v>
      </c>
      <c r="G743" t="s">
        <v>3989</v>
      </c>
    </row>
    <row r="744" spans="1:7" x14ac:dyDescent="0.25">
      <c r="A744" t="s">
        <v>2804</v>
      </c>
      <c r="B744" t="s">
        <v>1530</v>
      </c>
      <c r="C744">
        <v>2021</v>
      </c>
      <c r="E744" t="s">
        <v>3013</v>
      </c>
      <c r="F744" t="s">
        <v>9601</v>
      </c>
      <c r="G744" t="s">
        <v>187</v>
      </c>
    </row>
    <row r="745" spans="1:7" x14ac:dyDescent="0.25">
      <c r="A745" t="s">
        <v>1435</v>
      </c>
      <c r="B745" t="s">
        <v>1532</v>
      </c>
      <c r="C745">
        <v>2021</v>
      </c>
      <c r="E745" s="10" t="s">
        <v>8373</v>
      </c>
      <c r="F745" t="s">
        <v>8822</v>
      </c>
      <c r="G745" t="s">
        <v>3989</v>
      </c>
    </row>
    <row r="746" spans="1:7" x14ac:dyDescent="0.25">
      <c r="A746" t="s">
        <v>1655</v>
      </c>
      <c r="B746" t="s">
        <v>1532</v>
      </c>
      <c r="C746">
        <v>2024</v>
      </c>
      <c r="D746" t="s">
        <v>187</v>
      </c>
      <c r="F746" t="s">
        <v>9602</v>
      </c>
      <c r="G746" t="s">
        <v>3989</v>
      </c>
    </row>
    <row r="747" spans="1:7" x14ac:dyDescent="0.25">
      <c r="A747" t="s">
        <v>1385</v>
      </c>
      <c r="B747" t="s">
        <v>1534</v>
      </c>
      <c r="C747">
        <v>2013</v>
      </c>
      <c r="E747" s="10" t="s">
        <v>8400</v>
      </c>
      <c r="F747" t="s">
        <v>8814</v>
      </c>
      <c r="G747" t="s">
        <v>3989</v>
      </c>
    </row>
    <row r="748" spans="1:7" x14ac:dyDescent="0.25">
      <c r="A748" t="s">
        <v>1443</v>
      </c>
      <c r="B748" t="s">
        <v>1534</v>
      </c>
      <c r="C748">
        <v>2018</v>
      </c>
      <c r="E748" s="10" t="s">
        <v>8400</v>
      </c>
      <c r="F748" t="s">
        <v>9410</v>
      </c>
      <c r="G748" t="s">
        <v>3989</v>
      </c>
    </row>
    <row r="749" spans="1:7" x14ac:dyDescent="0.25">
      <c r="A749" t="s">
        <v>353</v>
      </c>
      <c r="B749" t="s">
        <v>7972</v>
      </c>
      <c r="C749">
        <v>2023</v>
      </c>
      <c r="E749" s="10" t="s">
        <v>7971</v>
      </c>
      <c r="F749" t="s">
        <v>9603</v>
      </c>
      <c r="G749" t="s">
        <v>187</v>
      </c>
    </row>
    <row r="750" spans="1:7" x14ac:dyDescent="0.25">
      <c r="A750" t="s">
        <v>1795</v>
      </c>
      <c r="B750" t="s">
        <v>1538</v>
      </c>
      <c r="C750">
        <v>1987</v>
      </c>
      <c r="E750" t="s">
        <v>3280</v>
      </c>
      <c r="F750" t="s">
        <v>8918</v>
      </c>
      <c r="G750" t="s">
        <v>3989</v>
      </c>
    </row>
    <row r="751" spans="1:7" x14ac:dyDescent="0.25">
      <c r="A751" t="s">
        <v>930</v>
      </c>
      <c r="B751" t="s">
        <v>1541</v>
      </c>
      <c r="C751">
        <v>2015</v>
      </c>
      <c r="E751" t="s">
        <v>3155</v>
      </c>
      <c r="F751" t="s">
        <v>8671</v>
      </c>
      <c r="G751" t="s">
        <v>3989</v>
      </c>
    </row>
    <row r="752" spans="1:7" x14ac:dyDescent="0.25">
      <c r="A752" t="s">
        <v>1855</v>
      </c>
      <c r="B752" t="s">
        <v>1541</v>
      </c>
      <c r="C752">
        <v>2015</v>
      </c>
      <c r="E752" t="s">
        <v>3155</v>
      </c>
      <c r="F752" t="s">
        <v>8950</v>
      </c>
      <c r="G752" t="s">
        <v>3989</v>
      </c>
    </row>
    <row r="753" spans="1:7" x14ac:dyDescent="0.25">
      <c r="A753" t="s">
        <v>2377</v>
      </c>
      <c r="B753" t="s">
        <v>1541</v>
      </c>
      <c r="C753">
        <v>2021</v>
      </c>
      <c r="E753" t="s">
        <v>3155</v>
      </c>
      <c r="F753" t="s">
        <v>9168</v>
      </c>
      <c r="G753" t="s">
        <v>3989</v>
      </c>
    </row>
    <row r="754" spans="1:7" x14ac:dyDescent="0.25">
      <c r="A754" t="s">
        <v>1144</v>
      </c>
      <c r="B754" t="s">
        <v>1545</v>
      </c>
      <c r="C754">
        <v>2012</v>
      </c>
      <c r="E754" t="s">
        <v>3013</v>
      </c>
      <c r="F754" t="s">
        <v>9604</v>
      </c>
      <c r="G754" t="s">
        <v>187</v>
      </c>
    </row>
    <row r="755" spans="1:7" x14ac:dyDescent="0.25">
      <c r="A755" t="s">
        <v>930</v>
      </c>
      <c r="B755" t="s">
        <v>1553</v>
      </c>
      <c r="C755">
        <v>2015</v>
      </c>
      <c r="E755" t="s">
        <v>3156</v>
      </c>
      <c r="F755" t="s">
        <v>9605</v>
      </c>
      <c r="G755" t="s">
        <v>187</v>
      </c>
    </row>
    <row r="756" spans="1:7" x14ac:dyDescent="0.25">
      <c r="A756" t="s">
        <v>2428</v>
      </c>
      <c r="B756" t="s">
        <v>1553</v>
      </c>
      <c r="C756">
        <v>2008</v>
      </c>
      <c r="E756" t="s">
        <v>3156</v>
      </c>
      <c r="F756" t="s">
        <v>9606</v>
      </c>
      <c r="G756" t="s">
        <v>187</v>
      </c>
    </row>
    <row r="757" spans="1:7" x14ac:dyDescent="0.25">
      <c r="A757" t="s">
        <v>344</v>
      </c>
      <c r="B757" t="s">
        <v>1559</v>
      </c>
      <c r="C757">
        <v>2023</v>
      </c>
      <c r="E757" t="s">
        <v>3012</v>
      </c>
      <c r="F757" t="s">
        <v>8466</v>
      </c>
      <c r="G757" t="s">
        <v>3989</v>
      </c>
    </row>
    <row r="758" spans="1:7" x14ac:dyDescent="0.25">
      <c r="A758" t="s">
        <v>353</v>
      </c>
      <c r="B758" t="s">
        <v>1559</v>
      </c>
      <c r="C758">
        <v>2023</v>
      </c>
      <c r="E758" t="s">
        <v>3012</v>
      </c>
      <c r="F758" t="s">
        <v>8496</v>
      </c>
      <c r="G758" t="s">
        <v>3989</v>
      </c>
    </row>
    <row r="759" spans="1:7" x14ac:dyDescent="0.25">
      <c r="A759" t="s">
        <v>1752</v>
      </c>
      <c r="B759" t="s">
        <v>1561</v>
      </c>
      <c r="C759">
        <v>2021</v>
      </c>
      <c r="E759" t="s">
        <v>3268</v>
      </c>
      <c r="F759" t="s">
        <v>8899</v>
      </c>
      <c r="G759" t="s">
        <v>3989</v>
      </c>
    </row>
    <row r="760" spans="1:7" x14ac:dyDescent="0.25">
      <c r="A760" t="s">
        <v>2136</v>
      </c>
      <c r="B760" t="s">
        <v>1561</v>
      </c>
      <c r="C760">
        <v>2020</v>
      </c>
      <c r="E760" t="s">
        <v>3268</v>
      </c>
      <c r="F760" t="s">
        <v>8992</v>
      </c>
      <c r="G760" t="s">
        <v>3989</v>
      </c>
    </row>
    <row r="761" spans="1:7" x14ac:dyDescent="0.25">
      <c r="A761" t="s">
        <v>1294</v>
      </c>
      <c r="B761" t="s">
        <v>9804</v>
      </c>
      <c r="C761">
        <v>2019</v>
      </c>
      <c r="E761" s="10" t="s">
        <v>9807</v>
      </c>
      <c r="F761" t="s">
        <v>9809</v>
      </c>
      <c r="G761" t="s">
        <v>3989</v>
      </c>
    </row>
    <row r="762" spans="1:7" x14ac:dyDescent="0.25">
      <c r="A762" t="s">
        <v>90</v>
      </c>
      <c r="B762" t="s">
        <v>9804</v>
      </c>
      <c r="C762">
        <v>2017</v>
      </c>
      <c r="E762" s="10" t="s">
        <v>9807</v>
      </c>
      <c r="F762" t="s">
        <v>9808</v>
      </c>
      <c r="G762" t="s">
        <v>3989</v>
      </c>
    </row>
    <row r="763" spans="1:7" x14ac:dyDescent="0.25">
      <c r="A763" t="s">
        <v>1795</v>
      </c>
      <c r="B763" t="s">
        <v>1563</v>
      </c>
      <c r="C763">
        <v>1987</v>
      </c>
      <c r="E763" t="s">
        <v>2982</v>
      </c>
      <c r="F763" t="s">
        <v>8919</v>
      </c>
      <c r="G763" t="s">
        <v>3989</v>
      </c>
    </row>
    <row r="764" spans="1:7" x14ac:dyDescent="0.25">
      <c r="A764" t="s">
        <v>160</v>
      </c>
      <c r="B764" t="s">
        <v>1563</v>
      </c>
      <c r="C764">
        <v>2011</v>
      </c>
      <c r="E764" t="s">
        <v>2982</v>
      </c>
      <c r="F764" t="s">
        <v>9258</v>
      </c>
      <c r="G764" t="s">
        <v>3989</v>
      </c>
    </row>
    <row r="765" spans="1:7" x14ac:dyDescent="0.25">
      <c r="A765" t="s">
        <v>836</v>
      </c>
      <c r="B765" t="s">
        <v>1565</v>
      </c>
      <c r="C765">
        <v>2010</v>
      </c>
      <c r="E765" t="s">
        <v>3128</v>
      </c>
      <c r="F765" t="s">
        <v>8626</v>
      </c>
      <c r="G765" t="s">
        <v>3989</v>
      </c>
    </row>
    <row r="766" spans="1:7" x14ac:dyDescent="0.25">
      <c r="A766" t="s">
        <v>1443</v>
      </c>
      <c r="B766" t="s">
        <v>1565</v>
      </c>
      <c r="C766">
        <v>2018</v>
      </c>
      <c r="E766" s="10" t="s">
        <v>9802</v>
      </c>
      <c r="F766" t="s">
        <v>9803</v>
      </c>
      <c r="G766" t="s">
        <v>3989</v>
      </c>
    </row>
    <row r="767" spans="1:7" x14ac:dyDescent="0.25">
      <c r="A767" t="s">
        <v>2286</v>
      </c>
      <c r="B767" t="s">
        <v>1565</v>
      </c>
      <c r="C767">
        <v>2014</v>
      </c>
      <c r="E767" t="s">
        <v>3128</v>
      </c>
      <c r="F767" t="s">
        <v>9047</v>
      </c>
      <c r="G767" t="s">
        <v>3989</v>
      </c>
    </row>
    <row r="768" spans="1:7" x14ac:dyDescent="0.25">
      <c r="A768" t="s">
        <v>90</v>
      </c>
      <c r="B768" t="s">
        <v>1565</v>
      </c>
      <c r="C768">
        <v>2017</v>
      </c>
      <c r="E768" t="s">
        <v>3128</v>
      </c>
      <c r="F768" t="s">
        <v>9108</v>
      </c>
      <c r="G768" t="s">
        <v>3989</v>
      </c>
    </row>
    <row r="769" spans="1:7" x14ac:dyDescent="0.25">
      <c r="A769" t="s">
        <v>90</v>
      </c>
      <c r="B769" t="s">
        <v>1568</v>
      </c>
      <c r="C769">
        <v>2017</v>
      </c>
      <c r="E769" s="10" t="s">
        <v>3362</v>
      </c>
      <c r="F769" t="s">
        <v>9109</v>
      </c>
      <c r="G769" t="s">
        <v>3989</v>
      </c>
    </row>
    <row r="770" spans="1:7" x14ac:dyDescent="0.25">
      <c r="A770" t="s">
        <v>1294</v>
      </c>
      <c r="B770" t="s">
        <v>1570</v>
      </c>
      <c r="C770">
        <v>2019</v>
      </c>
      <c r="E770" t="s">
        <v>3229</v>
      </c>
      <c r="F770" t="s">
        <v>8786</v>
      </c>
      <c r="G770" t="s">
        <v>3989</v>
      </c>
    </row>
    <row r="771" spans="1:7" x14ac:dyDescent="0.25">
      <c r="A771" t="s">
        <v>1284</v>
      </c>
      <c r="B771" t="s">
        <v>1572</v>
      </c>
      <c r="C771">
        <v>1984</v>
      </c>
      <c r="E771" t="s">
        <v>3221</v>
      </c>
      <c r="F771" t="s">
        <v>8765</v>
      </c>
      <c r="G771" t="s">
        <v>3989</v>
      </c>
    </row>
    <row r="772" spans="1:7" x14ac:dyDescent="0.25">
      <c r="A772" t="s">
        <v>746</v>
      </c>
      <c r="B772" t="s">
        <v>1574</v>
      </c>
      <c r="C772">
        <v>2015</v>
      </c>
      <c r="E772" t="s">
        <v>2982</v>
      </c>
      <c r="F772" t="s">
        <v>8585</v>
      </c>
      <c r="G772" t="s">
        <v>3989</v>
      </c>
    </row>
    <row r="773" spans="1:7" x14ac:dyDescent="0.25">
      <c r="A773" t="s">
        <v>90</v>
      </c>
      <c r="B773" t="s">
        <v>1574</v>
      </c>
      <c r="C773">
        <v>2017</v>
      </c>
      <c r="E773" t="s">
        <v>2982</v>
      </c>
      <c r="F773" t="s">
        <v>9110</v>
      </c>
      <c r="G773" t="s">
        <v>3989</v>
      </c>
    </row>
    <row r="774" spans="1:7" x14ac:dyDescent="0.25">
      <c r="A774" t="s">
        <v>2361</v>
      </c>
      <c r="B774" t="s">
        <v>1574</v>
      </c>
      <c r="C774">
        <v>2018</v>
      </c>
      <c r="E774" t="s">
        <v>2982</v>
      </c>
      <c r="F774" t="s">
        <v>9164</v>
      </c>
      <c r="G774" t="s">
        <v>3989</v>
      </c>
    </row>
    <row r="775" spans="1:7" x14ac:dyDescent="0.25">
      <c r="A775" t="s">
        <v>90</v>
      </c>
      <c r="B775" t="s">
        <v>1576</v>
      </c>
      <c r="C775">
        <v>2017</v>
      </c>
      <c r="E775" t="s">
        <v>3363</v>
      </c>
      <c r="F775" t="s">
        <v>9111</v>
      </c>
      <c r="G775" t="s">
        <v>3989</v>
      </c>
    </row>
    <row r="776" spans="1:7" x14ac:dyDescent="0.25">
      <c r="A776" t="s">
        <v>1576</v>
      </c>
      <c r="B776" t="s">
        <v>1580</v>
      </c>
      <c r="C776">
        <v>2021</v>
      </c>
      <c r="E776" t="s">
        <v>3013</v>
      </c>
      <c r="F776" t="s">
        <v>9607</v>
      </c>
      <c r="G776" t="s">
        <v>187</v>
      </c>
    </row>
    <row r="777" spans="1:7" x14ac:dyDescent="0.25">
      <c r="A777" t="s">
        <v>353</v>
      </c>
      <c r="B777" t="s">
        <v>1584</v>
      </c>
      <c r="C777">
        <v>2023</v>
      </c>
      <c r="E777" t="s">
        <v>3033</v>
      </c>
      <c r="F777" t="s">
        <v>8497</v>
      </c>
      <c r="G777" t="s">
        <v>3989</v>
      </c>
    </row>
    <row r="778" spans="1:7" x14ac:dyDescent="0.25">
      <c r="A778" t="s">
        <v>1817</v>
      </c>
      <c r="B778" t="s">
        <v>9870</v>
      </c>
      <c r="C778">
        <v>2019</v>
      </c>
      <c r="E778" s="10" t="s">
        <v>9874</v>
      </c>
      <c r="F778" t="s">
        <v>9873</v>
      </c>
      <c r="G778" t="s">
        <v>3989</v>
      </c>
    </row>
    <row r="779" spans="1:7" x14ac:dyDescent="0.25">
      <c r="A779" t="s">
        <v>2506</v>
      </c>
      <c r="B779" t="s">
        <v>1587</v>
      </c>
      <c r="C779">
        <v>2021</v>
      </c>
      <c r="E779" t="s">
        <v>2982</v>
      </c>
      <c r="F779" t="s">
        <v>9215</v>
      </c>
      <c r="G779" t="s">
        <v>3989</v>
      </c>
    </row>
    <row r="780" spans="1:7" x14ac:dyDescent="0.25">
      <c r="A780" t="s">
        <v>1817</v>
      </c>
      <c r="B780" t="s">
        <v>1594</v>
      </c>
      <c r="C780">
        <v>2019</v>
      </c>
      <c r="E780" t="s">
        <v>3290</v>
      </c>
      <c r="F780" t="s">
        <v>8933</v>
      </c>
      <c r="G780" t="s">
        <v>3989</v>
      </c>
    </row>
    <row r="781" spans="1:7" x14ac:dyDescent="0.25">
      <c r="A781" t="s">
        <v>90</v>
      </c>
      <c r="B781" t="s">
        <v>1594</v>
      </c>
      <c r="C781">
        <v>2017</v>
      </c>
      <c r="E781" t="s">
        <v>3290</v>
      </c>
      <c r="F781" t="s">
        <v>9411</v>
      </c>
      <c r="G781" t="s">
        <v>3989</v>
      </c>
    </row>
    <row r="782" spans="1:7" x14ac:dyDescent="0.25">
      <c r="A782" t="s">
        <v>160</v>
      </c>
      <c r="B782" t="s">
        <v>1594</v>
      </c>
      <c r="C782">
        <v>2011</v>
      </c>
      <c r="E782" t="s">
        <v>3290</v>
      </c>
      <c r="F782" t="s">
        <v>9412</v>
      </c>
      <c r="G782" t="s">
        <v>3989</v>
      </c>
    </row>
    <row r="783" spans="1:7" x14ac:dyDescent="0.25">
      <c r="A783" t="s">
        <v>497</v>
      </c>
      <c r="B783" t="s">
        <v>1596</v>
      </c>
      <c r="C783">
        <v>2022</v>
      </c>
      <c r="E783" t="s">
        <v>3069</v>
      </c>
      <c r="F783" t="s">
        <v>8537</v>
      </c>
      <c r="G783" t="s">
        <v>3989</v>
      </c>
    </row>
    <row r="784" spans="1:7" x14ac:dyDescent="0.25">
      <c r="A784" t="s">
        <v>623</v>
      </c>
      <c r="B784" t="s">
        <v>1598</v>
      </c>
      <c r="C784">
        <v>2017</v>
      </c>
      <c r="E784" t="s">
        <v>3079</v>
      </c>
      <c r="F784" t="s">
        <v>8555</v>
      </c>
      <c r="G784" t="s">
        <v>3989</v>
      </c>
    </row>
    <row r="785" spans="1:7" x14ac:dyDescent="0.25">
      <c r="A785" t="s">
        <v>2428</v>
      </c>
      <c r="B785" t="s">
        <v>1602</v>
      </c>
      <c r="C785">
        <v>2008</v>
      </c>
      <c r="E785" t="s">
        <v>3392</v>
      </c>
      <c r="F785" t="s">
        <v>9195</v>
      </c>
      <c r="G785" t="s">
        <v>3989</v>
      </c>
    </row>
    <row r="786" spans="1:7" x14ac:dyDescent="0.25">
      <c r="A786" t="s">
        <v>160</v>
      </c>
      <c r="B786" t="s">
        <v>1602</v>
      </c>
      <c r="C786">
        <v>2011</v>
      </c>
      <c r="E786" t="s">
        <v>3392</v>
      </c>
      <c r="F786" t="s">
        <v>9259</v>
      </c>
      <c r="G786" t="s">
        <v>3989</v>
      </c>
    </row>
    <row r="787" spans="1:7" x14ac:dyDescent="0.25">
      <c r="A787" t="s">
        <v>1294</v>
      </c>
      <c r="B787" t="s">
        <v>1606</v>
      </c>
      <c r="C787">
        <v>2019</v>
      </c>
      <c r="E787" t="s">
        <v>3230</v>
      </c>
      <c r="F787" t="s">
        <v>8787</v>
      </c>
      <c r="G787" t="s">
        <v>3989</v>
      </c>
    </row>
    <row r="788" spans="1:7" x14ac:dyDescent="0.25">
      <c r="A788" t="s">
        <v>1713</v>
      </c>
      <c r="B788" t="s">
        <v>1606</v>
      </c>
      <c r="C788">
        <v>2018</v>
      </c>
      <c r="E788" t="s">
        <v>3230</v>
      </c>
      <c r="F788" t="s">
        <v>8895</v>
      </c>
      <c r="G788" t="s">
        <v>3989</v>
      </c>
    </row>
    <row r="789" spans="1:7" x14ac:dyDescent="0.25">
      <c r="A789" t="s">
        <v>160</v>
      </c>
      <c r="B789" t="s">
        <v>1606</v>
      </c>
      <c r="C789">
        <v>2011</v>
      </c>
      <c r="E789" t="s">
        <v>3230</v>
      </c>
      <c r="F789" t="s">
        <v>9260</v>
      </c>
      <c r="G789" t="s">
        <v>3989</v>
      </c>
    </row>
    <row r="790" spans="1:7" x14ac:dyDescent="0.25">
      <c r="A790" t="s">
        <v>1435</v>
      </c>
      <c r="B790" t="s">
        <v>1610</v>
      </c>
      <c r="C790">
        <v>2021</v>
      </c>
      <c r="E790" t="s">
        <v>3240</v>
      </c>
      <c r="F790" t="s">
        <v>8823</v>
      </c>
      <c r="G790" t="s">
        <v>3989</v>
      </c>
    </row>
    <row r="791" spans="1:7" x14ac:dyDescent="0.25">
      <c r="A791" t="s">
        <v>1443</v>
      </c>
      <c r="B791" t="s">
        <v>1610</v>
      </c>
      <c r="C791">
        <v>2018</v>
      </c>
      <c r="E791" t="s">
        <v>3240</v>
      </c>
      <c r="F791" t="s">
        <v>8839</v>
      </c>
      <c r="G791" t="s">
        <v>3989</v>
      </c>
    </row>
    <row r="792" spans="1:7" x14ac:dyDescent="0.25">
      <c r="A792" t="s">
        <v>1690</v>
      </c>
      <c r="B792" t="s">
        <v>1610</v>
      </c>
      <c r="C792">
        <v>2020</v>
      </c>
      <c r="E792" t="s">
        <v>3240</v>
      </c>
      <c r="F792" t="s">
        <v>8889</v>
      </c>
      <c r="G792" t="s">
        <v>3989</v>
      </c>
    </row>
    <row r="793" spans="1:7" x14ac:dyDescent="0.25">
      <c r="A793" t="s">
        <v>90</v>
      </c>
      <c r="B793" t="s">
        <v>1610</v>
      </c>
      <c r="C793">
        <v>2017</v>
      </c>
      <c r="E793" t="s">
        <v>3240</v>
      </c>
      <c r="F793" t="s">
        <v>9112</v>
      </c>
      <c r="G793" t="s">
        <v>3989</v>
      </c>
    </row>
    <row r="794" spans="1:7" x14ac:dyDescent="0.25">
      <c r="A794" t="s">
        <v>1576</v>
      </c>
      <c r="B794" t="s">
        <v>1613</v>
      </c>
      <c r="C794">
        <v>2021</v>
      </c>
      <c r="D794" t="s">
        <v>187</v>
      </c>
      <c r="F794" t="s">
        <v>9608</v>
      </c>
      <c r="G794" t="s">
        <v>3989</v>
      </c>
    </row>
    <row r="795" spans="1:7" x14ac:dyDescent="0.25">
      <c r="A795" t="s">
        <v>2804</v>
      </c>
      <c r="B795" t="s">
        <v>1613</v>
      </c>
      <c r="C795">
        <v>2021</v>
      </c>
      <c r="E795" t="s">
        <v>3425</v>
      </c>
      <c r="F795" t="s">
        <v>9609</v>
      </c>
      <c r="G795" t="s">
        <v>187</v>
      </c>
    </row>
    <row r="796" spans="1:7" x14ac:dyDescent="0.25">
      <c r="A796" t="s">
        <v>1752</v>
      </c>
      <c r="B796" t="s">
        <v>1621</v>
      </c>
      <c r="C796">
        <v>2021</v>
      </c>
      <c r="D796" t="s">
        <v>187</v>
      </c>
      <c r="F796" t="s">
        <v>9610</v>
      </c>
      <c r="G796" t="s">
        <v>3989</v>
      </c>
    </row>
    <row r="797" spans="1:7" x14ac:dyDescent="0.25">
      <c r="A797" t="s">
        <v>2136</v>
      </c>
      <c r="B797" t="s">
        <v>1621</v>
      </c>
      <c r="C797">
        <v>2020</v>
      </c>
      <c r="E797" t="s">
        <v>2982</v>
      </c>
      <c r="F797" t="s">
        <v>8993</v>
      </c>
      <c r="G797" t="s">
        <v>3989</v>
      </c>
    </row>
    <row r="798" spans="1:7" x14ac:dyDescent="0.25">
      <c r="A798" t="s">
        <v>2804</v>
      </c>
      <c r="B798" t="s">
        <v>1621</v>
      </c>
      <c r="C798">
        <v>2021</v>
      </c>
      <c r="E798" t="s">
        <v>2982</v>
      </c>
      <c r="F798" t="s">
        <v>9321</v>
      </c>
      <c r="G798" t="s">
        <v>3989</v>
      </c>
    </row>
    <row r="799" spans="1:7" x14ac:dyDescent="0.25">
      <c r="A799" t="s">
        <v>90</v>
      </c>
      <c r="B799" t="s">
        <v>1625</v>
      </c>
      <c r="C799">
        <v>2017</v>
      </c>
      <c r="E799" t="s">
        <v>3364</v>
      </c>
      <c r="F799" t="s">
        <v>9611</v>
      </c>
      <c r="G799" t="s">
        <v>187</v>
      </c>
    </row>
    <row r="800" spans="1:7" x14ac:dyDescent="0.25">
      <c r="A800" t="s">
        <v>90</v>
      </c>
      <c r="B800" t="s">
        <v>1627</v>
      </c>
      <c r="C800">
        <v>2017</v>
      </c>
      <c r="E800" t="s">
        <v>3365</v>
      </c>
      <c r="F800" t="s">
        <v>9612</v>
      </c>
      <c r="G800" t="s">
        <v>187</v>
      </c>
    </row>
    <row r="801" spans="1:7" x14ac:dyDescent="0.25">
      <c r="A801" t="s">
        <v>353</v>
      </c>
      <c r="B801" t="s">
        <v>1631</v>
      </c>
      <c r="C801">
        <v>2023</v>
      </c>
      <c r="E801" t="s">
        <v>3034</v>
      </c>
      <c r="F801" t="s">
        <v>10008</v>
      </c>
      <c r="G801" t="s">
        <v>187</v>
      </c>
    </row>
    <row r="802" spans="1:7" x14ac:dyDescent="0.25">
      <c r="A802" t="s">
        <v>364</v>
      </c>
      <c r="B802" t="s">
        <v>1631</v>
      </c>
      <c r="C802">
        <v>2024</v>
      </c>
      <c r="E802" t="s">
        <v>3034</v>
      </c>
      <c r="F802" t="s">
        <v>10008</v>
      </c>
      <c r="G802" t="s">
        <v>187</v>
      </c>
    </row>
    <row r="803" spans="1:7" x14ac:dyDescent="0.25">
      <c r="A803" t="s">
        <v>2506</v>
      </c>
      <c r="B803" t="s">
        <v>1633</v>
      </c>
      <c r="C803">
        <v>2021</v>
      </c>
      <c r="E803" t="s">
        <v>2982</v>
      </c>
      <c r="F803" t="s">
        <v>9216</v>
      </c>
      <c r="G803" t="s">
        <v>3989</v>
      </c>
    </row>
    <row r="804" spans="1:7" x14ac:dyDescent="0.25">
      <c r="A804" t="s">
        <v>14273</v>
      </c>
      <c r="B804" t="s">
        <v>14276</v>
      </c>
      <c r="C804">
        <v>2022</v>
      </c>
      <c r="D804" t="s">
        <v>187</v>
      </c>
      <c r="F804" t="s">
        <v>14279</v>
      </c>
      <c r="G804" t="s">
        <v>3989</v>
      </c>
    </row>
    <row r="805" spans="1:7" x14ac:dyDescent="0.25">
      <c r="A805" t="s">
        <v>1443</v>
      </c>
      <c r="B805" t="s">
        <v>1637</v>
      </c>
      <c r="C805">
        <v>2018</v>
      </c>
      <c r="E805" t="s">
        <v>3248</v>
      </c>
      <c r="F805" t="s">
        <v>8840</v>
      </c>
      <c r="G805" t="s">
        <v>3989</v>
      </c>
    </row>
    <row r="806" spans="1:7" x14ac:dyDescent="0.25">
      <c r="A806" t="s">
        <v>759</v>
      </c>
      <c r="B806" t="s">
        <v>1641</v>
      </c>
      <c r="C806">
        <v>2018</v>
      </c>
      <c r="E806" t="s">
        <v>3121</v>
      </c>
      <c r="F806" t="s">
        <v>9421</v>
      </c>
      <c r="G806" t="s">
        <v>3989</v>
      </c>
    </row>
    <row r="807" spans="1:7" x14ac:dyDescent="0.25">
      <c r="A807" t="s">
        <v>1294</v>
      </c>
      <c r="B807" t="s">
        <v>1645</v>
      </c>
      <c r="C807">
        <v>2019</v>
      </c>
      <c r="E807" s="10" t="s">
        <v>8367</v>
      </c>
      <c r="F807" t="s">
        <v>9420</v>
      </c>
      <c r="G807" t="s">
        <v>3989</v>
      </c>
    </row>
    <row r="808" spans="1:7" x14ac:dyDescent="0.25">
      <c r="A808" t="s">
        <v>847</v>
      </c>
      <c r="B808" t="s">
        <v>1649</v>
      </c>
      <c r="C808">
        <v>1996</v>
      </c>
      <c r="E808" t="s">
        <v>3135</v>
      </c>
      <c r="F808" t="s">
        <v>8640</v>
      </c>
      <c r="G808" t="s">
        <v>3989</v>
      </c>
    </row>
    <row r="809" spans="1:7" x14ac:dyDescent="0.25">
      <c r="A809" t="s">
        <v>160</v>
      </c>
      <c r="B809" t="s">
        <v>1649</v>
      </c>
      <c r="C809">
        <v>2011</v>
      </c>
      <c r="D809" t="s">
        <v>187</v>
      </c>
      <c r="F809" t="s">
        <v>9613</v>
      </c>
      <c r="G809" t="s">
        <v>3989</v>
      </c>
    </row>
    <row r="810" spans="1:7" x14ac:dyDescent="0.25">
      <c r="A810" t="s">
        <v>1761</v>
      </c>
      <c r="B810" t="s">
        <v>1653</v>
      </c>
      <c r="C810">
        <v>1995</v>
      </c>
      <c r="E810" s="10" t="s">
        <v>8366</v>
      </c>
      <c r="F810" t="s">
        <v>9614</v>
      </c>
      <c r="G810" t="s">
        <v>3989</v>
      </c>
    </row>
    <row r="811" spans="1:7" x14ac:dyDescent="0.25">
      <c r="A811" t="s">
        <v>1661</v>
      </c>
      <c r="B811" t="s">
        <v>1659</v>
      </c>
      <c r="C811">
        <v>2011</v>
      </c>
      <c r="D811" t="s">
        <v>187</v>
      </c>
      <c r="F811" t="s">
        <v>9615</v>
      </c>
      <c r="G811" t="s">
        <v>3989</v>
      </c>
    </row>
    <row r="812" spans="1:7" x14ac:dyDescent="0.25">
      <c r="A812" t="s">
        <v>1155</v>
      </c>
      <c r="B812" t="s">
        <v>1661</v>
      </c>
      <c r="C812">
        <v>2010</v>
      </c>
      <c r="D812" t="s">
        <v>187</v>
      </c>
      <c r="F812" t="s">
        <v>9616</v>
      </c>
      <c r="G812" t="s">
        <v>3989</v>
      </c>
    </row>
    <row r="813" spans="1:7" x14ac:dyDescent="0.25">
      <c r="A813" t="s">
        <v>2154</v>
      </c>
      <c r="B813" t="s">
        <v>1663</v>
      </c>
      <c r="C813">
        <v>1980</v>
      </c>
      <c r="E813" t="s">
        <v>3013</v>
      </c>
      <c r="F813" t="s">
        <v>9617</v>
      </c>
      <c r="G813" t="s">
        <v>187</v>
      </c>
    </row>
    <row r="814" spans="1:7" x14ac:dyDescent="0.25">
      <c r="A814" t="s">
        <v>2721</v>
      </c>
      <c r="B814" t="s">
        <v>1666</v>
      </c>
      <c r="C814">
        <v>1993</v>
      </c>
      <c r="E814" t="s">
        <v>1669</v>
      </c>
      <c r="F814" t="s">
        <v>9299</v>
      </c>
      <c r="G814" t="s">
        <v>3989</v>
      </c>
    </row>
    <row r="815" spans="1:7" x14ac:dyDescent="0.25">
      <c r="A815" t="s">
        <v>2804</v>
      </c>
      <c r="B815" t="s">
        <v>1670</v>
      </c>
      <c r="C815">
        <v>2021</v>
      </c>
      <c r="E815" t="s">
        <v>3013</v>
      </c>
      <c r="F815" t="s">
        <v>9618</v>
      </c>
      <c r="G815" t="s">
        <v>187</v>
      </c>
    </row>
    <row r="816" spans="1:7" x14ac:dyDescent="0.25">
      <c r="A816" t="s">
        <v>90</v>
      </c>
      <c r="B816" t="s">
        <v>1672</v>
      </c>
      <c r="C816">
        <v>2017</v>
      </c>
      <c r="E816" t="s">
        <v>3366</v>
      </c>
      <c r="F816" t="s">
        <v>9113</v>
      </c>
      <c r="G816" t="s">
        <v>3989</v>
      </c>
    </row>
    <row r="817" spans="1:7" x14ac:dyDescent="0.25">
      <c r="A817" t="s">
        <v>2721</v>
      </c>
      <c r="B817" t="s">
        <v>1676</v>
      </c>
      <c r="C817">
        <v>1993</v>
      </c>
      <c r="E817" t="s">
        <v>3013</v>
      </c>
      <c r="F817" t="s">
        <v>9619</v>
      </c>
      <c r="G817" t="s">
        <v>187</v>
      </c>
    </row>
    <row r="818" spans="1:7" x14ac:dyDescent="0.25">
      <c r="A818" t="s">
        <v>1676</v>
      </c>
      <c r="B818" t="s">
        <v>1679</v>
      </c>
      <c r="C818">
        <v>2002</v>
      </c>
      <c r="D818" t="s">
        <v>187</v>
      </c>
      <c r="F818" t="s">
        <v>9620</v>
      </c>
      <c r="G818" t="s">
        <v>3989</v>
      </c>
    </row>
    <row r="819" spans="1:7" x14ac:dyDescent="0.25">
      <c r="A819" t="s">
        <v>2721</v>
      </c>
      <c r="B819" t="s">
        <v>1682</v>
      </c>
      <c r="C819">
        <v>1993</v>
      </c>
      <c r="E819" t="s">
        <v>3417</v>
      </c>
      <c r="F819" t="s">
        <v>9300</v>
      </c>
      <c r="G819" t="s">
        <v>3989</v>
      </c>
    </row>
    <row r="820" spans="1:7" x14ac:dyDescent="0.25">
      <c r="A820" t="s">
        <v>1682</v>
      </c>
      <c r="B820" t="s">
        <v>1684</v>
      </c>
      <c r="C820">
        <v>2022</v>
      </c>
      <c r="D820" t="s">
        <v>187</v>
      </c>
      <c r="F820" t="s">
        <v>9621</v>
      </c>
      <c r="G820" t="s">
        <v>3989</v>
      </c>
    </row>
    <row r="821" spans="1:7" x14ac:dyDescent="0.25">
      <c r="A821" t="s">
        <v>946</v>
      </c>
      <c r="B821" t="s">
        <v>1686</v>
      </c>
      <c r="C821">
        <v>2014</v>
      </c>
      <c r="E821" t="s">
        <v>1689</v>
      </c>
      <c r="F821" t="s">
        <v>8677</v>
      </c>
      <c r="G821" t="s">
        <v>3989</v>
      </c>
    </row>
    <row r="822" spans="1:7" x14ac:dyDescent="0.25">
      <c r="A822" t="s">
        <v>90</v>
      </c>
      <c r="B822" t="s">
        <v>1690</v>
      </c>
      <c r="C822">
        <v>2017</v>
      </c>
      <c r="E822" t="s">
        <v>3013</v>
      </c>
      <c r="F822" t="s">
        <v>9622</v>
      </c>
      <c r="G822" t="s">
        <v>187</v>
      </c>
    </row>
    <row r="823" spans="1:7" x14ac:dyDescent="0.25">
      <c r="A823" t="s">
        <v>1428</v>
      </c>
      <c r="B823" t="s">
        <v>1694</v>
      </c>
      <c r="C823">
        <v>2023</v>
      </c>
      <c r="D823" t="s">
        <v>187</v>
      </c>
      <c r="E823" s="10" t="s">
        <v>9427</v>
      </c>
      <c r="F823" t="s">
        <v>9426</v>
      </c>
      <c r="G823" t="s">
        <v>3989</v>
      </c>
    </row>
    <row r="824" spans="1:7" x14ac:dyDescent="0.25">
      <c r="A824" t="s">
        <v>1690</v>
      </c>
      <c r="B824" t="s">
        <v>1694</v>
      </c>
      <c r="C824">
        <v>2020</v>
      </c>
      <c r="D824" t="s">
        <v>187</v>
      </c>
      <c r="F824" t="s">
        <v>9623</v>
      </c>
      <c r="G824" t="s">
        <v>3989</v>
      </c>
    </row>
    <row r="825" spans="1:7" x14ac:dyDescent="0.25">
      <c r="A825" t="s">
        <v>904</v>
      </c>
      <c r="B825" t="s">
        <v>1696</v>
      </c>
      <c r="C825">
        <v>2022</v>
      </c>
      <c r="E825" t="s">
        <v>3143</v>
      </c>
      <c r="F825" t="s">
        <v>8657</v>
      </c>
      <c r="G825" t="s">
        <v>3989</v>
      </c>
    </row>
    <row r="826" spans="1:7" x14ac:dyDescent="0.25">
      <c r="A826" t="s">
        <v>2804</v>
      </c>
      <c r="B826" t="s">
        <v>1696</v>
      </c>
      <c r="C826">
        <v>2021</v>
      </c>
      <c r="E826" t="s">
        <v>3143</v>
      </c>
      <c r="F826" t="s">
        <v>9322</v>
      </c>
      <c r="G826" t="s">
        <v>3989</v>
      </c>
    </row>
    <row r="827" spans="1:7" x14ac:dyDescent="0.25">
      <c r="A827" t="s">
        <v>1144</v>
      </c>
      <c r="B827" t="s">
        <v>1700</v>
      </c>
      <c r="C827">
        <v>2012</v>
      </c>
      <c r="E827" t="s">
        <v>3205</v>
      </c>
      <c r="F827" t="s">
        <v>9413</v>
      </c>
      <c r="G827" t="s">
        <v>3989</v>
      </c>
    </row>
    <row r="828" spans="1:7" x14ac:dyDescent="0.25">
      <c r="A828" t="s">
        <v>2428</v>
      </c>
      <c r="B828" t="s">
        <v>1700</v>
      </c>
      <c r="C828">
        <v>2008</v>
      </c>
      <c r="E828" t="s">
        <v>3205</v>
      </c>
      <c r="F828" t="s">
        <v>9414</v>
      </c>
      <c r="G828" t="s">
        <v>3989</v>
      </c>
    </row>
    <row r="829" spans="1:7" x14ac:dyDescent="0.25">
      <c r="A829" t="s">
        <v>160</v>
      </c>
      <c r="B829" t="s">
        <v>1700</v>
      </c>
      <c r="C829">
        <v>2011</v>
      </c>
      <c r="E829" t="s">
        <v>3205</v>
      </c>
      <c r="F829" t="s">
        <v>9415</v>
      </c>
      <c r="G829" t="s">
        <v>3989</v>
      </c>
    </row>
    <row r="830" spans="1:7" x14ac:dyDescent="0.25">
      <c r="A830" t="s">
        <v>241</v>
      </c>
      <c r="B830" t="s">
        <v>1704</v>
      </c>
      <c r="C830">
        <v>2025</v>
      </c>
      <c r="E830" t="s">
        <v>2986</v>
      </c>
      <c r="F830" t="s">
        <v>9362</v>
      </c>
      <c r="G830" t="s">
        <v>3989</v>
      </c>
    </row>
    <row r="831" spans="1:7" x14ac:dyDescent="0.25">
      <c r="A831" t="s">
        <v>2016</v>
      </c>
      <c r="B831" t="s">
        <v>1704</v>
      </c>
      <c r="C831">
        <v>2024</v>
      </c>
      <c r="E831" t="s">
        <v>2986</v>
      </c>
      <c r="F831" t="s">
        <v>9372</v>
      </c>
      <c r="G831" t="s">
        <v>3989</v>
      </c>
    </row>
    <row r="832" spans="1:7" x14ac:dyDescent="0.25">
      <c r="A832" t="s">
        <v>90</v>
      </c>
      <c r="B832" t="s">
        <v>1704</v>
      </c>
      <c r="C832">
        <v>2017</v>
      </c>
      <c r="E832" t="s">
        <v>3367</v>
      </c>
      <c r="F832" t="s">
        <v>9114</v>
      </c>
      <c r="G832" t="s">
        <v>3989</v>
      </c>
    </row>
    <row r="833" spans="1:7" x14ac:dyDescent="0.25">
      <c r="A833" t="s">
        <v>346</v>
      </c>
      <c r="B833" t="s">
        <v>1711</v>
      </c>
      <c r="C833">
        <v>2022</v>
      </c>
      <c r="D833" t="s">
        <v>187</v>
      </c>
      <c r="F833" t="s">
        <v>9624</v>
      </c>
      <c r="G833" t="s">
        <v>3989</v>
      </c>
    </row>
    <row r="834" spans="1:7" x14ac:dyDescent="0.25">
      <c r="A834" t="s">
        <v>2173</v>
      </c>
      <c r="B834" t="s">
        <v>1713</v>
      </c>
      <c r="C834">
        <v>2013</v>
      </c>
      <c r="E834" t="s">
        <v>3332</v>
      </c>
      <c r="F834" t="s">
        <v>9034</v>
      </c>
      <c r="G834" t="s">
        <v>3989</v>
      </c>
    </row>
    <row r="835" spans="1:7" x14ac:dyDescent="0.25">
      <c r="A835" t="s">
        <v>160</v>
      </c>
      <c r="B835" t="s">
        <v>1713</v>
      </c>
      <c r="C835">
        <v>2011</v>
      </c>
      <c r="E835" t="s">
        <v>3332</v>
      </c>
      <c r="F835" t="s">
        <v>9261</v>
      </c>
      <c r="G835" t="s">
        <v>3989</v>
      </c>
    </row>
    <row r="836" spans="1:7" x14ac:dyDescent="0.25">
      <c r="A836" t="s">
        <v>1713</v>
      </c>
      <c r="B836" t="s">
        <v>1717</v>
      </c>
      <c r="C836">
        <v>2018</v>
      </c>
      <c r="D836" t="s">
        <v>187</v>
      </c>
      <c r="F836" t="s">
        <v>9625</v>
      </c>
      <c r="G836" t="s">
        <v>3989</v>
      </c>
    </row>
    <row r="837" spans="1:7" x14ac:dyDescent="0.25">
      <c r="A837" t="s">
        <v>1294</v>
      </c>
      <c r="B837" t="s">
        <v>8402</v>
      </c>
      <c r="C837">
        <v>2019</v>
      </c>
      <c r="E837" s="10" t="s">
        <v>8401</v>
      </c>
      <c r="F837" t="s">
        <v>8788</v>
      </c>
      <c r="G837" t="s">
        <v>3989</v>
      </c>
    </row>
    <row r="838" spans="1:7" x14ac:dyDescent="0.25">
      <c r="A838" t="s">
        <v>256</v>
      </c>
      <c r="B838" t="s">
        <v>1719</v>
      </c>
      <c r="C838">
        <v>1994</v>
      </c>
      <c r="E838" t="s">
        <v>2982</v>
      </c>
      <c r="F838" t="s">
        <v>8446</v>
      </c>
      <c r="G838" t="s">
        <v>3989</v>
      </c>
    </row>
    <row r="839" spans="1:7" x14ac:dyDescent="0.25">
      <c r="A839" t="s">
        <v>490</v>
      </c>
      <c r="B839" t="s">
        <v>1719</v>
      </c>
      <c r="C839">
        <v>2009</v>
      </c>
      <c r="E839" t="s">
        <v>2982</v>
      </c>
      <c r="F839" t="s">
        <v>8524</v>
      </c>
      <c r="G839" t="s">
        <v>3989</v>
      </c>
    </row>
    <row r="840" spans="1:7" x14ac:dyDescent="0.25">
      <c r="A840" t="s">
        <v>1795</v>
      </c>
      <c r="B840" t="s">
        <v>1719</v>
      </c>
      <c r="C840">
        <v>1987</v>
      </c>
      <c r="E840" t="s">
        <v>2982</v>
      </c>
      <c r="F840" t="s">
        <v>8920</v>
      </c>
      <c r="G840" t="s">
        <v>3989</v>
      </c>
    </row>
    <row r="841" spans="1:7" x14ac:dyDescent="0.25">
      <c r="A841" t="s">
        <v>2788</v>
      </c>
      <c r="B841" t="s">
        <v>1719</v>
      </c>
      <c r="C841">
        <v>2017</v>
      </c>
      <c r="E841" t="s">
        <v>2982</v>
      </c>
      <c r="F841" t="s">
        <v>9302</v>
      </c>
      <c r="G841" t="s">
        <v>3989</v>
      </c>
    </row>
    <row r="842" spans="1:7" x14ac:dyDescent="0.25">
      <c r="A842" t="s">
        <v>2095</v>
      </c>
      <c r="B842" t="s">
        <v>1723</v>
      </c>
      <c r="C842">
        <v>2023</v>
      </c>
      <c r="E842" s="10" t="s">
        <v>8403</v>
      </c>
      <c r="F842" t="s">
        <v>8979</v>
      </c>
      <c r="G842" t="s">
        <v>3989</v>
      </c>
    </row>
    <row r="843" spans="1:7" x14ac:dyDescent="0.25">
      <c r="A843" t="s">
        <v>2136</v>
      </c>
      <c r="B843" t="s">
        <v>1723</v>
      </c>
      <c r="C843">
        <v>2020</v>
      </c>
      <c r="E843" t="s">
        <v>2982</v>
      </c>
      <c r="F843" t="s">
        <v>8994</v>
      </c>
      <c r="G843" t="s">
        <v>3989</v>
      </c>
    </row>
    <row r="844" spans="1:7" x14ac:dyDescent="0.25">
      <c r="A844" t="s">
        <v>2154</v>
      </c>
      <c r="B844" t="s">
        <v>1725</v>
      </c>
      <c r="C844">
        <v>1980</v>
      </c>
      <c r="E844" t="s">
        <v>3323</v>
      </c>
      <c r="F844" t="s">
        <v>9016</v>
      </c>
      <c r="G844" t="s">
        <v>3989</v>
      </c>
    </row>
    <row r="845" spans="1:7" x14ac:dyDescent="0.25">
      <c r="A845" t="s">
        <v>90</v>
      </c>
      <c r="B845" t="s">
        <v>1728</v>
      </c>
      <c r="C845">
        <v>2017</v>
      </c>
      <c r="E845" t="s">
        <v>3368</v>
      </c>
      <c r="F845" t="s">
        <v>9626</v>
      </c>
      <c r="G845" t="s">
        <v>187</v>
      </c>
    </row>
    <row r="846" spans="1:7" x14ac:dyDescent="0.25">
      <c r="A846" t="s">
        <v>90</v>
      </c>
      <c r="B846" t="s">
        <v>1734</v>
      </c>
      <c r="C846">
        <v>2017</v>
      </c>
      <c r="E846" t="s">
        <v>2982</v>
      </c>
      <c r="F846" t="s">
        <v>9115</v>
      </c>
      <c r="G846" t="s">
        <v>3989</v>
      </c>
    </row>
    <row r="847" spans="1:7" x14ac:dyDescent="0.25">
      <c r="A847" t="s">
        <v>2804</v>
      </c>
      <c r="B847" t="s">
        <v>1734</v>
      </c>
      <c r="C847">
        <v>2021</v>
      </c>
      <c r="E847" t="s">
        <v>2982</v>
      </c>
      <c r="F847" t="s">
        <v>9323</v>
      </c>
      <c r="G847" t="s">
        <v>3989</v>
      </c>
    </row>
    <row r="848" spans="1:7" x14ac:dyDescent="0.25">
      <c r="A848" t="s">
        <v>2747</v>
      </c>
      <c r="B848" t="s">
        <v>1738</v>
      </c>
      <c r="C848">
        <v>2014</v>
      </c>
      <c r="D848" t="s">
        <v>187</v>
      </c>
      <c r="F848" t="s">
        <v>9627</v>
      </c>
      <c r="G848" t="s">
        <v>3989</v>
      </c>
    </row>
    <row r="849" spans="1:7" x14ac:dyDescent="0.25">
      <c r="A849" t="s">
        <v>1738</v>
      </c>
      <c r="B849" t="s">
        <v>1742</v>
      </c>
      <c r="C849">
        <v>2018</v>
      </c>
      <c r="D849" t="s">
        <v>187</v>
      </c>
      <c r="F849" t="s">
        <v>9628</v>
      </c>
      <c r="G849" t="s">
        <v>3989</v>
      </c>
    </row>
    <row r="850" spans="1:7" x14ac:dyDescent="0.25">
      <c r="A850" t="s">
        <v>1155</v>
      </c>
      <c r="B850" t="s">
        <v>1746</v>
      </c>
      <c r="C850">
        <v>2010</v>
      </c>
      <c r="D850" t="s">
        <v>187</v>
      </c>
      <c r="F850" t="s">
        <v>9629</v>
      </c>
      <c r="G850" t="s">
        <v>3989</v>
      </c>
    </row>
    <row r="851" spans="1:7" x14ac:dyDescent="0.25">
      <c r="A851" t="s">
        <v>2428</v>
      </c>
      <c r="B851" t="s">
        <v>1748</v>
      </c>
      <c r="C851">
        <v>2008</v>
      </c>
      <c r="E851" t="s">
        <v>3393</v>
      </c>
      <c r="F851" t="s">
        <v>9196</v>
      </c>
      <c r="G851" t="s">
        <v>3989</v>
      </c>
    </row>
    <row r="852" spans="1:7" x14ac:dyDescent="0.25">
      <c r="A852" t="s">
        <v>2136</v>
      </c>
      <c r="B852" t="s">
        <v>1752</v>
      </c>
      <c r="C852">
        <v>2020</v>
      </c>
      <c r="E852" t="s">
        <v>3313</v>
      </c>
      <c r="F852" t="s">
        <v>9630</v>
      </c>
      <c r="G852" t="s">
        <v>187</v>
      </c>
    </row>
    <row r="853" spans="1:7" x14ac:dyDescent="0.25">
      <c r="A853" t="s">
        <v>1435</v>
      </c>
      <c r="B853" t="s">
        <v>1756</v>
      </c>
      <c r="C853">
        <v>2021</v>
      </c>
      <c r="E853" t="s">
        <v>2982</v>
      </c>
      <c r="F853" t="s">
        <v>8824</v>
      </c>
      <c r="G853" t="s">
        <v>3989</v>
      </c>
    </row>
    <row r="854" spans="1:7" x14ac:dyDescent="0.25">
      <c r="A854" t="s">
        <v>1899</v>
      </c>
      <c r="B854" t="s">
        <v>1758</v>
      </c>
      <c r="C854">
        <v>2014</v>
      </c>
      <c r="D854" t="s">
        <v>187</v>
      </c>
      <c r="F854" t="s">
        <v>9631</v>
      </c>
      <c r="G854" t="s">
        <v>3989</v>
      </c>
    </row>
    <row r="855" spans="1:7" x14ac:dyDescent="0.25">
      <c r="A855" t="s">
        <v>1795</v>
      </c>
      <c r="B855" t="s">
        <v>1761</v>
      </c>
      <c r="C855">
        <v>1987</v>
      </c>
      <c r="E855" s="10" t="s">
        <v>8420</v>
      </c>
      <c r="F855" t="s">
        <v>8421</v>
      </c>
      <c r="G855" t="s">
        <v>3989</v>
      </c>
    </row>
    <row r="856" spans="1:7" x14ac:dyDescent="0.25">
      <c r="A856" t="s">
        <v>2721</v>
      </c>
      <c r="B856" t="s">
        <v>1761</v>
      </c>
      <c r="C856">
        <v>1993</v>
      </c>
      <c r="D856" t="s">
        <v>187</v>
      </c>
      <c r="E856" t="s">
        <v>3032</v>
      </c>
      <c r="F856" t="s">
        <v>9632</v>
      </c>
      <c r="G856" t="s">
        <v>3989</v>
      </c>
    </row>
    <row r="857" spans="1:7" x14ac:dyDescent="0.25">
      <c r="A857" t="s">
        <v>2804</v>
      </c>
      <c r="B857" t="s">
        <v>1764</v>
      </c>
      <c r="C857">
        <v>2021</v>
      </c>
      <c r="E857" t="s">
        <v>3013</v>
      </c>
      <c r="F857" t="s">
        <v>9633</v>
      </c>
      <c r="G857" t="s">
        <v>187</v>
      </c>
    </row>
    <row r="858" spans="1:7" x14ac:dyDescent="0.25">
      <c r="A858" t="s">
        <v>746</v>
      </c>
      <c r="B858" t="s">
        <v>1768</v>
      </c>
      <c r="C858">
        <v>2015</v>
      </c>
      <c r="E858" t="s">
        <v>3105</v>
      </c>
      <c r="F858" t="s">
        <v>8586</v>
      </c>
      <c r="G858" t="s">
        <v>3989</v>
      </c>
    </row>
    <row r="859" spans="1:7" x14ac:dyDescent="0.25">
      <c r="A859" t="s">
        <v>90</v>
      </c>
      <c r="B859" t="s">
        <v>1768</v>
      </c>
      <c r="C859">
        <v>2017</v>
      </c>
      <c r="E859" t="s">
        <v>3105</v>
      </c>
      <c r="F859" t="s">
        <v>9116</v>
      </c>
      <c r="G859" t="s">
        <v>3989</v>
      </c>
    </row>
    <row r="860" spans="1:7" x14ac:dyDescent="0.25">
      <c r="A860" t="s">
        <v>1046</v>
      </c>
      <c r="B860" t="s">
        <v>1771</v>
      </c>
      <c r="C860">
        <v>2016</v>
      </c>
      <c r="E860" t="s">
        <v>3186</v>
      </c>
      <c r="F860" t="s">
        <v>8709</v>
      </c>
      <c r="G860" t="s">
        <v>3989</v>
      </c>
    </row>
    <row r="861" spans="1:7" x14ac:dyDescent="0.25">
      <c r="A861" t="s">
        <v>1855</v>
      </c>
      <c r="B861" t="s">
        <v>1771</v>
      </c>
      <c r="C861">
        <v>2015</v>
      </c>
      <c r="E861" t="s">
        <v>3186</v>
      </c>
      <c r="F861" t="s">
        <v>8951</v>
      </c>
      <c r="G861" t="s">
        <v>3989</v>
      </c>
    </row>
    <row r="862" spans="1:7" x14ac:dyDescent="0.25">
      <c r="A862" t="s">
        <v>2428</v>
      </c>
      <c r="B862" t="s">
        <v>4362</v>
      </c>
      <c r="C862">
        <v>2008</v>
      </c>
      <c r="E862" s="10" t="s">
        <v>14288</v>
      </c>
      <c r="F862" t="s">
        <v>14289</v>
      </c>
      <c r="G862" t="s">
        <v>3989</v>
      </c>
    </row>
    <row r="863" spans="1:7" x14ac:dyDescent="0.25">
      <c r="A863" t="s">
        <v>1779</v>
      </c>
      <c r="B863" t="s">
        <v>1783</v>
      </c>
      <c r="C863">
        <v>2022</v>
      </c>
      <c r="D863" t="s">
        <v>187</v>
      </c>
      <c r="F863" t="s">
        <v>9634</v>
      </c>
      <c r="G863" t="s">
        <v>3989</v>
      </c>
    </row>
    <row r="864" spans="1:7" x14ac:dyDescent="0.25">
      <c r="A864" t="s">
        <v>759</v>
      </c>
      <c r="B864" t="s">
        <v>1787</v>
      </c>
      <c r="C864">
        <v>2018</v>
      </c>
      <c r="E864" s="10" t="s">
        <v>8379</v>
      </c>
      <c r="F864" t="s">
        <v>8607</v>
      </c>
      <c r="G864" t="s">
        <v>3989</v>
      </c>
    </row>
    <row r="865" spans="1:7" x14ac:dyDescent="0.25">
      <c r="A865" t="s">
        <v>1046</v>
      </c>
      <c r="B865" t="s">
        <v>1787</v>
      </c>
      <c r="C865">
        <v>2016</v>
      </c>
      <c r="E865" s="10" t="s">
        <v>8379</v>
      </c>
      <c r="F865" t="s">
        <v>8710</v>
      </c>
      <c r="G865" t="s">
        <v>3989</v>
      </c>
    </row>
    <row r="866" spans="1:7" x14ac:dyDescent="0.25">
      <c r="A866" t="s">
        <v>160</v>
      </c>
      <c r="B866" t="s">
        <v>1787</v>
      </c>
      <c r="C866">
        <v>2011</v>
      </c>
      <c r="E866" t="s">
        <v>2982</v>
      </c>
      <c r="F866" t="s">
        <v>9262</v>
      </c>
      <c r="G866" t="s">
        <v>3989</v>
      </c>
    </row>
    <row r="867" spans="1:7" x14ac:dyDescent="0.25">
      <c r="A867" t="s">
        <v>1787</v>
      </c>
      <c r="B867" t="s">
        <v>1791</v>
      </c>
      <c r="C867">
        <v>2019</v>
      </c>
      <c r="D867" t="s">
        <v>187</v>
      </c>
      <c r="F867" t="s">
        <v>9635</v>
      </c>
      <c r="G867" t="s">
        <v>3989</v>
      </c>
    </row>
    <row r="868" spans="1:7" x14ac:dyDescent="0.25">
      <c r="A868" t="s">
        <v>2804</v>
      </c>
      <c r="B868" t="s">
        <v>1793</v>
      </c>
      <c r="C868">
        <v>2021</v>
      </c>
      <c r="E868" t="s">
        <v>3013</v>
      </c>
      <c r="F868" t="s">
        <v>9636</v>
      </c>
      <c r="G868" t="s">
        <v>187</v>
      </c>
    </row>
    <row r="869" spans="1:7" x14ac:dyDescent="0.25">
      <c r="A869" t="s">
        <v>1284</v>
      </c>
      <c r="B869" t="s">
        <v>1795</v>
      </c>
      <c r="C869">
        <v>1984</v>
      </c>
      <c r="E869" t="s">
        <v>3222</v>
      </c>
      <c r="F869" t="s">
        <v>8766</v>
      </c>
      <c r="G869" t="s">
        <v>3989</v>
      </c>
    </row>
    <row r="870" spans="1:7" x14ac:dyDescent="0.25">
      <c r="A870" t="s">
        <v>726</v>
      </c>
      <c r="B870" t="s">
        <v>1798</v>
      </c>
      <c r="C870">
        <v>2020</v>
      </c>
      <c r="E870" t="s">
        <v>3092</v>
      </c>
      <c r="F870" t="s">
        <v>8570</v>
      </c>
      <c r="G870" t="s">
        <v>3989</v>
      </c>
    </row>
    <row r="871" spans="1:7" x14ac:dyDescent="0.25">
      <c r="A871" t="s">
        <v>1294</v>
      </c>
      <c r="B871" t="s">
        <v>1798</v>
      </c>
      <c r="C871">
        <v>2019</v>
      </c>
      <c r="E871" t="s">
        <v>3092</v>
      </c>
      <c r="F871" t="s">
        <v>8789</v>
      </c>
      <c r="G871" t="s">
        <v>3989</v>
      </c>
    </row>
    <row r="872" spans="1:7" x14ac:dyDescent="0.25">
      <c r="A872" t="s">
        <v>1294</v>
      </c>
      <c r="B872" t="s">
        <v>1801</v>
      </c>
      <c r="C872">
        <v>2019</v>
      </c>
      <c r="E872" t="s">
        <v>3013</v>
      </c>
      <c r="F872" t="s">
        <v>9637</v>
      </c>
      <c r="G872" t="s">
        <v>187</v>
      </c>
    </row>
    <row r="873" spans="1:7" x14ac:dyDescent="0.25">
      <c r="A873" t="s">
        <v>2804</v>
      </c>
      <c r="B873" t="s">
        <v>1804</v>
      </c>
      <c r="C873">
        <v>2021</v>
      </c>
      <c r="E873" t="s">
        <v>3013</v>
      </c>
      <c r="F873" t="s">
        <v>9638</v>
      </c>
      <c r="G873" t="s">
        <v>187</v>
      </c>
    </row>
    <row r="874" spans="1:7" x14ac:dyDescent="0.25">
      <c r="A874" t="s">
        <v>1046</v>
      </c>
      <c r="B874" t="s">
        <v>1809</v>
      </c>
      <c r="C874">
        <v>2016</v>
      </c>
      <c r="E874" s="10" t="s">
        <v>9818</v>
      </c>
      <c r="F874" t="s">
        <v>9817</v>
      </c>
      <c r="G874" t="s">
        <v>3989</v>
      </c>
    </row>
    <row r="875" spans="1:7" x14ac:dyDescent="0.25">
      <c r="A875" t="s">
        <v>2804</v>
      </c>
      <c r="B875" t="s">
        <v>1809</v>
      </c>
      <c r="C875">
        <v>2021</v>
      </c>
      <c r="E875" t="s">
        <v>2982</v>
      </c>
      <c r="F875" t="s">
        <v>9324</v>
      </c>
      <c r="G875" t="s">
        <v>3989</v>
      </c>
    </row>
    <row r="876" spans="1:7" x14ac:dyDescent="0.25">
      <c r="A876" t="s">
        <v>1576</v>
      </c>
      <c r="B876" t="s">
        <v>1811</v>
      </c>
      <c r="C876">
        <v>2021</v>
      </c>
      <c r="E876" t="s">
        <v>2982</v>
      </c>
      <c r="F876" t="s">
        <v>8870</v>
      </c>
      <c r="G876" t="s">
        <v>3989</v>
      </c>
    </row>
    <row r="877" spans="1:7" x14ac:dyDescent="0.25">
      <c r="A877" t="s">
        <v>1813</v>
      </c>
      <c r="B877" t="s">
        <v>1811</v>
      </c>
      <c r="C877">
        <v>2024</v>
      </c>
      <c r="D877" t="s">
        <v>187</v>
      </c>
      <c r="F877" t="s">
        <v>8932</v>
      </c>
      <c r="G877" t="s">
        <v>3989</v>
      </c>
    </row>
    <row r="878" spans="1:7" x14ac:dyDescent="0.25">
      <c r="A878" t="s">
        <v>90</v>
      </c>
      <c r="B878" t="s">
        <v>1811</v>
      </c>
      <c r="C878">
        <v>2017</v>
      </c>
      <c r="E878" t="s">
        <v>2982</v>
      </c>
      <c r="F878" t="s">
        <v>9117</v>
      </c>
      <c r="G878" t="s">
        <v>3989</v>
      </c>
    </row>
    <row r="879" spans="1:7" x14ac:dyDescent="0.25">
      <c r="A879" t="s">
        <v>2377</v>
      </c>
      <c r="B879" t="s">
        <v>1811</v>
      </c>
      <c r="C879">
        <v>2021</v>
      </c>
      <c r="E879" t="s">
        <v>2982</v>
      </c>
      <c r="F879" t="s">
        <v>9169</v>
      </c>
      <c r="G879" t="s">
        <v>3989</v>
      </c>
    </row>
    <row r="880" spans="1:7" x14ac:dyDescent="0.25">
      <c r="A880" t="s">
        <v>2522</v>
      </c>
      <c r="B880" t="s">
        <v>1811</v>
      </c>
      <c r="C880">
        <v>2025</v>
      </c>
      <c r="E880" t="s">
        <v>2982</v>
      </c>
      <c r="F880" t="s">
        <v>9224</v>
      </c>
      <c r="G880" t="s">
        <v>3989</v>
      </c>
    </row>
    <row r="881" spans="1:7" x14ac:dyDescent="0.25">
      <c r="A881" t="s">
        <v>2428</v>
      </c>
      <c r="B881" t="s">
        <v>1817</v>
      </c>
      <c r="C881">
        <v>2008</v>
      </c>
      <c r="E881" t="s">
        <v>2982</v>
      </c>
      <c r="F881" t="s">
        <v>9197</v>
      </c>
      <c r="G881" t="s">
        <v>3989</v>
      </c>
    </row>
    <row r="882" spans="1:7" x14ac:dyDescent="0.25">
      <c r="A882" t="s">
        <v>2804</v>
      </c>
      <c r="B882" t="s">
        <v>1821</v>
      </c>
      <c r="C882">
        <v>2021</v>
      </c>
      <c r="E882" t="s">
        <v>3013</v>
      </c>
      <c r="F882" t="s">
        <v>9639</v>
      </c>
      <c r="G882" t="s">
        <v>187</v>
      </c>
    </row>
    <row r="883" spans="1:7" x14ac:dyDescent="0.25">
      <c r="A883" t="s">
        <v>497</v>
      </c>
      <c r="B883" t="s">
        <v>1825</v>
      </c>
      <c r="C883">
        <v>2022</v>
      </c>
      <c r="E883" t="s">
        <v>1828</v>
      </c>
      <c r="F883" t="s">
        <v>8538</v>
      </c>
      <c r="G883" t="s">
        <v>3989</v>
      </c>
    </row>
    <row r="884" spans="1:7" x14ac:dyDescent="0.25">
      <c r="A884" t="s">
        <v>160</v>
      </c>
      <c r="B884" t="s">
        <v>1825</v>
      </c>
      <c r="C884">
        <v>2011</v>
      </c>
      <c r="E884" t="s">
        <v>1828</v>
      </c>
      <c r="F884" t="s">
        <v>9263</v>
      </c>
      <c r="G884" t="s">
        <v>3989</v>
      </c>
    </row>
    <row r="885" spans="1:7" x14ac:dyDescent="0.25">
      <c r="A885" t="s">
        <v>2804</v>
      </c>
      <c r="B885" t="s">
        <v>1829</v>
      </c>
      <c r="C885">
        <v>2021</v>
      </c>
      <c r="E885" t="s">
        <v>3013</v>
      </c>
      <c r="F885" t="s">
        <v>9640</v>
      </c>
      <c r="G885" t="s">
        <v>187</v>
      </c>
    </row>
    <row r="886" spans="1:7" x14ac:dyDescent="0.25">
      <c r="A886" t="s">
        <v>2185</v>
      </c>
      <c r="B886" t="s">
        <v>1833</v>
      </c>
      <c r="C886">
        <v>2022</v>
      </c>
      <c r="E886" t="s">
        <v>2982</v>
      </c>
      <c r="F886" t="s">
        <v>9040</v>
      </c>
      <c r="G886" t="s">
        <v>3989</v>
      </c>
    </row>
    <row r="887" spans="1:7" x14ac:dyDescent="0.25">
      <c r="A887" t="s">
        <v>90</v>
      </c>
      <c r="B887" t="s">
        <v>1833</v>
      </c>
      <c r="C887">
        <v>2017</v>
      </c>
      <c r="E887" t="s">
        <v>2982</v>
      </c>
      <c r="F887" t="s">
        <v>9118</v>
      </c>
      <c r="G887" t="s">
        <v>3989</v>
      </c>
    </row>
    <row r="888" spans="1:7" x14ac:dyDescent="0.25">
      <c r="A888" t="s">
        <v>2173</v>
      </c>
      <c r="B888" t="s">
        <v>1837</v>
      </c>
      <c r="C888">
        <v>2013</v>
      </c>
      <c r="E888" s="10" t="s">
        <v>8344</v>
      </c>
      <c r="F888" t="s">
        <v>9035</v>
      </c>
      <c r="G888" t="s">
        <v>3989</v>
      </c>
    </row>
    <row r="889" spans="1:7" x14ac:dyDescent="0.25">
      <c r="A889" t="s">
        <v>160</v>
      </c>
      <c r="B889" t="s">
        <v>1837</v>
      </c>
      <c r="C889">
        <v>2011</v>
      </c>
      <c r="E889" s="10" t="s">
        <v>8344</v>
      </c>
      <c r="F889" t="s">
        <v>9264</v>
      </c>
      <c r="G889" t="s">
        <v>3989</v>
      </c>
    </row>
    <row r="890" spans="1:7" x14ac:dyDescent="0.25">
      <c r="A890" t="s">
        <v>2804</v>
      </c>
      <c r="B890" t="s">
        <v>1837</v>
      </c>
      <c r="C890">
        <v>2021</v>
      </c>
      <c r="E890" t="s">
        <v>3013</v>
      </c>
      <c r="F890" t="s">
        <v>9641</v>
      </c>
      <c r="G890" t="s">
        <v>187</v>
      </c>
    </row>
    <row r="891" spans="1:7" x14ac:dyDescent="0.25">
      <c r="A891" t="s">
        <v>160</v>
      </c>
      <c r="B891" t="s">
        <v>1843</v>
      </c>
      <c r="C891">
        <v>2011</v>
      </c>
      <c r="E891" t="s">
        <v>3404</v>
      </c>
      <c r="F891" t="s">
        <v>9265</v>
      </c>
      <c r="G891" t="s">
        <v>3989</v>
      </c>
    </row>
    <row r="892" spans="1:7" x14ac:dyDescent="0.25">
      <c r="A892" t="s">
        <v>946</v>
      </c>
      <c r="B892" t="s">
        <v>1847</v>
      </c>
      <c r="C892">
        <v>2014</v>
      </c>
      <c r="E892" s="10" t="s">
        <v>3162</v>
      </c>
      <c r="F892" t="s">
        <v>9642</v>
      </c>
      <c r="G892" t="s">
        <v>3989</v>
      </c>
    </row>
    <row r="893" spans="1:7" x14ac:dyDescent="0.25">
      <c r="A893" t="s">
        <v>1144</v>
      </c>
      <c r="B893" t="s">
        <v>1847</v>
      </c>
      <c r="C893">
        <v>2012</v>
      </c>
      <c r="E893" t="s">
        <v>3206</v>
      </c>
      <c r="F893" t="s">
        <v>8739</v>
      </c>
      <c r="G893" t="s">
        <v>3989</v>
      </c>
    </row>
    <row r="894" spans="1:7" x14ac:dyDescent="0.25">
      <c r="A894" t="s">
        <v>2506</v>
      </c>
      <c r="B894" t="s">
        <v>1851</v>
      </c>
      <c r="C894">
        <v>2021</v>
      </c>
      <c r="E894" t="s">
        <v>2982</v>
      </c>
      <c r="F894" t="s">
        <v>9217</v>
      </c>
      <c r="G894" t="s">
        <v>3989</v>
      </c>
    </row>
    <row r="895" spans="1:7" x14ac:dyDescent="0.25">
      <c r="A895" t="s">
        <v>160</v>
      </c>
      <c r="B895" t="s">
        <v>1851</v>
      </c>
      <c r="C895">
        <v>2011</v>
      </c>
      <c r="E895" t="s">
        <v>2982</v>
      </c>
      <c r="F895" t="s">
        <v>9266</v>
      </c>
      <c r="G895" t="s">
        <v>3989</v>
      </c>
    </row>
    <row r="896" spans="1:7" x14ac:dyDescent="0.25">
      <c r="A896" t="s">
        <v>2804</v>
      </c>
      <c r="B896" t="s">
        <v>1851</v>
      </c>
      <c r="C896">
        <v>2021</v>
      </c>
      <c r="E896" t="s">
        <v>2982</v>
      </c>
      <c r="F896" t="s">
        <v>9325</v>
      </c>
      <c r="G896" t="s">
        <v>3989</v>
      </c>
    </row>
    <row r="897" spans="1:7" x14ac:dyDescent="0.25">
      <c r="A897" t="s">
        <v>1144</v>
      </c>
      <c r="B897" t="s">
        <v>1855</v>
      </c>
      <c r="C897">
        <v>2012</v>
      </c>
      <c r="E897" s="10" t="s">
        <v>8384</v>
      </c>
      <c r="F897" t="s">
        <v>8740</v>
      </c>
      <c r="G897" t="s">
        <v>3989</v>
      </c>
    </row>
    <row r="898" spans="1:7" x14ac:dyDescent="0.25">
      <c r="A898" t="s">
        <v>2322</v>
      </c>
      <c r="B898" t="s">
        <v>1855</v>
      </c>
      <c r="C898">
        <v>2010</v>
      </c>
      <c r="E898" t="s">
        <v>3337</v>
      </c>
      <c r="F898" t="s">
        <v>9049</v>
      </c>
      <c r="G898" t="s">
        <v>3989</v>
      </c>
    </row>
    <row r="899" spans="1:7" x14ac:dyDescent="0.25">
      <c r="A899" t="s">
        <v>2428</v>
      </c>
      <c r="B899" t="s">
        <v>1855</v>
      </c>
      <c r="C899">
        <v>2008</v>
      </c>
      <c r="E899" s="10" t="s">
        <v>8384</v>
      </c>
      <c r="F899" t="s">
        <v>9198</v>
      </c>
      <c r="G899" t="s">
        <v>3989</v>
      </c>
    </row>
    <row r="900" spans="1:7" x14ac:dyDescent="0.25">
      <c r="A900" t="s">
        <v>160</v>
      </c>
      <c r="B900" t="s">
        <v>1855</v>
      </c>
      <c r="C900">
        <v>2011</v>
      </c>
      <c r="E900" s="10" t="s">
        <v>8384</v>
      </c>
      <c r="F900" t="s">
        <v>9267</v>
      </c>
      <c r="G900" t="s">
        <v>3989</v>
      </c>
    </row>
    <row r="901" spans="1:7" x14ac:dyDescent="0.25">
      <c r="A901" t="s">
        <v>2043</v>
      </c>
      <c r="B901" t="s">
        <v>14224</v>
      </c>
      <c r="C901">
        <v>2024</v>
      </c>
      <c r="E901" s="10" t="s">
        <v>14227</v>
      </c>
      <c r="F901" t="s">
        <v>14228</v>
      </c>
      <c r="G901" t="s">
        <v>3989</v>
      </c>
    </row>
    <row r="902" spans="1:7" x14ac:dyDescent="0.25">
      <c r="A902" t="s">
        <v>1294</v>
      </c>
      <c r="B902" t="s">
        <v>1859</v>
      </c>
      <c r="C902">
        <v>2019</v>
      </c>
      <c r="E902" t="s">
        <v>3013</v>
      </c>
      <c r="F902" t="s">
        <v>9643</v>
      </c>
      <c r="G902" t="s">
        <v>187</v>
      </c>
    </row>
    <row r="903" spans="1:7" x14ac:dyDescent="0.25">
      <c r="A903" t="s">
        <v>344</v>
      </c>
      <c r="B903" t="s">
        <v>1863</v>
      </c>
      <c r="C903">
        <v>2023</v>
      </c>
      <c r="E903" t="s">
        <v>2982</v>
      </c>
      <c r="F903" t="s">
        <v>8467</v>
      </c>
      <c r="G903" t="s">
        <v>3989</v>
      </c>
    </row>
    <row r="904" spans="1:7" x14ac:dyDescent="0.25">
      <c r="A904" t="s">
        <v>2506</v>
      </c>
      <c r="B904" t="s">
        <v>1863</v>
      </c>
      <c r="C904">
        <v>2021</v>
      </c>
      <c r="E904" t="s">
        <v>2982</v>
      </c>
      <c r="F904" t="s">
        <v>9218</v>
      </c>
      <c r="G904" t="s">
        <v>3989</v>
      </c>
    </row>
    <row r="905" spans="1:7" x14ac:dyDescent="0.25">
      <c r="A905" t="s">
        <v>2614</v>
      </c>
      <c r="B905" t="s">
        <v>1863</v>
      </c>
      <c r="C905">
        <v>2025</v>
      </c>
      <c r="E905" t="s">
        <v>2982</v>
      </c>
      <c r="F905" t="s">
        <v>9235</v>
      </c>
      <c r="G905" t="s">
        <v>3989</v>
      </c>
    </row>
    <row r="906" spans="1:7" x14ac:dyDescent="0.25">
      <c r="A906" t="s">
        <v>759</v>
      </c>
      <c r="B906" t="s">
        <v>1865</v>
      </c>
      <c r="C906">
        <v>2018</v>
      </c>
      <c r="E906" t="s">
        <v>3013</v>
      </c>
      <c r="F906" t="s">
        <v>9644</v>
      </c>
      <c r="G906" t="s">
        <v>187</v>
      </c>
    </row>
    <row r="907" spans="1:7" x14ac:dyDescent="0.25">
      <c r="A907" t="s">
        <v>90</v>
      </c>
      <c r="B907" t="s">
        <v>1867</v>
      </c>
      <c r="C907">
        <v>2017</v>
      </c>
      <c r="E907" t="s">
        <v>3369</v>
      </c>
      <c r="F907" t="s">
        <v>10009</v>
      </c>
      <c r="G907" t="s">
        <v>187</v>
      </c>
    </row>
    <row r="908" spans="1:7" x14ac:dyDescent="0.25">
      <c r="A908" t="s">
        <v>160</v>
      </c>
      <c r="B908" t="s">
        <v>1867</v>
      </c>
      <c r="C908">
        <v>2011</v>
      </c>
      <c r="E908" t="s">
        <v>3369</v>
      </c>
      <c r="F908" t="s">
        <v>10009</v>
      </c>
      <c r="G908" t="s">
        <v>187</v>
      </c>
    </row>
    <row r="909" spans="1:7" x14ac:dyDescent="0.25">
      <c r="A909" t="s">
        <v>651</v>
      </c>
      <c r="B909" t="s">
        <v>1875</v>
      </c>
      <c r="C909">
        <v>2023</v>
      </c>
      <c r="E909" t="s">
        <v>3081</v>
      </c>
      <c r="F909" t="s">
        <v>9645</v>
      </c>
      <c r="G909" t="s">
        <v>3989</v>
      </c>
    </row>
    <row r="910" spans="1:7" x14ac:dyDescent="0.25">
      <c r="A910" t="s">
        <v>1046</v>
      </c>
      <c r="B910" t="s">
        <v>1877</v>
      </c>
      <c r="C910">
        <v>2016</v>
      </c>
      <c r="E910" t="s">
        <v>3187</v>
      </c>
      <c r="F910" t="s">
        <v>8711</v>
      </c>
      <c r="G910" t="s">
        <v>3989</v>
      </c>
    </row>
    <row r="911" spans="1:7" x14ac:dyDescent="0.25">
      <c r="A911" t="s">
        <v>1855</v>
      </c>
      <c r="B911" t="s">
        <v>1877</v>
      </c>
      <c r="C911">
        <v>2015</v>
      </c>
      <c r="E911" t="s">
        <v>3187</v>
      </c>
      <c r="F911" t="s">
        <v>8952</v>
      </c>
      <c r="G911" t="s">
        <v>3989</v>
      </c>
    </row>
    <row r="912" spans="1:7" x14ac:dyDescent="0.25">
      <c r="A912" t="s">
        <v>1516</v>
      </c>
      <c r="B912" t="s">
        <v>1879</v>
      </c>
      <c r="C912">
        <v>2024</v>
      </c>
      <c r="D912" t="s">
        <v>187</v>
      </c>
      <c r="F912" t="s">
        <v>9646</v>
      </c>
      <c r="G912" t="s">
        <v>3989</v>
      </c>
    </row>
    <row r="913" spans="1:7" x14ac:dyDescent="0.25">
      <c r="A913" t="s">
        <v>1855</v>
      </c>
      <c r="B913" t="s">
        <v>1879</v>
      </c>
      <c r="C913">
        <v>2015</v>
      </c>
      <c r="E913" t="s">
        <v>3298</v>
      </c>
      <c r="F913" t="s">
        <v>9647</v>
      </c>
      <c r="G913" t="s">
        <v>187</v>
      </c>
    </row>
    <row r="914" spans="1:7" x14ac:dyDescent="0.25">
      <c r="A914" t="s">
        <v>2254</v>
      </c>
      <c r="B914" t="s">
        <v>1879</v>
      </c>
      <c r="C914">
        <v>2020</v>
      </c>
      <c r="E914" t="s">
        <v>3298</v>
      </c>
      <c r="F914" t="s">
        <v>9648</v>
      </c>
      <c r="G914" t="s">
        <v>187</v>
      </c>
    </row>
    <row r="915" spans="1:7" x14ac:dyDescent="0.25">
      <c r="A915" t="s">
        <v>2154</v>
      </c>
      <c r="B915" t="s">
        <v>1882</v>
      </c>
      <c r="C915">
        <v>1980</v>
      </c>
      <c r="E915" s="10" t="s">
        <v>8428</v>
      </c>
      <c r="F915" t="s">
        <v>8429</v>
      </c>
      <c r="G915" t="s">
        <v>3989</v>
      </c>
    </row>
    <row r="916" spans="1:7" x14ac:dyDescent="0.25">
      <c r="A916" t="s">
        <v>2721</v>
      </c>
      <c r="B916" t="s">
        <v>1885</v>
      </c>
      <c r="C916">
        <v>1993</v>
      </c>
      <c r="D916" t="s">
        <v>187</v>
      </c>
      <c r="F916" t="s">
        <v>9649</v>
      </c>
      <c r="G916" t="s">
        <v>3989</v>
      </c>
    </row>
    <row r="917" spans="1:7" x14ac:dyDescent="0.25">
      <c r="A917" t="s">
        <v>1891</v>
      </c>
      <c r="B917" t="s">
        <v>1887</v>
      </c>
      <c r="C917">
        <v>2017</v>
      </c>
      <c r="D917" t="s">
        <v>187</v>
      </c>
      <c r="F917" t="s">
        <v>9650</v>
      </c>
      <c r="G917" t="s">
        <v>3989</v>
      </c>
    </row>
    <row r="918" spans="1:7" x14ac:dyDescent="0.25">
      <c r="A918" t="s">
        <v>1885</v>
      </c>
      <c r="B918" t="s">
        <v>1891</v>
      </c>
      <c r="C918">
        <v>2015</v>
      </c>
      <c r="D918" t="s">
        <v>187</v>
      </c>
      <c r="F918" t="s">
        <v>9651</v>
      </c>
      <c r="G918" t="s">
        <v>3989</v>
      </c>
    </row>
    <row r="919" spans="1:7" x14ac:dyDescent="0.25">
      <c r="A919" t="s">
        <v>353</v>
      </c>
      <c r="B919" t="s">
        <v>1893</v>
      </c>
      <c r="C919">
        <v>2023</v>
      </c>
      <c r="E919" t="s">
        <v>3035</v>
      </c>
      <c r="F919" t="s">
        <v>8498</v>
      </c>
      <c r="G919" t="s">
        <v>3989</v>
      </c>
    </row>
    <row r="920" spans="1:7" x14ac:dyDescent="0.25">
      <c r="A920" t="s">
        <v>364</v>
      </c>
      <c r="B920" t="s">
        <v>1893</v>
      </c>
      <c r="C920">
        <v>2024</v>
      </c>
      <c r="E920" t="s">
        <v>3035</v>
      </c>
      <c r="F920" t="s">
        <v>8519</v>
      </c>
      <c r="G920" t="s">
        <v>3989</v>
      </c>
    </row>
    <row r="921" spans="1:7" x14ac:dyDescent="0.25">
      <c r="A921" t="s">
        <v>1576</v>
      </c>
      <c r="B921" t="s">
        <v>1893</v>
      </c>
      <c r="C921">
        <v>2021</v>
      </c>
      <c r="E921" t="s">
        <v>3035</v>
      </c>
      <c r="F921" t="s">
        <v>8871</v>
      </c>
      <c r="G921" t="s">
        <v>3989</v>
      </c>
    </row>
    <row r="922" spans="1:7" x14ac:dyDescent="0.25">
      <c r="A922" t="s">
        <v>1144</v>
      </c>
      <c r="B922" t="s">
        <v>1895</v>
      </c>
      <c r="C922">
        <v>2012</v>
      </c>
      <c r="E922" t="s">
        <v>3207</v>
      </c>
      <c r="F922" t="s">
        <v>8741</v>
      </c>
      <c r="G922" t="s">
        <v>3989</v>
      </c>
    </row>
    <row r="923" spans="1:7" x14ac:dyDescent="0.25">
      <c r="A923" t="s">
        <v>1855</v>
      </c>
      <c r="B923" t="s">
        <v>1895</v>
      </c>
      <c r="C923">
        <v>2015</v>
      </c>
      <c r="E923" t="s">
        <v>3207</v>
      </c>
      <c r="F923" t="s">
        <v>8953</v>
      </c>
      <c r="G923" t="s">
        <v>3989</v>
      </c>
    </row>
    <row r="924" spans="1:7" x14ac:dyDescent="0.25">
      <c r="A924" t="s">
        <v>90</v>
      </c>
      <c r="B924" t="s">
        <v>1895</v>
      </c>
      <c r="C924">
        <v>2017</v>
      </c>
      <c r="E924" t="s">
        <v>3207</v>
      </c>
      <c r="F924" t="s">
        <v>9119</v>
      </c>
      <c r="G924" t="s">
        <v>3989</v>
      </c>
    </row>
    <row r="925" spans="1:7" x14ac:dyDescent="0.25">
      <c r="A925" t="s">
        <v>1761</v>
      </c>
      <c r="B925" t="s">
        <v>1899</v>
      </c>
      <c r="C925">
        <v>1995</v>
      </c>
      <c r="E925" t="s">
        <v>3271</v>
      </c>
      <c r="F925" t="s">
        <v>14038</v>
      </c>
      <c r="G925" t="s">
        <v>3989</v>
      </c>
    </row>
    <row r="926" spans="1:7" x14ac:dyDescent="0.25">
      <c r="A926" t="s">
        <v>2721</v>
      </c>
      <c r="B926" t="s">
        <v>1899</v>
      </c>
      <c r="C926">
        <v>1993</v>
      </c>
      <c r="E926" t="s">
        <v>3271</v>
      </c>
      <c r="F926" t="s">
        <v>14038</v>
      </c>
      <c r="G926" t="s">
        <v>3989</v>
      </c>
    </row>
    <row r="927" spans="1:7" x14ac:dyDescent="0.25">
      <c r="A927" t="s">
        <v>1970</v>
      </c>
      <c r="B927" t="s">
        <v>1903</v>
      </c>
      <c r="C927">
        <v>2012</v>
      </c>
      <c r="E927" t="s">
        <v>3302</v>
      </c>
      <c r="F927" t="s">
        <v>9652</v>
      </c>
      <c r="G927" t="s">
        <v>187</v>
      </c>
    </row>
    <row r="928" spans="1:7" x14ac:dyDescent="0.25">
      <c r="A928" t="s">
        <v>205</v>
      </c>
      <c r="B928" t="s">
        <v>7810</v>
      </c>
      <c r="C928">
        <v>2015</v>
      </c>
      <c r="E928" s="10" t="s">
        <v>8345</v>
      </c>
      <c r="F928" t="s">
        <v>8438</v>
      </c>
      <c r="G928" t="s">
        <v>3989</v>
      </c>
    </row>
    <row r="929" spans="1:7" x14ac:dyDescent="0.25">
      <c r="A929" t="s">
        <v>1553</v>
      </c>
      <c r="B929" t="s">
        <v>7810</v>
      </c>
      <c r="C929">
        <v>2017</v>
      </c>
      <c r="E929" t="s">
        <v>7795</v>
      </c>
      <c r="F929" t="s">
        <v>8854</v>
      </c>
      <c r="G929" t="s">
        <v>3989</v>
      </c>
    </row>
    <row r="930" spans="1:7" x14ac:dyDescent="0.25">
      <c r="A930" t="s">
        <v>2324</v>
      </c>
      <c r="B930" t="s">
        <v>7810</v>
      </c>
      <c r="C930">
        <v>2022</v>
      </c>
      <c r="E930" s="10" t="s">
        <v>8346</v>
      </c>
      <c r="F930" t="s">
        <v>9051</v>
      </c>
      <c r="G930" t="s">
        <v>3989</v>
      </c>
    </row>
    <row r="931" spans="1:7" x14ac:dyDescent="0.25">
      <c r="A931" t="s">
        <v>2361</v>
      </c>
      <c r="B931" t="s">
        <v>7810</v>
      </c>
      <c r="C931">
        <v>2018</v>
      </c>
      <c r="E931" s="10" t="s">
        <v>8346</v>
      </c>
      <c r="F931" t="s">
        <v>9165</v>
      </c>
      <c r="G931" t="s">
        <v>3989</v>
      </c>
    </row>
    <row r="932" spans="1:7" x14ac:dyDescent="0.25">
      <c r="A932" t="s">
        <v>2506</v>
      </c>
      <c r="B932" t="s">
        <v>7810</v>
      </c>
      <c r="C932">
        <v>2021</v>
      </c>
      <c r="E932" t="s">
        <v>7795</v>
      </c>
      <c r="F932" t="s">
        <v>9219</v>
      </c>
      <c r="G932" t="s">
        <v>3989</v>
      </c>
    </row>
    <row r="933" spans="1:7" x14ac:dyDescent="0.25">
      <c r="A933" t="s">
        <v>847</v>
      </c>
      <c r="B933" t="s">
        <v>1911</v>
      </c>
      <c r="C933">
        <v>1996</v>
      </c>
      <c r="E933" s="10" t="s">
        <v>8347</v>
      </c>
      <c r="F933" t="s">
        <v>8641</v>
      </c>
      <c r="G933" t="s">
        <v>3989</v>
      </c>
    </row>
    <row r="934" spans="1:7" x14ac:dyDescent="0.25">
      <c r="A934" t="s">
        <v>914</v>
      </c>
      <c r="B934" t="s">
        <v>1911</v>
      </c>
      <c r="C934">
        <v>2013</v>
      </c>
      <c r="E934" s="10" t="s">
        <v>8347</v>
      </c>
      <c r="F934" t="s">
        <v>8659</v>
      </c>
      <c r="G934" t="s">
        <v>3989</v>
      </c>
    </row>
    <row r="935" spans="1:7" x14ac:dyDescent="0.25">
      <c r="A935" t="s">
        <v>1144</v>
      </c>
      <c r="B935" t="s">
        <v>1911</v>
      </c>
      <c r="C935">
        <v>2012</v>
      </c>
      <c r="E935" t="s">
        <v>3208</v>
      </c>
      <c r="F935" t="s">
        <v>8742</v>
      </c>
      <c r="G935" t="s">
        <v>3989</v>
      </c>
    </row>
    <row r="936" spans="1:7" x14ac:dyDescent="0.25">
      <c r="A936" t="s">
        <v>160</v>
      </c>
      <c r="B936" t="s">
        <v>1911</v>
      </c>
      <c r="C936">
        <v>2011</v>
      </c>
      <c r="E936" t="s">
        <v>3208</v>
      </c>
      <c r="F936" t="s">
        <v>9268</v>
      </c>
      <c r="G936" t="s">
        <v>3989</v>
      </c>
    </row>
    <row r="937" spans="1:7" x14ac:dyDescent="0.25">
      <c r="A937" t="s">
        <v>1795</v>
      </c>
      <c r="B937" t="s">
        <v>1918</v>
      </c>
      <c r="C937">
        <v>1987</v>
      </c>
      <c r="E937" t="s">
        <v>2982</v>
      </c>
      <c r="F937" t="s">
        <v>8921</v>
      </c>
      <c r="G937" t="s">
        <v>3989</v>
      </c>
    </row>
    <row r="938" spans="1:7" x14ac:dyDescent="0.25">
      <c r="A938" t="s">
        <v>90</v>
      </c>
      <c r="B938" t="s">
        <v>1921</v>
      </c>
      <c r="C938">
        <v>2017</v>
      </c>
      <c r="E938" t="s">
        <v>3013</v>
      </c>
      <c r="F938" t="s">
        <v>9653</v>
      </c>
      <c r="G938" t="s">
        <v>187</v>
      </c>
    </row>
    <row r="939" spans="1:7" x14ac:dyDescent="0.25">
      <c r="A939" t="s">
        <v>2009</v>
      </c>
      <c r="B939" t="s">
        <v>1925</v>
      </c>
      <c r="C939">
        <v>2005</v>
      </c>
      <c r="E939" t="s">
        <v>3303</v>
      </c>
      <c r="F939" t="s">
        <v>8973</v>
      </c>
      <c r="G939" t="s">
        <v>3989</v>
      </c>
    </row>
    <row r="940" spans="1:7" x14ac:dyDescent="0.25">
      <c r="A940" t="s">
        <v>160</v>
      </c>
      <c r="B940" t="s">
        <v>1927</v>
      </c>
      <c r="C940">
        <v>2011</v>
      </c>
      <c r="E940" t="s">
        <v>2982</v>
      </c>
      <c r="F940" t="s">
        <v>9269</v>
      </c>
      <c r="G940" t="s">
        <v>3989</v>
      </c>
    </row>
    <row r="941" spans="1:7" x14ac:dyDescent="0.25">
      <c r="A941" t="s">
        <v>1046</v>
      </c>
      <c r="B941" t="s">
        <v>7897</v>
      </c>
      <c r="C941">
        <v>2016</v>
      </c>
      <c r="E941" s="10" t="s">
        <v>7896</v>
      </c>
      <c r="F941" t="s">
        <v>9654</v>
      </c>
      <c r="G941" t="s">
        <v>3989</v>
      </c>
    </row>
    <row r="942" spans="1:7" x14ac:dyDescent="0.25">
      <c r="A942" t="s">
        <v>353</v>
      </c>
      <c r="B942" t="s">
        <v>1931</v>
      </c>
      <c r="C942">
        <v>2023</v>
      </c>
      <c r="E942" t="s">
        <v>3036</v>
      </c>
      <c r="F942" t="s">
        <v>8499</v>
      </c>
      <c r="G942" t="s">
        <v>3989</v>
      </c>
    </row>
    <row r="943" spans="1:7" x14ac:dyDescent="0.25">
      <c r="A943" t="s">
        <v>1046</v>
      </c>
      <c r="B943" t="s">
        <v>1933</v>
      </c>
      <c r="C943">
        <v>2016</v>
      </c>
      <c r="E943" s="10" t="s">
        <v>8386</v>
      </c>
      <c r="F943" t="s">
        <v>14037</v>
      </c>
      <c r="G943" t="s">
        <v>3989</v>
      </c>
    </row>
    <row r="944" spans="1:7" x14ac:dyDescent="0.25">
      <c r="A944" t="s">
        <v>160</v>
      </c>
      <c r="B944" t="s">
        <v>1933</v>
      </c>
      <c r="C944">
        <v>2011</v>
      </c>
      <c r="E944" s="10" t="s">
        <v>8386</v>
      </c>
      <c r="F944" t="s">
        <v>14037</v>
      </c>
      <c r="G944" t="s">
        <v>3989</v>
      </c>
    </row>
    <row r="945" spans="1:7" x14ac:dyDescent="0.25">
      <c r="A945" t="s">
        <v>964</v>
      </c>
      <c r="B945" t="s">
        <v>1937</v>
      </c>
      <c r="C945">
        <v>2006</v>
      </c>
      <c r="E945" t="s">
        <v>1940</v>
      </c>
      <c r="F945" t="s">
        <v>14036</v>
      </c>
      <c r="G945" t="s">
        <v>3989</v>
      </c>
    </row>
    <row r="946" spans="1:7" x14ac:dyDescent="0.25">
      <c r="A946" t="s">
        <v>2107</v>
      </c>
      <c r="B946" t="s">
        <v>1937</v>
      </c>
      <c r="C946">
        <v>2020</v>
      </c>
      <c r="E946" t="s">
        <v>1940</v>
      </c>
      <c r="F946" t="s">
        <v>14059</v>
      </c>
      <c r="G946" t="s">
        <v>3989</v>
      </c>
    </row>
    <row r="947" spans="1:7" x14ac:dyDescent="0.25">
      <c r="A947" t="s">
        <v>2571</v>
      </c>
      <c r="B947" t="s">
        <v>1937</v>
      </c>
      <c r="C947">
        <v>1998</v>
      </c>
      <c r="E947" s="10" t="s">
        <v>1940</v>
      </c>
      <c r="F947" t="s">
        <v>14036</v>
      </c>
      <c r="G947" t="s">
        <v>3989</v>
      </c>
    </row>
    <row r="948" spans="1:7" x14ac:dyDescent="0.25">
      <c r="A948" t="s">
        <v>1046</v>
      </c>
      <c r="B948" t="s">
        <v>1941</v>
      </c>
      <c r="C948">
        <v>2016</v>
      </c>
      <c r="E948" t="s">
        <v>3188</v>
      </c>
      <c r="F948" t="s">
        <v>8712</v>
      </c>
      <c r="G948" t="s">
        <v>3989</v>
      </c>
    </row>
    <row r="949" spans="1:7" x14ac:dyDescent="0.25">
      <c r="A949" t="s">
        <v>1817</v>
      </c>
      <c r="B949" t="s">
        <v>1941</v>
      </c>
      <c r="C949">
        <v>2019</v>
      </c>
      <c r="E949" t="s">
        <v>3291</v>
      </c>
      <c r="F949" t="s">
        <v>8934</v>
      </c>
      <c r="G949" t="s">
        <v>3989</v>
      </c>
    </row>
    <row r="950" spans="1:7" x14ac:dyDescent="0.25">
      <c r="A950" t="s">
        <v>160</v>
      </c>
      <c r="B950" t="s">
        <v>1941</v>
      </c>
      <c r="C950">
        <v>2011</v>
      </c>
      <c r="E950" t="s">
        <v>3405</v>
      </c>
      <c r="F950" t="s">
        <v>9270</v>
      </c>
      <c r="G950" t="s">
        <v>3989</v>
      </c>
    </row>
    <row r="951" spans="1:7" x14ac:dyDescent="0.25">
      <c r="A951" t="s">
        <v>1795</v>
      </c>
      <c r="B951" t="s">
        <v>1944</v>
      </c>
      <c r="C951">
        <v>1987</v>
      </c>
      <c r="E951" t="s">
        <v>3281</v>
      </c>
      <c r="F951" t="s">
        <v>8922</v>
      </c>
      <c r="G951" t="s">
        <v>3989</v>
      </c>
    </row>
    <row r="952" spans="1:7" x14ac:dyDescent="0.25">
      <c r="A952" t="s">
        <v>1443</v>
      </c>
      <c r="B952" t="s">
        <v>1947</v>
      </c>
      <c r="C952">
        <v>2018</v>
      </c>
      <c r="E952" t="s">
        <v>3249</v>
      </c>
      <c r="F952" t="s">
        <v>8841</v>
      </c>
      <c r="G952" t="s">
        <v>3989</v>
      </c>
    </row>
    <row r="953" spans="1:7" x14ac:dyDescent="0.25">
      <c r="A953" t="s">
        <v>90</v>
      </c>
      <c r="B953" t="s">
        <v>1947</v>
      </c>
      <c r="C953">
        <v>2017</v>
      </c>
      <c r="E953" t="s">
        <v>3249</v>
      </c>
      <c r="F953" t="s">
        <v>9120</v>
      </c>
      <c r="G953" t="s">
        <v>3989</v>
      </c>
    </row>
    <row r="954" spans="1:7" x14ac:dyDescent="0.25">
      <c r="A954" t="s">
        <v>709</v>
      </c>
      <c r="B954" t="s">
        <v>12670</v>
      </c>
      <c r="C954">
        <v>2022</v>
      </c>
      <c r="E954" s="10" t="s">
        <v>12673</v>
      </c>
      <c r="F954" t="s">
        <v>12700</v>
      </c>
      <c r="G954" t="s">
        <v>3989</v>
      </c>
    </row>
    <row r="955" spans="1:7" x14ac:dyDescent="0.25">
      <c r="A955" t="s">
        <v>2136</v>
      </c>
      <c r="B955" t="s">
        <v>12670</v>
      </c>
      <c r="C955">
        <v>2020</v>
      </c>
      <c r="E955" s="10" t="s">
        <v>12673</v>
      </c>
      <c r="F955" t="s">
        <v>12700</v>
      </c>
      <c r="G955" t="s">
        <v>3989</v>
      </c>
    </row>
    <row r="956" spans="1:7" x14ac:dyDescent="0.25">
      <c r="A956" t="s">
        <v>497</v>
      </c>
      <c r="B956" t="s">
        <v>8095</v>
      </c>
      <c r="C956">
        <v>2022</v>
      </c>
      <c r="E956" s="10" t="s">
        <v>8103</v>
      </c>
      <c r="F956" t="s">
        <v>8539</v>
      </c>
      <c r="G956" t="s">
        <v>3989</v>
      </c>
    </row>
    <row r="957" spans="1:7" x14ac:dyDescent="0.25">
      <c r="A957" t="s">
        <v>2377</v>
      </c>
      <c r="B957" t="s">
        <v>8095</v>
      </c>
      <c r="C957">
        <v>2021</v>
      </c>
      <c r="E957" s="10" t="s">
        <v>8103</v>
      </c>
      <c r="F957" t="s">
        <v>9170</v>
      </c>
      <c r="G957" t="s">
        <v>3989</v>
      </c>
    </row>
    <row r="958" spans="1:7" x14ac:dyDescent="0.25">
      <c r="A958" t="s">
        <v>90</v>
      </c>
      <c r="B958" t="s">
        <v>1951</v>
      </c>
      <c r="C958">
        <v>2017</v>
      </c>
      <c r="E958" t="s">
        <v>3370</v>
      </c>
      <c r="F958" t="s">
        <v>9121</v>
      </c>
      <c r="G958" t="s">
        <v>3989</v>
      </c>
    </row>
    <row r="959" spans="1:7" x14ac:dyDescent="0.25">
      <c r="A959" t="s">
        <v>353</v>
      </c>
      <c r="B959" t="s">
        <v>1955</v>
      </c>
      <c r="C959">
        <v>2023</v>
      </c>
      <c r="E959" t="s">
        <v>3037</v>
      </c>
      <c r="F959" t="s">
        <v>8500</v>
      </c>
      <c r="G959" t="s">
        <v>3989</v>
      </c>
    </row>
    <row r="960" spans="1:7" x14ac:dyDescent="0.25">
      <c r="A960" t="s">
        <v>1851</v>
      </c>
      <c r="B960" t="s">
        <v>1955</v>
      </c>
      <c r="C960">
        <v>2024</v>
      </c>
      <c r="E960" t="s">
        <v>3037</v>
      </c>
      <c r="F960" t="s">
        <v>8939</v>
      </c>
      <c r="G960" t="s">
        <v>3989</v>
      </c>
    </row>
    <row r="961" spans="1:7" x14ac:dyDescent="0.25">
      <c r="A961" t="s">
        <v>1951</v>
      </c>
      <c r="B961" t="s">
        <v>1955</v>
      </c>
      <c r="C961">
        <v>2022</v>
      </c>
      <c r="E961" t="s">
        <v>3037</v>
      </c>
      <c r="F961" t="s">
        <v>8969</v>
      </c>
      <c r="G961" t="s">
        <v>3989</v>
      </c>
    </row>
    <row r="962" spans="1:7" x14ac:dyDescent="0.25">
      <c r="A962" t="s">
        <v>185</v>
      </c>
      <c r="B962" t="s">
        <v>7627</v>
      </c>
      <c r="C962">
        <v>2022</v>
      </c>
      <c r="E962" t="s">
        <v>7630</v>
      </c>
      <c r="F962" t="s">
        <v>9361</v>
      </c>
      <c r="G962" t="s">
        <v>3989</v>
      </c>
    </row>
    <row r="963" spans="1:7" x14ac:dyDescent="0.25">
      <c r="A963" t="s">
        <v>360</v>
      </c>
      <c r="B963" t="s">
        <v>7627</v>
      </c>
      <c r="C963">
        <v>2025</v>
      </c>
      <c r="E963" t="s">
        <v>7630</v>
      </c>
      <c r="F963" t="s">
        <v>9363</v>
      </c>
      <c r="G963" t="s">
        <v>3989</v>
      </c>
    </row>
    <row r="964" spans="1:7" x14ac:dyDescent="0.25">
      <c r="A964" t="s">
        <v>497</v>
      </c>
      <c r="B964" t="s">
        <v>7627</v>
      </c>
      <c r="C964">
        <v>2022</v>
      </c>
      <c r="E964" t="s">
        <v>7630</v>
      </c>
      <c r="F964" t="s">
        <v>9364</v>
      </c>
      <c r="G964" t="s">
        <v>3989</v>
      </c>
    </row>
    <row r="965" spans="1:7" x14ac:dyDescent="0.25">
      <c r="A965" t="s">
        <v>606</v>
      </c>
      <c r="B965" t="s">
        <v>7627</v>
      </c>
      <c r="C965">
        <v>2025</v>
      </c>
      <c r="E965" t="s">
        <v>7630</v>
      </c>
      <c r="F965" t="s">
        <v>9365</v>
      </c>
      <c r="G965" t="s">
        <v>3989</v>
      </c>
    </row>
    <row r="966" spans="1:7" x14ac:dyDescent="0.25">
      <c r="A966" t="s">
        <v>811</v>
      </c>
      <c r="B966" t="s">
        <v>7627</v>
      </c>
      <c r="C966">
        <v>2024</v>
      </c>
      <c r="E966" t="s">
        <v>7630</v>
      </c>
      <c r="F966" t="s">
        <v>9366</v>
      </c>
      <c r="G966" t="s">
        <v>3989</v>
      </c>
    </row>
    <row r="967" spans="1:7" x14ac:dyDescent="0.25">
      <c r="A967" t="s">
        <v>1621</v>
      </c>
      <c r="B967" t="s">
        <v>7627</v>
      </c>
      <c r="C967">
        <v>2025</v>
      </c>
      <c r="E967" t="s">
        <v>7630</v>
      </c>
      <c r="F967" t="s">
        <v>9367</v>
      </c>
      <c r="G967" t="s">
        <v>3989</v>
      </c>
    </row>
    <row r="968" spans="1:7" x14ac:dyDescent="0.25">
      <c r="A968" t="s">
        <v>160</v>
      </c>
      <c r="B968" t="s">
        <v>7627</v>
      </c>
      <c r="C968">
        <v>2011</v>
      </c>
      <c r="E968" t="s">
        <v>7630</v>
      </c>
      <c r="F968" t="s">
        <v>9368</v>
      </c>
      <c r="G968" t="s">
        <v>3989</v>
      </c>
    </row>
    <row r="969" spans="1:7" x14ac:dyDescent="0.25">
      <c r="A969" t="s">
        <v>333</v>
      </c>
      <c r="B969" t="s">
        <v>1958</v>
      </c>
      <c r="C969">
        <v>2020</v>
      </c>
      <c r="E969" t="s">
        <v>1961</v>
      </c>
      <c r="F969" t="s">
        <v>8462</v>
      </c>
      <c r="G969" t="s">
        <v>3989</v>
      </c>
    </row>
    <row r="970" spans="1:7" x14ac:dyDescent="0.25">
      <c r="A970" t="s">
        <v>497</v>
      </c>
      <c r="B970" t="s">
        <v>1958</v>
      </c>
      <c r="C970">
        <v>2022</v>
      </c>
      <c r="E970" t="s">
        <v>1961</v>
      </c>
      <c r="F970" t="s">
        <v>8540</v>
      </c>
      <c r="G970" t="s">
        <v>3989</v>
      </c>
    </row>
    <row r="971" spans="1:7" x14ac:dyDescent="0.25">
      <c r="A971" t="s">
        <v>2804</v>
      </c>
      <c r="B971" t="s">
        <v>1958</v>
      </c>
      <c r="C971">
        <v>2021</v>
      </c>
      <c r="E971" s="10" t="s">
        <v>1961</v>
      </c>
      <c r="F971" t="s">
        <v>9326</v>
      </c>
      <c r="G971" t="s">
        <v>3989</v>
      </c>
    </row>
    <row r="972" spans="1:7" x14ac:dyDescent="0.25">
      <c r="A972" t="s">
        <v>847</v>
      </c>
      <c r="B972" t="s">
        <v>1962</v>
      </c>
      <c r="C972">
        <v>1996</v>
      </c>
      <c r="E972" s="10" t="s">
        <v>1965</v>
      </c>
      <c r="F972" t="s">
        <v>8642</v>
      </c>
      <c r="G972" t="s">
        <v>3989</v>
      </c>
    </row>
    <row r="973" spans="1:7" x14ac:dyDescent="0.25">
      <c r="A973" t="s">
        <v>2804</v>
      </c>
      <c r="B973" t="s">
        <v>1962</v>
      </c>
      <c r="C973">
        <v>2021</v>
      </c>
      <c r="E973" t="s">
        <v>3013</v>
      </c>
      <c r="F973" t="s">
        <v>9655</v>
      </c>
      <c r="G973" t="s">
        <v>187</v>
      </c>
    </row>
    <row r="974" spans="1:7" x14ac:dyDescent="0.25">
      <c r="A974" t="s">
        <v>2804</v>
      </c>
      <c r="B974" t="s">
        <v>9903</v>
      </c>
      <c r="C974">
        <v>2021</v>
      </c>
      <c r="E974" t="s">
        <v>3013</v>
      </c>
      <c r="F974" t="s">
        <v>9906</v>
      </c>
      <c r="G974" t="s">
        <v>187</v>
      </c>
    </row>
    <row r="975" spans="1:7" x14ac:dyDescent="0.25">
      <c r="A975" t="s">
        <v>353</v>
      </c>
      <c r="B975" t="s">
        <v>1966</v>
      </c>
      <c r="C975">
        <v>2023</v>
      </c>
      <c r="E975" t="s">
        <v>1969</v>
      </c>
      <c r="F975" t="s">
        <v>8501</v>
      </c>
      <c r="G975" t="s">
        <v>3989</v>
      </c>
    </row>
    <row r="976" spans="1:7" x14ac:dyDescent="0.25">
      <c r="A976" t="s">
        <v>490</v>
      </c>
      <c r="B976" t="s">
        <v>1970</v>
      </c>
      <c r="C976">
        <v>2009</v>
      </c>
      <c r="E976" t="s">
        <v>3060</v>
      </c>
      <c r="F976" t="s">
        <v>8525</v>
      </c>
      <c r="G976" t="s">
        <v>3989</v>
      </c>
    </row>
    <row r="977" spans="1:7" x14ac:dyDescent="0.25">
      <c r="A977" t="s">
        <v>353</v>
      </c>
      <c r="B977" t="s">
        <v>1977</v>
      </c>
      <c r="C977">
        <v>2023</v>
      </c>
      <c r="E977" t="s">
        <v>3013</v>
      </c>
      <c r="F977" t="s">
        <v>9656</v>
      </c>
      <c r="G977" t="s">
        <v>187</v>
      </c>
    </row>
    <row r="978" spans="1:7" x14ac:dyDescent="0.25">
      <c r="A978" t="s">
        <v>1576</v>
      </c>
      <c r="B978" t="s">
        <v>1980</v>
      </c>
      <c r="C978">
        <v>2021</v>
      </c>
      <c r="E978" t="s">
        <v>3262</v>
      </c>
      <c r="F978" t="s">
        <v>8872</v>
      </c>
      <c r="G978" t="s">
        <v>3989</v>
      </c>
    </row>
    <row r="979" spans="1:7" x14ac:dyDescent="0.25">
      <c r="A979" t="s">
        <v>90</v>
      </c>
      <c r="B979" t="s">
        <v>1982</v>
      </c>
      <c r="C979">
        <v>2017</v>
      </c>
      <c r="E979" t="s">
        <v>2982</v>
      </c>
      <c r="F979" t="s">
        <v>9122</v>
      </c>
      <c r="G979" t="s">
        <v>3989</v>
      </c>
    </row>
    <row r="980" spans="1:7" x14ac:dyDescent="0.25">
      <c r="A980" t="s">
        <v>1435</v>
      </c>
      <c r="B980" t="s">
        <v>1984</v>
      </c>
      <c r="C980">
        <v>2021</v>
      </c>
      <c r="E980" t="s">
        <v>3241</v>
      </c>
      <c r="F980" t="s">
        <v>8825</v>
      </c>
      <c r="G980" t="s">
        <v>3989</v>
      </c>
    </row>
    <row r="981" spans="1:7" x14ac:dyDescent="0.25">
      <c r="A981" t="s">
        <v>90</v>
      </c>
      <c r="B981" t="s">
        <v>1992</v>
      </c>
      <c r="C981">
        <v>2017</v>
      </c>
      <c r="E981" t="s">
        <v>3371</v>
      </c>
      <c r="F981" t="s">
        <v>9123</v>
      </c>
      <c r="G981" t="s">
        <v>3989</v>
      </c>
    </row>
    <row r="982" spans="1:7" x14ac:dyDescent="0.25">
      <c r="A982" t="s">
        <v>924</v>
      </c>
      <c r="B982" t="s">
        <v>1995</v>
      </c>
      <c r="C982">
        <v>2019</v>
      </c>
      <c r="F982" t="s">
        <v>9657</v>
      </c>
      <c r="G982" t="s">
        <v>187</v>
      </c>
    </row>
    <row r="983" spans="1:7" x14ac:dyDescent="0.25">
      <c r="A983" t="s">
        <v>1995</v>
      </c>
      <c r="B983" t="s">
        <v>1998</v>
      </c>
      <c r="C983">
        <v>2021</v>
      </c>
      <c r="F983" t="s">
        <v>9658</v>
      </c>
      <c r="G983" t="s">
        <v>187</v>
      </c>
    </row>
    <row r="984" spans="1:7" x14ac:dyDescent="0.25">
      <c r="A984" t="s">
        <v>90</v>
      </c>
      <c r="B984" t="s">
        <v>1998</v>
      </c>
      <c r="C984">
        <v>2017</v>
      </c>
      <c r="F984" t="s">
        <v>9659</v>
      </c>
      <c r="G984" t="s">
        <v>187</v>
      </c>
    </row>
    <row r="985" spans="1:7" x14ac:dyDescent="0.25">
      <c r="A985" t="s">
        <v>2004</v>
      </c>
      <c r="B985" t="s">
        <v>2001</v>
      </c>
      <c r="C985">
        <v>2007</v>
      </c>
      <c r="D985" t="s">
        <v>187</v>
      </c>
      <c r="F985" t="s">
        <v>9660</v>
      </c>
      <c r="G985" t="s">
        <v>3989</v>
      </c>
    </row>
    <row r="986" spans="1:7" x14ac:dyDescent="0.25">
      <c r="A986" t="s">
        <v>2009</v>
      </c>
      <c r="B986" t="s">
        <v>2004</v>
      </c>
      <c r="C986">
        <v>2005</v>
      </c>
      <c r="D986" t="s">
        <v>187</v>
      </c>
      <c r="F986" t="s">
        <v>9661</v>
      </c>
      <c r="G986" t="s">
        <v>3989</v>
      </c>
    </row>
    <row r="987" spans="1:7" x14ac:dyDescent="0.25">
      <c r="A987" t="s">
        <v>2009</v>
      </c>
      <c r="B987" t="s">
        <v>2007</v>
      </c>
      <c r="C987">
        <v>2005</v>
      </c>
      <c r="D987" t="s">
        <v>187</v>
      </c>
      <c r="F987" t="s">
        <v>9662</v>
      </c>
      <c r="G987" t="s">
        <v>3989</v>
      </c>
    </row>
    <row r="988" spans="1:7" x14ac:dyDescent="0.25">
      <c r="A988" t="s">
        <v>2721</v>
      </c>
      <c r="B988" t="s">
        <v>2009</v>
      </c>
      <c r="C988">
        <v>1993</v>
      </c>
      <c r="D988" t="s">
        <v>187</v>
      </c>
      <c r="F988" t="s">
        <v>9663</v>
      </c>
      <c r="G988" t="s">
        <v>3989</v>
      </c>
    </row>
    <row r="989" spans="1:7" x14ac:dyDescent="0.25">
      <c r="A989" t="s">
        <v>2009</v>
      </c>
      <c r="B989" t="s">
        <v>2012</v>
      </c>
      <c r="C989">
        <v>2005</v>
      </c>
      <c r="D989" t="s">
        <v>187</v>
      </c>
      <c r="F989" t="s">
        <v>9664</v>
      </c>
      <c r="G989" t="s">
        <v>3989</v>
      </c>
    </row>
    <row r="990" spans="1:7" x14ac:dyDescent="0.25">
      <c r="A990" t="s">
        <v>2009</v>
      </c>
      <c r="B990" t="s">
        <v>2014</v>
      </c>
      <c r="C990">
        <v>2005</v>
      </c>
      <c r="D990" t="s">
        <v>187</v>
      </c>
      <c r="F990" t="s">
        <v>9665</v>
      </c>
      <c r="G990" t="s">
        <v>3989</v>
      </c>
    </row>
    <row r="991" spans="1:7" x14ac:dyDescent="0.25">
      <c r="A991" t="s">
        <v>2804</v>
      </c>
      <c r="B991" t="s">
        <v>7916</v>
      </c>
      <c r="C991">
        <v>2021</v>
      </c>
      <c r="E991" s="10" t="s">
        <v>7919</v>
      </c>
      <c r="F991" t="s">
        <v>9666</v>
      </c>
      <c r="G991" t="s">
        <v>187</v>
      </c>
    </row>
    <row r="992" spans="1:7" x14ac:dyDescent="0.25">
      <c r="A992" t="s">
        <v>2136</v>
      </c>
      <c r="B992" t="s">
        <v>2016</v>
      </c>
      <c r="C992">
        <v>2020</v>
      </c>
      <c r="E992" t="s">
        <v>2982</v>
      </c>
      <c r="F992" t="s">
        <v>9667</v>
      </c>
      <c r="G992" t="s">
        <v>187</v>
      </c>
    </row>
    <row r="993" spans="1:7" x14ac:dyDescent="0.25">
      <c r="A993" t="s">
        <v>1435</v>
      </c>
      <c r="B993" t="s">
        <v>2018</v>
      </c>
      <c r="C993">
        <v>2021</v>
      </c>
      <c r="E993" t="s">
        <v>3242</v>
      </c>
      <c r="F993" t="s">
        <v>9668</v>
      </c>
      <c r="G993" t="s">
        <v>187</v>
      </c>
    </row>
    <row r="994" spans="1:7" x14ac:dyDescent="0.25">
      <c r="A994" t="s">
        <v>2016</v>
      </c>
      <c r="B994" t="s">
        <v>2018</v>
      </c>
      <c r="C994">
        <v>2024</v>
      </c>
      <c r="E994" t="s">
        <v>3242</v>
      </c>
      <c r="F994" t="s">
        <v>9669</v>
      </c>
      <c r="G994" t="s">
        <v>187</v>
      </c>
    </row>
    <row r="995" spans="1:7" x14ac:dyDescent="0.25">
      <c r="A995" t="s">
        <v>90</v>
      </c>
      <c r="B995" t="s">
        <v>2018</v>
      </c>
      <c r="C995">
        <v>2017</v>
      </c>
      <c r="E995" t="s">
        <v>3242</v>
      </c>
      <c r="F995" t="s">
        <v>9670</v>
      </c>
      <c r="G995" t="s">
        <v>187</v>
      </c>
    </row>
    <row r="996" spans="1:7" x14ac:dyDescent="0.25">
      <c r="A996" t="s">
        <v>90</v>
      </c>
      <c r="B996" t="s">
        <v>14122</v>
      </c>
      <c r="C996">
        <v>2017</v>
      </c>
      <c r="E996" s="10" t="s">
        <v>14125</v>
      </c>
      <c r="F996" t="s">
        <v>14126</v>
      </c>
      <c r="G996" t="s">
        <v>3989</v>
      </c>
    </row>
    <row r="997" spans="1:7" x14ac:dyDescent="0.25">
      <c r="A997" t="s">
        <v>256</v>
      </c>
      <c r="B997" t="s">
        <v>2023</v>
      </c>
      <c r="C997">
        <v>1994</v>
      </c>
      <c r="E997" t="s">
        <v>2994</v>
      </c>
      <c r="F997" t="s">
        <v>8447</v>
      </c>
      <c r="G997" t="s">
        <v>3989</v>
      </c>
    </row>
    <row r="998" spans="1:7" x14ac:dyDescent="0.25">
      <c r="A998" t="s">
        <v>260</v>
      </c>
      <c r="B998" t="s">
        <v>2023</v>
      </c>
      <c r="C998">
        <v>1990</v>
      </c>
      <c r="E998" t="s">
        <v>2994</v>
      </c>
      <c r="F998" t="s">
        <v>8455</v>
      </c>
      <c r="G998" t="s">
        <v>3989</v>
      </c>
    </row>
    <row r="999" spans="1:7" x14ac:dyDescent="0.25">
      <c r="A999" t="s">
        <v>847</v>
      </c>
      <c r="B999" t="s">
        <v>2023</v>
      </c>
      <c r="C999">
        <v>1996</v>
      </c>
      <c r="E999" t="s">
        <v>2994</v>
      </c>
      <c r="F999" t="s">
        <v>8643</v>
      </c>
      <c r="G999" t="s">
        <v>3989</v>
      </c>
    </row>
    <row r="1000" spans="1:7" x14ac:dyDescent="0.25">
      <c r="A1000" t="s">
        <v>1538</v>
      </c>
      <c r="B1000" t="s">
        <v>2023</v>
      </c>
      <c r="C1000">
        <v>1995</v>
      </c>
      <c r="E1000" t="s">
        <v>2994</v>
      </c>
      <c r="F1000" t="s">
        <v>9422</v>
      </c>
      <c r="G1000" t="s">
        <v>3989</v>
      </c>
    </row>
    <row r="1001" spans="1:7" x14ac:dyDescent="0.25">
      <c r="A1001" t="s">
        <v>1725</v>
      </c>
      <c r="B1001" t="s">
        <v>2023</v>
      </c>
      <c r="C1001">
        <v>1983</v>
      </c>
      <c r="E1001" t="s">
        <v>2994</v>
      </c>
      <c r="F1001" t="s">
        <v>8898</v>
      </c>
      <c r="G1001" t="s">
        <v>3989</v>
      </c>
    </row>
    <row r="1002" spans="1:7" x14ac:dyDescent="0.25">
      <c r="A1002" t="s">
        <v>1795</v>
      </c>
      <c r="B1002" t="s">
        <v>2023</v>
      </c>
      <c r="C1002">
        <v>1987</v>
      </c>
      <c r="E1002" t="s">
        <v>3282</v>
      </c>
      <c r="F1002" t="s">
        <v>8923</v>
      </c>
      <c r="G1002" t="s">
        <v>3989</v>
      </c>
    </row>
    <row r="1003" spans="1:7" x14ac:dyDescent="0.25">
      <c r="A1003" t="s">
        <v>1817</v>
      </c>
      <c r="B1003" t="s">
        <v>2026</v>
      </c>
      <c r="C1003">
        <v>2019</v>
      </c>
      <c r="E1003" t="s">
        <v>3292</v>
      </c>
      <c r="F1003" t="s">
        <v>9671</v>
      </c>
      <c r="G1003" t="s">
        <v>187</v>
      </c>
    </row>
    <row r="1004" spans="1:7" x14ac:dyDescent="0.25">
      <c r="A1004" t="s">
        <v>160</v>
      </c>
      <c r="B1004" t="s">
        <v>2028</v>
      </c>
      <c r="C1004">
        <v>2011</v>
      </c>
      <c r="E1004" t="s">
        <v>3406</v>
      </c>
      <c r="F1004" t="s">
        <v>9271</v>
      </c>
      <c r="G1004" t="s">
        <v>3989</v>
      </c>
    </row>
    <row r="1005" spans="1:7" x14ac:dyDescent="0.25">
      <c r="A1005" t="s">
        <v>2652</v>
      </c>
      <c r="B1005" t="s">
        <v>2028</v>
      </c>
      <c r="C1005">
        <v>2019</v>
      </c>
      <c r="E1005" t="s">
        <v>3413</v>
      </c>
      <c r="F1005" t="s">
        <v>9294</v>
      </c>
      <c r="G1005" t="s">
        <v>3989</v>
      </c>
    </row>
    <row r="1006" spans="1:7" x14ac:dyDescent="0.25">
      <c r="A1006" t="s">
        <v>1294</v>
      </c>
      <c r="B1006" t="s">
        <v>2031</v>
      </c>
      <c r="C1006">
        <v>2019</v>
      </c>
      <c r="E1006" t="s">
        <v>3231</v>
      </c>
      <c r="F1006" t="s">
        <v>8790</v>
      </c>
      <c r="G1006" t="s">
        <v>3989</v>
      </c>
    </row>
    <row r="1007" spans="1:7" x14ac:dyDescent="0.25">
      <c r="A1007" t="s">
        <v>2132</v>
      </c>
      <c r="B1007" t="s">
        <v>2031</v>
      </c>
      <c r="C1007">
        <v>2013</v>
      </c>
      <c r="E1007" t="s">
        <v>3231</v>
      </c>
      <c r="F1007" t="s">
        <v>8985</v>
      </c>
      <c r="G1007" t="s">
        <v>3989</v>
      </c>
    </row>
    <row r="1008" spans="1:7" x14ac:dyDescent="0.25">
      <c r="A1008" t="s">
        <v>2906</v>
      </c>
      <c r="B1008" t="s">
        <v>2031</v>
      </c>
      <c r="C1008">
        <v>2018</v>
      </c>
      <c r="E1008" t="s">
        <v>3231</v>
      </c>
      <c r="F1008" t="s">
        <v>9350</v>
      </c>
      <c r="G1008" t="s">
        <v>3989</v>
      </c>
    </row>
    <row r="1009" spans="1:7" x14ac:dyDescent="0.25">
      <c r="A1009" t="s">
        <v>1129</v>
      </c>
      <c r="B1009" t="s">
        <v>8083</v>
      </c>
      <c r="C1009">
        <v>2022</v>
      </c>
      <c r="D1009" t="s">
        <v>187</v>
      </c>
      <c r="F1009" t="s">
        <v>9672</v>
      </c>
      <c r="G1009" t="s">
        <v>3989</v>
      </c>
    </row>
    <row r="1010" spans="1:7" x14ac:dyDescent="0.25">
      <c r="A1010" t="s">
        <v>922</v>
      </c>
      <c r="B1010" t="s">
        <v>2035</v>
      </c>
      <c r="C1010">
        <v>2002</v>
      </c>
      <c r="E1010" t="s">
        <v>3149</v>
      </c>
      <c r="F1010" t="s">
        <v>8665</v>
      </c>
      <c r="G1010" t="s">
        <v>3989</v>
      </c>
    </row>
    <row r="1011" spans="1:7" x14ac:dyDescent="0.25">
      <c r="A1011" t="s">
        <v>2154</v>
      </c>
      <c r="B1011" t="s">
        <v>2035</v>
      </c>
      <c r="C1011">
        <v>1980</v>
      </c>
      <c r="E1011" t="s">
        <v>3149</v>
      </c>
      <c r="F1011" t="s">
        <v>9017</v>
      </c>
      <c r="G1011" t="s">
        <v>3989</v>
      </c>
    </row>
    <row r="1012" spans="1:7" x14ac:dyDescent="0.25">
      <c r="A1012" t="s">
        <v>178</v>
      </c>
      <c r="B1012" t="s">
        <v>2039</v>
      </c>
      <c r="C1012">
        <v>2010</v>
      </c>
      <c r="E1012" t="s">
        <v>2981</v>
      </c>
      <c r="F1012" t="s">
        <v>8433</v>
      </c>
      <c r="G1012" t="s">
        <v>3989</v>
      </c>
    </row>
    <row r="1013" spans="1:7" x14ac:dyDescent="0.25">
      <c r="A1013" t="s">
        <v>994</v>
      </c>
      <c r="B1013" t="s">
        <v>2039</v>
      </c>
      <c r="C1013">
        <v>2011</v>
      </c>
      <c r="E1013" t="s">
        <v>2981</v>
      </c>
      <c r="F1013" t="s">
        <v>8686</v>
      </c>
      <c r="G1013" t="s">
        <v>3989</v>
      </c>
    </row>
    <row r="1014" spans="1:7" x14ac:dyDescent="0.25">
      <c r="A1014" t="s">
        <v>1294</v>
      </c>
      <c r="B1014" t="s">
        <v>2043</v>
      </c>
      <c r="C1014">
        <v>2019</v>
      </c>
      <c r="E1014" s="10" t="s">
        <v>8404</v>
      </c>
      <c r="F1014" t="s">
        <v>8791</v>
      </c>
      <c r="G1014" t="s">
        <v>3989</v>
      </c>
    </row>
    <row r="1015" spans="1:7" x14ac:dyDescent="0.25">
      <c r="A1015" t="s">
        <v>353</v>
      </c>
      <c r="B1015" t="s">
        <v>2045</v>
      </c>
      <c r="C1015">
        <v>2023</v>
      </c>
      <c r="E1015" t="s">
        <v>3038</v>
      </c>
      <c r="F1015" t="s">
        <v>8502</v>
      </c>
      <c r="G1015" t="s">
        <v>3989</v>
      </c>
    </row>
    <row r="1016" spans="1:7" x14ac:dyDescent="0.25">
      <c r="A1016" t="s">
        <v>717</v>
      </c>
      <c r="B1016" t="s">
        <v>2045</v>
      </c>
      <c r="C1016">
        <v>2024</v>
      </c>
      <c r="E1016" t="s">
        <v>3066</v>
      </c>
      <c r="F1016" t="s">
        <v>8567</v>
      </c>
      <c r="G1016" t="s">
        <v>3989</v>
      </c>
    </row>
    <row r="1017" spans="1:7" x14ac:dyDescent="0.25">
      <c r="A1017" t="s">
        <v>337</v>
      </c>
      <c r="B1017" t="s">
        <v>2049</v>
      </c>
      <c r="C1017">
        <v>2014</v>
      </c>
      <c r="E1017" t="s">
        <v>3008</v>
      </c>
      <c r="F1017" t="s">
        <v>10010</v>
      </c>
      <c r="G1017" t="s">
        <v>187</v>
      </c>
    </row>
    <row r="1018" spans="1:7" x14ac:dyDescent="0.25">
      <c r="A1018" t="s">
        <v>497</v>
      </c>
      <c r="B1018" t="s">
        <v>2049</v>
      </c>
      <c r="C1018">
        <v>2022</v>
      </c>
      <c r="E1018" t="s">
        <v>3008</v>
      </c>
      <c r="F1018" t="s">
        <v>10010</v>
      </c>
      <c r="G1018" t="s">
        <v>187</v>
      </c>
    </row>
    <row r="1019" spans="1:7" x14ac:dyDescent="0.25">
      <c r="A1019" t="s">
        <v>1795</v>
      </c>
      <c r="B1019" t="s">
        <v>2053</v>
      </c>
      <c r="C1019">
        <v>1987</v>
      </c>
      <c r="E1019" t="s">
        <v>3283</v>
      </c>
      <c r="F1019" t="s">
        <v>8924</v>
      </c>
      <c r="G1019" t="s">
        <v>3989</v>
      </c>
    </row>
    <row r="1020" spans="1:7" x14ac:dyDescent="0.25">
      <c r="A1020" t="s">
        <v>2154</v>
      </c>
      <c r="B1020" t="s">
        <v>2053</v>
      </c>
      <c r="C1020">
        <v>1980</v>
      </c>
      <c r="E1020" t="s">
        <v>3283</v>
      </c>
      <c r="F1020" t="s">
        <v>9018</v>
      </c>
      <c r="G1020" t="s">
        <v>3989</v>
      </c>
    </row>
    <row r="1021" spans="1:7" x14ac:dyDescent="0.25">
      <c r="A1021" t="s">
        <v>1046</v>
      </c>
      <c r="B1021" t="s">
        <v>2056</v>
      </c>
      <c r="C1021">
        <v>2016</v>
      </c>
      <c r="E1021" t="s">
        <v>3189</v>
      </c>
      <c r="F1021" t="s">
        <v>8713</v>
      </c>
      <c r="G1021" t="s">
        <v>3989</v>
      </c>
    </row>
    <row r="1022" spans="1:7" x14ac:dyDescent="0.25">
      <c r="A1022" t="s">
        <v>1855</v>
      </c>
      <c r="B1022" t="s">
        <v>2056</v>
      </c>
      <c r="C1022">
        <v>2015</v>
      </c>
      <c r="E1022" t="s">
        <v>3189</v>
      </c>
      <c r="F1022" t="s">
        <v>8954</v>
      </c>
      <c r="G1022" t="s">
        <v>3989</v>
      </c>
    </row>
    <row r="1023" spans="1:7" x14ac:dyDescent="0.25">
      <c r="A1023" t="s">
        <v>160</v>
      </c>
      <c r="B1023" t="s">
        <v>2058</v>
      </c>
      <c r="C1023">
        <v>2011</v>
      </c>
      <c r="E1023" t="s">
        <v>3407</v>
      </c>
      <c r="F1023" t="s">
        <v>9272</v>
      </c>
      <c r="G1023" t="s">
        <v>3989</v>
      </c>
    </row>
    <row r="1024" spans="1:7" x14ac:dyDescent="0.25">
      <c r="A1024" t="s">
        <v>819</v>
      </c>
      <c r="B1024" t="s">
        <v>7901</v>
      </c>
      <c r="C1024">
        <v>2012</v>
      </c>
      <c r="E1024" s="10" t="s">
        <v>7902</v>
      </c>
      <c r="F1024" t="s">
        <v>9416</v>
      </c>
      <c r="G1024" t="s">
        <v>3989</v>
      </c>
    </row>
    <row r="1025" spans="1:7" x14ac:dyDescent="0.25">
      <c r="A1025" t="s">
        <v>1496</v>
      </c>
      <c r="B1025" t="s">
        <v>2061</v>
      </c>
      <c r="C1025">
        <v>2016</v>
      </c>
      <c r="E1025" t="s">
        <v>3013</v>
      </c>
      <c r="F1025" t="s">
        <v>9673</v>
      </c>
      <c r="G1025" t="s">
        <v>187</v>
      </c>
    </row>
    <row r="1026" spans="1:7" x14ac:dyDescent="0.25">
      <c r="A1026" t="s">
        <v>90</v>
      </c>
      <c r="B1026" t="s">
        <v>2061</v>
      </c>
      <c r="C1026">
        <v>2017</v>
      </c>
      <c r="E1026" t="s">
        <v>3013</v>
      </c>
      <c r="F1026" t="s">
        <v>9674</v>
      </c>
      <c r="G1026" t="s">
        <v>187</v>
      </c>
    </row>
    <row r="1027" spans="1:7" x14ac:dyDescent="0.25">
      <c r="A1027" t="s">
        <v>726</v>
      </c>
      <c r="B1027" t="s">
        <v>2065</v>
      </c>
      <c r="C1027">
        <v>2020</v>
      </c>
      <c r="D1027" t="s">
        <v>187</v>
      </c>
      <c r="F1027" t="s">
        <v>9675</v>
      </c>
      <c r="G1027" t="s">
        <v>3989</v>
      </c>
    </row>
    <row r="1028" spans="1:7" x14ac:dyDescent="0.25">
      <c r="A1028" t="s">
        <v>759</v>
      </c>
      <c r="B1028" t="s">
        <v>2069</v>
      </c>
      <c r="C1028">
        <v>2018</v>
      </c>
      <c r="E1028" t="s">
        <v>2982</v>
      </c>
      <c r="F1028" t="s">
        <v>8608</v>
      </c>
      <c r="G1028" t="s">
        <v>3989</v>
      </c>
    </row>
    <row r="1029" spans="1:7" x14ac:dyDescent="0.25">
      <c r="A1029" t="s">
        <v>1294</v>
      </c>
      <c r="B1029" t="s">
        <v>2069</v>
      </c>
      <c r="C1029">
        <v>2019</v>
      </c>
      <c r="E1029" t="s">
        <v>2982</v>
      </c>
      <c r="F1029" t="s">
        <v>8792</v>
      </c>
      <c r="G1029" t="s">
        <v>3989</v>
      </c>
    </row>
    <row r="1030" spans="1:7" x14ac:dyDescent="0.25">
      <c r="A1030" t="s">
        <v>1294</v>
      </c>
      <c r="B1030" t="s">
        <v>2071</v>
      </c>
      <c r="C1030">
        <v>2019</v>
      </c>
      <c r="E1030" t="s">
        <v>3232</v>
      </c>
      <c r="F1030" t="s">
        <v>8793</v>
      </c>
      <c r="G1030" t="s">
        <v>3989</v>
      </c>
    </row>
    <row r="1031" spans="1:7" x14ac:dyDescent="0.25">
      <c r="A1031" t="s">
        <v>2335</v>
      </c>
      <c r="B1031" t="s">
        <v>2071</v>
      </c>
      <c r="C1031">
        <v>2020</v>
      </c>
      <c r="E1031" t="s">
        <v>3232</v>
      </c>
      <c r="F1031" t="s">
        <v>9052</v>
      </c>
      <c r="G1031" t="s">
        <v>3989</v>
      </c>
    </row>
    <row r="1032" spans="1:7" x14ac:dyDescent="0.25">
      <c r="A1032" t="s">
        <v>1795</v>
      </c>
      <c r="B1032" t="s">
        <v>2073</v>
      </c>
      <c r="C1032">
        <v>1987</v>
      </c>
      <c r="E1032" s="10" t="s">
        <v>8375</v>
      </c>
      <c r="F1032" t="s">
        <v>8925</v>
      </c>
      <c r="G1032" t="s">
        <v>3989</v>
      </c>
    </row>
    <row r="1033" spans="1:7" x14ac:dyDescent="0.25">
      <c r="A1033" t="s">
        <v>2428</v>
      </c>
      <c r="B1033" t="s">
        <v>2073</v>
      </c>
      <c r="C1033">
        <v>2008</v>
      </c>
      <c r="E1033" s="10" t="s">
        <v>8375</v>
      </c>
      <c r="F1033" t="s">
        <v>9199</v>
      </c>
      <c r="G1033" t="s">
        <v>3989</v>
      </c>
    </row>
    <row r="1034" spans="1:7" x14ac:dyDescent="0.25">
      <c r="A1034" t="s">
        <v>540</v>
      </c>
      <c r="B1034" t="s">
        <v>2077</v>
      </c>
      <c r="C1034">
        <v>2015</v>
      </c>
      <c r="E1034" t="s">
        <v>3075</v>
      </c>
      <c r="F1034" t="s">
        <v>9676</v>
      </c>
      <c r="G1034" t="s">
        <v>187</v>
      </c>
    </row>
    <row r="1035" spans="1:7" x14ac:dyDescent="0.25">
      <c r="A1035" t="s">
        <v>2154</v>
      </c>
      <c r="B1035" t="s">
        <v>2077</v>
      </c>
      <c r="C1035">
        <v>1980</v>
      </c>
      <c r="E1035" t="s">
        <v>3324</v>
      </c>
      <c r="F1035" t="s">
        <v>10011</v>
      </c>
      <c r="G1035" t="s">
        <v>187</v>
      </c>
    </row>
    <row r="1036" spans="1:7" x14ac:dyDescent="0.25">
      <c r="A1036" t="s">
        <v>2428</v>
      </c>
      <c r="B1036" t="s">
        <v>2077</v>
      </c>
      <c r="C1036">
        <v>2008</v>
      </c>
      <c r="E1036" t="s">
        <v>3324</v>
      </c>
      <c r="F1036" t="s">
        <v>10011</v>
      </c>
      <c r="G1036" t="s">
        <v>187</v>
      </c>
    </row>
    <row r="1037" spans="1:7" x14ac:dyDescent="0.25">
      <c r="A1037" t="s">
        <v>847</v>
      </c>
      <c r="B1037" t="s">
        <v>7891</v>
      </c>
      <c r="C1037">
        <v>1996</v>
      </c>
      <c r="E1037" s="10" t="s">
        <v>7890</v>
      </c>
      <c r="F1037" t="s">
        <v>10012</v>
      </c>
      <c r="G1037" t="s">
        <v>187</v>
      </c>
    </row>
    <row r="1038" spans="1:7" x14ac:dyDescent="0.25">
      <c r="A1038" t="s">
        <v>1294</v>
      </c>
      <c r="B1038" t="s">
        <v>7891</v>
      </c>
      <c r="C1038">
        <v>2019</v>
      </c>
      <c r="E1038" s="10" t="s">
        <v>7890</v>
      </c>
      <c r="F1038" t="s">
        <v>10012</v>
      </c>
      <c r="G1038" t="s">
        <v>187</v>
      </c>
    </row>
    <row r="1039" spans="1:7" x14ac:dyDescent="0.25">
      <c r="A1039" t="s">
        <v>1144</v>
      </c>
      <c r="B1039" t="s">
        <v>2080</v>
      </c>
      <c r="C1039">
        <v>2012</v>
      </c>
      <c r="E1039" t="s">
        <v>3209</v>
      </c>
      <c r="F1039" t="s">
        <v>8743</v>
      </c>
      <c r="G1039" t="s">
        <v>3989</v>
      </c>
    </row>
    <row r="1040" spans="1:7" x14ac:dyDescent="0.25">
      <c r="A1040" t="s">
        <v>353</v>
      </c>
      <c r="B1040" t="s">
        <v>14229</v>
      </c>
      <c r="C1040">
        <v>2023</v>
      </c>
      <c r="E1040" s="10" t="s">
        <v>14237</v>
      </c>
      <c r="F1040" t="s">
        <v>14235</v>
      </c>
      <c r="G1040" t="s">
        <v>3989</v>
      </c>
    </row>
    <row r="1041" spans="1:7" x14ac:dyDescent="0.25">
      <c r="A1041" t="s">
        <v>14230</v>
      </c>
      <c r="B1041" t="s">
        <v>14229</v>
      </c>
      <c r="C1041">
        <v>2023</v>
      </c>
      <c r="D1041" t="s">
        <v>187</v>
      </c>
      <c r="F1041" t="s">
        <v>14236</v>
      </c>
      <c r="G1041" t="s">
        <v>3989</v>
      </c>
    </row>
    <row r="1042" spans="1:7" x14ac:dyDescent="0.25">
      <c r="A1042" t="s">
        <v>1855</v>
      </c>
      <c r="B1042" t="s">
        <v>2084</v>
      </c>
      <c r="C1042">
        <v>2015</v>
      </c>
      <c r="E1042" t="s">
        <v>2982</v>
      </c>
      <c r="F1042" t="s">
        <v>8955</v>
      </c>
      <c r="G1042" t="s">
        <v>3989</v>
      </c>
    </row>
    <row r="1043" spans="1:7" x14ac:dyDescent="0.25">
      <c r="A1043" t="s">
        <v>353</v>
      </c>
      <c r="B1043" t="s">
        <v>2088</v>
      </c>
      <c r="C1043">
        <v>2023</v>
      </c>
      <c r="E1043" t="s">
        <v>3039</v>
      </c>
      <c r="F1043" t="s">
        <v>8503</v>
      </c>
      <c r="G1043" t="s">
        <v>3989</v>
      </c>
    </row>
    <row r="1044" spans="1:7" x14ac:dyDescent="0.25">
      <c r="A1044" t="s">
        <v>90</v>
      </c>
      <c r="B1044" t="s">
        <v>2088</v>
      </c>
      <c r="C1044">
        <v>2017</v>
      </c>
      <c r="E1044" t="s">
        <v>3039</v>
      </c>
      <c r="F1044" t="s">
        <v>9124</v>
      </c>
      <c r="G1044" t="s">
        <v>3989</v>
      </c>
    </row>
    <row r="1045" spans="1:7" x14ac:dyDescent="0.25">
      <c r="A1045" t="s">
        <v>2804</v>
      </c>
      <c r="B1045" t="s">
        <v>2091</v>
      </c>
      <c r="C1045">
        <v>2021</v>
      </c>
      <c r="E1045" t="s">
        <v>3013</v>
      </c>
      <c r="F1045" t="s">
        <v>9677</v>
      </c>
      <c r="G1045" t="s">
        <v>187</v>
      </c>
    </row>
    <row r="1046" spans="1:7" x14ac:dyDescent="0.25">
      <c r="A1046" t="s">
        <v>160</v>
      </c>
      <c r="B1046" t="s">
        <v>2099</v>
      </c>
      <c r="C1046">
        <v>2011</v>
      </c>
      <c r="E1046" t="s">
        <v>3408</v>
      </c>
      <c r="F1046" t="s">
        <v>9273</v>
      </c>
      <c r="G1046" t="s">
        <v>3989</v>
      </c>
    </row>
    <row r="1047" spans="1:7" x14ac:dyDescent="0.25">
      <c r="A1047" t="s">
        <v>2804</v>
      </c>
      <c r="B1047" t="s">
        <v>2103</v>
      </c>
      <c r="C1047">
        <v>2021</v>
      </c>
      <c r="E1047" t="s">
        <v>3013</v>
      </c>
      <c r="F1047" t="s">
        <v>9678</v>
      </c>
      <c r="G1047" t="s">
        <v>187</v>
      </c>
    </row>
    <row r="1048" spans="1:7" x14ac:dyDescent="0.25">
      <c r="A1048" t="s">
        <v>2965</v>
      </c>
      <c r="B1048" t="s">
        <v>2103</v>
      </c>
      <c r="C1048">
        <v>2023</v>
      </c>
      <c r="D1048" t="s">
        <v>187</v>
      </c>
      <c r="F1048" t="s">
        <v>9679</v>
      </c>
      <c r="G1048" t="s">
        <v>3989</v>
      </c>
    </row>
    <row r="1049" spans="1:7" x14ac:dyDescent="0.25">
      <c r="A1049" t="s">
        <v>490</v>
      </c>
      <c r="B1049" t="s">
        <v>2107</v>
      </c>
      <c r="C1049">
        <v>2009</v>
      </c>
      <c r="E1049" s="10" t="s">
        <v>2110</v>
      </c>
      <c r="F1049" t="s">
        <v>8526</v>
      </c>
      <c r="G1049" t="s">
        <v>3989</v>
      </c>
    </row>
    <row r="1050" spans="1:7" x14ac:dyDescent="0.25">
      <c r="A1050" t="s">
        <v>847</v>
      </c>
      <c r="B1050" t="s">
        <v>2107</v>
      </c>
      <c r="C1050">
        <v>1996</v>
      </c>
      <c r="E1050" t="s">
        <v>3136</v>
      </c>
      <c r="F1050" t="s">
        <v>10013</v>
      </c>
      <c r="G1050" t="s">
        <v>187</v>
      </c>
    </row>
    <row r="1051" spans="1:7" x14ac:dyDescent="0.25">
      <c r="A1051" t="s">
        <v>964</v>
      </c>
      <c r="B1051" t="s">
        <v>2107</v>
      </c>
      <c r="C1051">
        <v>2006</v>
      </c>
      <c r="E1051" t="s">
        <v>3136</v>
      </c>
      <c r="F1051" t="s">
        <v>10013</v>
      </c>
      <c r="G1051" t="s">
        <v>187</v>
      </c>
    </row>
    <row r="1052" spans="1:7" x14ac:dyDescent="0.25">
      <c r="A1052" t="s">
        <v>1795</v>
      </c>
      <c r="B1052" t="s">
        <v>2107</v>
      </c>
      <c r="C1052">
        <v>1987</v>
      </c>
      <c r="E1052" t="s">
        <v>3136</v>
      </c>
      <c r="F1052" t="s">
        <v>10013</v>
      </c>
      <c r="G1052" t="s">
        <v>187</v>
      </c>
    </row>
    <row r="1053" spans="1:7" x14ac:dyDescent="0.25">
      <c r="A1053" t="s">
        <v>2571</v>
      </c>
      <c r="B1053" t="s">
        <v>2107</v>
      </c>
      <c r="C1053">
        <v>1998</v>
      </c>
      <c r="E1053" t="s">
        <v>3136</v>
      </c>
      <c r="F1053" t="s">
        <v>10013</v>
      </c>
      <c r="G1053" t="s">
        <v>187</v>
      </c>
    </row>
    <row r="1054" spans="1:7" x14ac:dyDescent="0.25">
      <c r="A1054" t="s">
        <v>2107</v>
      </c>
      <c r="B1054" t="s">
        <v>2111</v>
      </c>
      <c r="C1054">
        <v>2020</v>
      </c>
      <c r="D1054" t="s">
        <v>187</v>
      </c>
      <c r="F1054" t="s">
        <v>9680</v>
      </c>
      <c r="G1054" t="s">
        <v>3989</v>
      </c>
    </row>
    <row r="1055" spans="1:7" x14ac:dyDescent="0.25">
      <c r="A1055" t="s">
        <v>2111</v>
      </c>
      <c r="B1055" t="s">
        <v>2115</v>
      </c>
      <c r="C1055">
        <v>2024</v>
      </c>
      <c r="D1055" t="s">
        <v>187</v>
      </c>
      <c r="F1055" t="s">
        <v>9681</v>
      </c>
      <c r="G1055" t="s">
        <v>3989</v>
      </c>
    </row>
    <row r="1056" spans="1:7" x14ac:dyDescent="0.25">
      <c r="A1056" t="s">
        <v>2136</v>
      </c>
      <c r="B1056" t="s">
        <v>7906</v>
      </c>
      <c r="C1056">
        <v>2020</v>
      </c>
      <c r="E1056" s="10" t="s">
        <v>7905</v>
      </c>
      <c r="F1056" t="s">
        <v>10014</v>
      </c>
      <c r="G1056" t="s">
        <v>187</v>
      </c>
    </row>
    <row r="1057" spans="1:7" x14ac:dyDescent="0.25">
      <c r="A1057" t="s">
        <v>2804</v>
      </c>
      <c r="B1057" t="s">
        <v>7906</v>
      </c>
      <c r="C1057">
        <v>2021</v>
      </c>
      <c r="E1057" s="10" t="s">
        <v>7905</v>
      </c>
      <c r="F1057" t="s">
        <v>10014</v>
      </c>
      <c r="G1057" t="s">
        <v>187</v>
      </c>
    </row>
    <row r="1058" spans="1:7" x14ac:dyDescent="0.25">
      <c r="A1058" t="s">
        <v>90</v>
      </c>
      <c r="B1058" t="s">
        <v>2118</v>
      </c>
      <c r="C1058">
        <v>2017</v>
      </c>
      <c r="E1058" t="s">
        <v>3372</v>
      </c>
      <c r="F1058" t="s">
        <v>9125</v>
      </c>
      <c r="G1058" t="s">
        <v>3989</v>
      </c>
    </row>
    <row r="1059" spans="1:7" x14ac:dyDescent="0.25">
      <c r="A1059" t="s">
        <v>90</v>
      </c>
      <c r="B1059" t="s">
        <v>2122</v>
      </c>
      <c r="C1059">
        <v>2017</v>
      </c>
      <c r="E1059" t="s">
        <v>3373</v>
      </c>
      <c r="F1059" t="s">
        <v>9126</v>
      </c>
      <c r="G1059" t="s">
        <v>3989</v>
      </c>
    </row>
    <row r="1060" spans="1:7" x14ac:dyDescent="0.25">
      <c r="A1060" t="s">
        <v>930</v>
      </c>
      <c r="B1060" t="s">
        <v>2130</v>
      </c>
      <c r="C1060">
        <v>2015</v>
      </c>
      <c r="E1060" t="s">
        <v>3157</v>
      </c>
      <c r="F1060" t="s">
        <v>8672</v>
      </c>
      <c r="G1060" t="s">
        <v>3989</v>
      </c>
    </row>
    <row r="1061" spans="1:7" x14ac:dyDescent="0.25">
      <c r="A1061" t="s">
        <v>2132</v>
      </c>
      <c r="B1061" t="s">
        <v>2136</v>
      </c>
      <c r="C1061">
        <v>2013</v>
      </c>
      <c r="D1061" t="s">
        <v>187</v>
      </c>
      <c r="F1061" t="s">
        <v>9682</v>
      </c>
      <c r="G1061" t="s">
        <v>3989</v>
      </c>
    </row>
    <row r="1062" spans="1:7" x14ac:dyDescent="0.25">
      <c r="A1062" t="s">
        <v>2132</v>
      </c>
      <c r="B1062" t="s">
        <v>2140</v>
      </c>
      <c r="C1062">
        <v>2013</v>
      </c>
      <c r="D1062" t="s">
        <v>187</v>
      </c>
      <c r="F1062" t="s">
        <v>9683</v>
      </c>
      <c r="G1062" t="s">
        <v>3989</v>
      </c>
    </row>
    <row r="1063" spans="1:7" x14ac:dyDescent="0.25">
      <c r="A1063" t="s">
        <v>2136</v>
      </c>
      <c r="B1063" t="s">
        <v>2140</v>
      </c>
      <c r="C1063">
        <v>2020</v>
      </c>
      <c r="D1063" t="s">
        <v>187</v>
      </c>
      <c r="E1063" s="10" t="s">
        <v>2143</v>
      </c>
      <c r="F1063" t="s">
        <v>12661</v>
      </c>
      <c r="G1063" t="s">
        <v>3989</v>
      </c>
    </row>
    <row r="1064" spans="1:7" x14ac:dyDescent="0.25">
      <c r="A1064" t="s">
        <v>914</v>
      </c>
      <c r="B1064" t="s">
        <v>2144</v>
      </c>
      <c r="C1064">
        <v>2013</v>
      </c>
      <c r="E1064" t="s">
        <v>3145</v>
      </c>
      <c r="F1064" t="s">
        <v>8660</v>
      </c>
      <c r="G1064" t="s">
        <v>3989</v>
      </c>
    </row>
    <row r="1065" spans="1:7" x14ac:dyDescent="0.25">
      <c r="A1065" t="s">
        <v>1144</v>
      </c>
      <c r="B1065" t="s">
        <v>2144</v>
      </c>
      <c r="C1065">
        <v>2012</v>
      </c>
      <c r="E1065" t="s">
        <v>3145</v>
      </c>
      <c r="F1065" t="s">
        <v>8744</v>
      </c>
      <c r="G1065" t="s">
        <v>3989</v>
      </c>
    </row>
    <row r="1066" spans="1:7" x14ac:dyDescent="0.25">
      <c r="A1066" t="s">
        <v>759</v>
      </c>
      <c r="B1066" t="s">
        <v>2146</v>
      </c>
      <c r="C1066">
        <v>2018</v>
      </c>
      <c r="E1066" s="10" t="s">
        <v>9423</v>
      </c>
      <c r="F1066" t="s">
        <v>9417</v>
      </c>
      <c r="G1066" t="s">
        <v>3989</v>
      </c>
    </row>
    <row r="1067" spans="1:7" x14ac:dyDescent="0.25">
      <c r="A1067" t="s">
        <v>1046</v>
      </c>
      <c r="B1067" t="s">
        <v>2146</v>
      </c>
      <c r="C1067">
        <v>2016</v>
      </c>
      <c r="E1067" s="10" t="s">
        <v>8348</v>
      </c>
      <c r="F1067" t="s">
        <v>8714</v>
      </c>
      <c r="G1067" t="s">
        <v>3989</v>
      </c>
    </row>
    <row r="1068" spans="1:7" x14ac:dyDescent="0.25">
      <c r="A1068" t="s">
        <v>1272</v>
      </c>
      <c r="B1068" t="s">
        <v>2146</v>
      </c>
      <c r="C1068">
        <v>2020</v>
      </c>
      <c r="E1068" s="10" t="s">
        <v>9423</v>
      </c>
      <c r="F1068" t="s">
        <v>9418</v>
      </c>
      <c r="G1068" t="s">
        <v>3989</v>
      </c>
    </row>
    <row r="1069" spans="1:7" x14ac:dyDescent="0.25">
      <c r="A1069" t="s">
        <v>1855</v>
      </c>
      <c r="B1069" t="s">
        <v>2146</v>
      </c>
      <c r="C1069">
        <v>2015</v>
      </c>
      <c r="E1069" s="10" t="s">
        <v>9423</v>
      </c>
      <c r="F1069" t="s">
        <v>9419</v>
      </c>
      <c r="G1069" t="s">
        <v>3989</v>
      </c>
    </row>
    <row r="1070" spans="1:7" x14ac:dyDescent="0.25">
      <c r="A1070" t="s">
        <v>1855</v>
      </c>
      <c r="B1070" t="s">
        <v>2150</v>
      </c>
      <c r="C1070">
        <v>2015</v>
      </c>
      <c r="E1070" t="s">
        <v>2982</v>
      </c>
      <c r="F1070" t="s">
        <v>8956</v>
      </c>
      <c r="G1070" t="s">
        <v>3989</v>
      </c>
    </row>
    <row r="1071" spans="1:7" x14ac:dyDescent="0.25">
      <c r="A1071" t="s">
        <v>90</v>
      </c>
      <c r="B1071" t="s">
        <v>9810</v>
      </c>
      <c r="C1071">
        <v>2017</v>
      </c>
      <c r="E1071" s="10" t="s">
        <v>9812</v>
      </c>
      <c r="F1071" t="s">
        <v>9813</v>
      </c>
      <c r="G1071" t="s">
        <v>3989</v>
      </c>
    </row>
    <row r="1072" spans="1:7" x14ac:dyDescent="0.25">
      <c r="A1072" t="s">
        <v>185</v>
      </c>
      <c r="B1072" t="s">
        <v>2158</v>
      </c>
      <c r="C1072">
        <v>2022</v>
      </c>
      <c r="E1072" t="s">
        <v>2983</v>
      </c>
      <c r="F1072" t="s">
        <v>8435</v>
      </c>
      <c r="G1072" t="s">
        <v>3989</v>
      </c>
    </row>
    <row r="1073" spans="1:7" x14ac:dyDescent="0.25">
      <c r="A1073" t="s">
        <v>1690</v>
      </c>
      <c r="B1073" t="s">
        <v>2158</v>
      </c>
      <c r="C1073">
        <v>2020</v>
      </c>
      <c r="E1073" t="s">
        <v>2983</v>
      </c>
      <c r="F1073" t="s">
        <v>8890</v>
      </c>
      <c r="G1073" t="s">
        <v>3989</v>
      </c>
    </row>
    <row r="1074" spans="1:7" x14ac:dyDescent="0.25">
      <c r="A1074" t="s">
        <v>90</v>
      </c>
      <c r="B1074" t="s">
        <v>2158</v>
      </c>
      <c r="C1074">
        <v>2017</v>
      </c>
      <c r="E1074" t="s">
        <v>2983</v>
      </c>
      <c r="F1074" t="s">
        <v>9127</v>
      </c>
      <c r="G1074" t="s">
        <v>3989</v>
      </c>
    </row>
    <row r="1075" spans="1:7" x14ac:dyDescent="0.25">
      <c r="A1075" t="s">
        <v>256</v>
      </c>
      <c r="B1075" t="s">
        <v>2160</v>
      </c>
      <c r="C1075">
        <v>1994</v>
      </c>
      <c r="E1075" t="s">
        <v>2995</v>
      </c>
      <c r="F1075" t="s">
        <v>9424</v>
      </c>
      <c r="G1075" t="s">
        <v>3989</v>
      </c>
    </row>
    <row r="1076" spans="1:7" x14ac:dyDescent="0.25">
      <c r="A1076" t="s">
        <v>2571</v>
      </c>
      <c r="B1076" t="s">
        <v>2160</v>
      </c>
      <c r="C1076">
        <v>1998</v>
      </c>
      <c r="E1076" t="s">
        <v>2995</v>
      </c>
      <c r="F1076" t="s">
        <v>9425</v>
      </c>
      <c r="G1076" t="s">
        <v>3989</v>
      </c>
    </row>
    <row r="1077" spans="1:7" x14ac:dyDescent="0.25">
      <c r="A1077" t="s">
        <v>353</v>
      </c>
      <c r="B1077" t="s">
        <v>2162</v>
      </c>
      <c r="C1077">
        <v>2023</v>
      </c>
      <c r="E1077" t="s">
        <v>2982</v>
      </c>
      <c r="F1077" t="s">
        <v>8504</v>
      </c>
      <c r="G1077" t="s">
        <v>3989</v>
      </c>
    </row>
    <row r="1078" spans="1:7" x14ac:dyDescent="0.25">
      <c r="A1078" t="s">
        <v>2804</v>
      </c>
      <c r="B1078" t="s">
        <v>2162</v>
      </c>
      <c r="C1078">
        <v>2021</v>
      </c>
      <c r="E1078" t="s">
        <v>2982</v>
      </c>
      <c r="F1078" t="s">
        <v>9327</v>
      </c>
      <c r="G1078" t="s">
        <v>3989</v>
      </c>
    </row>
    <row r="1079" spans="1:7" x14ac:dyDescent="0.25">
      <c r="A1079" t="s">
        <v>2154</v>
      </c>
      <c r="B1079" t="s">
        <v>2166</v>
      </c>
      <c r="C1079">
        <v>1980</v>
      </c>
      <c r="E1079" t="s">
        <v>3325</v>
      </c>
      <c r="F1079" t="s">
        <v>9019</v>
      </c>
      <c r="G1079" t="s">
        <v>3989</v>
      </c>
    </row>
    <row r="1080" spans="1:7" x14ac:dyDescent="0.25">
      <c r="A1080" t="s">
        <v>2625</v>
      </c>
      <c r="B1080" t="s">
        <v>2166</v>
      </c>
      <c r="C1080">
        <v>2000</v>
      </c>
      <c r="D1080" t="s">
        <v>187</v>
      </c>
      <c r="F1080" t="s">
        <v>9684</v>
      </c>
      <c r="G1080" t="s">
        <v>3989</v>
      </c>
    </row>
    <row r="1081" spans="1:7" x14ac:dyDescent="0.25">
      <c r="A1081" t="s">
        <v>2173</v>
      </c>
      <c r="B1081" t="s">
        <v>2169</v>
      </c>
      <c r="C1081">
        <v>2013</v>
      </c>
      <c r="E1081" t="s">
        <v>3333</v>
      </c>
      <c r="F1081" t="s">
        <v>9685</v>
      </c>
      <c r="G1081" t="s">
        <v>187</v>
      </c>
    </row>
    <row r="1082" spans="1:7" x14ac:dyDescent="0.25">
      <c r="A1082" t="s">
        <v>2428</v>
      </c>
      <c r="B1082" t="s">
        <v>2173</v>
      </c>
      <c r="C1082">
        <v>2008</v>
      </c>
      <c r="E1082" t="s">
        <v>3394</v>
      </c>
      <c r="F1082" t="s">
        <v>9200</v>
      </c>
      <c r="G1082" t="s">
        <v>3989</v>
      </c>
    </row>
    <row r="1083" spans="1:7" x14ac:dyDescent="0.25">
      <c r="A1083" t="s">
        <v>160</v>
      </c>
      <c r="B1083" t="s">
        <v>2173</v>
      </c>
      <c r="C1083">
        <v>2011</v>
      </c>
      <c r="E1083" t="s">
        <v>3394</v>
      </c>
      <c r="F1083" t="s">
        <v>9274</v>
      </c>
      <c r="G1083" t="s">
        <v>3989</v>
      </c>
    </row>
    <row r="1084" spans="1:7" x14ac:dyDescent="0.25">
      <c r="A1084" t="s">
        <v>2173</v>
      </c>
      <c r="B1084" t="s">
        <v>2177</v>
      </c>
      <c r="C1084">
        <v>2013</v>
      </c>
      <c r="D1084" t="s">
        <v>187</v>
      </c>
      <c r="F1084" t="s">
        <v>9686</v>
      </c>
      <c r="G1084" t="s">
        <v>3989</v>
      </c>
    </row>
    <row r="1085" spans="1:7" x14ac:dyDescent="0.25">
      <c r="A1085" t="s">
        <v>90</v>
      </c>
      <c r="B1085" t="s">
        <v>2181</v>
      </c>
      <c r="C1085">
        <v>2017</v>
      </c>
      <c r="E1085" s="10" t="s">
        <v>9819</v>
      </c>
      <c r="F1085" t="s">
        <v>9687</v>
      </c>
      <c r="G1085" t="s">
        <v>3989</v>
      </c>
    </row>
    <row r="1086" spans="1:7" x14ac:dyDescent="0.25">
      <c r="A1086" t="s">
        <v>344</v>
      </c>
      <c r="B1086" t="s">
        <v>2187</v>
      </c>
      <c r="C1086">
        <v>2023</v>
      </c>
      <c r="E1086" s="10" t="s">
        <v>8349</v>
      </c>
      <c r="F1086" t="s">
        <v>8468</v>
      </c>
      <c r="G1086" t="s">
        <v>3989</v>
      </c>
    </row>
    <row r="1087" spans="1:7" x14ac:dyDescent="0.25">
      <c r="A1087" t="s">
        <v>346</v>
      </c>
      <c r="B1087" t="s">
        <v>2187</v>
      </c>
      <c r="C1087">
        <v>2022</v>
      </c>
      <c r="E1087" t="s">
        <v>3017</v>
      </c>
      <c r="F1087" t="s">
        <v>8474</v>
      </c>
      <c r="G1087" t="s">
        <v>3989</v>
      </c>
    </row>
    <row r="1088" spans="1:7" x14ac:dyDescent="0.25">
      <c r="A1088" t="s">
        <v>1144</v>
      </c>
      <c r="B1088" t="s">
        <v>2187</v>
      </c>
      <c r="C1088">
        <v>2012</v>
      </c>
      <c r="E1088" t="s">
        <v>3017</v>
      </c>
      <c r="F1088" t="s">
        <v>8745</v>
      </c>
      <c r="G1088" t="s">
        <v>3989</v>
      </c>
    </row>
    <row r="1089" spans="1:7" x14ac:dyDescent="0.25">
      <c r="A1089" t="s">
        <v>1443</v>
      </c>
      <c r="B1089" t="s">
        <v>2187</v>
      </c>
      <c r="C1089">
        <v>2018</v>
      </c>
      <c r="E1089" t="s">
        <v>3017</v>
      </c>
      <c r="F1089" t="s">
        <v>8842</v>
      </c>
      <c r="G1089" t="s">
        <v>3989</v>
      </c>
    </row>
    <row r="1090" spans="1:7" x14ac:dyDescent="0.25">
      <c r="A1090" t="s">
        <v>1951</v>
      </c>
      <c r="B1090" t="s">
        <v>2187</v>
      </c>
      <c r="C1090">
        <v>2022</v>
      </c>
      <c r="E1090" s="10" t="s">
        <v>8349</v>
      </c>
      <c r="F1090" t="s">
        <v>8970</v>
      </c>
      <c r="G1090" t="s">
        <v>3989</v>
      </c>
    </row>
    <row r="1091" spans="1:7" x14ac:dyDescent="0.25">
      <c r="A1091" t="s">
        <v>90</v>
      </c>
      <c r="B1091" t="s">
        <v>2187</v>
      </c>
      <c r="C1091">
        <v>2017</v>
      </c>
      <c r="E1091" t="s">
        <v>3017</v>
      </c>
      <c r="F1091" t="s">
        <v>9128</v>
      </c>
      <c r="G1091" t="s">
        <v>3989</v>
      </c>
    </row>
    <row r="1092" spans="1:7" x14ac:dyDescent="0.25">
      <c r="A1092" t="s">
        <v>994</v>
      </c>
      <c r="B1092" t="s">
        <v>2190</v>
      </c>
      <c r="C1092">
        <v>2011</v>
      </c>
      <c r="E1092" t="s">
        <v>3169</v>
      </c>
      <c r="F1092" t="s">
        <v>9688</v>
      </c>
      <c r="G1092" t="s">
        <v>187</v>
      </c>
    </row>
    <row r="1093" spans="1:7" x14ac:dyDescent="0.25">
      <c r="A1093" t="s">
        <v>2534</v>
      </c>
      <c r="B1093" t="s">
        <v>2190</v>
      </c>
      <c r="C1093">
        <v>1982</v>
      </c>
      <c r="E1093" t="s">
        <v>3169</v>
      </c>
      <c r="F1093" t="s">
        <v>9225</v>
      </c>
      <c r="G1093" t="s">
        <v>3989</v>
      </c>
    </row>
    <row r="1094" spans="1:7" x14ac:dyDescent="0.25">
      <c r="A1094" t="s">
        <v>90</v>
      </c>
      <c r="B1094" t="s">
        <v>2192</v>
      </c>
      <c r="C1094">
        <v>2017</v>
      </c>
      <c r="E1094" s="10" t="s">
        <v>8350</v>
      </c>
      <c r="F1094" t="s">
        <v>9129</v>
      </c>
      <c r="G1094" t="s">
        <v>3989</v>
      </c>
    </row>
    <row r="1095" spans="1:7" x14ac:dyDescent="0.25">
      <c r="A1095" t="s">
        <v>2804</v>
      </c>
      <c r="B1095" t="s">
        <v>2192</v>
      </c>
      <c r="C1095">
        <v>2021</v>
      </c>
      <c r="E1095" s="10" t="s">
        <v>8350</v>
      </c>
      <c r="F1095" t="s">
        <v>9328</v>
      </c>
      <c r="G1095" t="s">
        <v>3989</v>
      </c>
    </row>
    <row r="1096" spans="1:7" x14ac:dyDescent="0.25">
      <c r="A1096" t="s">
        <v>90</v>
      </c>
      <c r="B1096" t="s">
        <v>2196</v>
      </c>
      <c r="C1096">
        <v>2017</v>
      </c>
      <c r="E1096" t="s">
        <v>3374</v>
      </c>
      <c r="F1096" t="s">
        <v>9689</v>
      </c>
      <c r="G1096" t="s">
        <v>187</v>
      </c>
    </row>
    <row r="1097" spans="1:7" x14ac:dyDescent="0.25">
      <c r="A1097" t="s">
        <v>90</v>
      </c>
      <c r="B1097" t="s">
        <v>14290</v>
      </c>
      <c r="C1097">
        <v>2017</v>
      </c>
      <c r="E1097" t="s">
        <v>3013</v>
      </c>
      <c r="F1097" t="s">
        <v>14293</v>
      </c>
      <c r="G1097" t="s">
        <v>187</v>
      </c>
    </row>
    <row r="1098" spans="1:7" x14ac:dyDescent="0.25">
      <c r="A1098" t="s">
        <v>553</v>
      </c>
      <c r="B1098" t="s">
        <v>14127</v>
      </c>
      <c r="C1098">
        <v>2010</v>
      </c>
      <c r="E1098" s="10" t="s">
        <v>14130</v>
      </c>
      <c r="F1098" t="s">
        <v>14131</v>
      </c>
      <c r="G1098" t="s">
        <v>3989</v>
      </c>
    </row>
    <row r="1099" spans="1:7" x14ac:dyDescent="0.25">
      <c r="A1099" t="s">
        <v>1004</v>
      </c>
      <c r="B1099" t="s">
        <v>14127</v>
      </c>
      <c r="C1099">
        <v>2006</v>
      </c>
      <c r="E1099" s="10" t="s">
        <v>14130</v>
      </c>
      <c r="F1099" t="s">
        <v>14131</v>
      </c>
      <c r="G1099" t="s">
        <v>3989</v>
      </c>
    </row>
    <row r="1100" spans="1:7" x14ac:dyDescent="0.25">
      <c r="A1100" t="s">
        <v>2107</v>
      </c>
      <c r="B1100" t="s">
        <v>14127</v>
      </c>
      <c r="C1100">
        <v>2020</v>
      </c>
      <c r="E1100" s="10" t="s">
        <v>14186</v>
      </c>
      <c r="F1100" t="s">
        <v>14187</v>
      </c>
      <c r="G1100" t="s">
        <v>3989</v>
      </c>
    </row>
    <row r="1101" spans="1:7" x14ac:dyDescent="0.25">
      <c r="A1101" t="s">
        <v>2792</v>
      </c>
      <c r="B1101" t="s">
        <v>14127</v>
      </c>
      <c r="C1101">
        <v>1992</v>
      </c>
      <c r="E1101" s="10" t="s">
        <v>14132</v>
      </c>
      <c r="F1101" t="s">
        <v>14133</v>
      </c>
      <c r="G1101" t="s">
        <v>3989</v>
      </c>
    </row>
    <row r="1102" spans="1:7" x14ac:dyDescent="0.25">
      <c r="A1102" t="s">
        <v>490</v>
      </c>
      <c r="B1102" t="s">
        <v>2200</v>
      </c>
      <c r="C1102">
        <v>2009</v>
      </c>
      <c r="E1102" t="s">
        <v>3061</v>
      </c>
      <c r="F1102" t="s">
        <v>8527</v>
      </c>
      <c r="G1102" t="s">
        <v>3989</v>
      </c>
    </row>
    <row r="1103" spans="1:7" x14ac:dyDescent="0.25">
      <c r="A1103" t="s">
        <v>2154</v>
      </c>
      <c r="B1103" t="s">
        <v>2200</v>
      </c>
      <c r="C1103">
        <v>1980</v>
      </c>
      <c r="E1103" t="s">
        <v>3061</v>
      </c>
      <c r="F1103" t="s">
        <v>9020</v>
      </c>
      <c r="G1103" t="s">
        <v>3989</v>
      </c>
    </row>
    <row r="1104" spans="1:7" x14ac:dyDescent="0.25">
      <c r="A1104" t="s">
        <v>353</v>
      </c>
      <c r="B1104" t="s">
        <v>2202</v>
      </c>
      <c r="C1104">
        <v>2023</v>
      </c>
      <c r="E1104" s="10" t="s">
        <v>3040</v>
      </c>
      <c r="F1104" t="s">
        <v>9690</v>
      </c>
      <c r="G1104" t="s">
        <v>187</v>
      </c>
    </row>
    <row r="1105" spans="1:7" x14ac:dyDescent="0.25">
      <c r="A1105" t="s">
        <v>90</v>
      </c>
      <c r="B1105" t="s">
        <v>2202</v>
      </c>
      <c r="C1105">
        <v>2017</v>
      </c>
      <c r="E1105" s="10" t="s">
        <v>3040</v>
      </c>
      <c r="F1105" t="s">
        <v>9691</v>
      </c>
      <c r="G1105" t="s">
        <v>187</v>
      </c>
    </row>
    <row r="1106" spans="1:7" x14ac:dyDescent="0.25">
      <c r="A1106" t="s">
        <v>2154</v>
      </c>
      <c r="B1106" t="s">
        <v>2204</v>
      </c>
      <c r="C1106">
        <v>1980</v>
      </c>
      <c r="E1106" t="s">
        <v>3326</v>
      </c>
      <c r="F1106" t="s">
        <v>9021</v>
      </c>
      <c r="G1106" t="s">
        <v>3989</v>
      </c>
    </row>
    <row r="1107" spans="1:7" x14ac:dyDescent="0.25">
      <c r="A1107" t="s">
        <v>353</v>
      </c>
      <c r="B1107" t="s">
        <v>2215</v>
      </c>
      <c r="C1107">
        <v>2023</v>
      </c>
      <c r="E1107" t="s">
        <v>3041</v>
      </c>
      <c r="F1107" t="s">
        <v>8505</v>
      </c>
      <c r="G1107" t="s">
        <v>3989</v>
      </c>
    </row>
    <row r="1108" spans="1:7" x14ac:dyDescent="0.25">
      <c r="A1108" t="s">
        <v>2211</v>
      </c>
      <c r="B1108" t="s">
        <v>2215</v>
      </c>
      <c r="C1108">
        <v>2021</v>
      </c>
      <c r="E1108" t="s">
        <v>3041</v>
      </c>
      <c r="F1108" t="s">
        <v>9044</v>
      </c>
      <c r="G1108" t="s">
        <v>3989</v>
      </c>
    </row>
    <row r="1109" spans="1:7" x14ac:dyDescent="0.25">
      <c r="A1109" t="s">
        <v>960</v>
      </c>
      <c r="B1109" t="s">
        <v>2219</v>
      </c>
      <c r="C1109">
        <v>2024</v>
      </c>
      <c r="E1109" t="s">
        <v>2982</v>
      </c>
      <c r="F1109" t="s">
        <v>8678</v>
      </c>
      <c r="G1109" t="s">
        <v>3989</v>
      </c>
    </row>
    <row r="1110" spans="1:7" x14ac:dyDescent="0.25">
      <c r="A1110" t="s">
        <v>353</v>
      </c>
      <c r="B1110" t="s">
        <v>2222</v>
      </c>
      <c r="C1110">
        <v>2023</v>
      </c>
      <c r="E1110" t="s">
        <v>3042</v>
      </c>
      <c r="F1110" t="s">
        <v>8506</v>
      </c>
      <c r="G1110" t="s">
        <v>3989</v>
      </c>
    </row>
    <row r="1111" spans="1:7" x14ac:dyDescent="0.25">
      <c r="A1111" t="s">
        <v>1576</v>
      </c>
      <c r="B1111" t="s">
        <v>2222</v>
      </c>
      <c r="C1111">
        <v>2021</v>
      </c>
      <c r="E1111" t="s">
        <v>3042</v>
      </c>
      <c r="F1111" t="s">
        <v>8873</v>
      </c>
      <c r="G1111" t="s">
        <v>3989</v>
      </c>
    </row>
    <row r="1112" spans="1:7" x14ac:dyDescent="0.25">
      <c r="A1112" t="s">
        <v>90</v>
      </c>
      <c r="B1112" t="s">
        <v>2222</v>
      </c>
      <c r="C1112">
        <v>2017</v>
      </c>
      <c r="E1112" t="s">
        <v>3042</v>
      </c>
      <c r="F1112" t="s">
        <v>9130</v>
      </c>
      <c r="G1112" t="s">
        <v>3989</v>
      </c>
    </row>
    <row r="1113" spans="1:7" x14ac:dyDescent="0.25">
      <c r="A1113" t="s">
        <v>2506</v>
      </c>
      <c r="B1113" t="s">
        <v>2222</v>
      </c>
      <c r="C1113">
        <v>2021</v>
      </c>
      <c r="E1113" t="s">
        <v>3042</v>
      </c>
      <c r="F1113" t="s">
        <v>9220</v>
      </c>
      <c r="G1113" t="s">
        <v>3989</v>
      </c>
    </row>
    <row r="1114" spans="1:7" x14ac:dyDescent="0.25">
      <c r="A1114" t="s">
        <v>90</v>
      </c>
      <c r="B1114" t="s">
        <v>14310</v>
      </c>
      <c r="C1114">
        <v>2017</v>
      </c>
      <c r="E1114" s="10" t="s">
        <v>14314</v>
      </c>
      <c r="F1114" t="s">
        <v>14313</v>
      </c>
      <c r="G1114" t="s">
        <v>3989</v>
      </c>
    </row>
    <row r="1115" spans="1:7" x14ac:dyDescent="0.25">
      <c r="A1115" t="s">
        <v>1951</v>
      </c>
      <c r="B1115" t="s">
        <v>2229</v>
      </c>
      <c r="C1115">
        <v>2022</v>
      </c>
      <c r="E1115" t="s">
        <v>3301</v>
      </c>
      <c r="F1115" t="s">
        <v>8971</v>
      </c>
      <c r="G1115" t="s">
        <v>3989</v>
      </c>
    </row>
    <row r="1116" spans="1:7" x14ac:dyDescent="0.25">
      <c r="A1116" t="s">
        <v>353</v>
      </c>
      <c r="B1116" t="s">
        <v>2232</v>
      </c>
      <c r="C1116">
        <v>2023</v>
      </c>
      <c r="E1116" t="s">
        <v>3043</v>
      </c>
      <c r="F1116" t="s">
        <v>8507</v>
      </c>
      <c r="G1116" t="s">
        <v>3989</v>
      </c>
    </row>
    <row r="1117" spans="1:7" x14ac:dyDescent="0.25">
      <c r="A1117" t="s">
        <v>746</v>
      </c>
      <c r="B1117" t="s">
        <v>2232</v>
      </c>
      <c r="C1117">
        <v>2015</v>
      </c>
      <c r="E1117" s="10" t="s">
        <v>9428</v>
      </c>
      <c r="F1117" t="s">
        <v>9430</v>
      </c>
      <c r="G1117" t="s">
        <v>3989</v>
      </c>
    </row>
    <row r="1118" spans="1:7" x14ac:dyDescent="0.25">
      <c r="A1118" t="s">
        <v>847</v>
      </c>
      <c r="B1118" t="s">
        <v>2232</v>
      </c>
      <c r="C1118">
        <v>1996</v>
      </c>
      <c r="E1118" s="10" t="s">
        <v>9428</v>
      </c>
      <c r="F1118" t="s">
        <v>9429</v>
      </c>
      <c r="G1118" t="s">
        <v>3989</v>
      </c>
    </row>
    <row r="1119" spans="1:7" x14ac:dyDescent="0.25">
      <c r="A1119" t="s">
        <v>1576</v>
      </c>
      <c r="B1119" t="s">
        <v>2232</v>
      </c>
      <c r="C1119">
        <v>2021</v>
      </c>
      <c r="E1119" t="s">
        <v>3263</v>
      </c>
      <c r="F1119" t="s">
        <v>9692</v>
      </c>
      <c r="G1119" t="s">
        <v>187</v>
      </c>
    </row>
    <row r="1120" spans="1:7" x14ac:dyDescent="0.25">
      <c r="A1120" t="s">
        <v>353</v>
      </c>
      <c r="B1120" t="s">
        <v>2236</v>
      </c>
      <c r="C1120">
        <v>2023</v>
      </c>
      <c r="E1120" t="s">
        <v>3044</v>
      </c>
      <c r="F1120" t="s">
        <v>8508</v>
      </c>
      <c r="G1120" t="s">
        <v>3989</v>
      </c>
    </row>
    <row r="1121" spans="1:7" x14ac:dyDescent="0.25">
      <c r="A1121" t="s">
        <v>90</v>
      </c>
      <c r="B1121" t="s">
        <v>2236</v>
      </c>
      <c r="C1121">
        <v>2017</v>
      </c>
      <c r="E1121" t="s">
        <v>3044</v>
      </c>
      <c r="F1121" t="s">
        <v>9131</v>
      </c>
      <c r="G1121" t="s">
        <v>3989</v>
      </c>
    </row>
    <row r="1122" spans="1:7" x14ac:dyDescent="0.25">
      <c r="A1122" t="s">
        <v>1549</v>
      </c>
      <c r="B1122" t="s">
        <v>2239</v>
      </c>
      <c r="C1122">
        <v>2021</v>
      </c>
      <c r="E1122" t="s">
        <v>2241</v>
      </c>
      <c r="F1122" t="s">
        <v>8853</v>
      </c>
      <c r="G1122" t="s">
        <v>3989</v>
      </c>
    </row>
    <row r="1123" spans="1:7" x14ac:dyDescent="0.25">
      <c r="A1123" t="s">
        <v>90</v>
      </c>
      <c r="B1123" t="s">
        <v>2239</v>
      </c>
      <c r="C1123">
        <v>2017</v>
      </c>
      <c r="E1123" t="s">
        <v>2241</v>
      </c>
      <c r="F1123" t="s">
        <v>9132</v>
      </c>
      <c r="G1123" t="s">
        <v>3989</v>
      </c>
    </row>
    <row r="1124" spans="1:7" x14ac:dyDescent="0.25">
      <c r="A1124" t="s">
        <v>2804</v>
      </c>
      <c r="B1124" t="s">
        <v>8351</v>
      </c>
      <c r="C1124">
        <v>2021</v>
      </c>
      <c r="E1124" t="s">
        <v>3013</v>
      </c>
      <c r="F1124" t="s">
        <v>9693</v>
      </c>
      <c r="G1124" t="s">
        <v>187</v>
      </c>
    </row>
    <row r="1125" spans="1:7" x14ac:dyDescent="0.25">
      <c r="A1125" t="s">
        <v>1155</v>
      </c>
      <c r="B1125" t="s">
        <v>2242</v>
      </c>
      <c r="C1125">
        <v>2010</v>
      </c>
      <c r="D1125" t="s">
        <v>187</v>
      </c>
      <c r="F1125" t="s">
        <v>9694</v>
      </c>
      <c r="G1125" t="s">
        <v>3989</v>
      </c>
    </row>
    <row r="1126" spans="1:7" x14ac:dyDescent="0.25">
      <c r="A1126" t="s">
        <v>720</v>
      </c>
      <c r="B1126" t="s">
        <v>2244</v>
      </c>
      <c r="C1126">
        <v>2016</v>
      </c>
      <c r="E1126" t="s">
        <v>3091</v>
      </c>
      <c r="F1126" t="s">
        <v>8569</v>
      </c>
      <c r="G1126" t="s">
        <v>3989</v>
      </c>
    </row>
    <row r="1127" spans="1:7" x14ac:dyDescent="0.25">
      <c r="A1127" t="s">
        <v>746</v>
      </c>
      <c r="B1127" t="s">
        <v>2244</v>
      </c>
      <c r="C1127">
        <v>2015</v>
      </c>
      <c r="E1127" t="s">
        <v>3091</v>
      </c>
      <c r="F1127" t="s">
        <v>8587</v>
      </c>
      <c r="G1127" t="s">
        <v>3989</v>
      </c>
    </row>
    <row r="1128" spans="1:7" x14ac:dyDescent="0.25">
      <c r="A1128" t="s">
        <v>1115</v>
      </c>
      <c r="B1128" t="s">
        <v>2244</v>
      </c>
      <c r="C1128">
        <v>2018</v>
      </c>
      <c r="E1128" t="s">
        <v>3091</v>
      </c>
      <c r="F1128" t="s">
        <v>8722</v>
      </c>
      <c r="G1128" t="s">
        <v>3989</v>
      </c>
    </row>
    <row r="1129" spans="1:7" x14ac:dyDescent="0.25">
      <c r="A1129" t="s">
        <v>2804</v>
      </c>
      <c r="B1129" t="s">
        <v>2247</v>
      </c>
      <c r="C1129">
        <v>2021</v>
      </c>
      <c r="E1129" t="s">
        <v>3013</v>
      </c>
      <c r="F1129" t="s">
        <v>9695</v>
      </c>
      <c r="G1129" t="s">
        <v>187</v>
      </c>
    </row>
    <row r="1130" spans="1:7" x14ac:dyDescent="0.25">
      <c r="A1130" t="s">
        <v>353</v>
      </c>
      <c r="B1130" t="s">
        <v>2251</v>
      </c>
      <c r="C1130">
        <v>2023</v>
      </c>
      <c r="E1130" t="s">
        <v>2982</v>
      </c>
      <c r="F1130" t="s">
        <v>8509</v>
      </c>
      <c r="G1130" t="s">
        <v>3989</v>
      </c>
    </row>
    <row r="1131" spans="1:7" x14ac:dyDescent="0.25">
      <c r="A1131" t="s">
        <v>160</v>
      </c>
      <c r="B1131" t="s">
        <v>2251</v>
      </c>
      <c r="C1131">
        <v>2011</v>
      </c>
      <c r="E1131" t="s">
        <v>2982</v>
      </c>
      <c r="F1131" t="s">
        <v>9275</v>
      </c>
      <c r="G1131" t="s">
        <v>3989</v>
      </c>
    </row>
    <row r="1132" spans="1:7" x14ac:dyDescent="0.25">
      <c r="A1132" t="s">
        <v>435</v>
      </c>
      <c r="B1132" t="s">
        <v>2254</v>
      </c>
      <c r="C1132">
        <v>2019</v>
      </c>
      <c r="E1132" t="s">
        <v>2982</v>
      </c>
      <c r="F1132" t="s">
        <v>9696</v>
      </c>
      <c r="G1132" t="s">
        <v>187</v>
      </c>
    </row>
    <row r="1133" spans="1:7" x14ac:dyDescent="0.25">
      <c r="A1133" t="s">
        <v>759</v>
      </c>
      <c r="B1133" t="s">
        <v>2254</v>
      </c>
      <c r="C1133">
        <v>2018</v>
      </c>
      <c r="E1133" t="s">
        <v>2982</v>
      </c>
      <c r="F1133" t="s">
        <v>8609</v>
      </c>
      <c r="G1133" t="s">
        <v>3989</v>
      </c>
    </row>
    <row r="1134" spans="1:7" x14ac:dyDescent="0.25">
      <c r="A1134" t="s">
        <v>930</v>
      </c>
      <c r="B1134" t="s">
        <v>2254</v>
      </c>
      <c r="C1134">
        <v>2015</v>
      </c>
      <c r="E1134" t="s">
        <v>2982</v>
      </c>
      <c r="F1134" t="s">
        <v>8673</v>
      </c>
      <c r="G1134" t="s">
        <v>3989</v>
      </c>
    </row>
    <row r="1135" spans="1:7" x14ac:dyDescent="0.25">
      <c r="A1135" t="s">
        <v>2130</v>
      </c>
      <c r="B1135" t="s">
        <v>2254</v>
      </c>
      <c r="C1135">
        <v>2017</v>
      </c>
      <c r="E1135" t="s">
        <v>2982</v>
      </c>
      <c r="F1135" t="s">
        <v>8982</v>
      </c>
      <c r="G1135" t="s">
        <v>3989</v>
      </c>
    </row>
    <row r="1136" spans="1:7" x14ac:dyDescent="0.25">
      <c r="A1136" t="s">
        <v>2459</v>
      </c>
      <c r="B1136" t="s">
        <v>2254</v>
      </c>
      <c r="C1136">
        <v>2017</v>
      </c>
      <c r="E1136" t="s">
        <v>2982</v>
      </c>
      <c r="F1136" t="s">
        <v>9209</v>
      </c>
      <c r="G1136" t="s">
        <v>3989</v>
      </c>
    </row>
    <row r="1137" spans="1:7" x14ac:dyDescent="0.25">
      <c r="A1137" t="s">
        <v>2804</v>
      </c>
      <c r="B1137" t="s">
        <v>2258</v>
      </c>
      <c r="C1137">
        <v>2021</v>
      </c>
      <c r="E1137" t="s">
        <v>3013</v>
      </c>
      <c r="F1137" t="s">
        <v>9697</v>
      </c>
      <c r="G1137" t="s">
        <v>187</v>
      </c>
    </row>
    <row r="1138" spans="1:7" x14ac:dyDescent="0.25">
      <c r="A1138" t="s">
        <v>2225</v>
      </c>
      <c r="B1138" t="s">
        <v>2260</v>
      </c>
      <c r="C1138">
        <v>2021</v>
      </c>
      <c r="E1138" s="10" t="s">
        <v>8364</v>
      </c>
      <c r="F1138" t="s">
        <v>9698</v>
      </c>
      <c r="G1138" t="s">
        <v>3989</v>
      </c>
    </row>
    <row r="1139" spans="1:7" x14ac:dyDescent="0.25">
      <c r="A1139" t="s">
        <v>90</v>
      </c>
      <c r="B1139" t="s">
        <v>2264</v>
      </c>
      <c r="C1139">
        <v>2017</v>
      </c>
      <c r="E1139" t="s">
        <v>3375</v>
      </c>
      <c r="F1139" t="s">
        <v>9133</v>
      </c>
      <c r="G1139" t="s">
        <v>3989</v>
      </c>
    </row>
    <row r="1140" spans="1:7" x14ac:dyDescent="0.25">
      <c r="A1140" t="s">
        <v>2594</v>
      </c>
      <c r="B1140" t="s">
        <v>2264</v>
      </c>
      <c r="C1140">
        <v>2019</v>
      </c>
      <c r="E1140" t="s">
        <v>3375</v>
      </c>
      <c r="F1140" t="s">
        <v>9231</v>
      </c>
      <c r="G1140" t="s">
        <v>3989</v>
      </c>
    </row>
    <row r="1141" spans="1:7" x14ac:dyDescent="0.25">
      <c r="A1141" t="s">
        <v>847</v>
      </c>
      <c r="B1141" t="s">
        <v>2267</v>
      </c>
      <c r="C1141">
        <v>1996</v>
      </c>
      <c r="E1141" s="10" t="s">
        <v>9376</v>
      </c>
      <c r="F1141" t="s">
        <v>9438</v>
      </c>
      <c r="G1141" t="s">
        <v>3989</v>
      </c>
    </row>
    <row r="1142" spans="1:7" x14ac:dyDescent="0.25">
      <c r="A1142" t="s">
        <v>998</v>
      </c>
      <c r="B1142" t="s">
        <v>2267</v>
      </c>
      <c r="C1142">
        <v>2018</v>
      </c>
      <c r="D1142" t="s">
        <v>187</v>
      </c>
      <c r="F1142" t="s">
        <v>9436</v>
      </c>
      <c r="G1142" t="s">
        <v>3989</v>
      </c>
    </row>
    <row r="1143" spans="1:7" x14ac:dyDescent="0.25">
      <c r="A1143" t="s">
        <v>1046</v>
      </c>
      <c r="B1143" t="s">
        <v>2267</v>
      </c>
      <c r="C1143">
        <v>2016</v>
      </c>
      <c r="E1143" t="s">
        <v>2982</v>
      </c>
      <c r="F1143" t="s">
        <v>9699</v>
      </c>
      <c r="G1143" t="s">
        <v>187</v>
      </c>
    </row>
    <row r="1144" spans="1:7" x14ac:dyDescent="0.25">
      <c r="A1144" t="s">
        <v>1294</v>
      </c>
      <c r="B1144" t="s">
        <v>2267</v>
      </c>
      <c r="C1144">
        <v>2019</v>
      </c>
      <c r="E1144" s="10" t="s">
        <v>9376</v>
      </c>
      <c r="F1144" t="s">
        <v>9439</v>
      </c>
      <c r="G1144" t="s">
        <v>3989</v>
      </c>
    </row>
    <row r="1145" spans="1:7" x14ac:dyDescent="0.25">
      <c r="A1145" t="s">
        <v>1817</v>
      </c>
      <c r="B1145" t="s">
        <v>2267</v>
      </c>
      <c r="C1145">
        <v>2019</v>
      </c>
      <c r="E1145" s="10" t="s">
        <v>9376</v>
      </c>
      <c r="F1145" t="s">
        <v>9437</v>
      </c>
      <c r="G1145" t="s">
        <v>3989</v>
      </c>
    </row>
    <row r="1146" spans="1:7" x14ac:dyDescent="0.25">
      <c r="A1146" t="s">
        <v>1010</v>
      </c>
      <c r="B1146" t="s">
        <v>2273</v>
      </c>
      <c r="C1146">
        <v>2025</v>
      </c>
      <c r="E1146" t="s">
        <v>3178</v>
      </c>
      <c r="F1146" t="s">
        <v>8694</v>
      </c>
      <c r="G1146" t="s">
        <v>3989</v>
      </c>
    </row>
    <row r="1147" spans="1:7" x14ac:dyDescent="0.25">
      <c r="A1147" t="s">
        <v>1294</v>
      </c>
      <c r="B1147" t="s">
        <v>2273</v>
      </c>
      <c r="C1147">
        <v>2019</v>
      </c>
      <c r="E1147" t="s">
        <v>2982</v>
      </c>
      <c r="F1147" t="s">
        <v>8794</v>
      </c>
      <c r="G1147" t="s">
        <v>3989</v>
      </c>
    </row>
    <row r="1148" spans="1:7" x14ac:dyDescent="0.25">
      <c r="A1148" t="s">
        <v>2136</v>
      </c>
      <c r="B1148" t="s">
        <v>2273</v>
      </c>
      <c r="C1148">
        <v>2020</v>
      </c>
      <c r="E1148" t="s">
        <v>2982</v>
      </c>
      <c r="F1148" t="s">
        <v>8995</v>
      </c>
      <c r="G1148" t="s">
        <v>3989</v>
      </c>
    </row>
    <row r="1149" spans="1:7" x14ac:dyDescent="0.25">
      <c r="A1149" t="s">
        <v>256</v>
      </c>
      <c r="B1149" t="s">
        <v>2276</v>
      </c>
      <c r="C1149">
        <v>1994</v>
      </c>
      <c r="E1149" t="s">
        <v>2996</v>
      </c>
      <c r="F1149" t="s">
        <v>8448</v>
      </c>
      <c r="G1149" t="s">
        <v>3989</v>
      </c>
    </row>
    <row r="1150" spans="1:7" x14ac:dyDescent="0.25">
      <c r="A1150" t="s">
        <v>1882</v>
      </c>
      <c r="B1150" t="s">
        <v>2276</v>
      </c>
      <c r="C1150">
        <v>1987</v>
      </c>
      <c r="E1150" t="s">
        <v>2996</v>
      </c>
      <c r="F1150" t="s">
        <v>8963</v>
      </c>
      <c r="G1150" t="s">
        <v>3989</v>
      </c>
    </row>
    <row r="1151" spans="1:7" x14ac:dyDescent="0.25">
      <c r="A1151" t="s">
        <v>746</v>
      </c>
      <c r="B1151" t="s">
        <v>2279</v>
      </c>
      <c r="C1151">
        <v>2015</v>
      </c>
      <c r="E1151" t="s">
        <v>3106</v>
      </c>
      <c r="F1151" t="s">
        <v>8588</v>
      </c>
      <c r="G1151" t="s">
        <v>3989</v>
      </c>
    </row>
    <row r="1152" spans="1:7" x14ac:dyDescent="0.25">
      <c r="A1152" t="s">
        <v>1294</v>
      </c>
      <c r="B1152" t="s">
        <v>2279</v>
      </c>
      <c r="C1152">
        <v>2019</v>
      </c>
      <c r="E1152" s="10" t="s">
        <v>3106</v>
      </c>
      <c r="F1152" t="s">
        <v>8422</v>
      </c>
      <c r="G1152" t="s">
        <v>3989</v>
      </c>
    </row>
    <row r="1153" spans="1:7" x14ac:dyDescent="0.25">
      <c r="A1153" t="s">
        <v>90</v>
      </c>
      <c r="B1153" t="s">
        <v>2279</v>
      </c>
      <c r="C1153">
        <v>2017</v>
      </c>
      <c r="E1153" t="s">
        <v>3106</v>
      </c>
      <c r="F1153" t="s">
        <v>9134</v>
      </c>
      <c r="G1153" t="s">
        <v>3989</v>
      </c>
    </row>
    <row r="1154" spans="1:7" x14ac:dyDescent="0.25">
      <c r="A1154" t="s">
        <v>1144</v>
      </c>
      <c r="B1154" t="s">
        <v>2281</v>
      </c>
      <c r="C1154">
        <v>2012</v>
      </c>
      <c r="E1154" t="s">
        <v>3210</v>
      </c>
      <c r="F1154" t="s">
        <v>8746</v>
      </c>
      <c r="G1154" t="s">
        <v>3989</v>
      </c>
    </row>
    <row r="1155" spans="1:7" x14ac:dyDescent="0.25">
      <c r="A1155" t="s">
        <v>2065</v>
      </c>
      <c r="B1155" t="s">
        <v>2281</v>
      </c>
      <c r="C1155">
        <v>2023</v>
      </c>
      <c r="E1155" t="s">
        <v>3210</v>
      </c>
      <c r="F1155" t="s">
        <v>8975</v>
      </c>
      <c r="G1155" t="s">
        <v>3989</v>
      </c>
    </row>
    <row r="1156" spans="1:7" x14ac:dyDescent="0.25">
      <c r="A1156" t="s">
        <v>2132</v>
      </c>
      <c r="B1156" t="s">
        <v>2281</v>
      </c>
      <c r="C1156">
        <v>2013</v>
      </c>
      <c r="E1156" t="s">
        <v>3210</v>
      </c>
      <c r="F1156" t="s">
        <v>8986</v>
      </c>
      <c r="G1156" t="s">
        <v>3989</v>
      </c>
    </row>
    <row r="1157" spans="1:7" x14ac:dyDescent="0.25">
      <c r="A1157" t="s">
        <v>497</v>
      </c>
      <c r="B1157" t="s">
        <v>2283</v>
      </c>
      <c r="C1157">
        <v>2022</v>
      </c>
      <c r="E1157" t="s">
        <v>3070</v>
      </c>
      <c r="F1157" t="s">
        <v>8541</v>
      </c>
      <c r="G1157" t="s">
        <v>3989</v>
      </c>
    </row>
    <row r="1158" spans="1:7" x14ac:dyDescent="0.25">
      <c r="A1158" t="s">
        <v>2136</v>
      </c>
      <c r="B1158" t="s">
        <v>2283</v>
      </c>
      <c r="C1158">
        <v>2020</v>
      </c>
      <c r="E1158" t="s">
        <v>3070</v>
      </c>
      <c r="F1158" t="s">
        <v>8996</v>
      </c>
      <c r="G1158" t="s">
        <v>3989</v>
      </c>
    </row>
    <row r="1159" spans="1:7" x14ac:dyDescent="0.25">
      <c r="A1159" t="s">
        <v>1302</v>
      </c>
      <c r="B1159" t="s">
        <v>7914</v>
      </c>
      <c r="C1159">
        <v>2023</v>
      </c>
      <c r="E1159" s="10" t="s">
        <v>7912</v>
      </c>
      <c r="F1159" t="s">
        <v>8808</v>
      </c>
      <c r="G1159" t="s">
        <v>3989</v>
      </c>
    </row>
    <row r="1160" spans="1:7" x14ac:dyDescent="0.25">
      <c r="A1160" t="s">
        <v>1970</v>
      </c>
      <c r="B1160" t="s">
        <v>2286</v>
      </c>
      <c r="C1160">
        <v>2012</v>
      </c>
      <c r="D1160" t="s">
        <v>187</v>
      </c>
      <c r="F1160" t="s">
        <v>9700</v>
      </c>
      <c r="G1160" t="s">
        <v>3989</v>
      </c>
    </row>
    <row r="1161" spans="1:7" x14ac:dyDescent="0.25">
      <c r="A1161" t="s">
        <v>1294</v>
      </c>
      <c r="B1161" t="s">
        <v>2288</v>
      </c>
      <c r="C1161">
        <v>2019</v>
      </c>
      <c r="E1161" t="s">
        <v>2982</v>
      </c>
      <c r="F1161" t="s">
        <v>8795</v>
      </c>
      <c r="G1161" t="s">
        <v>3989</v>
      </c>
    </row>
    <row r="1162" spans="1:7" x14ac:dyDescent="0.25">
      <c r="A1162" t="s">
        <v>1690</v>
      </c>
      <c r="B1162" t="s">
        <v>2288</v>
      </c>
      <c r="C1162">
        <v>2020</v>
      </c>
      <c r="E1162" t="s">
        <v>2982</v>
      </c>
      <c r="F1162" t="s">
        <v>8891</v>
      </c>
      <c r="G1162" t="s">
        <v>3989</v>
      </c>
    </row>
    <row r="1163" spans="1:7" x14ac:dyDescent="0.25">
      <c r="A1163" t="s">
        <v>160</v>
      </c>
      <c r="B1163" t="s">
        <v>2288</v>
      </c>
      <c r="C1163">
        <v>2011</v>
      </c>
      <c r="E1163" t="s">
        <v>2982</v>
      </c>
      <c r="F1163" t="s">
        <v>9276</v>
      </c>
      <c r="G1163" t="s">
        <v>3989</v>
      </c>
    </row>
    <row r="1164" spans="1:7" x14ac:dyDescent="0.25">
      <c r="A1164" t="s">
        <v>2295</v>
      </c>
      <c r="B1164" t="s">
        <v>2292</v>
      </c>
      <c r="C1164">
        <v>2000</v>
      </c>
      <c r="D1164" t="s">
        <v>187</v>
      </c>
      <c r="F1164" t="s">
        <v>9701</v>
      </c>
      <c r="G1164" t="s">
        <v>3989</v>
      </c>
    </row>
    <row r="1165" spans="1:7" x14ac:dyDescent="0.25">
      <c r="A1165" t="s">
        <v>1761</v>
      </c>
      <c r="B1165" t="s">
        <v>2295</v>
      </c>
      <c r="C1165">
        <v>1995</v>
      </c>
      <c r="D1165" t="s">
        <v>187</v>
      </c>
      <c r="F1165" t="s">
        <v>9702</v>
      </c>
      <c r="G1165" t="s">
        <v>3989</v>
      </c>
    </row>
    <row r="1166" spans="1:7" x14ac:dyDescent="0.25">
      <c r="A1166" t="s">
        <v>2292</v>
      </c>
      <c r="B1166" t="s">
        <v>2298</v>
      </c>
      <c r="C1166">
        <v>2008</v>
      </c>
      <c r="D1166" t="s">
        <v>187</v>
      </c>
      <c r="F1166" t="s">
        <v>9703</v>
      </c>
      <c r="G1166" t="s">
        <v>3989</v>
      </c>
    </row>
    <row r="1167" spans="1:7" x14ac:dyDescent="0.25">
      <c r="A1167" t="s">
        <v>2295</v>
      </c>
      <c r="B1167" t="s">
        <v>2301</v>
      </c>
      <c r="C1167">
        <v>2000</v>
      </c>
      <c r="D1167" t="s">
        <v>187</v>
      </c>
      <c r="F1167" t="s">
        <v>9704</v>
      </c>
      <c r="G1167" t="s">
        <v>3989</v>
      </c>
    </row>
    <row r="1168" spans="1:7" x14ac:dyDescent="0.25">
      <c r="A1168" t="s">
        <v>1761</v>
      </c>
      <c r="B1168" t="s">
        <v>2304</v>
      </c>
      <c r="C1168">
        <v>1995</v>
      </c>
      <c r="D1168" t="s">
        <v>187</v>
      </c>
      <c r="F1168" t="s">
        <v>9705</v>
      </c>
      <c r="G1168" t="s">
        <v>3989</v>
      </c>
    </row>
    <row r="1169" spans="1:7" x14ac:dyDescent="0.25">
      <c r="A1169" t="s">
        <v>2304</v>
      </c>
      <c r="B1169" t="s">
        <v>2307</v>
      </c>
      <c r="C1169">
        <v>1996</v>
      </c>
      <c r="D1169" t="s">
        <v>187</v>
      </c>
      <c r="F1169" t="s">
        <v>9706</v>
      </c>
      <c r="G1169" t="s">
        <v>3989</v>
      </c>
    </row>
    <row r="1170" spans="1:7" x14ac:dyDescent="0.25">
      <c r="A1170" t="s">
        <v>2314</v>
      </c>
      <c r="B1170" t="s">
        <v>2310</v>
      </c>
      <c r="C1170">
        <v>2010</v>
      </c>
      <c r="D1170" t="s">
        <v>187</v>
      </c>
      <c r="F1170" t="s">
        <v>9707</v>
      </c>
      <c r="G1170" t="s">
        <v>3989</v>
      </c>
    </row>
    <row r="1171" spans="1:7" x14ac:dyDescent="0.25">
      <c r="A1171" t="s">
        <v>2298</v>
      </c>
      <c r="B1171" t="s">
        <v>2314</v>
      </c>
      <c r="C1171">
        <v>2010</v>
      </c>
      <c r="D1171" t="s">
        <v>187</v>
      </c>
      <c r="F1171" t="s">
        <v>9708</v>
      </c>
      <c r="G1171" t="s">
        <v>3989</v>
      </c>
    </row>
    <row r="1172" spans="1:7" x14ac:dyDescent="0.25">
      <c r="A1172" t="s">
        <v>689</v>
      </c>
      <c r="B1172" t="s">
        <v>2318</v>
      </c>
      <c r="C1172">
        <v>2015</v>
      </c>
      <c r="E1172" t="s">
        <v>3088</v>
      </c>
      <c r="F1172" t="s">
        <v>8564</v>
      </c>
      <c r="G1172" t="s">
        <v>3989</v>
      </c>
    </row>
    <row r="1173" spans="1:7" x14ac:dyDescent="0.25">
      <c r="A1173" t="s">
        <v>746</v>
      </c>
      <c r="B1173" t="s">
        <v>2318</v>
      </c>
      <c r="C1173">
        <v>2015</v>
      </c>
      <c r="E1173" t="s">
        <v>3088</v>
      </c>
      <c r="F1173" t="s">
        <v>8589</v>
      </c>
      <c r="G1173" t="s">
        <v>3989</v>
      </c>
    </row>
    <row r="1174" spans="1:7" x14ac:dyDescent="0.25">
      <c r="A1174" t="s">
        <v>1443</v>
      </c>
      <c r="B1174" t="s">
        <v>2318</v>
      </c>
      <c r="C1174">
        <v>2018</v>
      </c>
      <c r="E1174" t="s">
        <v>3088</v>
      </c>
      <c r="F1174" t="s">
        <v>8843</v>
      </c>
      <c r="G1174" t="s">
        <v>3989</v>
      </c>
    </row>
    <row r="1175" spans="1:7" x14ac:dyDescent="0.25">
      <c r="A1175" t="s">
        <v>90</v>
      </c>
      <c r="B1175" t="s">
        <v>2318</v>
      </c>
      <c r="C1175">
        <v>2017</v>
      </c>
      <c r="E1175" t="s">
        <v>3088</v>
      </c>
      <c r="F1175" t="s">
        <v>9135</v>
      </c>
      <c r="G1175" t="s">
        <v>3989</v>
      </c>
    </row>
    <row r="1176" spans="1:7" x14ac:dyDescent="0.25">
      <c r="A1176" t="s">
        <v>930</v>
      </c>
      <c r="B1176" t="s">
        <v>2328</v>
      </c>
      <c r="C1176">
        <v>2015</v>
      </c>
      <c r="E1176" s="10" t="s">
        <v>3158</v>
      </c>
      <c r="F1176" t="s">
        <v>14035</v>
      </c>
      <c r="G1176" t="s">
        <v>3989</v>
      </c>
    </row>
    <row r="1177" spans="1:7" x14ac:dyDescent="0.25">
      <c r="A1177" t="s">
        <v>2428</v>
      </c>
      <c r="B1177" t="s">
        <v>2328</v>
      </c>
      <c r="C1177">
        <v>2008</v>
      </c>
      <c r="E1177" s="10" t="s">
        <v>3158</v>
      </c>
      <c r="F1177" t="s">
        <v>14035</v>
      </c>
      <c r="G1177" t="s">
        <v>3989</v>
      </c>
    </row>
    <row r="1178" spans="1:7" x14ac:dyDescent="0.25">
      <c r="A1178" t="s">
        <v>1435</v>
      </c>
      <c r="B1178" t="s">
        <v>7921</v>
      </c>
      <c r="C1178">
        <v>2021</v>
      </c>
      <c r="E1178" s="10" t="s">
        <v>7920</v>
      </c>
      <c r="F1178" t="s">
        <v>10015</v>
      </c>
      <c r="G1178" t="s">
        <v>187</v>
      </c>
    </row>
    <row r="1179" spans="1:7" x14ac:dyDescent="0.25">
      <c r="A1179" t="s">
        <v>90</v>
      </c>
      <c r="B1179" t="s">
        <v>7921</v>
      </c>
      <c r="C1179">
        <v>2017</v>
      </c>
      <c r="E1179" s="10" t="s">
        <v>7920</v>
      </c>
      <c r="F1179" t="s">
        <v>10015</v>
      </c>
      <c r="G1179" t="s">
        <v>187</v>
      </c>
    </row>
    <row r="1180" spans="1:7" x14ac:dyDescent="0.25">
      <c r="A1180" t="s">
        <v>260</v>
      </c>
      <c r="B1180" t="s">
        <v>2330</v>
      </c>
      <c r="C1180">
        <v>1990</v>
      </c>
      <c r="E1180" t="s">
        <v>3003</v>
      </c>
      <c r="F1180" t="s">
        <v>8456</v>
      </c>
      <c r="G1180" t="s">
        <v>3989</v>
      </c>
    </row>
    <row r="1181" spans="1:7" x14ac:dyDescent="0.25">
      <c r="A1181" t="s">
        <v>2695</v>
      </c>
      <c r="B1181" t="s">
        <v>2332</v>
      </c>
      <c r="C1181">
        <v>2025</v>
      </c>
      <c r="D1181" t="s">
        <v>187</v>
      </c>
      <c r="F1181" t="s">
        <v>9709</v>
      </c>
      <c r="G1181" t="s">
        <v>3989</v>
      </c>
    </row>
    <row r="1182" spans="1:7" x14ac:dyDescent="0.25">
      <c r="A1182" t="s">
        <v>8369</v>
      </c>
      <c r="B1182" t="s">
        <v>2339</v>
      </c>
      <c r="C1182">
        <v>2021</v>
      </c>
      <c r="E1182" t="s">
        <v>2982</v>
      </c>
      <c r="F1182" t="s">
        <v>8627</v>
      </c>
      <c r="G1182" t="s">
        <v>3989</v>
      </c>
    </row>
    <row r="1183" spans="1:7" x14ac:dyDescent="0.25">
      <c r="A1183" t="s">
        <v>2365</v>
      </c>
      <c r="B1183" t="s">
        <v>2339</v>
      </c>
      <c r="C1183">
        <v>2023</v>
      </c>
      <c r="E1183" t="s">
        <v>2982</v>
      </c>
      <c r="F1183" t="s">
        <v>9166</v>
      </c>
      <c r="G1183" t="s">
        <v>3989</v>
      </c>
    </row>
    <row r="1184" spans="1:7" x14ac:dyDescent="0.25">
      <c r="A1184" t="s">
        <v>2828</v>
      </c>
      <c r="B1184" t="s">
        <v>2339</v>
      </c>
      <c r="C1184">
        <v>2022</v>
      </c>
      <c r="D1184" t="s">
        <v>187</v>
      </c>
      <c r="F1184" t="s">
        <v>9710</v>
      </c>
      <c r="G1184" t="s">
        <v>3989</v>
      </c>
    </row>
    <row r="1185" spans="1:7" x14ac:dyDescent="0.25">
      <c r="A1185" t="s">
        <v>2428</v>
      </c>
      <c r="B1185" t="s">
        <v>2341</v>
      </c>
      <c r="C1185">
        <v>2008</v>
      </c>
      <c r="E1185" t="s">
        <v>2982</v>
      </c>
      <c r="F1185" t="s">
        <v>9201</v>
      </c>
      <c r="G1185" t="s">
        <v>3989</v>
      </c>
    </row>
    <row r="1186" spans="1:7" x14ac:dyDescent="0.25">
      <c r="A1186" t="s">
        <v>353</v>
      </c>
      <c r="B1186" t="s">
        <v>2344</v>
      </c>
      <c r="C1186">
        <v>2023</v>
      </c>
      <c r="E1186" t="s">
        <v>3045</v>
      </c>
      <c r="F1186" t="s">
        <v>9711</v>
      </c>
      <c r="G1186" t="s">
        <v>187</v>
      </c>
    </row>
    <row r="1187" spans="1:7" x14ac:dyDescent="0.25">
      <c r="A1187" t="s">
        <v>1795</v>
      </c>
      <c r="B1187" t="s">
        <v>2348</v>
      </c>
      <c r="C1187">
        <v>1987</v>
      </c>
      <c r="E1187" t="s">
        <v>3284</v>
      </c>
      <c r="F1187" t="s">
        <v>8926</v>
      </c>
      <c r="G1187" t="s">
        <v>3989</v>
      </c>
    </row>
    <row r="1188" spans="1:7" x14ac:dyDescent="0.25">
      <c r="A1188" t="s">
        <v>746</v>
      </c>
      <c r="B1188" t="s">
        <v>90</v>
      </c>
      <c r="C1188">
        <v>2015</v>
      </c>
      <c r="E1188" t="s">
        <v>3107</v>
      </c>
      <c r="F1188" t="s">
        <v>8590</v>
      </c>
      <c r="G1188" t="s">
        <v>3989</v>
      </c>
    </row>
    <row r="1189" spans="1:7" x14ac:dyDescent="0.25">
      <c r="A1189" t="s">
        <v>946</v>
      </c>
      <c r="B1189" t="s">
        <v>90</v>
      </c>
      <c r="C1189">
        <v>2014</v>
      </c>
      <c r="E1189" t="s">
        <v>3163</v>
      </c>
      <c r="F1189" t="s">
        <v>9712</v>
      </c>
      <c r="G1189" t="s">
        <v>187</v>
      </c>
    </row>
    <row r="1190" spans="1:7" x14ac:dyDescent="0.25">
      <c r="A1190" t="s">
        <v>1144</v>
      </c>
      <c r="B1190" t="s">
        <v>90</v>
      </c>
      <c r="C1190">
        <v>2012</v>
      </c>
      <c r="E1190" t="s">
        <v>3211</v>
      </c>
      <c r="F1190" t="s">
        <v>8747</v>
      </c>
      <c r="G1190" t="s">
        <v>3989</v>
      </c>
    </row>
    <row r="1191" spans="1:7" x14ac:dyDescent="0.25">
      <c r="A1191" t="s">
        <v>160</v>
      </c>
      <c r="B1191" t="s">
        <v>90</v>
      </c>
      <c r="C1191">
        <v>2011</v>
      </c>
      <c r="E1191" t="s">
        <v>3163</v>
      </c>
      <c r="F1191" t="s">
        <v>9713</v>
      </c>
      <c r="G1191" t="s">
        <v>187</v>
      </c>
    </row>
    <row r="1192" spans="1:7" x14ac:dyDescent="0.25">
      <c r="A1192" t="s">
        <v>90</v>
      </c>
      <c r="B1192" t="s">
        <v>38</v>
      </c>
      <c r="C1192">
        <v>2017</v>
      </c>
      <c r="D1192" t="s">
        <v>187</v>
      </c>
      <c r="F1192" t="s">
        <v>9714</v>
      </c>
      <c r="G1192" t="s">
        <v>3989</v>
      </c>
    </row>
    <row r="1193" spans="1:7" x14ac:dyDescent="0.25">
      <c r="A1193" t="s">
        <v>1144</v>
      </c>
      <c r="B1193" t="s">
        <v>2361</v>
      </c>
      <c r="C1193">
        <v>2012</v>
      </c>
      <c r="E1193" t="s">
        <v>2982</v>
      </c>
      <c r="F1193" t="s">
        <v>8748</v>
      </c>
      <c r="G1193" t="s">
        <v>3989</v>
      </c>
    </row>
    <row r="1194" spans="1:7" x14ac:dyDescent="0.25">
      <c r="A1194" t="s">
        <v>90</v>
      </c>
      <c r="B1194" t="s">
        <v>2361</v>
      </c>
      <c r="C1194">
        <v>2017</v>
      </c>
      <c r="E1194" t="s">
        <v>2982</v>
      </c>
      <c r="F1194" t="s">
        <v>9136</v>
      </c>
      <c r="G1194" t="s">
        <v>3989</v>
      </c>
    </row>
    <row r="1195" spans="1:7" x14ac:dyDescent="0.25">
      <c r="A1195" t="s">
        <v>2365</v>
      </c>
      <c r="B1195" t="s">
        <v>8356</v>
      </c>
      <c r="C1195">
        <v>2023</v>
      </c>
      <c r="D1195" t="s">
        <v>187</v>
      </c>
      <c r="F1195" t="s">
        <v>9715</v>
      </c>
      <c r="G1195" t="s">
        <v>3989</v>
      </c>
    </row>
    <row r="1196" spans="1:7" x14ac:dyDescent="0.25">
      <c r="A1196" t="s">
        <v>185</v>
      </c>
      <c r="B1196" t="s">
        <v>2365</v>
      </c>
      <c r="C1196">
        <v>2022</v>
      </c>
      <c r="E1196" s="10" t="s">
        <v>2368</v>
      </c>
      <c r="F1196" t="s">
        <v>8436</v>
      </c>
      <c r="G1196" t="s">
        <v>3989</v>
      </c>
    </row>
    <row r="1197" spans="1:7" x14ac:dyDescent="0.25">
      <c r="A1197" t="s">
        <v>497</v>
      </c>
      <c r="B1197" t="s">
        <v>2365</v>
      </c>
      <c r="C1197">
        <v>2022</v>
      </c>
      <c r="E1197" s="10" t="s">
        <v>2368</v>
      </c>
      <c r="F1197" t="s">
        <v>8542</v>
      </c>
      <c r="G1197" t="s">
        <v>3989</v>
      </c>
    </row>
    <row r="1198" spans="1:7" x14ac:dyDescent="0.25">
      <c r="A1198" t="s">
        <v>8369</v>
      </c>
      <c r="B1198" t="s">
        <v>2365</v>
      </c>
      <c r="C1198">
        <v>2021</v>
      </c>
      <c r="D1198" t="s">
        <v>187</v>
      </c>
      <c r="F1198" t="s">
        <v>9716</v>
      </c>
      <c r="G1198" t="s">
        <v>3989</v>
      </c>
    </row>
    <row r="1199" spans="1:7" x14ac:dyDescent="0.25">
      <c r="A1199" t="s">
        <v>924</v>
      </c>
      <c r="B1199" t="s">
        <v>2365</v>
      </c>
      <c r="C1199">
        <v>2019</v>
      </c>
      <c r="E1199" s="10" t="s">
        <v>2368</v>
      </c>
      <c r="F1199" t="s">
        <v>9717</v>
      </c>
      <c r="G1199" t="s">
        <v>187</v>
      </c>
    </row>
    <row r="1200" spans="1:7" x14ac:dyDescent="0.25">
      <c r="A1200" t="s">
        <v>1302</v>
      </c>
      <c r="B1200" t="s">
        <v>2365</v>
      </c>
      <c r="C1200">
        <v>2023</v>
      </c>
      <c r="E1200" s="10" t="s">
        <v>2368</v>
      </c>
      <c r="F1200" t="s">
        <v>8809</v>
      </c>
      <c r="G1200" t="s">
        <v>3989</v>
      </c>
    </row>
    <row r="1201" spans="1:7" x14ac:dyDescent="0.25">
      <c r="A1201" t="s">
        <v>2397</v>
      </c>
      <c r="B1201" t="s">
        <v>2365</v>
      </c>
      <c r="C1201">
        <v>2022</v>
      </c>
      <c r="E1201" s="10" t="s">
        <v>2368</v>
      </c>
      <c r="F1201" t="s">
        <v>9172</v>
      </c>
      <c r="G1201" t="s">
        <v>3989</v>
      </c>
    </row>
    <row r="1202" spans="1:7" x14ac:dyDescent="0.25">
      <c r="A1202" t="s">
        <v>2804</v>
      </c>
      <c r="B1202" t="s">
        <v>2365</v>
      </c>
      <c r="C1202">
        <v>2021</v>
      </c>
      <c r="E1202" s="10" t="s">
        <v>8355</v>
      </c>
      <c r="F1202" t="s">
        <v>9329</v>
      </c>
      <c r="G1202" t="s">
        <v>3989</v>
      </c>
    </row>
    <row r="1203" spans="1:7" x14ac:dyDescent="0.25">
      <c r="A1203" t="s">
        <v>1565</v>
      </c>
      <c r="B1203" t="s">
        <v>2369</v>
      </c>
      <c r="C1203">
        <v>2023</v>
      </c>
      <c r="E1203" t="s">
        <v>3257</v>
      </c>
      <c r="F1203" t="s">
        <v>8855</v>
      </c>
      <c r="G1203" t="s">
        <v>3989</v>
      </c>
    </row>
    <row r="1204" spans="1:7" x14ac:dyDescent="0.25">
      <c r="A1204" t="s">
        <v>1576</v>
      </c>
      <c r="B1204" t="s">
        <v>2369</v>
      </c>
      <c r="C1204">
        <v>2021</v>
      </c>
      <c r="E1204" t="s">
        <v>3257</v>
      </c>
      <c r="F1204" t="s">
        <v>8874</v>
      </c>
      <c r="G1204" t="s">
        <v>3989</v>
      </c>
    </row>
    <row r="1205" spans="1:7" x14ac:dyDescent="0.25">
      <c r="A1205" t="s">
        <v>1761</v>
      </c>
      <c r="B1205" t="s">
        <v>2369</v>
      </c>
      <c r="C1205">
        <v>1995</v>
      </c>
      <c r="E1205" t="s">
        <v>3257</v>
      </c>
      <c r="F1205" t="s">
        <v>8904</v>
      </c>
      <c r="G1205" t="s">
        <v>3989</v>
      </c>
    </row>
    <row r="1206" spans="1:7" x14ac:dyDescent="0.25">
      <c r="A1206" t="s">
        <v>90</v>
      </c>
      <c r="B1206" t="s">
        <v>2369</v>
      </c>
      <c r="C1206">
        <v>2017</v>
      </c>
      <c r="E1206" t="s">
        <v>3257</v>
      </c>
      <c r="F1206" t="s">
        <v>9137</v>
      </c>
      <c r="G1206" t="s">
        <v>3989</v>
      </c>
    </row>
    <row r="1207" spans="1:7" x14ac:dyDescent="0.25">
      <c r="A1207" t="s">
        <v>353</v>
      </c>
      <c r="B1207" t="s">
        <v>2371</v>
      </c>
      <c r="C1207">
        <v>2023</v>
      </c>
      <c r="E1207" t="s">
        <v>3046</v>
      </c>
      <c r="F1207" t="s">
        <v>8510</v>
      </c>
      <c r="G1207" t="s">
        <v>3989</v>
      </c>
    </row>
    <row r="1208" spans="1:7" x14ac:dyDescent="0.25">
      <c r="A1208" t="s">
        <v>90</v>
      </c>
      <c r="B1208" t="s">
        <v>2371</v>
      </c>
      <c r="C1208">
        <v>2017</v>
      </c>
      <c r="E1208" t="s">
        <v>3046</v>
      </c>
      <c r="F1208" t="s">
        <v>9138</v>
      </c>
      <c r="G1208" t="s">
        <v>3989</v>
      </c>
    </row>
    <row r="1209" spans="1:7" x14ac:dyDescent="0.25">
      <c r="A1209" t="s">
        <v>353</v>
      </c>
      <c r="B1209" t="s">
        <v>2381</v>
      </c>
      <c r="C1209">
        <v>2023</v>
      </c>
      <c r="E1209" t="s">
        <v>3047</v>
      </c>
      <c r="F1209" t="s">
        <v>8511</v>
      </c>
      <c r="G1209" t="s">
        <v>3989</v>
      </c>
    </row>
    <row r="1210" spans="1:7" x14ac:dyDescent="0.25">
      <c r="A1210" t="s">
        <v>778</v>
      </c>
      <c r="B1210" t="s">
        <v>2381</v>
      </c>
      <c r="C1210">
        <v>2023</v>
      </c>
      <c r="E1210" t="s">
        <v>3047</v>
      </c>
      <c r="F1210" t="s">
        <v>8618</v>
      </c>
      <c r="G1210" t="s">
        <v>3989</v>
      </c>
    </row>
    <row r="1211" spans="1:7" x14ac:dyDescent="0.25">
      <c r="A1211" t="s">
        <v>2804</v>
      </c>
      <c r="B1211" t="s">
        <v>2381</v>
      </c>
      <c r="C1211">
        <v>2021</v>
      </c>
      <c r="E1211" t="s">
        <v>2982</v>
      </c>
      <c r="F1211" t="s">
        <v>9330</v>
      </c>
      <c r="G1211" t="s">
        <v>3989</v>
      </c>
    </row>
    <row r="1212" spans="1:7" x14ac:dyDescent="0.25">
      <c r="A1212" t="s">
        <v>353</v>
      </c>
      <c r="B1212" t="s">
        <v>2385</v>
      </c>
      <c r="C1212">
        <v>2023</v>
      </c>
      <c r="E1212" t="s">
        <v>3048</v>
      </c>
      <c r="F1212" t="s">
        <v>9718</v>
      </c>
      <c r="G1212" t="s">
        <v>187</v>
      </c>
    </row>
    <row r="1213" spans="1:7" x14ac:dyDescent="0.25">
      <c r="A1213" t="s">
        <v>873</v>
      </c>
      <c r="B1213" t="s">
        <v>2385</v>
      </c>
      <c r="C1213">
        <v>2019</v>
      </c>
      <c r="E1213" s="10" t="s">
        <v>8387</v>
      </c>
      <c r="F1213" t="s">
        <v>9719</v>
      </c>
      <c r="G1213" t="s">
        <v>187</v>
      </c>
    </row>
    <row r="1214" spans="1:7" x14ac:dyDescent="0.25">
      <c r="A1214" t="s">
        <v>1435</v>
      </c>
      <c r="B1214" t="s">
        <v>2385</v>
      </c>
      <c r="C1214">
        <v>2021</v>
      </c>
      <c r="E1214" s="10" t="s">
        <v>8387</v>
      </c>
      <c r="F1214" t="s">
        <v>8826</v>
      </c>
      <c r="G1214" t="s">
        <v>3989</v>
      </c>
    </row>
    <row r="1215" spans="1:7" x14ac:dyDescent="0.25">
      <c r="A1215" t="s">
        <v>1144</v>
      </c>
      <c r="B1215" t="s">
        <v>2389</v>
      </c>
      <c r="C1215">
        <v>2012</v>
      </c>
      <c r="E1215" t="s">
        <v>3212</v>
      </c>
      <c r="F1215" t="s">
        <v>9720</v>
      </c>
      <c r="G1215" t="s">
        <v>187</v>
      </c>
    </row>
    <row r="1216" spans="1:7" x14ac:dyDescent="0.25">
      <c r="A1216" t="s">
        <v>256</v>
      </c>
      <c r="B1216" t="s">
        <v>2393</v>
      </c>
      <c r="C1216">
        <v>1994</v>
      </c>
      <c r="E1216" t="s">
        <v>2997</v>
      </c>
      <c r="F1216" t="s">
        <v>8449</v>
      </c>
      <c r="G1216" t="s">
        <v>3989</v>
      </c>
    </row>
    <row r="1217" spans="1:7" x14ac:dyDescent="0.25">
      <c r="A1217" t="s">
        <v>2792</v>
      </c>
      <c r="B1217" t="s">
        <v>2393</v>
      </c>
      <c r="C1217">
        <v>1992</v>
      </c>
      <c r="E1217" t="s">
        <v>2997</v>
      </c>
      <c r="F1217" t="s">
        <v>9303</v>
      </c>
      <c r="G1217" t="s">
        <v>3989</v>
      </c>
    </row>
    <row r="1218" spans="1:7" x14ac:dyDescent="0.25">
      <c r="A1218" t="s">
        <v>1004</v>
      </c>
      <c r="B1218" t="s">
        <v>2395</v>
      </c>
      <c r="C1218">
        <v>2006</v>
      </c>
      <c r="E1218" t="s">
        <v>3171</v>
      </c>
      <c r="F1218" t="s">
        <v>8690</v>
      </c>
      <c r="G1218" t="s">
        <v>3989</v>
      </c>
    </row>
    <row r="1219" spans="1:7" x14ac:dyDescent="0.25">
      <c r="A1219" t="s">
        <v>2393</v>
      </c>
      <c r="B1219" t="s">
        <v>2395</v>
      </c>
      <c r="C1219">
        <v>2022</v>
      </c>
      <c r="D1219" t="s">
        <v>187</v>
      </c>
      <c r="F1219" t="s">
        <v>9721</v>
      </c>
      <c r="G1219" t="s">
        <v>3989</v>
      </c>
    </row>
    <row r="1220" spans="1:7" x14ac:dyDescent="0.25">
      <c r="A1220" t="s">
        <v>1294</v>
      </c>
      <c r="B1220" t="s">
        <v>2397</v>
      </c>
      <c r="C1220">
        <v>2019</v>
      </c>
      <c r="E1220" t="s">
        <v>3233</v>
      </c>
      <c r="F1220" t="s">
        <v>8796</v>
      </c>
      <c r="G1220" t="s">
        <v>3989</v>
      </c>
    </row>
    <row r="1221" spans="1:7" x14ac:dyDescent="0.25">
      <c r="A1221" t="s">
        <v>2136</v>
      </c>
      <c r="B1221" t="s">
        <v>2397</v>
      </c>
      <c r="C1221">
        <v>2020</v>
      </c>
      <c r="E1221" s="10" t="s">
        <v>8361</v>
      </c>
      <c r="F1221" t="s">
        <v>8997</v>
      </c>
      <c r="G1221" t="s">
        <v>3989</v>
      </c>
    </row>
    <row r="1222" spans="1:7" x14ac:dyDescent="0.25">
      <c r="A1222" t="s">
        <v>2804</v>
      </c>
      <c r="B1222" t="s">
        <v>2397</v>
      </c>
      <c r="C1222">
        <v>2021</v>
      </c>
      <c r="E1222" t="s">
        <v>3233</v>
      </c>
      <c r="F1222" t="s">
        <v>9331</v>
      </c>
      <c r="G1222" t="s">
        <v>3989</v>
      </c>
    </row>
    <row r="1223" spans="1:7" x14ac:dyDescent="0.25">
      <c r="A1223" t="s">
        <v>759</v>
      </c>
      <c r="B1223" t="s">
        <v>9877</v>
      </c>
      <c r="C1223">
        <v>2018</v>
      </c>
      <c r="E1223" s="10" t="s">
        <v>9876</v>
      </c>
      <c r="F1223" t="s">
        <v>9880</v>
      </c>
      <c r="G1223" t="s">
        <v>3989</v>
      </c>
    </row>
    <row r="1224" spans="1:7" x14ac:dyDescent="0.25">
      <c r="A1224" t="s">
        <v>759</v>
      </c>
      <c r="B1224" t="s">
        <v>2403</v>
      </c>
      <c r="C1224">
        <v>2018</v>
      </c>
      <c r="E1224" t="s">
        <v>3122</v>
      </c>
      <c r="F1224" t="s">
        <v>8610</v>
      </c>
      <c r="G1224" t="s">
        <v>3989</v>
      </c>
    </row>
    <row r="1225" spans="1:7" x14ac:dyDescent="0.25">
      <c r="A1225" t="s">
        <v>2173</v>
      </c>
      <c r="B1225" t="s">
        <v>2403</v>
      </c>
      <c r="C1225">
        <v>2013</v>
      </c>
      <c r="E1225" t="s">
        <v>3122</v>
      </c>
      <c r="F1225" t="s">
        <v>9036</v>
      </c>
      <c r="G1225" t="s">
        <v>3989</v>
      </c>
    </row>
    <row r="1226" spans="1:7" x14ac:dyDescent="0.25">
      <c r="A1226" t="s">
        <v>160</v>
      </c>
      <c r="B1226" t="s">
        <v>2403</v>
      </c>
      <c r="C1226">
        <v>2011</v>
      </c>
      <c r="E1226" t="s">
        <v>3122</v>
      </c>
      <c r="F1226" t="s">
        <v>9277</v>
      </c>
      <c r="G1226" t="s">
        <v>3989</v>
      </c>
    </row>
    <row r="1227" spans="1:7" x14ac:dyDescent="0.25">
      <c r="A1227" t="s">
        <v>490</v>
      </c>
      <c r="B1227" t="s">
        <v>2406</v>
      </c>
      <c r="C1227">
        <v>2009</v>
      </c>
      <c r="E1227" t="s">
        <v>3062</v>
      </c>
      <c r="F1227" t="s">
        <v>8528</v>
      </c>
      <c r="G1227" t="s">
        <v>3989</v>
      </c>
    </row>
    <row r="1228" spans="1:7" x14ac:dyDescent="0.25">
      <c r="A1228" t="s">
        <v>922</v>
      </c>
      <c r="B1228" t="s">
        <v>2406</v>
      </c>
      <c r="C1228">
        <v>2002</v>
      </c>
      <c r="E1228" t="s">
        <v>3062</v>
      </c>
      <c r="F1228" t="s">
        <v>8666</v>
      </c>
      <c r="G1228" t="s">
        <v>3989</v>
      </c>
    </row>
    <row r="1229" spans="1:7" x14ac:dyDescent="0.25">
      <c r="A1229" t="s">
        <v>746</v>
      </c>
      <c r="B1229" t="s">
        <v>8086</v>
      </c>
      <c r="C1229">
        <v>2015</v>
      </c>
      <c r="E1229" s="10" t="s">
        <v>8100</v>
      </c>
      <c r="F1229" t="s">
        <v>9722</v>
      </c>
      <c r="G1229" t="s">
        <v>187</v>
      </c>
    </row>
    <row r="1230" spans="1:7" x14ac:dyDescent="0.25">
      <c r="A1230" t="s">
        <v>914</v>
      </c>
      <c r="B1230" t="s">
        <v>8086</v>
      </c>
      <c r="C1230">
        <v>2013</v>
      </c>
      <c r="E1230" s="10" t="s">
        <v>8100</v>
      </c>
      <c r="F1230" t="s">
        <v>9723</v>
      </c>
      <c r="G1230" t="s">
        <v>187</v>
      </c>
    </row>
    <row r="1231" spans="1:7" x14ac:dyDescent="0.25">
      <c r="A1231" t="s">
        <v>1255</v>
      </c>
      <c r="B1231" t="s">
        <v>8086</v>
      </c>
      <c r="C1231">
        <v>2020</v>
      </c>
      <c r="E1231" s="10" t="s">
        <v>8100</v>
      </c>
      <c r="F1231" t="s">
        <v>9724</v>
      </c>
      <c r="G1231" t="s">
        <v>187</v>
      </c>
    </row>
    <row r="1232" spans="1:7" x14ac:dyDescent="0.25">
      <c r="A1232" t="s">
        <v>1294</v>
      </c>
      <c r="B1232" t="s">
        <v>8086</v>
      </c>
      <c r="C1232">
        <v>2019</v>
      </c>
      <c r="E1232" s="10" t="s">
        <v>8100</v>
      </c>
      <c r="F1232" t="s">
        <v>9725</v>
      </c>
      <c r="G1232" t="s">
        <v>187</v>
      </c>
    </row>
    <row r="1233" spans="1:7" x14ac:dyDescent="0.25">
      <c r="A1233" t="s">
        <v>1144</v>
      </c>
      <c r="B1233" t="s">
        <v>7829</v>
      </c>
      <c r="C1233">
        <v>2012</v>
      </c>
      <c r="E1233" t="s">
        <v>7828</v>
      </c>
      <c r="F1233" t="s">
        <v>8749</v>
      </c>
      <c r="G1233" t="s">
        <v>3989</v>
      </c>
    </row>
    <row r="1234" spans="1:7" x14ac:dyDescent="0.25">
      <c r="A1234" t="s">
        <v>2173</v>
      </c>
      <c r="B1234" t="s">
        <v>7829</v>
      </c>
      <c r="C1234">
        <v>2013</v>
      </c>
      <c r="E1234" t="s">
        <v>7831</v>
      </c>
      <c r="F1234" t="s">
        <v>9037</v>
      </c>
      <c r="G1234" t="s">
        <v>3989</v>
      </c>
    </row>
    <row r="1235" spans="1:7" x14ac:dyDescent="0.25">
      <c r="A1235" t="s">
        <v>160</v>
      </c>
      <c r="B1235" t="s">
        <v>7829</v>
      </c>
      <c r="C1235">
        <v>2011</v>
      </c>
      <c r="E1235" t="s">
        <v>7828</v>
      </c>
      <c r="F1235" t="s">
        <v>9278</v>
      </c>
      <c r="G1235" t="s">
        <v>3989</v>
      </c>
    </row>
    <row r="1236" spans="1:7" x14ac:dyDescent="0.25">
      <c r="A1236" t="s">
        <v>2804</v>
      </c>
      <c r="B1236" t="s">
        <v>2410</v>
      </c>
      <c r="C1236">
        <v>2021</v>
      </c>
      <c r="E1236" t="s">
        <v>3013</v>
      </c>
      <c r="F1236" t="s">
        <v>9726</v>
      </c>
      <c r="G1236" t="s">
        <v>187</v>
      </c>
    </row>
    <row r="1237" spans="1:7" x14ac:dyDescent="0.25">
      <c r="A1237" t="s">
        <v>1385</v>
      </c>
      <c r="B1237" t="s">
        <v>2414</v>
      </c>
      <c r="C1237">
        <v>2013</v>
      </c>
      <c r="E1237" s="10" t="s">
        <v>8380</v>
      </c>
      <c r="F1237" t="s">
        <v>9727</v>
      </c>
      <c r="G1237" t="s">
        <v>187</v>
      </c>
    </row>
    <row r="1238" spans="1:7" x14ac:dyDescent="0.25">
      <c r="A1238" t="s">
        <v>1443</v>
      </c>
      <c r="B1238" t="s">
        <v>2414</v>
      </c>
      <c r="C1238">
        <v>2018</v>
      </c>
      <c r="E1238" t="s">
        <v>3250</v>
      </c>
      <c r="F1238" t="s">
        <v>9728</v>
      </c>
      <c r="G1238" t="s">
        <v>187</v>
      </c>
    </row>
    <row r="1239" spans="1:7" x14ac:dyDescent="0.25">
      <c r="A1239" t="s">
        <v>1855</v>
      </c>
      <c r="B1239" t="s">
        <v>2414</v>
      </c>
      <c r="C1239">
        <v>2015</v>
      </c>
      <c r="E1239" s="10" t="s">
        <v>8380</v>
      </c>
      <c r="F1239" t="s">
        <v>8957</v>
      </c>
      <c r="G1239" t="s">
        <v>3989</v>
      </c>
    </row>
    <row r="1240" spans="1:7" x14ac:dyDescent="0.25">
      <c r="A1240" t="s">
        <v>873</v>
      </c>
      <c r="B1240" t="s">
        <v>2416</v>
      </c>
      <c r="C1240">
        <v>2019</v>
      </c>
      <c r="E1240" t="s">
        <v>2982</v>
      </c>
      <c r="F1240" t="s">
        <v>9729</v>
      </c>
      <c r="G1240" t="s">
        <v>187</v>
      </c>
    </row>
    <row r="1241" spans="1:7" x14ac:dyDescent="0.25">
      <c r="A1241" t="s">
        <v>90</v>
      </c>
      <c r="B1241" t="s">
        <v>2416</v>
      </c>
      <c r="C1241">
        <v>2017</v>
      </c>
      <c r="E1241" t="s">
        <v>2982</v>
      </c>
      <c r="F1241" t="s">
        <v>9730</v>
      </c>
      <c r="G1241" t="s">
        <v>187</v>
      </c>
    </row>
    <row r="1242" spans="1:7" x14ac:dyDescent="0.25">
      <c r="A1242" t="s">
        <v>2428</v>
      </c>
      <c r="B1242" t="s">
        <v>2420</v>
      </c>
      <c r="C1242">
        <v>2008</v>
      </c>
      <c r="D1242" t="s">
        <v>187</v>
      </c>
      <c r="F1242" t="s">
        <v>9731</v>
      </c>
      <c r="G1242" t="s">
        <v>3989</v>
      </c>
    </row>
    <row r="1243" spans="1:7" x14ac:dyDescent="0.25">
      <c r="A1243" t="s">
        <v>2420</v>
      </c>
      <c r="B1243" t="s">
        <v>2424</v>
      </c>
      <c r="C1243">
        <v>2012</v>
      </c>
      <c r="D1243" t="s">
        <v>187</v>
      </c>
      <c r="F1243" t="s">
        <v>9732</v>
      </c>
      <c r="G1243" t="s">
        <v>3989</v>
      </c>
    </row>
    <row r="1244" spans="1:7" x14ac:dyDescent="0.25">
      <c r="A1244" t="s">
        <v>1795</v>
      </c>
      <c r="B1244" t="s">
        <v>2428</v>
      </c>
      <c r="C1244">
        <v>1987</v>
      </c>
      <c r="E1244" t="s">
        <v>3285</v>
      </c>
      <c r="F1244" t="s">
        <v>8927</v>
      </c>
      <c r="G1244" t="s">
        <v>3989</v>
      </c>
    </row>
    <row r="1245" spans="1:7" x14ac:dyDescent="0.25">
      <c r="A1245" t="s">
        <v>346</v>
      </c>
      <c r="B1245" t="s">
        <v>2431</v>
      </c>
      <c r="C1245">
        <v>2022</v>
      </c>
      <c r="E1245" t="s">
        <v>2982</v>
      </c>
      <c r="F1245" t="s">
        <v>8475</v>
      </c>
      <c r="G1245" t="s">
        <v>3989</v>
      </c>
    </row>
    <row r="1246" spans="1:7" x14ac:dyDescent="0.25">
      <c r="A1246" t="s">
        <v>1576</v>
      </c>
      <c r="B1246" t="s">
        <v>2431</v>
      </c>
      <c r="C1246">
        <v>2021</v>
      </c>
      <c r="E1246" t="s">
        <v>2982</v>
      </c>
      <c r="F1246" t="s">
        <v>8875</v>
      </c>
      <c r="G1246" t="s">
        <v>3989</v>
      </c>
    </row>
    <row r="1247" spans="1:7" x14ac:dyDescent="0.25">
      <c r="A1247" t="s">
        <v>90</v>
      </c>
      <c r="B1247" t="s">
        <v>2431</v>
      </c>
      <c r="C1247">
        <v>2017</v>
      </c>
      <c r="E1247" t="s">
        <v>2982</v>
      </c>
      <c r="F1247" t="s">
        <v>9139</v>
      </c>
      <c r="G1247" t="s">
        <v>3989</v>
      </c>
    </row>
    <row r="1248" spans="1:7" x14ac:dyDescent="0.25">
      <c r="A1248" t="s">
        <v>1576</v>
      </c>
      <c r="B1248" t="s">
        <v>14099</v>
      </c>
      <c r="C1248">
        <v>2021</v>
      </c>
      <c r="E1248" s="10" t="s">
        <v>14098</v>
      </c>
      <c r="F1248" t="s">
        <v>14100</v>
      </c>
      <c r="G1248" t="s">
        <v>3989</v>
      </c>
    </row>
    <row r="1249" spans="1:7" x14ac:dyDescent="0.25">
      <c r="A1249" t="s">
        <v>2924</v>
      </c>
      <c r="B1249" t="s">
        <v>14099</v>
      </c>
      <c r="C1249">
        <v>2022</v>
      </c>
      <c r="D1249" t="s">
        <v>187</v>
      </c>
      <c r="F1249" t="s">
        <v>14112</v>
      </c>
      <c r="G1249" t="s">
        <v>3989</v>
      </c>
    </row>
    <row r="1250" spans="1:7" x14ac:dyDescent="0.25">
      <c r="A1250" t="s">
        <v>1592</v>
      </c>
      <c r="B1250" t="s">
        <v>2435</v>
      </c>
      <c r="C1250">
        <v>2019</v>
      </c>
      <c r="E1250" s="10" t="s">
        <v>8343</v>
      </c>
      <c r="F1250" t="s">
        <v>8879</v>
      </c>
      <c r="G1250" t="s">
        <v>3989</v>
      </c>
    </row>
    <row r="1251" spans="1:7" x14ac:dyDescent="0.25">
      <c r="A1251" t="s">
        <v>2804</v>
      </c>
      <c r="B1251" t="s">
        <v>2435</v>
      </c>
      <c r="C1251">
        <v>2021</v>
      </c>
      <c r="E1251" t="s">
        <v>3013</v>
      </c>
      <c r="F1251" t="s">
        <v>9733</v>
      </c>
      <c r="G1251" t="s">
        <v>187</v>
      </c>
    </row>
    <row r="1252" spans="1:7" x14ac:dyDescent="0.25">
      <c r="A1252" t="s">
        <v>1294</v>
      </c>
      <c r="B1252" t="s">
        <v>2439</v>
      </c>
      <c r="C1252">
        <v>2019</v>
      </c>
      <c r="E1252" t="s">
        <v>2982</v>
      </c>
      <c r="F1252" t="s">
        <v>8797</v>
      </c>
      <c r="G1252" t="s">
        <v>3989</v>
      </c>
    </row>
    <row r="1253" spans="1:7" x14ac:dyDescent="0.25">
      <c r="A1253" t="s">
        <v>90</v>
      </c>
      <c r="B1253" t="s">
        <v>2439</v>
      </c>
      <c r="C1253">
        <v>2017</v>
      </c>
      <c r="E1253" t="s">
        <v>2982</v>
      </c>
      <c r="F1253" t="s">
        <v>9140</v>
      </c>
      <c r="G1253" t="s">
        <v>3989</v>
      </c>
    </row>
    <row r="1254" spans="1:7" x14ac:dyDescent="0.25">
      <c r="A1254" t="s">
        <v>2428</v>
      </c>
      <c r="B1254" t="s">
        <v>2443</v>
      </c>
      <c r="C1254">
        <v>2008</v>
      </c>
      <c r="E1254" t="s">
        <v>2446</v>
      </c>
      <c r="F1254" t="s">
        <v>9202</v>
      </c>
      <c r="G1254" t="s">
        <v>3989</v>
      </c>
    </row>
    <row r="1255" spans="1:7" x14ac:dyDescent="0.25">
      <c r="A1255" t="s">
        <v>256</v>
      </c>
      <c r="B1255" t="s">
        <v>2447</v>
      </c>
      <c r="C1255">
        <v>1994</v>
      </c>
      <c r="E1255" t="s">
        <v>2998</v>
      </c>
      <c r="F1255" t="s">
        <v>8450</v>
      </c>
      <c r="G1255" t="s">
        <v>3989</v>
      </c>
    </row>
    <row r="1256" spans="1:7" x14ac:dyDescent="0.25">
      <c r="A1256" t="s">
        <v>553</v>
      </c>
      <c r="B1256" t="s">
        <v>2447</v>
      </c>
      <c r="C1256">
        <v>2010</v>
      </c>
      <c r="D1256" t="s">
        <v>187</v>
      </c>
      <c r="F1256" t="s">
        <v>9734</v>
      </c>
      <c r="G1256" t="s">
        <v>3989</v>
      </c>
    </row>
    <row r="1257" spans="1:7" x14ac:dyDescent="0.25">
      <c r="A1257" t="s">
        <v>353</v>
      </c>
      <c r="B1257" t="s">
        <v>2455</v>
      </c>
      <c r="C1257">
        <v>2023</v>
      </c>
      <c r="E1257" t="s">
        <v>3013</v>
      </c>
      <c r="F1257" t="s">
        <v>9735</v>
      </c>
      <c r="G1257" t="s">
        <v>187</v>
      </c>
    </row>
    <row r="1258" spans="1:7" x14ac:dyDescent="0.25">
      <c r="A1258" t="s">
        <v>2377</v>
      </c>
      <c r="B1258" t="s">
        <v>2455</v>
      </c>
      <c r="C1258">
        <v>2021</v>
      </c>
      <c r="E1258" t="s">
        <v>2982</v>
      </c>
      <c r="F1258" t="s">
        <v>9171</v>
      </c>
      <c r="G1258" t="s">
        <v>3989</v>
      </c>
    </row>
    <row r="1259" spans="1:7" x14ac:dyDescent="0.25">
      <c r="A1259" t="s">
        <v>160</v>
      </c>
      <c r="B1259" t="s">
        <v>2459</v>
      </c>
      <c r="C1259">
        <v>2011</v>
      </c>
      <c r="E1259" t="s">
        <v>3409</v>
      </c>
      <c r="F1259" t="s">
        <v>9279</v>
      </c>
      <c r="G1259" t="s">
        <v>3989</v>
      </c>
    </row>
    <row r="1260" spans="1:7" x14ac:dyDescent="0.25">
      <c r="A1260" t="s">
        <v>759</v>
      </c>
      <c r="B1260" t="s">
        <v>8308</v>
      </c>
      <c r="C1260">
        <v>2018</v>
      </c>
      <c r="E1260" s="10" t="s">
        <v>8318</v>
      </c>
      <c r="F1260" t="s">
        <v>10016</v>
      </c>
      <c r="G1260" t="s">
        <v>187</v>
      </c>
    </row>
    <row r="1261" spans="1:7" x14ac:dyDescent="0.25">
      <c r="A1261" t="s">
        <v>1443</v>
      </c>
      <c r="B1261" t="s">
        <v>8308</v>
      </c>
      <c r="C1261">
        <v>2018</v>
      </c>
      <c r="E1261" s="10" t="s">
        <v>8318</v>
      </c>
      <c r="F1261" t="s">
        <v>10016</v>
      </c>
      <c r="G1261" t="s">
        <v>187</v>
      </c>
    </row>
    <row r="1262" spans="1:7" x14ac:dyDescent="0.25">
      <c r="A1262" t="s">
        <v>90</v>
      </c>
      <c r="B1262" t="s">
        <v>8308</v>
      </c>
      <c r="C1262">
        <v>2017</v>
      </c>
      <c r="E1262" s="10" t="s">
        <v>8318</v>
      </c>
      <c r="F1262" t="s">
        <v>10016</v>
      </c>
      <c r="G1262" t="s">
        <v>187</v>
      </c>
    </row>
    <row r="1263" spans="1:7" x14ac:dyDescent="0.25">
      <c r="A1263" t="s">
        <v>185</v>
      </c>
      <c r="B1263" t="s">
        <v>2463</v>
      </c>
      <c r="C1263">
        <v>2022</v>
      </c>
      <c r="E1263" s="10" t="s">
        <v>2466</v>
      </c>
      <c r="F1263" t="s">
        <v>8437</v>
      </c>
      <c r="G1263" t="s">
        <v>3989</v>
      </c>
    </row>
    <row r="1264" spans="1:7" x14ac:dyDescent="0.25">
      <c r="A1264" t="s">
        <v>457</v>
      </c>
      <c r="B1264" t="s">
        <v>2463</v>
      </c>
      <c r="C1264">
        <v>2022</v>
      </c>
      <c r="E1264" s="10" t="s">
        <v>2466</v>
      </c>
      <c r="F1264" t="s">
        <v>8521</v>
      </c>
      <c r="G1264" t="s">
        <v>3989</v>
      </c>
    </row>
    <row r="1265" spans="1:7" x14ac:dyDescent="0.25">
      <c r="A1265" t="s">
        <v>497</v>
      </c>
      <c r="B1265" t="s">
        <v>2463</v>
      </c>
      <c r="C1265">
        <v>2022</v>
      </c>
      <c r="E1265" s="10" t="s">
        <v>2466</v>
      </c>
      <c r="F1265" t="s">
        <v>8543</v>
      </c>
      <c r="G1265" t="s">
        <v>3989</v>
      </c>
    </row>
    <row r="1266" spans="1:7" x14ac:dyDescent="0.25">
      <c r="A1266" t="s">
        <v>1843</v>
      </c>
      <c r="B1266" t="s">
        <v>2463</v>
      </c>
      <c r="C1266">
        <v>2019</v>
      </c>
      <c r="E1266" s="10" t="s">
        <v>2466</v>
      </c>
      <c r="F1266" t="s">
        <v>8937</v>
      </c>
      <c r="G1266" t="s">
        <v>3989</v>
      </c>
    </row>
    <row r="1267" spans="1:7" x14ac:dyDescent="0.25">
      <c r="A1267" t="s">
        <v>2192</v>
      </c>
      <c r="B1267" t="s">
        <v>2463</v>
      </c>
      <c r="C1267">
        <v>2022</v>
      </c>
      <c r="E1267" s="10" t="s">
        <v>2466</v>
      </c>
      <c r="F1267" t="s">
        <v>9042</v>
      </c>
      <c r="G1267" t="s">
        <v>3989</v>
      </c>
    </row>
    <row r="1268" spans="1:7" x14ac:dyDescent="0.25">
      <c r="A1268" t="s">
        <v>8351</v>
      </c>
      <c r="B1268" t="s">
        <v>2463</v>
      </c>
      <c r="C1268">
        <v>2022</v>
      </c>
      <c r="E1268" s="10" t="s">
        <v>2466</v>
      </c>
      <c r="F1268" t="s">
        <v>9045</v>
      </c>
      <c r="G1268" t="s">
        <v>3989</v>
      </c>
    </row>
    <row r="1269" spans="1:7" x14ac:dyDescent="0.25">
      <c r="A1269" t="s">
        <v>2397</v>
      </c>
      <c r="B1269" t="s">
        <v>2463</v>
      </c>
      <c r="C1269">
        <v>2022</v>
      </c>
      <c r="E1269" s="10" t="s">
        <v>2466</v>
      </c>
      <c r="F1269" t="s">
        <v>9173</v>
      </c>
      <c r="G1269" t="s">
        <v>3989</v>
      </c>
    </row>
    <row r="1270" spans="1:7" x14ac:dyDescent="0.25">
      <c r="A1270" t="s">
        <v>2410</v>
      </c>
      <c r="B1270" t="s">
        <v>2463</v>
      </c>
      <c r="C1270">
        <v>2022</v>
      </c>
      <c r="E1270" s="10" t="s">
        <v>2466</v>
      </c>
      <c r="F1270" t="s">
        <v>9174</v>
      </c>
      <c r="G1270" t="s">
        <v>3989</v>
      </c>
    </row>
    <row r="1271" spans="1:7" x14ac:dyDescent="0.25">
      <c r="A1271" t="s">
        <v>2804</v>
      </c>
      <c r="B1271" t="s">
        <v>2463</v>
      </c>
      <c r="C1271">
        <v>2021</v>
      </c>
      <c r="E1271" s="10" t="s">
        <v>2466</v>
      </c>
      <c r="F1271" t="s">
        <v>9736</v>
      </c>
      <c r="G1271" t="s">
        <v>187</v>
      </c>
    </row>
    <row r="1272" spans="1:7" x14ac:dyDescent="0.25">
      <c r="A1272" t="s">
        <v>2828</v>
      </c>
      <c r="B1272" t="s">
        <v>2463</v>
      </c>
      <c r="C1272">
        <v>2022</v>
      </c>
      <c r="E1272" s="10" t="s">
        <v>2466</v>
      </c>
      <c r="F1272" t="s">
        <v>9342</v>
      </c>
      <c r="G1272" t="s">
        <v>3989</v>
      </c>
    </row>
    <row r="1273" spans="1:7" x14ac:dyDescent="0.25">
      <c r="A1273" t="s">
        <v>1294</v>
      </c>
      <c r="B1273" t="s">
        <v>9955</v>
      </c>
      <c r="C1273">
        <v>2019</v>
      </c>
      <c r="E1273" s="10" t="s">
        <v>9954</v>
      </c>
      <c r="F1273" t="s">
        <v>9959</v>
      </c>
      <c r="G1273" t="s">
        <v>3989</v>
      </c>
    </row>
    <row r="1274" spans="1:7" x14ac:dyDescent="0.25">
      <c r="A1274" t="s">
        <v>2095</v>
      </c>
      <c r="B1274" t="s">
        <v>9955</v>
      </c>
      <c r="C1274">
        <v>2023</v>
      </c>
      <c r="E1274" s="10" t="s">
        <v>9954</v>
      </c>
      <c r="F1274" t="s">
        <v>9960</v>
      </c>
      <c r="G1274" t="s">
        <v>3989</v>
      </c>
    </row>
    <row r="1275" spans="1:7" x14ac:dyDescent="0.25">
      <c r="A1275" t="s">
        <v>90</v>
      </c>
      <c r="B1275" t="s">
        <v>9955</v>
      </c>
      <c r="C1275">
        <v>2017</v>
      </c>
      <c r="E1275" s="10" t="s">
        <v>9954</v>
      </c>
      <c r="F1275" t="s">
        <v>9958</v>
      </c>
      <c r="G1275" t="s">
        <v>3989</v>
      </c>
    </row>
    <row r="1276" spans="1:7" x14ac:dyDescent="0.25">
      <c r="A1276" t="s">
        <v>1294</v>
      </c>
      <c r="B1276" t="s">
        <v>2467</v>
      </c>
      <c r="C1276">
        <v>2019</v>
      </c>
      <c r="E1276" s="10" t="s">
        <v>14033</v>
      </c>
      <c r="F1276" t="s">
        <v>9737</v>
      </c>
      <c r="G1276" t="s">
        <v>3989</v>
      </c>
    </row>
    <row r="1277" spans="1:7" x14ac:dyDescent="0.25">
      <c r="A1277" t="s">
        <v>90</v>
      </c>
      <c r="B1277" t="s">
        <v>2471</v>
      </c>
      <c r="C1277">
        <v>2017</v>
      </c>
      <c r="E1277" s="10" t="s">
        <v>3376</v>
      </c>
      <c r="F1277" t="s">
        <v>9141</v>
      </c>
      <c r="G1277" t="s">
        <v>3989</v>
      </c>
    </row>
    <row r="1278" spans="1:7" x14ac:dyDescent="0.25">
      <c r="A1278" t="s">
        <v>353</v>
      </c>
      <c r="B1278" t="s">
        <v>2475</v>
      </c>
      <c r="C1278">
        <v>2023</v>
      </c>
      <c r="E1278" t="s">
        <v>3049</v>
      </c>
      <c r="F1278" t="s">
        <v>8512</v>
      </c>
      <c r="G1278" t="s">
        <v>3989</v>
      </c>
    </row>
    <row r="1279" spans="1:7" x14ac:dyDescent="0.25">
      <c r="A1279" t="s">
        <v>1576</v>
      </c>
      <c r="B1279" t="s">
        <v>2475</v>
      </c>
      <c r="C1279">
        <v>2021</v>
      </c>
      <c r="E1279" t="s">
        <v>3049</v>
      </c>
      <c r="F1279" t="s">
        <v>8876</v>
      </c>
      <c r="G1279" t="s">
        <v>3989</v>
      </c>
    </row>
    <row r="1280" spans="1:7" x14ac:dyDescent="0.25">
      <c r="A1280" t="s">
        <v>1951</v>
      </c>
      <c r="B1280" t="s">
        <v>2475</v>
      </c>
      <c r="C1280">
        <v>2022</v>
      </c>
      <c r="E1280" t="s">
        <v>3049</v>
      </c>
      <c r="F1280" t="s">
        <v>8972</v>
      </c>
      <c r="G1280" t="s">
        <v>3989</v>
      </c>
    </row>
    <row r="1281" spans="1:7" x14ac:dyDescent="0.25">
      <c r="A1281" t="s">
        <v>497</v>
      </c>
      <c r="B1281" t="s">
        <v>8080</v>
      </c>
      <c r="C1281">
        <v>2022</v>
      </c>
      <c r="E1281" s="10" t="s">
        <v>8099</v>
      </c>
      <c r="F1281" t="s">
        <v>8423</v>
      </c>
      <c r="G1281" t="s">
        <v>3989</v>
      </c>
    </row>
    <row r="1282" spans="1:7" x14ac:dyDescent="0.25">
      <c r="A1282" t="s">
        <v>847</v>
      </c>
      <c r="B1282" t="s">
        <v>8080</v>
      </c>
      <c r="C1282">
        <v>1996</v>
      </c>
      <c r="E1282" s="10" t="s">
        <v>8099</v>
      </c>
      <c r="F1282" t="s">
        <v>8644</v>
      </c>
      <c r="G1282" t="s">
        <v>3989</v>
      </c>
    </row>
    <row r="1283" spans="1:7" x14ac:dyDescent="0.25">
      <c r="A1283" t="s">
        <v>2804</v>
      </c>
      <c r="B1283" t="s">
        <v>8080</v>
      </c>
      <c r="C1283">
        <v>2021</v>
      </c>
      <c r="E1283" s="10" t="s">
        <v>8099</v>
      </c>
      <c r="F1283" t="s">
        <v>9332</v>
      </c>
      <c r="G1283" t="s">
        <v>3989</v>
      </c>
    </row>
    <row r="1284" spans="1:7" x14ac:dyDescent="0.25">
      <c r="A1284" t="s">
        <v>256</v>
      </c>
      <c r="B1284" t="s">
        <v>2481</v>
      </c>
      <c r="C1284">
        <v>1994</v>
      </c>
      <c r="E1284" s="10" t="s">
        <v>2999</v>
      </c>
      <c r="F1284" t="s">
        <v>14032</v>
      </c>
      <c r="G1284" t="s">
        <v>3989</v>
      </c>
    </row>
    <row r="1285" spans="1:7" x14ac:dyDescent="0.25">
      <c r="A1285" t="s">
        <v>746</v>
      </c>
      <c r="B1285" t="s">
        <v>2481</v>
      </c>
      <c r="C1285">
        <v>2015</v>
      </c>
      <c r="E1285" s="10" t="s">
        <v>2999</v>
      </c>
      <c r="F1285" t="s">
        <v>14032</v>
      </c>
      <c r="G1285" t="s">
        <v>3989</v>
      </c>
    </row>
    <row r="1286" spans="1:7" x14ac:dyDescent="0.25">
      <c r="A1286" t="s">
        <v>847</v>
      </c>
      <c r="B1286" t="s">
        <v>2481</v>
      </c>
      <c r="C1286">
        <v>1996</v>
      </c>
      <c r="E1286" s="10" t="s">
        <v>2999</v>
      </c>
      <c r="F1286" t="s">
        <v>14032</v>
      </c>
      <c r="G1286" t="s">
        <v>3989</v>
      </c>
    </row>
    <row r="1287" spans="1:7" x14ac:dyDescent="0.25">
      <c r="A1287" t="s">
        <v>2428</v>
      </c>
      <c r="B1287" t="s">
        <v>2485</v>
      </c>
      <c r="C1287">
        <v>2008</v>
      </c>
      <c r="E1287" t="s">
        <v>3395</v>
      </c>
      <c r="F1287" t="s">
        <v>9738</v>
      </c>
      <c r="G1287" t="s">
        <v>187</v>
      </c>
    </row>
    <row r="1288" spans="1:7" x14ac:dyDescent="0.25">
      <c r="A1288" t="s">
        <v>1538</v>
      </c>
      <c r="B1288" t="s">
        <v>2489</v>
      </c>
      <c r="C1288">
        <v>1995</v>
      </c>
      <c r="E1288" t="s">
        <v>3255</v>
      </c>
      <c r="F1288" t="s">
        <v>8852</v>
      </c>
      <c r="G1288" t="s">
        <v>3989</v>
      </c>
    </row>
    <row r="1289" spans="1:7" x14ac:dyDescent="0.25">
      <c r="A1289" t="s">
        <v>1795</v>
      </c>
      <c r="B1289" t="s">
        <v>2489</v>
      </c>
      <c r="C1289">
        <v>1987</v>
      </c>
      <c r="E1289" t="s">
        <v>3255</v>
      </c>
      <c r="F1289" t="s">
        <v>8928</v>
      </c>
      <c r="G1289" t="s">
        <v>3989</v>
      </c>
    </row>
    <row r="1290" spans="1:7" x14ac:dyDescent="0.25">
      <c r="A1290" t="s">
        <v>1435</v>
      </c>
      <c r="B1290" t="s">
        <v>9893</v>
      </c>
      <c r="C1290">
        <v>2021</v>
      </c>
      <c r="E1290" s="10" t="s">
        <v>9892</v>
      </c>
      <c r="F1290" t="s">
        <v>9898</v>
      </c>
      <c r="G1290" t="s">
        <v>3989</v>
      </c>
    </row>
    <row r="1291" spans="1:7" x14ac:dyDescent="0.25">
      <c r="A1291" t="s">
        <v>90</v>
      </c>
      <c r="B1291" t="s">
        <v>9893</v>
      </c>
      <c r="C1291">
        <v>2017</v>
      </c>
      <c r="E1291" s="10" t="s">
        <v>9892</v>
      </c>
      <c r="F1291" t="s">
        <v>9897</v>
      </c>
      <c r="G1291" t="s">
        <v>3989</v>
      </c>
    </row>
    <row r="1292" spans="1:7" x14ac:dyDescent="0.25">
      <c r="A1292" t="s">
        <v>1855</v>
      </c>
      <c r="B1292" t="s">
        <v>2492</v>
      </c>
      <c r="C1292">
        <v>2015</v>
      </c>
      <c r="E1292" t="s">
        <v>2495</v>
      </c>
      <c r="F1292" t="s">
        <v>8958</v>
      </c>
      <c r="G1292" t="s">
        <v>3989</v>
      </c>
    </row>
    <row r="1293" spans="1:7" x14ac:dyDescent="0.25">
      <c r="A1293" t="s">
        <v>2428</v>
      </c>
      <c r="B1293" t="s">
        <v>2492</v>
      </c>
      <c r="C1293">
        <v>2008</v>
      </c>
      <c r="E1293" t="s">
        <v>3396</v>
      </c>
      <c r="F1293" t="s">
        <v>9203</v>
      </c>
      <c r="G1293" t="s">
        <v>3989</v>
      </c>
    </row>
    <row r="1294" spans="1:7" x14ac:dyDescent="0.25">
      <c r="A1294" t="s">
        <v>160</v>
      </c>
      <c r="B1294" t="s">
        <v>2492</v>
      </c>
      <c r="C1294">
        <v>2011</v>
      </c>
      <c r="E1294" t="s">
        <v>3396</v>
      </c>
      <c r="F1294" t="s">
        <v>9280</v>
      </c>
      <c r="G1294" t="s">
        <v>3989</v>
      </c>
    </row>
    <row r="1295" spans="1:7" x14ac:dyDescent="0.25">
      <c r="A1295" t="s">
        <v>1454</v>
      </c>
      <c r="B1295" t="s">
        <v>8393</v>
      </c>
      <c r="C1295">
        <v>2001</v>
      </c>
      <c r="E1295" s="10" t="s">
        <v>8392</v>
      </c>
      <c r="F1295" t="s">
        <v>14034</v>
      </c>
      <c r="G1295" t="s">
        <v>3989</v>
      </c>
    </row>
    <row r="1296" spans="1:7" x14ac:dyDescent="0.25">
      <c r="A1296" t="s">
        <v>1817</v>
      </c>
      <c r="B1296" t="s">
        <v>8393</v>
      </c>
      <c r="C1296">
        <v>2019</v>
      </c>
      <c r="E1296" t="s">
        <v>3293</v>
      </c>
      <c r="F1296" t="s">
        <v>8935</v>
      </c>
      <c r="G1296" t="s">
        <v>3989</v>
      </c>
    </row>
    <row r="1297" spans="1:7" x14ac:dyDescent="0.25">
      <c r="A1297" t="s">
        <v>2095</v>
      </c>
      <c r="B1297" t="s">
        <v>8393</v>
      </c>
      <c r="C1297">
        <v>2023</v>
      </c>
      <c r="E1297" s="10" t="s">
        <v>8392</v>
      </c>
      <c r="F1297" t="s">
        <v>14034</v>
      </c>
      <c r="G1297" t="s">
        <v>3989</v>
      </c>
    </row>
    <row r="1298" spans="1:7" x14ac:dyDescent="0.25">
      <c r="A1298" t="s">
        <v>2173</v>
      </c>
      <c r="B1298" t="s">
        <v>2498</v>
      </c>
      <c r="C1298">
        <v>2013</v>
      </c>
      <c r="E1298" t="s">
        <v>3334</v>
      </c>
      <c r="F1298" t="s">
        <v>9038</v>
      </c>
      <c r="G1298" t="s">
        <v>3989</v>
      </c>
    </row>
    <row r="1299" spans="1:7" x14ac:dyDescent="0.25">
      <c r="A1299" t="s">
        <v>914</v>
      </c>
      <c r="B1299" t="s">
        <v>2502</v>
      </c>
      <c r="C1299">
        <v>2013</v>
      </c>
      <c r="E1299" s="10" t="s">
        <v>8390</v>
      </c>
      <c r="F1299" t="s">
        <v>9739</v>
      </c>
      <c r="G1299" t="s">
        <v>187</v>
      </c>
    </row>
    <row r="1300" spans="1:7" x14ac:dyDescent="0.25">
      <c r="A1300" t="s">
        <v>1144</v>
      </c>
      <c r="B1300" t="s">
        <v>2502</v>
      </c>
      <c r="C1300">
        <v>2012</v>
      </c>
      <c r="E1300" t="s">
        <v>3198</v>
      </c>
      <c r="F1300" t="s">
        <v>9740</v>
      </c>
      <c r="G1300" t="s">
        <v>187</v>
      </c>
    </row>
    <row r="1301" spans="1:7" x14ac:dyDescent="0.25">
      <c r="A1301" t="s">
        <v>924</v>
      </c>
      <c r="B1301" t="s">
        <v>2506</v>
      </c>
      <c r="C1301">
        <v>2019</v>
      </c>
      <c r="E1301" t="s">
        <v>3150</v>
      </c>
      <c r="F1301" t="s">
        <v>8667</v>
      </c>
      <c r="G1301" t="s">
        <v>3989</v>
      </c>
    </row>
    <row r="1302" spans="1:7" x14ac:dyDescent="0.25">
      <c r="A1302" t="s">
        <v>90</v>
      </c>
      <c r="B1302" t="s">
        <v>2510</v>
      </c>
      <c r="C1302">
        <v>2017</v>
      </c>
      <c r="E1302" s="10" t="s">
        <v>8365</v>
      </c>
      <c r="F1302" t="s">
        <v>9142</v>
      </c>
      <c r="G1302" t="s">
        <v>3989</v>
      </c>
    </row>
    <row r="1303" spans="1:7" x14ac:dyDescent="0.25">
      <c r="A1303" t="s">
        <v>1004</v>
      </c>
      <c r="B1303" t="s">
        <v>2514</v>
      </c>
      <c r="C1303">
        <v>2006</v>
      </c>
      <c r="E1303" t="s">
        <v>3172</v>
      </c>
      <c r="F1303" t="s">
        <v>9741</v>
      </c>
      <c r="G1303" t="s">
        <v>187</v>
      </c>
    </row>
    <row r="1304" spans="1:7" x14ac:dyDescent="0.25">
      <c r="A1304" t="s">
        <v>1294</v>
      </c>
      <c r="B1304" t="s">
        <v>2514</v>
      </c>
      <c r="C1304">
        <v>2019</v>
      </c>
      <c r="E1304" t="s">
        <v>3172</v>
      </c>
      <c r="F1304" t="s">
        <v>9359</v>
      </c>
      <c r="G1304" t="s">
        <v>3989</v>
      </c>
    </row>
    <row r="1305" spans="1:7" x14ac:dyDescent="0.25">
      <c r="A1305" t="s">
        <v>1549</v>
      </c>
      <c r="B1305" t="s">
        <v>2514</v>
      </c>
      <c r="C1305">
        <v>2021</v>
      </c>
      <c r="E1305" t="s">
        <v>3172</v>
      </c>
      <c r="F1305" t="s">
        <v>9360</v>
      </c>
      <c r="G1305" t="s">
        <v>3989</v>
      </c>
    </row>
    <row r="1306" spans="1:7" x14ac:dyDescent="0.25">
      <c r="A1306" t="s">
        <v>1576</v>
      </c>
      <c r="B1306" t="s">
        <v>2522</v>
      </c>
      <c r="C1306">
        <v>2021</v>
      </c>
      <c r="E1306" t="s">
        <v>3264</v>
      </c>
      <c r="F1306" t="s">
        <v>8877</v>
      </c>
      <c r="G1306" t="s">
        <v>3989</v>
      </c>
    </row>
    <row r="1307" spans="1:7" x14ac:dyDescent="0.25">
      <c r="A1307" t="s">
        <v>2095</v>
      </c>
      <c r="B1307" t="s">
        <v>2524</v>
      </c>
      <c r="C1307">
        <v>2023</v>
      </c>
      <c r="E1307" t="s">
        <v>3308</v>
      </c>
      <c r="F1307" t="s">
        <v>8980</v>
      </c>
      <c r="G1307" t="s">
        <v>3989</v>
      </c>
    </row>
    <row r="1308" spans="1:7" x14ac:dyDescent="0.25">
      <c r="A1308" t="s">
        <v>2136</v>
      </c>
      <c r="B1308" t="s">
        <v>2524</v>
      </c>
      <c r="C1308">
        <v>2020</v>
      </c>
      <c r="E1308" t="s">
        <v>3308</v>
      </c>
      <c r="F1308" t="s">
        <v>8998</v>
      </c>
      <c r="G1308" t="s">
        <v>3989</v>
      </c>
    </row>
    <row r="1309" spans="1:7" x14ac:dyDescent="0.25">
      <c r="A1309" t="s">
        <v>2146</v>
      </c>
      <c r="B1309" t="s">
        <v>2524</v>
      </c>
      <c r="C1309">
        <v>2020</v>
      </c>
      <c r="E1309" t="s">
        <v>3308</v>
      </c>
      <c r="F1309" t="s">
        <v>9004</v>
      </c>
      <c r="G1309" t="s">
        <v>3989</v>
      </c>
    </row>
    <row r="1310" spans="1:7" x14ac:dyDescent="0.25">
      <c r="A1310" t="s">
        <v>2804</v>
      </c>
      <c r="B1310" t="s">
        <v>2526</v>
      </c>
      <c r="C1310">
        <v>2021</v>
      </c>
      <c r="E1310" t="s">
        <v>3426</v>
      </c>
      <c r="F1310" t="s">
        <v>9333</v>
      </c>
      <c r="G1310" t="s">
        <v>3989</v>
      </c>
    </row>
    <row r="1311" spans="1:7" x14ac:dyDescent="0.25">
      <c r="A1311" t="s">
        <v>1144</v>
      </c>
      <c r="B1311" t="s">
        <v>2530</v>
      </c>
      <c r="C1311">
        <v>2012</v>
      </c>
      <c r="E1311" t="s">
        <v>3213</v>
      </c>
      <c r="F1311" t="s">
        <v>8750</v>
      </c>
      <c r="G1311" t="s">
        <v>3989</v>
      </c>
    </row>
    <row r="1312" spans="1:7" x14ac:dyDescent="0.25">
      <c r="A1312" t="s">
        <v>2428</v>
      </c>
      <c r="B1312" t="s">
        <v>2530</v>
      </c>
      <c r="C1312">
        <v>2008</v>
      </c>
      <c r="E1312" t="s">
        <v>3213</v>
      </c>
      <c r="F1312" t="s">
        <v>9204</v>
      </c>
      <c r="G1312" t="s">
        <v>3989</v>
      </c>
    </row>
    <row r="1313" spans="1:7" x14ac:dyDescent="0.25">
      <c r="A1313" t="s">
        <v>160</v>
      </c>
      <c r="B1313" t="s">
        <v>2530</v>
      </c>
      <c r="C1313">
        <v>2011</v>
      </c>
      <c r="E1313" t="s">
        <v>3213</v>
      </c>
      <c r="F1313" t="s">
        <v>9281</v>
      </c>
      <c r="G1313" t="s">
        <v>3989</v>
      </c>
    </row>
    <row r="1314" spans="1:7" x14ac:dyDescent="0.25">
      <c r="A1314" t="s">
        <v>341</v>
      </c>
      <c r="B1314" t="s">
        <v>2537</v>
      </c>
      <c r="C1314">
        <v>1997</v>
      </c>
      <c r="E1314" t="s">
        <v>3010</v>
      </c>
      <c r="F1314" t="s">
        <v>8463</v>
      </c>
      <c r="G1314" t="s">
        <v>3989</v>
      </c>
    </row>
    <row r="1315" spans="1:7" x14ac:dyDescent="0.25">
      <c r="A1315" t="s">
        <v>1046</v>
      </c>
      <c r="B1315" t="s">
        <v>2537</v>
      </c>
      <c r="C1315">
        <v>2016</v>
      </c>
      <c r="E1315" t="s">
        <v>3010</v>
      </c>
      <c r="F1315" t="s">
        <v>8715</v>
      </c>
      <c r="G1315" t="s">
        <v>3989</v>
      </c>
    </row>
    <row r="1316" spans="1:7" x14ac:dyDescent="0.25">
      <c r="A1316" t="s">
        <v>2537</v>
      </c>
      <c r="B1316" t="s">
        <v>2540</v>
      </c>
      <c r="C1316">
        <v>2021</v>
      </c>
      <c r="D1316" t="s">
        <v>187</v>
      </c>
      <c r="F1316" t="s">
        <v>9742</v>
      </c>
      <c r="G1316" t="s">
        <v>3989</v>
      </c>
    </row>
    <row r="1317" spans="1:7" x14ac:dyDescent="0.25">
      <c r="A1317" t="s">
        <v>847</v>
      </c>
      <c r="B1317" t="s">
        <v>2543</v>
      </c>
      <c r="C1317">
        <v>1996</v>
      </c>
      <c r="E1317" t="s">
        <v>3137</v>
      </c>
      <c r="F1317" t="s">
        <v>8645</v>
      </c>
      <c r="G1317" t="s">
        <v>3989</v>
      </c>
    </row>
    <row r="1318" spans="1:7" x14ac:dyDescent="0.25">
      <c r="A1318" t="s">
        <v>1795</v>
      </c>
      <c r="B1318" t="s">
        <v>2543</v>
      </c>
      <c r="C1318">
        <v>1987</v>
      </c>
      <c r="E1318" t="s">
        <v>3286</v>
      </c>
      <c r="F1318" t="s">
        <v>8929</v>
      </c>
      <c r="G1318" t="s">
        <v>3989</v>
      </c>
    </row>
    <row r="1319" spans="1:7" x14ac:dyDescent="0.25">
      <c r="A1319" t="s">
        <v>2154</v>
      </c>
      <c r="B1319" t="s">
        <v>2543</v>
      </c>
      <c r="C1319">
        <v>1980</v>
      </c>
      <c r="E1319" t="s">
        <v>3286</v>
      </c>
      <c r="F1319" t="s">
        <v>9022</v>
      </c>
      <c r="G1319" t="s">
        <v>3989</v>
      </c>
    </row>
    <row r="1320" spans="1:7" x14ac:dyDescent="0.25">
      <c r="A1320" t="s">
        <v>1443</v>
      </c>
      <c r="B1320" t="s">
        <v>2546</v>
      </c>
      <c r="C1320">
        <v>2018</v>
      </c>
      <c r="E1320" t="s">
        <v>2982</v>
      </c>
      <c r="F1320" t="s">
        <v>8844</v>
      </c>
      <c r="G1320" t="s">
        <v>3989</v>
      </c>
    </row>
    <row r="1321" spans="1:7" x14ac:dyDescent="0.25">
      <c r="A1321" t="s">
        <v>1294</v>
      </c>
      <c r="B1321" t="s">
        <v>2550</v>
      </c>
      <c r="C1321">
        <v>2019</v>
      </c>
      <c r="E1321" t="s">
        <v>3234</v>
      </c>
      <c r="F1321" t="s">
        <v>8798</v>
      </c>
      <c r="G1321" t="s">
        <v>3989</v>
      </c>
    </row>
    <row r="1322" spans="1:7" x14ac:dyDescent="0.25">
      <c r="A1322" t="s">
        <v>2556</v>
      </c>
      <c r="B1322" t="s">
        <v>2554</v>
      </c>
      <c r="C1322">
        <v>2018</v>
      </c>
      <c r="D1322" t="s">
        <v>187</v>
      </c>
      <c r="F1322" t="s">
        <v>9743</v>
      </c>
      <c r="G1322" t="s">
        <v>3989</v>
      </c>
    </row>
    <row r="1323" spans="1:7" x14ac:dyDescent="0.25">
      <c r="A1323" t="s">
        <v>2132</v>
      </c>
      <c r="B1323" t="s">
        <v>2556</v>
      </c>
      <c r="C1323">
        <v>2013</v>
      </c>
      <c r="E1323" t="s">
        <v>3311</v>
      </c>
      <c r="F1323" t="s">
        <v>8987</v>
      </c>
      <c r="G1323" t="s">
        <v>3989</v>
      </c>
    </row>
    <row r="1324" spans="1:7" x14ac:dyDescent="0.25">
      <c r="A1324" t="s">
        <v>350</v>
      </c>
      <c r="B1324" t="s">
        <v>2560</v>
      </c>
      <c r="C1324">
        <v>2018</v>
      </c>
      <c r="E1324" t="s">
        <v>2982</v>
      </c>
      <c r="F1324" t="s">
        <v>8476</v>
      </c>
      <c r="G1324" t="s">
        <v>3989</v>
      </c>
    </row>
    <row r="1325" spans="1:7" x14ac:dyDescent="0.25">
      <c r="A1325" t="s">
        <v>353</v>
      </c>
      <c r="B1325" t="s">
        <v>2560</v>
      </c>
      <c r="C1325">
        <v>2023</v>
      </c>
      <c r="E1325" s="10" t="s">
        <v>9821</v>
      </c>
      <c r="F1325" t="s">
        <v>10017</v>
      </c>
      <c r="G1325" t="s">
        <v>187</v>
      </c>
    </row>
    <row r="1326" spans="1:7" x14ac:dyDescent="0.25">
      <c r="A1326" t="s">
        <v>9820</v>
      </c>
      <c r="B1326" t="s">
        <v>2560</v>
      </c>
      <c r="C1326">
        <v>2025</v>
      </c>
      <c r="E1326" s="10" t="s">
        <v>9821</v>
      </c>
      <c r="F1326" t="s">
        <v>10017</v>
      </c>
      <c r="G1326" t="s">
        <v>187</v>
      </c>
    </row>
    <row r="1327" spans="1:7" x14ac:dyDescent="0.25">
      <c r="A1327" t="s">
        <v>1298</v>
      </c>
      <c r="B1327" t="s">
        <v>2560</v>
      </c>
      <c r="C1327">
        <v>2024</v>
      </c>
      <c r="E1327" s="10" t="s">
        <v>9821</v>
      </c>
      <c r="F1327" t="s">
        <v>10017</v>
      </c>
      <c r="G1327" t="s">
        <v>187</v>
      </c>
    </row>
    <row r="1328" spans="1:7" x14ac:dyDescent="0.25">
      <c r="A1328" t="s">
        <v>90</v>
      </c>
      <c r="B1328" t="s">
        <v>2560</v>
      </c>
      <c r="C1328">
        <v>2017</v>
      </c>
      <c r="E1328" t="s">
        <v>3377</v>
      </c>
      <c r="F1328" t="s">
        <v>9143</v>
      </c>
      <c r="G1328" t="s">
        <v>3989</v>
      </c>
    </row>
    <row r="1329" spans="1:7" x14ac:dyDescent="0.25">
      <c r="A1329" t="s">
        <v>90</v>
      </c>
      <c r="B1329" t="s">
        <v>2563</v>
      </c>
      <c r="C1329">
        <v>2017</v>
      </c>
      <c r="E1329" t="s">
        <v>3378</v>
      </c>
      <c r="F1329" t="s">
        <v>9144</v>
      </c>
      <c r="G1329" t="s">
        <v>3989</v>
      </c>
    </row>
    <row r="1330" spans="1:7" x14ac:dyDescent="0.25">
      <c r="A1330" t="s">
        <v>2073</v>
      </c>
      <c r="B1330" t="s">
        <v>2567</v>
      </c>
      <c r="C1330">
        <v>2010</v>
      </c>
      <c r="E1330" t="s">
        <v>2982</v>
      </c>
      <c r="F1330" t="s">
        <v>8977</v>
      </c>
      <c r="G1330" t="s">
        <v>3989</v>
      </c>
    </row>
    <row r="1331" spans="1:7" x14ac:dyDescent="0.25">
      <c r="A1331" t="s">
        <v>160</v>
      </c>
      <c r="B1331" t="s">
        <v>2567</v>
      </c>
      <c r="C1331">
        <v>2011</v>
      </c>
      <c r="E1331" t="s">
        <v>2982</v>
      </c>
      <c r="F1331" t="s">
        <v>9282</v>
      </c>
      <c r="G1331" t="s">
        <v>3989</v>
      </c>
    </row>
    <row r="1332" spans="1:7" x14ac:dyDescent="0.25">
      <c r="A1332" t="s">
        <v>2804</v>
      </c>
      <c r="B1332" t="s">
        <v>2567</v>
      </c>
      <c r="C1332">
        <v>2021</v>
      </c>
      <c r="E1332" s="10" t="s">
        <v>8431</v>
      </c>
      <c r="F1332" t="s">
        <v>8432</v>
      </c>
      <c r="G1332" t="s">
        <v>3989</v>
      </c>
    </row>
    <row r="1333" spans="1:7" x14ac:dyDescent="0.25">
      <c r="A1333" t="s">
        <v>2594</v>
      </c>
      <c r="B1333" t="s">
        <v>14263</v>
      </c>
      <c r="C1333">
        <v>2019</v>
      </c>
      <c r="E1333" t="s">
        <v>2982</v>
      </c>
      <c r="F1333" t="s">
        <v>14326</v>
      </c>
      <c r="G1333" t="s">
        <v>3989</v>
      </c>
    </row>
    <row r="1334" spans="1:7" x14ac:dyDescent="0.25">
      <c r="A1334" t="s">
        <v>2947</v>
      </c>
      <c r="B1334" t="s">
        <v>2571</v>
      </c>
      <c r="C1334">
        <v>1994</v>
      </c>
      <c r="E1334" t="s">
        <v>3434</v>
      </c>
      <c r="F1334" t="s">
        <v>9352</v>
      </c>
      <c r="G1334" t="s">
        <v>3989</v>
      </c>
    </row>
    <row r="1335" spans="1:7" x14ac:dyDescent="0.25">
      <c r="A1335" t="s">
        <v>90</v>
      </c>
      <c r="B1335" t="s">
        <v>2575</v>
      </c>
      <c r="C1335">
        <v>2017</v>
      </c>
      <c r="E1335" t="s">
        <v>3379</v>
      </c>
      <c r="F1335" t="s">
        <v>9145</v>
      </c>
      <c r="G1335" t="s">
        <v>3989</v>
      </c>
    </row>
    <row r="1336" spans="1:7" x14ac:dyDescent="0.25">
      <c r="A1336" t="s">
        <v>984</v>
      </c>
      <c r="B1336" t="s">
        <v>2578</v>
      </c>
      <c r="C1336">
        <v>2010</v>
      </c>
      <c r="E1336" t="s">
        <v>3167</v>
      </c>
      <c r="F1336" t="s">
        <v>8684</v>
      </c>
      <c r="G1336" t="s">
        <v>3989</v>
      </c>
    </row>
    <row r="1337" spans="1:7" x14ac:dyDescent="0.25">
      <c r="A1337" t="s">
        <v>1761</v>
      </c>
      <c r="B1337" t="s">
        <v>2578</v>
      </c>
      <c r="C1337">
        <v>1995</v>
      </c>
      <c r="E1337" t="s">
        <v>3272</v>
      </c>
      <c r="F1337" t="s">
        <v>8905</v>
      </c>
      <c r="G1337" t="s">
        <v>3989</v>
      </c>
    </row>
    <row r="1338" spans="1:7" x14ac:dyDescent="0.25">
      <c r="A1338" t="s">
        <v>2571</v>
      </c>
      <c r="B1338" t="s">
        <v>2578</v>
      </c>
      <c r="C1338">
        <v>1998</v>
      </c>
      <c r="E1338" t="s">
        <v>3167</v>
      </c>
      <c r="F1338" t="s">
        <v>9226</v>
      </c>
      <c r="G1338" t="s">
        <v>3989</v>
      </c>
    </row>
    <row r="1339" spans="1:7" x14ac:dyDescent="0.25">
      <c r="A1339" t="s">
        <v>341</v>
      </c>
      <c r="B1339" t="s">
        <v>2587</v>
      </c>
      <c r="C1339">
        <v>1997</v>
      </c>
      <c r="D1339" t="s">
        <v>187</v>
      </c>
      <c r="F1339" t="s">
        <v>9744</v>
      </c>
      <c r="G1339" t="s">
        <v>3989</v>
      </c>
    </row>
    <row r="1340" spans="1:7" x14ac:dyDescent="0.25">
      <c r="A1340" t="s">
        <v>1294</v>
      </c>
      <c r="B1340" t="s">
        <v>2590</v>
      </c>
      <c r="C1340">
        <v>2019</v>
      </c>
      <c r="E1340" t="s">
        <v>3235</v>
      </c>
      <c r="F1340" t="s">
        <v>8799</v>
      </c>
      <c r="G1340" t="s">
        <v>3989</v>
      </c>
    </row>
    <row r="1341" spans="1:7" x14ac:dyDescent="0.25">
      <c r="A1341" t="s">
        <v>90</v>
      </c>
      <c r="B1341" t="s">
        <v>2590</v>
      </c>
      <c r="C1341">
        <v>2017</v>
      </c>
      <c r="E1341" s="10" t="s">
        <v>3235</v>
      </c>
      <c r="F1341" t="s">
        <v>9373</v>
      </c>
      <c r="G1341" t="s">
        <v>3989</v>
      </c>
    </row>
    <row r="1342" spans="1:7" x14ac:dyDescent="0.25">
      <c r="A1342" t="s">
        <v>160</v>
      </c>
      <c r="B1342" t="s">
        <v>2590</v>
      </c>
      <c r="C1342">
        <v>2011</v>
      </c>
      <c r="E1342" s="10" t="s">
        <v>9375</v>
      </c>
      <c r="F1342" t="s">
        <v>9374</v>
      </c>
      <c r="G1342" t="s">
        <v>3989</v>
      </c>
    </row>
    <row r="1343" spans="1:7" x14ac:dyDescent="0.25">
      <c r="A1343" t="s">
        <v>924</v>
      </c>
      <c r="B1343" t="s">
        <v>2594</v>
      </c>
      <c r="C1343">
        <v>2019</v>
      </c>
      <c r="E1343" t="s">
        <v>3151</v>
      </c>
      <c r="F1343" t="s">
        <v>8668</v>
      </c>
      <c r="G1343" t="s">
        <v>3989</v>
      </c>
    </row>
    <row r="1344" spans="1:7" x14ac:dyDescent="0.25">
      <c r="A1344" t="s">
        <v>2136</v>
      </c>
      <c r="B1344" t="s">
        <v>2596</v>
      </c>
      <c r="C1344">
        <v>2020</v>
      </c>
      <c r="E1344" s="10" t="s">
        <v>3314</v>
      </c>
      <c r="F1344" t="s">
        <v>9745</v>
      </c>
      <c r="G1344" t="s">
        <v>3989</v>
      </c>
    </row>
    <row r="1345" spans="1:7" x14ac:dyDescent="0.25">
      <c r="A1345" t="s">
        <v>574</v>
      </c>
      <c r="B1345" t="s">
        <v>2599</v>
      </c>
      <c r="C1345">
        <v>2019</v>
      </c>
      <c r="E1345" t="s">
        <v>3078</v>
      </c>
      <c r="F1345" t="s">
        <v>8553</v>
      </c>
      <c r="G1345" t="s">
        <v>3989</v>
      </c>
    </row>
    <row r="1346" spans="1:7" x14ac:dyDescent="0.25">
      <c r="A1346" t="s">
        <v>759</v>
      </c>
      <c r="B1346" t="s">
        <v>2599</v>
      </c>
      <c r="C1346">
        <v>2018</v>
      </c>
      <c r="E1346" t="s">
        <v>3078</v>
      </c>
      <c r="F1346" t="s">
        <v>8611</v>
      </c>
      <c r="G1346" t="s">
        <v>3989</v>
      </c>
    </row>
    <row r="1347" spans="1:7" x14ac:dyDescent="0.25">
      <c r="A1347" t="s">
        <v>1294</v>
      </c>
      <c r="B1347" t="s">
        <v>2599</v>
      </c>
      <c r="C1347">
        <v>2019</v>
      </c>
      <c r="E1347" t="s">
        <v>3236</v>
      </c>
      <c r="F1347" t="s">
        <v>8800</v>
      </c>
      <c r="G1347" t="s">
        <v>3989</v>
      </c>
    </row>
    <row r="1348" spans="1:7" x14ac:dyDescent="0.25">
      <c r="A1348" t="s">
        <v>2804</v>
      </c>
      <c r="B1348" t="s">
        <v>2603</v>
      </c>
      <c r="C1348">
        <v>2021</v>
      </c>
      <c r="E1348" t="s">
        <v>3013</v>
      </c>
      <c r="F1348" t="s">
        <v>9746</v>
      </c>
      <c r="G1348" t="s">
        <v>187</v>
      </c>
    </row>
    <row r="1349" spans="1:7" x14ac:dyDescent="0.25">
      <c r="A1349" t="s">
        <v>1144</v>
      </c>
      <c r="B1349" t="s">
        <v>2605</v>
      </c>
      <c r="C1349">
        <v>2012</v>
      </c>
      <c r="E1349" t="s">
        <v>2982</v>
      </c>
      <c r="F1349" t="s">
        <v>8751</v>
      </c>
      <c r="G1349" t="s">
        <v>3989</v>
      </c>
    </row>
    <row r="1350" spans="1:7" x14ac:dyDescent="0.25">
      <c r="A1350" t="s">
        <v>2804</v>
      </c>
      <c r="B1350" t="s">
        <v>2609</v>
      </c>
      <c r="C1350">
        <v>2021</v>
      </c>
      <c r="E1350" t="s">
        <v>3427</v>
      </c>
      <c r="F1350" t="s">
        <v>9747</v>
      </c>
      <c r="G1350" t="s">
        <v>187</v>
      </c>
    </row>
    <row r="1351" spans="1:7" x14ac:dyDescent="0.25">
      <c r="A1351" t="s">
        <v>2136</v>
      </c>
      <c r="B1351" t="s">
        <v>2612</v>
      </c>
      <c r="C1351">
        <v>2020</v>
      </c>
      <c r="E1351" t="s">
        <v>3315</v>
      </c>
      <c r="F1351" t="s">
        <v>9748</v>
      </c>
      <c r="G1351" t="s">
        <v>187</v>
      </c>
    </row>
    <row r="1352" spans="1:7" x14ac:dyDescent="0.25">
      <c r="A1352" t="s">
        <v>924</v>
      </c>
      <c r="B1352" t="s">
        <v>2614</v>
      </c>
      <c r="C1352">
        <v>2019</v>
      </c>
      <c r="E1352" t="s">
        <v>3152</v>
      </c>
      <c r="F1352" t="s">
        <v>9749</v>
      </c>
      <c r="G1352" t="s">
        <v>187</v>
      </c>
    </row>
    <row r="1353" spans="1:7" x14ac:dyDescent="0.25">
      <c r="A1353" t="s">
        <v>2594</v>
      </c>
      <c r="B1353" t="s">
        <v>2614</v>
      </c>
      <c r="C1353">
        <v>2019</v>
      </c>
      <c r="E1353" t="s">
        <v>3152</v>
      </c>
      <c r="F1353" t="s">
        <v>9232</v>
      </c>
      <c r="G1353" t="s">
        <v>3989</v>
      </c>
    </row>
    <row r="1354" spans="1:7" x14ac:dyDescent="0.25">
      <c r="A1354" t="s">
        <v>836</v>
      </c>
      <c r="B1354" t="s">
        <v>160</v>
      </c>
      <c r="C1354">
        <v>2010</v>
      </c>
      <c r="E1354" t="s">
        <v>3129</v>
      </c>
      <c r="F1354" t="s">
        <v>10018</v>
      </c>
      <c r="G1354" t="s">
        <v>187</v>
      </c>
    </row>
    <row r="1355" spans="1:7" x14ac:dyDescent="0.25">
      <c r="A1355" t="s">
        <v>2428</v>
      </c>
      <c r="B1355" t="s">
        <v>160</v>
      </c>
      <c r="C1355">
        <v>2008</v>
      </c>
      <c r="E1355" t="s">
        <v>3129</v>
      </c>
      <c r="F1355" t="s">
        <v>10018</v>
      </c>
      <c r="G1355" t="s">
        <v>187</v>
      </c>
    </row>
    <row r="1356" spans="1:7" x14ac:dyDescent="0.25">
      <c r="A1356" t="s">
        <v>160</v>
      </c>
      <c r="B1356" t="s">
        <v>2619</v>
      </c>
      <c r="C1356">
        <v>2011</v>
      </c>
      <c r="D1356" t="s">
        <v>187</v>
      </c>
      <c r="F1356" t="s">
        <v>9750</v>
      </c>
      <c r="G1356" t="s">
        <v>3989</v>
      </c>
    </row>
    <row r="1357" spans="1:7" x14ac:dyDescent="0.25">
      <c r="A1357" t="s">
        <v>623</v>
      </c>
      <c r="B1357" t="s">
        <v>2623</v>
      </c>
      <c r="C1357">
        <v>2017</v>
      </c>
      <c r="E1357" t="s">
        <v>3080</v>
      </c>
      <c r="F1357" t="s">
        <v>8556</v>
      </c>
      <c r="G1357" t="s">
        <v>3989</v>
      </c>
    </row>
    <row r="1358" spans="1:7" x14ac:dyDescent="0.25">
      <c r="A1358" t="s">
        <v>994</v>
      </c>
      <c r="B1358" t="s">
        <v>2623</v>
      </c>
      <c r="C1358">
        <v>2011</v>
      </c>
      <c r="E1358" t="s">
        <v>3080</v>
      </c>
      <c r="F1358" t="s">
        <v>8687</v>
      </c>
      <c r="G1358" t="s">
        <v>3989</v>
      </c>
    </row>
    <row r="1359" spans="1:7" x14ac:dyDescent="0.25">
      <c r="A1359" t="s">
        <v>1004</v>
      </c>
      <c r="B1359" t="s">
        <v>2623</v>
      </c>
      <c r="C1359">
        <v>2006</v>
      </c>
      <c r="E1359" t="s">
        <v>3173</v>
      </c>
      <c r="F1359" t="s">
        <v>8691</v>
      </c>
      <c r="G1359" t="s">
        <v>3989</v>
      </c>
    </row>
    <row r="1360" spans="1:7" x14ac:dyDescent="0.25">
      <c r="A1360" t="s">
        <v>2154</v>
      </c>
      <c r="B1360" t="s">
        <v>2625</v>
      </c>
      <c r="C1360">
        <v>1980</v>
      </c>
      <c r="E1360" t="s">
        <v>3325</v>
      </c>
      <c r="F1360" t="s">
        <v>9023</v>
      </c>
      <c r="G1360" t="s">
        <v>3989</v>
      </c>
    </row>
    <row r="1361" spans="1:7" x14ac:dyDescent="0.25">
      <c r="A1361" t="s">
        <v>2721</v>
      </c>
      <c r="B1361" t="s">
        <v>2625</v>
      </c>
      <c r="C1361">
        <v>1993</v>
      </c>
      <c r="E1361" t="s">
        <v>3418</v>
      </c>
      <c r="F1361" t="s">
        <v>9751</v>
      </c>
      <c r="G1361" t="s">
        <v>187</v>
      </c>
    </row>
    <row r="1362" spans="1:7" x14ac:dyDescent="0.25">
      <c r="A1362" t="s">
        <v>914</v>
      </c>
      <c r="B1362" t="s">
        <v>2630</v>
      </c>
      <c r="C1362">
        <v>2013</v>
      </c>
      <c r="E1362" t="s">
        <v>3146</v>
      </c>
      <c r="F1362" t="s">
        <v>8661</v>
      </c>
      <c r="G1362" t="s">
        <v>3989</v>
      </c>
    </row>
    <row r="1363" spans="1:7" x14ac:dyDescent="0.25">
      <c r="A1363" t="s">
        <v>260</v>
      </c>
      <c r="B1363" t="s">
        <v>2634</v>
      </c>
      <c r="C1363">
        <v>1990</v>
      </c>
      <c r="E1363" t="s">
        <v>3004</v>
      </c>
      <c r="F1363" t="s">
        <v>8457</v>
      </c>
      <c r="G1363" t="s">
        <v>3989</v>
      </c>
    </row>
    <row r="1364" spans="1:7" x14ac:dyDescent="0.25">
      <c r="A1364" t="s">
        <v>1420</v>
      </c>
      <c r="B1364" t="s">
        <v>2634</v>
      </c>
      <c r="C1364">
        <v>2007</v>
      </c>
      <c r="E1364" t="s">
        <v>3004</v>
      </c>
      <c r="F1364" t="s">
        <v>8815</v>
      </c>
      <c r="G1364" t="s">
        <v>3989</v>
      </c>
    </row>
    <row r="1365" spans="1:7" x14ac:dyDescent="0.25">
      <c r="A1365" t="s">
        <v>2023</v>
      </c>
      <c r="B1365" t="s">
        <v>2634</v>
      </c>
      <c r="C1365">
        <v>2003</v>
      </c>
      <c r="E1365" t="s">
        <v>3004</v>
      </c>
      <c r="F1365" t="s">
        <v>9752</v>
      </c>
      <c r="G1365" t="s">
        <v>187</v>
      </c>
    </row>
    <row r="1366" spans="1:7" x14ac:dyDescent="0.25">
      <c r="A1366" t="s">
        <v>2943</v>
      </c>
      <c r="B1366" t="s">
        <v>2637</v>
      </c>
      <c r="C1366">
        <v>2010</v>
      </c>
      <c r="D1366" t="s">
        <v>187</v>
      </c>
      <c r="E1366" t="s">
        <v>3432</v>
      </c>
      <c r="F1366" t="s">
        <v>9753</v>
      </c>
      <c r="G1366" t="s">
        <v>3989</v>
      </c>
    </row>
    <row r="1367" spans="1:7" x14ac:dyDescent="0.25">
      <c r="A1367" t="s">
        <v>689</v>
      </c>
      <c r="B1367" t="s">
        <v>14306</v>
      </c>
      <c r="C1367">
        <v>2015</v>
      </c>
      <c r="E1367" t="s">
        <v>2982</v>
      </c>
      <c r="F1367" t="s">
        <v>14309</v>
      </c>
      <c r="G1367" t="s">
        <v>3989</v>
      </c>
    </row>
    <row r="1368" spans="1:7" x14ac:dyDescent="0.25">
      <c r="A1368" t="s">
        <v>323</v>
      </c>
      <c r="B1368" t="s">
        <v>2643</v>
      </c>
      <c r="C1368">
        <v>2020</v>
      </c>
      <c r="E1368" t="s">
        <v>3007</v>
      </c>
      <c r="F1368" t="s">
        <v>8461</v>
      </c>
      <c r="G1368" t="s">
        <v>3989</v>
      </c>
    </row>
    <row r="1369" spans="1:7" x14ac:dyDescent="0.25">
      <c r="A1369" t="s">
        <v>90</v>
      </c>
      <c r="B1369" t="s">
        <v>2643</v>
      </c>
      <c r="C1369">
        <v>2017</v>
      </c>
      <c r="E1369" t="s">
        <v>3380</v>
      </c>
      <c r="F1369" t="s">
        <v>9146</v>
      </c>
      <c r="G1369" t="s">
        <v>3989</v>
      </c>
    </row>
    <row r="1370" spans="1:7" x14ac:dyDescent="0.25">
      <c r="A1370" t="s">
        <v>160</v>
      </c>
      <c r="B1370" t="s">
        <v>2645</v>
      </c>
      <c r="C1370">
        <v>2011</v>
      </c>
      <c r="E1370" t="s">
        <v>3410</v>
      </c>
      <c r="F1370" t="s">
        <v>9283</v>
      </c>
      <c r="G1370" t="s">
        <v>3989</v>
      </c>
    </row>
    <row r="1371" spans="1:7" x14ac:dyDescent="0.25">
      <c r="A1371" t="s">
        <v>2698</v>
      </c>
      <c r="B1371" t="s">
        <v>2645</v>
      </c>
      <c r="C1371">
        <v>2022</v>
      </c>
      <c r="E1371" t="s">
        <v>3410</v>
      </c>
      <c r="F1371" t="s">
        <v>9295</v>
      </c>
      <c r="G1371" t="s">
        <v>3989</v>
      </c>
    </row>
    <row r="1372" spans="1:7" x14ac:dyDescent="0.25">
      <c r="A1372" t="s">
        <v>383</v>
      </c>
      <c r="B1372" t="s">
        <v>2648</v>
      </c>
      <c r="C1372">
        <v>2017</v>
      </c>
      <c r="E1372" t="s">
        <v>3055</v>
      </c>
      <c r="F1372" t="s">
        <v>8520</v>
      </c>
      <c r="G1372" t="s">
        <v>3989</v>
      </c>
    </row>
    <row r="1373" spans="1:7" x14ac:dyDescent="0.25">
      <c r="A1373" t="s">
        <v>1443</v>
      </c>
      <c r="B1373" t="s">
        <v>2648</v>
      </c>
      <c r="C1373">
        <v>2018</v>
      </c>
      <c r="E1373" t="s">
        <v>3055</v>
      </c>
      <c r="F1373" t="s">
        <v>8845</v>
      </c>
      <c r="G1373" t="s">
        <v>3989</v>
      </c>
    </row>
    <row r="1374" spans="1:7" x14ac:dyDescent="0.25">
      <c r="A1374" t="s">
        <v>90</v>
      </c>
      <c r="B1374" t="s">
        <v>2648</v>
      </c>
      <c r="C1374">
        <v>2017</v>
      </c>
      <c r="E1374" t="s">
        <v>3055</v>
      </c>
      <c r="F1374" t="s">
        <v>9147</v>
      </c>
      <c r="G1374" t="s">
        <v>3989</v>
      </c>
    </row>
    <row r="1375" spans="1:7" x14ac:dyDescent="0.25">
      <c r="A1375" t="s">
        <v>2481</v>
      </c>
      <c r="B1375" t="s">
        <v>2648</v>
      </c>
      <c r="C1375">
        <v>2020</v>
      </c>
      <c r="E1375" s="10" t="s">
        <v>8359</v>
      </c>
      <c r="F1375" t="s">
        <v>9211</v>
      </c>
      <c r="G1375" t="s">
        <v>3989</v>
      </c>
    </row>
    <row r="1376" spans="1:7" x14ac:dyDescent="0.25">
      <c r="A1376" t="s">
        <v>160</v>
      </c>
      <c r="B1376" t="s">
        <v>2652</v>
      </c>
      <c r="C1376">
        <v>2011</v>
      </c>
      <c r="D1376" t="s">
        <v>187</v>
      </c>
      <c r="F1376" t="s">
        <v>9754</v>
      </c>
      <c r="G1376" t="s">
        <v>3989</v>
      </c>
    </row>
    <row r="1377" spans="1:7" x14ac:dyDescent="0.25">
      <c r="A1377" t="s">
        <v>353</v>
      </c>
      <c r="B1377" t="s">
        <v>7909</v>
      </c>
      <c r="C1377">
        <v>2023</v>
      </c>
      <c r="E1377" t="s">
        <v>2982</v>
      </c>
      <c r="F1377" t="s">
        <v>8513</v>
      </c>
      <c r="G1377" t="s">
        <v>3989</v>
      </c>
    </row>
    <row r="1378" spans="1:7" x14ac:dyDescent="0.25">
      <c r="A1378" t="s">
        <v>2804</v>
      </c>
      <c r="B1378" t="s">
        <v>8117</v>
      </c>
      <c r="C1378">
        <v>2021</v>
      </c>
      <c r="E1378" s="10" t="s">
        <v>8118</v>
      </c>
      <c r="F1378" t="s">
        <v>9334</v>
      </c>
      <c r="G1378" t="s">
        <v>3989</v>
      </c>
    </row>
    <row r="1379" spans="1:7" x14ac:dyDescent="0.25">
      <c r="A1379" t="s">
        <v>2721</v>
      </c>
      <c r="B1379" t="s">
        <v>2656</v>
      </c>
      <c r="C1379">
        <v>1993</v>
      </c>
      <c r="D1379" t="s">
        <v>187</v>
      </c>
      <c r="F1379" t="s">
        <v>9755</v>
      </c>
      <c r="G1379" t="s">
        <v>3989</v>
      </c>
    </row>
    <row r="1380" spans="1:7" x14ac:dyDescent="0.25">
      <c r="A1380" t="s">
        <v>1443</v>
      </c>
      <c r="B1380" t="s">
        <v>2659</v>
      </c>
      <c r="C1380">
        <v>2018</v>
      </c>
      <c r="E1380" t="s">
        <v>3251</v>
      </c>
      <c r="F1380" t="s">
        <v>9756</v>
      </c>
      <c r="G1380" t="s">
        <v>187</v>
      </c>
    </row>
    <row r="1381" spans="1:7" x14ac:dyDescent="0.25">
      <c r="A1381" t="s">
        <v>1947</v>
      </c>
      <c r="B1381" t="s">
        <v>2659</v>
      </c>
      <c r="C1381">
        <v>2021</v>
      </c>
      <c r="E1381" t="s">
        <v>3251</v>
      </c>
      <c r="F1381" t="s">
        <v>9757</v>
      </c>
      <c r="G1381" t="s">
        <v>187</v>
      </c>
    </row>
    <row r="1382" spans="1:7" x14ac:dyDescent="0.25">
      <c r="A1382" t="s">
        <v>2324</v>
      </c>
      <c r="B1382" t="s">
        <v>2659</v>
      </c>
      <c r="C1382">
        <v>2022</v>
      </c>
      <c r="E1382" t="s">
        <v>3251</v>
      </c>
      <c r="F1382" t="s">
        <v>9758</v>
      </c>
      <c r="G1382" t="s">
        <v>187</v>
      </c>
    </row>
    <row r="1383" spans="1:7" x14ac:dyDescent="0.25">
      <c r="A1383" t="s">
        <v>90</v>
      </c>
      <c r="B1383" t="s">
        <v>2659</v>
      </c>
      <c r="C1383">
        <v>2017</v>
      </c>
      <c r="E1383" t="s">
        <v>3251</v>
      </c>
      <c r="F1383" t="s">
        <v>9148</v>
      </c>
      <c r="G1383" t="s">
        <v>3989</v>
      </c>
    </row>
    <row r="1384" spans="1:7" x14ac:dyDescent="0.25">
      <c r="A1384" t="s">
        <v>759</v>
      </c>
      <c r="B1384" t="s">
        <v>2663</v>
      </c>
      <c r="C1384">
        <v>2018</v>
      </c>
      <c r="D1384" t="s">
        <v>187</v>
      </c>
      <c r="E1384" t="s">
        <v>3123</v>
      </c>
      <c r="F1384" t="s">
        <v>8612</v>
      </c>
      <c r="G1384" t="s">
        <v>3989</v>
      </c>
    </row>
    <row r="1385" spans="1:7" x14ac:dyDescent="0.25">
      <c r="A1385" t="s">
        <v>237</v>
      </c>
      <c r="B1385" t="s">
        <v>2667</v>
      </c>
      <c r="C1385">
        <v>2021</v>
      </c>
      <c r="E1385" t="s">
        <v>2985</v>
      </c>
      <c r="F1385" t="s">
        <v>8440</v>
      </c>
      <c r="G1385" t="s">
        <v>3989</v>
      </c>
    </row>
    <row r="1386" spans="1:7" x14ac:dyDescent="0.25">
      <c r="A1386" t="s">
        <v>353</v>
      </c>
      <c r="B1386" t="s">
        <v>2667</v>
      </c>
      <c r="C1386">
        <v>2023</v>
      </c>
      <c r="E1386" t="s">
        <v>2985</v>
      </c>
      <c r="F1386" t="s">
        <v>8514</v>
      </c>
      <c r="G1386" t="s">
        <v>3989</v>
      </c>
    </row>
    <row r="1387" spans="1:7" x14ac:dyDescent="0.25">
      <c r="A1387" t="s">
        <v>1435</v>
      </c>
      <c r="B1387" t="s">
        <v>2667</v>
      </c>
      <c r="C1387">
        <v>2021</v>
      </c>
      <c r="E1387" t="s">
        <v>2985</v>
      </c>
      <c r="F1387" t="s">
        <v>8827</v>
      </c>
      <c r="G1387" t="s">
        <v>3989</v>
      </c>
    </row>
    <row r="1388" spans="1:7" x14ac:dyDescent="0.25">
      <c r="A1388" t="s">
        <v>1690</v>
      </c>
      <c r="B1388" t="s">
        <v>2667</v>
      </c>
      <c r="C1388">
        <v>2020</v>
      </c>
      <c r="E1388" t="s">
        <v>2985</v>
      </c>
      <c r="F1388" t="s">
        <v>8892</v>
      </c>
      <c r="G1388" t="s">
        <v>3989</v>
      </c>
    </row>
    <row r="1389" spans="1:7" x14ac:dyDescent="0.25">
      <c r="A1389" t="s">
        <v>90</v>
      </c>
      <c r="B1389" t="s">
        <v>2667</v>
      </c>
      <c r="C1389">
        <v>2017</v>
      </c>
      <c r="E1389" t="s">
        <v>2985</v>
      </c>
      <c r="F1389" t="s">
        <v>9149</v>
      </c>
      <c r="G1389" t="s">
        <v>3989</v>
      </c>
    </row>
    <row r="1390" spans="1:7" x14ac:dyDescent="0.25">
      <c r="A1390" t="s">
        <v>778</v>
      </c>
      <c r="B1390" t="s">
        <v>2669</v>
      </c>
      <c r="C1390">
        <v>2023</v>
      </c>
      <c r="E1390" t="s">
        <v>3127</v>
      </c>
      <c r="F1390" t="s">
        <v>8619</v>
      </c>
      <c r="G1390" t="s">
        <v>3989</v>
      </c>
    </row>
    <row r="1391" spans="1:7" x14ac:dyDescent="0.25">
      <c r="A1391" t="s">
        <v>811</v>
      </c>
      <c r="B1391" t="s">
        <v>2669</v>
      </c>
      <c r="C1391">
        <v>2024</v>
      </c>
      <c r="E1391" t="s">
        <v>3127</v>
      </c>
      <c r="F1391" t="s">
        <v>8623</v>
      </c>
      <c r="G1391" t="s">
        <v>3989</v>
      </c>
    </row>
    <row r="1392" spans="1:7" x14ac:dyDescent="0.25">
      <c r="A1392" t="s">
        <v>2804</v>
      </c>
      <c r="B1392" t="s">
        <v>2669</v>
      </c>
      <c r="C1392">
        <v>2021</v>
      </c>
      <c r="E1392" t="s">
        <v>3013</v>
      </c>
      <c r="F1392" t="s">
        <v>9759</v>
      </c>
      <c r="G1392" t="s">
        <v>187</v>
      </c>
    </row>
    <row r="1393" spans="1:7" x14ac:dyDescent="0.25">
      <c r="A1393" t="s">
        <v>2196</v>
      </c>
      <c r="B1393" t="s">
        <v>2671</v>
      </c>
      <c r="C1393">
        <v>2021</v>
      </c>
      <c r="E1393" t="s">
        <v>3336</v>
      </c>
      <c r="F1393" t="s">
        <v>9760</v>
      </c>
      <c r="G1393" t="s">
        <v>187</v>
      </c>
    </row>
    <row r="1394" spans="1:7" x14ac:dyDescent="0.25">
      <c r="A1394" t="s">
        <v>90</v>
      </c>
      <c r="B1394" t="s">
        <v>2671</v>
      </c>
      <c r="C1394">
        <v>2017</v>
      </c>
      <c r="E1394" t="s">
        <v>2982</v>
      </c>
      <c r="F1394" t="s">
        <v>9150</v>
      </c>
      <c r="G1394" t="s">
        <v>3989</v>
      </c>
    </row>
    <row r="1395" spans="1:7" x14ac:dyDescent="0.25">
      <c r="A1395" t="s">
        <v>1046</v>
      </c>
      <c r="B1395" t="s">
        <v>2675</v>
      </c>
      <c r="C1395">
        <v>2016</v>
      </c>
      <c r="E1395" t="s">
        <v>3190</v>
      </c>
      <c r="F1395" t="s">
        <v>8716</v>
      </c>
      <c r="G1395" t="s">
        <v>3989</v>
      </c>
    </row>
    <row r="1396" spans="1:7" x14ac:dyDescent="0.25">
      <c r="A1396" t="s">
        <v>1294</v>
      </c>
      <c r="B1396" t="s">
        <v>2675</v>
      </c>
      <c r="C1396">
        <v>2019</v>
      </c>
      <c r="E1396" t="s">
        <v>3190</v>
      </c>
      <c r="F1396" t="s">
        <v>8801</v>
      </c>
      <c r="G1396" t="s">
        <v>3989</v>
      </c>
    </row>
    <row r="1397" spans="1:7" x14ac:dyDescent="0.25">
      <c r="A1397" t="s">
        <v>160</v>
      </c>
      <c r="B1397" t="s">
        <v>2679</v>
      </c>
      <c r="C1397">
        <v>2011</v>
      </c>
      <c r="E1397" t="s">
        <v>3411</v>
      </c>
      <c r="F1397" t="s">
        <v>9284</v>
      </c>
      <c r="G1397" t="s">
        <v>3989</v>
      </c>
    </row>
    <row r="1398" spans="1:7" x14ac:dyDescent="0.25">
      <c r="A1398" t="s">
        <v>2721</v>
      </c>
      <c r="B1398" t="s">
        <v>2681</v>
      </c>
      <c r="C1398">
        <v>1993</v>
      </c>
      <c r="E1398" t="s">
        <v>3419</v>
      </c>
      <c r="F1398" t="s">
        <v>9301</v>
      </c>
      <c r="G1398" t="s">
        <v>3989</v>
      </c>
    </row>
    <row r="1399" spans="1:7" x14ac:dyDescent="0.25">
      <c r="A1399" t="s">
        <v>353</v>
      </c>
      <c r="B1399" t="s">
        <v>2686</v>
      </c>
      <c r="C1399">
        <v>2023</v>
      </c>
      <c r="E1399" t="s">
        <v>3050</v>
      </c>
      <c r="F1399" t="s">
        <v>8515</v>
      </c>
      <c r="G1399" t="s">
        <v>3989</v>
      </c>
    </row>
    <row r="1400" spans="1:7" x14ac:dyDescent="0.25">
      <c r="A1400" t="s">
        <v>2318</v>
      </c>
      <c r="B1400" t="s">
        <v>2686</v>
      </c>
      <c r="C1400">
        <v>2023</v>
      </c>
      <c r="E1400" t="s">
        <v>2982</v>
      </c>
      <c r="F1400" t="s">
        <v>9048</v>
      </c>
      <c r="G1400" t="s">
        <v>3989</v>
      </c>
    </row>
    <row r="1401" spans="1:7" x14ac:dyDescent="0.25">
      <c r="A1401" t="s">
        <v>90</v>
      </c>
      <c r="B1401" t="s">
        <v>2686</v>
      </c>
      <c r="C1401">
        <v>2017</v>
      </c>
      <c r="E1401" t="s">
        <v>2982</v>
      </c>
      <c r="F1401" t="s">
        <v>9151</v>
      </c>
      <c r="G1401" t="s">
        <v>3989</v>
      </c>
    </row>
    <row r="1402" spans="1:7" x14ac:dyDescent="0.25">
      <c r="A1402" t="s">
        <v>2804</v>
      </c>
      <c r="B1402" t="s">
        <v>2688</v>
      </c>
      <c r="C1402">
        <v>2021</v>
      </c>
      <c r="E1402" t="s">
        <v>3428</v>
      </c>
      <c r="F1402" t="s">
        <v>9335</v>
      </c>
      <c r="G1402" t="s">
        <v>3989</v>
      </c>
    </row>
    <row r="1403" spans="1:7" x14ac:dyDescent="0.25">
      <c r="A1403" t="s">
        <v>2804</v>
      </c>
      <c r="B1403" t="s">
        <v>2691</v>
      </c>
      <c r="C1403">
        <v>2021</v>
      </c>
      <c r="E1403" t="s">
        <v>3013</v>
      </c>
      <c r="F1403" t="s">
        <v>9761</v>
      </c>
      <c r="G1403" t="s">
        <v>187</v>
      </c>
    </row>
    <row r="1404" spans="1:7" x14ac:dyDescent="0.25">
      <c r="A1404" t="s">
        <v>1817</v>
      </c>
      <c r="B1404" t="s">
        <v>7938</v>
      </c>
      <c r="C1404">
        <v>2019</v>
      </c>
      <c r="E1404" s="10" t="s">
        <v>7937</v>
      </c>
      <c r="F1404" t="s">
        <v>8936</v>
      </c>
      <c r="G1404" t="s">
        <v>3989</v>
      </c>
    </row>
    <row r="1405" spans="1:7" x14ac:dyDescent="0.25">
      <c r="A1405" t="s">
        <v>90</v>
      </c>
      <c r="B1405" t="s">
        <v>7938</v>
      </c>
      <c r="C1405">
        <v>2017</v>
      </c>
      <c r="E1405" s="10" t="s">
        <v>7937</v>
      </c>
      <c r="F1405" t="s">
        <v>9152</v>
      </c>
      <c r="G1405" t="s">
        <v>3989</v>
      </c>
    </row>
    <row r="1406" spans="1:7" x14ac:dyDescent="0.25">
      <c r="A1406" t="s">
        <v>209</v>
      </c>
      <c r="B1406" t="s">
        <v>2695</v>
      </c>
      <c r="C1406">
        <v>2024</v>
      </c>
      <c r="E1406" t="s">
        <v>2984</v>
      </c>
      <c r="F1406" t="s">
        <v>8439</v>
      </c>
      <c r="G1406" t="s">
        <v>3989</v>
      </c>
    </row>
    <row r="1407" spans="1:7" x14ac:dyDescent="0.25">
      <c r="A1407" t="s">
        <v>344</v>
      </c>
      <c r="B1407" t="s">
        <v>2695</v>
      </c>
      <c r="C1407">
        <v>2023</v>
      </c>
      <c r="E1407" t="s">
        <v>2984</v>
      </c>
      <c r="F1407" t="s">
        <v>8469</v>
      </c>
      <c r="G1407" t="s">
        <v>3989</v>
      </c>
    </row>
    <row r="1408" spans="1:7" x14ac:dyDescent="0.25">
      <c r="A1408" t="s">
        <v>2506</v>
      </c>
      <c r="B1408" t="s">
        <v>2695</v>
      </c>
      <c r="C1408">
        <v>2021</v>
      </c>
      <c r="E1408" t="s">
        <v>2984</v>
      </c>
      <c r="F1408" t="s">
        <v>9221</v>
      </c>
      <c r="G1408" t="s">
        <v>3989</v>
      </c>
    </row>
    <row r="1409" spans="1:7" x14ac:dyDescent="0.25">
      <c r="A1409" t="s">
        <v>2594</v>
      </c>
      <c r="B1409" t="s">
        <v>2695</v>
      </c>
      <c r="C1409">
        <v>2019</v>
      </c>
      <c r="E1409" t="s">
        <v>2984</v>
      </c>
      <c r="F1409" t="s">
        <v>9233</v>
      </c>
      <c r="G1409" t="s">
        <v>3989</v>
      </c>
    </row>
    <row r="1410" spans="1:7" x14ac:dyDescent="0.25">
      <c r="A1410" t="s">
        <v>847</v>
      </c>
      <c r="B1410" t="s">
        <v>2698</v>
      </c>
      <c r="C1410">
        <v>1996</v>
      </c>
      <c r="E1410" s="10" t="s">
        <v>9358</v>
      </c>
      <c r="F1410" t="s">
        <v>10019</v>
      </c>
      <c r="G1410" t="s">
        <v>3989</v>
      </c>
    </row>
    <row r="1411" spans="1:7" x14ac:dyDescent="0.25">
      <c r="A1411" t="s">
        <v>1046</v>
      </c>
      <c r="B1411" t="s">
        <v>2698</v>
      </c>
      <c r="C1411">
        <v>2016</v>
      </c>
      <c r="E1411" t="s">
        <v>3191</v>
      </c>
      <c r="F1411" t="s">
        <v>10019</v>
      </c>
      <c r="G1411" t="s">
        <v>3989</v>
      </c>
    </row>
    <row r="1412" spans="1:7" x14ac:dyDescent="0.25">
      <c r="A1412" t="s">
        <v>1294</v>
      </c>
      <c r="B1412" t="s">
        <v>2698</v>
      </c>
      <c r="C1412">
        <v>2019</v>
      </c>
      <c r="E1412" t="s">
        <v>3191</v>
      </c>
      <c r="F1412" t="s">
        <v>8802</v>
      </c>
      <c r="G1412" t="s">
        <v>3989</v>
      </c>
    </row>
    <row r="1413" spans="1:7" x14ac:dyDescent="0.25">
      <c r="A1413" t="s">
        <v>1855</v>
      </c>
      <c r="B1413" t="s">
        <v>2698</v>
      </c>
      <c r="C1413">
        <v>2015</v>
      </c>
      <c r="E1413" t="s">
        <v>3191</v>
      </c>
      <c r="F1413" t="s">
        <v>10019</v>
      </c>
      <c r="G1413" t="s">
        <v>3989</v>
      </c>
    </row>
    <row r="1414" spans="1:7" x14ac:dyDescent="0.25">
      <c r="A1414" t="s">
        <v>2099</v>
      </c>
      <c r="B1414" t="s">
        <v>2698</v>
      </c>
      <c r="C1414">
        <v>2021</v>
      </c>
      <c r="E1414" s="10" t="s">
        <v>8360</v>
      </c>
      <c r="F1414" t="s">
        <v>8981</v>
      </c>
      <c r="G1414" t="s">
        <v>3989</v>
      </c>
    </row>
    <row r="1415" spans="1:7" x14ac:dyDescent="0.25">
      <c r="A1415" t="s">
        <v>160</v>
      </c>
      <c r="B1415" t="s">
        <v>2698</v>
      </c>
      <c r="C1415">
        <v>2011</v>
      </c>
      <c r="E1415" t="s">
        <v>3191</v>
      </c>
      <c r="F1415" t="s">
        <v>10019</v>
      </c>
      <c r="G1415" t="s">
        <v>3989</v>
      </c>
    </row>
    <row r="1416" spans="1:7" x14ac:dyDescent="0.25">
      <c r="A1416" t="s">
        <v>2804</v>
      </c>
      <c r="B1416" t="s">
        <v>2698</v>
      </c>
      <c r="C1416">
        <v>2021</v>
      </c>
      <c r="E1416" s="10" t="s">
        <v>3191</v>
      </c>
      <c r="F1416" t="s">
        <v>10019</v>
      </c>
      <c r="G1416" t="s">
        <v>3989</v>
      </c>
    </row>
    <row r="1417" spans="1:7" x14ac:dyDescent="0.25">
      <c r="A1417" t="s">
        <v>746</v>
      </c>
      <c r="B1417" t="s">
        <v>2702</v>
      </c>
      <c r="C1417">
        <v>2015</v>
      </c>
      <c r="E1417" t="s">
        <v>2982</v>
      </c>
      <c r="F1417" t="s">
        <v>8591</v>
      </c>
      <c r="G1417" t="s">
        <v>3989</v>
      </c>
    </row>
    <row r="1418" spans="1:7" x14ac:dyDescent="0.25">
      <c r="A1418" t="s">
        <v>2154</v>
      </c>
      <c r="B1418" t="s">
        <v>2706</v>
      </c>
      <c r="C1418">
        <v>1980</v>
      </c>
      <c r="E1418" t="s">
        <v>3327</v>
      </c>
      <c r="F1418" t="s">
        <v>9024</v>
      </c>
      <c r="G1418" t="s">
        <v>3989</v>
      </c>
    </row>
    <row r="1419" spans="1:7" x14ac:dyDescent="0.25">
      <c r="A1419" t="s">
        <v>2706</v>
      </c>
      <c r="B1419" t="s">
        <v>2709</v>
      </c>
      <c r="C1419">
        <v>1991</v>
      </c>
      <c r="D1419" t="s">
        <v>187</v>
      </c>
      <c r="F1419" t="s">
        <v>9762</v>
      </c>
      <c r="G1419" t="s">
        <v>3989</v>
      </c>
    </row>
    <row r="1420" spans="1:7" x14ac:dyDescent="0.25">
      <c r="A1420" t="s">
        <v>1046</v>
      </c>
      <c r="B1420" t="s">
        <v>2711</v>
      </c>
      <c r="C1420">
        <v>2016</v>
      </c>
      <c r="E1420" t="s">
        <v>3192</v>
      </c>
      <c r="F1420" t="s">
        <v>8717</v>
      </c>
      <c r="G1420" t="s">
        <v>3989</v>
      </c>
    </row>
    <row r="1421" spans="1:7" x14ac:dyDescent="0.25">
      <c r="A1421" t="s">
        <v>160</v>
      </c>
      <c r="B1421" t="s">
        <v>2711</v>
      </c>
      <c r="C1421">
        <v>2011</v>
      </c>
      <c r="E1421" t="s">
        <v>3192</v>
      </c>
      <c r="F1421" t="s">
        <v>9285</v>
      </c>
      <c r="G1421" t="s">
        <v>3989</v>
      </c>
    </row>
    <row r="1422" spans="1:7" x14ac:dyDescent="0.25">
      <c r="A1422" t="s">
        <v>2721</v>
      </c>
      <c r="B1422" t="s">
        <v>2715</v>
      </c>
      <c r="C1422">
        <v>1993</v>
      </c>
      <c r="D1422" t="s">
        <v>187</v>
      </c>
      <c r="F1422" t="s">
        <v>9763</v>
      </c>
      <c r="G1422" t="s">
        <v>3989</v>
      </c>
    </row>
    <row r="1423" spans="1:7" x14ac:dyDescent="0.25">
      <c r="A1423" t="s">
        <v>2715</v>
      </c>
      <c r="B1423" t="s">
        <v>2718</v>
      </c>
      <c r="C1423">
        <v>1999</v>
      </c>
      <c r="D1423" t="s">
        <v>187</v>
      </c>
      <c r="F1423" t="s">
        <v>9764</v>
      </c>
      <c r="G1423" t="s">
        <v>3989</v>
      </c>
    </row>
    <row r="1424" spans="1:7" x14ac:dyDescent="0.25">
      <c r="A1424" t="s">
        <v>2154</v>
      </c>
      <c r="B1424" t="s">
        <v>2721</v>
      </c>
      <c r="C1424">
        <v>1980</v>
      </c>
      <c r="E1424" t="s">
        <v>3328</v>
      </c>
      <c r="F1424" t="s">
        <v>9025</v>
      </c>
      <c r="G1424" t="s">
        <v>3989</v>
      </c>
    </row>
    <row r="1425" spans="1:7" x14ac:dyDescent="0.25">
      <c r="A1425" t="s">
        <v>964</v>
      </c>
      <c r="B1425" t="s">
        <v>2724</v>
      </c>
      <c r="C1425">
        <v>2006</v>
      </c>
      <c r="E1425" t="s">
        <v>2727</v>
      </c>
      <c r="F1425" t="s">
        <v>8682</v>
      </c>
      <c r="G1425" t="s">
        <v>3989</v>
      </c>
    </row>
    <row r="1426" spans="1:7" x14ac:dyDescent="0.25">
      <c r="A1426" t="s">
        <v>1157</v>
      </c>
      <c r="B1426" t="s">
        <v>2728</v>
      </c>
      <c r="C1426">
        <v>2014</v>
      </c>
      <c r="D1426" t="s">
        <v>187</v>
      </c>
      <c r="F1426" t="s">
        <v>9765</v>
      </c>
      <c r="G1426" t="s">
        <v>3989</v>
      </c>
    </row>
    <row r="1427" spans="1:7" x14ac:dyDescent="0.25">
      <c r="A1427" t="s">
        <v>1659</v>
      </c>
      <c r="B1427" t="s">
        <v>2731</v>
      </c>
      <c r="C1427">
        <v>2012</v>
      </c>
      <c r="D1427" t="s">
        <v>187</v>
      </c>
      <c r="F1427" t="s">
        <v>9766</v>
      </c>
      <c r="G1427" t="s">
        <v>3989</v>
      </c>
    </row>
    <row r="1428" spans="1:7" x14ac:dyDescent="0.25">
      <c r="A1428" t="s">
        <v>90</v>
      </c>
      <c r="B1428" t="s">
        <v>2734</v>
      </c>
      <c r="C1428">
        <v>2017</v>
      </c>
      <c r="E1428" s="10" t="s">
        <v>14031</v>
      </c>
      <c r="F1428" t="s">
        <v>9767</v>
      </c>
      <c r="G1428" t="s">
        <v>3989</v>
      </c>
    </row>
    <row r="1429" spans="1:7" x14ac:dyDescent="0.25">
      <c r="A1429" t="s">
        <v>2185</v>
      </c>
      <c r="B1429" t="s">
        <v>2736</v>
      </c>
      <c r="C1429">
        <v>2022</v>
      </c>
      <c r="E1429" t="s">
        <v>3335</v>
      </c>
      <c r="F1429" t="s">
        <v>9041</v>
      </c>
      <c r="G1429" t="s">
        <v>3989</v>
      </c>
    </row>
    <row r="1430" spans="1:7" x14ac:dyDescent="0.25">
      <c r="A1430" t="s">
        <v>1690</v>
      </c>
      <c r="B1430" t="s">
        <v>2738</v>
      </c>
      <c r="C1430">
        <v>2020</v>
      </c>
      <c r="E1430" t="s">
        <v>2982</v>
      </c>
      <c r="F1430" t="s">
        <v>8893</v>
      </c>
      <c r="G1430" t="s">
        <v>3989</v>
      </c>
    </row>
    <row r="1431" spans="1:7" x14ac:dyDescent="0.25">
      <c r="A1431" t="s">
        <v>90</v>
      </c>
      <c r="B1431" t="s">
        <v>2738</v>
      </c>
      <c r="C1431">
        <v>2017</v>
      </c>
      <c r="E1431" t="s">
        <v>2982</v>
      </c>
      <c r="F1431" t="s">
        <v>9153</v>
      </c>
      <c r="G1431" t="s">
        <v>3989</v>
      </c>
    </row>
    <row r="1432" spans="1:7" x14ac:dyDescent="0.25">
      <c r="A1432" t="s">
        <v>1365</v>
      </c>
      <c r="B1432" t="s">
        <v>2742</v>
      </c>
      <c r="C1432">
        <v>2018</v>
      </c>
      <c r="E1432" t="s">
        <v>2982</v>
      </c>
      <c r="F1432" t="s">
        <v>8812</v>
      </c>
      <c r="G1432" t="s">
        <v>3989</v>
      </c>
    </row>
    <row r="1433" spans="1:7" x14ac:dyDescent="0.25">
      <c r="A1433" t="s">
        <v>2804</v>
      </c>
      <c r="B1433" t="s">
        <v>2742</v>
      </c>
      <c r="C1433">
        <v>2021</v>
      </c>
      <c r="E1433" t="s">
        <v>2982</v>
      </c>
      <c r="F1433" t="s">
        <v>9336</v>
      </c>
      <c r="G1433" t="s">
        <v>3989</v>
      </c>
    </row>
    <row r="1434" spans="1:7" x14ac:dyDescent="0.25">
      <c r="A1434" t="s">
        <v>930</v>
      </c>
      <c r="B1434" t="s">
        <v>2744</v>
      </c>
      <c r="C1434">
        <v>2015</v>
      </c>
      <c r="E1434" t="s">
        <v>3159</v>
      </c>
      <c r="F1434" t="s">
        <v>8674</v>
      </c>
      <c r="G1434" t="s">
        <v>3989</v>
      </c>
    </row>
    <row r="1435" spans="1:7" x14ac:dyDescent="0.25">
      <c r="A1435" t="s">
        <v>160</v>
      </c>
      <c r="B1435" t="s">
        <v>2747</v>
      </c>
      <c r="C1435">
        <v>2011</v>
      </c>
      <c r="E1435" t="s">
        <v>3412</v>
      </c>
      <c r="F1435" t="s">
        <v>9286</v>
      </c>
      <c r="G1435" t="s">
        <v>3989</v>
      </c>
    </row>
    <row r="1436" spans="1:7" x14ac:dyDescent="0.25">
      <c r="A1436" t="s">
        <v>1144</v>
      </c>
      <c r="B1436" t="s">
        <v>2751</v>
      </c>
      <c r="C1436">
        <v>2012</v>
      </c>
      <c r="E1436" t="s">
        <v>2982</v>
      </c>
      <c r="F1436" t="s">
        <v>8752</v>
      </c>
      <c r="G1436" t="s">
        <v>3989</v>
      </c>
    </row>
    <row r="1437" spans="1:7" x14ac:dyDescent="0.25">
      <c r="A1437" t="s">
        <v>90</v>
      </c>
      <c r="B1437" t="s">
        <v>2751</v>
      </c>
      <c r="C1437">
        <v>2017</v>
      </c>
      <c r="E1437" t="s">
        <v>2982</v>
      </c>
      <c r="F1437" t="s">
        <v>9154</v>
      </c>
      <c r="G1437" t="s">
        <v>3989</v>
      </c>
    </row>
    <row r="1438" spans="1:7" x14ac:dyDescent="0.25">
      <c r="A1438" t="s">
        <v>344</v>
      </c>
      <c r="B1438" t="s">
        <v>2755</v>
      </c>
      <c r="C1438">
        <v>2023</v>
      </c>
      <c r="E1438" t="s">
        <v>3013</v>
      </c>
      <c r="F1438" t="s">
        <v>9768</v>
      </c>
      <c r="G1438" t="s">
        <v>187</v>
      </c>
    </row>
    <row r="1439" spans="1:7" x14ac:dyDescent="0.25">
      <c r="A1439" t="s">
        <v>1795</v>
      </c>
      <c r="B1439" t="s">
        <v>14267</v>
      </c>
      <c r="C1439">
        <v>1987</v>
      </c>
      <c r="E1439" s="10" t="s">
        <v>14269</v>
      </c>
      <c r="F1439" t="s">
        <v>14270</v>
      </c>
      <c r="G1439" t="s">
        <v>3989</v>
      </c>
    </row>
    <row r="1440" spans="1:7" x14ac:dyDescent="0.25">
      <c r="A1440" t="s">
        <v>1443</v>
      </c>
      <c r="B1440" t="s">
        <v>8092</v>
      </c>
      <c r="C1440">
        <v>2018</v>
      </c>
      <c r="E1440" s="10" t="s">
        <v>8102</v>
      </c>
      <c r="F1440" t="s">
        <v>8846</v>
      </c>
      <c r="G1440" t="s">
        <v>3989</v>
      </c>
    </row>
    <row r="1441" spans="1:7" x14ac:dyDescent="0.25">
      <c r="A1441" t="s">
        <v>1144</v>
      </c>
      <c r="B1441" t="s">
        <v>2757</v>
      </c>
      <c r="C1441">
        <v>2012</v>
      </c>
      <c r="E1441" t="s">
        <v>2982</v>
      </c>
      <c r="F1441" t="s">
        <v>8753</v>
      </c>
      <c r="G1441" t="s">
        <v>3989</v>
      </c>
    </row>
    <row r="1442" spans="1:7" x14ac:dyDescent="0.25">
      <c r="A1442" t="s">
        <v>930</v>
      </c>
      <c r="B1442" t="s">
        <v>2760</v>
      </c>
      <c r="C1442">
        <v>2015</v>
      </c>
      <c r="E1442" t="s">
        <v>3160</v>
      </c>
      <c r="F1442" t="s">
        <v>8675</v>
      </c>
      <c r="G1442" t="s">
        <v>3989</v>
      </c>
    </row>
    <row r="1443" spans="1:7" x14ac:dyDescent="0.25">
      <c r="A1443" t="s">
        <v>2428</v>
      </c>
      <c r="B1443" t="s">
        <v>2760</v>
      </c>
      <c r="C1443">
        <v>2008</v>
      </c>
      <c r="E1443" t="s">
        <v>3160</v>
      </c>
      <c r="F1443" t="s">
        <v>9205</v>
      </c>
      <c r="G1443" t="s">
        <v>3989</v>
      </c>
    </row>
    <row r="1444" spans="1:7" x14ac:dyDescent="0.25">
      <c r="A1444" t="s">
        <v>160</v>
      </c>
      <c r="B1444" t="s">
        <v>2760</v>
      </c>
      <c r="C1444">
        <v>2011</v>
      </c>
      <c r="E1444" t="s">
        <v>3160</v>
      </c>
      <c r="F1444" t="s">
        <v>9287</v>
      </c>
      <c r="G1444" t="s">
        <v>3989</v>
      </c>
    </row>
    <row r="1445" spans="1:7" x14ac:dyDescent="0.25">
      <c r="A1445" t="s">
        <v>344</v>
      </c>
      <c r="B1445" t="s">
        <v>2763</v>
      </c>
      <c r="C1445">
        <v>2023</v>
      </c>
      <c r="E1445" s="10" t="s">
        <v>3014</v>
      </c>
      <c r="F1445" t="s">
        <v>10020</v>
      </c>
      <c r="G1445" t="s">
        <v>3989</v>
      </c>
    </row>
    <row r="1446" spans="1:7" x14ac:dyDescent="0.25">
      <c r="A1446" t="s">
        <v>2614</v>
      </c>
      <c r="B1446" t="s">
        <v>2763</v>
      </c>
      <c r="C1446">
        <v>2025</v>
      </c>
      <c r="E1446" s="10" t="s">
        <v>3014</v>
      </c>
      <c r="F1446" t="s">
        <v>10020</v>
      </c>
      <c r="G1446" t="s">
        <v>3989</v>
      </c>
    </row>
    <row r="1447" spans="1:7" x14ac:dyDescent="0.25">
      <c r="A1447" t="s">
        <v>759</v>
      </c>
      <c r="B1447" t="s">
        <v>2766</v>
      </c>
      <c r="C1447">
        <v>2018</v>
      </c>
      <c r="E1447" t="s">
        <v>2982</v>
      </c>
      <c r="F1447" t="s">
        <v>8613</v>
      </c>
      <c r="G1447" t="s">
        <v>3989</v>
      </c>
    </row>
    <row r="1448" spans="1:7" x14ac:dyDescent="0.25">
      <c r="A1448" t="s">
        <v>1004</v>
      </c>
      <c r="B1448" t="s">
        <v>2769</v>
      </c>
      <c r="C1448">
        <v>2006</v>
      </c>
      <c r="E1448" s="10" t="s">
        <v>3174</v>
      </c>
      <c r="F1448" t="s">
        <v>14030</v>
      </c>
      <c r="G1448" t="s">
        <v>3989</v>
      </c>
    </row>
    <row r="1449" spans="1:7" x14ac:dyDescent="0.25">
      <c r="A1449" t="s">
        <v>160</v>
      </c>
      <c r="B1449" t="s">
        <v>2769</v>
      </c>
      <c r="C1449">
        <v>2011</v>
      </c>
      <c r="E1449" s="10" t="s">
        <v>3174</v>
      </c>
      <c r="F1449" t="s">
        <v>14029</v>
      </c>
      <c r="G1449" t="s">
        <v>3989</v>
      </c>
    </row>
    <row r="1450" spans="1:7" x14ac:dyDescent="0.25">
      <c r="A1450" t="s">
        <v>256</v>
      </c>
      <c r="B1450" t="s">
        <v>2771</v>
      </c>
      <c r="C1450">
        <v>1994</v>
      </c>
      <c r="D1450" t="s">
        <v>187</v>
      </c>
      <c r="F1450" t="s">
        <v>9769</v>
      </c>
      <c r="G1450" t="s">
        <v>3989</v>
      </c>
    </row>
    <row r="1451" spans="1:7" x14ac:dyDescent="0.25">
      <c r="A1451" t="s">
        <v>2136</v>
      </c>
      <c r="B1451" t="s">
        <v>12674</v>
      </c>
      <c r="C1451">
        <v>2020</v>
      </c>
      <c r="E1451" s="10" t="s">
        <v>12677</v>
      </c>
      <c r="F1451" t="s">
        <v>12678</v>
      </c>
      <c r="G1451" t="s">
        <v>3989</v>
      </c>
    </row>
    <row r="1452" spans="1:7" x14ac:dyDescent="0.25">
      <c r="A1452" t="s">
        <v>353</v>
      </c>
      <c r="B1452" t="s">
        <v>7678</v>
      </c>
      <c r="C1452">
        <v>2023</v>
      </c>
      <c r="E1452" t="s">
        <v>7677</v>
      </c>
      <c r="F1452" t="s">
        <v>8516</v>
      </c>
      <c r="G1452" t="s">
        <v>3989</v>
      </c>
    </row>
    <row r="1453" spans="1:7" x14ac:dyDescent="0.25">
      <c r="A1453" t="s">
        <v>2506</v>
      </c>
      <c r="B1453" t="s">
        <v>7678</v>
      </c>
      <c r="C1453">
        <v>2021</v>
      </c>
      <c r="E1453" t="s">
        <v>7677</v>
      </c>
      <c r="F1453" t="s">
        <v>9222</v>
      </c>
      <c r="G1453" t="s">
        <v>3989</v>
      </c>
    </row>
    <row r="1454" spans="1:7" x14ac:dyDescent="0.25">
      <c r="A1454" t="s">
        <v>759</v>
      </c>
      <c r="B1454" t="s">
        <v>2782</v>
      </c>
      <c r="C1454">
        <v>2018</v>
      </c>
      <c r="E1454" t="s">
        <v>3124</v>
      </c>
      <c r="F1454" t="s">
        <v>8614</v>
      </c>
      <c r="G1454" t="s">
        <v>3989</v>
      </c>
    </row>
    <row r="1455" spans="1:7" x14ac:dyDescent="0.25">
      <c r="A1455" t="s">
        <v>1046</v>
      </c>
      <c r="B1455" t="s">
        <v>2782</v>
      </c>
      <c r="C1455">
        <v>2016</v>
      </c>
      <c r="E1455" s="10" t="s">
        <v>8405</v>
      </c>
      <c r="F1455" t="s">
        <v>8718</v>
      </c>
      <c r="G1455" t="s">
        <v>3989</v>
      </c>
    </row>
    <row r="1456" spans="1:7" x14ac:dyDescent="0.25">
      <c r="A1456" t="s">
        <v>2173</v>
      </c>
      <c r="B1456" t="s">
        <v>2782</v>
      </c>
      <c r="C1456">
        <v>2013</v>
      </c>
      <c r="E1456" t="s">
        <v>3124</v>
      </c>
      <c r="F1456" t="s">
        <v>9039</v>
      </c>
      <c r="G1456" t="s">
        <v>3989</v>
      </c>
    </row>
    <row r="1457" spans="1:7" x14ac:dyDescent="0.25">
      <c r="A1457" t="s">
        <v>90</v>
      </c>
      <c r="B1457" t="s">
        <v>2782</v>
      </c>
      <c r="C1457">
        <v>2017</v>
      </c>
      <c r="E1457" s="10" t="s">
        <v>9382</v>
      </c>
      <c r="F1457" t="s">
        <v>9383</v>
      </c>
      <c r="G1457" t="s">
        <v>3989</v>
      </c>
    </row>
    <row r="1458" spans="1:7" x14ac:dyDescent="0.25">
      <c r="A1458" t="s">
        <v>160</v>
      </c>
      <c r="B1458" t="s">
        <v>2782</v>
      </c>
      <c r="C1458">
        <v>2011</v>
      </c>
      <c r="E1458" t="s">
        <v>3124</v>
      </c>
      <c r="F1458" t="s">
        <v>9288</v>
      </c>
      <c r="G1458" t="s">
        <v>3989</v>
      </c>
    </row>
    <row r="1459" spans="1:7" x14ac:dyDescent="0.25">
      <c r="A1459" t="s">
        <v>1294</v>
      </c>
      <c r="B1459" t="s">
        <v>2786</v>
      </c>
      <c r="C1459">
        <v>2019</v>
      </c>
      <c r="E1459" s="10" t="s">
        <v>8405</v>
      </c>
      <c r="F1459" t="s">
        <v>9356</v>
      </c>
      <c r="G1459" t="s">
        <v>3989</v>
      </c>
    </row>
    <row r="1460" spans="1:7" x14ac:dyDescent="0.25">
      <c r="A1460" t="s">
        <v>2782</v>
      </c>
      <c r="B1460" t="s">
        <v>2786</v>
      </c>
      <c r="C1460">
        <v>2019</v>
      </c>
      <c r="D1460" t="s">
        <v>187</v>
      </c>
      <c r="F1460" t="s">
        <v>9770</v>
      </c>
      <c r="G1460" t="s">
        <v>3989</v>
      </c>
    </row>
    <row r="1461" spans="1:7" x14ac:dyDescent="0.25">
      <c r="A1461" t="s">
        <v>490</v>
      </c>
      <c r="B1461" t="s">
        <v>2788</v>
      </c>
      <c r="C1461">
        <v>2009</v>
      </c>
      <c r="E1461" t="s">
        <v>3063</v>
      </c>
      <c r="F1461" t="s">
        <v>8529</v>
      </c>
      <c r="G1461" t="s">
        <v>3989</v>
      </c>
    </row>
    <row r="1462" spans="1:7" x14ac:dyDescent="0.25">
      <c r="A1462" t="s">
        <v>1795</v>
      </c>
      <c r="B1462" t="s">
        <v>2788</v>
      </c>
      <c r="C1462">
        <v>1987</v>
      </c>
      <c r="E1462" s="10" t="s">
        <v>8378</v>
      </c>
      <c r="F1462" t="s">
        <v>8930</v>
      </c>
      <c r="G1462" t="s">
        <v>3989</v>
      </c>
    </row>
    <row r="1463" spans="1:7" x14ac:dyDescent="0.25">
      <c r="A1463" t="s">
        <v>2154</v>
      </c>
      <c r="B1463" t="s">
        <v>2788</v>
      </c>
      <c r="C1463">
        <v>1980</v>
      </c>
      <c r="E1463" s="10" t="s">
        <v>8378</v>
      </c>
      <c r="F1463" t="s">
        <v>9026</v>
      </c>
      <c r="G1463" t="s">
        <v>3989</v>
      </c>
    </row>
    <row r="1464" spans="1:7" x14ac:dyDescent="0.25">
      <c r="A1464" t="s">
        <v>2788</v>
      </c>
      <c r="B1464" t="s">
        <v>2790</v>
      </c>
      <c r="C1464">
        <v>2017</v>
      </c>
      <c r="D1464" t="s">
        <v>187</v>
      </c>
      <c r="F1464" t="s">
        <v>9771</v>
      </c>
      <c r="G1464" t="s">
        <v>3989</v>
      </c>
    </row>
    <row r="1465" spans="1:7" x14ac:dyDescent="0.25">
      <c r="A1465" t="s">
        <v>1795</v>
      </c>
      <c r="B1465" t="s">
        <v>2792</v>
      </c>
      <c r="C1465">
        <v>1987</v>
      </c>
      <c r="E1465" t="s">
        <v>3287</v>
      </c>
      <c r="F1465" t="s">
        <v>9772</v>
      </c>
      <c r="G1465" t="s">
        <v>187</v>
      </c>
    </row>
    <row r="1466" spans="1:7" x14ac:dyDescent="0.25">
      <c r="A1466" t="s">
        <v>1882</v>
      </c>
      <c r="B1466" t="s">
        <v>2792</v>
      </c>
      <c r="C1466">
        <v>1987</v>
      </c>
      <c r="E1466" t="s">
        <v>3287</v>
      </c>
      <c r="F1466" t="s">
        <v>9773</v>
      </c>
      <c r="G1466" t="s">
        <v>187</v>
      </c>
    </row>
    <row r="1467" spans="1:7" x14ac:dyDescent="0.25">
      <c r="A1467" t="s">
        <v>847</v>
      </c>
      <c r="B1467" t="s">
        <v>2796</v>
      </c>
      <c r="C1467">
        <v>1996</v>
      </c>
      <c r="E1467" s="10" t="s">
        <v>3166</v>
      </c>
      <c r="F1467" t="s">
        <v>8430</v>
      </c>
      <c r="G1467" t="s">
        <v>3989</v>
      </c>
    </row>
    <row r="1468" spans="1:7" x14ac:dyDescent="0.25">
      <c r="A1468" t="s">
        <v>964</v>
      </c>
      <c r="B1468" t="s">
        <v>2796</v>
      </c>
      <c r="C1468">
        <v>2018</v>
      </c>
      <c r="E1468" t="s">
        <v>3166</v>
      </c>
      <c r="F1468" t="s">
        <v>8683</v>
      </c>
      <c r="G1468" t="s">
        <v>3989</v>
      </c>
    </row>
    <row r="1469" spans="1:7" x14ac:dyDescent="0.25">
      <c r="A1469" t="s">
        <v>2428</v>
      </c>
      <c r="B1469" t="s">
        <v>2796</v>
      </c>
      <c r="C1469">
        <v>2018</v>
      </c>
      <c r="E1469" t="s">
        <v>3166</v>
      </c>
      <c r="F1469" t="s">
        <v>9206</v>
      </c>
      <c r="G1469" t="s">
        <v>3989</v>
      </c>
    </row>
    <row r="1470" spans="1:7" x14ac:dyDescent="0.25">
      <c r="A1470" t="s">
        <v>2804</v>
      </c>
      <c r="B1470" t="s">
        <v>2798</v>
      </c>
      <c r="C1470">
        <v>2021</v>
      </c>
      <c r="D1470" t="s">
        <v>187</v>
      </c>
      <c r="F1470" t="s">
        <v>9774</v>
      </c>
      <c r="G1470" t="s">
        <v>3989</v>
      </c>
    </row>
    <row r="1471" spans="1:7" x14ac:dyDescent="0.25">
      <c r="A1471" t="s">
        <v>497</v>
      </c>
      <c r="B1471" t="s">
        <v>2800</v>
      </c>
      <c r="C1471">
        <v>2022</v>
      </c>
      <c r="E1471" s="10" t="s">
        <v>8385</v>
      </c>
      <c r="F1471" t="s">
        <v>9775</v>
      </c>
      <c r="G1471" t="s">
        <v>187</v>
      </c>
    </row>
    <row r="1472" spans="1:7" x14ac:dyDescent="0.25">
      <c r="A1472" t="s">
        <v>2397</v>
      </c>
      <c r="B1472" t="s">
        <v>2800</v>
      </c>
      <c r="C1472">
        <v>2022</v>
      </c>
      <c r="E1472" s="10" t="s">
        <v>8385</v>
      </c>
      <c r="F1472" t="s">
        <v>9776</v>
      </c>
      <c r="G1472" t="s">
        <v>187</v>
      </c>
    </row>
    <row r="1473" spans="1:7" x14ac:dyDescent="0.25">
      <c r="A1473" t="s">
        <v>2804</v>
      </c>
      <c r="B1473" t="s">
        <v>2800</v>
      </c>
      <c r="C1473">
        <v>2021</v>
      </c>
      <c r="E1473" t="s">
        <v>2982</v>
      </c>
      <c r="F1473" t="s">
        <v>9337</v>
      </c>
      <c r="G1473" t="s">
        <v>3989</v>
      </c>
    </row>
    <row r="1474" spans="1:7" x14ac:dyDescent="0.25">
      <c r="A1474" t="s">
        <v>1592</v>
      </c>
      <c r="B1474" t="s">
        <v>2804</v>
      </c>
      <c r="C1474">
        <v>2019</v>
      </c>
      <c r="E1474" t="s">
        <v>3265</v>
      </c>
      <c r="F1474" t="s">
        <v>8880</v>
      </c>
      <c r="G1474" t="s">
        <v>3989</v>
      </c>
    </row>
    <row r="1475" spans="1:7" x14ac:dyDescent="0.25">
      <c r="A1475" t="s">
        <v>90</v>
      </c>
      <c r="B1475" t="s">
        <v>2808</v>
      </c>
      <c r="C1475">
        <v>2017</v>
      </c>
      <c r="E1475" t="s">
        <v>3381</v>
      </c>
      <c r="F1475" t="s">
        <v>9155</v>
      </c>
      <c r="G1475" t="s">
        <v>3989</v>
      </c>
    </row>
    <row r="1476" spans="1:7" x14ac:dyDescent="0.25">
      <c r="A1476" t="s">
        <v>651</v>
      </c>
      <c r="B1476" t="s">
        <v>2812</v>
      </c>
      <c r="C1476">
        <v>2023</v>
      </c>
      <c r="E1476" t="s">
        <v>3082</v>
      </c>
      <c r="F1476" t="s">
        <v>8557</v>
      </c>
      <c r="G1476" t="s">
        <v>3989</v>
      </c>
    </row>
    <row r="1477" spans="1:7" x14ac:dyDescent="0.25">
      <c r="A1477" t="s">
        <v>1029</v>
      </c>
      <c r="B1477" t="s">
        <v>2812</v>
      </c>
      <c r="C1477">
        <v>2022</v>
      </c>
      <c r="E1477" t="s">
        <v>3082</v>
      </c>
      <c r="F1477" t="s">
        <v>8695</v>
      </c>
      <c r="G1477" t="s">
        <v>3989</v>
      </c>
    </row>
    <row r="1478" spans="1:7" x14ac:dyDescent="0.25">
      <c r="A1478" t="s">
        <v>1272</v>
      </c>
      <c r="B1478" t="s">
        <v>2812</v>
      </c>
      <c r="C1478">
        <v>2020</v>
      </c>
      <c r="E1478" t="s">
        <v>3082</v>
      </c>
      <c r="F1478" t="s">
        <v>8760</v>
      </c>
      <c r="G1478" t="s">
        <v>3989</v>
      </c>
    </row>
    <row r="1479" spans="1:7" x14ac:dyDescent="0.25">
      <c r="A1479" t="s">
        <v>1294</v>
      </c>
      <c r="B1479" t="s">
        <v>2812</v>
      </c>
      <c r="C1479">
        <v>2019</v>
      </c>
      <c r="E1479" t="s">
        <v>3082</v>
      </c>
      <c r="F1479" t="s">
        <v>8803</v>
      </c>
      <c r="G1479" t="s">
        <v>3989</v>
      </c>
    </row>
    <row r="1480" spans="1:7" x14ac:dyDescent="0.25">
      <c r="A1480" t="s">
        <v>2136</v>
      </c>
      <c r="B1480" t="s">
        <v>2812</v>
      </c>
      <c r="C1480">
        <v>2020</v>
      </c>
      <c r="E1480" t="s">
        <v>3082</v>
      </c>
      <c r="F1480" t="s">
        <v>8999</v>
      </c>
      <c r="G1480" t="s">
        <v>3989</v>
      </c>
    </row>
    <row r="1481" spans="1:7" x14ac:dyDescent="0.25">
      <c r="A1481" t="s">
        <v>2954</v>
      </c>
      <c r="B1481" t="s">
        <v>2812</v>
      </c>
      <c r="C1481">
        <v>2014</v>
      </c>
      <c r="E1481" t="s">
        <v>3082</v>
      </c>
      <c r="F1481" t="s">
        <v>9355</v>
      </c>
      <c r="G1481" t="s">
        <v>3989</v>
      </c>
    </row>
    <row r="1482" spans="1:7" x14ac:dyDescent="0.25">
      <c r="A1482" t="s">
        <v>2804</v>
      </c>
      <c r="B1482" t="s">
        <v>2814</v>
      </c>
      <c r="C1482">
        <v>2021</v>
      </c>
      <c r="E1482" t="s">
        <v>2982</v>
      </c>
      <c r="F1482" t="s">
        <v>9338</v>
      </c>
      <c r="G1482" t="s">
        <v>3989</v>
      </c>
    </row>
    <row r="1483" spans="1:7" x14ac:dyDescent="0.25">
      <c r="A1483" t="s">
        <v>924</v>
      </c>
      <c r="B1483" t="s">
        <v>2818</v>
      </c>
      <c r="C1483">
        <v>2019</v>
      </c>
      <c r="E1483" t="s">
        <v>3153</v>
      </c>
      <c r="F1483" t="s">
        <v>10021</v>
      </c>
      <c r="G1483" t="s">
        <v>187</v>
      </c>
    </row>
    <row r="1484" spans="1:7" x14ac:dyDescent="0.25">
      <c r="A1484" t="s">
        <v>90</v>
      </c>
      <c r="B1484" t="s">
        <v>2818</v>
      </c>
      <c r="C1484">
        <v>2017</v>
      </c>
      <c r="E1484" t="s">
        <v>3153</v>
      </c>
      <c r="F1484" t="s">
        <v>10021</v>
      </c>
      <c r="G1484" t="s">
        <v>187</v>
      </c>
    </row>
    <row r="1485" spans="1:7" x14ac:dyDescent="0.25">
      <c r="A1485" t="s">
        <v>2721</v>
      </c>
      <c r="B1485" t="s">
        <v>2818</v>
      </c>
      <c r="C1485">
        <v>1993</v>
      </c>
      <c r="E1485" t="s">
        <v>3153</v>
      </c>
      <c r="F1485" t="s">
        <v>10021</v>
      </c>
      <c r="G1485" t="s">
        <v>187</v>
      </c>
    </row>
    <row r="1486" spans="1:7" x14ac:dyDescent="0.25">
      <c r="A1486" t="s">
        <v>2818</v>
      </c>
      <c r="B1486" t="s">
        <v>2820</v>
      </c>
      <c r="C1486">
        <v>2021</v>
      </c>
      <c r="D1486" t="s">
        <v>187</v>
      </c>
      <c r="F1486" t="s">
        <v>9777</v>
      </c>
      <c r="G1486" t="s">
        <v>3989</v>
      </c>
    </row>
    <row r="1487" spans="1:7" x14ac:dyDescent="0.25">
      <c r="A1487" t="s">
        <v>746</v>
      </c>
      <c r="B1487" t="s">
        <v>2822</v>
      </c>
      <c r="C1487">
        <v>2015</v>
      </c>
      <c r="E1487" t="s">
        <v>3108</v>
      </c>
      <c r="F1487" t="s">
        <v>8592</v>
      </c>
      <c r="G1487" t="s">
        <v>3989</v>
      </c>
    </row>
    <row r="1488" spans="1:7" x14ac:dyDescent="0.25">
      <c r="A1488" t="s">
        <v>90</v>
      </c>
      <c r="B1488" t="s">
        <v>2822</v>
      </c>
      <c r="C1488">
        <v>2017</v>
      </c>
      <c r="E1488" t="s">
        <v>2982</v>
      </c>
      <c r="F1488" t="s">
        <v>9156</v>
      </c>
      <c r="G1488" t="s">
        <v>3989</v>
      </c>
    </row>
    <row r="1489" spans="1:7" x14ac:dyDescent="0.25">
      <c r="A1489" t="s">
        <v>1144</v>
      </c>
      <c r="B1489" t="s">
        <v>2824</v>
      </c>
      <c r="C1489">
        <v>2012</v>
      </c>
      <c r="E1489" t="s">
        <v>3214</v>
      </c>
      <c r="F1489" t="s">
        <v>8754</v>
      </c>
      <c r="G1489" t="s">
        <v>3989</v>
      </c>
    </row>
    <row r="1490" spans="1:7" x14ac:dyDescent="0.25">
      <c r="A1490" t="s">
        <v>2804</v>
      </c>
      <c r="B1490" t="s">
        <v>2828</v>
      </c>
      <c r="C1490">
        <v>2021</v>
      </c>
      <c r="E1490" t="s">
        <v>2982</v>
      </c>
      <c r="F1490" t="s">
        <v>9339</v>
      </c>
      <c r="G1490" t="s">
        <v>3989</v>
      </c>
    </row>
    <row r="1491" spans="1:7" x14ac:dyDescent="0.25">
      <c r="A1491" t="s">
        <v>1004</v>
      </c>
      <c r="B1491" t="s">
        <v>2832</v>
      </c>
      <c r="C1491">
        <v>2006</v>
      </c>
      <c r="E1491" t="s">
        <v>3175</v>
      </c>
      <c r="F1491" t="s">
        <v>10022</v>
      </c>
      <c r="G1491" t="s">
        <v>187</v>
      </c>
    </row>
    <row r="1492" spans="1:7" x14ac:dyDescent="0.25">
      <c r="A1492" t="s">
        <v>1144</v>
      </c>
      <c r="B1492" t="s">
        <v>2832</v>
      </c>
      <c r="C1492">
        <v>2012</v>
      </c>
      <c r="E1492" t="s">
        <v>3175</v>
      </c>
      <c r="F1492" t="s">
        <v>10022</v>
      </c>
      <c r="G1492" t="s">
        <v>187</v>
      </c>
    </row>
    <row r="1493" spans="1:7" x14ac:dyDescent="0.25">
      <c r="A1493" t="s">
        <v>1855</v>
      </c>
      <c r="B1493" t="s">
        <v>2834</v>
      </c>
      <c r="C1493">
        <v>2015</v>
      </c>
      <c r="E1493" t="s">
        <v>3299</v>
      </c>
      <c r="F1493" t="s">
        <v>8959</v>
      </c>
      <c r="G1493" t="s">
        <v>3989</v>
      </c>
    </row>
    <row r="1494" spans="1:7" x14ac:dyDescent="0.25">
      <c r="A1494" t="s">
        <v>457</v>
      </c>
      <c r="B1494" t="s">
        <v>2838</v>
      </c>
      <c r="C1494">
        <v>2022</v>
      </c>
      <c r="D1494" t="s">
        <v>187</v>
      </c>
      <c r="F1494" t="s">
        <v>9778</v>
      </c>
      <c r="G1494" t="s">
        <v>3989</v>
      </c>
    </row>
    <row r="1495" spans="1:7" x14ac:dyDescent="0.25">
      <c r="A1495" t="s">
        <v>497</v>
      </c>
      <c r="B1495" t="s">
        <v>2838</v>
      </c>
      <c r="C1495">
        <v>2022</v>
      </c>
      <c r="E1495" t="s">
        <v>3071</v>
      </c>
      <c r="F1495" t="s">
        <v>8544</v>
      </c>
      <c r="G1495" t="s">
        <v>3989</v>
      </c>
    </row>
    <row r="1496" spans="1:7" x14ac:dyDescent="0.25">
      <c r="A1496" t="s">
        <v>847</v>
      </c>
      <c r="B1496" t="s">
        <v>2840</v>
      </c>
      <c r="C1496">
        <v>1996</v>
      </c>
      <c r="E1496" s="10" t="s">
        <v>3431</v>
      </c>
      <c r="F1496" t="s">
        <v>8646</v>
      </c>
      <c r="G1496" t="s">
        <v>3989</v>
      </c>
    </row>
    <row r="1497" spans="1:7" x14ac:dyDescent="0.25">
      <c r="A1497" t="s">
        <v>2901</v>
      </c>
      <c r="B1497" t="s">
        <v>2840</v>
      </c>
      <c r="C1497">
        <v>2023</v>
      </c>
      <c r="E1497" t="s">
        <v>3431</v>
      </c>
      <c r="F1497" t="s">
        <v>9346</v>
      </c>
      <c r="G1497" t="s">
        <v>3989</v>
      </c>
    </row>
    <row r="1498" spans="1:7" x14ac:dyDescent="0.25">
      <c r="A1498" t="s">
        <v>2721</v>
      </c>
      <c r="B1498" t="s">
        <v>2843</v>
      </c>
      <c r="C1498">
        <v>1993</v>
      </c>
      <c r="E1498" t="s">
        <v>3013</v>
      </c>
      <c r="F1498" t="s">
        <v>9779</v>
      </c>
      <c r="G1498" t="s">
        <v>187</v>
      </c>
    </row>
    <row r="1499" spans="1:7" x14ac:dyDescent="0.25">
      <c r="A1499" t="s">
        <v>904</v>
      </c>
      <c r="B1499" t="s">
        <v>2846</v>
      </c>
      <c r="C1499">
        <v>2022</v>
      </c>
      <c r="E1499" t="s">
        <v>3144</v>
      </c>
      <c r="F1499" t="s">
        <v>8658</v>
      </c>
      <c r="G1499" t="s">
        <v>3989</v>
      </c>
    </row>
    <row r="1500" spans="1:7" x14ac:dyDescent="0.25">
      <c r="A1500" t="s">
        <v>2846</v>
      </c>
      <c r="B1500" t="s">
        <v>2850</v>
      </c>
      <c r="C1500">
        <v>2023</v>
      </c>
      <c r="D1500" t="s">
        <v>187</v>
      </c>
      <c r="F1500" t="s">
        <v>9780</v>
      </c>
      <c r="G1500" t="s">
        <v>3989</v>
      </c>
    </row>
    <row r="1501" spans="1:7" x14ac:dyDescent="0.25">
      <c r="A1501" t="s">
        <v>350</v>
      </c>
      <c r="B1501" t="s">
        <v>7824</v>
      </c>
      <c r="C1501">
        <v>2018</v>
      </c>
      <c r="E1501" t="s">
        <v>7827</v>
      </c>
      <c r="F1501" t="s">
        <v>8477</v>
      </c>
      <c r="G1501" t="s">
        <v>3989</v>
      </c>
    </row>
    <row r="1502" spans="1:7" x14ac:dyDescent="0.25">
      <c r="A1502" t="s">
        <v>2804</v>
      </c>
      <c r="B1502" t="s">
        <v>7824</v>
      </c>
      <c r="C1502">
        <v>2021</v>
      </c>
      <c r="E1502" t="s">
        <v>7827</v>
      </c>
      <c r="F1502" t="s">
        <v>9340</v>
      </c>
      <c r="G1502" t="s">
        <v>3989</v>
      </c>
    </row>
    <row r="1503" spans="1:7" x14ac:dyDescent="0.25">
      <c r="A1503" t="s">
        <v>2804</v>
      </c>
      <c r="B1503" t="s">
        <v>2852</v>
      </c>
      <c r="C1503">
        <v>2021</v>
      </c>
      <c r="D1503" t="s">
        <v>187</v>
      </c>
      <c r="E1503" t="s">
        <v>3429</v>
      </c>
      <c r="F1503" t="s">
        <v>9781</v>
      </c>
      <c r="G1503" t="s">
        <v>3989</v>
      </c>
    </row>
    <row r="1504" spans="1:7" x14ac:dyDescent="0.25">
      <c r="A1504" t="s">
        <v>490</v>
      </c>
      <c r="B1504" t="s">
        <v>2854</v>
      </c>
      <c r="C1504">
        <v>2009</v>
      </c>
      <c r="E1504" t="s">
        <v>3064</v>
      </c>
      <c r="F1504" t="s">
        <v>9447</v>
      </c>
      <c r="G1504" t="s">
        <v>3989</v>
      </c>
    </row>
    <row r="1505" spans="1:7" x14ac:dyDescent="0.25">
      <c r="A1505" t="s">
        <v>1144</v>
      </c>
      <c r="B1505" t="s">
        <v>2854</v>
      </c>
      <c r="C1505">
        <v>2012</v>
      </c>
      <c r="E1505" t="s">
        <v>3064</v>
      </c>
      <c r="F1505" t="s">
        <v>9448</v>
      </c>
      <c r="G1505" t="s">
        <v>3989</v>
      </c>
    </row>
    <row r="1506" spans="1:7" x14ac:dyDescent="0.25">
      <c r="A1506" t="s">
        <v>90</v>
      </c>
      <c r="B1506" t="s">
        <v>2856</v>
      </c>
      <c r="C1506">
        <v>2017</v>
      </c>
      <c r="E1506" t="s">
        <v>3382</v>
      </c>
      <c r="F1506" t="s">
        <v>9157</v>
      </c>
      <c r="G1506" t="s">
        <v>3989</v>
      </c>
    </row>
    <row r="1507" spans="1:7" x14ac:dyDescent="0.25">
      <c r="A1507" t="s">
        <v>1004</v>
      </c>
      <c r="B1507" t="s">
        <v>2860</v>
      </c>
      <c r="C1507">
        <v>2006</v>
      </c>
      <c r="E1507" t="s">
        <v>3176</v>
      </c>
      <c r="F1507" t="s">
        <v>8692</v>
      </c>
      <c r="G1507" t="s">
        <v>3989</v>
      </c>
    </row>
    <row r="1508" spans="1:7" x14ac:dyDescent="0.25">
      <c r="A1508" t="s">
        <v>1004</v>
      </c>
      <c r="B1508" t="s">
        <v>2864</v>
      </c>
      <c r="C1508">
        <v>2006</v>
      </c>
      <c r="E1508" t="s">
        <v>3177</v>
      </c>
      <c r="F1508" t="s">
        <v>8693</v>
      </c>
      <c r="G1508" t="s">
        <v>3989</v>
      </c>
    </row>
    <row r="1509" spans="1:7" x14ac:dyDescent="0.25">
      <c r="A1509" t="s">
        <v>2023</v>
      </c>
      <c r="B1509" t="s">
        <v>2864</v>
      </c>
      <c r="C1509">
        <v>2003</v>
      </c>
      <c r="E1509" t="s">
        <v>3306</v>
      </c>
      <c r="F1509" t="s">
        <v>9446</v>
      </c>
      <c r="G1509" t="s">
        <v>3989</v>
      </c>
    </row>
    <row r="1510" spans="1:7" x14ac:dyDescent="0.25">
      <c r="A1510" t="s">
        <v>2769</v>
      </c>
      <c r="B1510" t="s">
        <v>2864</v>
      </c>
      <c r="C1510">
        <v>2012</v>
      </c>
      <c r="E1510" s="10" t="s">
        <v>9952</v>
      </c>
      <c r="F1510" t="s">
        <v>9953</v>
      </c>
      <c r="G1510" t="s">
        <v>3989</v>
      </c>
    </row>
    <row r="1511" spans="1:7" x14ac:dyDescent="0.25">
      <c r="A1511" t="s">
        <v>1795</v>
      </c>
      <c r="B1511" t="s">
        <v>2866</v>
      </c>
      <c r="C1511">
        <v>1987</v>
      </c>
      <c r="E1511" t="s">
        <v>3288</v>
      </c>
      <c r="F1511" t="s">
        <v>8931</v>
      </c>
      <c r="G1511" t="s">
        <v>3989</v>
      </c>
    </row>
    <row r="1512" spans="1:7" x14ac:dyDescent="0.25">
      <c r="A1512" t="s">
        <v>2489</v>
      </c>
      <c r="B1512" t="s">
        <v>2874</v>
      </c>
      <c r="C1512">
        <v>2002</v>
      </c>
      <c r="D1512" t="s">
        <v>187</v>
      </c>
      <c r="F1512" t="s">
        <v>9782</v>
      </c>
      <c r="G1512" t="s">
        <v>3989</v>
      </c>
    </row>
    <row r="1513" spans="1:7" x14ac:dyDescent="0.25">
      <c r="A1513" t="s">
        <v>2804</v>
      </c>
      <c r="B1513" t="s">
        <v>2882</v>
      </c>
      <c r="C1513">
        <v>2021</v>
      </c>
      <c r="E1513" t="s">
        <v>3430</v>
      </c>
      <c r="F1513" t="s">
        <v>9341</v>
      </c>
      <c r="G1513" t="s">
        <v>3989</v>
      </c>
    </row>
    <row r="1514" spans="1:7" x14ac:dyDescent="0.25">
      <c r="A1514" t="s">
        <v>2824</v>
      </c>
      <c r="B1514" t="s">
        <v>2886</v>
      </c>
      <c r="C1514">
        <v>2019</v>
      </c>
      <c r="D1514" t="s">
        <v>187</v>
      </c>
      <c r="F1514" t="s">
        <v>9783</v>
      </c>
      <c r="G1514" t="s">
        <v>3989</v>
      </c>
    </row>
    <row r="1515" spans="1:7" x14ac:dyDescent="0.25">
      <c r="A1515" t="s">
        <v>549</v>
      </c>
      <c r="B1515" t="s">
        <v>2890</v>
      </c>
      <c r="C1515">
        <v>2017</v>
      </c>
      <c r="E1515" t="s">
        <v>3076</v>
      </c>
      <c r="F1515" t="s">
        <v>8550</v>
      </c>
      <c r="G1515" t="s">
        <v>3989</v>
      </c>
    </row>
    <row r="1516" spans="1:7" x14ac:dyDescent="0.25">
      <c r="A1516" t="s">
        <v>1690</v>
      </c>
      <c r="B1516" t="s">
        <v>2890</v>
      </c>
      <c r="C1516">
        <v>2020</v>
      </c>
      <c r="E1516" t="s">
        <v>3076</v>
      </c>
      <c r="F1516" t="s">
        <v>8894</v>
      </c>
      <c r="G1516" t="s">
        <v>3989</v>
      </c>
    </row>
    <row r="1517" spans="1:7" x14ac:dyDescent="0.25">
      <c r="A1517" t="s">
        <v>2132</v>
      </c>
      <c r="B1517" t="s">
        <v>2890</v>
      </c>
      <c r="C1517">
        <v>2013</v>
      </c>
      <c r="E1517" t="s">
        <v>3076</v>
      </c>
      <c r="F1517" t="s">
        <v>8988</v>
      </c>
      <c r="G1517" t="s">
        <v>3989</v>
      </c>
    </row>
    <row r="1518" spans="1:7" x14ac:dyDescent="0.25">
      <c r="A1518" t="s">
        <v>90</v>
      </c>
      <c r="B1518" t="s">
        <v>2890</v>
      </c>
      <c r="C1518">
        <v>2017</v>
      </c>
      <c r="E1518" t="s">
        <v>3076</v>
      </c>
      <c r="F1518" t="s">
        <v>9158</v>
      </c>
      <c r="G1518" t="s">
        <v>3989</v>
      </c>
    </row>
    <row r="1519" spans="1:7" x14ac:dyDescent="0.25">
      <c r="A1519" t="s">
        <v>2428</v>
      </c>
      <c r="B1519" t="s">
        <v>2890</v>
      </c>
      <c r="C1519">
        <v>2008</v>
      </c>
      <c r="E1519" t="s">
        <v>3076</v>
      </c>
      <c r="F1519" t="s">
        <v>9207</v>
      </c>
      <c r="G1519" t="s">
        <v>3989</v>
      </c>
    </row>
    <row r="1520" spans="1:7" x14ac:dyDescent="0.25">
      <c r="A1520" t="s">
        <v>160</v>
      </c>
      <c r="B1520" t="s">
        <v>2890</v>
      </c>
      <c r="C1520">
        <v>2011</v>
      </c>
      <c r="E1520" t="s">
        <v>3076</v>
      </c>
      <c r="F1520" t="s">
        <v>9289</v>
      </c>
      <c r="G1520" t="s">
        <v>3989</v>
      </c>
    </row>
    <row r="1521" spans="1:7" x14ac:dyDescent="0.25">
      <c r="A1521" t="s">
        <v>759</v>
      </c>
      <c r="B1521" t="s">
        <v>2894</v>
      </c>
      <c r="C1521">
        <v>2018</v>
      </c>
      <c r="D1521" t="s">
        <v>187</v>
      </c>
      <c r="E1521" t="s">
        <v>3125</v>
      </c>
      <c r="F1521" t="s">
        <v>8615</v>
      </c>
      <c r="G1521" t="s">
        <v>3989</v>
      </c>
    </row>
    <row r="1522" spans="1:7" x14ac:dyDescent="0.25">
      <c r="A1522" t="s">
        <v>1549</v>
      </c>
      <c r="B1522" t="s">
        <v>2896</v>
      </c>
      <c r="C1522">
        <v>2021</v>
      </c>
      <c r="E1522" t="s">
        <v>3256</v>
      </c>
      <c r="F1522" t="s">
        <v>9445</v>
      </c>
      <c r="G1522" t="s">
        <v>3989</v>
      </c>
    </row>
    <row r="1523" spans="1:7" x14ac:dyDescent="0.25">
      <c r="A1523" t="s">
        <v>2122</v>
      </c>
      <c r="B1523" t="s">
        <v>2896</v>
      </c>
      <c r="C1523">
        <v>2020</v>
      </c>
      <c r="D1523" t="s">
        <v>187</v>
      </c>
      <c r="F1523" t="s">
        <v>9784</v>
      </c>
      <c r="G1523" t="s">
        <v>3989</v>
      </c>
    </row>
    <row r="1524" spans="1:7" x14ac:dyDescent="0.25">
      <c r="A1524" t="s">
        <v>90</v>
      </c>
      <c r="B1524" t="s">
        <v>2896</v>
      </c>
      <c r="C1524">
        <v>2017</v>
      </c>
      <c r="E1524" t="s">
        <v>3383</v>
      </c>
      <c r="F1524" t="s">
        <v>9442</v>
      </c>
      <c r="G1524" t="s">
        <v>3989</v>
      </c>
    </row>
    <row r="1525" spans="1:7" x14ac:dyDescent="0.25">
      <c r="A1525" t="s">
        <v>2506</v>
      </c>
      <c r="B1525" t="s">
        <v>2896</v>
      </c>
      <c r="C1525">
        <v>2021</v>
      </c>
      <c r="E1525" s="10" t="s">
        <v>9444</v>
      </c>
      <c r="F1525" t="s">
        <v>9443</v>
      </c>
      <c r="G1525" t="s">
        <v>3989</v>
      </c>
    </row>
    <row r="1526" spans="1:7" x14ac:dyDescent="0.25">
      <c r="A1526" t="s">
        <v>1294</v>
      </c>
      <c r="B1526" t="s">
        <v>2901</v>
      </c>
      <c r="C1526">
        <v>2019</v>
      </c>
      <c r="E1526" s="10" t="s">
        <v>7932</v>
      </c>
      <c r="F1526" t="s">
        <v>8804</v>
      </c>
      <c r="G1526" t="s">
        <v>3989</v>
      </c>
    </row>
    <row r="1527" spans="1:7" x14ac:dyDescent="0.25">
      <c r="A1527" t="s">
        <v>90</v>
      </c>
      <c r="B1527" t="s">
        <v>2904</v>
      </c>
      <c r="C1527">
        <v>2017</v>
      </c>
      <c r="E1527" t="s">
        <v>3384</v>
      </c>
      <c r="F1527" t="s">
        <v>9159</v>
      </c>
      <c r="G1527" t="s">
        <v>3989</v>
      </c>
    </row>
    <row r="1528" spans="1:7" x14ac:dyDescent="0.25">
      <c r="A1528" t="s">
        <v>2906</v>
      </c>
      <c r="B1528" t="s">
        <v>2910</v>
      </c>
      <c r="C1528">
        <v>2018</v>
      </c>
      <c r="D1528" t="s">
        <v>187</v>
      </c>
      <c r="F1528" t="s">
        <v>9785</v>
      </c>
      <c r="G1528" t="s">
        <v>3989</v>
      </c>
    </row>
    <row r="1529" spans="1:7" x14ac:dyDescent="0.25">
      <c r="A1529" t="s">
        <v>160</v>
      </c>
      <c r="B1529" t="s">
        <v>2914</v>
      </c>
      <c r="C1529">
        <v>2011</v>
      </c>
      <c r="E1529" t="s">
        <v>2982</v>
      </c>
      <c r="F1529" t="s">
        <v>9290</v>
      </c>
      <c r="G1529" t="s">
        <v>3989</v>
      </c>
    </row>
    <row r="1530" spans="1:7" x14ac:dyDescent="0.25">
      <c r="A1530" t="s">
        <v>353</v>
      </c>
      <c r="B1530" t="s">
        <v>2918</v>
      </c>
      <c r="C1530">
        <v>2023</v>
      </c>
      <c r="E1530" t="s">
        <v>3051</v>
      </c>
      <c r="F1530" t="s">
        <v>8517</v>
      </c>
      <c r="G1530" t="s">
        <v>3989</v>
      </c>
    </row>
    <row r="1531" spans="1:7" x14ac:dyDescent="0.25">
      <c r="A1531" t="s">
        <v>353</v>
      </c>
      <c r="B1531" t="s">
        <v>2920</v>
      </c>
      <c r="C1531">
        <v>2023</v>
      </c>
      <c r="E1531" t="s">
        <v>3052</v>
      </c>
      <c r="F1531" t="s">
        <v>9786</v>
      </c>
      <c r="G1531" t="s">
        <v>187</v>
      </c>
    </row>
    <row r="1532" spans="1:7" x14ac:dyDescent="0.25">
      <c r="A1532" t="s">
        <v>873</v>
      </c>
      <c r="B1532" t="s">
        <v>2924</v>
      </c>
      <c r="C1532">
        <v>2019</v>
      </c>
      <c r="E1532" s="10" t="s">
        <v>8354</v>
      </c>
      <c r="F1532" t="s">
        <v>8653</v>
      </c>
      <c r="G1532" t="s">
        <v>3989</v>
      </c>
    </row>
    <row r="1533" spans="1:7" x14ac:dyDescent="0.25">
      <c r="A1533" t="s">
        <v>90</v>
      </c>
      <c r="B1533" t="s">
        <v>2924</v>
      </c>
      <c r="C1533">
        <v>2017</v>
      </c>
      <c r="E1533" t="s">
        <v>3385</v>
      </c>
      <c r="F1533" t="s">
        <v>9160</v>
      </c>
      <c r="G1533" t="s">
        <v>3989</v>
      </c>
    </row>
    <row r="1534" spans="1:7" x14ac:dyDescent="0.25">
      <c r="A1534" t="s">
        <v>2080</v>
      </c>
      <c r="B1534" t="s">
        <v>2928</v>
      </c>
      <c r="C1534">
        <v>2015</v>
      </c>
      <c r="E1534" t="s">
        <v>2982</v>
      </c>
      <c r="F1534" t="s">
        <v>8978</v>
      </c>
      <c r="G1534" t="s">
        <v>3989</v>
      </c>
    </row>
    <row r="1535" spans="1:7" x14ac:dyDescent="0.25">
      <c r="A1535" t="s">
        <v>1294</v>
      </c>
      <c r="B1535" t="s">
        <v>2931</v>
      </c>
      <c r="C1535">
        <v>2019</v>
      </c>
      <c r="E1535" t="s">
        <v>3013</v>
      </c>
      <c r="F1535" t="s">
        <v>9787</v>
      </c>
      <c r="G1535" t="s">
        <v>187</v>
      </c>
    </row>
    <row r="1536" spans="1:7" x14ac:dyDescent="0.25">
      <c r="A1536" t="s">
        <v>2804</v>
      </c>
      <c r="B1536" t="s">
        <v>2933</v>
      </c>
      <c r="C1536">
        <v>2021</v>
      </c>
      <c r="E1536" t="s">
        <v>3013</v>
      </c>
      <c r="F1536" t="s">
        <v>9788</v>
      </c>
      <c r="G1536" t="s">
        <v>187</v>
      </c>
    </row>
    <row r="1537" spans="1:7" x14ac:dyDescent="0.25">
      <c r="A1537" t="s">
        <v>90</v>
      </c>
      <c r="B1537" t="s">
        <v>2937</v>
      </c>
      <c r="C1537">
        <v>2017</v>
      </c>
      <c r="E1537" t="s">
        <v>3013</v>
      </c>
      <c r="F1537" t="s">
        <v>9789</v>
      </c>
      <c r="G1537" t="s">
        <v>187</v>
      </c>
    </row>
    <row r="1538" spans="1:7" x14ac:dyDescent="0.25">
      <c r="A1538" t="s">
        <v>2447</v>
      </c>
      <c r="B1538" t="s">
        <v>2941</v>
      </c>
      <c r="C1538">
        <v>2014</v>
      </c>
      <c r="E1538" t="s">
        <v>3397</v>
      </c>
      <c r="F1538" t="s">
        <v>9208</v>
      </c>
      <c r="G1538" t="s">
        <v>3989</v>
      </c>
    </row>
    <row r="1539" spans="1:7" x14ac:dyDescent="0.25">
      <c r="A1539" t="s">
        <v>2721</v>
      </c>
      <c r="B1539" t="s">
        <v>2943</v>
      </c>
      <c r="C1539">
        <v>1993</v>
      </c>
      <c r="E1539" t="s">
        <v>3420</v>
      </c>
      <c r="F1539" t="s">
        <v>9790</v>
      </c>
      <c r="G1539" t="s">
        <v>187</v>
      </c>
    </row>
    <row r="1540" spans="1:7" x14ac:dyDescent="0.25">
      <c r="A1540" t="s">
        <v>260</v>
      </c>
      <c r="B1540" t="s">
        <v>2947</v>
      </c>
      <c r="C1540">
        <v>1990</v>
      </c>
      <c r="E1540" t="s">
        <v>3005</v>
      </c>
      <c r="F1540" t="s">
        <v>8458</v>
      </c>
      <c r="G1540" t="s">
        <v>3989</v>
      </c>
    </row>
    <row r="1541" spans="1:7" x14ac:dyDescent="0.25">
      <c r="A1541" t="s">
        <v>1294</v>
      </c>
      <c r="B1541" t="s">
        <v>2950</v>
      </c>
      <c r="C1541">
        <v>2019</v>
      </c>
      <c r="E1541" t="s">
        <v>2982</v>
      </c>
      <c r="F1541" t="s">
        <v>8805</v>
      </c>
      <c r="G1541" t="s">
        <v>3989</v>
      </c>
    </row>
    <row r="1542" spans="1:7" x14ac:dyDescent="0.25">
      <c r="A1542" t="s">
        <v>90</v>
      </c>
      <c r="B1542" t="s">
        <v>2950</v>
      </c>
      <c r="C1542">
        <v>2017</v>
      </c>
      <c r="E1542" t="s">
        <v>2982</v>
      </c>
      <c r="F1542" t="s">
        <v>9161</v>
      </c>
      <c r="G1542" t="s">
        <v>3989</v>
      </c>
    </row>
    <row r="1543" spans="1:7" x14ac:dyDescent="0.25">
      <c r="A1543" t="s">
        <v>2954</v>
      </c>
      <c r="B1543" t="s">
        <v>2958</v>
      </c>
      <c r="C1543">
        <v>2014</v>
      </c>
      <c r="D1543" t="s">
        <v>187</v>
      </c>
      <c r="F1543" t="s">
        <v>9791</v>
      </c>
      <c r="G1543" t="s">
        <v>3989</v>
      </c>
    </row>
    <row r="1544" spans="1:7" x14ac:dyDescent="0.25">
      <c r="A1544" t="s">
        <v>260</v>
      </c>
      <c r="B1544" t="s">
        <v>2962</v>
      </c>
      <c r="C1544">
        <v>1990</v>
      </c>
      <c r="E1544" t="s">
        <v>3006</v>
      </c>
      <c r="F1544" t="s">
        <v>8459</v>
      </c>
      <c r="G1544" t="s">
        <v>3989</v>
      </c>
    </row>
    <row r="1545" spans="1:7" x14ac:dyDescent="0.25">
      <c r="A1545" t="s">
        <v>525</v>
      </c>
      <c r="B1545" t="s">
        <v>2962</v>
      </c>
      <c r="C1545">
        <v>2005</v>
      </c>
      <c r="E1545" t="s">
        <v>3006</v>
      </c>
      <c r="F1545" t="s">
        <v>8547</v>
      </c>
      <c r="G1545" t="s">
        <v>3989</v>
      </c>
    </row>
    <row r="1546" spans="1:7" x14ac:dyDescent="0.25">
      <c r="A1546" t="s">
        <v>964</v>
      </c>
      <c r="B1546" t="s">
        <v>2962</v>
      </c>
      <c r="C1546">
        <v>2006</v>
      </c>
      <c r="E1546" t="s">
        <v>3006</v>
      </c>
      <c r="F1546" t="s">
        <v>9440</v>
      </c>
      <c r="G1546" t="s">
        <v>3989</v>
      </c>
    </row>
    <row r="1547" spans="1:7" x14ac:dyDescent="0.25">
      <c r="A1547" t="s">
        <v>1287</v>
      </c>
      <c r="B1547" t="s">
        <v>2962</v>
      </c>
      <c r="C1547">
        <v>2022</v>
      </c>
      <c r="E1547" t="s">
        <v>3006</v>
      </c>
      <c r="F1547" t="s">
        <v>8767</v>
      </c>
      <c r="G1547" t="s">
        <v>3989</v>
      </c>
    </row>
    <row r="1548" spans="1:7" x14ac:dyDescent="0.25">
      <c r="A1548" t="s">
        <v>2634</v>
      </c>
      <c r="B1548" t="s">
        <v>2962</v>
      </c>
      <c r="C1548">
        <v>2014</v>
      </c>
      <c r="E1548" t="s">
        <v>3006</v>
      </c>
      <c r="F1548" t="s">
        <v>9292</v>
      </c>
      <c r="G1548" t="s">
        <v>3989</v>
      </c>
    </row>
    <row r="1549" spans="1:7" x14ac:dyDescent="0.25">
      <c r="A1549" t="s">
        <v>2947</v>
      </c>
      <c r="B1549" t="s">
        <v>2962</v>
      </c>
      <c r="C1549">
        <v>1994</v>
      </c>
      <c r="E1549" t="s">
        <v>3006</v>
      </c>
      <c r="F1549" t="s">
        <v>9353</v>
      </c>
      <c r="G1549" t="s">
        <v>3989</v>
      </c>
    </row>
    <row r="1550" spans="1:7" x14ac:dyDescent="0.25">
      <c r="A1550" t="s">
        <v>1255</v>
      </c>
      <c r="B1550" t="s">
        <v>2965</v>
      </c>
      <c r="C1550">
        <v>2020</v>
      </c>
      <c r="E1550" t="s">
        <v>3215</v>
      </c>
      <c r="F1550" t="s">
        <v>8755</v>
      </c>
      <c r="G1550" t="s">
        <v>3989</v>
      </c>
    </row>
    <row r="1551" spans="1:7" x14ac:dyDescent="0.25">
      <c r="A1551" t="s">
        <v>90</v>
      </c>
      <c r="B1551" t="s">
        <v>2965</v>
      </c>
      <c r="C1551">
        <v>2017</v>
      </c>
      <c r="E1551" t="s">
        <v>3215</v>
      </c>
      <c r="F1551" t="s">
        <v>9162</v>
      </c>
      <c r="G1551" t="s">
        <v>3989</v>
      </c>
    </row>
    <row r="1552" spans="1:7" x14ac:dyDescent="0.25">
      <c r="A1552" t="s">
        <v>353</v>
      </c>
      <c r="B1552" t="s">
        <v>2969</v>
      </c>
      <c r="C1552">
        <v>2023</v>
      </c>
      <c r="E1552" t="s">
        <v>3053</v>
      </c>
      <c r="F1552" t="s">
        <v>9441</v>
      </c>
      <c r="G1552" t="s">
        <v>3989</v>
      </c>
    </row>
    <row r="1553" spans="1:7" x14ac:dyDescent="0.25">
      <c r="A1553" t="s">
        <v>260</v>
      </c>
      <c r="B1553" t="s">
        <v>2972</v>
      </c>
      <c r="C1553">
        <v>1990</v>
      </c>
      <c r="E1553" t="s">
        <v>2982</v>
      </c>
      <c r="F1553" t="s">
        <v>8460</v>
      </c>
      <c r="G1553" t="s">
        <v>3989</v>
      </c>
    </row>
  </sheetData>
  <hyperlinks>
    <hyperlink ref="E1072" r:id="rId1" xr:uid="{00000000-0004-0000-0100-000000000000}"/>
    <hyperlink ref="E1406" r:id="rId2" xr:uid="{00000000-0004-0000-0100-000001000000}"/>
    <hyperlink ref="E1385" r:id="rId3" xr:uid="{00000000-0004-0000-0100-000002000000}"/>
    <hyperlink ref="E830" r:id="rId4" xr:uid="{00000000-0004-0000-0100-000003000000}"/>
    <hyperlink ref="E271" r:id="rId5" xr:uid="{00000000-0004-0000-0100-000004000000}"/>
    <hyperlink ref="E440" r:id="rId6" xr:uid="{00000000-0004-0000-0100-000005000000}"/>
    <hyperlink ref="E524" r:id="rId7" xr:uid="{00000000-0004-0000-0100-000006000000}"/>
    <hyperlink ref="E549" r:id="rId8" xr:uid="{00000000-0004-0000-0100-000007000000}"/>
    <hyperlink ref="E654" r:id="rId9" xr:uid="{00000000-0004-0000-0100-000008000000}"/>
    <hyperlink ref="E732" r:id="rId10" xr:uid="{00000000-0004-0000-0100-000009000000}"/>
    <hyperlink ref="E997" r:id="rId11" xr:uid="{00000000-0004-0000-0100-00000A000000}"/>
    <hyperlink ref="E1075" r:id="rId12" xr:uid="{00000000-0004-0000-0100-00000B000000}"/>
    <hyperlink ref="E1149" r:id="rId13" xr:uid="{00000000-0004-0000-0100-00000C000000}"/>
    <hyperlink ref="E1216" r:id="rId14" xr:uid="{00000000-0004-0000-0100-00000D000000}"/>
    <hyperlink ref="E1255" r:id="rId15" xr:uid="{00000000-0004-0000-0100-00000E000000}"/>
    <hyperlink ref="E1284" r:id="rId16" xr:uid="{00000000-0004-0000-0100-00000F000000}"/>
    <hyperlink ref="E183" r:id="rId17" xr:uid="{00000000-0004-0000-0100-000010000000}"/>
    <hyperlink ref="E272" r:id="rId18" xr:uid="{00000000-0004-0000-0100-000011000000}"/>
    <hyperlink ref="E371" r:id="rId19" xr:uid="{00000000-0004-0000-0100-000012000000}"/>
    <hyperlink ref="E441" r:id="rId20" xr:uid="{00000000-0004-0000-0100-000013000000}"/>
    <hyperlink ref="E733" r:id="rId21" xr:uid="{00000000-0004-0000-0100-000014000000}"/>
    <hyperlink ref="E998" r:id="rId22" xr:uid="{00000000-0004-0000-0100-000015000000}"/>
    <hyperlink ref="E1180" r:id="rId23" xr:uid="{00000000-0004-0000-0100-000016000000}"/>
    <hyperlink ref="E1363" r:id="rId24" xr:uid="{00000000-0004-0000-0100-000017000000}"/>
    <hyperlink ref="E1540" r:id="rId25" xr:uid="{00000000-0004-0000-0100-000018000000}"/>
    <hyperlink ref="E1544" r:id="rId26" xr:uid="{00000000-0004-0000-0100-000019000000}"/>
    <hyperlink ref="E1368" r:id="rId27" xr:uid="{00000000-0004-0000-0100-00001A000000}"/>
    <hyperlink ref="E969" r:id="rId28" xr:uid="{00000000-0004-0000-0100-00001B000000}"/>
    <hyperlink ref="E1017" r:id="rId29" xr:uid="{00000000-0004-0000-0100-00001C000000}"/>
    <hyperlink ref="E614" r:id="rId30" xr:uid="{00000000-0004-0000-0100-00001D000000}"/>
    <hyperlink ref="E1314" r:id="rId31" xr:uid="{00000000-0004-0000-0100-00001E000000}"/>
    <hyperlink ref="E720" r:id="rId32" xr:uid="{00000000-0004-0000-0100-00001F000000}"/>
    <hyperlink ref="E757" r:id="rId33" location=":~:text=A%20downloadable%20game%20for%20Windows,it%20to%20the%20next%20round." xr:uid="{00000000-0004-0000-0100-000020000000}"/>
    <hyperlink ref="E1407" r:id="rId34" xr:uid="{00000000-0004-0000-0100-000021000000}"/>
    <hyperlink ref="E1445" r:id="rId35" xr:uid="{00000000-0004-0000-0100-000022000000}"/>
    <hyperlink ref="E91" r:id="rId36" xr:uid="{00000000-0004-0000-0100-000023000000}"/>
    <hyperlink ref="E105" r:id="rId37" xr:uid="{00000000-0004-0000-0100-000024000000}"/>
    <hyperlink ref="E1087" r:id="rId38" location="c4335355681661031211" xr:uid="{00000000-0004-0000-0100-000025000000}"/>
    <hyperlink ref="E131" r:id="rId39" xr:uid="{00000000-0004-0000-0100-000026000000}"/>
    <hyperlink ref="E136" r:id="rId40" xr:uid="{00000000-0004-0000-0100-000027000000}"/>
    <hyperlink ref="E204" r:id="rId41" xr:uid="{00000000-0004-0000-0100-000028000000}"/>
    <hyperlink ref="E231" r:id="rId42" xr:uid="{00000000-0004-0000-0100-000029000000}"/>
    <hyperlink ref="E240" r:id="rId43" xr:uid="{00000000-0004-0000-0100-00002A000000}"/>
    <hyperlink ref="E245" r:id="rId44" location=":~:text=With%20inspirations%20from%20hometown%20superstars%20Nikola%20Jokić%2C,passion%20project%20using%20basketball%20as%20the%20medium." xr:uid="{00000000-0004-0000-0100-00002B000000}"/>
    <hyperlink ref="E291" r:id="rId45" xr:uid="{00000000-0004-0000-0100-00002C000000}"/>
    <hyperlink ref="E308" r:id="rId46" xr:uid="{00000000-0004-0000-0100-00002D000000}"/>
    <hyperlink ref="E329" r:id="rId47" xr:uid="{00000000-0004-0000-0100-00002E000000}"/>
    <hyperlink ref="E411" r:id="rId48" xr:uid="{00000000-0004-0000-0100-00002F000000}"/>
    <hyperlink ref="E542" r:id="rId49" xr:uid="{00000000-0004-0000-0100-000030000000}"/>
    <hyperlink ref="E647" r:id="rId50" xr:uid="{00000000-0004-0000-0100-000031000000}"/>
    <hyperlink ref="E758" r:id="rId51" location=":~:text=A%20downloadable%20game%20for%20Windows,it%20to%20the%20next%20round." xr:uid="{00000000-0004-0000-0100-000032000000}"/>
    <hyperlink ref="E777" r:id="rId52" xr:uid="{00000000-0004-0000-0100-000033000000}"/>
    <hyperlink ref="E801" r:id="rId53" xr:uid="{00000000-0004-0000-0100-000034000000}"/>
    <hyperlink ref="E919" r:id="rId54" xr:uid="{00000000-0004-0000-0100-000035000000}"/>
    <hyperlink ref="E942" r:id="rId55" xr:uid="{00000000-0004-0000-0100-000036000000}"/>
    <hyperlink ref="E959" r:id="rId56" xr:uid="{00000000-0004-0000-0100-000037000000}"/>
    <hyperlink ref="E975" r:id="rId57" xr:uid="{00000000-0004-0000-0100-000038000000}"/>
    <hyperlink ref="E1015" r:id="rId58" xr:uid="{00000000-0004-0000-0100-000039000000}"/>
    <hyperlink ref="E1043" r:id="rId59" xr:uid="{00000000-0004-0000-0100-00003A000000}"/>
    <hyperlink ref="E1107" r:id="rId60" location=":~:text=RollScape%20is%20a%20game%20inspired,I%20played%20throughout%20the%20years." xr:uid="{00000000-0004-0000-0100-00003B000000}"/>
    <hyperlink ref="E1110" r:id="rId61" xr:uid="{00000000-0004-0000-0100-00003C000000}"/>
    <hyperlink ref="E1116" r:id="rId62" location=":~:text=%2C%20say%2C%20Arco?-,RunebornGame,make%20it%20even%20more%20unique." xr:uid="{00000000-0004-0000-0100-00003D000000}"/>
    <hyperlink ref="E1120" r:id="rId63" xr:uid="{00000000-0004-0000-0100-00003E000000}"/>
    <hyperlink ref="E1207" r:id="rId64" xr:uid="{00000000-0004-0000-0100-00003F000000}"/>
    <hyperlink ref="E1209" r:id="rId65" xr:uid="{00000000-0004-0000-0100-000040000000}"/>
    <hyperlink ref="E1212" r:id="rId66" xr:uid="{00000000-0004-0000-0100-000041000000}"/>
    <hyperlink ref="E1278" r:id="rId67" xr:uid="{00000000-0004-0000-0100-000042000000}"/>
    <hyperlink ref="E1386" r:id="rId68" xr:uid="{00000000-0004-0000-0100-000043000000}"/>
    <hyperlink ref="E1530" r:id="rId69" xr:uid="{00000000-0004-0000-0100-000044000000}"/>
    <hyperlink ref="E1552" r:id="rId70" xr:uid="{00000000-0004-0000-0100-000045000000}"/>
    <hyperlink ref="E802" r:id="rId71" xr:uid="{00000000-0004-0000-0100-000046000000}"/>
    <hyperlink ref="E920" r:id="rId72" xr:uid="{00000000-0004-0000-0100-000047000000}"/>
    <hyperlink ref="E1372" r:id="rId73" location=":~:text=The%20Last%20Spell's%20unique%20blend,build%20characters%20however%20they%20want." xr:uid="{00000000-0004-0000-0100-000048000000}"/>
    <hyperlink ref="E118" r:id="rId74" xr:uid="{00000000-0004-0000-0100-000049000000}"/>
    <hyperlink ref="E633" r:id="rId75" xr:uid="{00000000-0004-0000-0100-00004A000000}"/>
    <hyperlink ref="E484" r:id="rId76" xr:uid="{00000000-0004-0000-0100-00004B000000}"/>
    <hyperlink ref="E976" r:id="rId77" xr:uid="{00000000-0004-0000-0100-00004D000000}"/>
    <hyperlink ref="E1102" r:id="rId78" xr:uid="{00000000-0004-0000-0100-00004E000000}"/>
    <hyperlink ref="E1227" r:id="rId79" location="c494631967651765393" xr:uid="{00000000-0004-0000-0100-00004F000000}"/>
    <hyperlink ref="E1461" r:id="rId80" xr:uid="{00000000-0004-0000-0100-000050000000}"/>
    <hyperlink ref="E1504" r:id="rId81" xr:uid="{00000000-0004-0000-0100-000051000000}"/>
    <hyperlink ref="E60" r:id="rId82" location="c735910198043297427" xr:uid="{00000000-0004-0000-0100-000052000000}"/>
    <hyperlink ref="E242" r:id="rId83" xr:uid="{00000000-0004-0000-0100-000053000000}"/>
    <hyperlink ref="E636" r:id="rId84" xr:uid="{00000000-0004-0000-0100-000054000000}"/>
    <hyperlink ref="E713" r:id="rId85" xr:uid="{00000000-0004-0000-0100-000055000000}"/>
    <hyperlink ref="E783" r:id="rId86" xr:uid="{00000000-0004-0000-0100-000056000000}"/>
    <hyperlink ref="E883" r:id="rId87" xr:uid="{00000000-0004-0000-0100-000057000000}"/>
    <hyperlink ref="E970" r:id="rId88" xr:uid="{00000000-0004-0000-0100-000058000000}"/>
    <hyperlink ref="E1018" r:id="rId89" xr:uid="{00000000-0004-0000-0100-000059000000}"/>
    <hyperlink ref="E1157" r:id="rId90" xr:uid="{00000000-0004-0000-0100-00005A000000}"/>
    <hyperlink ref="E1495" r:id="rId91" xr:uid="{00000000-0004-0000-0100-00005B000000}"/>
    <hyperlink ref="E241" r:id="rId92" xr:uid="{00000000-0004-0000-0100-00005C000000}"/>
    <hyperlink ref="E442" r:id="rId93" xr:uid="{00000000-0004-0000-0100-00005D000000}"/>
    <hyperlink ref="E1545" r:id="rId94" xr:uid="{00000000-0004-0000-0100-00005E000000}"/>
    <hyperlink ref="E198" r:id="rId95" xr:uid="{00000000-0004-0000-0100-00005F000000}"/>
    <hyperlink ref="E199" r:id="rId96" xr:uid="{00000000-0004-0000-0100-000060000000}"/>
    <hyperlink ref="E1034" r:id="rId97" xr:uid="{00000000-0004-0000-0100-000061000000}"/>
    <hyperlink ref="E1345" r:id="rId98" xr:uid="{00000000-0004-0000-0100-000062000000}"/>
    <hyperlink ref="E784" r:id="rId99" location=":~:text=*Mainframe%20Defenders*%20is%20a%20roguelite%20game%20available,**Earning%20Matter%20and%20drops**%20*%20**Upgrading%20mechs**" xr:uid="{00000000-0004-0000-0100-000063000000}"/>
    <hyperlink ref="E1357" r:id="rId100" location="c5456682769558786398" xr:uid="{00000000-0004-0000-0100-000064000000}"/>
    <hyperlink ref="E909" r:id="rId101" xr:uid="{00000000-0004-0000-0100-000065000000}"/>
    <hyperlink ref="E1476" r:id="rId102" location=":~:text=Vellum's%20Inspirations,chapter%20of%20the%20original%20series." xr:uid="{00000000-0004-0000-0100-000066000000}"/>
    <hyperlink ref="E8" r:id="rId103" xr:uid="{00000000-0004-0000-0100-000067000000}"/>
    <hyperlink ref="E161" r:id="rId104" location=":~:text=The%20game%20was%20inspired%20by,of%20the%20NecroDancer%20and%20Cuphead." xr:uid="{00000000-0004-0000-0100-000068000000}"/>
    <hyperlink ref="E218" r:id="rId105" xr:uid="{00000000-0004-0000-0100-000069000000}"/>
    <hyperlink ref="E359" r:id="rId106" xr:uid="{00000000-0004-0000-0100-00006A000000}"/>
    <hyperlink ref="E655" r:id="rId107" xr:uid="{00000000-0004-0000-0100-00006B000000}"/>
    <hyperlink ref="E235" r:id="rId108" xr:uid="{00000000-0004-0000-0100-00006C000000}"/>
    <hyperlink ref="E543" r:id="rId109" xr:uid="{00000000-0004-0000-0100-00006D000000}"/>
    <hyperlink ref="E1016" r:id="rId110" xr:uid="{00000000-0004-0000-0100-00006E000000}"/>
    <hyperlink ref="E686" r:id="rId111" xr:uid="{00000000-0004-0000-0100-000070000000}"/>
    <hyperlink ref="E1126" r:id="rId112" xr:uid="{00000000-0004-0000-0100-000071000000}"/>
    <hyperlink ref="E870" r:id="rId113" xr:uid="{00000000-0004-0000-0100-000072000000}"/>
    <hyperlink ref="E73" r:id="rId114" xr:uid="{00000000-0004-0000-0100-000073000000}"/>
    <hyperlink ref="E66" r:id="rId115" xr:uid="{00000000-0004-0000-0100-000074000000}"/>
    <hyperlink ref="E262" r:id="rId116" xr:uid="{00000000-0004-0000-0100-000075000000}"/>
    <hyperlink ref="E315" r:id="rId117" xr:uid="{00000000-0004-0000-0100-000076000000}"/>
    <hyperlink ref="E340" r:id="rId118" xr:uid="{00000000-0004-0000-0100-000077000000}"/>
    <hyperlink ref="E353" r:id="rId119" xr:uid="{00000000-0004-0000-0100-000078000000}"/>
    <hyperlink ref="E398" r:id="rId120" xr:uid="{00000000-0004-0000-0100-000079000000}"/>
    <hyperlink ref="E439" r:id="rId121" location="c352788917764129482" xr:uid="{00000000-0004-0000-0100-00007A000000}"/>
    <hyperlink ref="E485" r:id="rId122" xr:uid="{00000000-0004-0000-0100-00007B000000}"/>
    <hyperlink ref="E625" r:id="rId123" xr:uid="{00000000-0004-0000-0100-00007C000000}"/>
    <hyperlink ref="E691" r:id="rId124" xr:uid="{00000000-0004-0000-0100-00007D000000}"/>
    <hyperlink ref="E858" r:id="rId125" xr:uid="{00000000-0004-0000-0100-00007E000000}"/>
    <hyperlink ref="E1127" r:id="rId126" xr:uid="{00000000-0004-0000-0100-00007F000000}"/>
    <hyperlink ref="E1173" r:id="rId127" xr:uid="{00000000-0004-0000-0100-000080000000}"/>
    <hyperlink ref="E1188" r:id="rId128" xr:uid="{00000000-0004-0000-0100-000081000000}"/>
    <hyperlink ref="E1285" r:id="rId129" xr:uid="{00000000-0004-0000-0100-000082000000}"/>
    <hyperlink ref="E1487" r:id="rId130" xr:uid="{00000000-0004-0000-0100-000083000000}"/>
    <hyperlink ref="E407" r:id="rId131" xr:uid="{00000000-0004-0000-0100-000084000000}"/>
    <hyperlink ref="E24" r:id="rId132" xr:uid="{00000000-0004-0000-0100-000085000000}"/>
    <hyperlink ref="E37" r:id="rId133" xr:uid="{00000000-0004-0000-0100-000086000000}"/>
    <hyperlink ref="E85" r:id="rId134" xr:uid="{00000000-0004-0000-0100-000087000000}"/>
    <hyperlink ref="E115" r:id="rId135" xr:uid="{00000000-0004-0000-0100-000088000000}"/>
    <hyperlink ref="E456" r:id="rId136" location=":~:text=A%20big%20of%20Rogue%20Legacy%2C%20Spelunky%2C%20Hades.,kinda%20got%20inspiration%20from%20all%20of%20them." xr:uid="{00000000-0004-0000-0100-000089000000}"/>
    <hyperlink ref="E531" r:id="rId137" location=":~:text=Fury%20Unleashed%20was%20created%20by,like%20Contra%20and%20Metal%20Slug." xr:uid="{00000000-0004-0000-0100-00008A000000}"/>
    <hyperlink ref="E539" r:id="rId138" xr:uid="{00000000-0004-0000-0100-00008B000000}"/>
    <hyperlink ref="E705" r:id="rId139" xr:uid="{00000000-0004-0000-0100-00008C000000}"/>
    <hyperlink ref="E806" r:id="rId140" location=":~:text=Felix%20Soumpholphakdy:%20Dead%20Cells%20is%20a%20big,we%20wanted%20to%20craft%20a%20big%20world." xr:uid="{00000000-0004-0000-0100-00008D000000}"/>
    <hyperlink ref="E1066" r:id="rId141" xr:uid="{00000000-0004-0000-0100-00008E000000}"/>
    <hyperlink ref="E1224" r:id="rId142" xr:uid="{00000000-0004-0000-0100-00008F000000}"/>
    <hyperlink ref="E1346" r:id="rId143" xr:uid="{00000000-0004-0000-0100-000090000000}"/>
    <hyperlink ref="E1384" r:id="rId144" xr:uid="{00000000-0004-0000-0100-000091000000}"/>
    <hyperlink ref="E1521" r:id="rId145" xr:uid="{00000000-0004-0000-0100-000092000000}"/>
    <hyperlink ref="E119" r:id="rId146" xr:uid="{00000000-0004-0000-0100-000093000000}"/>
    <hyperlink ref="E1210" r:id="rId147" xr:uid="{00000000-0004-0000-0100-000094000000}"/>
    <hyperlink ref="E765" r:id="rId148" xr:uid="{00000000-0004-0000-0100-000095000000}"/>
    <hyperlink ref="E61" r:id="rId149" location="c758430178052462886" xr:uid="{00000000-0004-0000-0100-000096000000}"/>
    <hyperlink ref="E156" r:id="rId150" location="c353915309337431749" xr:uid="{00000000-0004-0000-0100-000097000000}"/>
    <hyperlink ref="E186" r:id="rId151" xr:uid="{00000000-0004-0000-0100-000098000000}"/>
    <hyperlink ref="E316" r:id="rId152" xr:uid="{00000000-0004-0000-0100-000099000000}"/>
    <hyperlink ref="E332" r:id="rId153" xr:uid="{00000000-0004-0000-0100-00009A000000}"/>
    <hyperlink ref="E443" r:id="rId154" xr:uid="{00000000-0004-0000-0100-00009B000000}"/>
    <hyperlink ref="E486" r:id="rId155" xr:uid="{00000000-0004-0000-0100-00009C000000}"/>
    <hyperlink ref="E607" r:id="rId156" xr:uid="{00000000-0004-0000-0100-00009D000000}"/>
    <hyperlink ref="E626" r:id="rId157" xr:uid="{00000000-0004-0000-0100-00009E000000}"/>
    <hyperlink ref="E697" r:id="rId158" xr:uid="{00000000-0004-0000-0100-00009F000000}"/>
    <hyperlink ref="E808" r:id="rId159" xr:uid="{00000000-0004-0000-0100-0000A1000000}"/>
    <hyperlink ref="E999" r:id="rId160" xr:uid="{00000000-0004-0000-0100-0000A2000000}"/>
    <hyperlink ref="E1050" r:id="rId161" xr:uid="{00000000-0004-0000-0100-0000A3000000}"/>
    <hyperlink ref="E1317" r:id="rId162" xr:uid="{00000000-0004-0000-0100-0000A4000000}"/>
    <hyperlink ref="E57" r:id="rId163" xr:uid="{00000000-0004-0000-0100-0000A5000000}"/>
    <hyperlink ref="E374" r:id="rId164" xr:uid="{00000000-0004-0000-0100-0000A6000000}"/>
    <hyperlink ref="E399" r:id="rId165" xr:uid="{00000000-0004-0000-0100-0000A7000000}"/>
    <hyperlink ref="E409" r:id="rId166" xr:uid="{00000000-0004-0000-0100-0000A8000000}"/>
    <hyperlink ref="E237" r:id="rId167" xr:uid="{00000000-0004-0000-0100-0000A9000000}"/>
    <hyperlink ref="E825" r:id="rId168" xr:uid="{00000000-0004-0000-0100-0000AA000000}"/>
    <hyperlink ref="E1499" r:id="rId169" xr:uid="{00000000-0004-0000-0100-0000AB000000}"/>
    <hyperlink ref="E650" r:id="rId170" xr:uid="{00000000-0004-0000-0100-0000AC000000}"/>
    <hyperlink ref="E1064" r:id="rId171" xr:uid="{00000000-0004-0000-0100-0000AD000000}"/>
    <hyperlink ref="E1362" r:id="rId172" xr:uid="{00000000-0004-0000-0100-0000AE000000}"/>
    <hyperlink ref="E187" r:id="rId173" xr:uid="{00000000-0004-0000-0100-0000AF000000}"/>
    <hyperlink ref="E196" r:id="rId174" xr:uid="{00000000-0004-0000-0100-0000B0000000}"/>
    <hyperlink ref="E444" r:id="rId175" xr:uid="{00000000-0004-0000-0100-0000B1000000}"/>
    <hyperlink ref="E525" r:id="rId176" xr:uid="{00000000-0004-0000-0100-0000B2000000}"/>
    <hyperlink ref="E1228" r:id="rId177" location="c494631967651765393" xr:uid="{00000000-0004-0000-0100-0000B3000000}"/>
    <hyperlink ref="E1301" r:id="rId178" xr:uid="{00000000-0004-0000-0100-0000B4000000}"/>
    <hyperlink ref="E1343" r:id="rId179" xr:uid="{00000000-0004-0000-0100-0000B5000000}"/>
    <hyperlink ref="E1352" r:id="rId180" xr:uid="{00000000-0004-0000-0100-0000B6000000}"/>
    <hyperlink ref="E1483" r:id="rId181" xr:uid="{00000000-0004-0000-0100-0000B7000000}"/>
    <hyperlink ref="E574" r:id="rId182" xr:uid="{00000000-0004-0000-0100-0000B8000000}"/>
    <hyperlink ref="E751" r:id="rId183" location=":~:text=As%20inspiration%20from%20different%20games,dangerous%20to%20go%20alone%22%20line." xr:uid="{00000000-0004-0000-0100-0000B9000000}"/>
    <hyperlink ref="E755" r:id="rId184" xr:uid="{00000000-0004-0000-0100-0000BA000000}"/>
    <hyperlink ref="E1060" r:id="rId185" location="c1319962683447326488" xr:uid="{00000000-0004-0000-0100-0000BB000000}"/>
    <hyperlink ref="E1176" r:id="rId186" xr:uid="{00000000-0004-0000-0100-0000BC000000}"/>
    <hyperlink ref="E1434" r:id="rId187" xr:uid="{00000000-0004-0000-0100-0000BD000000}"/>
    <hyperlink ref="E1442" r:id="rId188" xr:uid="{00000000-0004-0000-0100-0000BE000000}"/>
    <hyperlink ref="E397" r:id="rId189" xr:uid="{00000000-0004-0000-0100-0000BF000000}"/>
    <hyperlink ref="E821" r:id="rId190" xr:uid="{00000000-0004-0000-0100-0000C0000000}"/>
    <hyperlink ref="E892" r:id="rId191" xr:uid="{00000000-0004-0000-0100-0000C1000000}"/>
    <hyperlink ref="E1189" r:id="rId192" xr:uid="{00000000-0004-0000-0100-0000C2000000}"/>
    <hyperlink ref="E197" r:id="rId193" xr:uid="{00000000-0004-0000-0100-0000C3000000}"/>
    <hyperlink ref="E250" r:id="rId194" location="msg5316" xr:uid="{00000000-0004-0000-0100-0000C4000000}"/>
    <hyperlink ref="E363" r:id="rId195" xr:uid="{00000000-0004-0000-0100-0000C5000000}"/>
    <hyperlink ref="E445" r:id="rId196" xr:uid="{00000000-0004-0000-0100-0000C6000000}"/>
    <hyperlink ref="E1051" r:id="rId197" xr:uid="{00000000-0004-0000-0100-0000C7000000}"/>
    <hyperlink ref="E1425" r:id="rId198" xr:uid="{00000000-0004-0000-0100-0000C8000000}"/>
    <hyperlink ref="E1468" r:id="rId199" xr:uid="{00000000-0004-0000-0100-0000C9000000}"/>
    <hyperlink ref="E1546" r:id="rId200" xr:uid="{00000000-0004-0000-0100-0000CA000000}"/>
    <hyperlink ref="E1336" r:id="rId201" xr:uid="{00000000-0004-0000-0100-0000CB000000}"/>
    <hyperlink ref="E662" r:id="rId202" xr:uid="{00000000-0004-0000-0100-0000CC000000}"/>
    <hyperlink ref="E1092" r:id="rId203" xr:uid="{00000000-0004-0000-0100-0000CD000000}"/>
    <hyperlink ref="E1358" r:id="rId204" location="c5456682769558786398" xr:uid="{00000000-0004-0000-0100-0000CE000000}"/>
    <hyperlink ref="E446" r:id="rId205" xr:uid="{00000000-0004-0000-0100-0000CF000000}"/>
    <hyperlink ref="E707" r:id="rId206" location="c606068060818832019" xr:uid="{00000000-0004-0000-0100-0000D0000000}"/>
    <hyperlink ref="E1218" r:id="rId207" location=":~:text=Escaped%20Lunatic-,Soulash%202%20%2D%20Adventures%20and%20Conquest%20in%20Procedural%20Fantasy%20Worlds,to%20the%20Roguelike%20design%20formula." xr:uid="{00000000-0004-0000-0100-0000D1000000}"/>
    <hyperlink ref="E1303" r:id="rId208" xr:uid="{00000000-0004-0000-0100-0000D2000000}"/>
    <hyperlink ref="E1448" r:id="rId209" xr:uid="{00000000-0004-0000-0100-0000D3000000}"/>
    <hyperlink ref="E1491" r:id="rId210" xr:uid="{00000000-0004-0000-0100-0000D4000000}"/>
    <hyperlink ref="E1507" r:id="rId211" xr:uid="{00000000-0004-0000-0100-0000D5000000}"/>
    <hyperlink ref="E1508" r:id="rId212" xr:uid="{00000000-0004-0000-0100-0000D6000000}"/>
    <hyperlink ref="E1146" r:id="rId213" xr:uid="{00000000-0004-0000-0100-0000D7000000}"/>
    <hyperlink ref="E447" r:id="rId214" xr:uid="{00000000-0004-0000-0100-0000D8000000}"/>
    <hyperlink ref="E1477" r:id="rId215" location=":~:text=Vellum's%20Inspirations,chapter%20of%20the%20original%20series." xr:uid="{00000000-0004-0000-0100-0000D9000000}"/>
    <hyperlink ref="E22" r:id="rId216" xr:uid="{00000000-0004-0000-0100-0000DA000000}"/>
    <hyperlink ref="E33" r:id="rId217" xr:uid="{00000000-0004-0000-0100-0000DB000000}"/>
    <hyperlink ref="E86" r:id="rId218" location=":~:text=I%20got%20addicted%20to%20Stardew,simply%20stat%20upgrades%20or%20something)." xr:uid="{00000000-0004-0000-0100-0000DC000000}"/>
    <hyperlink ref="E127" r:id="rId219" xr:uid="{00000000-0004-0000-0100-0000DD000000}"/>
    <hyperlink ref="E487" r:id="rId220" xr:uid="{00000000-0004-0000-0100-0000DE000000}"/>
    <hyperlink ref="E540" r:id="rId221" xr:uid="{00000000-0004-0000-0100-0000DF000000}"/>
    <hyperlink ref="E591" r:id="rId222" location=":~:text=Gunfire%20Reborn%20is%20developed%20by,would%20be%20most%20beneficial%20design." xr:uid="{00000000-0004-0000-0100-0000E0000000}"/>
    <hyperlink ref="E860" r:id="rId223" xr:uid="{00000000-0004-0000-0100-0000E1000000}"/>
    <hyperlink ref="E910" r:id="rId224" location=":~:text=Odinfall%20Early%20Access%20on%20Steam&amp;text=According%20to%20Oscar%20Axelsson%20from,Throne%20and%20Enter%20the%20Gungeon." xr:uid="{00000000-0004-0000-0100-0000E2000000}"/>
    <hyperlink ref="E948" r:id="rId225" xr:uid="{00000000-0004-0000-0100-0000E3000000}"/>
    <hyperlink ref="E1021" r:id="rId226" xr:uid="{00000000-0004-0000-0100-0000E4000000}"/>
    <hyperlink ref="E1315" r:id="rId227" xr:uid="{00000000-0004-0000-0100-0000E5000000}"/>
    <hyperlink ref="E1420" r:id="rId228" xr:uid="{00000000-0004-0000-0100-0000E6000000}"/>
    <hyperlink ref="E417" r:id="rId229" xr:uid="{00000000-0004-0000-0100-0000E7000000}"/>
    <hyperlink ref="E215" r:id="rId230" xr:uid="{00000000-0004-0000-0100-0000E8000000}"/>
    <hyperlink ref="E1128" r:id="rId231" xr:uid="{00000000-0004-0000-0100-0000E9000000}"/>
    <hyperlink ref="E21" r:id="rId232" xr:uid="{00000000-0004-0000-0100-0000EA000000}"/>
    <hyperlink ref="E55" r:id="rId233" xr:uid="{00000000-0004-0000-0100-0000EB000000}"/>
    <hyperlink ref="E166" r:id="rId234" location="c6027566653452797874" xr:uid="{00000000-0004-0000-0100-0000EC000000}"/>
    <hyperlink ref="E258" r:id="rId235" xr:uid="{00000000-0004-0000-0100-0000ED000000}"/>
    <hyperlink ref="E285" r:id="rId236" xr:uid="{00000000-0004-0000-0100-0000EE000000}"/>
    <hyperlink ref="E298" r:id="rId237" xr:uid="{00000000-0004-0000-0100-0000EF000000}"/>
    <hyperlink ref="E339" r:id="rId238" location="c617320168065346307" xr:uid="{00000000-0004-0000-0100-0000F0000000}"/>
    <hyperlink ref="E354" r:id="rId239" xr:uid="{00000000-0004-0000-0100-0000F1000000}"/>
    <hyperlink ref="E518" r:id="rId240" xr:uid="{00000000-0004-0000-0100-0000F2000000}"/>
    <hyperlink ref="E609" r:id="rId241" xr:uid="{00000000-0004-0000-0100-0000F3000000}"/>
    <hyperlink ref="E618" r:id="rId242" xr:uid="{00000000-0004-0000-0100-0000F4000000}"/>
    <hyperlink ref="E687" r:id="rId243" xr:uid="{00000000-0004-0000-0100-0000F5000000}"/>
    <hyperlink ref="E827" r:id="rId244" xr:uid="{00000000-0004-0000-0100-0000F6000000}"/>
    <hyperlink ref="E893" r:id="rId245" location="c1675812484339955409" xr:uid="{00000000-0004-0000-0100-0000F7000000}"/>
    <hyperlink ref="E935" r:id="rId246" xr:uid="{00000000-0004-0000-0100-0000F8000000}"/>
    <hyperlink ref="E1039" r:id="rId247" location="c483368526581048948" xr:uid="{00000000-0004-0000-0100-0000F9000000}"/>
    <hyperlink ref="E1065" r:id="rId248" xr:uid="{00000000-0004-0000-0100-0000FA000000}"/>
    <hyperlink ref="E1088" r:id="rId249" location="c4335355681661031211" xr:uid="{00000000-0004-0000-0100-0000FB000000}"/>
    <hyperlink ref="E1154" r:id="rId250" location=":~:text=MOBAs%20were%20a%20key%20inspiration,like%20action%20roguelites%20in%20general." xr:uid="{00000000-0004-0000-0100-0000FC000000}"/>
    <hyperlink ref="E1190" r:id="rId251" location=":~:text=Their%20initial%20goal%20was%20to,built%20on%20the%20libGDX%20framework." xr:uid="{00000000-0004-0000-0100-0000FD000000}"/>
    <hyperlink ref="E1215" r:id="rId252" xr:uid="{00000000-0004-0000-0100-0000FE000000}"/>
    <hyperlink ref="E1300" r:id="rId253" xr:uid="{00000000-0004-0000-0100-0000FF000000}"/>
    <hyperlink ref="E1311" r:id="rId254" xr:uid="{00000000-0004-0000-0100-000000010000}"/>
    <hyperlink ref="E1489" r:id="rId255" xr:uid="{00000000-0004-0000-0100-000001010000}"/>
    <hyperlink ref="E1492" r:id="rId256" xr:uid="{00000000-0004-0000-0100-000002010000}"/>
    <hyperlink ref="E1505" r:id="rId257" xr:uid="{00000000-0004-0000-0100-000003010000}"/>
    <hyperlink ref="E1550" r:id="rId258" xr:uid="{00000000-0004-0000-0100-000004010000}"/>
    <hyperlink ref="E341" r:id="rId259" xr:uid="{00000000-0004-0000-0100-000005010000}"/>
    <hyperlink ref="E168" r:id="rId260" location=":~:text=JW%2C%20GF:%20What%20are%20some,us%20a%20lot%20of%20motivation." xr:uid="{00000000-0004-0000-0100-000006010000}"/>
    <hyperlink ref="E320" r:id="rId261" xr:uid="{00000000-0004-0000-0100-000007010000}"/>
    <hyperlink ref="E1478" r:id="rId262" location=":~:text=Vellum's%20Inspirations,chapter%20of%20the%20original%20series." xr:uid="{00000000-0004-0000-0100-000008010000}"/>
    <hyperlink ref="E40" r:id="rId263" xr:uid="{00000000-0004-0000-0100-000009010000}"/>
    <hyperlink ref="E461" r:id="rId264" xr:uid="{00000000-0004-0000-0100-00000A010000}"/>
    <hyperlink ref="E547" r:id="rId265" xr:uid="{00000000-0004-0000-0100-00000B010000}"/>
    <hyperlink ref="E551" r:id="rId266" xr:uid="{00000000-0004-0000-0100-00000C010000}"/>
    <hyperlink ref="E869" r:id="rId267" xr:uid="{00000000-0004-0000-0100-00000D010000}"/>
    <hyperlink ref="E1547" r:id="rId268" xr:uid="{00000000-0004-0000-0100-00000E010000}"/>
    <hyperlink ref="E38" r:id="rId269" xr:uid="{00000000-0004-0000-0100-00000F010000}"/>
    <hyperlink ref="E68" r:id="rId270" xr:uid="{00000000-0004-0000-0100-000010010000}"/>
    <hyperlink ref="E116" r:id="rId271" xr:uid="{00000000-0004-0000-0100-000011010000}"/>
    <hyperlink ref="E137" r:id="rId272" xr:uid="{00000000-0004-0000-0100-000012010000}"/>
    <hyperlink ref="E169" r:id="rId273" location=":~:text=JW%2C%20GF:%20What%20are%20some,us%20a%20lot%20of%20motivation." xr:uid="{00000000-0004-0000-0100-000013010000}"/>
    <hyperlink ref="E321" r:id="rId274" xr:uid="{00000000-0004-0000-0100-000014010000}"/>
    <hyperlink ref="E333" r:id="rId275" location=":~:text=Death%20Must%20Die%20opens%20up,appropriation%2C%20even%20a%20love%20letter." xr:uid="{00000000-0004-0000-0100-000015010000}"/>
    <hyperlink ref="E360" r:id="rId276" xr:uid="{00000000-0004-0000-0100-000016010000}"/>
    <hyperlink ref="E457" r:id="rId277" location=":~:text=A%20big%20of%20Rogue%20Legacy%2C%20Spelunky%2C%20Hades.,kinda%20got%20inspiration%20from%20all%20of%20them." xr:uid="{00000000-0004-0000-0100-000017010000}"/>
    <hyperlink ref="E520" r:id="rId278" xr:uid="{00000000-0004-0000-0100-000018010000}"/>
    <hyperlink ref="E544" r:id="rId279" xr:uid="{00000000-0004-0000-0100-000019010000}"/>
    <hyperlink ref="E620" r:id="rId280" location=":~:text=Have%20a%20Nice%20Death%20also,movies%2C%20shorts%2C%20and%20ads." xr:uid="{00000000-0004-0000-0100-00001A010000}"/>
    <hyperlink ref="E627" r:id="rId281" xr:uid="{00000000-0004-0000-0100-00001B010000}"/>
    <hyperlink ref="E628" r:id="rId282" xr:uid="{00000000-0004-0000-0100-00001C010000}"/>
    <hyperlink ref="E635" r:id="rId283" xr:uid="{00000000-0004-0000-0100-00001D010000}"/>
    <hyperlink ref="E770" r:id="rId284" xr:uid="{00000000-0004-0000-0100-00001E010000}"/>
    <hyperlink ref="E787" r:id="rId285" xr:uid="{00000000-0004-0000-0100-00001F010000}"/>
    <hyperlink ref="E871" r:id="rId286" xr:uid="{00000000-0004-0000-0100-000020010000}"/>
    <hyperlink ref="E1030" r:id="rId287" xr:uid="{00000000-0004-0000-0100-000021010000}"/>
    <hyperlink ref="E1220" r:id="rId288" xr:uid="{00000000-0004-0000-0100-000022010000}"/>
    <hyperlink ref="E1276" r:id="rId289" xr:uid="{00000000-0004-0000-0100-000023010000}"/>
    <hyperlink ref="E1304" r:id="rId290" xr:uid="{00000000-0004-0000-0100-000024010000}"/>
    <hyperlink ref="E1321" r:id="rId291" xr:uid="{00000000-0004-0000-0100-000025010000}"/>
    <hyperlink ref="E1340" r:id="rId292" location=":~:text=Tape%20to%20Tape%20is%20a,the%20Spire%20and%20NHL%2094!" xr:uid="{00000000-0004-0000-0100-000026010000}"/>
    <hyperlink ref="E1347" r:id="rId293" xr:uid="{00000000-0004-0000-0100-000027010000}"/>
    <hyperlink ref="E1479" r:id="rId294" location=":~:text=Vellum's%20Inspirations,chapter%20of%20the%20original%20series." xr:uid="{00000000-0004-0000-0100-000028010000}"/>
    <hyperlink ref="E120" r:id="rId295" xr:uid="{00000000-0004-0000-0100-000029010000}"/>
    <hyperlink ref="E629" r:id="rId296" xr:uid="{00000000-0004-0000-0100-00002A010000}"/>
    <hyperlink ref="E488" r:id="rId297" xr:uid="{00000000-0004-0000-0100-00002B010000}"/>
    <hyperlink ref="E656" r:id="rId298" xr:uid="{00000000-0004-0000-0100-00002C010000}"/>
    <hyperlink ref="E689" r:id="rId299" xr:uid="{00000000-0004-0000-0100-00002D010000}"/>
    <hyperlink ref="E1364" r:id="rId300" xr:uid="{00000000-0004-0000-0100-00002E010000}"/>
    <hyperlink ref="E138" r:id="rId301" xr:uid="{00000000-0004-0000-0100-00002F010000}"/>
    <hyperlink ref="E309" r:id="rId302" xr:uid="{00000000-0004-0000-0100-000031010000}"/>
    <hyperlink ref="E523" r:id="rId303" location="c695373095208229623" xr:uid="{00000000-0004-0000-0100-000032010000}"/>
    <hyperlink ref="E790" r:id="rId304" xr:uid="{00000000-0004-0000-0100-000033010000}"/>
    <hyperlink ref="E980" r:id="rId305" xr:uid="{00000000-0004-0000-0100-000034010000}"/>
    <hyperlink ref="E993" r:id="rId306" xr:uid="{00000000-0004-0000-0100-000035010000}"/>
    <hyperlink ref="E1387" r:id="rId307" xr:uid="{00000000-0004-0000-0100-000036010000}"/>
    <hyperlink ref="E35" r:id="rId308" location=":~:text=About%20This%20Game-,ABOUT,and%20'Into%20the%20Breach'." xr:uid="{00000000-0004-0000-0100-000037010000}"/>
    <hyperlink ref="E95" r:id="rId309" location=":~:text=Main%20developer%20Jasper%20Cole%20stated,inventory%20as%20an%20additional%20inspiration." xr:uid="{00000000-0004-0000-0100-000038010000}"/>
    <hyperlink ref="E330" r:id="rId310" xr:uid="{00000000-0004-0000-0100-000039010000}"/>
    <hyperlink ref="E503" r:id="rId311" xr:uid="{00000000-0004-0000-0100-00003A010000}"/>
    <hyperlink ref="E512" r:id="rId312" xr:uid="{00000000-0004-0000-0100-00003B010000}"/>
    <hyperlink ref="E791" r:id="rId313" xr:uid="{00000000-0004-0000-0100-00003C010000}"/>
    <hyperlink ref="E805" r:id="rId314" xr:uid="{00000000-0004-0000-0100-00003D010000}"/>
    <hyperlink ref="E952" r:id="rId315" xr:uid="{00000000-0004-0000-0100-00003E010000}"/>
    <hyperlink ref="E1089" r:id="rId316" location="c4335355681661031211" xr:uid="{00000000-0004-0000-0100-00003F010000}"/>
    <hyperlink ref="E1238" r:id="rId317" location=":~:text=is%20blowing%20up!-,830%20concurrent%20players%2C%20I%20can't%20believe%20it!,has%20been%20a%20wild%20ride." xr:uid="{00000000-0004-0000-0100-000040010000}"/>
    <hyperlink ref="E1373" r:id="rId318" location=":~:text=The%20Last%20Spell's%20unique%20blend,build%20characters%20however%20they%20want." xr:uid="{00000000-0004-0000-0100-000041010000}"/>
    <hyperlink ref="E1380" r:id="rId319" xr:uid="{00000000-0004-0000-0100-000042010000}"/>
    <hyperlink ref="E201" r:id="rId320" xr:uid="{00000000-0004-0000-0100-000043010000}"/>
    <hyperlink ref="E425" r:id="rId321" location="c4346617656897843847" xr:uid="{00000000-0004-0000-0100-000044010000}"/>
    <hyperlink ref="E432" r:id="rId322" xr:uid="{00000000-0004-0000-0100-000045010000}"/>
    <hyperlink ref="E526" r:id="rId323" xr:uid="{00000000-0004-0000-0100-000046010000}"/>
    <hyperlink ref="E1000" r:id="rId324" xr:uid="{00000000-0004-0000-0100-000047010000}"/>
    <hyperlink ref="E1288" r:id="rId325" xr:uid="{00000000-0004-0000-0100-000048010000}"/>
    <hyperlink ref="E1122" r:id="rId326" xr:uid="{00000000-0004-0000-0100-000049010000}"/>
    <hyperlink ref="E1305" r:id="rId327" xr:uid="{00000000-0004-0000-0100-00004A010000}"/>
    <hyperlink ref="E1522" r:id="rId328" xr:uid="{00000000-0004-0000-0100-00004B010000}"/>
    <hyperlink ref="E1203" r:id="rId329" xr:uid="{00000000-0004-0000-0100-00004C010000}"/>
    <hyperlink ref="E663" r:id="rId330" xr:uid="{00000000-0004-0000-0100-00004D010000}"/>
    <hyperlink ref="E98" r:id="rId331" xr:uid="{00000000-0004-0000-0100-00004E010000}"/>
    <hyperlink ref="E195" r:id="rId332" xr:uid="{00000000-0004-0000-0100-00004F010000}"/>
    <hyperlink ref="E300" r:id="rId333" xr:uid="{00000000-0004-0000-0100-000050010000}"/>
    <hyperlink ref="E408" r:id="rId334" xr:uid="{00000000-0004-0000-0100-000051010000}"/>
    <hyperlink ref="E921" r:id="rId335" xr:uid="{00000000-0004-0000-0100-000052010000}"/>
    <hyperlink ref="E978" r:id="rId336" xr:uid="{00000000-0004-0000-0100-000053010000}"/>
    <hyperlink ref="E1111" r:id="rId337" xr:uid="{00000000-0004-0000-0100-000054010000}"/>
    <hyperlink ref="E1119" r:id="rId338" location=":~:text=Founder's%20Vision%20“Runeborn%20is%20an,share%20it%20with%20the%20world.”" display="https://www.kxan.com/business/press-releases/ein-presswire/785406016/idream-interactive-unveils-runeborn-a-dark-fantasy-roguelike-deckbuilder-at-steam-next-fest/#:~:text=Founder's%20Vision%20%E2%80%9CRuneborn%20is%20an,share%20it%20with%20the%20world.%E2%80%9D" xr:uid="{00000000-0004-0000-0100-000055010000}"/>
    <hyperlink ref="E1204" r:id="rId339" xr:uid="{00000000-0004-0000-0100-000056010000}"/>
    <hyperlink ref="E1279" r:id="rId340" xr:uid="{00000000-0004-0000-0100-000057010000}"/>
    <hyperlink ref="E1306" r:id="rId341" xr:uid="{00000000-0004-0000-0100-000058010000}"/>
    <hyperlink ref="E1474" r:id="rId342" location=":~:text=The%20game%20was%20inspired%20by,assets%2C%20art%2C%20and%20music." xr:uid="{00000000-0004-0000-0100-000059010000}"/>
    <hyperlink ref="E342" r:id="rId343" xr:uid="{00000000-0004-0000-0100-00005A010000}"/>
    <hyperlink ref="E384" r:id="rId344" xr:uid="{00000000-0004-0000-0100-00005B010000}"/>
    <hyperlink ref="E683" r:id="rId345" xr:uid="{00000000-0004-0000-0100-00005C010000}"/>
    <hyperlink ref="E792" r:id="rId346" xr:uid="{00000000-0004-0000-0100-00005D010000}"/>
    <hyperlink ref="E1073" r:id="rId347" xr:uid="{00000000-0004-0000-0100-00005E010000}"/>
    <hyperlink ref="E1388" r:id="rId348" xr:uid="{00000000-0004-0000-0100-00005F010000}"/>
    <hyperlink ref="E788" r:id="rId349" xr:uid="{00000000-0004-0000-0100-000060010000}"/>
    <hyperlink ref="E43" r:id="rId350" xr:uid="{00000000-0004-0000-0100-000061010000}"/>
    <hyperlink ref="E372" r:id="rId351" xr:uid="{00000000-0004-0000-0100-000062010000}"/>
    <hyperlink ref="E1001" r:id="rId352" xr:uid="{00000000-0004-0000-0100-000063010000}"/>
    <hyperlink ref="E759" r:id="rId353" xr:uid="{00000000-0004-0000-0100-000064010000}"/>
    <hyperlink ref="E3" r:id="rId354" xr:uid="{00000000-0004-0000-0100-000065010000}"/>
    <hyperlink ref="E645" r:id="rId355" location=":~:text=House%20of%20Necrosis%20is%20a,Linux)%20and%20the%20Steam%20Deck" xr:uid="{00000000-0004-0000-0100-000066010000}"/>
    <hyperlink ref="E925" r:id="rId356" xr:uid="{00000000-0004-0000-0100-000067010000}"/>
    <hyperlink ref="E1205" r:id="rId357" xr:uid="{00000000-0004-0000-0100-000068010000}"/>
    <hyperlink ref="E1337" r:id="rId358" xr:uid="{00000000-0004-0000-0100-000069010000}"/>
    <hyperlink ref="E121" r:id="rId359" xr:uid="{00000000-0004-0000-0100-00006A010000}"/>
    <hyperlink ref="E107" r:id="rId360" xr:uid="{00000000-0004-0000-0100-00006B010000}"/>
    <hyperlink ref="E347" r:id="rId361" xr:uid="{00000000-0004-0000-0100-00006C010000}"/>
    <hyperlink ref="E373" r:id="rId362" xr:uid="{00000000-0004-0000-0100-00006D010000}"/>
    <hyperlink ref="E420" r:id="rId363" xr:uid="{00000000-0004-0000-0100-00006E010000}"/>
    <hyperlink ref="E500" r:id="rId364" xr:uid="{00000000-0004-0000-0100-000070010000}"/>
    <hyperlink ref="E527" r:id="rId365" xr:uid="{00000000-0004-0000-0100-000071010000}"/>
    <hyperlink ref="E657" r:id="rId366" xr:uid="{00000000-0004-0000-0100-000072010000}"/>
    <hyperlink ref="E693" r:id="rId367" xr:uid="{00000000-0004-0000-0100-000073010000}"/>
    <hyperlink ref="E736" r:id="rId368" xr:uid="{00000000-0004-0000-0100-000074010000}"/>
    <hyperlink ref="E750" r:id="rId369" xr:uid="{00000000-0004-0000-0100-000075010000}"/>
    <hyperlink ref="E951" r:id="rId370" xr:uid="{00000000-0004-0000-0100-000076010000}"/>
    <hyperlink ref="E1002" r:id="rId371" xr:uid="{00000000-0004-0000-0100-000077010000}"/>
    <hyperlink ref="E1019" r:id="rId372" xr:uid="{00000000-0004-0000-0100-000078010000}"/>
    <hyperlink ref="E1052" r:id="rId373" xr:uid="{00000000-0004-0000-0100-000079010000}"/>
    <hyperlink ref="E1289" r:id="rId374" xr:uid="{00000000-0004-0000-0100-00007A010000}"/>
    <hyperlink ref="E1318" r:id="rId375" xr:uid="{00000000-0004-0000-0100-00007B010000}"/>
    <hyperlink ref="E1465" r:id="rId376" xr:uid="{00000000-0004-0000-0100-00007C010000}"/>
    <hyperlink ref="E1511" r:id="rId377" xr:uid="{00000000-0004-0000-0100-00007D010000}"/>
    <hyperlink ref="E780" r:id="rId378" xr:uid="{00000000-0004-0000-0100-00007E010000}"/>
    <hyperlink ref="E949" r:id="rId379" location="c574921459914427191" xr:uid="{00000000-0004-0000-0100-00007F010000}"/>
    <hyperlink ref="E1003" r:id="rId380" xr:uid="{00000000-0004-0000-0100-000080010000}"/>
    <hyperlink ref="E310" r:id="rId381" xr:uid="{00000000-0004-0000-0100-000081010000}"/>
    <hyperlink ref="E960" r:id="rId382" xr:uid="{00000000-0004-0000-0100-000082010000}"/>
    <hyperlink ref="E34" r:id="rId383" xr:uid="{00000000-0004-0000-0100-000083010000}"/>
    <hyperlink ref="E87" r:id="rId384" location=":~:text=I%20got%20addicted%20to%20Stardew,simply%20stat%20upgrades%20or%20something)." xr:uid="{00000000-0004-0000-0100-000084010000}"/>
    <hyperlink ref="E327" r:id="rId385" xr:uid="{00000000-0004-0000-0100-000085010000}"/>
    <hyperlink ref="E481" r:id="rId386" location=":~:text=Though%20Crooks%20stated%20that%20The,Souls%2C%20and%20Metal%20Gear%20Solid." xr:uid="{00000000-0004-0000-0100-000086010000}"/>
    <hyperlink ref="E576" r:id="rId387" xr:uid="{00000000-0004-0000-0100-000087010000}"/>
    <hyperlink ref="E616" r:id="rId388" xr:uid="{00000000-0004-0000-0100-000088010000}"/>
    <hyperlink ref="E752" r:id="rId389" location=":~:text=As%20inspiration%20from%20different%20games,dangerous%20to%20go%20alone%22%20line." xr:uid="{00000000-0004-0000-0100-000089010000}"/>
    <hyperlink ref="E861" r:id="rId390" xr:uid="{00000000-0004-0000-0100-00008A010000}"/>
    <hyperlink ref="E911" r:id="rId391" location=":~:text=Odinfall%20Early%20Access%20on%20Steam&amp;text=According%20to%20Oscar%20Axelsson%20from,Throne%20and%20Enter%20the%20Gungeon." xr:uid="{00000000-0004-0000-0100-00008B010000}"/>
    <hyperlink ref="E913" r:id="rId392" xr:uid="{00000000-0004-0000-0100-00008C010000}"/>
    <hyperlink ref="E1022" r:id="rId393" xr:uid="{00000000-0004-0000-0100-00008D010000}"/>
    <hyperlink ref="E1069" r:id="rId394" xr:uid="{00000000-0004-0000-0100-00008E010000}"/>
    <hyperlink ref="E1292" r:id="rId395" xr:uid="{00000000-0004-0000-0100-00008F010000}"/>
    <hyperlink ref="E1150" r:id="rId396" xr:uid="{00000000-0004-0000-0100-000090010000}"/>
    <hyperlink ref="E1466" r:id="rId397" xr:uid="{00000000-0004-0000-0100-000091010000}"/>
    <hyperlink ref="E1381" r:id="rId398" xr:uid="{00000000-0004-0000-0100-000092010000}"/>
    <hyperlink ref="E64" r:id="rId399" xr:uid="{00000000-0004-0000-0100-000093010000}"/>
    <hyperlink ref="E292" r:id="rId400" xr:uid="{00000000-0004-0000-0100-000094010000}"/>
    <hyperlink ref="E430" r:id="rId401" xr:uid="{00000000-0004-0000-0100-000095010000}"/>
    <hyperlink ref="E961" r:id="rId402" xr:uid="{00000000-0004-0000-0100-000096010000}"/>
    <hyperlink ref="E1115" r:id="rId403" xr:uid="{00000000-0004-0000-0100-000097010000}"/>
    <hyperlink ref="E1280" r:id="rId404" xr:uid="{00000000-0004-0000-0100-000098010000}"/>
    <hyperlink ref="E927" r:id="rId405" xr:uid="{00000000-0004-0000-0100-000099010000}"/>
    <hyperlink ref="E939" r:id="rId406" xr:uid="{00000000-0004-0000-0100-00009A010000}"/>
    <hyperlink ref="E831" r:id="rId407" xr:uid="{00000000-0004-0000-0100-00009B010000}"/>
    <hyperlink ref="E994" r:id="rId408" xr:uid="{00000000-0004-0000-0100-00009C010000}"/>
    <hyperlink ref="E4" r:id="rId409" xr:uid="{00000000-0004-0000-0100-00009E010000}"/>
    <hyperlink ref="E202" r:id="rId410" xr:uid="{00000000-0004-0000-0100-00009F010000}"/>
    <hyperlink ref="E617" r:id="rId411" xr:uid="{00000000-0004-0000-0100-0000A0010000}"/>
    <hyperlink ref="E1365" r:id="rId412" xr:uid="{00000000-0004-0000-0100-0000A1010000}"/>
    <hyperlink ref="E1509" r:id="rId413" xr:uid="{00000000-0004-0000-0100-0000A2010000}"/>
    <hyperlink ref="E658" r:id="rId414" xr:uid="{00000000-0004-0000-0100-0000A3010000}"/>
    <hyperlink ref="E1155" r:id="rId415" location=":~:text=MOBAs%20were%20a%20key%20inspiration,like%20action%20roguelites%20in%20general." xr:uid="{00000000-0004-0000-0100-0000A4010000}"/>
    <hyperlink ref="E317" r:id="rId416" xr:uid="{00000000-0004-0000-0100-0000A5010000}"/>
    <hyperlink ref="E1307" r:id="rId417" xr:uid="{00000000-0004-0000-0100-0000A6010000}"/>
    <hyperlink ref="E670" r:id="rId418" xr:uid="{00000000-0004-0000-0100-0000A7010000}"/>
    <hyperlink ref="E1156" r:id="rId419" location=":~:text=MOBAs%20were%20a%20key%20inspiration,like%20action%20roguelites%20in%20general." xr:uid="{00000000-0004-0000-0100-0000A8010000}"/>
    <hyperlink ref="E1323" r:id="rId420" xr:uid="{00000000-0004-0000-0100-0000A9010000}"/>
    <hyperlink ref="E318" r:id="rId421" xr:uid="{00000000-0004-0000-0100-0000AA010000}"/>
    <hyperlink ref="E478" r:id="rId422" location="c595137684887857500" xr:uid="{00000000-0004-0000-0100-0000AB010000}"/>
    <hyperlink ref="E760" r:id="rId423" xr:uid="{00000000-0004-0000-0100-0000AC010000}"/>
    <hyperlink ref="E852" r:id="rId424" xr:uid="{00000000-0004-0000-0100-0000AD010000}"/>
    <hyperlink ref="E1158" r:id="rId425" xr:uid="{00000000-0004-0000-0100-0000AE010000}"/>
    <hyperlink ref="E1308" r:id="rId426" xr:uid="{00000000-0004-0000-0100-0000AF010000}"/>
    <hyperlink ref="E1344" r:id="rId427" xr:uid="{00000000-0004-0000-0100-0000B0010000}"/>
    <hyperlink ref="E1480" r:id="rId428" location=":~:text=Vellum's%20Inspirations,chapter%20of%20the%20original%20series." xr:uid="{00000000-0004-0000-0100-0000B1010000}"/>
    <hyperlink ref="E170" r:id="rId429" location=":~:text=JW%2C%20GF:%20What%20are%20some,us%20a%20lot%20of%20motivation." xr:uid="{00000000-0004-0000-0100-0000B2010000}"/>
    <hyperlink ref="E1309" r:id="rId430" xr:uid="{00000000-0004-0000-0100-0000B3010000}"/>
    <hyperlink ref="E14" r:id="rId431" xr:uid="{00000000-0004-0000-0100-0000B4010000}"/>
    <hyperlink ref="E171" r:id="rId432" xr:uid="{00000000-0004-0000-0100-0000B5010000}"/>
    <hyperlink ref="E206" r:id="rId433" xr:uid="{00000000-0004-0000-0100-0000B6010000}"/>
    <hyperlink ref="E286" r:id="rId434" xr:uid="{00000000-0004-0000-0100-0000B7010000}"/>
    <hyperlink ref="E499" r:id="rId435" location=":~:text=Fatal%20Labyrinth%20is%20Sega's%20first,is%20a%20game%2Dbreaking%20affair.%20Also%20it%20shares%20a%20lot%20of%20similarities" xr:uid="{00000000-0004-0000-0100-0000B8010000}"/>
    <hyperlink ref="E571" r:id="rId436" xr:uid="{00000000-0004-0000-0100-0000B9010000}"/>
    <hyperlink ref="E659" r:id="rId437" xr:uid="{00000000-0004-0000-0100-0000BA010000}"/>
    <hyperlink ref="E737" r:id="rId438" xr:uid="{00000000-0004-0000-0100-0000BB010000}"/>
    <hyperlink ref="E844" r:id="rId439" xr:uid="{00000000-0004-0000-0100-0000BC010000}"/>
    <hyperlink ref="E1035" r:id="rId440" xr:uid="{00000000-0004-0000-0100-0000BD010000}"/>
    <hyperlink ref="E1079" r:id="rId441" location=":~:text=Apparently%2C%20Ota%20was%20a%20well%20known%20figure,to%20connect%20Tokyo's%20three%20main%20universities%20that" xr:uid="{00000000-0004-0000-0100-0000BE010000}"/>
    <hyperlink ref="E1103" r:id="rId442" xr:uid="{00000000-0004-0000-0100-0000BF010000}"/>
    <hyperlink ref="E1106" r:id="rId443" xr:uid="{00000000-0004-0000-0100-0000C0010000}"/>
    <hyperlink ref="E1319" r:id="rId444" xr:uid="{00000000-0004-0000-0100-0000C1010000}"/>
    <hyperlink ref="E1360" r:id="rId445" location=":~:text=Apparently%2C%20Ota%20was%20a%20well%20known%20figure,to%20connect%20Tokyo's%20three%20main%20universities%20that" xr:uid="{00000000-0004-0000-0100-0000C2010000}"/>
    <hyperlink ref="E1418" r:id="rId446" xr:uid="{00000000-0004-0000-0100-0000C3010000}"/>
    <hyperlink ref="E1424" r:id="rId447" xr:uid="{00000000-0004-0000-0100-0000C4010000}"/>
    <hyperlink ref="E287" r:id="rId448" xr:uid="{00000000-0004-0000-0100-0000C5010000}"/>
    <hyperlink ref="E325" r:id="rId449" xr:uid="{00000000-0004-0000-0100-0000C6010000}"/>
    <hyperlink ref="E458" r:id="rId450" location=":~:text=A%20big%20of%20Rogue%20Legacy%2C%20Spelunky%2C%20Hades.,kinda%20got%20inspiration%20from%20all%20of%20them." xr:uid="{00000000-0004-0000-0100-0000C7010000}"/>
    <hyperlink ref="E532" r:id="rId451" location=":~:text=Fury%20Unleashed%20was%20created%20by,like%20Contra%20and%20Metal%20Slug." xr:uid="{00000000-0004-0000-0100-0000C8010000}"/>
    <hyperlink ref="E667" r:id="rId452" xr:uid="{00000000-0004-0000-0100-0000C9010000}"/>
    <hyperlink ref="E834" r:id="rId453" xr:uid="{00000000-0004-0000-0100-0000CA010000}"/>
    <hyperlink ref="E1081" r:id="rId454" xr:uid="{00000000-0004-0000-0100-0000CB010000}"/>
    <hyperlink ref="E1225" r:id="rId455" xr:uid="{00000000-0004-0000-0100-0000CC010000}"/>
    <hyperlink ref="E1298" r:id="rId456" location="c1693785035807819716" xr:uid="{00000000-0004-0000-0100-0000CD010000}"/>
    <hyperlink ref="E1429" r:id="rId457" xr:uid="{00000000-0004-0000-0100-0000CE010000}"/>
    <hyperlink ref="E1393" r:id="rId458" xr:uid="{00000000-0004-0000-0100-0000CF010000}"/>
    <hyperlink ref="E1108" r:id="rId459" location=":~:text=RollScape%20is%20a%20game%20inspired,I%20played%20throughout%20the%20years." xr:uid="{00000000-0004-0000-0100-0000D0010000}"/>
    <hyperlink ref="E914" r:id="rId460" xr:uid="{00000000-0004-0000-0100-0000D1010000}"/>
    <hyperlink ref="E767" r:id="rId461" xr:uid="{00000000-0004-0000-0100-0000D2010000}"/>
    <hyperlink ref="E898" r:id="rId462" xr:uid="{00000000-0004-0000-0100-0000D3010000}"/>
    <hyperlink ref="E219" r:id="rId463" xr:uid="{00000000-0004-0000-0100-0000D4010000}"/>
    <hyperlink ref="E1382" r:id="rId464" xr:uid="{00000000-0004-0000-0100-0000D5010000}"/>
    <hyperlink ref="E1031" r:id="rId465" xr:uid="{00000000-0004-0000-0100-0000D6010000}"/>
    <hyperlink ref="E16" r:id="rId466" xr:uid="{00000000-0004-0000-0100-0000D7010000}"/>
    <hyperlink ref="E19" r:id="rId467" xr:uid="{00000000-0004-0000-0100-0000D8010000}"/>
    <hyperlink ref="E29" r:id="rId468" xr:uid="{00000000-0004-0000-0100-0000D9010000}"/>
    <hyperlink ref="E36" r:id="rId469" location=":~:text=About%20This%20Game-,ABOUT,and%20'Into%20the%20Breach'." xr:uid="{00000000-0004-0000-0100-0000DA010000}"/>
    <hyperlink ref="E56" r:id="rId470" xr:uid="{00000000-0004-0000-0100-0000DB010000}"/>
    <hyperlink ref="E58" r:id="rId471" xr:uid="{00000000-0004-0000-0100-0000DC010000}"/>
    <hyperlink ref="E65" r:id="rId472" xr:uid="{00000000-0004-0000-0100-0000DD010000}"/>
    <hyperlink ref="E76" r:id="rId473" location=":~:text=Inspired%20by%20rogue%2Dlite%20games,set%20of%20attacks%20and%20spells." xr:uid="{00000000-0004-0000-0100-0000DE010000}"/>
    <hyperlink ref="E78" r:id="rId474" xr:uid="{00000000-0004-0000-0100-0000DF010000}"/>
    <hyperlink ref="E88" r:id="rId475" location=":~:text=I%20got%20addicted%20to%20Stardew,simply%20stat%20upgrades%20or%20something)." xr:uid="{00000000-0004-0000-0100-0000E0010000}"/>
    <hyperlink ref="E106" r:id="rId476" xr:uid="{00000000-0004-0000-0100-0000E1010000}"/>
    <hyperlink ref="E125" r:id="rId477" location=":~:text=What%20they%20said%20about%20it,rewards%20that%20come%20with%20them." xr:uid="{00000000-0004-0000-0100-0000E2010000}"/>
    <hyperlink ref="E126" r:id="rId478" xr:uid="{00000000-0004-0000-0100-0000E3010000}"/>
    <hyperlink ref="E139" r:id="rId479" xr:uid="{00000000-0004-0000-0100-0000E4010000}"/>
    <hyperlink ref="E165" r:id="rId480" xr:uid="{00000000-0004-0000-0100-0000E5010000}"/>
    <hyperlink ref="E167" r:id="rId481" location="c6027566653452797874" xr:uid="{00000000-0004-0000-0100-0000E6010000}"/>
    <hyperlink ref="E217" r:id="rId482" xr:uid="{00000000-0004-0000-0100-0000E7010000}"/>
    <hyperlink ref="E220" r:id="rId483" xr:uid="{00000000-0004-0000-0100-0000E8010000}"/>
    <hyperlink ref="E243" r:id="rId484" xr:uid="{00000000-0004-0000-0100-0000E9010000}"/>
    <hyperlink ref="E255" r:id="rId485" xr:uid="{00000000-0004-0000-0100-0000EA010000}"/>
    <hyperlink ref="E259" r:id="rId486" location=":~:text=Oh%20and%20did%20I%20mention,insanely%20replayable%20for%20similar%20reasons." xr:uid="{00000000-0004-0000-0100-0000EB010000}"/>
    <hyperlink ref="E284" r:id="rId487" xr:uid="{00000000-0004-0000-0100-0000EC010000}"/>
    <hyperlink ref="E311" r:id="rId488" xr:uid="{00000000-0004-0000-0100-0000ED010000}"/>
    <hyperlink ref="E343" r:id="rId489" xr:uid="{00000000-0004-0000-0100-0000EE010000}"/>
    <hyperlink ref="E344" r:id="rId490" xr:uid="{00000000-0004-0000-0100-0000EF010000}"/>
    <hyperlink ref="E355" r:id="rId491" xr:uid="{00000000-0004-0000-0100-0000F0010000}"/>
    <hyperlink ref="E376" r:id="rId492" xr:uid="{00000000-0004-0000-0100-0000F1010000}"/>
    <hyperlink ref="E380" r:id="rId493" xr:uid="{00000000-0004-0000-0100-0000F2010000}"/>
    <hyperlink ref="E390" r:id="rId494" xr:uid="{00000000-0004-0000-0100-0000F3010000}"/>
    <hyperlink ref="E400" r:id="rId495" xr:uid="{00000000-0004-0000-0100-0000F4010000}"/>
    <hyperlink ref="E401" r:id="rId496" xr:uid="{00000000-0004-0000-0100-0000F5010000}"/>
    <hyperlink ref="E410" r:id="rId497" xr:uid="{00000000-0004-0000-0100-0000F6010000}"/>
    <hyperlink ref="E504" r:id="rId498" xr:uid="{00000000-0004-0000-0100-0000F7010000}"/>
    <hyperlink ref="E513" r:id="rId499" xr:uid="{00000000-0004-0000-0100-0000F8010000}"/>
    <hyperlink ref="E519" r:id="rId500" xr:uid="{00000000-0004-0000-0100-0000F9010000}"/>
    <hyperlink ref="E521" r:id="rId501" xr:uid="{00000000-0004-0000-0100-0000FA010000}"/>
    <hyperlink ref="E584" r:id="rId502" xr:uid="{00000000-0004-0000-0100-0000FB010000}"/>
    <hyperlink ref="E630" r:id="rId503" xr:uid="{00000000-0004-0000-0100-0000FC010000}"/>
    <hyperlink ref="E634" r:id="rId504" xr:uid="{00000000-0004-0000-0100-0000FD010000}"/>
    <hyperlink ref="E684" r:id="rId505" xr:uid="{00000000-0004-0000-0100-0000FE010000}"/>
    <hyperlink ref="E692" r:id="rId506" xr:uid="{00000000-0004-0000-0100-0000FF010000}"/>
    <hyperlink ref="E768" r:id="rId507" xr:uid="{00000000-0004-0000-0100-000000020000}"/>
    <hyperlink ref="E769" r:id="rId508" location="c3194745319530070972" xr:uid="{00000000-0004-0000-0100-000001020000}"/>
    <hyperlink ref="E775" r:id="rId509" location=":~:text=Dan%20DiIorio%20developed%20Luck%20Be,pondering%20why%20rent%20was%20necessary." xr:uid="{00000000-0004-0000-0100-000002020000}"/>
    <hyperlink ref="E781" r:id="rId510" xr:uid="{00000000-0004-0000-0100-000003020000}"/>
    <hyperlink ref="E793" r:id="rId511" xr:uid="{00000000-0004-0000-0100-000004020000}"/>
    <hyperlink ref="E800" r:id="rId512" xr:uid="{00000000-0004-0000-0100-000005020000}"/>
    <hyperlink ref="E816" r:id="rId513" xr:uid="{00000000-0004-0000-0100-000006020000}"/>
    <hyperlink ref="E832" r:id="rId514" xr:uid="{00000000-0004-0000-0100-000007020000}"/>
    <hyperlink ref="E845" r:id="rId515" xr:uid="{00000000-0004-0000-0100-000008020000}"/>
    <hyperlink ref="E859" r:id="rId516" xr:uid="{00000000-0004-0000-0100-000009020000}"/>
    <hyperlink ref="E907" r:id="rId517" xr:uid="{00000000-0004-0000-0100-00000A020000}"/>
    <hyperlink ref="E953" r:id="rId518" xr:uid="{00000000-0004-0000-0100-00000B020000}"/>
    <hyperlink ref="E958" r:id="rId519" location=":~:text=As%20design%20of%20the%20game,Bandicoot%20and%20Donkey%20Kong%20Country." xr:uid="{00000000-0004-0000-0100-00000C020000}"/>
    <hyperlink ref="E981" r:id="rId520" xr:uid="{00000000-0004-0000-0100-00000D020000}"/>
    <hyperlink ref="E995" r:id="rId521" xr:uid="{00000000-0004-0000-0100-00000E020000}"/>
    <hyperlink ref="E1044" r:id="rId522" xr:uid="{00000000-0004-0000-0100-00000F020000}"/>
    <hyperlink ref="E1058" r:id="rId523" xr:uid="{00000000-0004-0000-0100-000010020000}"/>
    <hyperlink ref="E1074" r:id="rId524" xr:uid="{00000000-0004-0000-0100-000011020000}"/>
    <hyperlink ref="E1091" r:id="rId525" location="c4335355681661031211" xr:uid="{00000000-0004-0000-0100-000012020000}"/>
    <hyperlink ref="E1105" r:id="rId526" location=":~:text=Demo%20is%20now%20available!,-selfpromo%20(games)&amp;text=This%20video%20cannot%20be%20played.&amp;text=Hi%20fellow%20devs%2C%20I'm,it%20to%20get%20notified%20:)" display="https://www.reddit.com/r/godot/comments/1lo0rfm/14_months_of_work_on_my_1st_game_demo_is_now/#:~:text=Demo%20is%20now%20available!,-selfpromo%20(games)&amp;text=This%20video%20cannot%20be%20played.&amp;text=Hi%20fellow%20devs%2C%20I'm,it%20to%20get%20notified%20:)" xr:uid="{00000000-0004-0000-0100-000013020000}"/>
    <hyperlink ref="E1112" r:id="rId527" xr:uid="{00000000-0004-0000-0100-000014020000}"/>
    <hyperlink ref="E1121" r:id="rId528" xr:uid="{00000000-0004-0000-0100-000015020000}"/>
    <hyperlink ref="E1123" r:id="rId529" xr:uid="{00000000-0004-0000-0100-000016020000}"/>
    <hyperlink ref="E1139" r:id="rId530" xr:uid="{00000000-0004-0000-0100-000017020000}"/>
    <hyperlink ref="E1206" r:id="rId531" xr:uid="{00000000-0004-0000-0100-000018020000}"/>
    <hyperlink ref="E1208" r:id="rId532" xr:uid="{00000000-0004-0000-0100-000019020000}"/>
    <hyperlink ref="E1277" r:id="rId533" xr:uid="{00000000-0004-0000-0100-00001A020000}"/>
    <hyperlink ref="E1328" r:id="rId534" xr:uid="{00000000-0004-0000-0100-00001B020000}"/>
    <hyperlink ref="E1329" r:id="rId535" location="c3005556719742617866" xr:uid="{00000000-0004-0000-0100-00001C020000}"/>
    <hyperlink ref="E1335" r:id="rId536" xr:uid="{00000000-0004-0000-0100-00001D020000}"/>
    <hyperlink ref="E1369" r:id="rId537" location=":~:text=hotloopgames-,I%20am%20a%20solo%20developer%20working%20on%20The%20Last%20Flame,plays%20as%20an%20auto%2Dbattler." xr:uid="{00000000-0004-0000-0100-00001E020000}"/>
    <hyperlink ref="E1383" r:id="rId538" xr:uid="{00000000-0004-0000-0100-00001F020000}"/>
    <hyperlink ref="E1389" r:id="rId539" xr:uid="{00000000-0004-0000-0100-000020020000}"/>
    <hyperlink ref="E1428" r:id="rId540" xr:uid="{00000000-0004-0000-0100-000021020000}"/>
    <hyperlink ref="E1475" r:id="rId541" xr:uid="{00000000-0004-0000-0100-000023020000}"/>
    <hyperlink ref="E1484" r:id="rId542" xr:uid="{00000000-0004-0000-0100-000024020000}"/>
    <hyperlink ref="E1506" r:id="rId543" xr:uid="{00000000-0004-0000-0100-000025020000}"/>
    <hyperlink ref="E1518" r:id="rId544" xr:uid="{00000000-0004-0000-0100-000026020000}"/>
    <hyperlink ref="E1524" r:id="rId545" xr:uid="{00000000-0004-0000-0100-000027020000}"/>
    <hyperlink ref="E1527" r:id="rId546" xr:uid="{00000000-0004-0000-0100-000028020000}"/>
    <hyperlink ref="E1533" r:id="rId547" xr:uid="{00000000-0004-0000-0100-000029020000}"/>
    <hyperlink ref="E1551" r:id="rId548" xr:uid="{00000000-0004-0000-0100-00002A020000}"/>
    <hyperlink ref="E205" r:id="rId549" xr:uid="{00000000-0004-0000-0100-00002B020000}"/>
    <hyperlink ref="E216" r:id="rId550" xr:uid="{00000000-0004-0000-0100-00002C020000}"/>
    <hyperlink ref="E753" r:id="rId551" location=":~:text=As%20inspiration%20from%20different%20games,dangerous%20to%20go%20alone%22%20line." xr:uid="{00000000-0004-0000-0100-00002D020000}"/>
    <hyperlink ref="E108" r:id="rId552" xr:uid="{00000000-0004-0000-0100-00002E020000}"/>
    <hyperlink ref="E203" r:id="rId553" xr:uid="{00000000-0004-0000-0100-00002F020000}"/>
    <hyperlink ref="E207" r:id="rId554" xr:uid="{00000000-0004-0000-0100-000030020000}"/>
    <hyperlink ref="E239" r:id="rId555" xr:uid="{00000000-0004-0000-0100-000031020000}"/>
    <hyperlink ref="E251" r:id="rId556" xr:uid="{00000000-0004-0000-0100-000032020000}"/>
    <hyperlink ref="E288" r:id="rId557" xr:uid="{00000000-0004-0000-0100-000033020000}"/>
    <hyperlink ref="E416" r:id="rId558" location=":~:text=Much%20of%20the%20game%20was,similar%20gameplay%20would%20be%20like." xr:uid="{00000000-0004-0000-0100-000034020000}"/>
    <hyperlink ref="E460" r:id="rId559" location=":~:text=A%20big%20of%20Rogue%20Legacy%2C%20Spelunky%2C%20Hades.,kinda%20got%20inspiration%20from%20all%20of%20them." xr:uid="{00000000-0004-0000-0100-000035020000}"/>
    <hyperlink ref="E463" r:id="rId560" xr:uid="{00000000-0004-0000-0100-000036020000}"/>
    <hyperlink ref="E577" r:id="rId561" xr:uid="{00000000-0004-0000-0100-000037020000}"/>
    <hyperlink ref="E756" r:id="rId562" xr:uid="{00000000-0004-0000-0100-000038020000}"/>
    <hyperlink ref="E785" r:id="rId563" xr:uid="{00000000-0004-0000-0100-000039020000}"/>
    <hyperlink ref="E828" r:id="rId564" xr:uid="{00000000-0004-0000-0100-00003A020000}"/>
    <hyperlink ref="E851" r:id="rId565" xr:uid="{00000000-0004-0000-0100-00003B020000}"/>
    <hyperlink ref="E1036" r:id="rId566" xr:uid="{00000000-0004-0000-0100-00003C020000}"/>
    <hyperlink ref="E1082" r:id="rId567" location=":~:text=The%20game%20was%20developed%20by,development%2C%20including%20an%20experience%20system." xr:uid="{00000000-0004-0000-0100-00003D020000}"/>
    <hyperlink ref="E1177" r:id="rId568" xr:uid="{00000000-0004-0000-0100-00003E020000}"/>
    <hyperlink ref="E1254" r:id="rId569" xr:uid="{00000000-0004-0000-0100-00003F020000}"/>
    <hyperlink ref="E1287" r:id="rId570" xr:uid="{00000000-0004-0000-0100-000040020000}"/>
    <hyperlink ref="E1293" r:id="rId571" location=":~:text=Lead%20designer%20Matt%20Dabrowski%20credited,inspirations%20for%20Streets%20of%20Rogue." xr:uid="{00000000-0004-0000-0100-000041020000}"/>
    <hyperlink ref="E1312" r:id="rId572" xr:uid="{00000000-0004-0000-0100-000042020000}"/>
    <hyperlink ref="E1443" r:id="rId573" xr:uid="{00000000-0004-0000-0100-000043020000}"/>
    <hyperlink ref="E1469" r:id="rId574" xr:uid="{00000000-0004-0000-0100-000044020000}"/>
    <hyperlink ref="E1538" r:id="rId575" xr:uid="{00000000-0004-0000-0100-000045020000}"/>
    <hyperlink ref="E489" r:id="rId576" xr:uid="{00000000-0004-0000-0100-000046020000}"/>
    <hyperlink ref="E312" r:id="rId577" xr:uid="{00000000-0004-0000-0100-000047020000}"/>
    <hyperlink ref="E721" r:id="rId578" xr:uid="{00000000-0004-0000-0100-000048020000}"/>
    <hyperlink ref="E1113" r:id="rId579" xr:uid="{00000000-0004-0000-0100-000049020000}"/>
    <hyperlink ref="E1408" r:id="rId580" xr:uid="{00000000-0004-0000-0100-00004A020000}"/>
    <hyperlink ref="E578" r:id="rId581" xr:uid="{00000000-0004-0000-0100-00004B020000}"/>
    <hyperlink ref="E1093" r:id="rId582" xr:uid="{00000000-0004-0000-0100-00004C020000}"/>
    <hyperlink ref="E189" r:id="rId583" xr:uid="{00000000-0004-0000-0100-00004D020000}"/>
    <hyperlink ref="E448" r:id="rId584" xr:uid="{00000000-0004-0000-0100-00004E020000}"/>
    <hyperlink ref="E1053" r:id="rId585" xr:uid="{00000000-0004-0000-0100-000050020000}"/>
    <hyperlink ref="E1076" r:id="rId586" xr:uid="{00000000-0004-0000-0100-000051020000}"/>
    <hyperlink ref="E1338" r:id="rId587" xr:uid="{00000000-0004-0000-0100-000052020000}"/>
    <hyperlink ref="E729" r:id="rId588" xr:uid="{00000000-0004-0000-0100-000053020000}"/>
    <hyperlink ref="E722" r:id="rId589" xr:uid="{00000000-0004-0000-0100-000054020000}"/>
    <hyperlink ref="E1140" r:id="rId590" xr:uid="{00000000-0004-0000-0100-000055020000}"/>
    <hyperlink ref="E1353" r:id="rId591" xr:uid="{00000000-0004-0000-0100-000056020000}"/>
    <hyperlink ref="E1409" r:id="rId592" xr:uid="{00000000-0004-0000-0100-000057020000}"/>
    <hyperlink ref="E1446" r:id="rId593" xr:uid="{00000000-0004-0000-0100-000058020000}"/>
    <hyperlink ref="E9" r:id="rId594" xr:uid="{00000000-0004-0000-0100-000059020000}"/>
    <hyperlink ref="E18" r:id="rId595" xr:uid="{00000000-0004-0000-0100-00005A020000}"/>
    <hyperlink ref="E20" r:id="rId596" location=":~:text=I%20left%20my%20old%20job,as%20The%20Binding%20of%20Isaac." xr:uid="{00000000-0004-0000-0100-00005B020000}"/>
    <hyperlink ref="E39" r:id="rId597" xr:uid="{00000000-0004-0000-0100-00005C020000}"/>
    <hyperlink ref="E130" r:id="rId598" xr:uid="{00000000-0004-0000-0100-00005D020000}"/>
    <hyperlink ref="E179" r:id="rId599" xr:uid="{00000000-0004-0000-0100-00005E020000}"/>
    <hyperlink ref="E212" r:id="rId600" xr:uid="{00000000-0004-0000-0100-00005F020000}"/>
    <hyperlink ref="E244" r:id="rId601" xr:uid="{00000000-0004-0000-0100-000060020000}"/>
    <hyperlink ref="E256" r:id="rId602" xr:uid="{00000000-0004-0000-0100-000061020000}"/>
    <hyperlink ref="E289" r:id="rId603" xr:uid="{00000000-0004-0000-0100-000062020000}"/>
    <hyperlink ref="E328" r:id="rId604" xr:uid="{00000000-0004-0000-0100-000063020000}"/>
    <hyperlink ref="E530" r:id="rId605" location="c846961716375428005" xr:uid="{00000000-0004-0000-0100-000064020000}"/>
    <hyperlink ref="E572" r:id="rId606" xr:uid="{00000000-0004-0000-0100-000065020000}"/>
    <hyperlink ref="E619" r:id="rId607" xr:uid="{00000000-0004-0000-0100-000066020000}"/>
    <hyperlink ref="E782" r:id="rId608" xr:uid="{00000000-0004-0000-0100-000067020000}"/>
    <hyperlink ref="E786" r:id="rId609" xr:uid="{00000000-0004-0000-0100-000068020000}"/>
    <hyperlink ref="E789" r:id="rId610" xr:uid="{00000000-0004-0000-0100-000069020000}"/>
    <hyperlink ref="E829" r:id="rId611" xr:uid="{00000000-0004-0000-0100-00006A020000}"/>
    <hyperlink ref="E835" r:id="rId612" xr:uid="{00000000-0004-0000-0100-00006B020000}"/>
    <hyperlink ref="E884" r:id="rId613" xr:uid="{00000000-0004-0000-0100-00006C020000}"/>
    <hyperlink ref="E891" r:id="rId614" xr:uid="{00000000-0004-0000-0100-00006D020000}"/>
    <hyperlink ref="E908" r:id="rId615" xr:uid="{00000000-0004-0000-0100-00006E020000}"/>
    <hyperlink ref="E936" r:id="rId616" xr:uid="{00000000-0004-0000-0100-00006F020000}"/>
    <hyperlink ref="E950" r:id="rId617" xr:uid="{00000000-0004-0000-0100-000071020000}"/>
    <hyperlink ref="E1004" r:id="rId618" xr:uid="{00000000-0004-0000-0100-000072020000}"/>
    <hyperlink ref="E1023" r:id="rId619" xr:uid="{00000000-0004-0000-0100-000073020000}"/>
    <hyperlink ref="E1083" r:id="rId620" location=":~:text=The%20game%20was%20developed%20by,development%2C%20including%20an%20experience%20system." xr:uid="{00000000-0004-0000-0100-000074020000}"/>
    <hyperlink ref="E1191" r:id="rId621" xr:uid="{00000000-0004-0000-0100-000075020000}"/>
    <hyperlink ref="E1226" r:id="rId622" xr:uid="{00000000-0004-0000-0100-000076020000}"/>
    <hyperlink ref="E1259" r:id="rId623" xr:uid="{00000000-0004-0000-0100-000077020000}"/>
    <hyperlink ref="E1313" r:id="rId624" xr:uid="{00000000-0004-0000-0100-000078020000}"/>
    <hyperlink ref="E1370" r:id="rId625" location="c592882772895432824" xr:uid="{00000000-0004-0000-0100-000079020000}"/>
    <hyperlink ref="E1421" r:id="rId626" xr:uid="{00000000-0004-0000-0100-00007A020000}"/>
    <hyperlink ref="E1435" r:id="rId627" xr:uid="{00000000-0004-0000-0100-00007B020000}"/>
    <hyperlink ref="E1444" r:id="rId628" xr:uid="{00000000-0004-0000-0100-00007C020000}"/>
    <hyperlink ref="E1449" r:id="rId629" xr:uid="{00000000-0004-0000-0100-00007D020000}"/>
    <hyperlink ref="E1458" r:id="rId630" xr:uid="{00000000-0004-0000-0100-00007E020000}"/>
    <hyperlink ref="E490" r:id="rId631" location=":~:text=Apparently%2C%20Ota%20was%20a%20well%20known%20figure,to%20connect%20Tokyo's%20three%20main%20universities%20that" xr:uid="{00000000-0004-0000-0100-00007F020000}"/>
    <hyperlink ref="E1548" r:id="rId632" xr:uid="{00000000-0004-0000-0100-000080020000}"/>
    <hyperlink ref="E180" r:id="rId633" xr:uid="{00000000-0004-0000-0100-000081020000}"/>
    <hyperlink ref="E1005" r:id="rId634" xr:uid="{00000000-0004-0000-0100-000082020000}"/>
    <hyperlink ref="E122" r:id="rId635" xr:uid="{00000000-0004-0000-0100-000083020000}"/>
    <hyperlink ref="E1371" r:id="rId636" location="c592882772895432824" xr:uid="{00000000-0004-0000-0100-000084020000}"/>
    <hyperlink ref="E100" r:id="rId637" xr:uid="{00000000-0004-0000-0100-000085020000}"/>
    <hyperlink ref="E533" r:id="rId638" xr:uid="{00000000-0004-0000-0100-000086020000}"/>
    <hyperlink ref="E226" r:id="rId639" xr:uid="{00000000-0004-0000-0100-000088020000}"/>
    <hyperlink ref="E323" r:id="rId640" xr:uid="{00000000-0004-0000-0100-000089020000}"/>
    <hyperlink ref="E646" r:id="rId641" location=":~:text=House%20of%20Necrosis%20is%20a,Linux)%20and%20the%20Steam%20Deck" xr:uid="{00000000-0004-0000-0100-00008A020000}"/>
    <hyperlink ref="E814" r:id="rId642" xr:uid="{00000000-0004-0000-0100-00008B020000}"/>
    <hyperlink ref="E819" r:id="rId643" xr:uid="{00000000-0004-0000-0100-00008C020000}"/>
    <hyperlink ref="E856" r:id="rId644" xr:uid="{00000000-0004-0000-0100-00008D020000}"/>
    <hyperlink ref="E926" r:id="rId645" xr:uid="{00000000-0004-0000-0100-00008E020000}"/>
    <hyperlink ref="E1361" r:id="rId646" xr:uid="{00000000-0004-0000-0100-00008F020000}"/>
    <hyperlink ref="E1398" r:id="rId647" xr:uid="{00000000-0004-0000-0100-000090020000}"/>
    <hyperlink ref="E1485" r:id="rId648" xr:uid="{00000000-0004-0000-0100-000091020000}"/>
    <hyperlink ref="E1217" r:id="rId649" xr:uid="{00000000-0004-0000-0100-000092020000}"/>
    <hyperlink ref="E62" r:id="rId650" location="c735910198043297427" xr:uid="{00000000-0004-0000-0100-000093020000}"/>
    <hyperlink ref="E123" r:id="rId651" xr:uid="{00000000-0004-0000-0100-000095020000}"/>
    <hyperlink ref="E140" r:id="rId652" xr:uid="{00000000-0004-0000-0100-000096020000}"/>
    <hyperlink ref="E221" r:id="rId653" xr:uid="{00000000-0004-0000-0100-000097020000}"/>
    <hyperlink ref="E319" r:id="rId654" location="c562532756309107833" xr:uid="{00000000-0004-0000-0100-000098020000}"/>
    <hyperlink ref="E334" r:id="rId655" xr:uid="{00000000-0004-0000-0100-000099020000}"/>
    <hyperlink ref="E364" r:id="rId656" xr:uid="{00000000-0004-0000-0100-00009A020000}"/>
    <hyperlink ref="E556" r:id="rId657" xr:uid="{00000000-0004-0000-0100-00009B020000}"/>
    <hyperlink ref="E585" r:id="rId658" xr:uid="{00000000-0004-0000-0100-00009C020000}"/>
    <hyperlink ref="E631" r:id="rId659" xr:uid="{00000000-0004-0000-0100-00009D020000}"/>
    <hyperlink ref="E665" r:id="rId660" xr:uid="{00000000-0004-0000-0100-00009E020000}"/>
    <hyperlink ref="E826" r:id="rId661" xr:uid="{00000000-0004-0000-0100-00009F020000}"/>
    <hyperlink ref="E971" r:id="rId662" xr:uid="{00000000-0004-0000-0100-0000A0020000}"/>
    <hyperlink ref="E1310" r:id="rId663" xr:uid="{00000000-0004-0000-0100-0000A2020000}"/>
    <hyperlink ref="E1350" r:id="rId664" xr:uid="{00000000-0004-0000-0100-0000A3020000}"/>
    <hyperlink ref="E1402" r:id="rId665" xr:uid="{00000000-0004-0000-0100-0000A4020000}"/>
    <hyperlink ref="E1513" r:id="rId666" location=":~:text=Runs%20in%20Whisker%20Squadron:%20Survivor,to%20engage%20the%20boost%20thrusters." xr:uid="{00000000-0004-0000-0100-0000A5020000}"/>
    <hyperlink ref="E1497" r:id="rId667" xr:uid="{00000000-0004-0000-0100-0000A6020000}"/>
    <hyperlink ref="E23" r:id="rId668" xr:uid="{00000000-0004-0000-0100-0000A7020000}"/>
    <hyperlink ref="E77" r:id="rId669" xr:uid="{00000000-0004-0000-0100-0000A8020000}"/>
    <hyperlink ref="E290" r:id="rId670" xr:uid="{00000000-0004-0000-0100-0000A9020000}"/>
    <hyperlink ref="E1334" r:id="rId671" xr:uid="{00000000-0004-0000-0100-0000AA020000}"/>
    <hyperlink ref="E1549" r:id="rId672" xr:uid="{00000000-0004-0000-0100-0000AB020000}"/>
    <hyperlink ref="E1481" r:id="rId673" location=":~:text=Vellum's%20Inspirations,chapter%20of%20the%20original%20series." xr:uid="{00000000-0004-0000-0100-0000AC020000}"/>
    <hyperlink ref="E254" r:id="rId674" xr:uid="{DC257F92-B893-4A80-84AF-3BA7F10C76A1}"/>
    <hyperlink ref="E253" r:id="rId675" xr:uid="{7306A171-7F4B-47C2-B91E-E6BB1E82D970}"/>
    <hyperlink ref="E964" r:id="rId676" xr:uid="{9998D6E1-A959-4C80-BCA2-BE69C5A7A99B}"/>
    <hyperlink ref="E962" r:id="rId677" xr:uid="{B9E4EED7-E892-464F-9EBD-AA4E7BD71993}"/>
    <hyperlink ref="E968" r:id="rId678" xr:uid="{B56B3719-2C0F-4F11-9155-40E4DB5FD2F2}"/>
    <hyperlink ref="E965" r:id="rId679" xr:uid="{3273FC85-56B0-4591-95CD-373A480AC68B}"/>
    <hyperlink ref="E963" r:id="rId680" xr:uid="{3264C784-5E91-4DBF-993E-1FEF95430F6C}"/>
    <hyperlink ref="E967" r:id="rId681" xr:uid="{8F547E23-D0FA-4AF7-B467-053D4459C3E3}"/>
    <hyperlink ref="E966" r:id="rId682" xr:uid="{2EDB5F00-8479-4A8F-BB77-B6BDE0431C57}"/>
    <hyperlink ref="E101" r:id="rId683" xr:uid="{D89045FC-4BEC-49BE-8903-287735AA0711}"/>
    <hyperlink ref="E1453" r:id="rId684" xr:uid="{17049E58-CC8C-463C-9767-C1A2569408D4}"/>
    <hyperlink ref="E1452" r:id="rId685" xr:uid="{B62B2547-7D21-4B1B-94F2-4AFC24DACA33}"/>
    <hyperlink ref="E594" r:id="rId686" xr:uid="{234AA154-DC6F-4634-8B71-CC47EBBC5B91}"/>
    <hyperlink ref="E932" r:id="rId687" xr:uid="{756853BF-0C1D-4493-A2E8-263710241BDE}"/>
    <hyperlink ref="E929" r:id="rId688" xr:uid="{1B3C08D6-6EDC-4ADD-BB77-852F9AAA6A80}"/>
    <hyperlink ref="E303" r:id="rId689" xr:uid="{CA2B30A3-EBB5-47EB-A4E7-44FF06BC11B7}"/>
    <hyperlink ref="E304" r:id="rId690" xr:uid="{AD1A4BDA-AB26-44FB-977C-6D4B0B1D0018}"/>
    <hyperlink ref="E1502" r:id="rId691" xr:uid="{A51A4A30-5304-4DC4-8375-CC026AF08628}"/>
    <hyperlink ref="E1501" r:id="rId692" xr:uid="{4C958F54-1C40-43A7-92EF-A9310F99312E}"/>
    <hyperlink ref="E1233" r:id="rId693" xr:uid="{C119554A-953F-485E-9B46-A70B4EB12957}"/>
    <hyperlink ref="E1235" r:id="rId694" xr:uid="{1ABE2D94-FE62-43D5-8CEE-063DFE0E2DAA}"/>
    <hyperlink ref="E1234" r:id="rId695" xr:uid="{7C8D1E95-463B-4139-B901-2361FC6FBF28}"/>
    <hyperlink ref="E613" r:id="rId696" xr:uid="{F1783B7A-9900-4667-B9BB-65FBD38E7C11}"/>
    <hyperlink ref="E26" r:id="rId697" xr:uid="{2ACB47B8-071E-42EF-B4CC-D5635A151212}"/>
    <hyperlink ref="E27" r:id="rId698" xr:uid="{FAE39DDD-5E06-4849-9826-36858752CACC}"/>
    <hyperlink ref="E25" r:id="rId699" xr:uid="{56EFD205-F197-49E0-959D-67AE62661490}"/>
    <hyperlink ref="E1038" r:id="rId700" xr:uid="{62145C9D-17FD-49E4-91A9-15463C8D4953}"/>
    <hyperlink ref="E1037" r:id="rId701" xr:uid="{9441C145-D2B7-4DDC-966C-EEF4E3AB0D09}"/>
    <hyperlink ref="E941" r:id="rId702" xr:uid="{B8B18927-8DBA-4A3C-8766-2BA089C10618}"/>
    <hyperlink ref="E356" r:id="rId703" xr:uid="{E1E9E0DE-0275-4E22-B235-2D70703E5EF6}"/>
    <hyperlink ref="E358" r:id="rId704" xr:uid="{C64C902E-5CF7-473F-9209-D3742DCCF37C}"/>
    <hyperlink ref="E357" r:id="rId705" xr:uid="{4EB89765-CE1B-453D-AE3B-8A2E8F62FAD6}"/>
    <hyperlink ref="E1024" r:id="rId706" xr:uid="{C9381C14-D9BA-490C-B78E-D8D7978D4295}"/>
    <hyperlink ref="E1057" r:id="rId707" xr:uid="{5D6A7A9E-8E93-4677-B335-07D810F5F2CE}"/>
    <hyperlink ref="E1056" r:id="rId708" xr:uid="{02E4BCE0-E5A5-438F-BAA4-3B55B72ABA69}"/>
    <hyperlink ref="E1159" r:id="rId709" xr:uid="{F9C0DC33-F291-48A5-BAA6-CD749F38B8F7}"/>
    <hyperlink ref="E991" r:id="rId710" xr:uid="{C6DAE36B-9FFF-40F4-A975-40308D682ABB}"/>
    <hyperlink ref="E1179" r:id="rId711" xr:uid="{A28AAA5F-E3AF-4CB4-AC75-ED4C73D4241A}"/>
    <hyperlink ref="E1178" r:id="rId712" xr:uid="{684CF565-3C19-420F-ABEF-80608A7964D0}"/>
    <hyperlink ref="E114" r:id="rId713" xr:uid="{C3ACE80B-944E-4458-A021-866DA3743B12}"/>
    <hyperlink ref="E351" r:id="rId714" xr:uid="{70D4547A-51BA-461F-AD30-640DF48CD22D}"/>
    <hyperlink ref="E349" r:id="rId715" xr:uid="{78E56607-57DD-4F76-9014-6DBAEEDF827E}"/>
    <hyperlink ref="E350" r:id="rId716" xr:uid="{7341875F-BDED-41CC-B25D-136FCED18006}"/>
    <hyperlink ref="E348" r:id="rId717" xr:uid="{E0D4E947-25EC-492F-BC8B-0B1CBC953CF7}"/>
    <hyperlink ref="E1496" r:id="rId718" xr:uid="{4F24E171-1AF4-474B-B100-D115B2BFEE71}"/>
    <hyperlink ref="E1526" r:id="rId719" xr:uid="{4A06958D-32E3-4D6F-858C-3E2C787D20FD}"/>
    <hyperlink ref="E743" r:id="rId720" location="c842879193508275230" xr:uid="{F47CC886-9EFA-4939-8863-C8F17F77FDAD}"/>
    <hyperlink ref="E1405" r:id="rId721" xr:uid="{3AB3A00F-98CF-4435-8833-0A851E2C073C}"/>
    <hyperlink ref="E1404" r:id="rId722" xr:uid="{C406D397-30DB-48EC-8075-D7B6C232C5C8}"/>
    <hyperlink ref="E711" r:id="rId723" xr:uid="{007CFBC1-8CEA-4212-B4F0-0FF066C08E2A}"/>
    <hyperlink ref="E426" r:id="rId724" xr:uid="{C5B07F6A-C6B6-4369-9FE3-E7625C1D2C8A}"/>
    <hyperlink ref="E685" r:id="rId725" xr:uid="{9003B96D-F683-49D5-81C9-E8A2CCEE4A21}"/>
    <hyperlink ref="E749" r:id="rId726" xr:uid="{400C9351-54FE-4B8D-9B9A-0B0C219C35CE}"/>
    <hyperlink ref="E738" r:id="rId727" xr:uid="{ED53DE22-9D86-4500-B1B3-6F8BDF546600}"/>
    <hyperlink ref="E1283" r:id="rId728" xr:uid="{9B852CA2-E54A-49EA-8814-23E1B14CD3C1}"/>
    <hyperlink ref="E1282" r:id="rId729" xr:uid="{94E018E0-042D-408B-9779-5894F881B159}"/>
    <hyperlink ref="E1230" r:id="rId730" xr:uid="{B5B7069D-BF7F-482C-915D-665DFFD3BABF}"/>
    <hyperlink ref="E1229" r:id="rId731" xr:uid="{396298D9-2ACA-4C5D-B2C6-C5EE2CDEFB0B}"/>
    <hyperlink ref="E1231" r:id="rId732" xr:uid="{FAF1DFA1-959D-4AEE-BB2F-EA12E94967CF}"/>
    <hyperlink ref="E1232" r:id="rId733" xr:uid="{EC4E5489-3B8D-43C5-BF19-2C2EA22E2606}"/>
    <hyperlink ref="E44" r:id="rId734" xr:uid="{C2596C1D-9A69-44EE-BF12-80C2168233D1}"/>
    <hyperlink ref="E45" r:id="rId735" xr:uid="{F621E8F5-0491-493D-B769-B7CD77BC5B23}"/>
    <hyperlink ref="E1440" r:id="rId736" xr:uid="{4127133D-D589-4277-AA21-D2599470279E}"/>
    <hyperlink ref="E957" r:id="rId737" xr:uid="{34B7B3C3-0C4A-46CD-92BB-6FF3B597AAD7}"/>
    <hyperlink ref="E956" r:id="rId738" xr:uid="{E49398C4-F888-4174-851D-12018E96BA3D}"/>
    <hyperlink ref="E1378" r:id="rId739" xr:uid="{9139EA07-E310-4E9B-ABA2-63D541902482}"/>
    <hyperlink ref="E266" r:id="rId740" xr:uid="{76A98E02-4371-4D92-BF10-7771BDF4B0F6}"/>
    <hyperlink ref="E265" r:id="rId741" xr:uid="{8AB47C2C-DCB0-459E-AB93-D035E87D88FF}"/>
    <hyperlink ref="E268" r:id="rId742" xr:uid="{FBD758DD-5EB8-4F17-834D-B309931C342F}"/>
    <hyperlink ref="E267" r:id="rId743" xr:uid="{C357B225-7211-4499-8BFB-A49F13205C07}"/>
    <hyperlink ref="E264" r:id="rId744" xr:uid="{00F517EE-3EC6-4A52-8DFC-A393770262A5}"/>
    <hyperlink ref="E263" r:id="rId745" xr:uid="{0E72ABCF-08D0-4F45-A663-49A14B6D3325}"/>
    <hyperlink ref="E269" r:id="rId746" xr:uid="{11C937CA-10C7-48B7-AC81-1843474BD01D}"/>
    <hyperlink ref="E1260" r:id="rId747" xr:uid="{FD39470D-1885-4635-9DE7-3856687F8611}"/>
    <hyperlink ref="E1262" r:id="rId748" xr:uid="{B4C62739-016F-4CAE-877E-BF3AEB7ADA8F}"/>
    <hyperlink ref="E1261" r:id="rId749" xr:uid="{09DF1C7B-5846-4CAD-A11F-2136F1192AF6}"/>
    <hyperlink ref="E455" r:id="rId750" xr:uid="{CBC0B082-DD9E-43F8-A179-EB2FFD643FC6}"/>
    <hyperlink ref="E515" r:id="rId751" xr:uid="{5B454A0F-BECB-457F-91B8-ABBCD80D5EE9}"/>
    <hyperlink ref="E516" r:id="rId752" xr:uid="{70D922DB-1822-47F7-8B64-F66186EE28F1}"/>
    <hyperlink ref="E514" r:id="rId753" xr:uid="{0DAEA923-B4B1-4CE6-AB24-DD07A4C5365C}"/>
    <hyperlink ref="E335" r:id="rId754" xr:uid="{95BE4862-33A9-41C4-8487-E447A22797B8}"/>
    <hyperlink ref="E275" r:id="rId755" xr:uid="{5D7AF87A-D596-4C40-8C0F-2F19514A0A9D}"/>
    <hyperlink ref="E274" r:id="rId756" xr:uid="{3914E137-AC2F-4C98-A6AB-2D587913BF39}"/>
    <hyperlink ref="E623" r:id="rId757" xr:uid="{84ADC6BC-5F07-417B-9B2B-58031F51D973}"/>
    <hyperlink ref="E283" r:id="rId758" xr:uid="{4F864965-905D-417C-B363-49B2D25D94EC}"/>
    <hyperlink ref="E712" r:id="rId759" xr:uid="{CA9C0EC1-29DC-44CD-B0A4-2A7DDED681BC}"/>
    <hyperlink ref="E181" r:id="rId760" xr:uid="{785E53CE-FB4B-4280-B57B-EE316B786B50}"/>
    <hyperlink ref="E224" r:id="rId761" xr:uid="{0A8F7EBD-A01D-4336-ADAF-3E8859ED6C33}"/>
    <hyperlink ref="E223" r:id="rId762" xr:uid="{925C99C9-F4C2-4063-9736-FCABD2EEBF72}"/>
    <hyperlink ref="E222" r:id="rId763" xr:uid="{9699B4B8-EC77-439B-95B7-F7574579CD6B}"/>
    <hyperlink ref="E604" r:id="rId764" xr:uid="{8BBD1517-1DCE-403B-8565-4BFD22DDFA25}"/>
    <hyperlink ref="E600" r:id="rId765" xr:uid="{3FA28012-FC78-4A3F-86BA-7FA7BE001059}"/>
    <hyperlink ref="E598" r:id="rId766" xr:uid="{63657D3F-DEFB-4369-85C3-789E96AA8DA6}"/>
    <hyperlink ref="E603" r:id="rId767" xr:uid="{47813FC8-AFE1-427F-AE89-3CCA78408CDC}"/>
    <hyperlink ref="E601" r:id="rId768" xr:uid="{8EE78B8A-CFD9-4BD2-BF05-F408D13A3E25}"/>
    <hyperlink ref="E605" r:id="rId769" xr:uid="{7A6842FA-45F0-40DD-BE37-924F321DF9C9}"/>
    <hyperlink ref="E599" r:id="rId770" xr:uid="{4E0E38B3-9659-4837-A810-D00636B0F10E}"/>
    <hyperlink ref="E602" r:id="rId771" xr:uid="{3EE1E877-C07F-4E95-9F44-3EDCCAF9EBFB}"/>
    <hyperlink ref="E47" r:id="rId772" xr:uid="{DFD5D4A8-7664-41B0-9962-1C8FEF851212}"/>
    <hyperlink ref="E50" r:id="rId773" xr:uid="{9629D6C9-CF08-4AC0-8B04-519412692BBD}"/>
    <hyperlink ref="E49" r:id="rId774" xr:uid="{4295EFFB-07CE-41CD-A14C-BB24DAE390ED}"/>
    <hyperlink ref="E48" r:id="rId775" xr:uid="{9B4A4D25-5438-41E3-ACD7-DD973CE47DD7}"/>
    <hyperlink ref="E232" r:id="rId776" xr:uid="{BACCE9B6-8ECA-41FB-996C-80C0BBD415CD}"/>
    <hyperlink ref="E228" r:id="rId777" xr:uid="{EA72B976-24C7-4518-87D0-8D6F01A0FB47}"/>
    <hyperlink ref="E282" r:id="rId778" xr:uid="{FF59F731-3E2D-4AB5-89ED-B4165A50B489}"/>
    <hyperlink ref="E307" r:id="rId779" xr:uid="{0A249B19-B1F8-4F67-9C2D-71FBBCA252A4}"/>
    <hyperlink ref="E306" r:id="rId780" xr:uid="{12E79190-6A49-41BE-8F44-8CA69A0A8A44}"/>
    <hyperlink ref="E305" r:id="rId781" xr:uid="{E9B5AA31-7CD9-4E41-9454-B6162DBA1459}"/>
    <hyperlink ref="E412" r:id="rId782" xr:uid="{726AE619-0F35-48FB-9070-2DCF26273A7E}"/>
    <hyperlink ref="E561" r:id="rId783" xr:uid="{3296730B-09C4-46E7-9B11-07FEBF67FEB1}"/>
    <hyperlink ref="E562" r:id="rId784" xr:uid="{8845AD77-949C-4FC1-9539-BD096F56CB51}"/>
    <hyperlink ref="E642" r:id="rId785" xr:uid="{359A4A08-94B1-422A-9D9E-365B26FBDD74}"/>
    <hyperlink ref="E643" r:id="rId786" xr:uid="{F9BEED06-E57B-48E9-ABF3-6585B5B3DD63}"/>
    <hyperlink ref="E1250" r:id="rId787" xr:uid="{B02B0A49-D286-479A-85A0-76A995A240D2}"/>
    <hyperlink ref="E889" r:id="rId788" xr:uid="{07C49B31-0A15-4F18-8CE5-D295AAB93256}"/>
    <hyperlink ref="E888" r:id="rId789" xr:uid="{B34B45B8-CB27-4006-8F1B-38115E7B81EE}"/>
    <hyperlink ref="E928" r:id="rId790" xr:uid="{ABDD3C61-D776-44CB-8F85-C5D4E7AF66EF}"/>
    <hyperlink ref="E931" r:id="rId791" xr:uid="{5D28E741-06CB-471F-AA5B-C6279839952F}"/>
    <hyperlink ref="E930" r:id="rId792" xr:uid="{E4D6DAFF-DB98-4039-BDDF-E2905AEA2385}"/>
    <hyperlink ref="E934" r:id="rId793" xr:uid="{79A1D462-8052-48AD-A68B-D0084DBAA7CF}"/>
    <hyperlink ref="E933" r:id="rId794" xr:uid="{6C22384B-4E97-4E31-B844-A350F9331DF2}"/>
    <hyperlink ref="E972" r:id="rId795" xr:uid="{1C3C92C2-D6A0-4FF2-825C-129534F4D777}"/>
    <hyperlink ref="E1067" r:id="rId796" xr:uid="{8F81F563-6034-417A-ADBA-73030B013656}"/>
    <hyperlink ref="E1090" r:id="rId797" xr:uid="{EECFB546-0535-4851-899A-9C580A482C6F}"/>
    <hyperlink ref="E1086" r:id="rId798" xr:uid="{CBC2BBAD-B637-4106-BCD6-E9E4C844256B}"/>
    <hyperlink ref="E1094" r:id="rId799" xr:uid="{1F25C809-BB94-4A11-937B-D24471D02480}"/>
    <hyperlink ref="E1095" r:id="rId800" xr:uid="{97D98395-3C28-4831-B9C4-7B4829982C41}"/>
    <hyperlink ref="E1049" r:id="rId801" xr:uid="{C0E7C7EF-C119-405A-AE69-5F625741B5F3}"/>
    <hyperlink ref="E1271" r:id="rId802" xr:uid="{FD983225-12F5-46E5-A904-A1A9774FC711}"/>
    <hyperlink ref="E1265" r:id="rId803" xr:uid="{7C2AF8B1-58BF-4182-B42A-0F6104811C8E}"/>
    <hyperlink ref="E1269" r:id="rId804" xr:uid="{F30E44C9-EDD2-4BB8-B6FA-25CAF04351F8}"/>
    <hyperlink ref="E1263" r:id="rId805" xr:uid="{F4ECDF04-F27A-4F84-8CB9-7356501E47FD}"/>
    <hyperlink ref="E1267" r:id="rId806" xr:uid="{08A19CA9-DB9A-4EE0-9B5B-D245133EE9B9}"/>
    <hyperlink ref="E1270" r:id="rId807" xr:uid="{65642D69-0458-4C57-8626-D97111EBF706}"/>
    <hyperlink ref="E1272" r:id="rId808" xr:uid="{0AE53E53-BBA4-453D-9A0C-99E74A37CA52}"/>
    <hyperlink ref="E1264" r:id="rId809" xr:uid="{47A80645-C8E0-457D-B80A-EC24FB351F8D}"/>
    <hyperlink ref="E1266" r:id="rId810" xr:uid="{0C918335-C59E-49B6-AA43-C0CD9D8C4CF8}"/>
    <hyperlink ref="E1268" r:id="rId811" xr:uid="{1CB6077E-3092-489F-9B0C-6BAB87F17770}"/>
    <hyperlink ref="E1532" r:id="rId812" xr:uid="{3599CE02-A1AD-432F-9855-98EFC546B7C0}"/>
    <hyperlink ref="E1202" r:id="rId813" xr:uid="{ECA9D5F3-38EC-498C-B3FC-78D322956F5C}"/>
    <hyperlink ref="E1375" r:id="rId814" xr:uid="{8076755B-565E-4386-9385-FC02DF98FC86}"/>
    <hyperlink ref="E1414" r:id="rId815" xr:uid="{7FF7EDF5-A200-4775-9665-1C31DEADB023}"/>
    <hyperlink ref="E1221" r:id="rId816" xr:uid="{B4062A1F-3513-4E54-9725-FE70A8E2102C}"/>
    <hyperlink ref="E331" r:id="rId817" location="c591779267908675739" xr:uid="{8E09EE43-7AB1-4EFD-96D7-1D97BCB75A35}"/>
    <hyperlink ref="E421" r:id="rId818" xr:uid="{7AE028C1-55B7-49AF-A33B-C95B2C367207}"/>
    <hyperlink ref="E1138" r:id="rId819" xr:uid="{6E425835-5875-41B2-97A4-FA58DA438409}"/>
    <hyperlink ref="E1302" r:id="rId820" xr:uid="{A9769E26-0749-461F-861E-611D6D59A357}"/>
    <hyperlink ref="E810" r:id="rId821" xr:uid="{490B68C1-1A21-42E5-A4E5-45420F7FAE91}"/>
    <hyperlink ref="E807" r:id="rId822" xr:uid="{B422FF40-64E0-4B24-8F53-496AF4717AFF}"/>
    <hyperlink ref="E366" r:id="rId823" xr:uid="{616EFB2C-AC95-483E-A44D-39F69D8AAE04}"/>
    <hyperlink ref="E745" r:id="rId824" xr:uid="{CF9B0B49-4BC6-4E6E-A28C-97AD2449D1F4}"/>
    <hyperlink ref="E589" r:id="rId825" xr:uid="{CC3D205F-F4A2-4C98-812B-DFCFF767C3AE}"/>
    <hyperlink ref="E590" r:id="rId826" xr:uid="{0F0790E3-9AC0-413F-984C-498AA74C3589}"/>
    <hyperlink ref="E1033" r:id="rId827" xr:uid="{8EF70CC2-1F7C-44FC-B27F-D40F33719C00}"/>
    <hyperlink ref="E1032" r:id="rId828" xr:uid="{2D78A1F7-4C7B-4BBB-81A4-11B12B8FADDA}"/>
    <hyperlink ref="E529" r:id="rId829" xr:uid="{20287799-1A8F-4339-9E95-0AA01F352BD4}"/>
    <hyperlink ref="E209" r:id="rId830" xr:uid="{CAFAA947-4D25-464D-B292-52BCA67FD2CF}"/>
    <hyperlink ref="E1463" r:id="rId831" xr:uid="{4AC722E2-BCE9-43C4-A80B-4BBCC96FDAEE}"/>
    <hyperlink ref="E1462" r:id="rId832" xr:uid="{96213E6F-FE44-40A6-807C-E0126EE2DDC9}"/>
    <hyperlink ref="E865" r:id="rId833" xr:uid="{4F1594D2-3031-43C8-B872-3A5312FF9FDF}"/>
    <hyperlink ref="E864" r:id="rId834" xr:uid="{676A4F1E-EFAA-4DDC-8D28-7E9C8508C7F1}"/>
    <hyperlink ref="E1239" r:id="rId835" xr:uid="{488C3614-7E9C-44DA-9CFF-02ED9DA6D335}"/>
    <hyperlink ref="E1237" r:id="rId836" xr:uid="{7B3BFBD2-3751-4A52-8F1F-FC662C98C177}"/>
    <hyperlink ref="E42" r:id="rId837" xr:uid="{BFB33606-7E8A-49A2-9856-BB5128AD9376}"/>
    <hyperlink ref="E41" r:id="rId838" xr:uid="{56249F62-B66B-48AF-9B7E-3D57F062A187}"/>
    <hyperlink ref="E669" r:id="rId839" xr:uid="{275CD9A7-2606-4BD7-8AB4-6F7F649B0D82}"/>
    <hyperlink ref="E666" r:id="rId840" xr:uid="{D782717C-86B3-4AB9-9BAE-50DC60637C21}"/>
    <hyperlink ref="E668" r:id="rId841" xr:uid="{B4136A1E-1840-4253-B890-D50610D9B7FF}"/>
    <hyperlink ref="E897" r:id="rId842" xr:uid="{F010C842-1A27-45E7-91BD-D6A667117A83}"/>
    <hyperlink ref="E899" r:id="rId843" xr:uid="{7A735F72-FCBF-4C95-B717-33123075389C}"/>
    <hyperlink ref="E900" r:id="rId844" xr:uid="{0DAFB786-CEC3-42A8-9F7A-4F3B58233AB6}"/>
    <hyperlink ref="E1471" r:id="rId845" xr:uid="{7647C012-527B-47FA-AA69-5F88131531AA}"/>
    <hyperlink ref="E1472" r:id="rId846" xr:uid="{466561B0-4A38-497E-9D82-476E22D32111}"/>
    <hyperlink ref="E943" r:id="rId847" xr:uid="{1F54E98D-2D75-4E65-9A48-E714F01AAEAE}"/>
    <hyperlink ref="E1213" r:id="rId848" xr:uid="{C7A1DF84-E16D-4F1B-9452-9D09780CAB3C}"/>
    <hyperlink ref="E1214" r:id="rId849" xr:uid="{27E54E7F-D861-41B7-A5CB-0379F6FCE10A}"/>
    <hyperlink ref="E211" r:id="rId850" xr:uid="{098EDA8A-FC68-4111-B577-99F1B304BAB2}"/>
    <hyperlink ref="E210" r:id="rId851" xr:uid="{694E1CFD-5FA2-4B53-95A3-ED335D58CE37}"/>
    <hyperlink ref="E1299" r:id="rId852" xr:uid="{DC2E963B-8BB6-4612-927B-0C9EA135745A}"/>
    <hyperlink ref="E193" r:id="rId853" xr:uid="{775D1500-27BD-4FBE-BB82-12C0B18B2018}"/>
    <hyperlink ref="E192" r:id="rId854" xr:uid="{55744FEF-21E1-4B4A-BBEE-FD5B94DE8333}"/>
    <hyperlink ref="E191" r:id="rId855" xr:uid="{22C5AEF3-D8A0-494C-9B46-B4D333E55377}"/>
    <hyperlink ref="E1297" r:id="rId856" xr:uid="{5D245017-B18B-409F-9B15-14C242BCD0D6}"/>
    <hyperlink ref="E1295" r:id="rId857" xr:uid="{851E31D8-E443-46B1-9D46-BF582D4B9332}"/>
    <hyperlink ref="E496" r:id="rId858" xr:uid="{D6991607-8EBB-408C-8E7B-5174D1FE7C25}"/>
    <hyperlink ref="E559" r:id="rId859" xr:uid="{B23B7F09-3736-473F-82D1-8854D9E5C331}"/>
    <hyperlink ref="E558" r:id="rId860" xr:uid="{D57488C7-0308-4F7D-B7CF-AF40CAE04472}"/>
    <hyperlink ref="E560" r:id="rId861" xr:uid="{1755DCC3-224A-4152-BCC8-91981498AEEA}"/>
    <hyperlink ref="E582" r:id="rId862" xr:uid="{85D4F570-895C-488C-AEA6-5A95B93B5E1E}"/>
    <hyperlink ref="E583" r:id="rId863" xr:uid="{D1B3C96A-0C81-4008-828E-3BFAF10EED79}"/>
    <hyperlink ref="E624" r:id="rId864" xr:uid="{83D780E2-27AD-4B1C-BF2E-B3DF2589421A}"/>
    <hyperlink ref="E747" r:id="rId865" xr:uid="{AC1196BC-823B-4E18-B98E-7B1DA3BCA411}"/>
    <hyperlink ref="E748" r:id="rId866" xr:uid="{5D671CD6-0D00-4D6B-ACAE-C99CDCDB4448}"/>
    <hyperlink ref="E837" r:id="rId867" xr:uid="{4CD7DA82-E939-4B3D-98DD-54522C1793F9}"/>
    <hyperlink ref="E842" r:id="rId868" xr:uid="{E1F3E9F4-E70F-4F16-A094-D418B14B769B}"/>
    <hyperlink ref="E1014" r:id="rId869" xr:uid="{6693F16F-A7B4-44BB-AEBE-E88D3EB7D2F7}"/>
    <hyperlink ref="E1197" r:id="rId870" xr:uid="{D8A1008B-A01D-4497-B3E9-9891BA45CAB2}"/>
    <hyperlink ref="E1196" r:id="rId871" xr:uid="{82C02E44-C4DC-473C-BDD8-A6E324C69864}"/>
    <hyperlink ref="E1200" r:id="rId872" xr:uid="{F1CB7E5D-3685-4C6E-9108-2997A0AD6DBC}"/>
    <hyperlink ref="E1201" r:id="rId873" xr:uid="{03B04C2D-E6F0-440A-91A9-8F416D1240BA}"/>
    <hyperlink ref="E1199" r:id="rId874" xr:uid="{0AAD27CE-179A-46C7-9DE7-1181659193FE}"/>
    <hyperlink ref="E1455" r:id="rId875" xr:uid="{7270D518-4F12-42D1-BD6E-647FF9122757}"/>
    <hyperlink ref="E555" r:id="rId876" xr:uid="{A0B4227F-FBD1-42C8-BEFA-134B9493FB24}"/>
    <hyperlink ref="E110" r:id="rId877" xr:uid="{3CE67439-D239-4023-8A19-D6F26C6CA8BA}"/>
    <hyperlink ref="E109" r:id="rId878" xr:uid="{C2C160AB-6C9B-414E-A8DB-DCAA600B5072}"/>
    <hyperlink ref="E188" r:id="rId879" xr:uid="{49C2C811-46C2-4B58-9309-B7C58B5B2ABC}"/>
    <hyperlink ref="E185" r:id="rId880" xr:uid="{5FE2E83A-CB29-4B37-B96C-9BBBCC8914FE}"/>
    <hyperlink ref="E184" r:id="rId881" xr:uid="{4CACDD5A-E810-4BD7-B13F-DDC8A372CD63}"/>
    <hyperlink ref="E248" r:id="rId882" xr:uid="{CB5AEC32-697D-40F3-BA64-6B3893675488}"/>
    <hyperlink ref="E246" r:id="rId883" xr:uid="{231242F9-3604-4FE0-9058-1BDA1AABB819}"/>
    <hyperlink ref="E249" r:id="rId884" xr:uid="{91F61043-B371-4C99-87BB-E8FFCDF21E47}"/>
    <hyperlink ref="E247" r:id="rId885" xr:uid="{481E9431-DB0B-468A-8511-238D002E429E}"/>
    <hyperlink ref="E546" r:id="rId886" xr:uid="{BC0C56FF-7E02-4782-A758-30EA62F91D58}"/>
    <hyperlink ref="E855" r:id="rId887" xr:uid="{693AF152-A04D-404E-832F-D81C4C6C72FE}"/>
    <hyperlink ref="E1152" r:id="rId888" xr:uid="{6F248362-153F-424C-B354-6378D4D86F9C}"/>
    <hyperlink ref="E1281" r:id="rId889" xr:uid="{72BB5EFD-4348-413A-A37F-B4261299BADA}"/>
    <hyperlink ref="E362" r:id="rId890" xr:uid="{3A4D9878-45DC-465A-829F-2C4D66BB6733}"/>
    <hyperlink ref="E622" r:id="rId891" xr:uid="{CED3A7A0-6700-4430-A9D8-EAD1DBB90DDF}"/>
    <hyperlink ref="E915" r:id="rId892" xr:uid="{764782B1-752B-4ADB-854C-43DC3582A794}"/>
    <hyperlink ref="E1467" r:id="rId893" xr:uid="{408BADD1-F02E-4742-A102-A3054E30FF9A}"/>
    <hyperlink ref="E1332" r:id="rId894" xr:uid="{A8B96687-1D31-40EF-965F-99E753AE39D9}"/>
    <hyperlink ref="E1459" r:id="rId895" xr:uid="{18465332-FF83-449D-91A7-19D14BE88B01}"/>
    <hyperlink ref="E652" r:id="rId896" xr:uid="{25012F1C-655D-4BC4-9590-99A023CDF835}"/>
    <hyperlink ref="E1416" r:id="rId897" xr:uid="{447EB0F0-5D2B-47F5-9BD0-080715AB0256}"/>
    <hyperlink ref="E1410" r:id="rId898" xr:uid="{0B6AF708-429B-4DEB-BBF8-B1E18E421858}"/>
    <hyperlink ref="E1341" r:id="rId899" location=":~:text=Tape%20to%20Tape%20is%20a,the%20Spire%20and%20NHL%2094!" xr:uid="{01F42245-6207-4EA5-B13B-26DF6E587502}"/>
    <hyperlink ref="E1342" r:id="rId900" xr:uid="{0A49EF2C-0ACF-4551-A67F-5774EB5FF316}"/>
    <hyperlink ref="E1145" r:id="rId901" xr:uid="{901952AC-5261-4F8B-A7DA-FD756206185B}"/>
    <hyperlink ref="E1141" r:id="rId902" xr:uid="{32BB0F5E-E9E8-4B8E-850A-73B887186C35}"/>
    <hyperlink ref="E1144" r:id="rId903" xr:uid="{079A2C82-59A4-45F8-A66C-A330504F5447}"/>
    <hyperlink ref="E129" r:id="rId904" xr:uid="{7C10F27A-851F-4EFA-BD55-1891DD749201}"/>
    <hyperlink ref="E128" r:id="rId905" xr:uid="{C5589458-FD86-4B03-9FC5-B7DE5B5C6556}"/>
    <hyperlink ref="E661" r:id="rId906" xr:uid="{8894A55A-387F-4B46-B832-548B4F667DEC}"/>
    <hyperlink ref="E1457" r:id="rId907" xr:uid="{00000000-0004-0000-0100-000022020000}"/>
    <hyperlink ref="E739" r:id="rId908" xr:uid="{8E10D83C-5A16-4037-936B-6F9639278741}"/>
    <hyperlink ref="E740" r:id="rId909" xr:uid="{3D4BB26A-FCBE-4543-A790-EEB3D6411AC7}"/>
    <hyperlink ref="E741" r:id="rId910" xr:uid="{8CF8E004-EB68-4419-9B70-A5ECCF68950E}"/>
    <hyperlink ref="E742" r:id="rId911" xr:uid="{2A31699E-CB86-4EEA-A791-161EB671C05A}"/>
    <hyperlink ref="E1068" r:id="rId912" xr:uid="{DDDCE849-AB71-43C9-A93D-8A4A043F5D0A}"/>
    <hyperlink ref="E1104" r:id="rId913" location=":~:text=Demo%20is%20now%20available!,-selfpromo%20(games)&amp;text=This%20video%20cannot%20be%20played.&amp;text=Hi%20fellow%20devs%2C%20I'm,it%20to%20get%20notified%20:)" display="https://www.reddit.com/r/godot/comments/1lo0rfm/14_months_of_work_on_my_1st_game_demo_is_now/#:~:text=Demo%20is%20now%20available!,-selfpromo%20(games)&amp;text=This%20video%20cannot%20be%20played.&amp;text=Hi%20fellow%20devs%2C%20I'm,it%20to%20get%20notified%20:)" xr:uid="{8E1F7CD6-1BD0-499B-8B05-BACFD48DA125}"/>
    <hyperlink ref="E823" r:id="rId914" xr:uid="{060A54A0-5C1A-4148-9996-6217B1124F43}"/>
    <hyperlink ref="E1118" r:id="rId915" xr:uid="{CD3FDDA4-5E08-4BE3-9D56-70BC77B8669E}"/>
    <hyperlink ref="E1117" r:id="rId916" xr:uid="{B1AA0B17-12B4-41E9-BFE0-B91C20A86B95}"/>
    <hyperlink ref="E1525" r:id="rId917" xr:uid="{508B9C26-B242-4B92-973D-4B544876A77E}"/>
    <hyperlink ref="E6" r:id="rId918" xr:uid="{D7730D62-AD40-4354-9848-2FB8647B3572}"/>
    <hyperlink ref="E378" r:id="rId919" xr:uid="{7EA2BD5D-8B2C-4DED-BFA6-A661D8FBA1C5}"/>
    <hyperlink ref="E579" r:id="rId920" xr:uid="{97787A1A-E2C2-46F7-8AA2-FA4B05512EB8}"/>
    <hyperlink ref="E575" r:id="rId921" xr:uid="{AB0A20F1-EBC2-4199-B86C-D62905DC12C5}"/>
    <hyperlink ref="E459" r:id="rId922" xr:uid="{0EBF6961-FB1E-4633-8B18-30F7E5CAB77E}"/>
    <hyperlink ref="E17" r:id="rId923" xr:uid="{176916E2-4D0D-469A-8474-634FECDFF1C1}"/>
    <hyperlink ref="E766" r:id="rId924" xr:uid="{3D4C04D2-6AE3-4D89-BBAE-06BF049D3432}"/>
    <hyperlink ref="E762" r:id="rId925" xr:uid="{BC0CD3AA-1000-4097-9405-5E7509125D61}"/>
    <hyperlink ref="E761" r:id="rId926" xr:uid="{10C7CB92-34C9-4C91-9F7D-38AC2632FB9C}"/>
    <hyperlink ref="E1071" r:id="rId927" xr:uid="{9A209131-91C2-47DA-9343-040EA37D9799}"/>
    <hyperlink ref="E466" r:id="rId928" xr:uid="{40FADE62-3A79-4BDE-9241-35BE232C69D2}"/>
    <hyperlink ref="E465" r:id="rId929" xr:uid="{B9E6DB63-D54B-417A-A882-555A30B502D0}"/>
    <hyperlink ref="E467" r:id="rId930" xr:uid="{813E3F76-595D-45E8-BF5F-1341D18FA4C1}"/>
    <hyperlink ref="E874" r:id="rId931" xr:uid="{677DA3C6-679F-421F-8472-3FB85FD0234D}"/>
    <hyperlink ref="E1085" r:id="rId932" xr:uid="{F73646FA-036E-4988-AFC9-793AB9CE9724}"/>
    <hyperlink ref="E1325" r:id="rId933" xr:uid="{62C726DA-BDC6-4670-8FF5-95A0733B2A20}"/>
    <hyperlink ref="E1327" r:id="rId934" xr:uid="{1041E3A8-FE6D-4E72-8951-321E28C18EF9}"/>
    <hyperlink ref="E1326" r:id="rId935" xr:uid="{53D77B59-C94D-4875-8305-F65AD900C7FB}"/>
    <hyperlink ref="E433" r:id="rId936" xr:uid="{6531EF04-810E-438B-BE68-CEBFE15F8671}"/>
    <hyperlink ref="E451" r:id="rId937" xr:uid="{09B3B4C3-6DEB-4FB3-BD0C-FFDC11F2F1EF}"/>
    <hyperlink ref="E452" r:id="rId938" xr:uid="{83D2FD83-ED47-4B2D-81F1-F540DAC08AF7}"/>
    <hyperlink ref="E454" r:id="rId939" xr:uid="{EA7F8853-1BDF-4CDB-8A3A-6048E4FC5080}"/>
    <hyperlink ref="E453" r:id="rId940" xr:uid="{102D5306-EE09-4B49-9ECD-6FAF02718947}"/>
    <hyperlink ref="E710" r:id="rId941" xr:uid="{43253D50-F540-4E17-ABDB-564C599908B6}"/>
    <hyperlink ref="E709" r:id="rId942" xr:uid="{180A7930-9682-4F77-AE74-E4AFF42333B0}"/>
    <hyperlink ref="E537" r:id="rId943" xr:uid="{0858361D-FB9C-414B-A428-CB73E4173EA7}"/>
    <hyperlink ref="E538" r:id="rId944" xr:uid="{689C50E7-68F0-4B3A-86BB-F38B13326175}"/>
    <hyperlink ref="E536" r:id="rId945" xr:uid="{717C2047-1B56-45C6-8068-2D3EDC2A6F2D}"/>
    <hyperlink ref="E370" r:id="rId946" location="c3942398662638896391" xr:uid="{71CEEC41-C5A5-4062-AE63-A2188D3F3FD9}"/>
    <hyperlink ref="E778" r:id="rId947" xr:uid="{55BB54F4-301A-4CFF-BE11-5B75F02621E0}"/>
    <hyperlink ref="E1223" r:id="rId948" location="c2956041222231044287" xr:uid="{E366B09B-274A-4825-BF0E-DF0381D3C606}"/>
    <hyperlink ref="E270" r:id="rId949" xr:uid="{0977E198-AF05-4ACB-93FE-821C291C5E21}"/>
    <hyperlink ref="E1291" r:id="rId950" xr:uid="{1CA8457B-6325-4FC5-81B4-15458CC9791B}"/>
    <hyperlink ref="E1290" r:id="rId951" xr:uid="{BCC76CDC-5EA7-43E4-A361-3FEE1FCA9FB4}"/>
    <hyperlink ref="E150" r:id="rId952" xr:uid="{987D1FEA-B4FA-4349-8AF7-D41623914FE6}"/>
    <hyperlink ref="E145" r:id="rId953" xr:uid="{00398E05-ADAC-4794-9811-9DE52D58C3D8}"/>
    <hyperlink ref="E148" r:id="rId954" xr:uid="{6EE11CE2-DCED-4B06-AF48-CEEEE18DD69F}"/>
    <hyperlink ref="E147" r:id="rId955" xr:uid="{0A4C8332-EB1A-43CB-B539-5B5871CC3BBD}"/>
    <hyperlink ref="E146" r:id="rId956" xr:uid="{2306F4C4-587F-429E-A746-D1FB16C575B5}"/>
    <hyperlink ref="E149" r:id="rId957" xr:uid="{FDD913AD-D361-4D67-A774-9B9721449D76}"/>
    <hyperlink ref="E367" r:id="rId958" xr:uid="{D632B27D-F282-4486-838B-9C1C6003210B}"/>
    <hyperlink ref="E99" r:id="rId959" xr:uid="{AC12A527-76A1-4CAB-B55C-84DE6B00DDEF}"/>
    <hyperlink ref="E302" r:id="rId960" xr:uid="{DC11A27F-F4E2-4BF2-BBC5-AB8920B8C1E9}"/>
    <hyperlink ref="E734" r:id="rId961" xr:uid="{39E79B4E-2A6F-49D5-8952-D0E91E6DCD23}"/>
    <hyperlink ref="E735" r:id="rId962" xr:uid="{D52A3931-5E76-48A6-A7FB-1F268BF4E2D0}"/>
    <hyperlink ref="E725" r:id="rId963" xr:uid="{1E8BDF0B-CCB6-436D-9D30-D9FE5A76A9D1}"/>
    <hyperlink ref="E727" r:id="rId964" xr:uid="{F1126184-55FF-4D20-B04B-DAEE62CFEC07}"/>
    <hyperlink ref="E1510" r:id="rId965" xr:uid="{84A0A47D-ED47-48FF-A435-846C6D7770AC}"/>
    <hyperlink ref="E1275" r:id="rId966" xr:uid="{23656846-16E9-4579-A4F4-473BB5DAF40A}"/>
    <hyperlink ref="E1273" r:id="rId967" xr:uid="{A4128955-AC4C-4965-B39F-A76E2BAB6264}"/>
    <hyperlink ref="E1274" r:id="rId968" xr:uid="{0D347706-5370-4087-AAA5-3F7317EDDCBD}"/>
    <hyperlink ref="E1063" r:id="rId969" xr:uid="{33AE2D76-447C-46EB-AD90-71DC3B143217}"/>
    <hyperlink ref="E564" r:id="rId970" xr:uid="{9B4CFEFC-B5A8-4405-BB7F-C6A86AC715BC}"/>
    <hyperlink ref="E565" r:id="rId971" xr:uid="{0ABCA731-94D5-4932-AB43-CD0E2DDECEB0}"/>
    <hyperlink ref="E955" r:id="rId972" xr:uid="{C9FDB476-0397-4584-94A8-7F5104499F74}"/>
    <hyperlink ref="E954" r:id="rId973" xr:uid="{31761495-207C-43C7-86A8-C6F133484FB8}"/>
    <hyperlink ref="E1451" r:id="rId974" xr:uid="{1EFDAA4F-9794-46F7-9A99-F173B5627E93}"/>
    <hyperlink ref="E159" r:id="rId975" xr:uid="{2C00614B-D896-49F9-8F2C-2487DE9EDA13}"/>
    <hyperlink ref="E405" r:id="rId976" xr:uid="{D9B91CEA-D399-44FA-964A-BA5ADD9409B1}"/>
    <hyperlink ref="E406" r:id="rId977" xr:uid="{41F824A1-6903-4089-BCD2-45171D359AC6}"/>
    <hyperlink ref="E1286" r:id="rId978" xr:uid="{5954B24C-AE91-4CB4-820D-AB9D57CC639F}"/>
    <hyperlink ref="E947" r:id="rId979" xr:uid="{D989FB00-2BFE-419A-B8AD-E350D6AFB6C7}"/>
    <hyperlink ref="E944" r:id="rId980" xr:uid="{083A2A46-8C1B-4AB7-B900-CDB0927C5172}"/>
    <hyperlink ref="E726" r:id="rId981" xr:uid="{2967C0AC-B2D0-4F42-9BAD-F39E8183FAB6}"/>
    <hyperlink ref="E728" r:id="rId982" xr:uid="{D678E850-9CB1-48D7-88E3-AEA7105392F9}"/>
    <hyperlink ref="E261" r:id="rId983" xr:uid="{70711725-68E5-4C30-AECB-1EC6647351FE}"/>
    <hyperlink ref="E260" r:id="rId984" xr:uid="{8D90F0B1-4D38-4659-91BA-8F7D79C6BA5F}"/>
    <hyperlink ref="E1248" r:id="rId985" xr:uid="{DA0AE06F-C799-4ABC-BCA9-4B73DAEBEE89}"/>
    <hyperlink ref="E996" r:id="rId986" xr:uid="{B41A03C8-2182-4704-B870-F585A22146BD}"/>
    <hyperlink ref="E1098" r:id="rId987" xr:uid="{138DBC65-7345-4BBD-961B-6DD873B649A5}"/>
    <hyperlink ref="E1099" r:id="rId988" xr:uid="{676EA65F-BA58-4668-A158-5414AD47E1A4}"/>
    <hyperlink ref="E1101" r:id="rId989" xr:uid="{DCCCC46A-22C5-44A9-BE60-8E7F2C80D20E}"/>
    <hyperlink ref="E1100" r:id="rId990" xr:uid="{A8125A2B-FEC8-406F-9786-A0941B8FB576}"/>
    <hyperlink ref="E313" r:id="rId991" xr:uid="{4955B17A-8F3A-4552-9027-DDE082976682}"/>
    <hyperlink ref="E314" r:id="rId992" xr:uid="{164A8271-E06F-43CC-A10F-F8FB76B6C4CD}"/>
    <hyperlink ref="E901" r:id="rId993" xr:uid="{D2DAF381-E902-4D41-90D9-9D0D31E3565B}"/>
    <hyperlink ref="E1040" r:id="rId994" xr:uid="{605169DD-A5A2-41E0-BDEE-61D92FF19317}"/>
    <hyperlink ref="E479" r:id="rId995" xr:uid="{AA378541-BE1B-425B-9060-187AE33F0B79}"/>
    <hyperlink ref="E480" r:id="rId996" xr:uid="{DF01702C-C5F4-4BE3-B268-AFE7C7311947}"/>
    <hyperlink ref="E664" r:id="rId997" xr:uid="{FE7D6A57-CE28-4635-A8B0-740DABF70654}"/>
    <hyperlink ref="E1439" r:id="rId998" xr:uid="{53B2621E-4B29-41BB-944F-DC29C1E6B4D2}"/>
    <hyperlink ref="E862" r:id="rId999" xr:uid="{8D23B1B0-31E9-4E7F-A5BE-E76553ECBD16}"/>
    <hyperlink ref="E1114" r:id="rId1000" xr:uid="{0DA4FC72-7F80-4E88-8404-EAC236096F42}"/>
    <hyperlink ref="E718" r:id="rId1001" xr:uid="{67D44BFD-8915-4BCD-BAE9-EB0E9C213D86}"/>
    <hyperlink ref="E717" r:id="rId1002" xr:uid="{E4BFCD12-5CB4-4755-A2EC-1638385E6F8B}"/>
  </hyperlinks>
  <pageMargins left="0.7" right="0.7" top="0.75" bottom="0.75" header="0.511811023622047" footer="0.511811023622047"/>
  <pageSetup orientation="portrait" horizontalDpi="300" verticalDpi="300"/>
  <tableParts count="1">
    <tablePart r:id="rId100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
  <sheetViews>
    <sheetView workbookViewId="0">
      <selection activeCell="A14" sqref="A14"/>
    </sheetView>
  </sheetViews>
  <sheetFormatPr defaultRowHeight="15" x14ac:dyDescent="0.25"/>
  <cols>
    <col min="1" max="1" width="22.140625" bestFit="1" customWidth="1"/>
    <col min="2" max="2" width="45.5703125" bestFit="1" customWidth="1"/>
    <col min="4" max="4" width="7.5703125" bestFit="1" customWidth="1"/>
    <col min="5" max="5" width="7.42578125" bestFit="1" customWidth="1"/>
    <col min="6" max="6" width="7.5703125" customWidth="1"/>
    <col min="7" max="7" width="7.5703125" bestFit="1" customWidth="1"/>
    <col min="8" max="8" width="12.7109375" bestFit="1" customWidth="1"/>
    <col min="9" max="9" width="11.42578125" bestFit="1" customWidth="1"/>
    <col min="10" max="10" width="9.28515625" bestFit="1" customWidth="1"/>
    <col min="11" max="11" width="7.42578125" bestFit="1" customWidth="1"/>
    <col min="12" max="12" width="10.5703125" bestFit="1" customWidth="1"/>
    <col min="13" max="13" width="66.28515625" bestFit="1" customWidth="1"/>
    <col min="14" max="14" width="33.5703125" bestFit="1" customWidth="1"/>
    <col min="15" max="15" width="58.28515625" customWidth="1"/>
    <col min="16" max="16" width="18.7109375" bestFit="1" customWidth="1"/>
    <col min="17" max="17" width="21.140625" bestFit="1" customWidth="1"/>
  </cols>
  <sheetData>
    <row r="1" spans="1:17" x14ac:dyDescent="0.25">
      <c r="A1" t="s">
        <v>165</v>
      </c>
      <c r="B1" t="s">
        <v>1</v>
      </c>
      <c r="C1" t="s">
        <v>3435</v>
      </c>
      <c r="D1" t="s">
        <v>3436</v>
      </c>
      <c r="E1" t="s">
        <v>3437</v>
      </c>
      <c r="F1" t="s">
        <v>3438</v>
      </c>
      <c r="G1" t="s">
        <v>3439</v>
      </c>
      <c r="H1" t="s">
        <v>3440</v>
      </c>
      <c r="I1" t="s">
        <v>3441</v>
      </c>
      <c r="J1" t="s">
        <v>3442</v>
      </c>
      <c r="K1" t="s">
        <v>3443</v>
      </c>
      <c r="L1" t="s">
        <v>3444</v>
      </c>
      <c r="M1" t="s">
        <v>3445</v>
      </c>
      <c r="N1" t="s">
        <v>3446</v>
      </c>
      <c r="O1" t="s">
        <v>3447</v>
      </c>
      <c r="P1" t="s">
        <v>8275</v>
      </c>
      <c r="Q1" t="s">
        <v>171</v>
      </c>
    </row>
    <row r="2" spans="1:17" x14ac:dyDescent="0.25">
      <c r="A2" t="s">
        <v>3449</v>
      </c>
      <c r="B2" t="s">
        <v>2804</v>
      </c>
      <c r="C2">
        <v>7</v>
      </c>
      <c r="D2">
        <v>3</v>
      </c>
      <c r="E2">
        <v>1</v>
      </c>
      <c r="F2">
        <v>0</v>
      </c>
      <c r="G2">
        <v>1</v>
      </c>
      <c r="H2">
        <v>0</v>
      </c>
      <c r="I2">
        <v>0</v>
      </c>
      <c r="J2">
        <v>0</v>
      </c>
      <c r="K2">
        <v>0</v>
      </c>
      <c r="L2">
        <v>0</v>
      </c>
      <c r="M2" t="s">
        <v>8264</v>
      </c>
      <c r="N2" t="s">
        <v>3450</v>
      </c>
      <c r="O2" t="s">
        <v>3451</v>
      </c>
      <c r="P2" t="s">
        <v>8282</v>
      </c>
      <c r="Q2" t="s">
        <v>3453</v>
      </c>
    </row>
    <row r="3" spans="1:17" x14ac:dyDescent="0.25">
      <c r="A3" t="s">
        <v>3454</v>
      </c>
      <c r="B3" t="s">
        <v>353</v>
      </c>
      <c r="C3">
        <v>7</v>
      </c>
      <c r="D3">
        <v>3</v>
      </c>
      <c r="E3">
        <v>0</v>
      </c>
      <c r="F3">
        <v>0</v>
      </c>
      <c r="G3">
        <v>0</v>
      </c>
      <c r="H3">
        <v>0</v>
      </c>
      <c r="I3">
        <v>0</v>
      </c>
      <c r="J3">
        <v>0</v>
      </c>
      <c r="K3">
        <v>0</v>
      </c>
      <c r="L3">
        <v>2</v>
      </c>
      <c r="M3" t="s">
        <v>8064</v>
      </c>
      <c r="N3" t="s">
        <v>7958</v>
      </c>
      <c r="O3" t="s">
        <v>3456</v>
      </c>
      <c r="P3" t="s">
        <v>8276</v>
      </c>
      <c r="Q3" t="s">
        <v>3457</v>
      </c>
    </row>
    <row r="4" spans="1:17" x14ac:dyDescent="0.25">
      <c r="A4" t="s">
        <v>3458</v>
      </c>
      <c r="B4" t="s">
        <v>90</v>
      </c>
      <c r="C4">
        <v>8</v>
      </c>
      <c r="D4">
        <v>3</v>
      </c>
      <c r="E4">
        <v>2</v>
      </c>
      <c r="F4">
        <v>0</v>
      </c>
      <c r="G4">
        <v>0</v>
      </c>
      <c r="H4">
        <v>0</v>
      </c>
      <c r="I4">
        <v>0</v>
      </c>
      <c r="J4">
        <v>0</v>
      </c>
      <c r="K4">
        <v>0</v>
      </c>
      <c r="L4">
        <v>0</v>
      </c>
      <c r="M4" t="s">
        <v>8047</v>
      </c>
      <c r="N4" t="s">
        <v>3459</v>
      </c>
      <c r="O4" t="s">
        <v>3460</v>
      </c>
      <c r="P4" t="s">
        <v>3461</v>
      </c>
      <c r="Q4" t="s">
        <v>3458</v>
      </c>
    </row>
    <row r="5" spans="1:17" x14ac:dyDescent="0.25">
      <c r="A5" t="s">
        <v>3462</v>
      </c>
      <c r="B5" t="s">
        <v>14134</v>
      </c>
      <c r="C5">
        <v>6</v>
      </c>
      <c r="D5">
        <v>3</v>
      </c>
      <c r="E5">
        <v>0</v>
      </c>
      <c r="F5">
        <v>0</v>
      </c>
      <c r="G5">
        <v>0</v>
      </c>
      <c r="H5">
        <v>0</v>
      </c>
      <c r="I5">
        <v>0</v>
      </c>
      <c r="J5">
        <v>1</v>
      </c>
      <c r="K5">
        <v>0</v>
      </c>
      <c r="L5">
        <v>0</v>
      </c>
      <c r="M5" t="s">
        <v>8048</v>
      </c>
      <c r="N5" t="s">
        <v>3463</v>
      </c>
      <c r="O5" t="s">
        <v>3464</v>
      </c>
      <c r="P5" t="s">
        <v>3465</v>
      </c>
      <c r="Q5" t="s">
        <v>3462</v>
      </c>
    </row>
    <row r="6" spans="1:17" x14ac:dyDescent="0.25">
      <c r="A6" t="s">
        <v>3466</v>
      </c>
      <c r="B6" t="s">
        <v>2045</v>
      </c>
      <c r="C6">
        <v>7</v>
      </c>
      <c r="D6">
        <v>3</v>
      </c>
      <c r="E6">
        <v>0</v>
      </c>
      <c r="F6">
        <v>0</v>
      </c>
      <c r="G6">
        <v>2</v>
      </c>
      <c r="H6">
        <v>0</v>
      </c>
      <c r="I6">
        <v>0</v>
      </c>
      <c r="J6">
        <v>0</v>
      </c>
      <c r="K6">
        <v>0</v>
      </c>
      <c r="L6">
        <v>0</v>
      </c>
      <c r="M6" t="s">
        <v>8041</v>
      </c>
      <c r="N6" t="s">
        <v>3467</v>
      </c>
      <c r="O6" t="s">
        <v>3468</v>
      </c>
      <c r="P6" t="s">
        <v>3452</v>
      </c>
      <c r="Q6" t="s">
        <v>3466</v>
      </c>
    </row>
    <row r="7" spans="1:17" x14ac:dyDescent="0.25">
      <c r="A7" t="s">
        <v>3469</v>
      </c>
      <c r="B7" t="s">
        <v>1817</v>
      </c>
      <c r="C7">
        <v>7</v>
      </c>
      <c r="D7">
        <v>3</v>
      </c>
      <c r="E7">
        <v>0</v>
      </c>
      <c r="F7">
        <v>0</v>
      </c>
      <c r="G7">
        <v>0</v>
      </c>
      <c r="H7">
        <v>2</v>
      </c>
      <c r="I7">
        <v>0</v>
      </c>
      <c r="J7">
        <v>0</v>
      </c>
      <c r="K7">
        <v>0</v>
      </c>
      <c r="L7">
        <v>0</v>
      </c>
      <c r="M7" t="s">
        <v>8042</v>
      </c>
      <c r="N7" t="s">
        <v>3471</v>
      </c>
      <c r="O7" t="s">
        <v>3472</v>
      </c>
      <c r="P7" t="s">
        <v>8280</v>
      </c>
      <c r="Q7" t="s">
        <v>3469</v>
      </c>
    </row>
    <row r="8" spans="1:17" x14ac:dyDescent="0.25">
      <c r="A8" t="s">
        <v>3473</v>
      </c>
      <c r="B8" t="s">
        <v>2804</v>
      </c>
      <c r="C8">
        <v>7</v>
      </c>
      <c r="D8">
        <v>3</v>
      </c>
      <c r="E8">
        <v>0</v>
      </c>
      <c r="F8">
        <v>0</v>
      </c>
      <c r="G8">
        <v>2</v>
      </c>
      <c r="H8">
        <v>0</v>
      </c>
      <c r="I8">
        <v>0</v>
      </c>
      <c r="J8">
        <v>0</v>
      </c>
      <c r="K8">
        <v>0</v>
      </c>
      <c r="L8">
        <v>0</v>
      </c>
      <c r="M8" t="s">
        <v>8044</v>
      </c>
      <c r="N8" t="s">
        <v>3450</v>
      </c>
      <c r="O8" t="s">
        <v>3474</v>
      </c>
      <c r="P8" t="s">
        <v>3475</v>
      </c>
      <c r="Q8" t="s">
        <v>3476</v>
      </c>
    </row>
    <row r="9" spans="1:17" x14ac:dyDescent="0.25">
      <c r="A9" t="s">
        <v>3477</v>
      </c>
      <c r="B9" t="s">
        <v>38</v>
      </c>
      <c r="C9">
        <v>7</v>
      </c>
      <c r="D9">
        <v>3</v>
      </c>
      <c r="E9">
        <v>0</v>
      </c>
      <c r="F9">
        <v>0</v>
      </c>
      <c r="G9">
        <v>1</v>
      </c>
      <c r="H9">
        <v>1</v>
      </c>
      <c r="I9">
        <v>0</v>
      </c>
      <c r="J9">
        <v>0</v>
      </c>
      <c r="K9">
        <v>0</v>
      </c>
      <c r="L9">
        <v>0</v>
      </c>
      <c r="M9" t="s">
        <v>8046</v>
      </c>
      <c r="N9" t="s">
        <v>3459</v>
      </c>
      <c r="O9" t="s">
        <v>3478</v>
      </c>
      <c r="P9" t="s">
        <v>3452</v>
      </c>
      <c r="Q9" t="s">
        <v>3477</v>
      </c>
    </row>
    <row r="10" spans="1:17" x14ac:dyDescent="0.25">
      <c r="A10" t="s">
        <v>3479</v>
      </c>
      <c r="B10" t="s">
        <v>2154</v>
      </c>
      <c r="C10">
        <v>5</v>
      </c>
      <c r="D10">
        <v>3</v>
      </c>
      <c r="E10">
        <v>0</v>
      </c>
      <c r="F10">
        <v>0</v>
      </c>
      <c r="G10">
        <v>0</v>
      </c>
      <c r="H10">
        <v>0</v>
      </c>
      <c r="I10">
        <v>0</v>
      </c>
      <c r="J10">
        <v>0</v>
      </c>
      <c r="K10">
        <v>0</v>
      </c>
      <c r="L10">
        <v>2</v>
      </c>
      <c r="M10" t="s">
        <v>3480</v>
      </c>
      <c r="N10" t="s">
        <v>7463</v>
      </c>
      <c r="O10" t="s">
        <v>3481</v>
      </c>
      <c r="P10" t="s">
        <v>3452</v>
      </c>
      <c r="Q10" t="s">
        <v>3479</v>
      </c>
    </row>
    <row r="11" spans="1:17" x14ac:dyDescent="0.25">
      <c r="A11" t="s">
        <v>14050</v>
      </c>
      <c r="B11" t="s">
        <v>360</v>
      </c>
      <c r="C11">
        <v>7</v>
      </c>
      <c r="D11">
        <v>3</v>
      </c>
      <c r="E11">
        <v>1</v>
      </c>
      <c r="F11">
        <v>0</v>
      </c>
      <c r="G11">
        <v>0</v>
      </c>
      <c r="H11">
        <v>0</v>
      </c>
      <c r="I11">
        <v>0</v>
      </c>
      <c r="J11">
        <v>0</v>
      </c>
      <c r="K11">
        <v>0</v>
      </c>
      <c r="L11">
        <v>0</v>
      </c>
      <c r="M11" t="s">
        <v>14052</v>
      </c>
      <c r="N11" t="s">
        <v>3459</v>
      </c>
      <c r="O11" t="s">
        <v>14053</v>
      </c>
      <c r="P11" t="s">
        <v>14047</v>
      </c>
      <c r="Q11" t="s">
        <v>14051</v>
      </c>
    </row>
    <row r="12" spans="1:17" x14ac:dyDescent="0.25">
      <c r="A12" t="s">
        <v>3482</v>
      </c>
      <c r="B12" t="s">
        <v>1294</v>
      </c>
      <c r="C12">
        <v>7</v>
      </c>
      <c r="D12">
        <v>3</v>
      </c>
      <c r="E12">
        <v>1</v>
      </c>
      <c r="F12">
        <v>1</v>
      </c>
      <c r="G12">
        <v>0</v>
      </c>
      <c r="H12">
        <v>0</v>
      </c>
      <c r="I12">
        <v>0</v>
      </c>
      <c r="J12">
        <v>0</v>
      </c>
      <c r="K12">
        <v>0</v>
      </c>
      <c r="L12">
        <v>0</v>
      </c>
      <c r="M12" t="s">
        <v>8043</v>
      </c>
      <c r="N12" t="s">
        <v>3483</v>
      </c>
      <c r="O12" t="s">
        <v>3484</v>
      </c>
      <c r="P12" t="s">
        <v>3452</v>
      </c>
      <c r="Q12" t="s">
        <v>3482</v>
      </c>
    </row>
    <row r="13" spans="1:17" x14ac:dyDescent="0.25">
      <c r="A13" t="s">
        <v>3485</v>
      </c>
      <c r="B13" t="s">
        <v>1322</v>
      </c>
      <c r="C13">
        <v>7</v>
      </c>
      <c r="D13">
        <v>3</v>
      </c>
      <c r="E13">
        <v>0</v>
      </c>
      <c r="F13">
        <v>1</v>
      </c>
      <c r="G13">
        <v>1</v>
      </c>
      <c r="H13">
        <v>0</v>
      </c>
      <c r="I13">
        <v>0</v>
      </c>
      <c r="J13">
        <v>0</v>
      </c>
      <c r="K13">
        <v>0</v>
      </c>
      <c r="L13">
        <v>0</v>
      </c>
      <c r="M13" t="s">
        <v>8063</v>
      </c>
      <c r="N13" t="s">
        <v>3487</v>
      </c>
      <c r="O13" t="s">
        <v>3488</v>
      </c>
      <c r="P13" t="s">
        <v>3452</v>
      </c>
      <c r="Q13" t="s">
        <v>3485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8"/>
  <sheetViews>
    <sheetView topLeftCell="A28" workbookViewId="0">
      <selection activeCell="A63" sqref="A63"/>
    </sheetView>
  </sheetViews>
  <sheetFormatPr defaultRowHeight="15" x14ac:dyDescent="0.25"/>
  <cols>
    <col min="1" max="1" width="34.28515625" bestFit="1" customWidth="1"/>
    <col min="2" max="2" width="14.5703125" bestFit="1" customWidth="1"/>
    <col min="3" max="3" width="21.5703125" bestFit="1" customWidth="1"/>
    <col min="4" max="4" width="102.7109375" bestFit="1" customWidth="1"/>
    <col min="5" max="5" width="63.140625" bestFit="1" customWidth="1"/>
    <col min="6" max="6" width="27.85546875" bestFit="1" customWidth="1"/>
    <col min="7" max="7" width="22.5703125" bestFit="1" customWidth="1"/>
    <col min="8" max="8" width="11.5703125" bestFit="1" customWidth="1"/>
    <col min="9" max="9" width="32.85546875" bestFit="1" customWidth="1"/>
    <col min="10" max="10" width="12.140625" bestFit="1" customWidth="1"/>
    <col min="11" max="11" width="7.28515625" bestFit="1" customWidth="1"/>
  </cols>
  <sheetData>
    <row r="1" spans="1:10" x14ac:dyDescent="0.25">
      <c r="A1" t="s">
        <v>165</v>
      </c>
      <c r="B1" t="s">
        <v>3489</v>
      </c>
      <c r="C1" t="s">
        <v>167</v>
      </c>
      <c r="D1" t="s">
        <v>3447</v>
      </c>
      <c r="E1" t="s">
        <v>3490</v>
      </c>
      <c r="F1" t="s">
        <v>3491</v>
      </c>
      <c r="G1" t="s">
        <v>3492</v>
      </c>
      <c r="H1" t="s">
        <v>3493</v>
      </c>
      <c r="I1" t="s">
        <v>171</v>
      </c>
      <c r="J1" t="s">
        <v>3494</v>
      </c>
    </row>
    <row r="2" spans="1:10" x14ac:dyDescent="0.25">
      <c r="A2" t="s">
        <v>3495</v>
      </c>
      <c r="B2" t="s">
        <v>3496</v>
      </c>
      <c r="C2" t="s">
        <v>3534</v>
      </c>
      <c r="D2" t="s">
        <v>3498</v>
      </c>
      <c r="E2" t="s">
        <v>3499</v>
      </c>
      <c r="F2" t="s">
        <v>497</v>
      </c>
      <c r="G2" t="s">
        <v>3500</v>
      </c>
      <c r="I2" t="s">
        <v>3501</v>
      </c>
      <c r="J2" t="s">
        <v>3435</v>
      </c>
    </row>
    <row r="3" spans="1:10" x14ac:dyDescent="0.25">
      <c r="A3" t="s">
        <v>3502</v>
      </c>
      <c r="B3" t="s">
        <v>41</v>
      </c>
      <c r="C3" t="s">
        <v>3503</v>
      </c>
      <c r="D3" t="s">
        <v>7446</v>
      </c>
      <c r="E3" t="s">
        <v>3504</v>
      </c>
      <c r="F3" t="s">
        <v>90</v>
      </c>
      <c r="G3" t="s">
        <v>3505</v>
      </c>
      <c r="I3" t="s">
        <v>3502</v>
      </c>
      <c r="J3" t="s">
        <v>3506</v>
      </c>
    </row>
    <row r="4" spans="1:10" x14ac:dyDescent="0.25">
      <c r="A4" t="s">
        <v>3507</v>
      </c>
      <c r="B4" t="s">
        <v>3508</v>
      </c>
      <c r="C4" t="s">
        <v>3509</v>
      </c>
      <c r="D4" t="s">
        <v>3510</v>
      </c>
      <c r="E4" t="s">
        <v>3511</v>
      </c>
      <c r="F4" t="s">
        <v>2933</v>
      </c>
      <c r="G4" t="s">
        <v>3512</v>
      </c>
      <c r="I4" t="s">
        <v>3513</v>
      </c>
      <c r="J4" t="s">
        <v>3514</v>
      </c>
    </row>
    <row r="5" spans="1:10" x14ac:dyDescent="0.25">
      <c r="A5" t="s">
        <v>3516</v>
      </c>
      <c r="B5" t="s">
        <v>3508</v>
      </c>
      <c r="C5" t="s">
        <v>3517</v>
      </c>
      <c r="D5" t="s">
        <v>3518</v>
      </c>
      <c r="E5" t="s">
        <v>3519</v>
      </c>
      <c r="F5" t="s">
        <v>1649</v>
      </c>
      <c r="G5" t="s">
        <v>3520</v>
      </c>
      <c r="I5" t="s">
        <v>3521</v>
      </c>
      <c r="J5" t="s">
        <v>3514</v>
      </c>
    </row>
    <row r="6" spans="1:10" x14ac:dyDescent="0.25">
      <c r="A6" t="s">
        <v>3522</v>
      </c>
      <c r="B6" t="s">
        <v>0</v>
      </c>
      <c r="C6" t="s">
        <v>3509</v>
      </c>
      <c r="D6" t="s">
        <v>3523</v>
      </c>
      <c r="E6" t="s">
        <v>3524</v>
      </c>
      <c r="F6" t="s">
        <v>160</v>
      </c>
      <c r="G6" t="s">
        <v>3525</v>
      </c>
      <c r="I6" t="s">
        <v>3526</v>
      </c>
      <c r="J6" t="s">
        <v>3435</v>
      </c>
    </row>
    <row r="7" spans="1:10" x14ac:dyDescent="0.25">
      <c r="A7" t="s">
        <v>3527</v>
      </c>
      <c r="B7" t="s">
        <v>3508</v>
      </c>
      <c r="C7" t="s">
        <v>3497</v>
      </c>
      <c r="D7" t="s">
        <v>3528</v>
      </c>
      <c r="E7" t="s">
        <v>3529</v>
      </c>
      <c r="F7" t="s">
        <v>2619</v>
      </c>
      <c r="G7" t="s">
        <v>3530</v>
      </c>
      <c r="I7" t="s">
        <v>3531</v>
      </c>
      <c r="J7" t="s">
        <v>3532</v>
      </c>
    </row>
    <row r="8" spans="1:10" x14ac:dyDescent="0.25">
      <c r="A8" t="s">
        <v>9983</v>
      </c>
      <c r="B8" t="s">
        <v>3496</v>
      </c>
      <c r="C8" t="s">
        <v>9984</v>
      </c>
      <c r="D8" t="s">
        <v>9985</v>
      </c>
      <c r="E8" t="s">
        <v>9987</v>
      </c>
      <c r="F8" t="s">
        <v>160</v>
      </c>
      <c r="G8" t="s">
        <v>4585</v>
      </c>
      <c r="I8" t="s">
        <v>9986</v>
      </c>
      <c r="J8" t="s">
        <v>3506</v>
      </c>
    </row>
    <row r="9" spans="1:10" x14ac:dyDescent="0.25">
      <c r="A9" t="s">
        <v>3533</v>
      </c>
      <c r="B9" t="s">
        <v>3496</v>
      </c>
      <c r="C9" t="s">
        <v>3534</v>
      </c>
      <c r="D9" t="s">
        <v>8291</v>
      </c>
      <c r="E9" t="s">
        <v>3535</v>
      </c>
      <c r="F9" t="s">
        <v>2619</v>
      </c>
      <c r="G9" t="s">
        <v>3536</v>
      </c>
      <c r="H9" t="s">
        <v>3537</v>
      </c>
      <c r="I9" t="s">
        <v>3538</v>
      </c>
      <c r="J9" t="s">
        <v>3539</v>
      </c>
    </row>
    <row r="10" spans="1:10" x14ac:dyDescent="0.25">
      <c r="A10" t="s">
        <v>3461</v>
      </c>
      <c r="B10" t="s">
        <v>3540</v>
      </c>
      <c r="C10" t="s">
        <v>3503</v>
      </c>
      <c r="D10" t="s">
        <v>3541</v>
      </c>
      <c r="E10" t="s">
        <v>3542</v>
      </c>
      <c r="F10" t="s">
        <v>90</v>
      </c>
      <c r="I10" t="s">
        <v>3543</v>
      </c>
      <c r="J10" t="s">
        <v>3435</v>
      </c>
    </row>
    <row r="11" spans="1:10" x14ac:dyDescent="0.25">
      <c r="A11" t="s">
        <v>3544</v>
      </c>
      <c r="B11" t="s">
        <v>41</v>
      </c>
      <c r="C11" t="s">
        <v>3545</v>
      </c>
      <c r="D11" t="s">
        <v>3546</v>
      </c>
      <c r="E11" t="s">
        <v>3547</v>
      </c>
      <c r="F11" t="s">
        <v>2619</v>
      </c>
      <c r="G11" t="s">
        <v>3548</v>
      </c>
      <c r="I11" t="s">
        <v>3549</v>
      </c>
      <c r="J11" t="s">
        <v>3550</v>
      </c>
    </row>
    <row r="12" spans="1:10" x14ac:dyDescent="0.25">
      <c r="A12" t="s">
        <v>3551</v>
      </c>
      <c r="B12" t="s">
        <v>3552</v>
      </c>
      <c r="C12" t="s">
        <v>3509</v>
      </c>
      <c r="D12" t="s">
        <v>3553</v>
      </c>
      <c r="E12" t="s">
        <v>3554</v>
      </c>
      <c r="F12" t="s">
        <v>90</v>
      </c>
      <c r="I12" t="s">
        <v>3555</v>
      </c>
      <c r="J12" t="s">
        <v>3556</v>
      </c>
    </row>
    <row r="13" spans="1:10" x14ac:dyDescent="0.25">
      <c r="A13" t="s">
        <v>12657</v>
      </c>
      <c r="B13" t="s">
        <v>3496</v>
      </c>
      <c r="C13" t="s">
        <v>3517</v>
      </c>
      <c r="D13" t="s">
        <v>12658</v>
      </c>
      <c r="E13" t="s">
        <v>12695</v>
      </c>
      <c r="F13" t="s">
        <v>497</v>
      </c>
      <c r="G13" t="s">
        <v>12660</v>
      </c>
      <c r="I13" t="s">
        <v>12659</v>
      </c>
      <c r="J13" t="s">
        <v>3514</v>
      </c>
    </row>
    <row r="14" spans="1:10" x14ac:dyDescent="0.25">
      <c r="A14" t="s">
        <v>7340</v>
      </c>
      <c r="B14" t="s">
        <v>3496</v>
      </c>
      <c r="C14" t="s">
        <v>3509</v>
      </c>
      <c r="D14" t="s">
        <v>7348</v>
      </c>
      <c r="E14" t="s">
        <v>7354</v>
      </c>
      <c r="F14" t="s">
        <v>90</v>
      </c>
      <c r="G14" t="s">
        <v>7341</v>
      </c>
      <c r="H14" t="s">
        <v>3662</v>
      </c>
      <c r="I14" t="s">
        <v>7340</v>
      </c>
      <c r="J14" t="s">
        <v>3582</v>
      </c>
    </row>
    <row r="15" spans="1:10" x14ac:dyDescent="0.25">
      <c r="A15" t="s">
        <v>7837</v>
      </c>
      <c r="B15" t="s">
        <v>3508</v>
      </c>
      <c r="C15" t="s">
        <v>3517</v>
      </c>
      <c r="D15" t="s">
        <v>8265</v>
      </c>
      <c r="E15" t="s">
        <v>8292</v>
      </c>
      <c r="F15" t="s">
        <v>2619</v>
      </c>
      <c r="G15" t="s">
        <v>4639</v>
      </c>
      <c r="H15" t="s">
        <v>3698</v>
      </c>
      <c r="I15" t="s">
        <v>7837</v>
      </c>
      <c r="J15" t="s">
        <v>3969</v>
      </c>
    </row>
    <row r="16" spans="1:10" x14ac:dyDescent="0.25">
      <c r="A16" t="s">
        <v>12685</v>
      </c>
      <c r="B16" t="s">
        <v>3496</v>
      </c>
      <c r="C16" t="s">
        <v>3517</v>
      </c>
      <c r="D16" t="s">
        <v>12686</v>
      </c>
      <c r="E16" t="s">
        <v>12696</v>
      </c>
      <c r="F16" t="s">
        <v>2132</v>
      </c>
      <c r="G16" t="s">
        <v>12687</v>
      </c>
      <c r="I16" t="s">
        <v>12688</v>
      </c>
      <c r="J16" t="s">
        <v>4438</v>
      </c>
    </row>
    <row r="17" spans="1:10" x14ac:dyDescent="0.25">
      <c r="A17" t="s">
        <v>3557</v>
      </c>
      <c r="B17" t="s">
        <v>3508</v>
      </c>
      <c r="C17" t="s">
        <v>3558</v>
      </c>
      <c r="D17" t="s">
        <v>3559</v>
      </c>
      <c r="E17" t="s">
        <v>3560</v>
      </c>
      <c r="F17" t="s">
        <v>160</v>
      </c>
      <c r="G17" t="s">
        <v>3561</v>
      </c>
      <c r="I17" t="s">
        <v>3562</v>
      </c>
      <c r="J17" t="s">
        <v>3435</v>
      </c>
    </row>
    <row r="18" spans="1:10" x14ac:dyDescent="0.25">
      <c r="A18" t="s">
        <v>3563</v>
      </c>
      <c r="B18" t="s">
        <v>3508</v>
      </c>
      <c r="C18" t="s">
        <v>3517</v>
      </c>
      <c r="D18" t="s">
        <v>3564</v>
      </c>
      <c r="E18" t="s">
        <v>3565</v>
      </c>
      <c r="F18" t="s">
        <v>2804</v>
      </c>
      <c r="G18" t="s">
        <v>3566</v>
      </c>
      <c r="I18" t="s">
        <v>3563</v>
      </c>
      <c r="J18" t="s">
        <v>3514</v>
      </c>
    </row>
    <row r="19" spans="1:10" x14ac:dyDescent="0.25">
      <c r="A19" t="s">
        <v>3567</v>
      </c>
      <c r="B19" t="s">
        <v>3508</v>
      </c>
      <c r="C19" t="s">
        <v>3503</v>
      </c>
      <c r="D19" t="s">
        <v>3568</v>
      </c>
      <c r="E19" t="s">
        <v>3569</v>
      </c>
      <c r="F19" t="s">
        <v>2804</v>
      </c>
      <c r="G19" t="s">
        <v>3570</v>
      </c>
      <c r="I19" t="s">
        <v>3567</v>
      </c>
      <c r="J19" t="s">
        <v>3571</v>
      </c>
    </row>
    <row r="20" spans="1:10" x14ac:dyDescent="0.25">
      <c r="A20" t="s">
        <v>3572</v>
      </c>
      <c r="B20" t="s">
        <v>41</v>
      </c>
      <c r="C20" t="s">
        <v>3573</v>
      </c>
      <c r="D20" t="s">
        <v>3574</v>
      </c>
      <c r="E20" t="s">
        <v>3575</v>
      </c>
      <c r="F20" t="s">
        <v>2619</v>
      </c>
      <c r="G20" t="s">
        <v>315</v>
      </c>
      <c r="I20" t="s">
        <v>3572</v>
      </c>
      <c r="J20" t="s">
        <v>3576</v>
      </c>
    </row>
    <row r="21" spans="1:10" x14ac:dyDescent="0.25">
      <c r="A21" t="s">
        <v>3465</v>
      </c>
      <c r="B21" t="s">
        <v>3508</v>
      </c>
      <c r="C21" t="s">
        <v>3573</v>
      </c>
      <c r="D21" t="s">
        <v>3455</v>
      </c>
      <c r="E21" t="s">
        <v>3577</v>
      </c>
      <c r="F21" t="s">
        <v>160</v>
      </c>
      <c r="G21" t="s">
        <v>315</v>
      </c>
      <c r="I21" t="s">
        <v>3465</v>
      </c>
      <c r="J21" t="s">
        <v>3514</v>
      </c>
    </row>
    <row r="22" spans="1:10" x14ac:dyDescent="0.25">
      <c r="A22" t="s">
        <v>8147</v>
      </c>
      <c r="B22" t="s">
        <v>3508</v>
      </c>
      <c r="C22" t="s">
        <v>3573</v>
      </c>
      <c r="D22" t="s">
        <v>8148</v>
      </c>
      <c r="E22" t="s">
        <v>8154</v>
      </c>
      <c r="F22" t="s">
        <v>160</v>
      </c>
      <c r="I22" t="s">
        <v>8149</v>
      </c>
      <c r="J22" t="s">
        <v>3582</v>
      </c>
    </row>
    <row r="23" spans="1:10" x14ac:dyDescent="0.25">
      <c r="A23" t="s">
        <v>7797</v>
      </c>
      <c r="B23" t="s">
        <v>3496</v>
      </c>
      <c r="C23" t="s">
        <v>3503</v>
      </c>
      <c r="D23" t="s">
        <v>7800</v>
      </c>
      <c r="E23" t="s">
        <v>7805</v>
      </c>
      <c r="F23" t="s">
        <v>38</v>
      </c>
      <c r="G23" t="s">
        <v>3628</v>
      </c>
      <c r="H23" t="s">
        <v>3662</v>
      </c>
      <c r="I23" t="s">
        <v>7798</v>
      </c>
      <c r="J23" t="s">
        <v>3571</v>
      </c>
    </row>
    <row r="24" spans="1:10" x14ac:dyDescent="0.25">
      <c r="A24" t="s">
        <v>14077</v>
      </c>
      <c r="B24" t="s">
        <v>3508</v>
      </c>
      <c r="C24" t="s">
        <v>3517</v>
      </c>
      <c r="D24" t="s">
        <v>14078</v>
      </c>
      <c r="E24" t="s">
        <v>14103</v>
      </c>
      <c r="F24" t="s">
        <v>1951</v>
      </c>
      <c r="G24" t="s">
        <v>14079</v>
      </c>
      <c r="I24" t="s">
        <v>14080</v>
      </c>
      <c r="J24" t="s">
        <v>3514</v>
      </c>
    </row>
    <row r="25" spans="1:10" x14ac:dyDescent="0.25">
      <c r="A25" t="s">
        <v>3578</v>
      </c>
      <c r="B25" t="s">
        <v>3496</v>
      </c>
      <c r="C25" t="s">
        <v>3517</v>
      </c>
      <c r="D25" t="s">
        <v>3579</v>
      </c>
      <c r="E25" t="s">
        <v>3580</v>
      </c>
      <c r="F25" t="s">
        <v>2619</v>
      </c>
      <c r="I25" t="s">
        <v>3581</v>
      </c>
      <c r="J25" t="s">
        <v>3582</v>
      </c>
    </row>
    <row r="26" spans="1:10" x14ac:dyDescent="0.25">
      <c r="A26" t="s">
        <v>7838</v>
      </c>
      <c r="B26" t="s">
        <v>3508</v>
      </c>
      <c r="C26" t="s">
        <v>3517</v>
      </c>
      <c r="D26" t="s">
        <v>7839</v>
      </c>
      <c r="E26" t="s">
        <v>7842</v>
      </c>
      <c r="F26" t="s">
        <v>2619</v>
      </c>
      <c r="G26" t="s">
        <v>7840</v>
      </c>
      <c r="I26" t="s">
        <v>7841</v>
      </c>
      <c r="J26" t="s">
        <v>3571</v>
      </c>
    </row>
    <row r="27" spans="1:10" x14ac:dyDescent="0.25">
      <c r="A27" t="s">
        <v>3583</v>
      </c>
      <c r="B27" t="s">
        <v>41</v>
      </c>
      <c r="C27" t="s">
        <v>3503</v>
      </c>
      <c r="D27" t="s">
        <v>3584</v>
      </c>
      <c r="E27" t="s">
        <v>3585</v>
      </c>
      <c r="F27" t="s">
        <v>1649</v>
      </c>
      <c r="G27" t="s">
        <v>3586</v>
      </c>
      <c r="I27" t="s">
        <v>3587</v>
      </c>
      <c r="J27" t="s">
        <v>3571</v>
      </c>
    </row>
    <row r="28" spans="1:10" x14ac:dyDescent="0.25">
      <c r="A28" t="s">
        <v>7811</v>
      </c>
      <c r="B28" t="s">
        <v>41</v>
      </c>
      <c r="C28" t="s">
        <v>3517</v>
      </c>
      <c r="D28" t="s">
        <v>7812</v>
      </c>
      <c r="E28" t="s">
        <v>7819</v>
      </c>
      <c r="F28" t="s">
        <v>2136</v>
      </c>
      <c r="G28" t="s">
        <v>3668</v>
      </c>
      <c r="I28" t="s">
        <v>7811</v>
      </c>
      <c r="J28" t="s">
        <v>3576</v>
      </c>
    </row>
    <row r="29" spans="1:10" x14ac:dyDescent="0.25">
      <c r="A29" t="s">
        <v>131</v>
      </c>
      <c r="B29" t="s">
        <v>0</v>
      </c>
      <c r="C29" t="s">
        <v>3517</v>
      </c>
      <c r="D29" t="s">
        <v>3588</v>
      </c>
      <c r="E29" t="s">
        <v>3589</v>
      </c>
      <c r="F29" t="s">
        <v>90</v>
      </c>
      <c r="G29" t="s">
        <v>3590</v>
      </c>
      <c r="I29" t="s">
        <v>132</v>
      </c>
      <c r="J29" t="s">
        <v>3571</v>
      </c>
    </row>
    <row r="30" spans="1:10" x14ac:dyDescent="0.25">
      <c r="A30" t="s">
        <v>3591</v>
      </c>
      <c r="B30" t="s">
        <v>41</v>
      </c>
      <c r="C30" t="s">
        <v>3509</v>
      </c>
      <c r="D30" t="s">
        <v>7815</v>
      </c>
      <c r="E30" t="s">
        <v>3592</v>
      </c>
      <c r="F30" t="s">
        <v>2804</v>
      </c>
      <c r="G30" t="s">
        <v>3593</v>
      </c>
      <c r="I30" t="s">
        <v>3594</v>
      </c>
      <c r="J30" t="s">
        <v>3435</v>
      </c>
    </row>
    <row r="31" spans="1:10" x14ac:dyDescent="0.25">
      <c r="A31" t="s">
        <v>3595</v>
      </c>
      <c r="B31" t="s">
        <v>3508</v>
      </c>
      <c r="C31" t="s">
        <v>3517</v>
      </c>
      <c r="D31" t="s">
        <v>7592</v>
      </c>
      <c r="E31" t="s">
        <v>3596</v>
      </c>
      <c r="F31" t="s">
        <v>2619</v>
      </c>
      <c r="G31" t="s">
        <v>3597</v>
      </c>
      <c r="I31" t="s">
        <v>3598</v>
      </c>
      <c r="J31" t="s">
        <v>3539</v>
      </c>
    </row>
    <row r="32" spans="1:10" x14ac:dyDescent="0.25">
      <c r="A32" t="s">
        <v>7813</v>
      </c>
      <c r="B32" t="s">
        <v>3508</v>
      </c>
      <c r="C32" t="s">
        <v>3503</v>
      </c>
      <c r="D32" t="s">
        <v>7814</v>
      </c>
      <c r="E32" t="s">
        <v>7820</v>
      </c>
      <c r="F32" t="s">
        <v>2136</v>
      </c>
      <c r="G32" t="s">
        <v>3525</v>
      </c>
      <c r="I32" t="s">
        <v>7813</v>
      </c>
      <c r="J32" t="s">
        <v>3435</v>
      </c>
    </row>
    <row r="33" spans="1:10" x14ac:dyDescent="0.25">
      <c r="A33" t="s">
        <v>3599</v>
      </c>
      <c r="B33" t="s">
        <v>0</v>
      </c>
      <c r="C33" t="s">
        <v>3600</v>
      </c>
      <c r="D33" t="s">
        <v>3601</v>
      </c>
      <c r="E33" t="s">
        <v>3602</v>
      </c>
      <c r="F33" t="s">
        <v>160</v>
      </c>
      <c r="G33" t="s">
        <v>3525</v>
      </c>
      <c r="I33" t="s">
        <v>3603</v>
      </c>
      <c r="J33" t="s">
        <v>3571</v>
      </c>
    </row>
    <row r="34" spans="1:10" x14ac:dyDescent="0.25">
      <c r="A34" t="s">
        <v>14081</v>
      </c>
      <c r="B34" t="s">
        <v>41</v>
      </c>
      <c r="C34" t="s">
        <v>3517</v>
      </c>
      <c r="D34" t="s">
        <v>14082</v>
      </c>
      <c r="E34" t="s">
        <v>14104</v>
      </c>
      <c r="F34" t="s">
        <v>1951</v>
      </c>
      <c r="G34" t="s">
        <v>3620</v>
      </c>
      <c r="I34" t="s">
        <v>14083</v>
      </c>
      <c r="J34" t="s">
        <v>3435</v>
      </c>
    </row>
    <row r="35" spans="1:10" x14ac:dyDescent="0.25">
      <c r="A35" t="s">
        <v>3604</v>
      </c>
      <c r="B35" t="s">
        <v>3508</v>
      </c>
      <c r="C35" t="s">
        <v>3517</v>
      </c>
      <c r="D35" t="s">
        <v>3605</v>
      </c>
      <c r="E35" t="s">
        <v>3606</v>
      </c>
      <c r="F35" t="s">
        <v>497</v>
      </c>
      <c r="G35" t="s">
        <v>3536</v>
      </c>
      <c r="I35" t="s">
        <v>3604</v>
      </c>
      <c r="J35" t="s">
        <v>3576</v>
      </c>
    </row>
    <row r="36" spans="1:10" x14ac:dyDescent="0.25">
      <c r="A36" t="s">
        <v>9980</v>
      </c>
      <c r="B36" t="s">
        <v>41</v>
      </c>
      <c r="C36" t="s">
        <v>3534</v>
      </c>
      <c r="D36" t="s">
        <v>9981</v>
      </c>
      <c r="E36" t="s">
        <v>9988</v>
      </c>
      <c r="F36" t="s">
        <v>2619</v>
      </c>
      <c r="G36" t="s">
        <v>9977</v>
      </c>
      <c r="I36" t="s">
        <v>9982</v>
      </c>
      <c r="J36" t="s">
        <v>3571</v>
      </c>
    </row>
    <row r="37" spans="1:10" x14ac:dyDescent="0.25">
      <c r="A37" t="s">
        <v>12653</v>
      </c>
      <c r="B37" t="s">
        <v>3496</v>
      </c>
      <c r="C37" t="s">
        <v>3517</v>
      </c>
      <c r="D37" t="s">
        <v>12652</v>
      </c>
      <c r="E37" t="s">
        <v>12697</v>
      </c>
      <c r="F37" t="s">
        <v>7925</v>
      </c>
      <c r="G37" t="s">
        <v>12654</v>
      </c>
      <c r="I37" t="s">
        <v>12655</v>
      </c>
      <c r="J37" t="s">
        <v>3582</v>
      </c>
    </row>
    <row r="38" spans="1:10" x14ac:dyDescent="0.25">
      <c r="A38" t="s">
        <v>3607</v>
      </c>
      <c r="B38" t="s">
        <v>3552</v>
      </c>
      <c r="C38" t="s">
        <v>3517</v>
      </c>
      <c r="D38" t="s">
        <v>3608</v>
      </c>
      <c r="E38" t="s">
        <v>3609</v>
      </c>
      <c r="F38" t="s">
        <v>38</v>
      </c>
      <c r="G38" t="s">
        <v>3610</v>
      </c>
      <c r="I38" t="s">
        <v>3611</v>
      </c>
      <c r="J38" t="s">
        <v>3556</v>
      </c>
    </row>
    <row r="39" spans="1:10" x14ac:dyDescent="0.25">
      <c r="A39" t="s">
        <v>3612</v>
      </c>
      <c r="B39" t="s">
        <v>3508</v>
      </c>
      <c r="C39" t="s">
        <v>3545</v>
      </c>
      <c r="D39" t="s">
        <v>3613</v>
      </c>
      <c r="E39" t="s">
        <v>3614</v>
      </c>
      <c r="F39" t="s">
        <v>160</v>
      </c>
      <c r="G39" t="s">
        <v>3615</v>
      </c>
      <c r="I39" t="s">
        <v>3616</v>
      </c>
      <c r="J39" t="s">
        <v>3550</v>
      </c>
    </row>
    <row r="40" spans="1:10" x14ac:dyDescent="0.25">
      <c r="A40" t="s">
        <v>7799</v>
      </c>
      <c r="B40" t="s">
        <v>3508</v>
      </c>
      <c r="C40" t="s">
        <v>3503</v>
      </c>
      <c r="D40" t="s">
        <v>7801</v>
      </c>
      <c r="E40" t="s">
        <v>7806</v>
      </c>
      <c r="F40" t="s">
        <v>38</v>
      </c>
      <c r="G40" t="s">
        <v>3839</v>
      </c>
      <c r="I40" t="s">
        <v>7802</v>
      </c>
      <c r="J40" t="s">
        <v>3571</v>
      </c>
    </row>
    <row r="41" spans="1:10" x14ac:dyDescent="0.25">
      <c r="A41" t="s">
        <v>3617</v>
      </c>
      <c r="B41" t="s">
        <v>41</v>
      </c>
      <c r="C41" t="s">
        <v>3517</v>
      </c>
      <c r="D41" t="s">
        <v>3618</v>
      </c>
      <c r="E41" t="s">
        <v>3619</v>
      </c>
      <c r="F41" t="s">
        <v>1649</v>
      </c>
      <c r="G41" t="s">
        <v>3620</v>
      </c>
      <c r="I41" t="s">
        <v>3621</v>
      </c>
      <c r="J41" t="s">
        <v>3514</v>
      </c>
    </row>
    <row r="42" spans="1:10" x14ac:dyDescent="0.25">
      <c r="A42" t="s">
        <v>3622</v>
      </c>
      <c r="B42" t="s">
        <v>41</v>
      </c>
      <c r="C42" t="s">
        <v>3509</v>
      </c>
      <c r="D42" t="s">
        <v>3623</v>
      </c>
      <c r="E42" t="s">
        <v>3624</v>
      </c>
      <c r="F42" t="s">
        <v>160</v>
      </c>
      <c r="G42" t="s">
        <v>264</v>
      </c>
      <c r="I42" t="s">
        <v>3622</v>
      </c>
      <c r="J42" t="s">
        <v>3435</v>
      </c>
    </row>
    <row r="43" spans="1:10" x14ac:dyDescent="0.25">
      <c r="A43" t="s">
        <v>3625</v>
      </c>
      <c r="B43" t="s">
        <v>3496</v>
      </c>
      <c r="C43" t="s">
        <v>3509</v>
      </c>
      <c r="D43" t="s">
        <v>3626</v>
      </c>
      <c r="E43" t="s">
        <v>3627</v>
      </c>
      <c r="F43" t="s">
        <v>90</v>
      </c>
      <c r="G43" t="s">
        <v>3628</v>
      </c>
      <c r="I43" t="s">
        <v>3625</v>
      </c>
      <c r="J43" t="s">
        <v>3435</v>
      </c>
    </row>
    <row r="44" spans="1:10" x14ac:dyDescent="0.25">
      <c r="A44" t="s">
        <v>3629</v>
      </c>
      <c r="B44" t="s">
        <v>3508</v>
      </c>
      <c r="C44" t="s">
        <v>3503</v>
      </c>
      <c r="D44" t="s">
        <v>3630</v>
      </c>
      <c r="E44" t="s">
        <v>3631</v>
      </c>
      <c r="F44" t="s">
        <v>90</v>
      </c>
      <c r="G44" t="s">
        <v>3632</v>
      </c>
      <c r="I44" t="s">
        <v>3633</v>
      </c>
      <c r="J44" t="s">
        <v>3435</v>
      </c>
    </row>
    <row r="45" spans="1:10" x14ac:dyDescent="0.25">
      <c r="A45" t="s">
        <v>3634</v>
      </c>
      <c r="B45" t="s">
        <v>3508</v>
      </c>
      <c r="C45" t="s">
        <v>3517</v>
      </c>
      <c r="D45" t="s">
        <v>3635</v>
      </c>
      <c r="E45" t="s">
        <v>3636</v>
      </c>
      <c r="F45" t="s">
        <v>493</v>
      </c>
      <c r="G45" t="s">
        <v>3637</v>
      </c>
      <c r="I45" t="s">
        <v>3638</v>
      </c>
      <c r="J45" t="s">
        <v>3576</v>
      </c>
    </row>
    <row r="46" spans="1:10" x14ac:dyDescent="0.25">
      <c r="A46" t="s">
        <v>3639</v>
      </c>
      <c r="B46" t="s">
        <v>41</v>
      </c>
      <c r="C46" t="s">
        <v>3573</v>
      </c>
      <c r="D46" t="s">
        <v>3640</v>
      </c>
      <c r="E46" t="s">
        <v>3641</v>
      </c>
      <c r="F46" t="s">
        <v>160</v>
      </c>
      <c r="G46" t="s">
        <v>3642</v>
      </c>
      <c r="I46" t="s">
        <v>3643</v>
      </c>
      <c r="J46" t="s">
        <v>3582</v>
      </c>
    </row>
    <row r="47" spans="1:10" x14ac:dyDescent="0.25">
      <c r="A47" t="s">
        <v>3644</v>
      </c>
      <c r="B47" t="s">
        <v>41</v>
      </c>
      <c r="C47" t="s">
        <v>3509</v>
      </c>
      <c r="D47" t="s">
        <v>3645</v>
      </c>
      <c r="E47" t="s">
        <v>3646</v>
      </c>
      <c r="F47" t="s">
        <v>160</v>
      </c>
      <c r="G47" t="s">
        <v>12656</v>
      </c>
      <c r="I47" t="s">
        <v>3647</v>
      </c>
      <c r="J47" t="s">
        <v>3582</v>
      </c>
    </row>
    <row r="48" spans="1:10" x14ac:dyDescent="0.25">
      <c r="A48" t="s">
        <v>9976</v>
      </c>
      <c r="B48" t="s">
        <v>3508</v>
      </c>
      <c r="C48" t="s">
        <v>3534</v>
      </c>
      <c r="D48" t="s">
        <v>9989</v>
      </c>
      <c r="E48" t="s">
        <v>9990</v>
      </c>
      <c r="F48" t="s">
        <v>2619</v>
      </c>
      <c r="G48" t="s">
        <v>9979</v>
      </c>
      <c r="H48" t="s">
        <v>3662</v>
      </c>
      <c r="I48" t="s">
        <v>9978</v>
      </c>
      <c r="J48" t="s">
        <v>3571</v>
      </c>
    </row>
    <row r="49" spans="1:10" x14ac:dyDescent="0.25">
      <c r="A49" t="s">
        <v>12689</v>
      </c>
      <c r="B49" t="s">
        <v>3496</v>
      </c>
      <c r="C49" t="s">
        <v>3509</v>
      </c>
      <c r="D49" t="s">
        <v>12690</v>
      </c>
      <c r="E49" t="s">
        <v>12698</v>
      </c>
      <c r="F49" t="s">
        <v>7925</v>
      </c>
      <c r="G49" t="s">
        <v>4425</v>
      </c>
      <c r="I49" t="s">
        <v>12691</v>
      </c>
      <c r="J49" t="s">
        <v>7566</v>
      </c>
    </row>
    <row r="50" spans="1:10" x14ac:dyDescent="0.25">
      <c r="A50" t="s">
        <v>3648</v>
      </c>
      <c r="B50" t="s">
        <v>41</v>
      </c>
      <c r="C50" t="s">
        <v>3649</v>
      </c>
      <c r="D50" t="s">
        <v>3650</v>
      </c>
      <c r="E50" t="s">
        <v>3651</v>
      </c>
      <c r="F50" t="s">
        <v>90</v>
      </c>
      <c r="G50" t="s">
        <v>3652</v>
      </c>
      <c r="I50" t="s">
        <v>3653</v>
      </c>
      <c r="J50" t="s">
        <v>3514</v>
      </c>
    </row>
    <row r="51" spans="1:10" x14ac:dyDescent="0.25">
      <c r="A51" t="s">
        <v>4724</v>
      </c>
      <c r="B51" t="s">
        <v>3496</v>
      </c>
      <c r="C51" t="s">
        <v>3509</v>
      </c>
      <c r="D51" t="s">
        <v>7350</v>
      </c>
      <c r="E51" t="s">
        <v>7355</v>
      </c>
      <c r="F51" t="s">
        <v>90</v>
      </c>
      <c r="G51" t="s">
        <v>4632</v>
      </c>
      <c r="I51" t="s">
        <v>4727</v>
      </c>
      <c r="J51" t="s">
        <v>3571</v>
      </c>
    </row>
    <row r="52" spans="1:10" x14ac:dyDescent="0.25">
      <c r="A52" t="s">
        <v>4748</v>
      </c>
      <c r="B52" t="s">
        <v>41</v>
      </c>
      <c r="C52" t="s">
        <v>3517</v>
      </c>
      <c r="D52" t="s">
        <v>14090</v>
      </c>
      <c r="E52" t="s">
        <v>14105</v>
      </c>
      <c r="F52" t="s">
        <v>1322</v>
      </c>
      <c r="I52" t="s">
        <v>4751</v>
      </c>
      <c r="J52" t="s">
        <v>3435</v>
      </c>
    </row>
    <row r="53" spans="1:10" x14ac:dyDescent="0.25">
      <c r="A53" t="s">
        <v>3654</v>
      </c>
      <c r="B53" t="s">
        <v>3552</v>
      </c>
      <c r="C53" t="s">
        <v>3517</v>
      </c>
      <c r="D53" t="s">
        <v>3655</v>
      </c>
      <c r="E53" t="s">
        <v>3656</v>
      </c>
      <c r="F53" t="s">
        <v>90</v>
      </c>
      <c r="G53" t="s">
        <v>3652</v>
      </c>
      <c r="I53" t="s">
        <v>3657</v>
      </c>
      <c r="J53" t="s">
        <v>3576</v>
      </c>
    </row>
    <row r="54" spans="1:10" x14ac:dyDescent="0.25">
      <c r="A54" t="s">
        <v>3658</v>
      </c>
      <c r="B54" t="s">
        <v>3508</v>
      </c>
      <c r="C54" t="s">
        <v>3517</v>
      </c>
      <c r="D54" t="s">
        <v>3659</v>
      </c>
      <c r="E54" t="s">
        <v>3660</v>
      </c>
      <c r="F54" t="s">
        <v>2619</v>
      </c>
      <c r="G54" t="s">
        <v>3661</v>
      </c>
      <c r="H54" t="s">
        <v>3662</v>
      </c>
      <c r="I54" t="s">
        <v>3663</v>
      </c>
      <c r="J54" t="s">
        <v>3571</v>
      </c>
    </row>
    <row r="55" spans="1:10" x14ac:dyDescent="0.25">
      <c r="A55" t="s">
        <v>3475</v>
      </c>
      <c r="B55" t="s">
        <v>3508</v>
      </c>
      <c r="C55" t="s">
        <v>3503</v>
      </c>
      <c r="D55" t="s">
        <v>3541</v>
      </c>
      <c r="E55" t="s">
        <v>3542</v>
      </c>
      <c r="F55" t="s">
        <v>2804</v>
      </c>
      <c r="G55" t="s">
        <v>3593</v>
      </c>
      <c r="I55" t="s">
        <v>3475</v>
      </c>
      <c r="J55" t="s">
        <v>3435</v>
      </c>
    </row>
    <row r="56" spans="1:10" x14ac:dyDescent="0.25">
      <c r="A56" t="s">
        <v>3664</v>
      </c>
      <c r="B56" t="s">
        <v>41</v>
      </c>
      <c r="C56" t="s">
        <v>3665</v>
      </c>
      <c r="D56" t="s">
        <v>3666</v>
      </c>
      <c r="E56" t="s">
        <v>3667</v>
      </c>
      <c r="F56" t="s">
        <v>2619</v>
      </c>
      <c r="G56" t="s">
        <v>3668</v>
      </c>
      <c r="H56" t="s">
        <v>3662</v>
      </c>
      <c r="I56" t="s">
        <v>3669</v>
      </c>
      <c r="J56" t="s">
        <v>3576</v>
      </c>
    </row>
    <row r="57" spans="1:10" x14ac:dyDescent="0.25">
      <c r="A57" t="s">
        <v>7816</v>
      </c>
      <c r="B57" t="s">
        <v>3496</v>
      </c>
      <c r="C57" t="s">
        <v>3517</v>
      </c>
      <c r="D57" t="s">
        <v>7817</v>
      </c>
      <c r="E57" t="s">
        <v>7821</v>
      </c>
      <c r="F57" t="s">
        <v>2136</v>
      </c>
      <c r="I57" t="s">
        <v>7818</v>
      </c>
      <c r="J57" t="s">
        <v>3435</v>
      </c>
    </row>
    <row r="58" spans="1:10" x14ac:dyDescent="0.25">
      <c r="A58" t="s">
        <v>7342</v>
      </c>
      <c r="B58" t="s">
        <v>3508</v>
      </c>
      <c r="C58" t="s">
        <v>3503</v>
      </c>
      <c r="D58" t="s">
        <v>7343</v>
      </c>
      <c r="E58" t="s">
        <v>7356</v>
      </c>
      <c r="F58" t="s">
        <v>38</v>
      </c>
      <c r="I58" t="s">
        <v>7344</v>
      </c>
      <c r="J58" t="s">
        <v>3550</v>
      </c>
    </row>
    <row r="59" spans="1:10" x14ac:dyDescent="0.25">
      <c r="A59" t="s">
        <v>7351</v>
      </c>
      <c r="B59" t="s">
        <v>3508</v>
      </c>
      <c r="C59" t="s">
        <v>3503</v>
      </c>
      <c r="D59" t="s">
        <v>7353</v>
      </c>
      <c r="E59" t="s">
        <v>7357</v>
      </c>
      <c r="F59" t="s">
        <v>38</v>
      </c>
      <c r="I59" t="s">
        <v>7352</v>
      </c>
      <c r="J59" t="s">
        <v>3969</v>
      </c>
    </row>
    <row r="60" spans="1:10" x14ac:dyDescent="0.25">
      <c r="A60" t="s">
        <v>3674</v>
      </c>
      <c r="B60" t="s">
        <v>3552</v>
      </c>
      <c r="C60" t="s">
        <v>3517</v>
      </c>
      <c r="D60" t="s">
        <v>3675</v>
      </c>
      <c r="E60" t="s">
        <v>3676</v>
      </c>
      <c r="F60" t="s">
        <v>90</v>
      </c>
      <c r="I60" t="s">
        <v>3677</v>
      </c>
      <c r="J60" t="s">
        <v>3576</v>
      </c>
    </row>
    <row r="61" spans="1:10" x14ac:dyDescent="0.25">
      <c r="A61" t="s">
        <v>3678</v>
      </c>
      <c r="B61" t="s">
        <v>3552</v>
      </c>
      <c r="C61" t="s">
        <v>3517</v>
      </c>
      <c r="D61" t="s">
        <v>3679</v>
      </c>
      <c r="E61" t="s">
        <v>3680</v>
      </c>
      <c r="F61" t="s">
        <v>90</v>
      </c>
      <c r="G61" t="s">
        <v>3681</v>
      </c>
      <c r="I61" t="s">
        <v>3682</v>
      </c>
      <c r="J61" t="s">
        <v>3556</v>
      </c>
    </row>
    <row r="62" spans="1:10" x14ac:dyDescent="0.25">
      <c r="A62" t="s">
        <v>14084</v>
      </c>
      <c r="B62" t="s">
        <v>41</v>
      </c>
      <c r="C62" t="s">
        <v>3517</v>
      </c>
      <c r="D62" t="s">
        <v>14085</v>
      </c>
      <c r="E62" t="s">
        <v>14106</v>
      </c>
      <c r="F62" t="s">
        <v>1951</v>
      </c>
      <c r="G62" t="s">
        <v>264</v>
      </c>
      <c r="I62" t="s">
        <v>14086</v>
      </c>
      <c r="J62" t="s">
        <v>3435</v>
      </c>
    </row>
    <row r="63" spans="1:10" x14ac:dyDescent="0.25">
      <c r="A63" t="s">
        <v>14060</v>
      </c>
      <c r="B63" t="s">
        <v>3508</v>
      </c>
      <c r="C63" t="s">
        <v>14061</v>
      </c>
      <c r="D63" t="s">
        <v>14062</v>
      </c>
      <c r="E63" t="s">
        <v>14107</v>
      </c>
      <c r="F63" t="s">
        <v>2619</v>
      </c>
      <c r="G63" t="s">
        <v>7341</v>
      </c>
      <c r="I63" t="s">
        <v>14060</v>
      </c>
      <c r="J63" t="s">
        <v>3582</v>
      </c>
    </row>
    <row r="64" spans="1:10" x14ac:dyDescent="0.25">
      <c r="A64" t="s">
        <v>3683</v>
      </c>
      <c r="B64" t="s">
        <v>3508</v>
      </c>
      <c r="C64" t="s">
        <v>3503</v>
      </c>
      <c r="D64" t="s">
        <v>3684</v>
      </c>
      <c r="E64" t="s">
        <v>3685</v>
      </c>
      <c r="F64" t="s">
        <v>497</v>
      </c>
      <c r="G64" t="s">
        <v>3686</v>
      </c>
      <c r="I64" t="s">
        <v>3683</v>
      </c>
      <c r="J64" t="s">
        <v>3514</v>
      </c>
    </row>
    <row r="65" spans="1:10" x14ac:dyDescent="0.25">
      <c r="A65" t="s">
        <v>3687</v>
      </c>
      <c r="B65" t="s">
        <v>3496</v>
      </c>
      <c r="C65" t="s">
        <v>3573</v>
      </c>
      <c r="D65" t="s">
        <v>3688</v>
      </c>
      <c r="E65" t="s">
        <v>3689</v>
      </c>
      <c r="F65" t="s">
        <v>1649</v>
      </c>
      <c r="G65" t="s">
        <v>3690</v>
      </c>
      <c r="I65" t="s">
        <v>3691</v>
      </c>
      <c r="J65" t="s">
        <v>3576</v>
      </c>
    </row>
    <row r="66" spans="1:10" x14ac:dyDescent="0.25">
      <c r="A66" t="s">
        <v>14135</v>
      </c>
      <c r="B66" t="s">
        <v>0</v>
      </c>
      <c r="C66" t="s">
        <v>3517</v>
      </c>
      <c r="D66" t="s">
        <v>14188</v>
      </c>
      <c r="E66" t="s">
        <v>14136</v>
      </c>
      <c r="F66" t="s">
        <v>2619</v>
      </c>
      <c r="G66" t="s">
        <v>14137</v>
      </c>
      <c r="I66" t="s">
        <v>14138</v>
      </c>
      <c r="J66" t="s">
        <v>3571</v>
      </c>
    </row>
    <row r="67" spans="1:10" x14ac:dyDescent="0.25">
      <c r="A67" t="s">
        <v>3692</v>
      </c>
      <c r="B67" t="s">
        <v>3508</v>
      </c>
      <c r="C67" t="s">
        <v>3497</v>
      </c>
      <c r="D67" t="s">
        <v>7593</v>
      </c>
      <c r="E67" t="s">
        <v>7615</v>
      </c>
      <c r="F67" t="s">
        <v>2619</v>
      </c>
      <c r="G67" t="s">
        <v>3693</v>
      </c>
      <c r="I67" t="s">
        <v>3694</v>
      </c>
      <c r="J67" t="s">
        <v>3532</v>
      </c>
    </row>
    <row r="68" spans="1:10" x14ac:dyDescent="0.25">
      <c r="A68" t="s">
        <v>3695</v>
      </c>
      <c r="B68" t="s">
        <v>3508</v>
      </c>
      <c r="C68" t="s">
        <v>3509</v>
      </c>
      <c r="D68" t="s">
        <v>3696</v>
      </c>
      <c r="E68" t="s">
        <v>3697</v>
      </c>
      <c r="F68" t="s">
        <v>160</v>
      </c>
      <c r="G68" t="s">
        <v>3681</v>
      </c>
      <c r="H68" t="s">
        <v>3698</v>
      </c>
      <c r="I68" t="s">
        <v>3695</v>
      </c>
      <c r="J68" t="s">
        <v>3699</v>
      </c>
    </row>
    <row r="69" spans="1:10" x14ac:dyDescent="0.25">
      <c r="A69" t="s">
        <v>9973</v>
      </c>
      <c r="B69" t="s">
        <v>3508</v>
      </c>
      <c r="C69" t="s">
        <v>3573</v>
      </c>
      <c r="D69" t="s">
        <v>9974</v>
      </c>
      <c r="E69" t="s">
        <v>9991</v>
      </c>
      <c r="F69" t="s">
        <v>160</v>
      </c>
      <c r="G69" t="s">
        <v>4585</v>
      </c>
      <c r="I69" t="s">
        <v>9975</v>
      </c>
      <c r="J69" t="s">
        <v>3571</v>
      </c>
    </row>
    <row r="70" spans="1:10" x14ac:dyDescent="0.25">
      <c r="A70" t="s">
        <v>3700</v>
      </c>
      <c r="B70" t="s">
        <v>3508</v>
      </c>
      <c r="C70" t="s">
        <v>3534</v>
      </c>
      <c r="D70" t="s">
        <v>3701</v>
      </c>
      <c r="E70" t="s">
        <v>3702</v>
      </c>
      <c r="F70" t="s">
        <v>160</v>
      </c>
      <c r="G70" t="s">
        <v>3703</v>
      </c>
      <c r="H70" t="s">
        <v>3537</v>
      </c>
      <c r="I70" t="s">
        <v>3704</v>
      </c>
      <c r="J70" t="s">
        <v>3514</v>
      </c>
    </row>
    <row r="71" spans="1:10" x14ac:dyDescent="0.25">
      <c r="A71" t="s">
        <v>4845</v>
      </c>
      <c r="B71" t="s">
        <v>3508</v>
      </c>
      <c r="C71" t="s">
        <v>9984</v>
      </c>
      <c r="D71" t="s">
        <v>14211</v>
      </c>
      <c r="E71" t="s">
        <v>14217</v>
      </c>
      <c r="F71" t="s">
        <v>160</v>
      </c>
      <c r="G71" t="s">
        <v>4585</v>
      </c>
      <c r="H71" t="s">
        <v>3537</v>
      </c>
      <c r="I71" t="s">
        <v>4848</v>
      </c>
      <c r="J71" t="s">
        <v>4438</v>
      </c>
    </row>
    <row r="72" spans="1:10" x14ac:dyDescent="0.25">
      <c r="A72" t="s">
        <v>3705</v>
      </c>
      <c r="B72" t="s">
        <v>3508</v>
      </c>
      <c r="C72" t="s">
        <v>3517</v>
      </c>
      <c r="D72" t="s">
        <v>3706</v>
      </c>
      <c r="E72" t="s">
        <v>3707</v>
      </c>
      <c r="F72" t="s">
        <v>2619</v>
      </c>
      <c r="H72" t="s">
        <v>3662</v>
      </c>
      <c r="I72" t="s">
        <v>3708</v>
      </c>
      <c r="J72" t="s">
        <v>3514</v>
      </c>
    </row>
    <row r="73" spans="1:10" x14ac:dyDescent="0.25">
      <c r="A73" t="s">
        <v>12692</v>
      </c>
      <c r="B73" t="s">
        <v>3718</v>
      </c>
      <c r="C73" t="s">
        <v>3517</v>
      </c>
      <c r="D73" t="s">
        <v>12693</v>
      </c>
      <c r="E73" t="s">
        <v>12699</v>
      </c>
      <c r="F73" t="s">
        <v>7925</v>
      </c>
      <c r="I73" t="s">
        <v>12694</v>
      </c>
      <c r="J73" t="s">
        <v>7564</v>
      </c>
    </row>
    <row r="74" spans="1:10" x14ac:dyDescent="0.25">
      <c r="A74" t="s">
        <v>3709</v>
      </c>
      <c r="B74" t="s">
        <v>3508</v>
      </c>
      <c r="C74" t="s">
        <v>3503</v>
      </c>
      <c r="D74" t="s">
        <v>3710</v>
      </c>
      <c r="E74" t="s">
        <v>3711</v>
      </c>
      <c r="F74" t="s">
        <v>553</v>
      </c>
      <c r="G74" t="s">
        <v>3712</v>
      </c>
      <c r="I74" t="s">
        <v>3713</v>
      </c>
      <c r="J74" t="s">
        <v>3571</v>
      </c>
    </row>
    <row r="75" spans="1:10" x14ac:dyDescent="0.25">
      <c r="A75" t="s">
        <v>3714</v>
      </c>
      <c r="B75" t="s">
        <v>41</v>
      </c>
      <c r="C75" t="s">
        <v>3649</v>
      </c>
      <c r="D75" t="s">
        <v>3715</v>
      </c>
      <c r="E75" t="s">
        <v>3716</v>
      </c>
      <c r="F75" t="s">
        <v>90</v>
      </c>
      <c r="I75" t="s">
        <v>3714</v>
      </c>
      <c r="J75" t="s">
        <v>3514</v>
      </c>
    </row>
    <row r="76" spans="1:10" x14ac:dyDescent="0.25">
      <c r="A76" t="s">
        <v>14087</v>
      </c>
      <c r="B76" t="s">
        <v>3508</v>
      </c>
      <c r="C76" t="s">
        <v>3517</v>
      </c>
      <c r="D76" t="s">
        <v>14088</v>
      </c>
      <c r="E76" t="s">
        <v>14108</v>
      </c>
      <c r="F76" t="s">
        <v>1951</v>
      </c>
      <c r="G76" t="s">
        <v>3632</v>
      </c>
      <c r="I76" t="s">
        <v>14089</v>
      </c>
      <c r="J76" t="s">
        <v>3435</v>
      </c>
    </row>
    <row r="77" spans="1:10" x14ac:dyDescent="0.25">
      <c r="A77" t="s">
        <v>7345</v>
      </c>
      <c r="B77" t="s">
        <v>3508</v>
      </c>
      <c r="C77" t="s">
        <v>3517</v>
      </c>
      <c r="D77" t="s">
        <v>7347</v>
      </c>
      <c r="E77" t="s">
        <v>7358</v>
      </c>
      <c r="F77" t="s">
        <v>90</v>
      </c>
      <c r="G77" t="s">
        <v>7349</v>
      </c>
      <c r="I77" t="s">
        <v>7346</v>
      </c>
      <c r="J77" t="s">
        <v>3582</v>
      </c>
    </row>
    <row r="78" spans="1:10" x14ac:dyDescent="0.25">
      <c r="A78" t="s">
        <v>3722</v>
      </c>
      <c r="B78" t="s">
        <v>41</v>
      </c>
      <c r="C78" t="s">
        <v>3665</v>
      </c>
      <c r="D78" t="s">
        <v>3723</v>
      </c>
      <c r="E78" t="s">
        <v>3724</v>
      </c>
      <c r="F78" t="s">
        <v>2619</v>
      </c>
      <c r="G78" t="s">
        <v>3725</v>
      </c>
      <c r="I78" t="s">
        <v>3726</v>
      </c>
      <c r="J78" t="s">
        <v>3571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7"/>
  <sheetViews>
    <sheetView topLeftCell="A7" workbookViewId="0">
      <selection activeCell="I35" sqref="I35"/>
    </sheetView>
  </sheetViews>
  <sheetFormatPr defaultRowHeight="15" x14ac:dyDescent="0.25"/>
  <cols>
    <col min="1" max="1" width="16.5703125" bestFit="1" customWidth="1"/>
    <col min="2" max="2" width="11.7109375" bestFit="1" customWidth="1"/>
    <col min="3" max="3" width="11.42578125" bestFit="1" customWidth="1"/>
    <col min="4" max="4" width="10.42578125" bestFit="1" customWidth="1"/>
    <col min="5" max="5" width="26.5703125" bestFit="1" customWidth="1"/>
    <col min="7" max="7" width="10.42578125" bestFit="1" customWidth="1"/>
    <col min="8" max="8" width="12.140625" bestFit="1" customWidth="1"/>
    <col min="9" max="9" width="49.28515625" bestFit="1" customWidth="1"/>
    <col min="10" max="10" width="49.42578125" bestFit="1" customWidth="1"/>
    <col min="11" max="11" width="16.140625" bestFit="1" customWidth="1"/>
    <col min="12" max="12" width="16.5703125" bestFit="1" customWidth="1"/>
  </cols>
  <sheetData>
    <row r="1" spans="1:14" x14ac:dyDescent="0.25">
      <c r="A1" t="s">
        <v>165</v>
      </c>
      <c r="B1" t="s">
        <v>167</v>
      </c>
      <c r="C1" t="s">
        <v>3727</v>
      </c>
      <c r="D1" t="s">
        <v>3728</v>
      </c>
      <c r="E1" t="s">
        <v>1</v>
      </c>
      <c r="F1" t="s">
        <v>3435</v>
      </c>
      <c r="G1" t="s">
        <v>3729</v>
      </c>
      <c r="H1" t="s">
        <v>3730</v>
      </c>
      <c r="I1" t="s">
        <v>3731</v>
      </c>
      <c r="J1" t="s">
        <v>3732</v>
      </c>
      <c r="K1" t="s">
        <v>171</v>
      </c>
      <c r="L1" t="s">
        <v>3733</v>
      </c>
      <c r="M1" t="s">
        <v>8033</v>
      </c>
      <c r="N1" t="s">
        <v>8011</v>
      </c>
    </row>
    <row r="2" spans="1:14" x14ac:dyDescent="0.25">
      <c r="A2" t="s">
        <v>3734</v>
      </c>
      <c r="B2" t="s">
        <v>176</v>
      </c>
      <c r="C2" t="s">
        <v>3735</v>
      </c>
      <c r="D2" t="s">
        <v>3736</v>
      </c>
      <c r="E2" t="s">
        <v>160</v>
      </c>
      <c r="F2">
        <v>1</v>
      </c>
      <c r="G2">
        <v>1</v>
      </c>
      <c r="H2" t="s">
        <v>3737</v>
      </c>
      <c r="I2" t="s">
        <v>8037</v>
      </c>
      <c r="J2" t="s">
        <v>3452</v>
      </c>
      <c r="K2" t="s">
        <v>3738</v>
      </c>
      <c r="L2" t="s">
        <v>3739</v>
      </c>
      <c r="M2" t="s">
        <v>8034</v>
      </c>
      <c r="N2" t="s">
        <v>4305</v>
      </c>
    </row>
    <row r="3" spans="1:14" x14ac:dyDescent="0.25">
      <c r="A3" t="s">
        <v>3740</v>
      </c>
      <c r="B3" t="s">
        <v>176</v>
      </c>
      <c r="C3" t="s">
        <v>3735</v>
      </c>
      <c r="D3" t="s">
        <v>3736</v>
      </c>
      <c r="E3" t="s">
        <v>497</v>
      </c>
      <c r="F3">
        <v>1</v>
      </c>
      <c r="G3">
        <v>1</v>
      </c>
      <c r="H3" t="s">
        <v>3737</v>
      </c>
      <c r="I3" t="s">
        <v>3741</v>
      </c>
      <c r="J3" t="s">
        <v>3452</v>
      </c>
      <c r="K3" t="s">
        <v>3742</v>
      </c>
      <c r="L3" t="s">
        <v>3500</v>
      </c>
      <c r="M3" t="s">
        <v>8034</v>
      </c>
    </row>
    <row r="4" spans="1:14" x14ac:dyDescent="0.25">
      <c r="A4" t="s">
        <v>7851</v>
      </c>
      <c r="B4" t="s">
        <v>176</v>
      </c>
      <c r="C4" t="s">
        <v>3735</v>
      </c>
      <c r="D4" t="s">
        <v>3736</v>
      </c>
      <c r="E4" t="s">
        <v>1046</v>
      </c>
      <c r="F4">
        <v>1</v>
      </c>
      <c r="G4">
        <v>1</v>
      </c>
      <c r="H4" t="s">
        <v>3744</v>
      </c>
      <c r="I4" t="s">
        <v>7852</v>
      </c>
      <c r="J4" t="s">
        <v>3452</v>
      </c>
      <c r="K4" t="s">
        <v>7851</v>
      </c>
      <c r="L4" t="s">
        <v>7854</v>
      </c>
      <c r="M4" t="s">
        <v>8034</v>
      </c>
    </row>
    <row r="5" spans="1:14" x14ac:dyDescent="0.25">
      <c r="A5" t="s">
        <v>7335</v>
      </c>
      <c r="B5" t="s">
        <v>176</v>
      </c>
      <c r="C5" t="s">
        <v>3735</v>
      </c>
      <c r="D5" t="s">
        <v>3736</v>
      </c>
      <c r="E5" t="s">
        <v>2173</v>
      </c>
      <c r="F5">
        <v>1</v>
      </c>
      <c r="G5">
        <v>1</v>
      </c>
      <c r="H5" t="s">
        <v>3744</v>
      </c>
      <c r="I5" t="s">
        <v>7336</v>
      </c>
      <c r="J5" t="s">
        <v>3452</v>
      </c>
      <c r="K5" t="s">
        <v>7335</v>
      </c>
      <c r="L5" t="s">
        <v>7337</v>
      </c>
      <c r="M5" t="s">
        <v>8034</v>
      </c>
    </row>
    <row r="6" spans="1:14" x14ac:dyDescent="0.25">
      <c r="A6" t="s">
        <v>3743</v>
      </c>
      <c r="B6" t="s">
        <v>176</v>
      </c>
      <c r="C6" t="s">
        <v>3735</v>
      </c>
      <c r="D6" t="s">
        <v>3736</v>
      </c>
      <c r="E6" t="s">
        <v>2619</v>
      </c>
      <c r="F6">
        <v>1</v>
      </c>
      <c r="G6">
        <v>1</v>
      </c>
      <c r="H6" t="s">
        <v>3744</v>
      </c>
      <c r="I6" t="s">
        <v>3745</v>
      </c>
      <c r="J6" t="s">
        <v>7424</v>
      </c>
      <c r="K6" t="s">
        <v>3746</v>
      </c>
      <c r="L6" t="s">
        <v>3668</v>
      </c>
      <c r="M6" t="s">
        <v>8034</v>
      </c>
    </row>
    <row r="7" spans="1:14" x14ac:dyDescent="0.25">
      <c r="A7" t="s">
        <v>3747</v>
      </c>
      <c r="B7" t="s">
        <v>176</v>
      </c>
      <c r="C7" t="s">
        <v>3735</v>
      </c>
      <c r="D7" t="s">
        <v>3736</v>
      </c>
      <c r="E7" t="s">
        <v>1046</v>
      </c>
      <c r="F7">
        <v>1</v>
      </c>
      <c r="G7">
        <v>1</v>
      </c>
      <c r="H7" t="s">
        <v>3748</v>
      </c>
      <c r="I7" t="s">
        <v>8030</v>
      </c>
      <c r="J7" t="s">
        <v>3452</v>
      </c>
      <c r="K7" t="s">
        <v>3749</v>
      </c>
      <c r="L7" t="s">
        <v>7853</v>
      </c>
      <c r="M7" t="s">
        <v>8034</v>
      </c>
    </row>
    <row r="8" spans="1:14" x14ac:dyDescent="0.25">
      <c r="A8" t="s">
        <v>3750</v>
      </c>
      <c r="B8" t="s">
        <v>176</v>
      </c>
      <c r="C8" t="s">
        <v>3735</v>
      </c>
      <c r="D8" t="s">
        <v>3736</v>
      </c>
      <c r="E8" t="s">
        <v>1752</v>
      </c>
      <c r="F8">
        <v>1</v>
      </c>
      <c r="G8">
        <v>1</v>
      </c>
      <c r="H8" t="s">
        <v>3744</v>
      </c>
      <c r="I8" t="s">
        <v>3751</v>
      </c>
      <c r="J8" t="s">
        <v>3452</v>
      </c>
      <c r="K8" t="s">
        <v>3752</v>
      </c>
      <c r="M8" t="s">
        <v>8034</v>
      </c>
    </row>
    <row r="9" spans="1:14" x14ac:dyDescent="0.25">
      <c r="A9" t="s">
        <v>14041</v>
      </c>
      <c r="B9" t="s">
        <v>176</v>
      </c>
      <c r="C9" t="s">
        <v>3735</v>
      </c>
      <c r="D9" t="s">
        <v>3736</v>
      </c>
      <c r="E9" t="s">
        <v>185</v>
      </c>
      <c r="F9">
        <v>3</v>
      </c>
      <c r="G9">
        <v>1</v>
      </c>
      <c r="H9" t="s">
        <v>3744</v>
      </c>
      <c r="I9" t="s">
        <v>14043</v>
      </c>
      <c r="J9" t="s">
        <v>7385</v>
      </c>
      <c r="K9" t="s">
        <v>14042</v>
      </c>
      <c r="L9" t="s">
        <v>12681</v>
      </c>
      <c r="M9" t="s">
        <v>8034</v>
      </c>
    </row>
    <row r="10" spans="1:14" x14ac:dyDescent="0.25">
      <c r="A10" t="s">
        <v>3753</v>
      </c>
      <c r="B10" t="s">
        <v>176</v>
      </c>
      <c r="C10" t="s">
        <v>3735</v>
      </c>
      <c r="D10" t="s">
        <v>3736</v>
      </c>
      <c r="E10" t="s">
        <v>1294</v>
      </c>
      <c r="F10">
        <v>1</v>
      </c>
      <c r="G10">
        <v>1</v>
      </c>
      <c r="H10" t="s">
        <v>3737</v>
      </c>
      <c r="I10" t="s">
        <v>3754</v>
      </c>
      <c r="J10" t="s">
        <v>3452</v>
      </c>
      <c r="K10" t="s">
        <v>3753</v>
      </c>
      <c r="L10" t="s">
        <v>3755</v>
      </c>
      <c r="M10" t="s">
        <v>8034</v>
      </c>
    </row>
    <row r="11" spans="1:14" x14ac:dyDescent="0.25">
      <c r="A11" t="s">
        <v>5061</v>
      </c>
      <c r="B11" t="s">
        <v>176</v>
      </c>
      <c r="C11" t="s">
        <v>3735</v>
      </c>
      <c r="D11" t="s">
        <v>3736</v>
      </c>
      <c r="E11" t="s">
        <v>160</v>
      </c>
      <c r="F11">
        <v>1</v>
      </c>
      <c r="G11">
        <v>1</v>
      </c>
      <c r="H11" t="s">
        <v>3737</v>
      </c>
      <c r="I11" t="s">
        <v>7957</v>
      </c>
      <c r="J11" t="s">
        <v>3452</v>
      </c>
      <c r="K11" t="s">
        <v>5061</v>
      </c>
      <c r="M11" t="s">
        <v>8034</v>
      </c>
    </row>
    <row r="12" spans="1:14" x14ac:dyDescent="0.25">
      <c r="A12" t="s">
        <v>3756</v>
      </c>
      <c r="B12" t="s">
        <v>176</v>
      </c>
      <c r="C12" t="s">
        <v>3735</v>
      </c>
      <c r="D12" t="s">
        <v>3736</v>
      </c>
      <c r="E12" t="s">
        <v>2619</v>
      </c>
      <c r="F12">
        <v>1</v>
      </c>
      <c r="G12">
        <v>1</v>
      </c>
      <c r="H12" t="s">
        <v>3744</v>
      </c>
      <c r="I12" t="s">
        <v>3757</v>
      </c>
      <c r="J12" t="s">
        <v>7430</v>
      </c>
      <c r="K12" t="s">
        <v>3758</v>
      </c>
      <c r="M12" t="s">
        <v>8034</v>
      </c>
    </row>
    <row r="13" spans="1:14" x14ac:dyDescent="0.25">
      <c r="A13" t="s">
        <v>3759</v>
      </c>
      <c r="B13" t="s">
        <v>176</v>
      </c>
      <c r="C13" t="s">
        <v>3735</v>
      </c>
      <c r="D13" t="s">
        <v>3736</v>
      </c>
      <c r="E13" t="s">
        <v>360</v>
      </c>
      <c r="F13">
        <v>1</v>
      </c>
      <c r="G13">
        <v>1</v>
      </c>
      <c r="H13" t="s">
        <v>3737</v>
      </c>
      <c r="I13" t="s">
        <v>3760</v>
      </c>
      <c r="J13" t="s">
        <v>3452</v>
      </c>
      <c r="K13" t="s">
        <v>3761</v>
      </c>
      <c r="L13" t="s">
        <v>3755</v>
      </c>
      <c r="M13" t="s">
        <v>8034</v>
      </c>
    </row>
    <row r="14" spans="1:14" x14ac:dyDescent="0.25">
      <c r="A14" t="s">
        <v>3762</v>
      </c>
      <c r="B14" t="s">
        <v>176</v>
      </c>
      <c r="C14" t="s">
        <v>3735</v>
      </c>
      <c r="D14" t="s">
        <v>3736</v>
      </c>
      <c r="E14" t="s">
        <v>160</v>
      </c>
      <c r="F14">
        <v>1</v>
      </c>
      <c r="G14">
        <v>1</v>
      </c>
      <c r="H14" t="s">
        <v>3737</v>
      </c>
      <c r="I14" t="s">
        <v>8039</v>
      </c>
      <c r="J14" t="s">
        <v>3452</v>
      </c>
      <c r="K14" t="s">
        <v>3762</v>
      </c>
      <c r="L14" t="s">
        <v>3763</v>
      </c>
      <c r="M14" t="s">
        <v>8034</v>
      </c>
      <c r="N14" t="s">
        <v>4305</v>
      </c>
    </row>
    <row r="15" spans="1:14" x14ac:dyDescent="0.25">
      <c r="A15" t="s">
        <v>3764</v>
      </c>
      <c r="B15" t="s">
        <v>176</v>
      </c>
      <c r="C15" t="s">
        <v>3735</v>
      </c>
      <c r="D15" t="s">
        <v>3736</v>
      </c>
      <c r="E15" t="s">
        <v>2132</v>
      </c>
      <c r="F15">
        <v>1</v>
      </c>
      <c r="G15">
        <v>1</v>
      </c>
      <c r="H15" t="s">
        <v>3737</v>
      </c>
      <c r="I15" t="s">
        <v>3765</v>
      </c>
      <c r="J15" t="s">
        <v>3452</v>
      </c>
      <c r="K15" t="s">
        <v>3764</v>
      </c>
      <c r="L15" t="s">
        <v>3668</v>
      </c>
      <c r="M15" t="s">
        <v>8034</v>
      </c>
    </row>
    <row r="16" spans="1:14" x14ac:dyDescent="0.25">
      <c r="A16" t="s">
        <v>3766</v>
      </c>
      <c r="B16" t="s">
        <v>176</v>
      </c>
      <c r="C16" t="s">
        <v>3735</v>
      </c>
      <c r="D16" t="s">
        <v>3736</v>
      </c>
      <c r="E16" t="s">
        <v>1294</v>
      </c>
      <c r="F16">
        <v>1</v>
      </c>
      <c r="G16">
        <v>1</v>
      </c>
      <c r="H16" t="s">
        <v>3744</v>
      </c>
      <c r="I16" t="s">
        <v>3767</v>
      </c>
      <c r="J16" t="s">
        <v>3452</v>
      </c>
      <c r="K16" t="s">
        <v>3766</v>
      </c>
      <c r="L16" t="s">
        <v>458</v>
      </c>
      <c r="M16" t="s">
        <v>8034</v>
      </c>
    </row>
    <row r="17" spans="1:14" x14ac:dyDescent="0.25">
      <c r="A17" t="s">
        <v>3768</v>
      </c>
      <c r="B17" t="s">
        <v>176</v>
      </c>
      <c r="C17" t="s">
        <v>3769</v>
      </c>
      <c r="D17" t="s">
        <v>3736</v>
      </c>
      <c r="E17" t="s">
        <v>2619</v>
      </c>
      <c r="F17">
        <v>1</v>
      </c>
      <c r="G17">
        <v>2</v>
      </c>
      <c r="H17" t="s">
        <v>3737</v>
      </c>
      <c r="I17" t="s">
        <v>8036</v>
      </c>
      <c r="J17" t="s">
        <v>7416</v>
      </c>
      <c r="K17" t="s">
        <v>3768</v>
      </c>
      <c r="L17" t="s">
        <v>3755</v>
      </c>
      <c r="M17" t="s">
        <v>8034</v>
      </c>
      <c r="N17" t="s">
        <v>4310</v>
      </c>
    </row>
    <row r="18" spans="1:14" x14ac:dyDescent="0.25">
      <c r="A18" t="s">
        <v>3770</v>
      </c>
      <c r="B18" t="s">
        <v>176</v>
      </c>
      <c r="C18" t="s">
        <v>3769</v>
      </c>
      <c r="D18" t="s">
        <v>3736</v>
      </c>
      <c r="E18" t="s">
        <v>2132</v>
      </c>
      <c r="F18">
        <v>1</v>
      </c>
      <c r="G18">
        <v>2</v>
      </c>
      <c r="H18" t="s">
        <v>3737</v>
      </c>
      <c r="I18" t="s">
        <v>3771</v>
      </c>
      <c r="J18" t="s">
        <v>3452</v>
      </c>
      <c r="K18" t="s">
        <v>3770</v>
      </c>
      <c r="L18" t="s">
        <v>3500</v>
      </c>
      <c r="M18" t="s">
        <v>8034</v>
      </c>
    </row>
    <row r="19" spans="1:14" x14ac:dyDescent="0.25">
      <c r="A19" t="s">
        <v>3772</v>
      </c>
      <c r="B19" t="s">
        <v>176</v>
      </c>
      <c r="C19" t="s">
        <v>3769</v>
      </c>
      <c r="D19" t="s">
        <v>3736</v>
      </c>
      <c r="E19" t="s">
        <v>2619</v>
      </c>
      <c r="F19">
        <v>1</v>
      </c>
      <c r="G19">
        <v>2</v>
      </c>
      <c r="H19" t="s">
        <v>3744</v>
      </c>
      <c r="I19" t="s">
        <v>3773</v>
      </c>
      <c r="J19" t="s">
        <v>3452</v>
      </c>
      <c r="K19" t="s">
        <v>3774</v>
      </c>
      <c r="L19" t="s">
        <v>3775</v>
      </c>
      <c r="M19" t="s">
        <v>8034</v>
      </c>
    </row>
    <row r="20" spans="1:14" x14ac:dyDescent="0.25">
      <c r="A20" t="s">
        <v>3776</v>
      </c>
      <c r="B20" t="s">
        <v>176</v>
      </c>
      <c r="C20" t="s">
        <v>3769</v>
      </c>
      <c r="D20" t="s">
        <v>3736</v>
      </c>
      <c r="E20" t="s">
        <v>160</v>
      </c>
      <c r="F20">
        <v>1</v>
      </c>
      <c r="G20">
        <v>2</v>
      </c>
      <c r="H20" t="s">
        <v>3737</v>
      </c>
      <c r="I20" t="s">
        <v>3777</v>
      </c>
      <c r="J20" t="s">
        <v>7434</v>
      </c>
      <c r="K20" t="s">
        <v>3778</v>
      </c>
      <c r="L20" t="s">
        <v>3668</v>
      </c>
      <c r="M20" t="s">
        <v>8034</v>
      </c>
    </row>
    <row r="21" spans="1:14" x14ac:dyDescent="0.25">
      <c r="A21" t="s">
        <v>7857</v>
      </c>
      <c r="B21" t="s">
        <v>176</v>
      </c>
      <c r="C21" t="s">
        <v>3769</v>
      </c>
      <c r="D21" t="s">
        <v>3736</v>
      </c>
      <c r="E21" t="s">
        <v>1046</v>
      </c>
      <c r="F21">
        <v>1</v>
      </c>
      <c r="G21">
        <v>2</v>
      </c>
      <c r="H21" t="s">
        <v>3744</v>
      </c>
      <c r="I21" t="s">
        <v>7858</v>
      </c>
      <c r="J21" t="s">
        <v>3452</v>
      </c>
      <c r="K21" t="s">
        <v>7857</v>
      </c>
      <c r="L21" t="s">
        <v>3800</v>
      </c>
      <c r="M21" t="s">
        <v>8034</v>
      </c>
    </row>
    <row r="22" spans="1:14" x14ac:dyDescent="0.25">
      <c r="A22" t="s">
        <v>7855</v>
      </c>
      <c r="B22" t="s">
        <v>176</v>
      </c>
      <c r="C22" t="s">
        <v>3769</v>
      </c>
      <c r="D22" t="s">
        <v>3736</v>
      </c>
      <c r="E22" t="s">
        <v>1046</v>
      </c>
      <c r="F22">
        <v>1</v>
      </c>
      <c r="G22">
        <v>2</v>
      </c>
      <c r="H22" t="s">
        <v>3744</v>
      </c>
      <c r="I22" t="s">
        <v>8060</v>
      </c>
      <c r="J22" t="s">
        <v>3452</v>
      </c>
      <c r="K22" t="s">
        <v>7856</v>
      </c>
      <c r="L22" t="s">
        <v>7854</v>
      </c>
      <c r="M22" t="s">
        <v>8034</v>
      </c>
      <c r="N22" t="s">
        <v>4303</v>
      </c>
    </row>
    <row r="23" spans="1:14" x14ac:dyDescent="0.25">
      <c r="A23" t="s">
        <v>3779</v>
      </c>
      <c r="B23" t="s">
        <v>176</v>
      </c>
      <c r="C23" t="s">
        <v>3769</v>
      </c>
      <c r="D23" t="s">
        <v>3780</v>
      </c>
      <c r="E23" t="s">
        <v>360</v>
      </c>
      <c r="F23">
        <v>1</v>
      </c>
      <c r="G23">
        <v>2</v>
      </c>
      <c r="H23" t="s">
        <v>3737</v>
      </c>
      <c r="I23" t="s">
        <v>8028</v>
      </c>
      <c r="J23" t="s">
        <v>3452</v>
      </c>
      <c r="K23" t="s">
        <v>3781</v>
      </c>
      <c r="L23" t="s">
        <v>3755</v>
      </c>
      <c r="M23" t="s">
        <v>8034</v>
      </c>
      <c r="N23" t="s">
        <v>4303</v>
      </c>
    </row>
    <row r="24" spans="1:14" x14ac:dyDescent="0.25">
      <c r="A24" t="s">
        <v>3782</v>
      </c>
      <c r="B24" t="s">
        <v>176</v>
      </c>
      <c r="C24" t="s">
        <v>3783</v>
      </c>
      <c r="D24" t="s">
        <v>3736</v>
      </c>
      <c r="E24" t="s">
        <v>2619</v>
      </c>
      <c r="F24">
        <v>1</v>
      </c>
      <c r="G24">
        <v>3</v>
      </c>
      <c r="H24" t="s">
        <v>3744</v>
      </c>
      <c r="I24" t="s">
        <v>7413</v>
      </c>
      <c r="J24" t="s">
        <v>7415</v>
      </c>
      <c r="K24" t="s">
        <v>3782</v>
      </c>
      <c r="M24" t="s">
        <v>8034</v>
      </c>
    </row>
    <row r="25" spans="1:14" x14ac:dyDescent="0.25">
      <c r="A25" t="s">
        <v>3784</v>
      </c>
      <c r="B25" t="s">
        <v>176</v>
      </c>
      <c r="C25" t="s">
        <v>3783</v>
      </c>
      <c r="D25" t="s">
        <v>3785</v>
      </c>
      <c r="E25" t="s">
        <v>1294</v>
      </c>
      <c r="F25">
        <v>1</v>
      </c>
      <c r="G25">
        <v>3</v>
      </c>
      <c r="H25" t="s">
        <v>3737</v>
      </c>
      <c r="I25" t="s">
        <v>3786</v>
      </c>
      <c r="J25" t="s">
        <v>3452</v>
      </c>
      <c r="K25" t="s">
        <v>3787</v>
      </c>
      <c r="L25" t="s">
        <v>3788</v>
      </c>
      <c r="M25" t="s">
        <v>8034</v>
      </c>
    </row>
    <row r="26" spans="1:14" x14ac:dyDescent="0.25">
      <c r="A26" t="s">
        <v>3789</v>
      </c>
      <c r="B26" t="s">
        <v>176</v>
      </c>
      <c r="C26" t="s">
        <v>3783</v>
      </c>
      <c r="D26" t="s">
        <v>3736</v>
      </c>
      <c r="E26" t="s">
        <v>1294</v>
      </c>
      <c r="F26">
        <v>1</v>
      </c>
      <c r="G26">
        <v>3</v>
      </c>
      <c r="H26" t="s">
        <v>3744</v>
      </c>
      <c r="I26" t="s">
        <v>3790</v>
      </c>
      <c r="J26" t="s">
        <v>7407</v>
      </c>
      <c r="K26" t="s">
        <v>3791</v>
      </c>
      <c r="M26" t="s">
        <v>8034</v>
      </c>
    </row>
    <row r="27" spans="1:14" x14ac:dyDescent="0.25">
      <c r="A27" t="s">
        <v>3792</v>
      </c>
      <c r="B27" t="s">
        <v>176</v>
      </c>
      <c r="C27" t="s">
        <v>3783</v>
      </c>
      <c r="D27" t="s">
        <v>3793</v>
      </c>
      <c r="E27" t="s">
        <v>360</v>
      </c>
      <c r="F27">
        <v>1</v>
      </c>
      <c r="G27">
        <v>3</v>
      </c>
      <c r="H27" t="s">
        <v>3737</v>
      </c>
      <c r="I27" t="s">
        <v>8029</v>
      </c>
      <c r="J27" t="s">
        <v>3452</v>
      </c>
      <c r="K27" t="s">
        <v>3794</v>
      </c>
      <c r="L27" t="s">
        <v>3755</v>
      </c>
      <c r="M27" t="s">
        <v>8034</v>
      </c>
      <c r="N27" t="s">
        <v>4305</v>
      </c>
    </row>
    <row r="28" spans="1:14" x14ac:dyDescent="0.25">
      <c r="A28" t="s">
        <v>3795</v>
      </c>
      <c r="B28" t="s">
        <v>182</v>
      </c>
      <c r="C28" t="s">
        <v>3735</v>
      </c>
      <c r="D28" t="s">
        <v>3736</v>
      </c>
      <c r="E28" t="s">
        <v>90</v>
      </c>
      <c r="F28">
        <v>1</v>
      </c>
      <c r="G28">
        <v>1</v>
      </c>
      <c r="H28" t="s">
        <v>3744</v>
      </c>
      <c r="I28" t="s">
        <v>3796</v>
      </c>
      <c r="J28" t="s">
        <v>5241</v>
      </c>
      <c r="K28" t="s">
        <v>3795</v>
      </c>
      <c r="M28" t="s">
        <v>8034</v>
      </c>
    </row>
    <row r="29" spans="1:14" x14ac:dyDescent="0.25">
      <c r="A29" t="s">
        <v>3797</v>
      </c>
      <c r="B29" t="s">
        <v>182</v>
      </c>
      <c r="C29" t="s">
        <v>3735</v>
      </c>
      <c r="D29" t="s">
        <v>3736</v>
      </c>
      <c r="E29" t="s">
        <v>90</v>
      </c>
      <c r="F29">
        <v>1</v>
      </c>
      <c r="G29">
        <v>1</v>
      </c>
      <c r="H29" t="s">
        <v>3744</v>
      </c>
      <c r="I29" t="s">
        <v>3798</v>
      </c>
      <c r="J29" t="s">
        <v>3452</v>
      </c>
      <c r="K29" t="s">
        <v>3799</v>
      </c>
      <c r="L29" t="s">
        <v>3800</v>
      </c>
      <c r="M29" t="s">
        <v>8034</v>
      </c>
    </row>
    <row r="30" spans="1:14" x14ac:dyDescent="0.25">
      <c r="A30" t="s">
        <v>3801</v>
      </c>
      <c r="B30" t="s">
        <v>182</v>
      </c>
      <c r="C30" t="s">
        <v>3735</v>
      </c>
      <c r="D30" t="s">
        <v>3736</v>
      </c>
      <c r="E30" t="s">
        <v>960</v>
      </c>
      <c r="F30">
        <v>1</v>
      </c>
      <c r="G30">
        <v>1</v>
      </c>
      <c r="H30" t="s">
        <v>3744</v>
      </c>
      <c r="I30" t="s">
        <v>3802</v>
      </c>
      <c r="J30" t="s">
        <v>3452</v>
      </c>
      <c r="K30" t="s">
        <v>3803</v>
      </c>
      <c r="L30" t="s">
        <v>3804</v>
      </c>
      <c r="M30" t="s">
        <v>8034</v>
      </c>
    </row>
    <row r="31" spans="1:14" x14ac:dyDescent="0.25">
      <c r="A31" t="s">
        <v>3805</v>
      </c>
      <c r="B31" t="s">
        <v>182</v>
      </c>
      <c r="C31" t="s">
        <v>3735</v>
      </c>
      <c r="D31" t="s">
        <v>3736</v>
      </c>
      <c r="E31" t="s">
        <v>960</v>
      </c>
      <c r="F31">
        <v>1</v>
      </c>
      <c r="G31">
        <v>1</v>
      </c>
      <c r="H31" t="s">
        <v>3744</v>
      </c>
      <c r="I31" t="s">
        <v>3806</v>
      </c>
      <c r="J31" t="s">
        <v>7433</v>
      </c>
      <c r="K31" t="s">
        <v>3807</v>
      </c>
      <c r="L31" t="s">
        <v>3808</v>
      </c>
      <c r="M31" t="s">
        <v>8034</v>
      </c>
    </row>
    <row r="32" spans="1:14" x14ac:dyDescent="0.25">
      <c r="A32" t="s">
        <v>3809</v>
      </c>
      <c r="B32" t="s">
        <v>182</v>
      </c>
      <c r="C32" t="s">
        <v>3735</v>
      </c>
      <c r="D32" t="s">
        <v>3736</v>
      </c>
      <c r="E32" t="s">
        <v>38</v>
      </c>
      <c r="F32">
        <v>1</v>
      </c>
      <c r="G32">
        <v>1</v>
      </c>
      <c r="H32" t="s">
        <v>3744</v>
      </c>
      <c r="I32" t="s">
        <v>3810</v>
      </c>
      <c r="J32" t="s">
        <v>3452</v>
      </c>
      <c r="K32" t="s">
        <v>3811</v>
      </c>
      <c r="L32" t="s">
        <v>3812</v>
      </c>
      <c r="M32" t="s">
        <v>8034</v>
      </c>
    </row>
    <row r="33" spans="1:14" x14ac:dyDescent="0.25">
      <c r="A33" t="s">
        <v>3813</v>
      </c>
      <c r="B33" t="s">
        <v>182</v>
      </c>
      <c r="C33" t="s">
        <v>3735</v>
      </c>
      <c r="D33" t="s">
        <v>3736</v>
      </c>
      <c r="E33" t="s">
        <v>38</v>
      </c>
      <c r="F33">
        <v>1</v>
      </c>
      <c r="G33">
        <v>1</v>
      </c>
      <c r="H33" t="s">
        <v>3744</v>
      </c>
      <c r="I33" t="s">
        <v>3814</v>
      </c>
      <c r="J33" t="s">
        <v>3452</v>
      </c>
      <c r="K33" t="s">
        <v>3815</v>
      </c>
      <c r="L33" t="s">
        <v>3816</v>
      </c>
      <c r="M33" t="s">
        <v>8034</v>
      </c>
    </row>
    <row r="34" spans="1:14" x14ac:dyDescent="0.25">
      <c r="A34" t="s">
        <v>3817</v>
      </c>
      <c r="B34" t="s">
        <v>182</v>
      </c>
      <c r="C34" t="s">
        <v>3735</v>
      </c>
      <c r="D34" t="s">
        <v>3785</v>
      </c>
      <c r="E34" t="s">
        <v>90</v>
      </c>
      <c r="F34">
        <v>1</v>
      </c>
      <c r="G34">
        <v>1</v>
      </c>
      <c r="H34" t="s">
        <v>3737</v>
      </c>
      <c r="I34" t="s">
        <v>3818</v>
      </c>
      <c r="J34" t="s">
        <v>7406</v>
      </c>
      <c r="K34" t="s">
        <v>3819</v>
      </c>
      <c r="L34" t="s">
        <v>3820</v>
      </c>
      <c r="M34" t="s">
        <v>8034</v>
      </c>
    </row>
    <row r="35" spans="1:14" x14ac:dyDescent="0.25">
      <c r="A35" t="s">
        <v>12679</v>
      </c>
      <c r="B35" t="s">
        <v>182</v>
      </c>
      <c r="C35" t="s">
        <v>3735</v>
      </c>
      <c r="D35" t="s">
        <v>3736</v>
      </c>
      <c r="E35" t="s">
        <v>1951</v>
      </c>
      <c r="F35">
        <v>1</v>
      </c>
      <c r="G35">
        <v>1</v>
      </c>
      <c r="H35" t="s">
        <v>3744</v>
      </c>
      <c r="I35" t="s">
        <v>14113</v>
      </c>
      <c r="J35" t="s">
        <v>3452</v>
      </c>
      <c r="K35" t="s">
        <v>12680</v>
      </c>
      <c r="L35" t="s">
        <v>12681</v>
      </c>
      <c r="M35" t="s">
        <v>8034</v>
      </c>
    </row>
    <row r="36" spans="1:14" x14ac:dyDescent="0.25">
      <c r="A36" t="s">
        <v>3821</v>
      </c>
      <c r="B36" t="s">
        <v>182</v>
      </c>
      <c r="C36" t="s">
        <v>3769</v>
      </c>
      <c r="D36" t="s">
        <v>3736</v>
      </c>
      <c r="E36" t="s">
        <v>90</v>
      </c>
      <c r="F36">
        <v>1</v>
      </c>
      <c r="G36">
        <v>2</v>
      </c>
      <c r="H36" t="s">
        <v>3737</v>
      </c>
      <c r="I36" t="s">
        <v>3822</v>
      </c>
      <c r="J36" t="s">
        <v>3452</v>
      </c>
      <c r="K36" t="s">
        <v>3823</v>
      </c>
      <c r="M36" t="s">
        <v>8034</v>
      </c>
    </row>
    <row r="37" spans="1:14" x14ac:dyDescent="0.25">
      <c r="A37" t="s">
        <v>3824</v>
      </c>
      <c r="B37" t="s">
        <v>182</v>
      </c>
      <c r="C37" t="s">
        <v>3769</v>
      </c>
      <c r="D37" t="s">
        <v>3736</v>
      </c>
      <c r="E37" t="s">
        <v>90</v>
      </c>
      <c r="F37">
        <v>1</v>
      </c>
      <c r="G37">
        <v>2</v>
      </c>
      <c r="H37" t="s">
        <v>3825</v>
      </c>
      <c r="I37" t="s">
        <v>8064</v>
      </c>
      <c r="J37" t="s">
        <v>3452</v>
      </c>
      <c r="K37" t="s">
        <v>3824</v>
      </c>
      <c r="M37" t="s">
        <v>8035</v>
      </c>
    </row>
    <row r="38" spans="1:14" x14ac:dyDescent="0.25">
      <c r="A38" t="s">
        <v>3826</v>
      </c>
      <c r="B38" t="s">
        <v>182</v>
      </c>
      <c r="C38" t="s">
        <v>3769</v>
      </c>
      <c r="D38" t="s">
        <v>3736</v>
      </c>
      <c r="E38" t="s">
        <v>38</v>
      </c>
      <c r="F38">
        <v>1</v>
      </c>
      <c r="G38">
        <v>2</v>
      </c>
      <c r="H38" t="s">
        <v>3744</v>
      </c>
      <c r="I38" t="s">
        <v>3827</v>
      </c>
      <c r="J38" t="s">
        <v>7443</v>
      </c>
      <c r="K38" t="s">
        <v>3828</v>
      </c>
      <c r="M38" t="s">
        <v>8034</v>
      </c>
    </row>
    <row r="39" spans="1:14" x14ac:dyDescent="0.25">
      <c r="A39" t="s">
        <v>3829</v>
      </c>
      <c r="B39" t="s">
        <v>182</v>
      </c>
      <c r="C39" t="s">
        <v>3783</v>
      </c>
      <c r="D39" t="s">
        <v>3736</v>
      </c>
      <c r="E39" t="s">
        <v>90</v>
      </c>
      <c r="F39">
        <v>1</v>
      </c>
      <c r="G39">
        <v>3</v>
      </c>
      <c r="H39" t="s">
        <v>3825</v>
      </c>
      <c r="I39" t="s">
        <v>8053</v>
      </c>
      <c r="J39" t="s">
        <v>7389</v>
      </c>
      <c r="K39" t="s">
        <v>3829</v>
      </c>
      <c r="M39" t="s">
        <v>8035</v>
      </c>
    </row>
    <row r="40" spans="1:14" x14ac:dyDescent="0.25">
      <c r="A40" t="s">
        <v>3830</v>
      </c>
      <c r="B40" t="s">
        <v>182</v>
      </c>
      <c r="C40" t="s">
        <v>3783</v>
      </c>
      <c r="D40" t="s">
        <v>3785</v>
      </c>
      <c r="E40" t="s">
        <v>90</v>
      </c>
      <c r="F40">
        <v>1</v>
      </c>
      <c r="G40">
        <v>3</v>
      </c>
      <c r="H40" t="s">
        <v>3831</v>
      </c>
      <c r="I40" t="s">
        <v>3832</v>
      </c>
      <c r="J40" t="s">
        <v>7401</v>
      </c>
      <c r="K40" t="s">
        <v>3830</v>
      </c>
      <c r="M40" t="s">
        <v>8034</v>
      </c>
    </row>
    <row r="41" spans="1:14" x14ac:dyDescent="0.25">
      <c r="A41" t="s">
        <v>3833</v>
      </c>
      <c r="B41" t="s">
        <v>222</v>
      </c>
      <c r="C41" t="s">
        <v>3735</v>
      </c>
      <c r="D41" t="s">
        <v>3736</v>
      </c>
      <c r="E41" t="s">
        <v>1649</v>
      </c>
      <c r="F41">
        <v>1</v>
      </c>
      <c r="G41">
        <v>1</v>
      </c>
      <c r="H41" t="s">
        <v>3737</v>
      </c>
      <c r="I41" t="s">
        <v>3834</v>
      </c>
      <c r="J41" t="s">
        <v>7417</v>
      </c>
      <c r="K41" t="s">
        <v>3833</v>
      </c>
      <c r="M41" t="s">
        <v>8034</v>
      </c>
    </row>
    <row r="42" spans="1:14" x14ac:dyDescent="0.25">
      <c r="A42" t="s">
        <v>7673</v>
      </c>
      <c r="B42" t="s">
        <v>222</v>
      </c>
      <c r="C42" t="s">
        <v>3735</v>
      </c>
      <c r="D42" t="s">
        <v>3736</v>
      </c>
      <c r="E42" t="s">
        <v>1649</v>
      </c>
      <c r="F42">
        <v>1</v>
      </c>
      <c r="G42">
        <v>1</v>
      </c>
      <c r="H42" t="s">
        <v>3744</v>
      </c>
      <c r="I42" t="s">
        <v>7674</v>
      </c>
      <c r="J42" t="s">
        <v>3452</v>
      </c>
      <c r="K42" t="s">
        <v>7675</v>
      </c>
      <c r="L42" t="s">
        <v>7676</v>
      </c>
      <c r="M42" t="s">
        <v>8034</v>
      </c>
    </row>
    <row r="43" spans="1:14" x14ac:dyDescent="0.25">
      <c r="A43" t="s">
        <v>3835</v>
      </c>
      <c r="B43" t="s">
        <v>222</v>
      </c>
      <c r="C43" t="s">
        <v>3735</v>
      </c>
      <c r="D43" t="s">
        <v>3736</v>
      </c>
      <c r="E43" t="s">
        <v>1201</v>
      </c>
      <c r="F43">
        <v>1</v>
      </c>
      <c r="G43">
        <v>1</v>
      </c>
      <c r="H43" t="s">
        <v>3737</v>
      </c>
      <c r="I43" t="s">
        <v>8038</v>
      </c>
      <c r="J43" t="s">
        <v>3452</v>
      </c>
      <c r="K43" t="s">
        <v>3835</v>
      </c>
      <c r="L43" t="s">
        <v>3836</v>
      </c>
      <c r="M43" t="s">
        <v>8034</v>
      </c>
      <c r="N43" t="s">
        <v>4305</v>
      </c>
    </row>
    <row r="44" spans="1:14" x14ac:dyDescent="0.25">
      <c r="A44" t="s">
        <v>7418</v>
      </c>
      <c r="B44" t="s">
        <v>222</v>
      </c>
      <c r="C44" t="s">
        <v>3735</v>
      </c>
      <c r="D44" t="s">
        <v>3736</v>
      </c>
      <c r="E44" t="s">
        <v>1649</v>
      </c>
      <c r="F44">
        <v>1</v>
      </c>
      <c r="G44">
        <v>1</v>
      </c>
      <c r="H44" t="s">
        <v>3737</v>
      </c>
      <c r="I44" t="s">
        <v>7419</v>
      </c>
      <c r="J44" t="s">
        <v>3452</v>
      </c>
      <c r="K44" t="s">
        <v>7418</v>
      </c>
      <c r="L44" t="s">
        <v>7420</v>
      </c>
      <c r="M44" t="s">
        <v>8034</v>
      </c>
    </row>
    <row r="45" spans="1:14" x14ac:dyDescent="0.25">
      <c r="A45" t="s">
        <v>3837</v>
      </c>
      <c r="B45" t="s">
        <v>222</v>
      </c>
      <c r="C45" t="s">
        <v>3735</v>
      </c>
      <c r="D45" t="s">
        <v>3736</v>
      </c>
      <c r="E45" t="s">
        <v>501</v>
      </c>
      <c r="F45">
        <v>1</v>
      </c>
      <c r="G45">
        <v>1</v>
      </c>
      <c r="H45" t="s">
        <v>3748</v>
      </c>
      <c r="I45" t="s">
        <v>3838</v>
      </c>
      <c r="J45" t="s">
        <v>3452</v>
      </c>
      <c r="K45" t="s">
        <v>3837</v>
      </c>
      <c r="L45" t="s">
        <v>3839</v>
      </c>
      <c r="M45" t="s">
        <v>8034</v>
      </c>
    </row>
    <row r="46" spans="1:14" x14ac:dyDescent="0.25">
      <c r="A46" t="s">
        <v>7662</v>
      </c>
      <c r="B46" t="s">
        <v>222</v>
      </c>
      <c r="C46" t="s">
        <v>3769</v>
      </c>
      <c r="D46" t="s">
        <v>3736</v>
      </c>
      <c r="E46" t="s">
        <v>1649</v>
      </c>
      <c r="F46">
        <v>1</v>
      </c>
      <c r="G46">
        <v>2</v>
      </c>
      <c r="H46" t="s">
        <v>3737</v>
      </c>
      <c r="I46" t="s">
        <v>7663</v>
      </c>
      <c r="J46" t="s">
        <v>3452</v>
      </c>
      <c r="K46" t="s">
        <v>7664</v>
      </c>
      <c r="L46" t="s">
        <v>7665</v>
      </c>
      <c r="M46" t="s">
        <v>8034</v>
      </c>
    </row>
    <row r="47" spans="1:14" x14ac:dyDescent="0.25">
      <c r="A47" t="s">
        <v>7952</v>
      </c>
      <c r="B47" t="s">
        <v>222</v>
      </c>
      <c r="C47" t="s">
        <v>3769</v>
      </c>
      <c r="D47" t="s">
        <v>3736</v>
      </c>
      <c r="E47" t="s">
        <v>1649</v>
      </c>
      <c r="F47">
        <v>1</v>
      </c>
      <c r="G47">
        <v>2</v>
      </c>
      <c r="H47" t="s">
        <v>3831</v>
      </c>
      <c r="I47" t="s">
        <v>7953</v>
      </c>
      <c r="J47" t="s">
        <v>7956</v>
      </c>
      <c r="K47" t="s">
        <v>7955</v>
      </c>
      <c r="M47" t="s">
        <v>8034</v>
      </c>
    </row>
    <row r="48" spans="1:14" x14ac:dyDescent="0.25">
      <c r="A48" t="s">
        <v>7941</v>
      </c>
      <c r="B48" t="s">
        <v>222</v>
      </c>
      <c r="C48" t="s">
        <v>3769</v>
      </c>
      <c r="D48" t="s">
        <v>3736</v>
      </c>
      <c r="E48" t="s">
        <v>1649</v>
      </c>
      <c r="F48">
        <v>1</v>
      </c>
      <c r="G48">
        <v>2</v>
      </c>
      <c r="H48" t="s">
        <v>3748</v>
      </c>
      <c r="I48" t="s">
        <v>7942</v>
      </c>
      <c r="J48" t="s">
        <v>3452</v>
      </c>
      <c r="K48" t="s">
        <v>7941</v>
      </c>
      <c r="L48" t="s">
        <v>7954</v>
      </c>
      <c r="M48" t="s">
        <v>8034</v>
      </c>
    </row>
    <row r="49" spans="1:13" x14ac:dyDescent="0.25">
      <c r="A49" t="s">
        <v>3840</v>
      </c>
      <c r="B49" t="s">
        <v>222</v>
      </c>
      <c r="C49" t="s">
        <v>3769</v>
      </c>
      <c r="D49" t="s">
        <v>3736</v>
      </c>
      <c r="E49" t="s">
        <v>1649</v>
      </c>
      <c r="F49">
        <v>1</v>
      </c>
      <c r="G49">
        <v>2</v>
      </c>
      <c r="H49" t="s">
        <v>3744</v>
      </c>
      <c r="I49" t="s">
        <v>3841</v>
      </c>
      <c r="J49" t="s">
        <v>7388</v>
      </c>
      <c r="K49" t="s">
        <v>3840</v>
      </c>
      <c r="M49" t="s">
        <v>8034</v>
      </c>
    </row>
    <row r="50" spans="1:13" x14ac:dyDescent="0.25">
      <c r="A50" t="s">
        <v>3842</v>
      </c>
      <c r="B50" t="s">
        <v>222</v>
      </c>
      <c r="C50" t="s">
        <v>3769</v>
      </c>
      <c r="D50" t="s">
        <v>3736</v>
      </c>
      <c r="E50" t="s">
        <v>1649</v>
      </c>
      <c r="F50">
        <v>1</v>
      </c>
      <c r="G50">
        <v>2</v>
      </c>
      <c r="H50" t="s">
        <v>3744</v>
      </c>
      <c r="I50" t="s">
        <v>3843</v>
      </c>
      <c r="J50" t="s">
        <v>7384</v>
      </c>
      <c r="K50" t="s">
        <v>3844</v>
      </c>
      <c r="L50" t="s">
        <v>3812</v>
      </c>
      <c r="M50" t="s">
        <v>8034</v>
      </c>
    </row>
    <row r="51" spans="1:13" x14ac:dyDescent="0.25">
      <c r="A51" t="s">
        <v>3845</v>
      </c>
      <c r="B51" t="s">
        <v>222</v>
      </c>
      <c r="C51" t="s">
        <v>3769</v>
      </c>
      <c r="D51" t="s">
        <v>3780</v>
      </c>
      <c r="E51" t="s">
        <v>501</v>
      </c>
      <c r="F51">
        <v>1</v>
      </c>
      <c r="G51">
        <v>2</v>
      </c>
      <c r="H51" t="s">
        <v>3744</v>
      </c>
      <c r="I51" t="s">
        <v>3846</v>
      </c>
      <c r="J51" t="s">
        <v>7381</v>
      </c>
      <c r="K51" t="s">
        <v>3845</v>
      </c>
      <c r="M51" t="s">
        <v>8034</v>
      </c>
    </row>
    <row r="52" spans="1:13" x14ac:dyDescent="0.25">
      <c r="A52" t="s">
        <v>3847</v>
      </c>
      <c r="B52" t="s">
        <v>222</v>
      </c>
      <c r="C52" t="s">
        <v>3769</v>
      </c>
      <c r="D52" t="s">
        <v>3736</v>
      </c>
      <c r="E52" t="s">
        <v>1649</v>
      </c>
      <c r="F52">
        <v>1</v>
      </c>
      <c r="G52">
        <v>2</v>
      </c>
      <c r="H52" t="s">
        <v>3737</v>
      </c>
      <c r="I52" t="s">
        <v>3848</v>
      </c>
      <c r="J52" t="s">
        <v>3452</v>
      </c>
      <c r="K52" t="s">
        <v>3847</v>
      </c>
      <c r="L52" t="s">
        <v>3849</v>
      </c>
      <c r="M52" t="s">
        <v>8034</v>
      </c>
    </row>
    <row r="53" spans="1:13" x14ac:dyDescent="0.25">
      <c r="A53" t="s">
        <v>3850</v>
      </c>
      <c r="B53" t="s">
        <v>222</v>
      </c>
      <c r="C53" t="s">
        <v>3769</v>
      </c>
      <c r="D53" t="s">
        <v>3736</v>
      </c>
      <c r="E53" t="s">
        <v>1649</v>
      </c>
      <c r="F53">
        <v>1</v>
      </c>
      <c r="G53">
        <v>2</v>
      </c>
      <c r="H53" t="s">
        <v>3744</v>
      </c>
      <c r="I53" t="s">
        <v>3851</v>
      </c>
      <c r="J53" t="s">
        <v>7658</v>
      </c>
      <c r="K53" t="s">
        <v>3850</v>
      </c>
      <c r="L53" t="s">
        <v>3852</v>
      </c>
      <c r="M53" t="s">
        <v>8034</v>
      </c>
    </row>
    <row r="54" spans="1:13" x14ac:dyDescent="0.25">
      <c r="A54" t="s">
        <v>3853</v>
      </c>
      <c r="B54" t="s">
        <v>222</v>
      </c>
      <c r="C54" t="s">
        <v>3769</v>
      </c>
      <c r="D54" t="s">
        <v>3736</v>
      </c>
      <c r="E54" t="s">
        <v>1649</v>
      </c>
      <c r="F54">
        <v>1</v>
      </c>
      <c r="G54">
        <v>2</v>
      </c>
      <c r="H54" t="s">
        <v>3744</v>
      </c>
      <c r="I54" t="s">
        <v>3854</v>
      </c>
      <c r="J54" t="s">
        <v>3452</v>
      </c>
      <c r="K54" t="s">
        <v>3855</v>
      </c>
      <c r="L54" t="s">
        <v>3856</v>
      </c>
      <c r="M54" t="s">
        <v>8034</v>
      </c>
    </row>
    <row r="55" spans="1:13" x14ac:dyDescent="0.25">
      <c r="A55" t="s">
        <v>3857</v>
      </c>
      <c r="B55" t="s">
        <v>222</v>
      </c>
      <c r="C55" t="s">
        <v>3769</v>
      </c>
      <c r="D55" t="s">
        <v>3736</v>
      </c>
      <c r="E55" t="s">
        <v>1129</v>
      </c>
      <c r="F55">
        <v>1</v>
      </c>
      <c r="G55">
        <v>2</v>
      </c>
      <c r="H55" t="s">
        <v>3831</v>
      </c>
      <c r="I55" t="s">
        <v>3858</v>
      </c>
      <c r="J55" t="s">
        <v>3452</v>
      </c>
      <c r="K55" t="s">
        <v>3857</v>
      </c>
      <c r="M55" t="s">
        <v>8034</v>
      </c>
    </row>
    <row r="56" spans="1:13" x14ac:dyDescent="0.25">
      <c r="A56" t="s">
        <v>3859</v>
      </c>
      <c r="B56" t="s">
        <v>222</v>
      </c>
      <c r="C56" t="s">
        <v>3783</v>
      </c>
      <c r="D56" t="s">
        <v>3736</v>
      </c>
      <c r="E56" t="s">
        <v>501</v>
      </c>
      <c r="F56">
        <v>1</v>
      </c>
      <c r="G56">
        <v>3</v>
      </c>
      <c r="H56" t="s">
        <v>3831</v>
      </c>
      <c r="I56" t="s">
        <v>3860</v>
      </c>
      <c r="J56" t="s">
        <v>7444</v>
      </c>
      <c r="K56" t="s">
        <v>3861</v>
      </c>
      <c r="M56" t="s">
        <v>8034</v>
      </c>
    </row>
    <row r="57" spans="1:13" x14ac:dyDescent="0.25">
      <c r="A57" t="s">
        <v>7946</v>
      </c>
      <c r="B57" t="s">
        <v>222</v>
      </c>
      <c r="C57" t="s">
        <v>3783</v>
      </c>
      <c r="D57" t="s">
        <v>3736</v>
      </c>
      <c r="E57" t="s">
        <v>1649</v>
      </c>
      <c r="F57">
        <v>1</v>
      </c>
      <c r="G57">
        <v>3</v>
      </c>
      <c r="H57" t="s">
        <v>3737</v>
      </c>
      <c r="I57" t="s">
        <v>7949</v>
      </c>
      <c r="J57" t="s">
        <v>7947</v>
      </c>
      <c r="K57" t="s">
        <v>7951</v>
      </c>
      <c r="L57" t="s">
        <v>7950</v>
      </c>
      <c r="M57" t="s">
        <v>8034</v>
      </c>
    </row>
    <row r="58" spans="1:13" x14ac:dyDescent="0.25">
      <c r="A58" t="s">
        <v>3862</v>
      </c>
      <c r="B58" t="s">
        <v>222</v>
      </c>
      <c r="C58" t="s">
        <v>3783</v>
      </c>
      <c r="D58" t="s">
        <v>3736</v>
      </c>
      <c r="E58" t="s">
        <v>1649</v>
      </c>
      <c r="F58">
        <v>1</v>
      </c>
      <c r="G58">
        <v>3</v>
      </c>
      <c r="H58" t="s">
        <v>3744</v>
      </c>
      <c r="I58" t="s">
        <v>3863</v>
      </c>
      <c r="K58" t="s">
        <v>3864</v>
      </c>
      <c r="L58" t="s">
        <v>3865</v>
      </c>
      <c r="M58" t="s">
        <v>8034</v>
      </c>
    </row>
    <row r="59" spans="1:13" x14ac:dyDescent="0.25">
      <c r="A59" t="s">
        <v>1168</v>
      </c>
      <c r="B59" t="s">
        <v>222</v>
      </c>
      <c r="C59" t="s">
        <v>3903</v>
      </c>
      <c r="D59" t="s">
        <v>3736</v>
      </c>
      <c r="E59" t="s">
        <v>1649</v>
      </c>
      <c r="F59">
        <v>1</v>
      </c>
      <c r="G59">
        <v>4</v>
      </c>
      <c r="H59" t="s">
        <v>3744</v>
      </c>
      <c r="I59" t="s">
        <v>7666</v>
      </c>
      <c r="J59" t="s">
        <v>7672</v>
      </c>
      <c r="K59" t="s">
        <v>1168</v>
      </c>
      <c r="L59" t="s">
        <v>458</v>
      </c>
      <c r="M59" t="s">
        <v>8034</v>
      </c>
    </row>
    <row r="60" spans="1:13" x14ac:dyDescent="0.25">
      <c r="A60" t="s">
        <v>7943</v>
      </c>
      <c r="B60" t="s">
        <v>222</v>
      </c>
      <c r="C60" t="s">
        <v>3903</v>
      </c>
      <c r="D60" t="s">
        <v>3736</v>
      </c>
      <c r="E60" t="s">
        <v>1649</v>
      </c>
      <c r="F60">
        <v>1</v>
      </c>
      <c r="G60">
        <v>4</v>
      </c>
      <c r="H60" t="s">
        <v>3737</v>
      </c>
      <c r="I60" t="s">
        <v>7944</v>
      </c>
      <c r="J60" t="s">
        <v>3452</v>
      </c>
      <c r="K60" t="s">
        <v>7945</v>
      </c>
      <c r="L60" t="s">
        <v>3856</v>
      </c>
      <c r="M60" t="s">
        <v>8034</v>
      </c>
    </row>
    <row r="61" spans="1:13" x14ac:dyDescent="0.25">
      <c r="A61" t="s">
        <v>7866</v>
      </c>
      <c r="B61" t="s">
        <v>179</v>
      </c>
      <c r="C61" t="s">
        <v>3735</v>
      </c>
      <c r="D61" t="s">
        <v>3736</v>
      </c>
      <c r="E61" t="s">
        <v>1795</v>
      </c>
      <c r="F61">
        <v>1</v>
      </c>
      <c r="G61">
        <v>1</v>
      </c>
      <c r="H61" t="s">
        <v>3825</v>
      </c>
      <c r="I61" t="s">
        <v>8054</v>
      </c>
      <c r="J61" t="s">
        <v>3452</v>
      </c>
      <c r="K61" t="s">
        <v>7867</v>
      </c>
      <c r="M61" t="s">
        <v>8035</v>
      </c>
    </row>
    <row r="62" spans="1:13" x14ac:dyDescent="0.25">
      <c r="A62" t="s">
        <v>3866</v>
      </c>
      <c r="B62" t="s">
        <v>179</v>
      </c>
      <c r="C62" t="s">
        <v>3735</v>
      </c>
      <c r="D62" t="s">
        <v>3736</v>
      </c>
      <c r="E62" t="s">
        <v>1795</v>
      </c>
      <c r="F62">
        <v>1</v>
      </c>
      <c r="G62">
        <v>1</v>
      </c>
      <c r="H62" t="s">
        <v>3831</v>
      </c>
      <c r="I62" t="s">
        <v>3867</v>
      </c>
      <c r="J62" t="s">
        <v>7445</v>
      </c>
      <c r="K62" t="s">
        <v>3866</v>
      </c>
      <c r="M62" t="s">
        <v>8034</v>
      </c>
    </row>
    <row r="63" spans="1:13" x14ac:dyDescent="0.25">
      <c r="A63" t="s">
        <v>7659</v>
      </c>
      <c r="B63" t="s">
        <v>179</v>
      </c>
      <c r="C63" t="s">
        <v>3735</v>
      </c>
      <c r="D63" t="s">
        <v>3736</v>
      </c>
      <c r="E63" t="s">
        <v>689</v>
      </c>
      <c r="F63">
        <v>1</v>
      </c>
      <c r="G63">
        <v>1</v>
      </c>
      <c r="H63" t="s">
        <v>3737</v>
      </c>
      <c r="I63" t="s">
        <v>7660</v>
      </c>
      <c r="J63" t="s">
        <v>3452</v>
      </c>
      <c r="K63" t="s">
        <v>7659</v>
      </c>
      <c r="L63" t="s">
        <v>7661</v>
      </c>
      <c r="M63" t="s">
        <v>8034</v>
      </c>
    </row>
    <row r="64" spans="1:13" x14ac:dyDescent="0.25">
      <c r="A64" t="s">
        <v>3868</v>
      </c>
      <c r="B64" t="s">
        <v>179</v>
      </c>
      <c r="C64" t="s">
        <v>3769</v>
      </c>
      <c r="D64" t="s">
        <v>3736</v>
      </c>
      <c r="E64" t="s">
        <v>1795</v>
      </c>
      <c r="F64">
        <v>1</v>
      </c>
      <c r="G64">
        <v>2</v>
      </c>
      <c r="H64" t="s">
        <v>3825</v>
      </c>
      <c r="I64" t="s">
        <v>8055</v>
      </c>
      <c r="J64" t="s">
        <v>7376</v>
      </c>
      <c r="K64" t="s">
        <v>3869</v>
      </c>
      <c r="M64" t="s">
        <v>8035</v>
      </c>
    </row>
    <row r="65" spans="1:13" x14ac:dyDescent="0.25">
      <c r="A65" t="s">
        <v>3870</v>
      </c>
      <c r="B65" t="s">
        <v>179</v>
      </c>
      <c r="C65" t="s">
        <v>3769</v>
      </c>
      <c r="D65" t="s">
        <v>3736</v>
      </c>
      <c r="E65" t="s">
        <v>1795</v>
      </c>
      <c r="F65">
        <v>1</v>
      </c>
      <c r="G65">
        <v>2</v>
      </c>
      <c r="H65" t="s">
        <v>3744</v>
      </c>
      <c r="I65" t="s">
        <v>3871</v>
      </c>
      <c r="J65" t="s">
        <v>7377</v>
      </c>
      <c r="K65" t="s">
        <v>3870</v>
      </c>
      <c r="M65" t="s">
        <v>8034</v>
      </c>
    </row>
    <row r="66" spans="1:13" x14ac:dyDescent="0.25">
      <c r="A66" t="s">
        <v>7863</v>
      </c>
      <c r="B66" t="s">
        <v>179</v>
      </c>
      <c r="C66" t="s">
        <v>3783</v>
      </c>
      <c r="D66" t="s">
        <v>3736</v>
      </c>
      <c r="E66" t="s">
        <v>553</v>
      </c>
      <c r="F66">
        <v>1</v>
      </c>
      <c r="G66">
        <v>3</v>
      </c>
      <c r="H66" t="s">
        <v>3744</v>
      </c>
      <c r="I66" t="s">
        <v>7864</v>
      </c>
      <c r="J66" t="s">
        <v>3452</v>
      </c>
      <c r="K66" t="s">
        <v>7865</v>
      </c>
      <c r="L66" t="s">
        <v>3812</v>
      </c>
      <c r="M66" t="s">
        <v>8034</v>
      </c>
    </row>
    <row r="67" spans="1:13" x14ac:dyDescent="0.25">
      <c r="A67" t="s">
        <v>3872</v>
      </c>
      <c r="B67" t="s">
        <v>179</v>
      </c>
      <c r="C67" t="s">
        <v>3783</v>
      </c>
      <c r="D67" t="s">
        <v>3736</v>
      </c>
      <c r="E67" t="s">
        <v>1795</v>
      </c>
      <c r="F67">
        <v>1</v>
      </c>
      <c r="G67">
        <v>3</v>
      </c>
      <c r="H67" t="s">
        <v>3744</v>
      </c>
      <c r="I67" t="s">
        <v>3873</v>
      </c>
      <c r="J67" t="s">
        <v>3452</v>
      </c>
      <c r="K67" t="s">
        <v>3872</v>
      </c>
      <c r="M67" t="s">
        <v>8034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1"/>
  <sheetViews>
    <sheetView workbookViewId="0">
      <selection activeCell="L46" sqref="L46"/>
    </sheetView>
  </sheetViews>
  <sheetFormatPr defaultRowHeight="15" x14ac:dyDescent="0.25"/>
  <cols>
    <col min="1" max="1" width="20" bestFit="1" customWidth="1"/>
    <col min="2" max="2" width="11.7109375" bestFit="1" customWidth="1"/>
    <col min="3" max="4" width="11.28515625" customWidth="1"/>
    <col min="5" max="5" width="26.5703125" bestFit="1" customWidth="1"/>
    <col min="7" max="7" width="10.28515625" customWidth="1"/>
    <col min="8" max="8" width="12" customWidth="1"/>
    <col min="9" max="9" width="57.5703125" bestFit="1" customWidth="1"/>
    <col min="10" max="10" width="37.5703125" bestFit="1" customWidth="1"/>
    <col min="11" max="11" width="31.42578125" bestFit="1" customWidth="1"/>
    <col min="12" max="12" width="16.5703125" bestFit="1" customWidth="1"/>
    <col min="13" max="13" width="9.42578125" bestFit="1" customWidth="1"/>
    <col min="15" max="15" width="8.5703125" bestFit="1" customWidth="1"/>
  </cols>
  <sheetData>
    <row r="1" spans="1:15" x14ac:dyDescent="0.25">
      <c r="A1" t="s">
        <v>165</v>
      </c>
      <c r="B1" t="s">
        <v>167</v>
      </c>
      <c r="C1" t="s">
        <v>3727</v>
      </c>
      <c r="D1" t="s">
        <v>3728</v>
      </c>
      <c r="E1" t="s">
        <v>1</v>
      </c>
      <c r="F1" t="s">
        <v>3435</v>
      </c>
      <c r="G1" t="s">
        <v>3729</v>
      </c>
      <c r="H1" t="s">
        <v>3730</v>
      </c>
      <c r="I1" t="s">
        <v>3731</v>
      </c>
      <c r="J1" t="s">
        <v>3732</v>
      </c>
      <c r="K1" t="s">
        <v>171</v>
      </c>
      <c r="L1" t="s">
        <v>3733</v>
      </c>
      <c r="M1" t="s">
        <v>7447</v>
      </c>
      <c r="N1" t="s">
        <v>8033</v>
      </c>
      <c r="O1" t="s">
        <v>8011</v>
      </c>
    </row>
    <row r="2" spans="1:15" x14ac:dyDescent="0.25">
      <c r="A2" t="s">
        <v>12682</v>
      </c>
      <c r="B2" t="s">
        <v>176</v>
      </c>
      <c r="C2" t="s">
        <v>3735</v>
      </c>
      <c r="D2" t="s">
        <v>3785</v>
      </c>
      <c r="E2" t="s">
        <v>2619</v>
      </c>
      <c r="F2">
        <v>1</v>
      </c>
      <c r="G2">
        <v>3</v>
      </c>
      <c r="H2" t="s">
        <v>3737</v>
      </c>
      <c r="I2" t="s">
        <v>12683</v>
      </c>
      <c r="J2" t="s">
        <v>3452</v>
      </c>
      <c r="K2" t="s">
        <v>12684</v>
      </c>
      <c r="N2" t="s">
        <v>8034</v>
      </c>
    </row>
    <row r="3" spans="1:15" x14ac:dyDescent="0.25">
      <c r="A3" t="s">
        <v>3874</v>
      </c>
      <c r="B3" t="s">
        <v>176</v>
      </c>
      <c r="C3" t="s">
        <v>3735</v>
      </c>
      <c r="D3" t="s">
        <v>3785</v>
      </c>
      <c r="E3" t="s">
        <v>1046</v>
      </c>
      <c r="F3">
        <v>1</v>
      </c>
      <c r="G3">
        <v>3</v>
      </c>
      <c r="H3" t="s">
        <v>3748</v>
      </c>
      <c r="I3" t="s">
        <v>8059</v>
      </c>
      <c r="J3" t="s">
        <v>7428</v>
      </c>
      <c r="K3" t="s">
        <v>3874</v>
      </c>
      <c r="L3" t="s">
        <v>3875</v>
      </c>
      <c r="N3" t="s">
        <v>8034</v>
      </c>
    </row>
    <row r="4" spans="1:15" x14ac:dyDescent="0.25">
      <c r="A4" t="s">
        <v>3876</v>
      </c>
      <c r="B4" t="s">
        <v>176</v>
      </c>
      <c r="C4" t="s">
        <v>3735</v>
      </c>
      <c r="D4" t="s">
        <v>3785</v>
      </c>
      <c r="E4" t="s">
        <v>1752</v>
      </c>
      <c r="F4">
        <v>1</v>
      </c>
      <c r="G4">
        <v>3</v>
      </c>
      <c r="H4" t="s">
        <v>3737</v>
      </c>
      <c r="I4" t="s">
        <v>3877</v>
      </c>
      <c r="J4" t="s">
        <v>3452</v>
      </c>
      <c r="K4" t="s">
        <v>3878</v>
      </c>
      <c r="L4" t="s">
        <v>3879</v>
      </c>
      <c r="N4" t="s">
        <v>8034</v>
      </c>
    </row>
    <row r="5" spans="1:15" x14ac:dyDescent="0.25">
      <c r="A5" t="s">
        <v>3880</v>
      </c>
      <c r="B5" t="s">
        <v>176</v>
      </c>
      <c r="C5" t="s">
        <v>3735</v>
      </c>
      <c r="D5" t="s">
        <v>3785</v>
      </c>
      <c r="E5" t="s">
        <v>2132</v>
      </c>
      <c r="F5">
        <v>1</v>
      </c>
      <c r="G5">
        <v>3</v>
      </c>
      <c r="H5" t="s">
        <v>3831</v>
      </c>
      <c r="I5" t="s">
        <v>3881</v>
      </c>
      <c r="J5" t="s">
        <v>7359</v>
      </c>
      <c r="K5" t="s">
        <v>3880</v>
      </c>
      <c r="N5" t="s">
        <v>8034</v>
      </c>
    </row>
    <row r="6" spans="1:15" x14ac:dyDescent="0.25">
      <c r="A6" t="s">
        <v>3882</v>
      </c>
      <c r="B6" t="s">
        <v>176</v>
      </c>
      <c r="C6" t="s">
        <v>3735</v>
      </c>
      <c r="D6" t="s">
        <v>3736</v>
      </c>
      <c r="E6" t="s">
        <v>160</v>
      </c>
      <c r="F6">
        <v>1</v>
      </c>
      <c r="G6">
        <v>3</v>
      </c>
      <c r="H6" t="s">
        <v>3825</v>
      </c>
      <c r="I6" t="s">
        <v>8056</v>
      </c>
      <c r="J6" t="s">
        <v>7436</v>
      </c>
      <c r="K6" t="s">
        <v>3882</v>
      </c>
      <c r="N6" t="s">
        <v>8035</v>
      </c>
    </row>
    <row r="7" spans="1:15" x14ac:dyDescent="0.25">
      <c r="A7" t="s">
        <v>7338</v>
      </c>
      <c r="B7" t="s">
        <v>176</v>
      </c>
      <c r="C7" t="s">
        <v>3735</v>
      </c>
      <c r="D7" t="s">
        <v>3785</v>
      </c>
      <c r="E7" t="s">
        <v>2173</v>
      </c>
      <c r="F7">
        <v>1</v>
      </c>
      <c r="G7">
        <v>3</v>
      </c>
      <c r="H7" t="s">
        <v>3744</v>
      </c>
      <c r="I7" t="s">
        <v>7339</v>
      </c>
      <c r="J7" t="s">
        <v>3452</v>
      </c>
      <c r="K7" t="s">
        <v>7338</v>
      </c>
      <c r="L7" t="s">
        <v>4549</v>
      </c>
      <c r="N7" t="s">
        <v>8034</v>
      </c>
    </row>
    <row r="8" spans="1:15" x14ac:dyDescent="0.25">
      <c r="A8" t="s">
        <v>3883</v>
      </c>
      <c r="B8" t="s">
        <v>176</v>
      </c>
      <c r="C8" t="s">
        <v>3735</v>
      </c>
      <c r="D8" t="s">
        <v>3785</v>
      </c>
      <c r="E8" t="s">
        <v>2619</v>
      </c>
      <c r="F8">
        <v>1</v>
      </c>
      <c r="G8">
        <v>3</v>
      </c>
      <c r="H8" t="s">
        <v>3737</v>
      </c>
      <c r="I8" t="s">
        <v>3884</v>
      </c>
      <c r="J8" t="s">
        <v>7438</v>
      </c>
      <c r="K8" t="s">
        <v>3885</v>
      </c>
      <c r="N8" t="s">
        <v>8034</v>
      </c>
    </row>
    <row r="9" spans="1:15" x14ac:dyDescent="0.25">
      <c r="A9" t="s">
        <v>3886</v>
      </c>
      <c r="B9" t="s">
        <v>176</v>
      </c>
      <c r="C9" t="s">
        <v>3735</v>
      </c>
      <c r="D9" t="s">
        <v>3736</v>
      </c>
      <c r="E9" t="s">
        <v>1294</v>
      </c>
      <c r="F9">
        <v>1</v>
      </c>
      <c r="G9">
        <v>3</v>
      </c>
      <c r="H9" t="s">
        <v>3748</v>
      </c>
      <c r="I9" t="s">
        <v>3887</v>
      </c>
      <c r="J9" t="s">
        <v>3452</v>
      </c>
      <c r="K9" t="s">
        <v>3886</v>
      </c>
      <c r="N9" t="s">
        <v>8034</v>
      </c>
    </row>
    <row r="10" spans="1:15" x14ac:dyDescent="0.25">
      <c r="A10" t="s">
        <v>3888</v>
      </c>
      <c r="B10" t="s">
        <v>176</v>
      </c>
      <c r="C10" t="s">
        <v>3735</v>
      </c>
      <c r="D10" t="s">
        <v>3736</v>
      </c>
      <c r="E10" t="s">
        <v>160</v>
      </c>
      <c r="F10">
        <v>1</v>
      </c>
      <c r="G10">
        <v>3</v>
      </c>
      <c r="H10" t="s">
        <v>3831</v>
      </c>
      <c r="I10" t="s">
        <v>3889</v>
      </c>
      <c r="J10" t="s">
        <v>3452</v>
      </c>
      <c r="K10" t="s">
        <v>3888</v>
      </c>
      <c r="N10" t="s">
        <v>8034</v>
      </c>
    </row>
    <row r="11" spans="1:15" x14ac:dyDescent="0.25">
      <c r="A11" t="s">
        <v>7876</v>
      </c>
      <c r="B11" t="s">
        <v>176</v>
      </c>
      <c r="C11" t="s">
        <v>3735</v>
      </c>
      <c r="D11" t="s">
        <v>3736</v>
      </c>
      <c r="E11" t="s">
        <v>2619</v>
      </c>
      <c r="F11">
        <v>1</v>
      </c>
      <c r="G11">
        <v>3</v>
      </c>
      <c r="H11" t="s">
        <v>3744</v>
      </c>
      <c r="I11" t="s">
        <v>7877</v>
      </c>
      <c r="J11" t="s">
        <v>3452</v>
      </c>
      <c r="K11" t="s">
        <v>7878</v>
      </c>
      <c r="N11" t="s">
        <v>8034</v>
      </c>
    </row>
    <row r="12" spans="1:15" x14ac:dyDescent="0.25">
      <c r="A12" t="s">
        <v>3890</v>
      </c>
      <c r="B12" t="s">
        <v>176</v>
      </c>
      <c r="C12" t="s">
        <v>3769</v>
      </c>
      <c r="D12" t="s">
        <v>3891</v>
      </c>
      <c r="E12" t="s">
        <v>1294</v>
      </c>
      <c r="F12">
        <v>1</v>
      </c>
      <c r="G12">
        <v>5</v>
      </c>
      <c r="H12" t="s">
        <v>3748</v>
      </c>
      <c r="I12" t="s">
        <v>3892</v>
      </c>
      <c r="J12" t="s">
        <v>3452</v>
      </c>
      <c r="K12" t="s">
        <v>3890</v>
      </c>
      <c r="N12" t="s">
        <v>8034</v>
      </c>
    </row>
    <row r="13" spans="1:15" x14ac:dyDescent="0.25">
      <c r="A13" t="s">
        <v>3893</v>
      </c>
      <c r="B13" t="s">
        <v>176</v>
      </c>
      <c r="C13" t="s">
        <v>3769</v>
      </c>
      <c r="D13" t="s">
        <v>3736</v>
      </c>
      <c r="E13" t="s">
        <v>160</v>
      </c>
      <c r="F13">
        <v>1</v>
      </c>
      <c r="G13">
        <v>5</v>
      </c>
      <c r="H13" t="s">
        <v>3744</v>
      </c>
      <c r="I13" t="s">
        <v>3894</v>
      </c>
      <c r="J13" t="s">
        <v>3452</v>
      </c>
      <c r="K13" t="s">
        <v>3895</v>
      </c>
      <c r="N13" t="s">
        <v>8034</v>
      </c>
    </row>
    <row r="14" spans="1:15" x14ac:dyDescent="0.25">
      <c r="A14" t="s">
        <v>7859</v>
      </c>
      <c r="B14" t="s">
        <v>176</v>
      </c>
      <c r="C14" t="s">
        <v>3769</v>
      </c>
      <c r="D14" t="s">
        <v>3736</v>
      </c>
      <c r="E14" t="s">
        <v>1046</v>
      </c>
      <c r="F14">
        <v>1</v>
      </c>
      <c r="G14">
        <v>5</v>
      </c>
      <c r="H14" t="s">
        <v>3744</v>
      </c>
      <c r="I14" t="s">
        <v>7860</v>
      </c>
      <c r="J14" t="s">
        <v>3452</v>
      </c>
      <c r="K14" t="s">
        <v>7861</v>
      </c>
      <c r="L14" t="s">
        <v>7862</v>
      </c>
      <c r="N14" t="s">
        <v>8034</v>
      </c>
    </row>
    <row r="15" spans="1:15" x14ac:dyDescent="0.25">
      <c r="A15" t="s">
        <v>3896</v>
      </c>
      <c r="B15" t="s">
        <v>176</v>
      </c>
      <c r="C15" t="s">
        <v>3769</v>
      </c>
      <c r="D15" t="s">
        <v>3736</v>
      </c>
      <c r="E15" t="s">
        <v>1029</v>
      </c>
      <c r="F15">
        <v>1</v>
      </c>
      <c r="G15">
        <v>5</v>
      </c>
      <c r="H15" t="s">
        <v>3744</v>
      </c>
      <c r="I15" t="s">
        <v>3897</v>
      </c>
      <c r="J15" t="s">
        <v>7426</v>
      </c>
      <c r="K15" t="s">
        <v>3898</v>
      </c>
      <c r="N15" t="s">
        <v>8034</v>
      </c>
    </row>
    <row r="16" spans="1:15" x14ac:dyDescent="0.25">
      <c r="A16" t="s">
        <v>3899</v>
      </c>
      <c r="B16" t="s">
        <v>176</v>
      </c>
      <c r="C16" t="s">
        <v>3769</v>
      </c>
      <c r="D16" t="s">
        <v>3736</v>
      </c>
      <c r="E16" t="s">
        <v>1298</v>
      </c>
      <c r="F16">
        <v>1</v>
      </c>
      <c r="G16">
        <v>5</v>
      </c>
      <c r="H16" t="s">
        <v>3744</v>
      </c>
      <c r="I16" t="s">
        <v>3900</v>
      </c>
      <c r="J16" t="s">
        <v>3452</v>
      </c>
      <c r="K16" t="s">
        <v>3899</v>
      </c>
      <c r="N16" t="s">
        <v>8034</v>
      </c>
    </row>
    <row r="17" spans="1:14" x14ac:dyDescent="0.25">
      <c r="A17" t="s">
        <v>7874</v>
      </c>
      <c r="B17" t="s">
        <v>176</v>
      </c>
      <c r="C17" t="s">
        <v>3769</v>
      </c>
      <c r="D17" t="s">
        <v>7875</v>
      </c>
      <c r="E17" t="s">
        <v>1046</v>
      </c>
      <c r="F17">
        <v>1</v>
      </c>
      <c r="G17">
        <v>5</v>
      </c>
      <c r="H17" t="s">
        <v>3744</v>
      </c>
      <c r="I17" t="s">
        <v>7873</v>
      </c>
      <c r="J17" t="s">
        <v>3452</v>
      </c>
      <c r="K17" t="s">
        <v>7874</v>
      </c>
      <c r="N17" t="s">
        <v>8034</v>
      </c>
    </row>
    <row r="18" spans="1:14" x14ac:dyDescent="0.25">
      <c r="A18" t="s">
        <v>3462</v>
      </c>
      <c r="B18" t="s">
        <v>176</v>
      </c>
      <c r="C18" t="s">
        <v>3783</v>
      </c>
      <c r="D18" t="s">
        <v>3736</v>
      </c>
      <c r="E18" t="s">
        <v>160</v>
      </c>
      <c r="F18">
        <v>1</v>
      </c>
      <c r="G18">
        <v>7</v>
      </c>
      <c r="H18" t="s">
        <v>3737</v>
      </c>
      <c r="I18" t="s">
        <v>3901</v>
      </c>
      <c r="J18" t="s">
        <v>3452</v>
      </c>
      <c r="K18" t="s">
        <v>3462</v>
      </c>
      <c r="N18" t="s">
        <v>8034</v>
      </c>
    </row>
    <row r="19" spans="1:14" x14ac:dyDescent="0.25">
      <c r="A19" t="s">
        <v>3902</v>
      </c>
      <c r="B19" t="s">
        <v>176</v>
      </c>
      <c r="C19" t="s">
        <v>3903</v>
      </c>
      <c r="D19" t="s">
        <v>3780</v>
      </c>
      <c r="E19" t="s">
        <v>1046</v>
      </c>
      <c r="F19">
        <v>1</v>
      </c>
      <c r="G19">
        <v>9</v>
      </c>
      <c r="H19" t="s">
        <v>3737</v>
      </c>
      <c r="I19" t="s">
        <v>3904</v>
      </c>
      <c r="J19" t="s">
        <v>3452</v>
      </c>
      <c r="K19" t="s">
        <v>3902</v>
      </c>
      <c r="L19" t="s">
        <v>3755</v>
      </c>
      <c r="N19" t="s">
        <v>8034</v>
      </c>
    </row>
    <row r="20" spans="1:14" x14ac:dyDescent="0.25">
      <c r="A20" t="s">
        <v>14045</v>
      </c>
      <c r="B20" t="s">
        <v>176</v>
      </c>
      <c r="C20" t="s">
        <v>3903</v>
      </c>
      <c r="D20" t="s">
        <v>3952</v>
      </c>
      <c r="E20" t="s">
        <v>2619</v>
      </c>
      <c r="F20">
        <v>1</v>
      </c>
      <c r="G20">
        <v>9</v>
      </c>
      <c r="H20" t="s">
        <v>3737</v>
      </c>
      <c r="I20" t="s">
        <v>14044</v>
      </c>
      <c r="J20" t="s">
        <v>7359</v>
      </c>
      <c r="K20" t="s">
        <v>14046</v>
      </c>
      <c r="N20" t="s">
        <v>8034</v>
      </c>
    </row>
    <row r="21" spans="1:14" x14ac:dyDescent="0.25">
      <c r="A21" t="s">
        <v>7879</v>
      </c>
      <c r="B21" t="s">
        <v>176</v>
      </c>
      <c r="C21" t="s">
        <v>3903</v>
      </c>
      <c r="D21" t="s">
        <v>3785</v>
      </c>
      <c r="E21" t="s">
        <v>709</v>
      </c>
      <c r="F21">
        <v>1</v>
      </c>
      <c r="G21">
        <v>9</v>
      </c>
      <c r="H21" t="s">
        <v>3744</v>
      </c>
      <c r="I21" t="s">
        <v>7880</v>
      </c>
      <c r="J21" t="s">
        <v>3452</v>
      </c>
      <c r="K21" t="s">
        <v>7881</v>
      </c>
      <c r="N21" t="s">
        <v>8034</v>
      </c>
    </row>
    <row r="22" spans="1:14" x14ac:dyDescent="0.25">
      <c r="A22" t="s">
        <v>7869</v>
      </c>
      <c r="B22" t="s">
        <v>182</v>
      </c>
      <c r="C22" t="s">
        <v>3735</v>
      </c>
      <c r="D22" t="s">
        <v>3736</v>
      </c>
      <c r="E22" t="s">
        <v>90</v>
      </c>
      <c r="F22">
        <v>1</v>
      </c>
      <c r="G22">
        <v>3</v>
      </c>
      <c r="H22" t="s">
        <v>3744</v>
      </c>
      <c r="I22" t="s">
        <v>7868</v>
      </c>
      <c r="J22" t="s">
        <v>3452</v>
      </c>
      <c r="K22" t="s">
        <v>7870</v>
      </c>
      <c r="N22" t="s">
        <v>8034</v>
      </c>
    </row>
    <row r="23" spans="1:14" x14ac:dyDescent="0.25">
      <c r="A23" t="s">
        <v>3905</v>
      </c>
      <c r="B23" t="s">
        <v>182</v>
      </c>
      <c r="C23" t="s">
        <v>3735</v>
      </c>
      <c r="D23" t="s">
        <v>3785</v>
      </c>
      <c r="E23" t="s">
        <v>90</v>
      </c>
      <c r="F23">
        <v>1</v>
      </c>
      <c r="G23">
        <v>3</v>
      </c>
      <c r="H23" t="s">
        <v>3744</v>
      </c>
      <c r="I23" t="s">
        <v>3906</v>
      </c>
      <c r="J23" t="s">
        <v>3452</v>
      </c>
      <c r="K23" t="s">
        <v>3907</v>
      </c>
      <c r="N23" t="s">
        <v>8034</v>
      </c>
    </row>
    <row r="24" spans="1:14" x14ac:dyDescent="0.25">
      <c r="A24" t="s">
        <v>14074</v>
      </c>
      <c r="B24" t="s">
        <v>182</v>
      </c>
      <c r="C24" t="s">
        <v>3735</v>
      </c>
      <c r="D24" t="s">
        <v>3785</v>
      </c>
      <c r="E24" t="s">
        <v>1951</v>
      </c>
      <c r="F24">
        <v>1</v>
      </c>
      <c r="G24">
        <v>3</v>
      </c>
      <c r="H24" t="s">
        <v>3744</v>
      </c>
      <c r="I24" t="s">
        <v>14076</v>
      </c>
      <c r="J24" t="s">
        <v>3452</v>
      </c>
      <c r="K24" t="s">
        <v>14075</v>
      </c>
      <c r="L24" t="s">
        <v>3820</v>
      </c>
      <c r="N24" t="s">
        <v>8034</v>
      </c>
    </row>
    <row r="25" spans="1:14" x14ac:dyDescent="0.25">
      <c r="A25" t="s">
        <v>3908</v>
      </c>
      <c r="B25" t="s">
        <v>182</v>
      </c>
      <c r="C25" t="s">
        <v>3735</v>
      </c>
      <c r="D25" t="s">
        <v>3736</v>
      </c>
      <c r="E25" t="s">
        <v>38</v>
      </c>
      <c r="F25">
        <v>1</v>
      </c>
      <c r="G25">
        <v>3</v>
      </c>
      <c r="H25" t="s">
        <v>3744</v>
      </c>
      <c r="I25" t="s">
        <v>3909</v>
      </c>
      <c r="J25" t="s">
        <v>7391</v>
      </c>
      <c r="K25" t="s">
        <v>3908</v>
      </c>
      <c r="N25" t="s">
        <v>8034</v>
      </c>
    </row>
    <row r="26" spans="1:14" x14ac:dyDescent="0.25">
      <c r="A26" t="s">
        <v>3910</v>
      </c>
      <c r="B26" t="s">
        <v>182</v>
      </c>
      <c r="C26" t="s">
        <v>3769</v>
      </c>
      <c r="D26" t="s">
        <v>3736</v>
      </c>
      <c r="E26" t="s">
        <v>353</v>
      </c>
      <c r="F26">
        <v>1</v>
      </c>
      <c r="G26">
        <v>5</v>
      </c>
      <c r="H26" t="s">
        <v>3825</v>
      </c>
      <c r="I26" t="s">
        <v>8049</v>
      </c>
      <c r="J26" t="s">
        <v>3452</v>
      </c>
      <c r="K26" t="s">
        <v>3911</v>
      </c>
      <c r="N26" t="s">
        <v>8035</v>
      </c>
    </row>
    <row r="27" spans="1:14" x14ac:dyDescent="0.25">
      <c r="A27" t="s">
        <v>3912</v>
      </c>
      <c r="B27" t="s">
        <v>182</v>
      </c>
      <c r="C27" t="s">
        <v>3769</v>
      </c>
      <c r="D27" t="s">
        <v>3736</v>
      </c>
      <c r="E27" t="s">
        <v>353</v>
      </c>
      <c r="F27">
        <v>1</v>
      </c>
      <c r="G27">
        <v>5</v>
      </c>
      <c r="H27" t="s">
        <v>3825</v>
      </c>
      <c r="I27" t="s">
        <v>8052</v>
      </c>
      <c r="J27" t="s">
        <v>3452</v>
      </c>
      <c r="K27" t="s">
        <v>3913</v>
      </c>
      <c r="N27" t="s">
        <v>8035</v>
      </c>
    </row>
    <row r="28" spans="1:14" x14ac:dyDescent="0.25">
      <c r="A28" t="s">
        <v>3914</v>
      </c>
      <c r="B28" t="s">
        <v>182</v>
      </c>
      <c r="C28" t="s">
        <v>3769</v>
      </c>
      <c r="D28" t="s">
        <v>3736</v>
      </c>
      <c r="E28" t="s">
        <v>353</v>
      </c>
      <c r="F28">
        <v>1</v>
      </c>
      <c r="G28">
        <v>5</v>
      </c>
      <c r="H28" t="s">
        <v>3825</v>
      </c>
      <c r="I28" t="s">
        <v>8050</v>
      </c>
      <c r="J28" t="s">
        <v>3452</v>
      </c>
      <c r="K28" t="s">
        <v>3915</v>
      </c>
      <c r="N28" t="s">
        <v>8035</v>
      </c>
    </row>
    <row r="29" spans="1:14" x14ac:dyDescent="0.25">
      <c r="A29" t="s">
        <v>3916</v>
      </c>
      <c r="B29" t="s">
        <v>182</v>
      </c>
      <c r="C29" t="s">
        <v>3769</v>
      </c>
      <c r="D29" t="s">
        <v>3785</v>
      </c>
      <c r="E29" t="s">
        <v>38</v>
      </c>
      <c r="F29">
        <v>1</v>
      </c>
      <c r="G29">
        <v>5</v>
      </c>
      <c r="H29" t="s">
        <v>3737</v>
      </c>
      <c r="I29" t="s">
        <v>3917</v>
      </c>
      <c r="J29" t="s">
        <v>7442</v>
      </c>
      <c r="K29" t="s">
        <v>3918</v>
      </c>
      <c r="N29" t="s">
        <v>8034</v>
      </c>
    </row>
    <row r="30" spans="1:14" x14ac:dyDescent="0.25">
      <c r="A30" t="s">
        <v>3919</v>
      </c>
      <c r="B30" t="s">
        <v>182</v>
      </c>
      <c r="C30" t="s">
        <v>3769</v>
      </c>
      <c r="D30" t="s">
        <v>3736</v>
      </c>
      <c r="E30" t="s">
        <v>353</v>
      </c>
      <c r="F30">
        <v>1</v>
      </c>
      <c r="G30">
        <v>5</v>
      </c>
      <c r="H30" t="s">
        <v>3825</v>
      </c>
      <c r="I30" t="s">
        <v>8051</v>
      </c>
      <c r="J30" t="s">
        <v>3452</v>
      </c>
      <c r="K30" t="s">
        <v>3920</v>
      </c>
      <c r="N30" t="s">
        <v>8035</v>
      </c>
    </row>
    <row r="31" spans="1:14" x14ac:dyDescent="0.25">
      <c r="A31" t="s">
        <v>3921</v>
      </c>
      <c r="B31" t="s">
        <v>182</v>
      </c>
      <c r="C31" t="s">
        <v>3783</v>
      </c>
      <c r="D31" t="s">
        <v>3736</v>
      </c>
      <c r="E31" t="s">
        <v>353</v>
      </c>
      <c r="F31">
        <v>1</v>
      </c>
      <c r="G31">
        <v>7</v>
      </c>
      <c r="H31" t="s">
        <v>3825</v>
      </c>
      <c r="I31" t="s">
        <v>8065</v>
      </c>
      <c r="J31" t="s">
        <v>3452</v>
      </c>
      <c r="K31" t="s">
        <v>3923</v>
      </c>
      <c r="N31" t="s">
        <v>8035</v>
      </c>
    </row>
    <row r="32" spans="1:14" x14ac:dyDescent="0.25">
      <c r="A32" t="s">
        <v>7871</v>
      </c>
      <c r="B32" t="s">
        <v>182</v>
      </c>
      <c r="C32" t="s">
        <v>3783</v>
      </c>
      <c r="D32" t="s">
        <v>3736</v>
      </c>
      <c r="E32" t="s">
        <v>353</v>
      </c>
      <c r="F32">
        <v>1</v>
      </c>
      <c r="G32">
        <v>7</v>
      </c>
      <c r="H32" t="s">
        <v>3825</v>
      </c>
      <c r="I32" t="s">
        <v>8057</v>
      </c>
      <c r="J32" t="s">
        <v>3452</v>
      </c>
      <c r="K32" t="s">
        <v>7872</v>
      </c>
      <c r="N32" t="s">
        <v>8035</v>
      </c>
    </row>
    <row r="33" spans="1:14" x14ac:dyDescent="0.25">
      <c r="A33" t="s">
        <v>3924</v>
      </c>
      <c r="B33" t="s">
        <v>182</v>
      </c>
      <c r="C33" t="s">
        <v>3783</v>
      </c>
      <c r="D33" t="s">
        <v>3736</v>
      </c>
      <c r="E33" t="s">
        <v>90</v>
      </c>
      <c r="F33">
        <v>1</v>
      </c>
      <c r="G33">
        <v>7</v>
      </c>
      <c r="H33" t="s">
        <v>3825</v>
      </c>
      <c r="I33" t="s">
        <v>3925</v>
      </c>
      <c r="J33" t="s">
        <v>7412</v>
      </c>
      <c r="K33" t="s">
        <v>3926</v>
      </c>
      <c r="N33" t="s">
        <v>8035</v>
      </c>
    </row>
    <row r="34" spans="1:14" x14ac:dyDescent="0.25">
      <c r="A34" t="s">
        <v>3927</v>
      </c>
      <c r="B34" t="s">
        <v>182</v>
      </c>
      <c r="C34" t="s">
        <v>3903</v>
      </c>
      <c r="D34" t="s">
        <v>3785</v>
      </c>
      <c r="E34" t="s">
        <v>90</v>
      </c>
      <c r="F34">
        <v>1</v>
      </c>
      <c r="G34">
        <v>9</v>
      </c>
      <c r="H34" t="s">
        <v>3744</v>
      </c>
      <c r="I34" t="s">
        <v>3928</v>
      </c>
      <c r="J34" t="s">
        <v>7439</v>
      </c>
      <c r="K34" t="s">
        <v>3929</v>
      </c>
      <c r="N34" t="s">
        <v>8034</v>
      </c>
    </row>
    <row r="35" spans="1:14" x14ac:dyDescent="0.25">
      <c r="A35" t="s">
        <v>3930</v>
      </c>
      <c r="B35" t="s">
        <v>222</v>
      </c>
      <c r="C35" t="s">
        <v>3735</v>
      </c>
      <c r="D35" t="s">
        <v>3785</v>
      </c>
      <c r="E35" t="s">
        <v>1129</v>
      </c>
      <c r="F35">
        <v>1</v>
      </c>
      <c r="G35">
        <v>3</v>
      </c>
      <c r="H35" t="s">
        <v>3737</v>
      </c>
      <c r="I35" t="s">
        <v>3931</v>
      </c>
      <c r="J35" t="s">
        <v>3452</v>
      </c>
      <c r="K35" t="s">
        <v>3932</v>
      </c>
      <c r="L35" t="s">
        <v>3763</v>
      </c>
      <c r="N35" t="s">
        <v>8034</v>
      </c>
    </row>
    <row r="36" spans="1:14" x14ac:dyDescent="0.25">
      <c r="A36" t="s">
        <v>3933</v>
      </c>
      <c r="B36" t="s">
        <v>222</v>
      </c>
      <c r="C36" t="s">
        <v>3735</v>
      </c>
      <c r="D36" t="s">
        <v>3736</v>
      </c>
      <c r="E36" t="s">
        <v>501</v>
      </c>
      <c r="F36">
        <v>1</v>
      </c>
      <c r="G36">
        <v>3</v>
      </c>
      <c r="H36" t="s">
        <v>3744</v>
      </c>
      <c r="I36" t="s">
        <v>3934</v>
      </c>
      <c r="J36" t="s">
        <v>7433</v>
      </c>
      <c r="K36" t="s">
        <v>3933</v>
      </c>
      <c r="L36" t="s">
        <v>3668</v>
      </c>
      <c r="N36" t="s">
        <v>8034</v>
      </c>
    </row>
    <row r="37" spans="1:14" x14ac:dyDescent="0.25">
      <c r="A37" t="s">
        <v>3935</v>
      </c>
      <c r="B37" t="s">
        <v>222</v>
      </c>
      <c r="C37" t="s">
        <v>3735</v>
      </c>
      <c r="D37" t="s">
        <v>3736</v>
      </c>
      <c r="E37" t="s">
        <v>1649</v>
      </c>
      <c r="F37">
        <v>1</v>
      </c>
      <c r="G37">
        <v>3</v>
      </c>
      <c r="H37" t="s">
        <v>3744</v>
      </c>
      <c r="I37" t="s">
        <v>3936</v>
      </c>
      <c r="J37" t="s">
        <v>3452</v>
      </c>
      <c r="K37" t="s">
        <v>3935</v>
      </c>
      <c r="L37" t="s">
        <v>3856</v>
      </c>
      <c r="N37" t="s">
        <v>8034</v>
      </c>
    </row>
    <row r="38" spans="1:14" x14ac:dyDescent="0.25">
      <c r="A38" t="s">
        <v>3937</v>
      </c>
      <c r="B38" t="s">
        <v>222</v>
      </c>
      <c r="C38" t="s">
        <v>3735</v>
      </c>
      <c r="D38" t="s">
        <v>3785</v>
      </c>
      <c r="E38" t="s">
        <v>501</v>
      </c>
      <c r="F38">
        <v>1</v>
      </c>
      <c r="G38">
        <v>3</v>
      </c>
      <c r="H38" t="s">
        <v>3748</v>
      </c>
      <c r="I38" t="s">
        <v>3938</v>
      </c>
      <c r="J38" t="s">
        <v>3452</v>
      </c>
      <c r="K38" t="s">
        <v>3937</v>
      </c>
      <c r="L38" t="s">
        <v>3839</v>
      </c>
      <c r="N38" t="s">
        <v>8034</v>
      </c>
    </row>
    <row r="39" spans="1:14" x14ac:dyDescent="0.25">
      <c r="A39" t="s">
        <v>3939</v>
      </c>
      <c r="B39" t="s">
        <v>222</v>
      </c>
      <c r="C39" t="s">
        <v>3735</v>
      </c>
      <c r="D39" t="s">
        <v>3736</v>
      </c>
      <c r="E39" t="s">
        <v>1649</v>
      </c>
      <c r="F39">
        <v>1</v>
      </c>
      <c r="G39">
        <v>3</v>
      </c>
      <c r="H39" t="s">
        <v>3744</v>
      </c>
      <c r="I39" t="s">
        <v>3940</v>
      </c>
      <c r="J39" t="s">
        <v>7425</v>
      </c>
      <c r="K39" t="s">
        <v>3939</v>
      </c>
      <c r="L39" t="s">
        <v>3856</v>
      </c>
      <c r="N39" t="s">
        <v>8034</v>
      </c>
    </row>
    <row r="40" spans="1:14" x14ac:dyDescent="0.25">
      <c r="A40" t="s">
        <v>3941</v>
      </c>
      <c r="B40" t="s">
        <v>222</v>
      </c>
      <c r="C40" t="s">
        <v>3735</v>
      </c>
      <c r="D40" t="s">
        <v>3736</v>
      </c>
      <c r="E40" t="s">
        <v>501</v>
      </c>
      <c r="F40">
        <v>1</v>
      </c>
      <c r="G40">
        <v>3</v>
      </c>
      <c r="H40" t="s">
        <v>3737</v>
      </c>
      <c r="I40" t="s">
        <v>3942</v>
      </c>
      <c r="J40" t="s">
        <v>3452</v>
      </c>
      <c r="K40" t="s">
        <v>3943</v>
      </c>
      <c r="N40" t="s">
        <v>8034</v>
      </c>
    </row>
    <row r="41" spans="1:14" x14ac:dyDescent="0.25">
      <c r="A41" t="s">
        <v>7883</v>
      </c>
      <c r="B41" t="s">
        <v>222</v>
      </c>
      <c r="C41" t="s">
        <v>3769</v>
      </c>
      <c r="D41" t="s">
        <v>3780</v>
      </c>
      <c r="E41" t="s">
        <v>1649</v>
      </c>
      <c r="F41">
        <v>1</v>
      </c>
      <c r="G41">
        <v>5</v>
      </c>
      <c r="H41" t="s">
        <v>3744</v>
      </c>
      <c r="I41" t="s">
        <v>7884</v>
      </c>
      <c r="J41" t="s">
        <v>3452</v>
      </c>
      <c r="K41" t="s">
        <v>7882</v>
      </c>
      <c r="L41" t="s">
        <v>7885</v>
      </c>
      <c r="N41" t="s">
        <v>8034</v>
      </c>
    </row>
    <row r="42" spans="1:14" x14ac:dyDescent="0.25">
      <c r="A42" t="s">
        <v>3944</v>
      </c>
      <c r="B42" t="s">
        <v>222</v>
      </c>
      <c r="C42" t="s">
        <v>3769</v>
      </c>
      <c r="D42" t="s">
        <v>3736</v>
      </c>
      <c r="E42" t="s">
        <v>1649</v>
      </c>
      <c r="F42">
        <v>1</v>
      </c>
      <c r="G42">
        <v>5</v>
      </c>
      <c r="H42" t="s">
        <v>3744</v>
      </c>
      <c r="I42" t="s">
        <v>3945</v>
      </c>
      <c r="J42" t="s">
        <v>3452</v>
      </c>
      <c r="K42" t="s">
        <v>3944</v>
      </c>
      <c r="N42" t="s">
        <v>8034</v>
      </c>
    </row>
    <row r="43" spans="1:14" x14ac:dyDescent="0.25">
      <c r="A43" t="s">
        <v>7408</v>
      </c>
      <c r="B43" t="s">
        <v>222</v>
      </c>
      <c r="C43" t="s">
        <v>3769</v>
      </c>
      <c r="D43" t="s">
        <v>3785</v>
      </c>
      <c r="E43" t="s">
        <v>1649</v>
      </c>
      <c r="F43">
        <v>1</v>
      </c>
      <c r="G43">
        <v>5</v>
      </c>
      <c r="H43" t="s">
        <v>7448</v>
      </c>
      <c r="I43" t="s">
        <v>8066</v>
      </c>
      <c r="J43" t="s">
        <v>7437</v>
      </c>
      <c r="K43" t="s">
        <v>7449</v>
      </c>
      <c r="L43" t="s">
        <v>3856</v>
      </c>
      <c r="M43">
        <v>3</v>
      </c>
      <c r="N43" t="s">
        <v>8034</v>
      </c>
    </row>
    <row r="44" spans="1:14" x14ac:dyDescent="0.25">
      <c r="A44" t="s">
        <v>3946</v>
      </c>
      <c r="B44" t="s">
        <v>222</v>
      </c>
      <c r="C44" t="s">
        <v>3769</v>
      </c>
      <c r="D44" t="s">
        <v>3891</v>
      </c>
      <c r="E44" t="s">
        <v>1649</v>
      </c>
      <c r="F44">
        <v>1</v>
      </c>
      <c r="G44">
        <v>5</v>
      </c>
      <c r="H44" t="s">
        <v>3748</v>
      </c>
      <c r="I44" t="s">
        <v>3947</v>
      </c>
      <c r="J44" t="s">
        <v>7442</v>
      </c>
      <c r="K44" t="s">
        <v>3948</v>
      </c>
      <c r="N44" t="s">
        <v>8034</v>
      </c>
    </row>
    <row r="45" spans="1:14" x14ac:dyDescent="0.25">
      <c r="A45" t="s">
        <v>3949</v>
      </c>
      <c r="B45" t="s">
        <v>222</v>
      </c>
      <c r="C45" t="s">
        <v>3769</v>
      </c>
      <c r="D45" t="s">
        <v>3736</v>
      </c>
      <c r="E45" t="s">
        <v>1649</v>
      </c>
      <c r="F45">
        <v>1</v>
      </c>
      <c r="G45">
        <v>5</v>
      </c>
      <c r="H45" t="s">
        <v>3744</v>
      </c>
      <c r="I45" t="s">
        <v>3950</v>
      </c>
      <c r="J45" t="s">
        <v>3452</v>
      </c>
      <c r="K45" t="s">
        <v>3949</v>
      </c>
      <c r="L45" t="s">
        <v>3856</v>
      </c>
      <c r="N45" t="s">
        <v>8034</v>
      </c>
    </row>
    <row r="46" spans="1:14" x14ac:dyDescent="0.25">
      <c r="A46" t="s">
        <v>3951</v>
      </c>
      <c r="B46" t="s">
        <v>222</v>
      </c>
      <c r="C46" t="s">
        <v>3783</v>
      </c>
      <c r="D46" t="s">
        <v>3952</v>
      </c>
      <c r="E46" t="s">
        <v>1649</v>
      </c>
      <c r="F46">
        <v>1</v>
      </c>
      <c r="G46">
        <v>7</v>
      </c>
      <c r="H46" t="s">
        <v>3831</v>
      </c>
      <c r="I46" t="s">
        <v>3953</v>
      </c>
      <c r="J46" t="s">
        <v>7359</v>
      </c>
      <c r="K46" t="s">
        <v>3954</v>
      </c>
      <c r="N46" t="s">
        <v>8034</v>
      </c>
    </row>
    <row r="47" spans="1:14" x14ac:dyDescent="0.25">
      <c r="A47" t="s">
        <v>3955</v>
      </c>
      <c r="B47" t="s">
        <v>222</v>
      </c>
      <c r="C47" t="s">
        <v>3783</v>
      </c>
      <c r="D47" t="s">
        <v>3785</v>
      </c>
      <c r="E47" t="s">
        <v>1649</v>
      </c>
      <c r="F47">
        <v>1</v>
      </c>
      <c r="G47">
        <v>7</v>
      </c>
      <c r="H47" t="s">
        <v>3748</v>
      </c>
      <c r="I47" t="s">
        <v>3956</v>
      </c>
      <c r="J47" t="s">
        <v>7429</v>
      </c>
      <c r="K47" t="s">
        <v>3957</v>
      </c>
      <c r="N47" t="s">
        <v>8034</v>
      </c>
    </row>
    <row r="48" spans="1:14" x14ac:dyDescent="0.25">
      <c r="A48" t="s">
        <v>3958</v>
      </c>
      <c r="B48" t="s">
        <v>222</v>
      </c>
      <c r="C48" t="s">
        <v>3903</v>
      </c>
      <c r="D48" t="s">
        <v>3785</v>
      </c>
      <c r="E48" t="s">
        <v>1649</v>
      </c>
      <c r="F48">
        <v>1</v>
      </c>
      <c r="G48">
        <v>9</v>
      </c>
      <c r="H48" t="s">
        <v>3737</v>
      </c>
      <c r="I48" t="s">
        <v>8040</v>
      </c>
      <c r="J48" t="s">
        <v>3452</v>
      </c>
      <c r="K48" t="s">
        <v>3959</v>
      </c>
      <c r="L48" t="s">
        <v>14388</v>
      </c>
      <c r="N48" t="s">
        <v>8034</v>
      </c>
    </row>
    <row r="49" spans="1:14" x14ac:dyDescent="0.25">
      <c r="A49" t="s">
        <v>3960</v>
      </c>
      <c r="B49" t="s">
        <v>179</v>
      </c>
      <c r="C49" t="s">
        <v>3735</v>
      </c>
      <c r="D49" t="s">
        <v>3736</v>
      </c>
      <c r="E49" t="s">
        <v>689</v>
      </c>
      <c r="F49">
        <v>1</v>
      </c>
      <c r="G49">
        <v>3</v>
      </c>
      <c r="H49" t="s">
        <v>3825</v>
      </c>
      <c r="I49" t="s">
        <v>8045</v>
      </c>
      <c r="J49" t="s">
        <v>3452</v>
      </c>
      <c r="K49" t="s">
        <v>3960</v>
      </c>
      <c r="N49" t="s">
        <v>8035</v>
      </c>
    </row>
    <row r="50" spans="1:14" x14ac:dyDescent="0.25">
      <c r="A50" t="s">
        <v>3961</v>
      </c>
      <c r="B50" t="s">
        <v>179</v>
      </c>
      <c r="C50" t="s">
        <v>3769</v>
      </c>
      <c r="D50" t="s">
        <v>3736</v>
      </c>
      <c r="E50" t="s">
        <v>689</v>
      </c>
      <c r="F50">
        <v>1</v>
      </c>
      <c r="G50">
        <v>5</v>
      </c>
      <c r="H50" t="s">
        <v>3825</v>
      </c>
      <c r="I50" t="s">
        <v>8045</v>
      </c>
      <c r="J50" t="s">
        <v>3452</v>
      </c>
      <c r="K50" t="s">
        <v>3962</v>
      </c>
      <c r="N50" t="s">
        <v>8035</v>
      </c>
    </row>
    <row r="51" spans="1:14" x14ac:dyDescent="0.25">
      <c r="A51" t="s">
        <v>3963</v>
      </c>
      <c r="B51" t="s">
        <v>179</v>
      </c>
      <c r="C51" t="s">
        <v>3783</v>
      </c>
      <c r="D51" t="s">
        <v>3780</v>
      </c>
      <c r="E51" t="s">
        <v>2154</v>
      </c>
      <c r="F51">
        <v>1</v>
      </c>
      <c r="G51">
        <v>7</v>
      </c>
      <c r="H51" t="s">
        <v>3737</v>
      </c>
      <c r="I51" t="s">
        <v>3964</v>
      </c>
      <c r="J51" t="s">
        <v>7435</v>
      </c>
      <c r="K51" t="s">
        <v>3963</v>
      </c>
      <c r="N51" t="s">
        <v>8034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431A-FC6F-43F5-B441-36BD0E81D795}">
  <dimension ref="A1:E32"/>
  <sheetViews>
    <sheetView workbookViewId="0">
      <selection activeCell="D46" sqref="D46"/>
    </sheetView>
  </sheetViews>
  <sheetFormatPr defaultRowHeight="15" x14ac:dyDescent="0.25"/>
  <cols>
    <col min="1" max="1" width="16.42578125" bestFit="1" customWidth="1"/>
    <col min="2" max="2" width="10.7109375" bestFit="1" customWidth="1"/>
    <col min="3" max="3" width="20.140625" bestFit="1" customWidth="1"/>
    <col min="4" max="4" width="215.28515625" bestFit="1" customWidth="1"/>
    <col min="5" max="5" width="44.140625" bestFit="1" customWidth="1"/>
  </cols>
  <sheetData>
    <row r="1" spans="1:5" x14ac:dyDescent="0.25">
      <c r="A1" t="s">
        <v>165</v>
      </c>
      <c r="B1" t="s">
        <v>167</v>
      </c>
      <c r="C1" t="s">
        <v>7362</v>
      </c>
      <c r="D1" t="s">
        <v>3447</v>
      </c>
      <c r="E1" t="s">
        <v>3490</v>
      </c>
    </row>
    <row r="2" spans="1:5" x14ac:dyDescent="0.25">
      <c r="A2" t="s">
        <v>7421</v>
      </c>
      <c r="B2" t="s">
        <v>7392</v>
      </c>
      <c r="C2" t="s">
        <v>7423</v>
      </c>
      <c r="D2" t="s">
        <v>7422</v>
      </c>
      <c r="E2" t="s">
        <v>7975</v>
      </c>
    </row>
    <row r="3" spans="1:5" x14ac:dyDescent="0.25">
      <c r="A3" t="s">
        <v>7450</v>
      </c>
      <c r="B3" t="s">
        <v>3673</v>
      </c>
      <c r="C3" t="s">
        <v>3452</v>
      </c>
      <c r="D3" t="s">
        <v>7451</v>
      </c>
      <c r="E3" t="s">
        <v>7976</v>
      </c>
    </row>
    <row r="4" spans="1:5" x14ac:dyDescent="0.25">
      <c r="A4" t="s">
        <v>7411</v>
      </c>
      <c r="B4" t="s">
        <v>3975</v>
      </c>
      <c r="C4" t="s">
        <v>7375</v>
      </c>
      <c r="D4" t="s">
        <v>7414</v>
      </c>
      <c r="E4" t="s">
        <v>7977</v>
      </c>
    </row>
    <row r="5" spans="1:5" x14ac:dyDescent="0.25">
      <c r="A5" t="s">
        <v>7381</v>
      </c>
      <c r="B5" t="s">
        <v>5265</v>
      </c>
      <c r="C5" t="s">
        <v>7370</v>
      </c>
      <c r="D5" t="s">
        <v>7383</v>
      </c>
      <c r="E5" t="s">
        <v>7978</v>
      </c>
    </row>
    <row r="6" spans="1:5" x14ac:dyDescent="0.25">
      <c r="A6" t="s">
        <v>7376</v>
      </c>
      <c r="B6" t="s">
        <v>5701</v>
      </c>
      <c r="C6" t="s">
        <v>7369</v>
      </c>
      <c r="D6" t="s">
        <v>7390</v>
      </c>
      <c r="E6" t="s">
        <v>7979</v>
      </c>
    </row>
    <row r="7" spans="1:5" x14ac:dyDescent="0.25">
      <c r="A7" t="s">
        <v>7427</v>
      </c>
      <c r="B7" t="s">
        <v>5701</v>
      </c>
      <c r="C7" t="s">
        <v>3452</v>
      </c>
      <c r="D7" t="s">
        <v>7441</v>
      </c>
      <c r="E7" t="s">
        <v>7980</v>
      </c>
    </row>
    <row r="8" spans="1:5" x14ac:dyDescent="0.25">
      <c r="A8" t="s">
        <v>7667</v>
      </c>
      <c r="B8" t="s">
        <v>5701</v>
      </c>
      <c r="C8" t="s">
        <v>7668</v>
      </c>
      <c r="D8" t="s">
        <v>7669</v>
      </c>
      <c r="E8" t="s">
        <v>7981</v>
      </c>
    </row>
    <row r="9" spans="1:5" x14ac:dyDescent="0.25">
      <c r="A9" t="s">
        <v>7670</v>
      </c>
      <c r="B9" t="s">
        <v>7363</v>
      </c>
      <c r="C9" t="s">
        <v>7365</v>
      </c>
      <c r="D9" t="s">
        <v>7671</v>
      </c>
      <c r="E9" t="s">
        <v>7982</v>
      </c>
    </row>
    <row r="10" spans="1:5" x14ac:dyDescent="0.25">
      <c r="A10" t="s">
        <v>5181</v>
      </c>
      <c r="B10" t="s">
        <v>7392</v>
      </c>
      <c r="C10" t="s">
        <v>7369</v>
      </c>
      <c r="D10" t="s">
        <v>7393</v>
      </c>
      <c r="E10" t="s">
        <v>7983</v>
      </c>
    </row>
    <row r="11" spans="1:5" x14ac:dyDescent="0.25">
      <c r="A11" t="s">
        <v>7367</v>
      </c>
      <c r="B11" t="s">
        <v>7368</v>
      </c>
      <c r="C11" t="s">
        <v>3452</v>
      </c>
      <c r="D11" t="s">
        <v>7400</v>
      </c>
      <c r="E11" t="s">
        <v>7984</v>
      </c>
    </row>
    <row r="12" spans="1:5" x14ac:dyDescent="0.25">
      <c r="A12" t="s">
        <v>1322</v>
      </c>
      <c r="B12" t="s">
        <v>3975</v>
      </c>
      <c r="C12" t="s">
        <v>7370</v>
      </c>
      <c r="D12" t="s">
        <v>7398</v>
      </c>
      <c r="E12" t="s">
        <v>7985</v>
      </c>
    </row>
    <row r="13" spans="1:5" x14ac:dyDescent="0.25">
      <c r="A13" t="s">
        <v>7389</v>
      </c>
      <c r="B13" t="s">
        <v>5701</v>
      </c>
      <c r="C13" t="s">
        <v>7369</v>
      </c>
      <c r="D13" t="s">
        <v>7452</v>
      </c>
      <c r="E13" t="s">
        <v>7986</v>
      </c>
    </row>
    <row r="14" spans="1:5" x14ac:dyDescent="0.25">
      <c r="A14" t="s">
        <v>7404</v>
      </c>
      <c r="B14" t="s">
        <v>7392</v>
      </c>
      <c r="C14" t="s">
        <v>3452</v>
      </c>
      <c r="D14" t="s">
        <v>7405</v>
      </c>
      <c r="E14" t="s">
        <v>7987</v>
      </c>
    </row>
    <row r="15" spans="1:5" x14ac:dyDescent="0.25">
      <c r="A15" t="s">
        <v>7402</v>
      </c>
      <c r="B15" t="s">
        <v>7363</v>
      </c>
      <c r="C15" t="s">
        <v>7365</v>
      </c>
      <c r="D15" t="s">
        <v>7403</v>
      </c>
      <c r="E15" t="s">
        <v>7988</v>
      </c>
    </row>
    <row r="16" spans="1:5" x14ac:dyDescent="0.25">
      <c r="A16" t="s">
        <v>7385</v>
      </c>
      <c r="B16" t="s">
        <v>3673</v>
      </c>
      <c r="C16" t="s">
        <v>3452</v>
      </c>
      <c r="D16" t="s">
        <v>7387</v>
      </c>
      <c r="E16" t="s">
        <v>7989</v>
      </c>
    </row>
    <row r="17" spans="1:5" x14ac:dyDescent="0.25">
      <c r="A17" t="s">
        <v>7431</v>
      </c>
      <c r="B17" t="s">
        <v>5701</v>
      </c>
      <c r="C17" t="s">
        <v>7375</v>
      </c>
      <c r="D17" t="s">
        <v>7432</v>
      </c>
      <c r="E17" t="s">
        <v>7990</v>
      </c>
    </row>
    <row r="18" spans="1:5" x14ac:dyDescent="0.25">
      <c r="A18" t="s">
        <v>7377</v>
      </c>
      <c r="B18" t="s">
        <v>3975</v>
      </c>
      <c r="C18" t="s">
        <v>3452</v>
      </c>
      <c r="D18" t="s">
        <v>7395</v>
      </c>
      <c r="E18" t="s">
        <v>7991</v>
      </c>
    </row>
    <row r="19" spans="1:5" x14ac:dyDescent="0.25">
      <c r="A19" t="s">
        <v>7391</v>
      </c>
      <c r="B19" t="s">
        <v>5701</v>
      </c>
      <c r="C19" t="s">
        <v>3452</v>
      </c>
      <c r="D19" t="s">
        <v>7453</v>
      </c>
      <c r="E19" t="s">
        <v>7992</v>
      </c>
    </row>
    <row r="20" spans="1:5" x14ac:dyDescent="0.25">
      <c r="A20" t="s">
        <v>7373</v>
      </c>
      <c r="B20" t="s">
        <v>5265</v>
      </c>
      <c r="C20" t="s">
        <v>7375</v>
      </c>
      <c r="D20" t="s">
        <v>7374</v>
      </c>
      <c r="E20" t="s">
        <v>7993</v>
      </c>
    </row>
    <row r="21" spans="1:5" x14ac:dyDescent="0.25">
      <c r="A21" t="s">
        <v>7366</v>
      </c>
      <c r="B21" t="s">
        <v>7363</v>
      </c>
      <c r="C21" t="s">
        <v>7369</v>
      </c>
      <c r="D21" t="s">
        <v>7397</v>
      </c>
      <c r="E21" t="s">
        <v>7994</v>
      </c>
    </row>
    <row r="22" spans="1:5" x14ac:dyDescent="0.25">
      <c r="A22" t="s">
        <v>7364</v>
      </c>
      <c r="B22" t="s">
        <v>7363</v>
      </c>
      <c r="C22" t="s">
        <v>7365</v>
      </c>
      <c r="D22" t="s">
        <v>7399</v>
      </c>
      <c r="E22" t="s">
        <v>7995</v>
      </c>
    </row>
    <row r="23" spans="1:5" x14ac:dyDescent="0.25">
      <c r="A23" t="s">
        <v>7380</v>
      </c>
      <c r="B23" t="s">
        <v>3673</v>
      </c>
      <c r="C23" t="s">
        <v>3452</v>
      </c>
      <c r="D23" t="s">
        <v>7394</v>
      </c>
      <c r="E23" t="s">
        <v>7996</v>
      </c>
    </row>
    <row r="24" spans="1:5" x14ac:dyDescent="0.25">
      <c r="A24" t="s">
        <v>5428</v>
      </c>
      <c r="B24" t="s">
        <v>5701</v>
      </c>
      <c r="C24" t="s">
        <v>7361</v>
      </c>
      <c r="D24" t="s">
        <v>7386</v>
      </c>
      <c r="E24" t="s">
        <v>7997</v>
      </c>
    </row>
    <row r="25" spans="1:5" x14ac:dyDescent="0.25">
      <c r="A25" t="s">
        <v>5241</v>
      </c>
      <c r="B25" t="s">
        <v>5265</v>
      </c>
      <c r="C25" t="s">
        <v>3452</v>
      </c>
      <c r="D25" t="s">
        <v>7382</v>
      </c>
      <c r="E25" t="s">
        <v>7998</v>
      </c>
    </row>
    <row r="26" spans="1:5" x14ac:dyDescent="0.25">
      <c r="A26" t="s">
        <v>7429</v>
      </c>
      <c r="B26" t="s">
        <v>5701</v>
      </c>
      <c r="C26" t="s">
        <v>3452</v>
      </c>
      <c r="D26" t="s">
        <v>7440</v>
      </c>
      <c r="E26" t="s">
        <v>7999</v>
      </c>
    </row>
    <row r="27" spans="1:5" x14ac:dyDescent="0.25">
      <c r="A27" t="s">
        <v>5255</v>
      </c>
      <c r="B27" t="s">
        <v>7392</v>
      </c>
      <c r="C27" t="s">
        <v>7365</v>
      </c>
      <c r="D27" t="s">
        <v>7372</v>
      </c>
      <c r="E27" t="s">
        <v>8000</v>
      </c>
    </row>
    <row r="28" spans="1:5" x14ac:dyDescent="0.25">
      <c r="A28" t="s">
        <v>7371</v>
      </c>
      <c r="B28" t="s">
        <v>3975</v>
      </c>
      <c r="C28" t="s">
        <v>7370</v>
      </c>
      <c r="D28" t="s">
        <v>7396</v>
      </c>
      <c r="E28" t="s">
        <v>8001</v>
      </c>
    </row>
    <row r="29" spans="1:5" x14ac:dyDescent="0.25">
      <c r="A29" t="s">
        <v>7379</v>
      </c>
      <c r="B29" t="s">
        <v>5265</v>
      </c>
      <c r="C29" t="s">
        <v>7378</v>
      </c>
      <c r="D29" t="s">
        <v>7454</v>
      </c>
      <c r="E29" t="s">
        <v>8002</v>
      </c>
    </row>
    <row r="30" spans="1:5" x14ac:dyDescent="0.25">
      <c r="A30" t="s">
        <v>7359</v>
      </c>
      <c r="B30" t="s">
        <v>3673</v>
      </c>
      <c r="C30" t="s">
        <v>3452</v>
      </c>
      <c r="D30" t="s">
        <v>7360</v>
      </c>
      <c r="E30" t="s">
        <v>8003</v>
      </c>
    </row>
    <row r="31" spans="1:5" x14ac:dyDescent="0.25">
      <c r="A31" t="s">
        <v>7409</v>
      </c>
      <c r="B31" t="s">
        <v>7392</v>
      </c>
      <c r="C31" t="s">
        <v>7369</v>
      </c>
      <c r="D31" t="s">
        <v>7410</v>
      </c>
      <c r="E31" t="s">
        <v>8004</v>
      </c>
    </row>
    <row r="32" spans="1:5" x14ac:dyDescent="0.25">
      <c r="A32" t="s">
        <v>7947</v>
      </c>
      <c r="B32" t="s">
        <v>7392</v>
      </c>
      <c r="C32" t="s">
        <v>3452</v>
      </c>
      <c r="D32" t="s">
        <v>7948</v>
      </c>
      <c r="E32" t="s">
        <v>8005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
  <sheetViews>
    <sheetView workbookViewId="0">
      <selection activeCell="D54" sqref="D54"/>
    </sheetView>
  </sheetViews>
  <sheetFormatPr defaultRowHeight="15" x14ac:dyDescent="0.25"/>
  <cols>
    <col min="1" max="1" width="9.28515625" bestFit="1" customWidth="1"/>
    <col min="2" max="2" width="7.42578125" customWidth="1"/>
    <col min="3" max="3" width="15.42578125" bestFit="1" customWidth="1"/>
    <col min="4" max="4" width="102.85546875" bestFit="1" customWidth="1"/>
    <col min="5" max="5" width="18.7109375" customWidth="1"/>
    <col min="6" max="6" width="75.28515625" bestFit="1" customWidth="1"/>
    <col min="7" max="7" width="18.140625" customWidth="1"/>
    <col min="8" max="8" width="43.5703125" bestFit="1" customWidth="1"/>
    <col min="9" max="9" width="15" bestFit="1" customWidth="1"/>
    <col min="10" max="10" width="13.42578125" bestFit="1" customWidth="1"/>
    <col min="11" max="11" width="22.42578125" bestFit="1" customWidth="1"/>
    <col min="12" max="12" width="11.7109375" bestFit="1" customWidth="1"/>
    <col min="13" max="13" width="9.28515625" bestFit="1" customWidth="1"/>
  </cols>
  <sheetData>
    <row r="1" spans="1:13" x14ac:dyDescent="0.25">
      <c r="A1" t="s">
        <v>165</v>
      </c>
      <c r="B1" t="s">
        <v>167</v>
      </c>
      <c r="C1" t="s">
        <v>1</v>
      </c>
      <c r="D1" t="s">
        <v>3965</v>
      </c>
      <c r="E1" t="s">
        <v>3966</v>
      </c>
      <c r="F1" t="s">
        <v>3967</v>
      </c>
      <c r="G1" t="s">
        <v>3968</v>
      </c>
      <c r="H1" t="s">
        <v>3969</v>
      </c>
      <c r="I1" t="s">
        <v>3970</v>
      </c>
      <c r="J1" t="s">
        <v>3971</v>
      </c>
      <c r="K1" t="s">
        <v>3972</v>
      </c>
      <c r="L1" t="s">
        <v>3973</v>
      </c>
      <c r="M1" t="s">
        <v>7</v>
      </c>
    </row>
    <row r="2" spans="1:13" x14ac:dyDescent="0.25">
      <c r="A2" t="s">
        <v>3994</v>
      </c>
      <c r="B2" t="s">
        <v>3984</v>
      </c>
      <c r="C2" t="s">
        <v>501</v>
      </c>
      <c r="D2" t="s">
        <v>8067</v>
      </c>
      <c r="E2" t="s">
        <v>3995</v>
      </c>
      <c r="F2" t="s">
        <v>8068</v>
      </c>
      <c r="G2" t="s">
        <v>3996</v>
      </c>
      <c r="H2" t="s">
        <v>3997</v>
      </c>
      <c r="I2" t="s">
        <v>3988</v>
      </c>
      <c r="J2" t="s">
        <v>187</v>
      </c>
      <c r="K2" t="s">
        <v>3998</v>
      </c>
      <c r="L2" t="s">
        <v>3999</v>
      </c>
      <c r="M2" t="s">
        <v>3994</v>
      </c>
    </row>
    <row r="3" spans="1:13" x14ac:dyDescent="0.25">
      <c r="A3" t="s">
        <v>3991</v>
      </c>
      <c r="B3" t="s">
        <v>3975</v>
      </c>
      <c r="C3" t="s">
        <v>90</v>
      </c>
      <c r="D3" t="s">
        <v>8069</v>
      </c>
      <c r="E3" t="s">
        <v>7459</v>
      </c>
      <c r="F3" t="s">
        <v>8070</v>
      </c>
      <c r="G3" t="s">
        <v>7460</v>
      </c>
      <c r="H3" t="s">
        <v>3992</v>
      </c>
      <c r="I3" t="s">
        <v>3452</v>
      </c>
      <c r="J3" t="s">
        <v>187</v>
      </c>
      <c r="K3" t="s">
        <v>3993</v>
      </c>
      <c r="L3" t="s">
        <v>3978</v>
      </c>
      <c r="M3" t="s">
        <v>3991</v>
      </c>
    </row>
    <row r="4" spans="1:13" x14ac:dyDescent="0.25">
      <c r="A4" t="s">
        <v>3983</v>
      </c>
      <c r="B4" t="s">
        <v>3984</v>
      </c>
      <c r="C4" t="s">
        <v>1649</v>
      </c>
      <c r="D4" t="s">
        <v>8071</v>
      </c>
      <c r="E4" t="s">
        <v>3985</v>
      </c>
      <c r="F4" t="s">
        <v>8072</v>
      </c>
      <c r="G4" t="s">
        <v>3986</v>
      </c>
      <c r="H4" t="s">
        <v>3987</v>
      </c>
      <c r="I4" t="s">
        <v>3988</v>
      </c>
      <c r="J4" t="s">
        <v>3989</v>
      </c>
      <c r="K4" t="s">
        <v>3990</v>
      </c>
      <c r="L4" t="s">
        <v>3978</v>
      </c>
      <c r="M4" t="s">
        <v>3983</v>
      </c>
    </row>
    <row r="5" spans="1:13" x14ac:dyDescent="0.25">
      <c r="A5" t="s">
        <v>3979</v>
      </c>
      <c r="B5" t="s">
        <v>3975</v>
      </c>
      <c r="C5" t="s">
        <v>1649</v>
      </c>
      <c r="D5" t="s">
        <v>8006</v>
      </c>
      <c r="E5" t="s">
        <v>3980</v>
      </c>
      <c r="F5" t="s">
        <v>9937</v>
      </c>
      <c r="G5" t="s">
        <v>9938</v>
      </c>
      <c r="H5" t="s">
        <v>3981</v>
      </c>
      <c r="I5" t="s">
        <v>3452</v>
      </c>
      <c r="J5" t="s">
        <v>187</v>
      </c>
      <c r="K5" t="s">
        <v>3982</v>
      </c>
      <c r="L5" t="s">
        <v>3978</v>
      </c>
      <c r="M5" t="s">
        <v>3979</v>
      </c>
    </row>
    <row r="6" spans="1:13" x14ac:dyDescent="0.25">
      <c r="A6" t="s">
        <v>3974</v>
      </c>
      <c r="B6" t="s">
        <v>3975</v>
      </c>
      <c r="C6" t="s">
        <v>90</v>
      </c>
      <c r="D6" t="s">
        <v>7649</v>
      </c>
      <c r="E6" t="s">
        <v>7461</v>
      </c>
      <c r="F6" t="s">
        <v>8073</v>
      </c>
      <c r="G6" t="s">
        <v>7462</v>
      </c>
      <c r="H6" t="s">
        <v>3976</v>
      </c>
      <c r="I6" t="s">
        <v>3452</v>
      </c>
      <c r="J6" t="s">
        <v>187</v>
      </c>
      <c r="K6" t="s">
        <v>3977</v>
      </c>
      <c r="L6" t="s">
        <v>3978</v>
      </c>
      <c r="M6" t="s">
        <v>3974</v>
      </c>
    </row>
    <row r="7" spans="1:13" x14ac:dyDescent="0.25">
      <c r="A7" t="s">
        <v>5130</v>
      </c>
      <c r="B7" t="s">
        <v>3984</v>
      </c>
      <c r="C7" t="s">
        <v>1649</v>
      </c>
      <c r="D7" t="s">
        <v>8074</v>
      </c>
      <c r="E7" t="s">
        <v>7616</v>
      </c>
      <c r="F7" t="s">
        <v>9939</v>
      </c>
      <c r="G7" t="s">
        <v>9940</v>
      </c>
      <c r="H7" t="s">
        <v>7599</v>
      </c>
      <c r="I7" t="s">
        <v>7600</v>
      </c>
      <c r="J7" t="s">
        <v>187</v>
      </c>
      <c r="K7" t="s">
        <v>7617</v>
      </c>
      <c r="L7" t="s">
        <v>3978</v>
      </c>
      <c r="M7" t="s">
        <v>5130</v>
      </c>
    </row>
    <row r="8" spans="1:13" x14ac:dyDescent="0.25">
      <c r="A8" t="s">
        <v>5259</v>
      </c>
      <c r="B8" t="s">
        <v>3984</v>
      </c>
      <c r="C8" t="s">
        <v>90</v>
      </c>
      <c r="H8" t="s">
        <v>7597</v>
      </c>
      <c r="I8" t="s">
        <v>7596</v>
      </c>
      <c r="J8" t="s">
        <v>187</v>
      </c>
      <c r="K8" t="s">
        <v>7618</v>
      </c>
      <c r="L8" t="s">
        <v>3978</v>
      </c>
      <c r="M8" t="s">
        <v>5259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7"/>
  <sheetViews>
    <sheetView workbookViewId="0">
      <selection activeCell="D24" sqref="D24"/>
    </sheetView>
  </sheetViews>
  <sheetFormatPr defaultRowHeight="15" x14ac:dyDescent="0.25"/>
  <cols>
    <col min="1" max="1" width="23.140625" bestFit="1" customWidth="1"/>
    <col min="2" max="2" width="18.7109375" bestFit="1" customWidth="1"/>
    <col min="3" max="3" width="6.7109375" bestFit="1" customWidth="1"/>
    <col min="4" max="4" width="9.42578125" bestFit="1" customWidth="1"/>
    <col min="5" max="5" width="15" bestFit="1" customWidth="1"/>
    <col min="6" max="6" width="9.42578125" customWidth="1"/>
    <col min="7" max="7" width="11.85546875" customWidth="1"/>
    <col min="8" max="8" width="7.7109375" customWidth="1"/>
    <col min="9" max="9" width="10.7109375" customWidth="1"/>
    <col min="10" max="10" width="9.85546875" customWidth="1"/>
    <col min="11" max="11" width="11.28515625" customWidth="1"/>
    <col min="12" max="12" width="14.140625" customWidth="1"/>
    <col min="13" max="13" width="14.42578125" customWidth="1"/>
    <col min="14" max="14" width="14.7109375" customWidth="1"/>
    <col min="15" max="15" width="11.42578125" customWidth="1"/>
    <col min="16" max="16" width="11" bestFit="1" customWidth="1"/>
    <col min="17" max="17" width="10.5703125" customWidth="1"/>
    <col min="18" max="18" width="10.85546875" customWidth="1"/>
    <col min="19" max="19" width="15.42578125" bestFit="1" customWidth="1"/>
    <col min="20" max="20" width="9.7109375" customWidth="1"/>
    <col min="21" max="21" width="10.5703125" customWidth="1"/>
    <col min="22" max="23" width="10.85546875" customWidth="1"/>
    <col min="24" max="24" width="9.7109375" customWidth="1"/>
    <col min="25" max="25" width="10.5703125" customWidth="1"/>
    <col min="26" max="26" width="10.85546875" customWidth="1"/>
    <col min="27" max="27" width="11.7109375" customWidth="1"/>
    <col min="28" max="28" width="11" bestFit="1" customWidth="1"/>
    <col min="29" max="29" width="10.85546875" customWidth="1"/>
    <col min="30" max="30" width="11" customWidth="1"/>
  </cols>
  <sheetData>
    <row r="1" spans="1:38" x14ac:dyDescent="0.25">
      <c r="A1" t="s">
        <v>0</v>
      </c>
      <c r="B1" t="s">
        <v>1</v>
      </c>
      <c r="C1" t="s">
        <v>2</v>
      </c>
      <c r="D1" t="s">
        <v>3</v>
      </c>
      <c r="E1" t="s">
        <v>4</v>
      </c>
      <c r="F1" t="s">
        <v>5</v>
      </c>
      <c r="G1" t="s">
        <v>6</v>
      </c>
      <c r="H1" t="s">
        <v>7</v>
      </c>
      <c r="I1" t="s">
        <v>8</v>
      </c>
      <c r="J1" t="s">
        <v>7750</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x14ac:dyDescent="0.25">
      <c r="A2" t="s">
        <v>37</v>
      </c>
      <c r="B2" t="s">
        <v>38</v>
      </c>
      <c r="C2" t="s">
        <v>39</v>
      </c>
      <c r="F2" t="s">
        <v>40</v>
      </c>
      <c r="G2" t="s">
        <v>41</v>
      </c>
      <c r="H2" t="s">
        <v>42</v>
      </c>
      <c r="I2" t="s">
        <v>43</v>
      </c>
      <c r="O2" t="s">
        <v>44</v>
      </c>
      <c r="P2" t="s">
        <v>45</v>
      </c>
      <c r="Q2" t="s">
        <v>46</v>
      </c>
      <c r="R2" t="s">
        <v>47</v>
      </c>
      <c r="S2" t="s">
        <v>48</v>
      </c>
      <c r="T2" t="s">
        <v>49</v>
      </c>
      <c r="U2" t="s">
        <v>50</v>
      </c>
      <c r="V2" t="s">
        <v>51</v>
      </c>
      <c r="W2" t="s">
        <v>52</v>
      </c>
      <c r="Y2" t="s">
        <v>53</v>
      </c>
      <c r="Z2" t="s">
        <v>54</v>
      </c>
      <c r="AA2" t="s">
        <v>55</v>
      </c>
      <c r="AC2" t="s">
        <v>56</v>
      </c>
      <c r="AD2" t="s">
        <v>57</v>
      </c>
    </row>
    <row r="3" spans="1:38" x14ac:dyDescent="0.25">
      <c r="A3" t="s">
        <v>159</v>
      </c>
      <c r="B3" t="s">
        <v>160</v>
      </c>
      <c r="C3" t="s">
        <v>39</v>
      </c>
      <c r="E3" t="s">
        <v>161</v>
      </c>
      <c r="F3" t="s">
        <v>40</v>
      </c>
      <c r="G3" t="s">
        <v>41</v>
      </c>
      <c r="H3" t="s">
        <v>162</v>
      </c>
      <c r="O3" t="s">
        <v>163</v>
      </c>
      <c r="P3" t="s">
        <v>45</v>
      </c>
      <c r="R3" t="s">
        <v>164</v>
      </c>
      <c r="S3" t="s">
        <v>99</v>
      </c>
      <c r="V3" t="s">
        <v>101</v>
      </c>
    </row>
    <row r="4" spans="1:38" x14ac:dyDescent="0.25">
      <c r="A4" t="s">
        <v>58</v>
      </c>
      <c r="B4" t="s">
        <v>38</v>
      </c>
      <c r="C4" t="s">
        <v>39</v>
      </c>
      <c r="F4" t="s">
        <v>40</v>
      </c>
      <c r="G4" t="s">
        <v>41</v>
      </c>
      <c r="H4" t="s">
        <v>59</v>
      </c>
      <c r="I4" t="s">
        <v>60</v>
      </c>
      <c r="K4" t="s">
        <v>61</v>
      </c>
      <c r="L4" t="s">
        <v>62</v>
      </c>
      <c r="O4" t="s">
        <v>63</v>
      </c>
      <c r="R4" t="s">
        <v>64</v>
      </c>
      <c r="S4" t="s">
        <v>65</v>
      </c>
      <c r="V4" t="s">
        <v>66</v>
      </c>
      <c r="W4" t="s">
        <v>67</v>
      </c>
      <c r="Z4" t="s">
        <v>68</v>
      </c>
    </row>
    <row r="5" spans="1:38" x14ac:dyDescent="0.25">
      <c r="A5" t="s">
        <v>131</v>
      </c>
      <c r="B5" t="s">
        <v>90</v>
      </c>
      <c r="C5" t="s">
        <v>39</v>
      </c>
      <c r="F5" t="s">
        <v>40</v>
      </c>
      <c r="G5" t="s">
        <v>41</v>
      </c>
      <c r="H5" t="s">
        <v>132</v>
      </c>
      <c r="I5" t="s">
        <v>133</v>
      </c>
      <c r="O5" t="s">
        <v>134</v>
      </c>
      <c r="P5" t="s">
        <v>45</v>
      </c>
      <c r="Q5" t="s">
        <v>135</v>
      </c>
      <c r="R5" t="s">
        <v>136</v>
      </c>
      <c r="S5" t="s">
        <v>99</v>
      </c>
      <c r="U5" t="s">
        <v>137</v>
      </c>
      <c r="V5" t="s">
        <v>138</v>
      </c>
      <c r="W5" t="s">
        <v>139</v>
      </c>
      <c r="Y5" t="s">
        <v>140</v>
      </c>
      <c r="Z5" t="s">
        <v>141</v>
      </c>
      <c r="AA5" t="s">
        <v>142</v>
      </c>
      <c r="AC5" t="s">
        <v>143</v>
      </c>
      <c r="AD5" t="s">
        <v>144</v>
      </c>
      <c r="AE5" t="s">
        <v>145</v>
      </c>
      <c r="AG5" t="s">
        <v>146</v>
      </c>
      <c r="AH5" t="s">
        <v>147</v>
      </c>
    </row>
    <row r="6" spans="1:38" x14ac:dyDescent="0.25">
      <c r="A6" t="s">
        <v>7767</v>
      </c>
      <c r="B6" t="s">
        <v>2698</v>
      </c>
      <c r="C6" t="s">
        <v>39</v>
      </c>
      <c r="F6" t="s">
        <v>40</v>
      </c>
      <c r="G6" t="s">
        <v>41</v>
      </c>
      <c r="H6" t="s">
        <v>7768</v>
      </c>
      <c r="O6" t="s">
        <v>7769</v>
      </c>
      <c r="R6" t="s">
        <v>7770</v>
      </c>
      <c r="S6" t="s">
        <v>99</v>
      </c>
      <c r="V6" t="s">
        <v>101</v>
      </c>
    </row>
    <row r="7" spans="1:38" x14ac:dyDescent="0.25">
      <c r="A7" t="s">
        <v>102</v>
      </c>
      <c r="B7" t="s">
        <v>38</v>
      </c>
      <c r="C7" t="s">
        <v>39</v>
      </c>
      <c r="F7" t="s">
        <v>40</v>
      </c>
      <c r="G7" t="s">
        <v>41</v>
      </c>
      <c r="H7" t="s">
        <v>103</v>
      </c>
      <c r="I7" t="s">
        <v>104</v>
      </c>
      <c r="O7" t="s">
        <v>105</v>
      </c>
      <c r="Q7" t="s">
        <v>106</v>
      </c>
      <c r="R7" t="s">
        <v>107</v>
      </c>
      <c r="S7" t="s">
        <v>108</v>
      </c>
      <c r="U7" t="s">
        <v>109</v>
      </c>
      <c r="V7" t="s">
        <v>110</v>
      </c>
    </row>
    <row r="8" spans="1:38" x14ac:dyDescent="0.25">
      <c r="A8" t="s">
        <v>111</v>
      </c>
      <c r="B8" t="s">
        <v>38</v>
      </c>
      <c r="C8" t="s">
        <v>39</v>
      </c>
      <c r="E8" t="s">
        <v>112</v>
      </c>
      <c r="F8" t="s">
        <v>40</v>
      </c>
      <c r="G8" t="s">
        <v>41</v>
      </c>
      <c r="H8" t="s">
        <v>113</v>
      </c>
      <c r="I8" t="s">
        <v>114</v>
      </c>
      <c r="O8" t="s">
        <v>115</v>
      </c>
      <c r="Q8" t="s">
        <v>116</v>
      </c>
      <c r="R8" t="s">
        <v>117</v>
      </c>
      <c r="S8" t="s">
        <v>118</v>
      </c>
      <c r="U8" t="s">
        <v>119</v>
      </c>
      <c r="V8" t="s">
        <v>120</v>
      </c>
    </row>
    <row r="9" spans="1:38" x14ac:dyDescent="0.25">
      <c r="A9" t="s">
        <v>7764</v>
      </c>
      <c r="B9" t="s">
        <v>2698</v>
      </c>
      <c r="C9" t="s">
        <v>39</v>
      </c>
      <c r="F9" t="s">
        <v>40</v>
      </c>
      <c r="G9" t="s">
        <v>3496</v>
      </c>
      <c r="H9" t="s">
        <v>7765</v>
      </c>
      <c r="J9" t="s">
        <v>7766</v>
      </c>
      <c r="O9" t="s">
        <v>99</v>
      </c>
      <c r="R9" t="s">
        <v>101</v>
      </c>
    </row>
    <row r="10" spans="1:38" x14ac:dyDescent="0.25">
      <c r="A10" t="s">
        <v>79</v>
      </c>
      <c r="B10" t="s">
        <v>38</v>
      </c>
      <c r="C10" t="s">
        <v>39</v>
      </c>
      <c r="E10" t="s">
        <v>80</v>
      </c>
      <c r="F10" t="s">
        <v>40</v>
      </c>
      <c r="G10" t="s">
        <v>41</v>
      </c>
      <c r="H10" t="s">
        <v>81</v>
      </c>
      <c r="I10" t="s">
        <v>82</v>
      </c>
      <c r="O10" t="s">
        <v>83</v>
      </c>
      <c r="Q10" t="s">
        <v>84</v>
      </c>
      <c r="R10" t="s">
        <v>85</v>
      </c>
      <c r="S10" t="s">
        <v>86</v>
      </c>
      <c r="U10" t="s">
        <v>87</v>
      </c>
      <c r="V10" t="s">
        <v>88</v>
      </c>
    </row>
    <row r="11" spans="1:38" x14ac:dyDescent="0.25">
      <c r="A11" t="s">
        <v>7751</v>
      </c>
      <c r="B11" t="s">
        <v>38</v>
      </c>
      <c r="C11" t="s">
        <v>39</v>
      </c>
      <c r="E11" t="s">
        <v>7752</v>
      </c>
      <c r="F11" t="s">
        <v>40</v>
      </c>
      <c r="G11" t="s">
        <v>41</v>
      </c>
      <c r="H11" t="s">
        <v>7753</v>
      </c>
      <c r="I11" t="s">
        <v>7754</v>
      </c>
      <c r="O11" t="s">
        <v>7755</v>
      </c>
      <c r="Q11" t="s">
        <v>7756</v>
      </c>
      <c r="R11" t="s">
        <v>7757</v>
      </c>
      <c r="S11" t="s">
        <v>7758</v>
      </c>
      <c r="U11" t="s">
        <v>7759</v>
      </c>
      <c r="V11" t="s">
        <v>7760</v>
      </c>
      <c r="W11" t="s">
        <v>7761</v>
      </c>
      <c r="Y11" t="s">
        <v>7762</v>
      </c>
      <c r="Z11" t="s">
        <v>7763</v>
      </c>
    </row>
    <row r="12" spans="1:38" x14ac:dyDescent="0.25">
      <c r="A12" t="s">
        <v>148</v>
      </c>
      <c r="B12" t="s">
        <v>38</v>
      </c>
      <c r="C12" t="s">
        <v>39</v>
      </c>
      <c r="E12" t="s">
        <v>149</v>
      </c>
      <c r="F12" t="s">
        <v>40</v>
      </c>
      <c r="G12" t="s">
        <v>41</v>
      </c>
      <c r="H12" t="s">
        <v>150</v>
      </c>
      <c r="I12" t="s">
        <v>151</v>
      </c>
      <c r="O12" t="s">
        <v>152</v>
      </c>
      <c r="Q12" t="s">
        <v>153</v>
      </c>
      <c r="R12" t="s">
        <v>154</v>
      </c>
      <c r="S12" t="s">
        <v>155</v>
      </c>
      <c r="U12" t="s">
        <v>153</v>
      </c>
      <c r="V12" t="s">
        <v>156</v>
      </c>
      <c r="W12" t="s">
        <v>157</v>
      </c>
      <c r="Y12" t="s">
        <v>153</v>
      </c>
      <c r="Z12" t="s">
        <v>158</v>
      </c>
    </row>
    <row r="13" spans="1:38" x14ac:dyDescent="0.25">
      <c r="A13" t="s">
        <v>89</v>
      </c>
      <c r="B13" t="s">
        <v>90</v>
      </c>
      <c r="C13" t="s">
        <v>39</v>
      </c>
      <c r="F13" t="s">
        <v>40</v>
      </c>
      <c r="G13" t="s">
        <v>41</v>
      </c>
      <c r="H13" t="s">
        <v>91</v>
      </c>
      <c r="I13" t="s">
        <v>92</v>
      </c>
      <c r="M13" t="s">
        <v>93</v>
      </c>
      <c r="N13" t="s">
        <v>94</v>
      </c>
      <c r="O13" t="s">
        <v>95</v>
      </c>
      <c r="P13" t="s">
        <v>45</v>
      </c>
      <c r="R13" t="s">
        <v>96</v>
      </c>
      <c r="S13" t="s">
        <v>97</v>
      </c>
      <c r="T13" t="s">
        <v>49</v>
      </c>
      <c r="V13" t="s">
        <v>98</v>
      </c>
      <c r="W13" t="s">
        <v>99</v>
      </c>
      <c r="Y13" t="s">
        <v>100</v>
      </c>
      <c r="Z13" t="s">
        <v>101</v>
      </c>
    </row>
    <row r="14" spans="1:38" x14ac:dyDescent="0.25">
      <c r="A14" t="s">
        <v>7781</v>
      </c>
      <c r="B14" t="s">
        <v>90</v>
      </c>
      <c r="C14" t="s">
        <v>39</v>
      </c>
      <c r="E14" t="s">
        <v>7782</v>
      </c>
      <c r="F14" t="s">
        <v>40</v>
      </c>
      <c r="G14" t="s">
        <v>41</v>
      </c>
      <c r="H14" t="s">
        <v>7783</v>
      </c>
      <c r="I14" t="s">
        <v>7784</v>
      </c>
      <c r="O14" t="s">
        <v>7785</v>
      </c>
      <c r="Q14" t="s">
        <v>7786</v>
      </c>
      <c r="R14" t="s">
        <v>7787</v>
      </c>
      <c r="S14" t="s">
        <v>7788</v>
      </c>
      <c r="U14" t="s">
        <v>7786</v>
      </c>
      <c r="V14" t="s">
        <v>7789</v>
      </c>
      <c r="W14" t="s">
        <v>7790</v>
      </c>
      <c r="Y14" t="s">
        <v>7786</v>
      </c>
      <c r="Z14" t="s">
        <v>7791</v>
      </c>
      <c r="AA14" t="s">
        <v>99</v>
      </c>
      <c r="AC14" t="s">
        <v>7792</v>
      </c>
      <c r="AD14" t="s">
        <v>101</v>
      </c>
    </row>
    <row r="15" spans="1:38" x14ac:dyDescent="0.25">
      <c r="A15" t="s">
        <v>69</v>
      </c>
      <c r="B15" t="s">
        <v>38</v>
      </c>
      <c r="C15" t="s">
        <v>39</v>
      </c>
      <c r="E15" t="s">
        <v>70</v>
      </c>
      <c r="F15" t="s">
        <v>40</v>
      </c>
      <c r="G15" t="s">
        <v>41</v>
      </c>
      <c r="H15" t="s">
        <v>71</v>
      </c>
      <c r="I15" t="s">
        <v>72</v>
      </c>
      <c r="O15" t="s">
        <v>73</v>
      </c>
      <c r="Q15" t="s">
        <v>74</v>
      </c>
      <c r="R15" t="s">
        <v>75</v>
      </c>
      <c r="S15" t="s">
        <v>76</v>
      </c>
      <c r="U15" t="s">
        <v>77</v>
      </c>
      <c r="V15" t="s">
        <v>78</v>
      </c>
    </row>
    <row r="16" spans="1:38" x14ac:dyDescent="0.25">
      <c r="A16" t="s">
        <v>7771</v>
      </c>
      <c r="B16" t="s">
        <v>90</v>
      </c>
      <c r="C16" t="s">
        <v>39</v>
      </c>
      <c r="E16" t="s">
        <v>7772</v>
      </c>
      <c r="F16" t="s">
        <v>40</v>
      </c>
      <c r="G16" t="s">
        <v>41</v>
      </c>
      <c r="H16" t="s">
        <v>7773</v>
      </c>
      <c r="I16" t="s">
        <v>7774</v>
      </c>
      <c r="O16" t="s">
        <v>7758</v>
      </c>
      <c r="Q16" t="s">
        <v>7775</v>
      </c>
      <c r="R16" t="s">
        <v>7760</v>
      </c>
      <c r="S16" t="s">
        <v>7755</v>
      </c>
      <c r="U16" t="s">
        <v>7776</v>
      </c>
      <c r="V16" t="s">
        <v>7757</v>
      </c>
      <c r="W16" t="s">
        <v>7777</v>
      </c>
      <c r="Y16" t="s">
        <v>7778</v>
      </c>
      <c r="Z16" t="s">
        <v>7779</v>
      </c>
      <c r="AA16" t="s">
        <v>5701</v>
      </c>
      <c r="AC16" t="s">
        <v>7780</v>
      </c>
      <c r="AD16" t="s">
        <v>101</v>
      </c>
    </row>
    <row r="17" spans="1:22" x14ac:dyDescent="0.25">
      <c r="A17" t="s">
        <v>121</v>
      </c>
      <c r="B17" t="s">
        <v>38</v>
      </c>
      <c r="C17" t="s">
        <v>39</v>
      </c>
      <c r="E17" t="s">
        <v>122</v>
      </c>
      <c r="F17" t="s">
        <v>40</v>
      </c>
      <c r="G17" t="s">
        <v>41</v>
      </c>
      <c r="H17" t="s">
        <v>123</v>
      </c>
      <c r="I17" t="s">
        <v>124</v>
      </c>
      <c r="O17" t="s">
        <v>125</v>
      </c>
      <c r="Q17" t="s">
        <v>126</v>
      </c>
      <c r="R17" t="s">
        <v>127</v>
      </c>
      <c r="S17" t="s">
        <v>128</v>
      </c>
      <c r="U17" t="s">
        <v>129</v>
      </c>
      <c r="V17" t="s">
        <v>130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B4BB-97B5-4320-8C75-98AFFAFD1C9B}">
  <dimension ref="A1:I38"/>
  <sheetViews>
    <sheetView workbookViewId="0">
      <selection activeCell="D43" sqref="D43"/>
    </sheetView>
  </sheetViews>
  <sheetFormatPr defaultRowHeight="15" x14ac:dyDescent="0.25"/>
  <cols>
    <col min="1" max="1" width="20" bestFit="1" customWidth="1"/>
    <col min="2" max="2" width="11.140625" bestFit="1" customWidth="1"/>
    <col min="3" max="3" width="7.5703125" bestFit="1" customWidth="1"/>
    <col min="4" max="4" width="90.140625" bestFit="1" customWidth="1"/>
    <col min="5" max="5" width="63" bestFit="1" customWidth="1"/>
    <col min="6" max="6" width="37.28515625" customWidth="1"/>
    <col min="7" max="7" width="26.5703125" bestFit="1" customWidth="1"/>
    <col min="8" max="8" width="17.85546875" bestFit="1" customWidth="1"/>
    <col min="9" max="9" width="34.5703125" bestFit="1" customWidth="1"/>
  </cols>
  <sheetData>
    <row r="1" spans="1:9" x14ac:dyDescent="0.25">
      <c r="A1" t="s">
        <v>165</v>
      </c>
      <c r="B1" t="s">
        <v>6</v>
      </c>
      <c r="C1" t="s">
        <v>167</v>
      </c>
      <c r="D1" t="s">
        <v>3447</v>
      </c>
      <c r="E1" t="s">
        <v>3490</v>
      </c>
      <c r="F1" t="s">
        <v>170</v>
      </c>
      <c r="G1" t="s">
        <v>1</v>
      </c>
      <c r="H1" t="s">
        <v>7</v>
      </c>
      <c r="I1" t="s">
        <v>7472</v>
      </c>
    </row>
    <row r="2" spans="1:9" x14ac:dyDescent="0.25">
      <c r="A2" t="s">
        <v>7504</v>
      </c>
      <c r="B2" t="s">
        <v>3508</v>
      </c>
      <c r="C2" t="s">
        <v>4487</v>
      </c>
      <c r="D2" t="s">
        <v>7505</v>
      </c>
      <c r="E2" t="s">
        <v>7515</v>
      </c>
      <c r="G2" t="s">
        <v>2619</v>
      </c>
      <c r="H2" t="s">
        <v>7516</v>
      </c>
      <c r="I2" t="s">
        <v>7487</v>
      </c>
    </row>
    <row r="3" spans="1:9" x14ac:dyDescent="0.25">
      <c r="A3" t="s">
        <v>7483</v>
      </c>
      <c r="B3" t="s">
        <v>3508</v>
      </c>
      <c r="C3" t="s">
        <v>4487</v>
      </c>
      <c r="D3" t="s">
        <v>7485</v>
      </c>
      <c r="E3" t="s">
        <v>7509</v>
      </c>
      <c r="F3" t="s">
        <v>8277</v>
      </c>
      <c r="G3" t="s">
        <v>160</v>
      </c>
      <c r="H3" t="s">
        <v>7484</v>
      </c>
      <c r="I3" t="s">
        <v>7474</v>
      </c>
    </row>
    <row r="4" spans="1:9" x14ac:dyDescent="0.25">
      <c r="A4" t="s">
        <v>7488</v>
      </c>
      <c r="B4" t="s">
        <v>3496</v>
      </c>
      <c r="C4" t="s">
        <v>4487</v>
      </c>
      <c r="D4" t="s">
        <v>7489</v>
      </c>
      <c r="E4" t="s">
        <v>7510</v>
      </c>
      <c r="F4" t="s">
        <v>8278</v>
      </c>
      <c r="G4" t="s">
        <v>160</v>
      </c>
      <c r="H4" t="s">
        <v>7493</v>
      </c>
      <c r="I4" t="s">
        <v>7487</v>
      </c>
    </row>
    <row r="5" spans="1:9" x14ac:dyDescent="0.25">
      <c r="A5" t="s">
        <v>7490</v>
      </c>
      <c r="B5" t="s">
        <v>3496</v>
      </c>
      <c r="C5" t="s">
        <v>4487</v>
      </c>
      <c r="D5" t="s">
        <v>7491</v>
      </c>
      <c r="E5" t="s">
        <v>7511</v>
      </c>
      <c r="F5" t="s">
        <v>8278</v>
      </c>
      <c r="G5" t="s">
        <v>160</v>
      </c>
      <c r="H5" t="s">
        <v>7492</v>
      </c>
      <c r="I5" t="s">
        <v>7487</v>
      </c>
    </row>
    <row r="6" spans="1:9" x14ac:dyDescent="0.25">
      <c r="A6" t="s">
        <v>7494</v>
      </c>
      <c r="B6" t="s">
        <v>3496</v>
      </c>
      <c r="C6" t="s">
        <v>4487</v>
      </c>
      <c r="D6" t="s">
        <v>7496</v>
      </c>
      <c r="E6" t="s">
        <v>7512</v>
      </c>
      <c r="F6" t="s">
        <v>8278</v>
      </c>
      <c r="G6" t="s">
        <v>160</v>
      </c>
      <c r="H6" t="s">
        <v>7495</v>
      </c>
      <c r="I6" t="s">
        <v>7487</v>
      </c>
    </row>
    <row r="7" spans="1:9" x14ac:dyDescent="0.25">
      <c r="A7" t="s">
        <v>9970</v>
      </c>
      <c r="B7" t="s">
        <v>3496</v>
      </c>
      <c r="C7" t="s">
        <v>4487</v>
      </c>
      <c r="D7" t="s">
        <v>9971</v>
      </c>
      <c r="E7" t="s">
        <v>9993</v>
      </c>
      <c r="F7" t="s">
        <v>8278</v>
      </c>
      <c r="G7" t="s">
        <v>160</v>
      </c>
      <c r="H7" t="s">
        <v>9972</v>
      </c>
      <c r="I7" t="s">
        <v>7487</v>
      </c>
    </row>
    <row r="8" spans="1:9" x14ac:dyDescent="0.25">
      <c r="A8" t="s">
        <v>5692</v>
      </c>
      <c r="B8" t="s">
        <v>3496</v>
      </c>
      <c r="C8" t="s">
        <v>3517</v>
      </c>
      <c r="D8" t="s">
        <v>14176</v>
      </c>
      <c r="E8" t="s">
        <v>14189</v>
      </c>
      <c r="F8" t="s">
        <v>14175</v>
      </c>
      <c r="G8" t="s">
        <v>90</v>
      </c>
      <c r="H8" t="s">
        <v>5695</v>
      </c>
      <c r="I8" t="s">
        <v>14177</v>
      </c>
    </row>
    <row r="9" spans="1:9" x14ac:dyDescent="0.25">
      <c r="A9" t="s">
        <v>5697</v>
      </c>
      <c r="B9" t="s">
        <v>3496</v>
      </c>
      <c r="C9" t="s">
        <v>4487</v>
      </c>
      <c r="D9" t="s">
        <v>14210</v>
      </c>
      <c r="E9" t="s">
        <v>14218</v>
      </c>
      <c r="F9" t="s">
        <v>14175</v>
      </c>
      <c r="G9" t="s">
        <v>90</v>
      </c>
      <c r="H9" t="s">
        <v>5697</v>
      </c>
      <c r="I9" t="s">
        <v>14177</v>
      </c>
    </row>
    <row r="10" spans="1:9" x14ac:dyDescent="0.25">
      <c r="A10" t="s">
        <v>7500</v>
      </c>
      <c r="B10" t="s">
        <v>3496</v>
      </c>
      <c r="C10" t="s">
        <v>4487</v>
      </c>
      <c r="D10" t="s">
        <v>7501</v>
      </c>
      <c r="E10" t="s">
        <v>7514</v>
      </c>
      <c r="G10" t="s">
        <v>2619</v>
      </c>
      <c r="H10" t="s">
        <v>7502</v>
      </c>
      <c r="I10" t="s">
        <v>7503</v>
      </c>
    </row>
    <row r="11" spans="1:9" x14ac:dyDescent="0.25">
      <c r="A11" t="s">
        <v>3515</v>
      </c>
      <c r="B11" t="s">
        <v>3496</v>
      </c>
      <c r="C11" t="s">
        <v>3517</v>
      </c>
      <c r="D11" t="s">
        <v>8203</v>
      </c>
      <c r="E11" t="s">
        <v>8155</v>
      </c>
      <c r="F11" t="s">
        <v>14157</v>
      </c>
      <c r="G11" t="s">
        <v>90</v>
      </c>
      <c r="H11" t="s">
        <v>3515</v>
      </c>
      <c r="I11" t="s">
        <v>7473</v>
      </c>
    </row>
    <row r="12" spans="1:9" x14ac:dyDescent="0.25">
      <c r="A12" t="s">
        <v>5763</v>
      </c>
      <c r="B12" t="s">
        <v>3508</v>
      </c>
      <c r="C12" t="s">
        <v>4487</v>
      </c>
      <c r="D12" t="s">
        <v>14190</v>
      </c>
      <c r="E12" t="s">
        <v>14191</v>
      </c>
      <c r="F12" t="s">
        <v>14157</v>
      </c>
      <c r="G12" t="s">
        <v>90</v>
      </c>
      <c r="H12" t="s">
        <v>5763</v>
      </c>
      <c r="I12" t="s">
        <v>14160</v>
      </c>
    </row>
    <row r="13" spans="1:9" x14ac:dyDescent="0.25">
      <c r="A13" t="s">
        <v>8145</v>
      </c>
      <c r="B13" t="s">
        <v>3496</v>
      </c>
      <c r="C13" t="s">
        <v>3517</v>
      </c>
      <c r="D13" t="s">
        <v>8202</v>
      </c>
      <c r="E13" t="s">
        <v>8156</v>
      </c>
      <c r="F13" t="s">
        <v>8279</v>
      </c>
      <c r="G13" t="s">
        <v>353</v>
      </c>
      <c r="H13" t="s">
        <v>8145</v>
      </c>
      <c r="I13" t="s">
        <v>7486</v>
      </c>
    </row>
    <row r="14" spans="1:9" x14ac:dyDescent="0.25">
      <c r="A14" t="s">
        <v>14181</v>
      </c>
      <c r="B14" t="s">
        <v>3508</v>
      </c>
      <c r="C14" t="s">
        <v>4487</v>
      </c>
      <c r="D14" t="s">
        <v>14182</v>
      </c>
      <c r="E14" t="s">
        <v>14192</v>
      </c>
      <c r="F14" t="s">
        <v>14183</v>
      </c>
      <c r="G14" t="s">
        <v>90</v>
      </c>
      <c r="H14" t="s">
        <v>14181</v>
      </c>
      <c r="I14" t="s">
        <v>14184</v>
      </c>
    </row>
    <row r="15" spans="1:9" x14ac:dyDescent="0.25">
      <c r="A15" t="s">
        <v>8120</v>
      </c>
      <c r="B15" t="s">
        <v>41</v>
      </c>
      <c r="C15" t="s">
        <v>3517</v>
      </c>
      <c r="D15" t="s">
        <v>8201</v>
      </c>
      <c r="E15" t="s">
        <v>8157</v>
      </c>
      <c r="F15" t="s">
        <v>8279</v>
      </c>
      <c r="G15" t="s">
        <v>353</v>
      </c>
      <c r="H15" t="s">
        <v>8121</v>
      </c>
      <c r="I15" t="s">
        <v>7486</v>
      </c>
    </row>
    <row r="16" spans="1:9" x14ac:dyDescent="0.25">
      <c r="A16" t="s">
        <v>5389</v>
      </c>
      <c r="B16" t="s">
        <v>41</v>
      </c>
      <c r="C16" t="s">
        <v>4487</v>
      </c>
      <c r="D16" t="s">
        <v>14163</v>
      </c>
      <c r="E16" t="s">
        <v>14193</v>
      </c>
      <c r="F16" t="s">
        <v>14174</v>
      </c>
      <c r="G16" t="s">
        <v>90</v>
      </c>
      <c r="H16" t="s">
        <v>5389</v>
      </c>
      <c r="I16" t="s">
        <v>14159</v>
      </c>
    </row>
    <row r="17" spans="1:9" x14ac:dyDescent="0.25">
      <c r="A17" t="s">
        <v>7685</v>
      </c>
      <c r="B17" t="s">
        <v>3496</v>
      </c>
      <c r="C17" t="s">
        <v>3517</v>
      </c>
      <c r="D17" t="s">
        <v>8200</v>
      </c>
      <c r="E17" t="s">
        <v>8158</v>
      </c>
      <c r="F17" t="s">
        <v>14158</v>
      </c>
      <c r="G17" t="s">
        <v>90</v>
      </c>
      <c r="H17" t="s">
        <v>7686</v>
      </c>
      <c r="I17" t="s">
        <v>7687</v>
      </c>
    </row>
    <row r="18" spans="1:9" x14ac:dyDescent="0.25">
      <c r="A18" t="s">
        <v>5965</v>
      </c>
      <c r="B18" t="s">
        <v>3496</v>
      </c>
      <c r="C18" t="s">
        <v>4487</v>
      </c>
      <c r="D18" t="s">
        <v>14169</v>
      </c>
      <c r="E18" t="s">
        <v>14194</v>
      </c>
      <c r="F18" t="s">
        <v>14157</v>
      </c>
      <c r="G18" t="s">
        <v>90</v>
      </c>
      <c r="H18" t="s">
        <v>5965</v>
      </c>
      <c r="I18" t="s">
        <v>14167</v>
      </c>
    </row>
    <row r="19" spans="1:9" x14ac:dyDescent="0.25">
      <c r="A19" t="s">
        <v>5979</v>
      </c>
      <c r="B19" t="s">
        <v>3496</v>
      </c>
      <c r="C19" t="s">
        <v>4487</v>
      </c>
      <c r="D19" t="s">
        <v>14164</v>
      </c>
      <c r="E19" t="s">
        <v>14195</v>
      </c>
      <c r="F19" t="s">
        <v>14174</v>
      </c>
      <c r="G19" t="s">
        <v>90</v>
      </c>
      <c r="H19" t="s">
        <v>5982</v>
      </c>
      <c r="I19" t="s">
        <v>14167</v>
      </c>
    </row>
    <row r="20" spans="1:9" x14ac:dyDescent="0.25">
      <c r="A20" t="s">
        <v>5986</v>
      </c>
      <c r="B20" t="s">
        <v>3508</v>
      </c>
      <c r="C20" t="s">
        <v>4487</v>
      </c>
      <c r="D20" t="s">
        <v>14196</v>
      </c>
      <c r="E20" t="s">
        <v>14197</v>
      </c>
      <c r="F20" t="s">
        <v>14180</v>
      </c>
      <c r="G20" t="s">
        <v>90</v>
      </c>
      <c r="H20" t="s">
        <v>5986</v>
      </c>
      <c r="I20" t="s">
        <v>14178</v>
      </c>
    </row>
    <row r="21" spans="1:9" x14ac:dyDescent="0.25">
      <c r="A21" t="s">
        <v>8136</v>
      </c>
      <c r="B21" t="s">
        <v>41</v>
      </c>
      <c r="C21" t="s">
        <v>4487</v>
      </c>
      <c r="D21" t="s">
        <v>8137</v>
      </c>
      <c r="E21" t="s">
        <v>8159</v>
      </c>
      <c r="F21" t="s">
        <v>8277</v>
      </c>
      <c r="G21" t="s">
        <v>160</v>
      </c>
      <c r="H21" t="s">
        <v>8138</v>
      </c>
      <c r="I21" t="s">
        <v>7474</v>
      </c>
    </row>
    <row r="22" spans="1:9" x14ac:dyDescent="0.25">
      <c r="A22" t="s">
        <v>7478</v>
      </c>
      <c r="B22" t="s">
        <v>3508</v>
      </c>
      <c r="C22" t="s">
        <v>4487</v>
      </c>
      <c r="D22" t="s">
        <v>8075</v>
      </c>
      <c r="E22" t="s">
        <v>8076</v>
      </c>
      <c r="F22" t="s">
        <v>8277</v>
      </c>
      <c r="G22" t="s">
        <v>160</v>
      </c>
      <c r="H22" t="s">
        <v>7479</v>
      </c>
      <c r="I22" t="s">
        <v>7474</v>
      </c>
    </row>
    <row r="23" spans="1:9" x14ac:dyDescent="0.25">
      <c r="A23" t="s">
        <v>6132</v>
      </c>
      <c r="B23" t="s">
        <v>3496</v>
      </c>
      <c r="C23" t="s">
        <v>4487</v>
      </c>
      <c r="D23" t="s">
        <v>14198</v>
      </c>
      <c r="E23" t="s">
        <v>14199</v>
      </c>
      <c r="F23" t="s">
        <v>14157</v>
      </c>
      <c r="G23" t="s">
        <v>90</v>
      </c>
      <c r="H23" t="s">
        <v>6132</v>
      </c>
      <c r="I23" t="s">
        <v>14167</v>
      </c>
    </row>
    <row r="24" spans="1:9" x14ac:dyDescent="0.25">
      <c r="A24" t="s">
        <v>6156</v>
      </c>
      <c r="B24" t="s">
        <v>41</v>
      </c>
      <c r="C24" t="s">
        <v>4487</v>
      </c>
      <c r="D24" t="s">
        <v>14165</v>
      </c>
      <c r="E24" t="s">
        <v>14200</v>
      </c>
      <c r="F24" t="s">
        <v>14174</v>
      </c>
      <c r="G24" t="s">
        <v>90</v>
      </c>
      <c r="H24" t="s">
        <v>6159</v>
      </c>
      <c r="I24" t="s">
        <v>14159</v>
      </c>
    </row>
    <row r="25" spans="1:9" x14ac:dyDescent="0.25">
      <c r="A25" t="s">
        <v>6169</v>
      </c>
      <c r="B25" t="s">
        <v>41</v>
      </c>
      <c r="C25" t="s">
        <v>4487</v>
      </c>
      <c r="D25" t="s">
        <v>14201</v>
      </c>
      <c r="E25" t="s">
        <v>14202</v>
      </c>
      <c r="F25" t="s">
        <v>14175</v>
      </c>
      <c r="G25" t="s">
        <v>90</v>
      </c>
      <c r="H25" t="s">
        <v>6169</v>
      </c>
      <c r="I25" t="s">
        <v>14179</v>
      </c>
    </row>
    <row r="26" spans="1:9" x14ac:dyDescent="0.25">
      <c r="A26" t="s">
        <v>7497</v>
      </c>
      <c r="B26" t="s">
        <v>3496</v>
      </c>
      <c r="C26" t="s">
        <v>4487</v>
      </c>
      <c r="D26" t="s">
        <v>7498</v>
      </c>
      <c r="E26" t="s">
        <v>7513</v>
      </c>
      <c r="F26" t="s">
        <v>8278</v>
      </c>
      <c r="G26" t="s">
        <v>2619</v>
      </c>
      <c r="H26" t="s">
        <v>7499</v>
      </c>
      <c r="I26" t="s">
        <v>7487</v>
      </c>
    </row>
    <row r="27" spans="1:9" x14ac:dyDescent="0.25">
      <c r="A27" t="s">
        <v>6191</v>
      </c>
      <c r="B27" t="s">
        <v>3496</v>
      </c>
      <c r="C27" t="s">
        <v>4487</v>
      </c>
      <c r="D27" t="s">
        <v>14168</v>
      </c>
      <c r="E27" t="s">
        <v>14203</v>
      </c>
      <c r="F27" t="s">
        <v>14174</v>
      </c>
      <c r="G27" t="s">
        <v>90</v>
      </c>
      <c r="H27" t="s">
        <v>6191</v>
      </c>
      <c r="I27" t="s">
        <v>14167</v>
      </c>
    </row>
    <row r="28" spans="1:9" x14ac:dyDescent="0.25">
      <c r="A28" t="s">
        <v>3670</v>
      </c>
      <c r="B28" t="s">
        <v>3508</v>
      </c>
      <c r="C28" t="s">
        <v>4487</v>
      </c>
      <c r="D28" t="s">
        <v>3671</v>
      </c>
      <c r="E28" t="s">
        <v>7506</v>
      </c>
      <c r="F28" t="s">
        <v>8279</v>
      </c>
      <c r="G28" t="s">
        <v>353</v>
      </c>
      <c r="H28" t="s">
        <v>3672</v>
      </c>
      <c r="I28" t="s">
        <v>7486</v>
      </c>
    </row>
    <row r="29" spans="1:9" x14ac:dyDescent="0.25">
      <c r="A29" t="s">
        <v>8146</v>
      </c>
      <c r="B29" t="s">
        <v>3508</v>
      </c>
      <c r="C29" t="s">
        <v>3517</v>
      </c>
      <c r="D29" t="s">
        <v>8198</v>
      </c>
      <c r="E29" t="s">
        <v>8160</v>
      </c>
      <c r="F29" t="s">
        <v>8279</v>
      </c>
      <c r="G29" t="s">
        <v>353</v>
      </c>
      <c r="H29" t="s">
        <v>8146</v>
      </c>
      <c r="I29" t="s">
        <v>7486</v>
      </c>
    </row>
    <row r="30" spans="1:9" x14ac:dyDescent="0.25">
      <c r="A30" t="s">
        <v>6221</v>
      </c>
      <c r="B30" t="s">
        <v>3508</v>
      </c>
      <c r="C30" t="s">
        <v>4487</v>
      </c>
      <c r="D30" t="s">
        <v>14161</v>
      </c>
      <c r="E30" t="s">
        <v>14204</v>
      </c>
      <c r="F30" t="s">
        <v>14157</v>
      </c>
      <c r="G30" t="s">
        <v>90</v>
      </c>
      <c r="H30" t="s">
        <v>6224</v>
      </c>
      <c r="I30" t="s">
        <v>14160</v>
      </c>
    </row>
    <row r="31" spans="1:9" x14ac:dyDescent="0.25">
      <c r="A31" t="s">
        <v>14162</v>
      </c>
      <c r="B31" t="s">
        <v>41</v>
      </c>
      <c r="C31" t="s">
        <v>4487</v>
      </c>
      <c r="D31" t="s">
        <v>14166</v>
      </c>
      <c r="E31" t="s">
        <v>14205</v>
      </c>
      <c r="F31" t="s">
        <v>14157</v>
      </c>
      <c r="G31" t="s">
        <v>90</v>
      </c>
      <c r="H31" t="s">
        <v>6253</v>
      </c>
      <c r="I31" t="s">
        <v>14159</v>
      </c>
    </row>
    <row r="32" spans="1:9" x14ac:dyDescent="0.25">
      <c r="A32" t="s">
        <v>7321</v>
      </c>
      <c r="B32" t="s">
        <v>41</v>
      </c>
      <c r="C32" t="s">
        <v>4487</v>
      </c>
      <c r="D32" t="s">
        <v>14206</v>
      </c>
      <c r="E32" t="s">
        <v>14207</v>
      </c>
      <c r="F32" t="s">
        <v>14158</v>
      </c>
      <c r="G32" t="s">
        <v>90</v>
      </c>
      <c r="H32" t="s">
        <v>7321</v>
      </c>
      <c r="I32" t="s">
        <v>14185</v>
      </c>
    </row>
    <row r="33" spans="1:9" x14ac:dyDescent="0.25">
      <c r="A33" t="s">
        <v>8152</v>
      </c>
      <c r="B33" t="s">
        <v>3508</v>
      </c>
      <c r="C33" t="s">
        <v>3517</v>
      </c>
      <c r="D33" t="s">
        <v>8199</v>
      </c>
      <c r="E33" t="s">
        <v>8161</v>
      </c>
      <c r="F33" t="s">
        <v>8279</v>
      </c>
      <c r="G33" t="s">
        <v>353</v>
      </c>
      <c r="H33" t="s">
        <v>8153</v>
      </c>
      <c r="I33" t="s">
        <v>7486</v>
      </c>
    </row>
    <row r="34" spans="1:9" x14ac:dyDescent="0.25">
      <c r="A34" t="s">
        <v>8150</v>
      </c>
      <c r="B34" t="s">
        <v>3508</v>
      </c>
      <c r="C34" t="s">
        <v>3517</v>
      </c>
      <c r="D34" t="s">
        <v>14208</v>
      </c>
      <c r="E34" t="s">
        <v>8162</v>
      </c>
      <c r="F34" t="s">
        <v>8279</v>
      </c>
      <c r="G34" t="s">
        <v>353</v>
      </c>
      <c r="H34" t="s">
        <v>8151</v>
      </c>
      <c r="I34" t="s">
        <v>7486</v>
      </c>
    </row>
    <row r="35" spans="1:9" x14ac:dyDescent="0.25">
      <c r="A35" t="s">
        <v>7475</v>
      </c>
      <c r="B35" t="s">
        <v>41</v>
      </c>
      <c r="C35" t="s">
        <v>4487</v>
      </c>
      <c r="D35" t="s">
        <v>4145</v>
      </c>
      <c r="E35" t="s">
        <v>4146</v>
      </c>
      <c r="F35" t="s">
        <v>8277</v>
      </c>
      <c r="G35" t="s">
        <v>160</v>
      </c>
      <c r="H35" t="s">
        <v>7507</v>
      </c>
      <c r="I35" t="s">
        <v>7474</v>
      </c>
    </row>
    <row r="36" spans="1:9" x14ac:dyDescent="0.25">
      <c r="A36" t="s">
        <v>7476</v>
      </c>
      <c r="B36" t="s">
        <v>41</v>
      </c>
      <c r="C36" t="s">
        <v>4487</v>
      </c>
      <c r="D36" t="s">
        <v>4200</v>
      </c>
      <c r="E36" t="s">
        <v>4201</v>
      </c>
      <c r="F36" t="s">
        <v>8277</v>
      </c>
      <c r="G36" t="s">
        <v>160</v>
      </c>
      <c r="H36" t="s">
        <v>7477</v>
      </c>
      <c r="I36" t="s">
        <v>7474</v>
      </c>
    </row>
    <row r="37" spans="1:9" x14ac:dyDescent="0.25">
      <c r="A37" t="s">
        <v>9967</v>
      </c>
      <c r="B37" t="s">
        <v>3508</v>
      </c>
      <c r="C37" t="s">
        <v>4487</v>
      </c>
      <c r="D37" t="s">
        <v>9968</v>
      </c>
      <c r="E37" t="s">
        <v>9992</v>
      </c>
      <c r="F37" t="s">
        <v>8277</v>
      </c>
      <c r="G37" t="s">
        <v>160</v>
      </c>
      <c r="H37" t="s">
        <v>9969</v>
      </c>
      <c r="I37" t="s">
        <v>7474</v>
      </c>
    </row>
    <row r="38" spans="1:9" x14ac:dyDescent="0.25">
      <c r="A38" t="s">
        <v>7480</v>
      </c>
      <c r="B38" t="s">
        <v>41</v>
      </c>
      <c r="C38" t="s">
        <v>4487</v>
      </c>
      <c r="D38" t="s">
        <v>7482</v>
      </c>
      <c r="E38" t="s">
        <v>7508</v>
      </c>
      <c r="F38" t="s">
        <v>8277</v>
      </c>
      <c r="G38" t="s">
        <v>160</v>
      </c>
      <c r="H38" t="s">
        <v>7481</v>
      </c>
      <c r="I38" t="s">
        <v>7474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40"/>
  <sheetViews>
    <sheetView workbookViewId="0">
      <selection activeCell="E44" sqref="E44"/>
    </sheetView>
  </sheetViews>
  <sheetFormatPr defaultRowHeight="15" x14ac:dyDescent="0.25"/>
  <cols>
    <col min="1" max="1" width="26.7109375" bestFit="1" customWidth="1"/>
    <col min="2" max="2" width="8.5703125" bestFit="1" customWidth="1"/>
    <col min="3" max="3" width="13.140625" bestFit="1" customWidth="1"/>
    <col min="4" max="4" width="13.140625" customWidth="1"/>
    <col min="5" max="5" width="85.140625" bestFit="1" customWidth="1"/>
    <col min="6" max="6" width="67.42578125" bestFit="1" customWidth="1"/>
    <col min="7" max="7" width="7.140625" bestFit="1" customWidth="1"/>
    <col min="8" max="8" width="13.28515625" bestFit="1" customWidth="1"/>
    <col min="9" max="9" width="8.7109375" customWidth="1"/>
    <col min="11" max="11" width="25.5703125" bestFit="1" customWidth="1"/>
    <col min="14" max="14" width="20.140625" bestFit="1" customWidth="1"/>
    <col min="15" max="15" width="8.5703125" bestFit="1" customWidth="1"/>
  </cols>
  <sheetData>
    <row r="1" spans="1:15" x14ac:dyDescent="0.25">
      <c r="A1" t="s">
        <v>4000</v>
      </c>
      <c r="B1" t="s">
        <v>1</v>
      </c>
      <c r="C1" t="s">
        <v>4001</v>
      </c>
      <c r="D1" t="s">
        <v>6</v>
      </c>
      <c r="E1" t="s">
        <v>3447</v>
      </c>
      <c r="F1" t="s">
        <v>3490</v>
      </c>
      <c r="G1" t="s">
        <v>170</v>
      </c>
      <c r="H1" t="s">
        <v>171</v>
      </c>
      <c r="I1" t="s">
        <v>4002</v>
      </c>
      <c r="K1" t="s">
        <v>4003</v>
      </c>
      <c r="L1" t="s">
        <v>1</v>
      </c>
      <c r="N1" t="s">
        <v>4004</v>
      </c>
      <c r="O1" t="s">
        <v>1</v>
      </c>
    </row>
    <row r="2" spans="1:15" x14ac:dyDescent="0.25">
      <c r="A2" t="s">
        <v>4005</v>
      </c>
      <c r="B2" t="s">
        <v>2154</v>
      </c>
      <c r="C2" t="s">
        <v>4006</v>
      </c>
      <c r="D2" t="s">
        <v>41</v>
      </c>
      <c r="E2" t="s">
        <v>4007</v>
      </c>
      <c r="F2" t="s">
        <v>4008</v>
      </c>
      <c r="K2" t="s">
        <v>4009</v>
      </c>
      <c r="L2" t="s">
        <v>1795</v>
      </c>
      <c r="N2" t="s">
        <v>4010</v>
      </c>
      <c r="O2" t="s">
        <v>2154</v>
      </c>
    </row>
    <row r="3" spans="1:15" x14ac:dyDescent="0.25">
      <c r="A3" t="s">
        <v>4011</v>
      </c>
      <c r="B3" t="s">
        <v>1284</v>
      </c>
      <c r="C3" t="s">
        <v>4006</v>
      </c>
      <c r="D3" t="s">
        <v>3508</v>
      </c>
      <c r="E3" t="s">
        <v>4012</v>
      </c>
      <c r="F3" t="s">
        <v>4013</v>
      </c>
      <c r="H3" t="s">
        <v>4014</v>
      </c>
      <c r="K3" t="s">
        <v>4015</v>
      </c>
      <c r="L3" t="s">
        <v>1795</v>
      </c>
      <c r="N3" t="s">
        <v>4016</v>
      </c>
      <c r="O3" t="s">
        <v>2154</v>
      </c>
    </row>
    <row r="4" spans="1:15" x14ac:dyDescent="0.25">
      <c r="A4" t="s">
        <v>4017</v>
      </c>
      <c r="B4" t="s">
        <v>2154</v>
      </c>
      <c r="C4" t="s">
        <v>4006</v>
      </c>
      <c r="D4" t="s">
        <v>3508</v>
      </c>
      <c r="E4" t="s">
        <v>4018</v>
      </c>
      <c r="F4" t="s">
        <v>4019</v>
      </c>
      <c r="K4" t="s">
        <v>4020</v>
      </c>
      <c r="L4" t="s">
        <v>1795</v>
      </c>
      <c r="N4" t="s">
        <v>4021</v>
      </c>
      <c r="O4" t="s">
        <v>2154</v>
      </c>
    </row>
    <row r="5" spans="1:15" x14ac:dyDescent="0.25">
      <c r="A5" t="s">
        <v>4022</v>
      </c>
      <c r="B5" t="s">
        <v>2154</v>
      </c>
      <c r="C5" t="s">
        <v>4023</v>
      </c>
      <c r="D5" t="s">
        <v>41</v>
      </c>
      <c r="E5" t="s">
        <v>4024</v>
      </c>
      <c r="F5" t="s">
        <v>4025</v>
      </c>
      <c r="H5" t="s">
        <v>4026</v>
      </c>
      <c r="I5" t="s">
        <v>7455</v>
      </c>
      <c r="K5" t="s">
        <v>4027</v>
      </c>
      <c r="L5" t="s">
        <v>1795</v>
      </c>
      <c r="N5" t="s">
        <v>4028</v>
      </c>
      <c r="O5" t="s">
        <v>2154</v>
      </c>
    </row>
    <row r="6" spans="1:15" x14ac:dyDescent="0.25">
      <c r="A6" t="s">
        <v>4029</v>
      </c>
      <c r="B6" t="s">
        <v>2154</v>
      </c>
      <c r="C6" t="s">
        <v>4023</v>
      </c>
      <c r="D6" t="s">
        <v>3508</v>
      </c>
      <c r="E6" t="s">
        <v>7598</v>
      </c>
      <c r="F6" t="s">
        <v>4030</v>
      </c>
      <c r="K6" t="s">
        <v>4031</v>
      </c>
      <c r="L6" t="s">
        <v>1795</v>
      </c>
      <c r="N6" t="s">
        <v>4032</v>
      </c>
      <c r="O6" t="s">
        <v>2154</v>
      </c>
    </row>
    <row r="7" spans="1:15" x14ac:dyDescent="0.25">
      <c r="A7" t="s">
        <v>4033</v>
      </c>
      <c r="B7" t="s">
        <v>2154</v>
      </c>
      <c r="C7" t="s">
        <v>4034</v>
      </c>
      <c r="D7" t="s">
        <v>41</v>
      </c>
      <c r="E7" t="s">
        <v>4035</v>
      </c>
      <c r="F7" t="s">
        <v>4036</v>
      </c>
      <c r="H7" t="s">
        <v>4037</v>
      </c>
      <c r="K7" t="s">
        <v>4038</v>
      </c>
      <c r="L7" t="s">
        <v>1795</v>
      </c>
      <c r="N7" t="s">
        <v>4039</v>
      </c>
      <c r="O7" t="s">
        <v>2154</v>
      </c>
    </row>
    <row r="8" spans="1:15" x14ac:dyDescent="0.25">
      <c r="A8" t="s">
        <v>4040</v>
      </c>
      <c r="B8" t="s">
        <v>1284</v>
      </c>
      <c r="C8" t="s">
        <v>4006</v>
      </c>
      <c r="D8" t="s">
        <v>3508</v>
      </c>
      <c r="E8" t="s">
        <v>4041</v>
      </c>
      <c r="F8" t="s">
        <v>4042</v>
      </c>
      <c r="G8" t="s">
        <v>8188</v>
      </c>
      <c r="K8" t="s">
        <v>4043</v>
      </c>
      <c r="L8" t="s">
        <v>1795</v>
      </c>
      <c r="N8" t="s">
        <v>4044</v>
      </c>
      <c r="O8" t="s">
        <v>2154</v>
      </c>
    </row>
    <row r="9" spans="1:15" x14ac:dyDescent="0.25">
      <c r="A9" t="s">
        <v>4045</v>
      </c>
      <c r="B9" t="s">
        <v>2154</v>
      </c>
      <c r="C9" t="s">
        <v>4023</v>
      </c>
      <c r="D9" t="s">
        <v>3496</v>
      </c>
      <c r="E9" t="s">
        <v>4046</v>
      </c>
      <c r="F9" t="s">
        <v>4047</v>
      </c>
      <c r="K9" t="s">
        <v>4048</v>
      </c>
      <c r="L9" t="s">
        <v>1795</v>
      </c>
      <c r="N9" t="s">
        <v>4049</v>
      </c>
      <c r="O9" t="s">
        <v>2154</v>
      </c>
    </row>
    <row r="10" spans="1:15" x14ac:dyDescent="0.25">
      <c r="A10" t="s">
        <v>5570</v>
      </c>
      <c r="B10" t="s">
        <v>2154</v>
      </c>
      <c r="C10" t="s">
        <v>4023</v>
      </c>
      <c r="D10" t="s">
        <v>3508</v>
      </c>
      <c r="E10" t="s">
        <v>12651</v>
      </c>
      <c r="F10" t="s">
        <v>12701</v>
      </c>
      <c r="H10" t="s">
        <v>5579</v>
      </c>
      <c r="K10" t="s">
        <v>4050</v>
      </c>
      <c r="L10" t="s">
        <v>1795</v>
      </c>
      <c r="N10" t="s">
        <v>4051</v>
      </c>
      <c r="O10" t="s">
        <v>2154</v>
      </c>
    </row>
    <row r="11" spans="1:15" x14ac:dyDescent="0.25">
      <c r="K11" t="s">
        <v>4052</v>
      </c>
      <c r="L11" t="s">
        <v>1795</v>
      </c>
      <c r="N11" t="s">
        <v>4053</v>
      </c>
      <c r="O11" t="s">
        <v>2154</v>
      </c>
    </row>
    <row r="12" spans="1:15" x14ac:dyDescent="0.25">
      <c r="K12" t="s">
        <v>4054</v>
      </c>
      <c r="L12" t="s">
        <v>1795</v>
      </c>
      <c r="N12" t="s">
        <v>4055</v>
      </c>
      <c r="O12" t="s">
        <v>2154</v>
      </c>
    </row>
    <row r="13" spans="1:15" x14ac:dyDescent="0.25">
      <c r="K13" t="s">
        <v>4056</v>
      </c>
      <c r="L13" t="s">
        <v>1795</v>
      </c>
      <c r="N13" t="s">
        <v>4057</v>
      </c>
      <c r="O13" t="s">
        <v>2154</v>
      </c>
    </row>
    <row r="14" spans="1:15" x14ac:dyDescent="0.25">
      <c r="K14" t="s">
        <v>4058</v>
      </c>
      <c r="L14" t="s">
        <v>1795</v>
      </c>
      <c r="N14" t="s">
        <v>4059</v>
      </c>
      <c r="O14" t="s">
        <v>2154</v>
      </c>
    </row>
    <row r="15" spans="1:15" x14ac:dyDescent="0.25">
      <c r="K15" t="s">
        <v>4060</v>
      </c>
      <c r="L15" t="s">
        <v>1795</v>
      </c>
      <c r="N15" t="s">
        <v>4061</v>
      </c>
      <c r="O15" t="s">
        <v>2154</v>
      </c>
    </row>
    <row r="16" spans="1:15" x14ac:dyDescent="0.25">
      <c r="K16" t="s">
        <v>4062</v>
      </c>
      <c r="L16" t="s">
        <v>1795</v>
      </c>
      <c r="N16" t="s">
        <v>4063</v>
      </c>
      <c r="O16" t="s">
        <v>2154</v>
      </c>
    </row>
    <row r="17" spans="11:15" x14ac:dyDescent="0.25">
      <c r="K17" t="s">
        <v>4064</v>
      </c>
      <c r="L17" t="s">
        <v>1795</v>
      </c>
      <c r="N17" t="s">
        <v>4065</v>
      </c>
      <c r="O17" t="s">
        <v>2154</v>
      </c>
    </row>
    <row r="18" spans="11:15" x14ac:dyDescent="0.25">
      <c r="K18" t="s">
        <v>4066</v>
      </c>
      <c r="L18" t="s">
        <v>1795</v>
      </c>
      <c r="N18" t="s">
        <v>4067</v>
      </c>
      <c r="O18" t="s">
        <v>2154</v>
      </c>
    </row>
    <row r="19" spans="11:15" x14ac:dyDescent="0.25">
      <c r="K19" t="s">
        <v>4068</v>
      </c>
      <c r="L19" t="s">
        <v>1795</v>
      </c>
      <c r="N19" t="s">
        <v>4069</v>
      </c>
      <c r="O19" t="s">
        <v>2154</v>
      </c>
    </row>
    <row r="20" spans="11:15" x14ac:dyDescent="0.25">
      <c r="K20" t="s">
        <v>4070</v>
      </c>
      <c r="L20" t="s">
        <v>1795</v>
      </c>
      <c r="N20" t="s">
        <v>4071</v>
      </c>
      <c r="O20" t="s">
        <v>2154</v>
      </c>
    </row>
    <row r="21" spans="11:15" x14ac:dyDescent="0.25">
      <c r="K21" t="s">
        <v>4072</v>
      </c>
      <c r="L21" t="s">
        <v>1795</v>
      </c>
      <c r="N21" t="s">
        <v>4073</v>
      </c>
      <c r="O21" t="s">
        <v>2154</v>
      </c>
    </row>
    <row r="22" spans="11:15" x14ac:dyDescent="0.25">
      <c r="K22" t="s">
        <v>4074</v>
      </c>
      <c r="L22" t="s">
        <v>1795</v>
      </c>
      <c r="N22" t="s">
        <v>4075</v>
      </c>
      <c r="O22" t="s">
        <v>2154</v>
      </c>
    </row>
    <row r="23" spans="11:15" x14ac:dyDescent="0.25">
      <c r="K23" t="s">
        <v>4076</v>
      </c>
      <c r="L23" t="s">
        <v>1795</v>
      </c>
      <c r="N23" t="s">
        <v>4077</v>
      </c>
      <c r="O23" t="s">
        <v>2154</v>
      </c>
    </row>
    <row r="24" spans="11:15" x14ac:dyDescent="0.25">
      <c r="K24" t="s">
        <v>4078</v>
      </c>
      <c r="L24" t="s">
        <v>1795</v>
      </c>
      <c r="N24" t="s">
        <v>4079</v>
      </c>
      <c r="O24" t="s">
        <v>2154</v>
      </c>
    </row>
    <row r="25" spans="11:15" x14ac:dyDescent="0.25">
      <c r="K25" t="s">
        <v>4080</v>
      </c>
      <c r="L25" t="s">
        <v>1795</v>
      </c>
      <c r="N25" t="s">
        <v>4081</v>
      </c>
      <c r="O25" t="s">
        <v>2154</v>
      </c>
    </row>
    <row r="26" spans="11:15" x14ac:dyDescent="0.25">
      <c r="K26" t="s">
        <v>4082</v>
      </c>
      <c r="L26" t="s">
        <v>1795</v>
      </c>
      <c r="N26" t="s">
        <v>4083</v>
      </c>
      <c r="O26" t="s">
        <v>2154</v>
      </c>
    </row>
    <row r="27" spans="11:15" x14ac:dyDescent="0.25">
      <c r="K27" t="s">
        <v>4084</v>
      </c>
      <c r="L27" t="s">
        <v>2866</v>
      </c>
      <c r="N27" t="s">
        <v>4085</v>
      </c>
      <c r="O27" t="s">
        <v>2154</v>
      </c>
    </row>
    <row r="28" spans="11:15" x14ac:dyDescent="0.25">
      <c r="K28" t="s">
        <v>4086</v>
      </c>
      <c r="L28" t="s">
        <v>2866</v>
      </c>
      <c r="N28" t="s">
        <v>4087</v>
      </c>
      <c r="O28" t="s">
        <v>2154</v>
      </c>
    </row>
    <row r="29" spans="11:15" x14ac:dyDescent="0.25">
      <c r="K29" t="s">
        <v>4088</v>
      </c>
      <c r="L29" t="s">
        <v>2866</v>
      </c>
      <c r="N29" t="s">
        <v>4089</v>
      </c>
      <c r="O29" t="s">
        <v>2154</v>
      </c>
    </row>
    <row r="30" spans="11:15" x14ac:dyDescent="0.25">
      <c r="K30" t="s">
        <v>4090</v>
      </c>
      <c r="L30" t="s">
        <v>2866</v>
      </c>
      <c r="N30" t="s">
        <v>4091</v>
      </c>
      <c r="O30" t="s">
        <v>2154</v>
      </c>
    </row>
    <row r="31" spans="11:15" x14ac:dyDescent="0.25">
      <c r="K31" t="s">
        <v>4092</v>
      </c>
      <c r="L31" t="s">
        <v>2866</v>
      </c>
      <c r="N31" t="s">
        <v>4093</v>
      </c>
      <c r="O31" t="s">
        <v>2154</v>
      </c>
    </row>
    <row r="32" spans="11:15" x14ac:dyDescent="0.25">
      <c r="K32" t="s">
        <v>4094</v>
      </c>
      <c r="L32" t="s">
        <v>2866</v>
      </c>
      <c r="N32" t="s">
        <v>4095</v>
      </c>
      <c r="O32" t="s">
        <v>2154</v>
      </c>
    </row>
    <row r="33" spans="11:15" x14ac:dyDescent="0.25">
      <c r="K33" t="s">
        <v>4096</v>
      </c>
      <c r="L33" t="s">
        <v>2866</v>
      </c>
      <c r="N33" t="s">
        <v>4097</v>
      </c>
      <c r="O33" t="s">
        <v>2154</v>
      </c>
    </row>
    <row r="34" spans="11:15" x14ac:dyDescent="0.25">
      <c r="K34" t="s">
        <v>4098</v>
      </c>
      <c r="L34" t="s">
        <v>2866</v>
      </c>
      <c r="N34" t="s">
        <v>4099</v>
      </c>
      <c r="O34" t="s">
        <v>2154</v>
      </c>
    </row>
    <row r="35" spans="11:15" x14ac:dyDescent="0.25">
      <c r="K35" t="s">
        <v>4100</v>
      </c>
      <c r="L35" t="s">
        <v>2866</v>
      </c>
      <c r="N35" t="s">
        <v>4101</v>
      </c>
      <c r="O35" t="s">
        <v>2154</v>
      </c>
    </row>
    <row r="36" spans="11:15" x14ac:dyDescent="0.25">
      <c r="K36" t="s">
        <v>4066</v>
      </c>
      <c r="L36" t="s">
        <v>2866</v>
      </c>
      <c r="N36" t="s">
        <v>4102</v>
      </c>
      <c r="O36" t="s">
        <v>2154</v>
      </c>
    </row>
    <row r="37" spans="11:15" x14ac:dyDescent="0.25">
      <c r="K37" t="s">
        <v>4103</v>
      </c>
      <c r="L37" t="s">
        <v>2866</v>
      </c>
      <c r="N37" t="s">
        <v>4104</v>
      </c>
      <c r="O37" t="s">
        <v>2154</v>
      </c>
    </row>
    <row r="38" spans="11:15" x14ac:dyDescent="0.25">
      <c r="N38" t="s">
        <v>4105</v>
      </c>
      <c r="O38" t="s">
        <v>2154</v>
      </c>
    </row>
    <row r="39" spans="11:15" x14ac:dyDescent="0.25">
      <c r="N39" t="s">
        <v>4106</v>
      </c>
      <c r="O39" t="s">
        <v>2154</v>
      </c>
    </row>
    <row r="40" spans="11:15" x14ac:dyDescent="0.25">
      <c r="N40" t="s">
        <v>4107</v>
      </c>
      <c r="O40" t="s">
        <v>2154</v>
      </c>
    </row>
  </sheetData>
  <pageMargins left="0.7" right="0.7" top="0.75" bottom="0.75" header="0.3" footer="0.3"/>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election activeCell="D28" sqref="D28"/>
    </sheetView>
  </sheetViews>
  <sheetFormatPr defaultRowHeight="15" x14ac:dyDescent="0.25"/>
  <cols>
    <col min="1" max="1" width="14.28515625" bestFit="1" customWidth="1"/>
    <col min="2" max="2" width="13.140625" bestFit="1" customWidth="1"/>
    <col min="3" max="3" width="85.140625" bestFit="1" customWidth="1"/>
    <col min="4" max="4" width="29.85546875" bestFit="1" customWidth="1"/>
    <col min="5" max="5" width="65" bestFit="1" customWidth="1"/>
    <col min="6" max="6" width="38.140625" customWidth="1"/>
    <col min="7" max="7" width="61" bestFit="1" customWidth="1"/>
  </cols>
  <sheetData>
    <row r="1" spans="1:7" x14ac:dyDescent="0.25">
      <c r="A1" t="s">
        <v>165</v>
      </c>
      <c r="B1" t="s">
        <v>4001</v>
      </c>
      <c r="C1" t="s">
        <v>3447</v>
      </c>
      <c r="D1" t="s">
        <v>3490</v>
      </c>
      <c r="E1" t="s">
        <v>4108</v>
      </c>
      <c r="F1" t="s">
        <v>4109</v>
      </c>
      <c r="G1" t="s">
        <v>4002</v>
      </c>
    </row>
    <row r="2" spans="1:7" x14ac:dyDescent="0.25">
      <c r="A2" t="s">
        <v>4122</v>
      </c>
      <c r="B2" t="s">
        <v>4023</v>
      </c>
      <c r="C2" t="s">
        <v>8254</v>
      </c>
      <c r="D2" t="s">
        <v>4123</v>
      </c>
      <c r="E2" t="s">
        <v>8255</v>
      </c>
      <c r="F2" t="s">
        <v>4124</v>
      </c>
    </row>
    <row r="3" spans="1:7" x14ac:dyDescent="0.25">
      <c r="A3" t="s">
        <v>4014</v>
      </c>
      <c r="B3" t="s">
        <v>4006</v>
      </c>
      <c r="C3" t="s">
        <v>7706</v>
      </c>
      <c r="D3" t="s">
        <v>7707</v>
      </c>
      <c r="E3" t="s">
        <v>4149</v>
      </c>
      <c r="F3" t="s">
        <v>4150</v>
      </c>
    </row>
    <row r="4" spans="1:7" x14ac:dyDescent="0.25">
      <c r="A4" t="s">
        <v>4133</v>
      </c>
      <c r="B4" t="s">
        <v>4006</v>
      </c>
      <c r="C4" t="s">
        <v>4134</v>
      </c>
      <c r="D4" t="s">
        <v>4135</v>
      </c>
      <c r="E4" t="s">
        <v>4136</v>
      </c>
      <c r="F4" t="s">
        <v>4137</v>
      </c>
      <c r="G4" t="s">
        <v>4138</v>
      </c>
    </row>
    <row r="5" spans="1:7" x14ac:dyDescent="0.25">
      <c r="A5" t="s">
        <v>4144</v>
      </c>
      <c r="B5" t="s">
        <v>4023</v>
      </c>
      <c r="C5" t="s">
        <v>4145</v>
      </c>
      <c r="D5" t="s">
        <v>4146</v>
      </c>
      <c r="E5" t="s">
        <v>4147</v>
      </c>
      <c r="F5" t="s">
        <v>4148</v>
      </c>
    </row>
    <row r="6" spans="1:7" x14ac:dyDescent="0.25">
      <c r="A6" t="s">
        <v>4139</v>
      </c>
      <c r="B6" t="s">
        <v>4023</v>
      </c>
      <c r="C6" t="s">
        <v>4140</v>
      </c>
      <c r="D6" t="s">
        <v>4141</v>
      </c>
      <c r="E6" t="s">
        <v>4142</v>
      </c>
      <c r="F6" t="s">
        <v>4143</v>
      </c>
    </row>
    <row r="7" spans="1:7" x14ac:dyDescent="0.25">
      <c r="A7" t="s">
        <v>4128</v>
      </c>
      <c r="B7" t="s">
        <v>4006</v>
      </c>
      <c r="C7" t="s">
        <v>4129</v>
      </c>
      <c r="D7" t="s">
        <v>4130</v>
      </c>
      <c r="E7" t="s">
        <v>4131</v>
      </c>
      <c r="F7" t="s">
        <v>4132</v>
      </c>
    </row>
    <row r="8" spans="1:7" x14ac:dyDescent="0.25">
      <c r="A8" t="s">
        <v>4125</v>
      </c>
      <c r="B8" t="s">
        <v>4023</v>
      </c>
      <c r="C8" t="s">
        <v>3623</v>
      </c>
      <c r="D8" t="s">
        <v>4126</v>
      </c>
      <c r="E8" t="s">
        <v>3626</v>
      </c>
      <c r="F8" t="s">
        <v>4127</v>
      </c>
    </row>
    <row r="9" spans="1:7" x14ac:dyDescent="0.25">
      <c r="A9" t="s">
        <v>4114</v>
      </c>
      <c r="B9" t="s">
        <v>4006</v>
      </c>
      <c r="C9" t="s">
        <v>4115</v>
      </c>
      <c r="D9" t="s">
        <v>4116</v>
      </c>
      <c r="E9" t="s">
        <v>4117</v>
      </c>
      <c r="F9" t="s">
        <v>4118</v>
      </c>
    </row>
    <row r="10" spans="1:7" x14ac:dyDescent="0.25">
      <c r="A10" t="s">
        <v>4110</v>
      </c>
      <c r="B10" t="s">
        <v>4023</v>
      </c>
      <c r="C10" t="s">
        <v>3564</v>
      </c>
      <c r="D10" t="s">
        <v>4111</v>
      </c>
      <c r="E10" t="s">
        <v>4112</v>
      </c>
      <c r="F10" t="s">
        <v>4113</v>
      </c>
    </row>
    <row r="11" spans="1:7" x14ac:dyDescent="0.25">
      <c r="A11" t="s">
        <v>4119</v>
      </c>
      <c r="B11" t="s">
        <v>4034</v>
      </c>
      <c r="C11" t="s">
        <v>4035</v>
      </c>
      <c r="D11" t="s">
        <v>4036</v>
      </c>
      <c r="E11" t="s">
        <v>4120</v>
      </c>
      <c r="F11" t="s">
        <v>4121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6"/>
  <sheetViews>
    <sheetView workbookViewId="0">
      <selection activeCell="H3" sqref="H3"/>
    </sheetView>
  </sheetViews>
  <sheetFormatPr defaultRowHeight="15" x14ac:dyDescent="0.25"/>
  <cols>
    <col min="1" max="1" width="23.42578125" bestFit="1" customWidth="1"/>
    <col min="2" max="2" width="11.140625" bestFit="1" customWidth="1"/>
    <col min="3" max="3" width="13" customWidth="1"/>
    <col min="4" max="4" width="61" bestFit="1" customWidth="1"/>
    <col min="5" max="5" width="45" customWidth="1"/>
    <col min="6" max="6" width="92.42578125" bestFit="1" customWidth="1"/>
    <col min="7" max="7" width="49.42578125" customWidth="1"/>
    <col min="8" max="8" width="11.140625" bestFit="1" customWidth="1"/>
    <col min="9" max="9" width="26.42578125" customWidth="1"/>
    <col min="10" max="10" width="17.85546875" bestFit="1" customWidth="1"/>
  </cols>
  <sheetData>
    <row r="1" spans="1:10" x14ac:dyDescent="0.25">
      <c r="A1" t="s">
        <v>165</v>
      </c>
      <c r="B1" t="s">
        <v>6</v>
      </c>
      <c r="C1" t="s">
        <v>4001</v>
      </c>
      <c r="D1" t="s">
        <v>3965</v>
      </c>
      <c r="E1" t="s">
        <v>3966</v>
      </c>
      <c r="F1" t="s">
        <v>4151</v>
      </c>
      <c r="G1" t="s">
        <v>4152</v>
      </c>
      <c r="H1" t="s">
        <v>170</v>
      </c>
      <c r="I1" t="s">
        <v>3491</v>
      </c>
      <c r="J1" t="s">
        <v>171</v>
      </c>
    </row>
    <row r="2" spans="1:10" x14ac:dyDescent="0.25">
      <c r="A2" t="s">
        <v>4153</v>
      </c>
      <c r="B2" t="s">
        <v>41</v>
      </c>
      <c r="C2" t="s">
        <v>4006</v>
      </c>
      <c r="D2" t="s">
        <v>7716</v>
      </c>
      <c r="E2" t="s">
        <v>7717</v>
      </c>
      <c r="F2" t="s">
        <v>7718</v>
      </c>
      <c r="G2" t="s">
        <v>7719</v>
      </c>
      <c r="H2" t="s">
        <v>8188</v>
      </c>
      <c r="I2" t="s">
        <v>90</v>
      </c>
      <c r="J2" t="s">
        <v>4154</v>
      </c>
    </row>
    <row r="3" spans="1:10" x14ac:dyDescent="0.25">
      <c r="A3" t="s">
        <v>4155</v>
      </c>
      <c r="B3" t="s">
        <v>41</v>
      </c>
      <c r="C3" t="s">
        <v>4023</v>
      </c>
      <c r="D3" t="s">
        <v>4145</v>
      </c>
      <c r="E3" t="s">
        <v>4146</v>
      </c>
      <c r="F3" t="s">
        <v>4156</v>
      </c>
      <c r="G3" t="s">
        <v>4157</v>
      </c>
      <c r="I3" t="s">
        <v>90</v>
      </c>
      <c r="J3" t="s">
        <v>4158</v>
      </c>
    </row>
    <row r="4" spans="1:10" x14ac:dyDescent="0.25">
      <c r="A4" t="s">
        <v>4159</v>
      </c>
      <c r="B4" t="s">
        <v>41</v>
      </c>
      <c r="C4" t="s">
        <v>4023</v>
      </c>
      <c r="D4" t="s">
        <v>4160</v>
      </c>
      <c r="E4" t="s">
        <v>4161</v>
      </c>
      <c r="F4" t="s">
        <v>4162</v>
      </c>
      <c r="G4" t="s">
        <v>4163</v>
      </c>
      <c r="I4" t="s">
        <v>90</v>
      </c>
      <c r="J4" t="s">
        <v>4164</v>
      </c>
    </row>
    <row r="5" spans="1:10" x14ac:dyDescent="0.25">
      <c r="A5" t="s">
        <v>4165</v>
      </c>
      <c r="B5" t="s">
        <v>41</v>
      </c>
      <c r="C5" t="s">
        <v>4023</v>
      </c>
      <c r="D5" t="s">
        <v>4166</v>
      </c>
      <c r="E5" t="s">
        <v>4167</v>
      </c>
      <c r="F5" t="s">
        <v>4168</v>
      </c>
      <c r="G5" t="s">
        <v>4169</v>
      </c>
      <c r="I5" t="s">
        <v>90</v>
      </c>
      <c r="J5" t="s">
        <v>4170</v>
      </c>
    </row>
    <row r="6" spans="1:10" x14ac:dyDescent="0.25">
      <c r="A6" t="s">
        <v>4171</v>
      </c>
      <c r="B6" t="s">
        <v>3496</v>
      </c>
      <c r="C6" t="s">
        <v>4023</v>
      </c>
      <c r="D6" t="s">
        <v>3623</v>
      </c>
      <c r="E6" t="s">
        <v>4126</v>
      </c>
      <c r="F6" t="s">
        <v>4172</v>
      </c>
      <c r="G6" t="s">
        <v>4173</v>
      </c>
      <c r="I6" t="s">
        <v>90</v>
      </c>
      <c r="J6" t="s">
        <v>4174</v>
      </c>
    </row>
    <row r="7" spans="1:10" x14ac:dyDescent="0.25">
      <c r="A7" t="s">
        <v>4175</v>
      </c>
      <c r="B7" t="s">
        <v>41</v>
      </c>
      <c r="C7" t="s">
        <v>4023</v>
      </c>
      <c r="D7" t="s">
        <v>4176</v>
      </c>
      <c r="E7" t="s">
        <v>4177</v>
      </c>
      <c r="F7" t="s">
        <v>4178</v>
      </c>
      <c r="G7" t="s">
        <v>4179</v>
      </c>
      <c r="I7" t="s">
        <v>90</v>
      </c>
      <c r="J7" t="s">
        <v>4180</v>
      </c>
    </row>
    <row r="8" spans="1:10" x14ac:dyDescent="0.25">
      <c r="A8" t="s">
        <v>4181</v>
      </c>
      <c r="B8" t="s">
        <v>41</v>
      </c>
      <c r="C8" t="s">
        <v>4023</v>
      </c>
      <c r="D8" t="s">
        <v>4182</v>
      </c>
      <c r="E8" t="s">
        <v>4183</v>
      </c>
      <c r="F8" t="s">
        <v>4184</v>
      </c>
      <c r="G8" t="s">
        <v>4185</v>
      </c>
      <c r="I8" t="s">
        <v>90</v>
      </c>
      <c r="J8" t="s">
        <v>4186</v>
      </c>
    </row>
    <row r="9" spans="1:10" x14ac:dyDescent="0.25">
      <c r="A9" t="s">
        <v>4187</v>
      </c>
      <c r="B9" t="s">
        <v>41</v>
      </c>
      <c r="C9" t="s">
        <v>4006</v>
      </c>
      <c r="D9" t="s">
        <v>4188</v>
      </c>
      <c r="E9" t="s">
        <v>4189</v>
      </c>
      <c r="F9" t="s">
        <v>4190</v>
      </c>
      <c r="G9" t="s">
        <v>4191</v>
      </c>
      <c r="I9" t="s">
        <v>90</v>
      </c>
      <c r="J9" t="s">
        <v>4192</v>
      </c>
    </row>
    <row r="10" spans="1:10" x14ac:dyDescent="0.25">
      <c r="A10" t="s">
        <v>4193</v>
      </c>
      <c r="B10" t="s">
        <v>3508</v>
      </c>
      <c r="C10" t="s">
        <v>4023</v>
      </c>
      <c r="D10" t="s">
        <v>4194</v>
      </c>
      <c r="E10" t="s">
        <v>4195</v>
      </c>
      <c r="F10" t="s">
        <v>4196</v>
      </c>
      <c r="G10" t="s">
        <v>4197</v>
      </c>
      <c r="I10" t="s">
        <v>38</v>
      </c>
      <c r="J10" t="s">
        <v>4198</v>
      </c>
    </row>
    <row r="11" spans="1:10" x14ac:dyDescent="0.25">
      <c r="A11" t="s">
        <v>4199</v>
      </c>
      <c r="B11" t="s">
        <v>41</v>
      </c>
      <c r="C11" t="s">
        <v>4023</v>
      </c>
      <c r="D11" t="s">
        <v>4200</v>
      </c>
      <c r="E11" t="s">
        <v>4201</v>
      </c>
      <c r="F11" t="s">
        <v>4202</v>
      </c>
      <c r="G11" t="s">
        <v>4203</v>
      </c>
      <c r="I11" t="s">
        <v>2154</v>
      </c>
      <c r="J11" t="s">
        <v>3452</v>
      </c>
    </row>
    <row r="12" spans="1:10" x14ac:dyDescent="0.25">
      <c r="A12" t="s">
        <v>4204</v>
      </c>
      <c r="B12" t="s">
        <v>3496</v>
      </c>
      <c r="C12" t="s">
        <v>4023</v>
      </c>
      <c r="D12" t="s">
        <v>4205</v>
      </c>
      <c r="E12" t="s">
        <v>4206</v>
      </c>
      <c r="F12" t="s">
        <v>3452</v>
      </c>
      <c r="G12" t="s">
        <v>4207</v>
      </c>
      <c r="I12" t="s">
        <v>2154</v>
      </c>
      <c r="J12" t="s">
        <v>3452</v>
      </c>
    </row>
    <row r="13" spans="1:10" x14ac:dyDescent="0.25">
      <c r="A13" t="s">
        <v>4208</v>
      </c>
      <c r="B13" t="s">
        <v>3496</v>
      </c>
      <c r="C13" t="s">
        <v>4023</v>
      </c>
      <c r="D13" t="s">
        <v>4209</v>
      </c>
      <c r="E13" t="s">
        <v>4210</v>
      </c>
      <c r="F13" t="s">
        <v>4211</v>
      </c>
      <c r="G13" t="s">
        <v>4212</v>
      </c>
      <c r="I13" t="s">
        <v>2154</v>
      </c>
      <c r="J13" t="s">
        <v>3452</v>
      </c>
    </row>
    <row r="14" spans="1:10" x14ac:dyDescent="0.25">
      <c r="A14" t="s">
        <v>4213</v>
      </c>
      <c r="B14" t="s">
        <v>3508</v>
      </c>
      <c r="C14" t="s">
        <v>4023</v>
      </c>
      <c r="D14" t="s">
        <v>4214</v>
      </c>
      <c r="E14" t="s">
        <v>4215</v>
      </c>
      <c r="F14" t="s">
        <v>4216</v>
      </c>
      <c r="G14" t="s">
        <v>4217</v>
      </c>
      <c r="I14" t="s">
        <v>2154</v>
      </c>
      <c r="J14" t="s">
        <v>3452</v>
      </c>
    </row>
    <row r="15" spans="1:10" x14ac:dyDescent="0.25">
      <c r="A15" t="s">
        <v>4218</v>
      </c>
      <c r="B15" t="s">
        <v>41</v>
      </c>
      <c r="C15" t="s">
        <v>4006</v>
      </c>
      <c r="D15" t="s">
        <v>4188</v>
      </c>
      <c r="E15" t="s">
        <v>4189</v>
      </c>
      <c r="F15" t="s">
        <v>4219</v>
      </c>
      <c r="G15" t="s">
        <v>4220</v>
      </c>
      <c r="I15" t="s">
        <v>256</v>
      </c>
      <c r="J15" t="s">
        <v>3452</v>
      </c>
    </row>
    <row r="16" spans="1:10" x14ac:dyDescent="0.25">
      <c r="A16" t="s">
        <v>4221</v>
      </c>
      <c r="B16" t="s">
        <v>3508</v>
      </c>
      <c r="C16" t="s">
        <v>4034</v>
      </c>
      <c r="D16" t="s">
        <v>4222</v>
      </c>
      <c r="E16" t="s">
        <v>4207</v>
      </c>
      <c r="F16" t="s">
        <v>4222</v>
      </c>
      <c r="G16" t="s">
        <v>4207</v>
      </c>
      <c r="I16" t="s">
        <v>256</v>
      </c>
      <c r="J16" t="s">
        <v>3452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FD01-E49F-4137-96C0-65F4222F6DEB}">
  <dimension ref="A1:J13"/>
  <sheetViews>
    <sheetView workbookViewId="0">
      <selection activeCell="E15" sqref="E15"/>
    </sheetView>
  </sheetViews>
  <sheetFormatPr defaultRowHeight="15" x14ac:dyDescent="0.25"/>
  <cols>
    <col min="1" max="1" width="23" bestFit="1" customWidth="1"/>
    <col min="2" max="2" width="11.140625" bestFit="1" customWidth="1"/>
    <col min="3" max="3" width="8.5703125" bestFit="1" customWidth="1"/>
    <col min="4" max="4" width="13.140625" bestFit="1" customWidth="1"/>
    <col min="5" max="5" width="15.28515625" bestFit="1" customWidth="1"/>
    <col min="6" max="6" width="10.28515625" bestFit="1" customWidth="1"/>
    <col min="7" max="7" width="70.85546875" bestFit="1" customWidth="1"/>
    <col min="8" max="8" width="45.5703125" bestFit="1" customWidth="1"/>
    <col min="9" max="9" width="7.140625" bestFit="1" customWidth="1"/>
  </cols>
  <sheetData>
    <row r="1" spans="1:10" x14ac:dyDescent="0.25">
      <c r="A1" t="s">
        <v>165</v>
      </c>
      <c r="B1" t="s">
        <v>6</v>
      </c>
      <c r="C1" t="s">
        <v>1</v>
      </c>
      <c r="D1" t="s">
        <v>4001</v>
      </c>
      <c r="E1" t="s">
        <v>8213</v>
      </c>
      <c r="F1" t="s">
        <v>7606</v>
      </c>
      <c r="G1" t="s">
        <v>3447</v>
      </c>
      <c r="H1" t="s">
        <v>3490</v>
      </c>
      <c r="I1" t="s">
        <v>170</v>
      </c>
      <c r="J1" t="s">
        <v>171</v>
      </c>
    </row>
    <row r="2" spans="1:10" x14ac:dyDescent="0.25">
      <c r="A2" t="s">
        <v>7635</v>
      </c>
      <c r="B2" t="s">
        <v>3508</v>
      </c>
      <c r="C2" t="s">
        <v>2154</v>
      </c>
      <c r="D2" t="s">
        <v>4023</v>
      </c>
      <c r="E2" t="s">
        <v>14056</v>
      </c>
      <c r="F2">
        <v>2</v>
      </c>
      <c r="G2" t="s">
        <v>7643</v>
      </c>
      <c r="H2" t="s">
        <v>7650</v>
      </c>
      <c r="J2" t="s">
        <v>3452</v>
      </c>
    </row>
    <row r="3" spans="1:10" x14ac:dyDescent="0.25">
      <c r="A3" t="s">
        <v>7614</v>
      </c>
      <c r="B3" t="s">
        <v>3496</v>
      </c>
      <c r="C3" t="s">
        <v>1795</v>
      </c>
      <c r="D3" t="s">
        <v>4006</v>
      </c>
      <c r="E3" t="s">
        <v>7611</v>
      </c>
      <c r="F3">
        <v>4</v>
      </c>
      <c r="G3" t="s">
        <v>7613</v>
      </c>
      <c r="H3" t="s">
        <v>4019</v>
      </c>
      <c r="J3" t="s">
        <v>3452</v>
      </c>
    </row>
    <row r="4" spans="1:10" x14ac:dyDescent="0.25">
      <c r="A4" t="s">
        <v>7637</v>
      </c>
      <c r="B4" t="s">
        <v>3718</v>
      </c>
      <c r="C4" t="s">
        <v>1795</v>
      </c>
      <c r="D4" t="s">
        <v>4023</v>
      </c>
      <c r="E4" t="s">
        <v>14056</v>
      </c>
      <c r="F4">
        <v>1</v>
      </c>
      <c r="G4" t="s">
        <v>7645</v>
      </c>
      <c r="H4" t="s">
        <v>7651</v>
      </c>
      <c r="J4" t="s">
        <v>3452</v>
      </c>
    </row>
    <row r="5" spans="1:10" x14ac:dyDescent="0.25">
      <c r="A5" t="s">
        <v>7612</v>
      </c>
      <c r="B5" t="s">
        <v>3496</v>
      </c>
      <c r="C5" t="s">
        <v>2154</v>
      </c>
      <c r="D5" t="s">
        <v>4023</v>
      </c>
      <c r="E5" t="s">
        <v>14056</v>
      </c>
      <c r="F5">
        <v>3</v>
      </c>
      <c r="G5" t="s">
        <v>7639</v>
      </c>
      <c r="H5" t="s">
        <v>7620</v>
      </c>
      <c r="I5" t="s">
        <v>8189</v>
      </c>
      <c r="J5" t="s">
        <v>3452</v>
      </c>
    </row>
    <row r="6" spans="1:10" x14ac:dyDescent="0.25">
      <c r="A6" t="s">
        <v>7633</v>
      </c>
      <c r="B6" t="s">
        <v>41</v>
      </c>
      <c r="C6" t="s">
        <v>2154</v>
      </c>
      <c r="D6" t="s">
        <v>4006</v>
      </c>
      <c r="E6" t="s">
        <v>14056</v>
      </c>
      <c r="F6">
        <v>3</v>
      </c>
      <c r="G6" t="s">
        <v>7641</v>
      </c>
      <c r="H6" t="s">
        <v>7652</v>
      </c>
      <c r="J6" t="s">
        <v>3452</v>
      </c>
    </row>
    <row r="7" spans="1:10" x14ac:dyDescent="0.25">
      <c r="A7" t="s">
        <v>7632</v>
      </c>
      <c r="B7" t="s">
        <v>41</v>
      </c>
      <c r="C7" t="s">
        <v>2154</v>
      </c>
      <c r="D7" t="s">
        <v>4006</v>
      </c>
      <c r="E7" t="s">
        <v>14056</v>
      </c>
      <c r="F7">
        <v>3</v>
      </c>
      <c r="G7" t="s">
        <v>7640</v>
      </c>
      <c r="H7" t="s">
        <v>7653</v>
      </c>
      <c r="J7" t="s">
        <v>3452</v>
      </c>
    </row>
    <row r="8" spans="1:10" x14ac:dyDescent="0.25">
      <c r="A8" t="s">
        <v>7634</v>
      </c>
      <c r="B8" t="s">
        <v>41</v>
      </c>
      <c r="C8" t="s">
        <v>2154</v>
      </c>
      <c r="D8" t="s">
        <v>4023</v>
      </c>
      <c r="E8" t="s">
        <v>14056</v>
      </c>
      <c r="F8">
        <v>2</v>
      </c>
      <c r="G8" t="s">
        <v>7642</v>
      </c>
      <c r="H8" t="s">
        <v>7654</v>
      </c>
      <c r="J8" t="s">
        <v>3452</v>
      </c>
    </row>
    <row r="9" spans="1:10" x14ac:dyDescent="0.25">
      <c r="A9" t="s">
        <v>7610</v>
      </c>
      <c r="B9" t="s">
        <v>41</v>
      </c>
      <c r="C9" t="s">
        <v>2154</v>
      </c>
      <c r="D9" t="s">
        <v>4034</v>
      </c>
      <c r="E9" t="s">
        <v>3444</v>
      </c>
      <c r="F9">
        <v>4</v>
      </c>
      <c r="G9" t="s">
        <v>4222</v>
      </c>
      <c r="H9" t="s">
        <v>101</v>
      </c>
      <c r="J9" t="s">
        <v>3452</v>
      </c>
    </row>
    <row r="10" spans="1:10" x14ac:dyDescent="0.25">
      <c r="A10" t="s">
        <v>7647</v>
      </c>
      <c r="B10" t="s">
        <v>3508</v>
      </c>
      <c r="C10" t="s">
        <v>490</v>
      </c>
      <c r="D10" t="s">
        <v>4034</v>
      </c>
      <c r="E10" t="s">
        <v>14056</v>
      </c>
      <c r="F10">
        <v>2</v>
      </c>
      <c r="G10" t="s">
        <v>7648</v>
      </c>
      <c r="H10" t="s">
        <v>7655</v>
      </c>
      <c r="J10" t="s">
        <v>3452</v>
      </c>
    </row>
    <row r="11" spans="1:10" x14ac:dyDescent="0.25">
      <c r="A11" t="s">
        <v>7636</v>
      </c>
      <c r="B11" t="s">
        <v>3496</v>
      </c>
      <c r="C11" t="s">
        <v>2154</v>
      </c>
      <c r="D11" t="s">
        <v>4023</v>
      </c>
      <c r="E11" t="s">
        <v>14056</v>
      </c>
      <c r="F11">
        <v>3</v>
      </c>
      <c r="G11" t="s">
        <v>7644</v>
      </c>
      <c r="H11" t="s">
        <v>7656</v>
      </c>
      <c r="J11" t="s">
        <v>3452</v>
      </c>
    </row>
    <row r="12" spans="1:10" x14ac:dyDescent="0.25">
      <c r="A12" t="s">
        <v>7638</v>
      </c>
      <c r="B12" t="s">
        <v>3496</v>
      </c>
      <c r="C12" t="s">
        <v>2154</v>
      </c>
      <c r="D12" t="s">
        <v>4023</v>
      </c>
      <c r="E12" t="s">
        <v>14056</v>
      </c>
      <c r="F12">
        <v>3</v>
      </c>
      <c r="G12" t="s">
        <v>7646</v>
      </c>
      <c r="H12" t="s">
        <v>7657</v>
      </c>
      <c r="J12" t="s">
        <v>3452</v>
      </c>
    </row>
    <row r="13" spans="1:10" x14ac:dyDescent="0.25">
      <c r="A13" t="s">
        <v>3717</v>
      </c>
      <c r="B13" t="s">
        <v>3718</v>
      </c>
      <c r="C13" t="s">
        <v>1795</v>
      </c>
      <c r="D13" t="s">
        <v>4023</v>
      </c>
      <c r="E13" t="s">
        <v>7611</v>
      </c>
      <c r="F13">
        <v>1</v>
      </c>
      <c r="G13" t="s">
        <v>3719</v>
      </c>
      <c r="H13" t="s">
        <v>7619</v>
      </c>
      <c r="J13" t="s">
        <v>3452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E5EF-163F-49CD-B8B7-DD9A79FA572B}">
  <dimension ref="A1:I23"/>
  <sheetViews>
    <sheetView workbookViewId="0">
      <selection activeCell="C24" sqref="C24"/>
    </sheetView>
  </sheetViews>
  <sheetFormatPr defaultRowHeight="15" x14ac:dyDescent="0.25"/>
  <cols>
    <col min="1" max="1" width="17.5703125" bestFit="1" customWidth="1"/>
    <col min="2" max="2" width="11.140625" bestFit="1" customWidth="1"/>
    <col min="3" max="3" width="6.85546875" bestFit="1" customWidth="1"/>
    <col min="4" max="4" width="8.28515625" bestFit="1" customWidth="1"/>
    <col min="5" max="5" width="113" bestFit="1" customWidth="1"/>
    <col min="6" max="6" width="61.85546875" bestFit="1" customWidth="1"/>
    <col min="7" max="7" width="21" bestFit="1" customWidth="1"/>
    <col min="8" max="8" width="26.5703125" bestFit="1" customWidth="1"/>
    <col min="9" max="9" width="17" bestFit="1" customWidth="1"/>
    <col min="11" max="11" width="18" customWidth="1"/>
  </cols>
  <sheetData>
    <row r="1" spans="1:9" x14ac:dyDescent="0.25">
      <c r="A1" t="s">
        <v>165</v>
      </c>
      <c r="B1" t="s">
        <v>6</v>
      </c>
      <c r="C1" t="s">
        <v>3728</v>
      </c>
      <c r="D1" t="s">
        <v>167</v>
      </c>
      <c r="E1" t="s">
        <v>3447</v>
      </c>
      <c r="F1" t="s">
        <v>3490</v>
      </c>
      <c r="G1" t="s">
        <v>3733</v>
      </c>
      <c r="H1" t="s">
        <v>1</v>
      </c>
      <c r="I1" t="s">
        <v>7</v>
      </c>
    </row>
    <row r="2" spans="1:9" x14ac:dyDescent="0.25">
      <c r="A2" t="s">
        <v>14070</v>
      </c>
      <c r="B2" t="s">
        <v>41</v>
      </c>
      <c r="C2" t="s">
        <v>3736</v>
      </c>
      <c r="D2" t="s">
        <v>3517</v>
      </c>
      <c r="E2" t="s">
        <v>14071</v>
      </c>
      <c r="F2" t="s">
        <v>14109</v>
      </c>
      <c r="G2" t="s">
        <v>14073</v>
      </c>
      <c r="H2" t="s">
        <v>2619</v>
      </c>
      <c r="I2" t="s">
        <v>14072</v>
      </c>
    </row>
    <row r="3" spans="1:9" x14ac:dyDescent="0.25">
      <c r="A3" t="s">
        <v>8124</v>
      </c>
      <c r="B3" t="s">
        <v>41</v>
      </c>
      <c r="C3" t="s">
        <v>3736</v>
      </c>
      <c r="D3" t="s">
        <v>3517</v>
      </c>
      <c r="E3" t="s">
        <v>8191</v>
      </c>
      <c r="F3" t="s">
        <v>8163</v>
      </c>
      <c r="G3" t="s">
        <v>8127</v>
      </c>
      <c r="H3" t="s">
        <v>160</v>
      </c>
      <c r="I3" t="s">
        <v>8125</v>
      </c>
    </row>
    <row r="4" spans="1:9" x14ac:dyDescent="0.25">
      <c r="A4" t="s">
        <v>8180</v>
      </c>
      <c r="B4" t="s">
        <v>3508</v>
      </c>
      <c r="C4" t="s">
        <v>3891</v>
      </c>
      <c r="D4" t="s">
        <v>8190</v>
      </c>
      <c r="E4" t="s">
        <v>8204</v>
      </c>
      <c r="F4" t="s">
        <v>8246</v>
      </c>
      <c r="G4" t="s">
        <v>4600</v>
      </c>
      <c r="H4" t="s">
        <v>344</v>
      </c>
      <c r="I4" t="s">
        <v>8180</v>
      </c>
    </row>
    <row r="5" spans="1:9" x14ac:dyDescent="0.25">
      <c r="A5" t="s">
        <v>8122</v>
      </c>
      <c r="B5" t="s">
        <v>3508</v>
      </c>
      <c r="C5" t="s">
        <v>3736</v>
      </c>
      <c r="D5" t="s">
        <v>3517</v>
      </c>
      <c r="E5" t="s">
        <v>8192</v>
      </c>
      <c r="F5" t="s">
        <v>8164</v>
      </c>
      <c r="G5" t="s">
        <v>4632</v>
      </c>
      <c r="H5" t="s">
        <v>160</v>
      </c>
      <c r="I5" t="s">
        <v>8123</v>
      </c>
    </row>
    <row r="6" spans="1:9" x14ac:dyDescent="0.25">
      <c r="A6" t="s">
        <v>8185</v>
      </c>
      <c r="B6" t="s">
        <v>3508</v>
      </c>
      <c r="C6" t="s">
        <v>3780</v>
      </c>
      <c r="D6" t="s">
        <v>8190</v>
      </c>
      <c r="E6" t="s">
        <v>8205</v>
      </c>
      <c r="F6" t="s">
        <v>8247</v>
      </c>
      <c r="G6" t="s">
        <v>4600</v>
      </c>
      <c r="H6" t="s">
        <v>344</v>
      </c>
      <c r="I6" t="s">
        <v>8185</v>
      </c>
    </row>
    <row r="7" spans="1:9" x14ac:dyDescent="0.25">
      <c r="A7" t="s">
        <v>8129</v>
      </c>
      <c r="B7" t="s">
        <v>3508</v>
      </c>
      <c r="C7" t="s">
        <v>3736</v>
      </c>
      <c r="D7" t="s">
        <v>3517</v>
      </c>
      <c r="E7" t="s">
        <v>8248</v>
      </c>
      <c r="F7" t="s">
        <v>8165</v>
      </c>
      <c r="G7" t="s">
        <v>4632</v>
      </c>
      <c r="H7" t="s">
        <v>2619</v>
      </c>
      <c r="I7" t="s">
        <v>8130</v>
      </c>
    </row>
    <row r="8" spans="1:9" x14ac:dyDescent="0.25">
      <c r="A8" t="s">
        <v>8183</v>
      </c>
      <c r="B8" t="s">
        <v>3496</v>
      </c>
      <c r="C8" t="s">
        <v>3780</v>
      </c>
      <c r="D8" t="s">
        <v>8190</v>
      </c>
      <c r="E8" t="s">
        <v>8206</v>
      </c>
      <c r="F8" t="s">
        <v>8249</v>
      </c>
      <c r="G8" t="s">
        <v>8184</v>
      </c>
      <c r="H8" t="s">
        <v>344</v>
      </c>
      <c r="I8" t="s">
        <v>8183</v>
      </c>
    </row>
    <row r="9" spans="1:9" x14ac:dyDescent="0.25">
      <c r="A9" t="s">
        <v>8126</v>
      </c>
      <c r="B9" t="s">
        <v>3496</v>
      </c>
      <c r="C9" t="s">
        <v>3736</v>
      </c>
      <c r="D9" t="s">
        <v>3517</v>
      </c>
      <c r="E9" t="s">
        <v>8193</v>
      </c>
      <c r="F9" t="s">
        <v>8166</v>
      </c>
      <c r="G9" t="s">
        <v>4632</v>
      </c>
      <c r="H9" t="s">
        <v>160</v>
      </c>
      <c r="I9" t="s">
        <v>8128</v>
      </c>
    </row>
    <row r="10" spans="1:9" x14ac:dyDescent="0.25">
      <c r="A10" t="s">
        <v>8181</v>
      </c>
      <c r="B10" t="s">
        <v>3496</v>
      </c>
      <c r="C10" t="s">
        <v>3736</v>
      </c>
      <c r="D10" t="s">
        <v>8190</v>
      </c>
      <c r="E10" t="s">
        <v>8207</v>
      </c>
      <c r="F10" t="s">
        <v>8250</v>
      </c>
      <c r="G10" t="s">
        <v>8182</v>
      </c>
      <c r="H10" t="s">
        <v>344</v>
      </c>
      <c r="I10" t="s">
        <v>8181</v>
      </c>
    </row>
    <row r="11" spans="1:9" x14ac:dyDescent="0.25">
      <c r="A11" t="s">
        <v>4568</v>
      </c>
      <c r="B11" t="s">
        <v>3496</v>
      </c>
      <c r="C11" t="s">
        <v>3736</v>
      </c>
      <c r="D11" t="s">
        <v>3517</v>
      </c>
      <c r="E11" t="s">
        <v>8266</v>
      </c>
      <c r="F11" t="s">
        <v>8293</v>
      </c>
      <c r="G11" t="s">
        <v>4784</v>
      </c>
      <c r="H11" t="s">
        <v>2804</v>
      </c>
      <c r="I11" t="s">
        <v>4568</v>
      </c>
    </row>
    <row r="12" spans="1:9" x14ac:dyDescent="0.25">
      <c r="A12" t="s">
        <v>8139</v>
      </c>
      <c r="B12" t="s">
        <v>3508</v>
      </c>
      <c r="C12" t="s">
        <v>3736</v>
      </c>
      <c r="D12" t="s">
        <v>3517</v>
      </c>
      <c r="E12" t="s">
        <v>8194</v>
      </c>
      <c r="F12" t="s">
        <v>8167</v>
      </c>
      <c r="H12" t="s">
        <v>2619</v>
      </c>
      <c r="I12" t="s">
        <v>8140</v>
      </c>
    </row>
    <row r="13" spans="1:9" x14ac:dyDescent="0.25">
      <c r="A13" t="s">
        <v>14063</v>
      </c>
      <c r="B13" t="s">
        <v>3508</v>
      </c>
      <c r="C13" t="s">
        <v>3736</v>
      </c>
      <c r="D13" t="s">
        <v>3517</v>
      </c>
      <c r="E13" t="s">
        <v>14064</v>
      </c>
      <c r="F13" t="s">
        <v>14110</v>
      </c>
      <c r="G13" t="s">
        <v>4632</v>
      </c>
      <c r="H13" t="s">
        <v>160</v>
      </c>
      <c r="I13" t="s">
        <v>14065</v>
      </c>
    </row>
    <row r="14" spans="1:9" x14ac:dyDescent="0.25">
      <c r="A14" t="s">
        <v>4597</v>
      </c>
      <c r="B14" t="s">
        <v>41</v>
      </c>
      <c r="C14" t="s">
        <v>3891</v>
      </c>
      <c r="D14" t="s">
        <v>8190</v>
      </c>
      <c r="E14" t="s">
        <v>8208</v>
      </c>
      <c r="F14" t="s">
        <v>8251</v>
      </c>
      <c r="G14" t="s">
        <v>8227</v>
      </c>
      <c r="H14" t="s">
        <v>344</v>
      </c>
      <c r="I14" t="s">
        <v>4597</v>
      </c>
    </row>
    <row r="15" spans="1:9" x14ac:dyDescent="0.25">
      <c r="A15" t="s">
        <v>14212</v>
      </c>
      <c r="B15" t="s">
        <v>3496</v>
      </c>
      <c r="C15" t="s">
        <v>3785</v>
      </c>
      <c r="D15" t="s">
        <v>3517</v>
      </c>
      <c r="E15" t="s">
        <v>14213</v>
      </c>
      <c r="F15" t="s">
        <v>14216</v>
      </c>
      <c r="G15" t="s">
        <v>14214</v>
      </c>
      <c r="H15" t="s">
        <v>346</v>
      </c>
      <c r="I15" t="s">
        <v>14215</v>
      </c>
    </row>
    <row r="16" spans="1:9" x14ac:dyDescent="0.25">
      <c r="A16" t="s">
        <v>8143</v>
      </c>
      <c r="B16" t="s">
        <v>41</v>
      </c>
      <c r="C16" t="s">
        <v>3736</v>
      </c>
      <c r="D16" t="s">
        <v>3517</v>
      </c>
      <c r="E16" t="s">
        <v>4413</v>
      </c>
      <c r="F16" t="s">
        <v>8168</v>
      </c>
      <c r="H16" t="s">
        <v>160</v>
      </c>
      <c r="I16" t="s">
        <v>8144</v>
      </c>
    </row>
    <row r="17" spans="1:9" x14ac:dyDescent="0.25">
      <c r="A17" t="s">
        <v>8135</v>
      </c>
      <c r="B17" t="s">
        <v>41</v>
      </c>
      <c r="C17" t="s">
        <v>3736</v>
      </c>
      <c r="D17" t="s">
        <v>3517</v>
      </c>
      <c r="E17" t="s">
        <v>8252</v>
      </c>
      <c r="F17" t="s">
        <v>8169</v>
      </c>
      <c r="H17" t="s">
        <v>2619</v>
      </c>
      <c r="I17" t="s">
        <v>8135</v>
      </c>
    </row>
    <row r="18" spans="1:9" x14ac:dyDescent="0.25">
      <c r="A18" t="s">
        <v>8141</v>
      </c>
      <c r="B18" t="s">
        <v>41</v>
      </c>
      <c r="C18" t="s">
        <v>3736</v>
      </c>
      <c r="D18" t="s">
        <v>3517</v>
      </c>
      <c r="E18" t="s">
        <v>8195</v>
      </c>
      <c r="F18" t="s">
        <v>8170</v>
      </c>
      <c r="H18" t="s">
        <v>160</v>
      </c>
      <c r="I18" t="s">
        <v>8142</v>
      </c>
    </row>
    <row r="19" spans="1:9" x14ac:dyDescent="0.25">
      <c r="A19" t="s">
        <v>4685</v>
      </c>
      <c r="B19" t="s">
        <v>3508</v>
      </c>
      <c r="C19" t="s">
        <v>3736</v>
      </c>
      <c r="D19" t="s">
        <v>3517</v>
      </c>
      <c r="E19" t="s">
        <v>3564</v>
      </c>
      <c r="F19" t="s">
        <v>3565</v>
      </c>
      <c r="H19" t="s">
        <v>160</v>
      </c>
      <c r="I19" t="s">
        <v>4687</v>
      </c>
    </row>
    <row r="20" spans="1:9" x14ac:dyDescent="0.25">
      <c r="A20" t="s">
        <v>8131</v>
      </c>
      <c r="B20" t="s">
        <v>3508</v>
      </c>
      <c r="C20" t="s">
        <v>3736</v>
      </c>
      <c r="D20" t="s">
        <v>3517</v>
      </c>
      <c r="E20" t="s">
        <v>8196</v>
      </c>
      <c r="F20" t="s">
        <v>3660</v>
      </c>
      <c r="G20" t="s">
        <v>4632</v>
      </c>
      <c r="H20" t="s">
        <v>2619</v>
      </c>
      <c r="I20" t="s">
        <v>8132</v>
      </c>
    </row>
    <row r="21" spans="1:9" x14ac:dyDescent="0.25">
      <c r="A21" t="s">
        <v>4891</v>
      </c>
      <c r="B21" t="s">
        <v>41</v>
      </c>
      <c r="C21" t="s">
        <v>3736</v>
      </c>
      <c r="D21" t="s">
        <v>3517</v>
      </c>
      <c r="E21" t="s">
        <v>8226</v>
      </c>
      <c r="F21" t="s">
        <v>8253</v>
      </c>
      <c r="G21" t="s">
        <v>8228</v>
      </c>
      <c r="H21" t="s">
        <v>344</v>
      </c>
      <c r="I21" t="s">
        <v>4891</v>
      </c>
    </row>
    <row r="22" spans="1:9" x14ac:dyDescent="0.25">
      <c r="A22" t="s">
        <v>14066</v>
      </c>
      <c r="B22" t="s">
        <v>41</v>
      </c>
      <c r="C22" t="s">
        <v>3736</v>
      </c>
      <c r="D22" t="s">
        <v>3517</v>
      </c>
      <c r="E22" t="s">
        <v>14067</v>
      </c>
      <c r="F22" t="s">
        <v>14111</v>
      </c>
      <c r="G22" t="s">
        <v>14068</v>
      </c>
      <c r="H22" t="s">
        <v>2619</v>
      </c>
      <c r="I22" t="s">
        <v>14069</v>
      </c>
    </row>
    <row r="23" spans="1:9" x14ac:dyDescent="0.25">
      <c r="A23" t="s">
        <v>8133</v>
      </c>
      <c r="B23" t="s">
        <v>3496</v>
      </c>
      <c r="C23" t="s">
        <v>3736</v>
      </c>
      <c r="D23" t="s">
        <v>3517</v>
      </c>
      <c r="E23" t="s">
        <v>8197</v>
      </c>
      <c r="F23" t="s">
        <v>3504</v>
      </c>
      <c r="G23" t="s">
        <v>3681</v>
      </c>
      <c r="H23" t="s">
        <v>2619</v>
      </c>
      <c r="I23" t="s">
        <v>8134</v>
      </c>
    </row>
  </sheetData>
  <phoneticPr fontId="8"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0B870-B2B1-400C-981F-52D3B1B768AB}">
  <dimension ref="A1:N12"/>
  <sheetViews>
    <sheetView workbookViewId="0">
      <selection activeCell="F14" sqref="F14"/>
    </sheetView>
  </sheetViews>
  <sheetFormatPr defaultRowHeight="15" x14ac:dyDescent="0.25"/>
  <cols>
    <col min="1" max="1" width="17.7109375" bestFit="1" customWidth="1"/>
    <col min="2" max="2" width="11.140625" bestFit="1" customWidth="1"/>
    <col min="4" max="4" width="10.28515625" bestFit="1" customWidth="1"/>
    <col min="6" max="6" width="17.85546875" bestFit="1" customWidth="1"/>
    <col min="7" max="7" width="7.5703125" bestFit="1" customWidth="1"/>
    <col min="8" max="8" width="51.5703125" bestFit="1" customWidth="1"/>
    <col min="9" max="10" width="36.140625" bestFit="1" customWidth="1"/>
    <col min="12" max="12" width="13.42578125" bestFit="1" customWidth="1"/>
    <col min="13" max="13" width="17.85546875" bestFit="1" customWidth="1"/>
    <col min="14" max="14" width="16.7109375" bestFit="1" customWidth="1"/>
  </cols>
  <sheetData>
    <row r="1" spans="1:14" x14ac:dyDescent="0.25">
      <c r="A1" t="s">
        <v>165</v>
      </c>
      <c r="B1" t="s">
        <v>6</v>
      </c>
      <c r="C1" t="s">
        <v>3728</v>
      </c>
      <c r="D1" t="s">
        <v>8213</v>
      </c>
      <c r="E1" t="s">
        <v>8214</v>
      </c>
      <c r="F1" t="s">
        <v>3490</v>
      </c>
      <c r="G1" t="s">
        <v>167</v>
      </c>
      <c r="H1" t="s">
        <v>3517</v>
      </c>
      <c r="I1" t="s">
        <v>8256</v>
      </c>
      <c r="J1" t="s">
        <v>3731</v>
      </c>
      <c r="K1" t="s">
        <v>8187</v>
      </c>
      <c r="L1" t="s">
        <v>3733</v>
      </c>
      <c r="M1" t="s">
        <v>1</v>
      </c>
      <c r="N1" t="s">
        <v>7</v>
      </c>
    </row>
    <row r="2" spans="1:14" x14ac:dyDescent="0.25">
      <c r="A2" t="s">
        <v>8285</v>
      </c>
      <c r="B2" t="s">
        <v>3496</v>
      </c>
      <c r="C2" t="s">
        <v>3785</v>
      </c>
      <c r="D2" t="s">
        <v>8215</v>
      </c>
      <c r="E2" t="s">
        <v>8173</v>
      </c>
      <c r="F2" t="s">
        <v>8234</v>
      </c>
      <c r="G2" t="s">
        <v>5421</v>
      </c>
      <c r="H2" t="s">
        <v>8286</v>
      </c>
      <c r="I2" t="s">
        <v>8294</v>
      </c>
      <c r="J2" t="s">
        <v>8283</v>
      </c>
      <c r="K2">
        <v>3</v>
      </c>
      <c r="L2" t="s">
        <v>3525</v>
      </c>
      <c r="M2" t="s">
        <v>2804</v>
      </c>
      <c r="N2" t="s">
        <v>8287</v>
      </c>
    </row>
    <row r="3" spans="1:14" x14ac:dyDescent="0.25">
      <c r="A3" t="s">
        <v>8232</v>
      </c>
      <c r="B3" t="s">
        <v>3496</v>
      </c>
      <c r="C3" t="s">
        <v>8233</v>
      </c>
      <c r="D3" t="s">
        <v>8215</v>
      </c>
      <c r="E3" t="s">
        <v>8237</v>
      </c>
      <c r="F3" t="s">
        <v>8274</v>
      </c>
      <c r="G3" t="s">
        <v>5421</v>
      </c>
      <c r="H3" t="s">
        <v>8235</v>
      </c>
      <c r="I3" t="s">
        <v>8257</v>
      </c>
      <c r="J3" t="s">
        <v>8212</v>
      </c>
      <c r="K3">
        <v>3</v>
      </c>
      <c r="M3" t="s">
        <v>344</v>
      </c>
      <c r="N3" t="s">
        <v>8236</v>
      </c>
    </row>
    <row r="4" spans="1:14" x14ac:dyDescent="0.25">
      <c r="A4" t="s">
        <v>8211</v>
      </c>
      <c r="B4" t="s">
        <v>3508</v>
      </c>
      <c r="C4" t="s">
        <v>3891</v>
      </c>
      <c r="D4" t="s">
        <v>8215</v>
      </c>
      <c r="E4" t="s">
        <v>3891</v>
      </c>
      <c r="F4" t="s">
        <v>8216</v>
      </c>
      <c r="G4" t="s">
        <v>5421</v>
      </c>
      <c r="H4" t="s">
        <v>8219</v>
      </c>
      <c r="I4" t="s">
        <v>8258</v>
      </c>
      <c r="J4" t="s">
        <v>8212</v>
      </c>
      <c r="K4">
        <v>3</v>
      </c>
      <c r="M4" t="s">
        <v>344</v>
      </c>
      <c r="N4" t="s">
        <v>8217</v>
      </c>
    </row>
    <row r="5" spans="1:14" x14ac:dyDescent="0.25">
      <c r="A5" t="s">
        <v>6811</v>
      </c>
      <c r="B5" t="s">
        <v>3496</v>
      </c>
      <c r="C5" t="s">
        <v>3780</v>
      </c>
      <c r="D5" t="s">
        <v>8240</v>
      </c>
      <c r="E5" t="s">
        <v>8241</v>
      </c>
      <c r="F5" t="s">
        <v>8234</v>
      </c>
      <c r="G5" t="s">
        <v>5428</v>
      </c>
      <c r="H5" t="s">
        <v>8259</v>
      </c>
      <c r="I5" t="s">
        <v>8260</v>
      </c>
      <c r="J5" t="s">
        <v>8242</v>
      </c>
      <c r="K5">
        <v>3</v>
      </c>
      <c r="M5" t="s">
        <v>1046</v>
      </c>
      <c r="N5" t="s">
        <v>8245</v>
      </c>
    </row>
    <row r="6" spans="1:14" x14ac:dyDescent="0.25">
      <c r="A6" t="s">
        <v>8267</v>
      </c>
      <c r="B6" t="s">
        <v>3508</v>
      </c>
      <c r="C6" t="s">
        <v>3736</v>
      </c>
      <c r="D6" t="s">
        <v>8268</v>
      </c>
      <c r="E6" t="s">
        <v>3736</v>
      </c>
      <c r="F6" t="s">
        <v>8216</v>
      </c>
      <c r="G6" t="s">
        <v>5428</v>
      </c>
      <c r="H6" t="s">
        <v>8281</v>
      </c>
      <c r="I6" t="s">
        <v>8295</v>
      </c>
      <c r="J6" t="s">
        <v>8269</v>
      </c>
      <c r="K6">
        <v>3</v>
      </c>
      <c r="L6" t="s">
        <v>8271</v>
      </c>
      <c r="M6" t="s">
        <v>2804</v>
      </c>
      <c r="N6" t="s">
        <v>8270</v>
      </c>
    </row>
    <row r="7" spans="1:14" x14ac:dyDescent="0.25">
      <c r="A7" t="s">
        <v>4672</v>
      </c>
      <c r="B7" t="s">
        <v>41</v>
      </c>
      <c r="C7" t="s">
        <v>3780</v>
      </c>
      <c r="D7" t="s">
        <v>8240</v>
      </c>
      <c r="E7" t="s">
        <v>8241</v>
      </c>
      <c r="F7" t="s">
        <v>8216</v>
      </c>
      <c r="G7" t="s">
        <v>5428</v>
      </c>
      <c r="H7" t="s">
        <v>3452</v>
      </c>
      <c r="J7" t="s">
        <v>8242</v>
      </c>
      <c r="K7">
        <v>3</v>
      </c>
      <c r="M7" t="s">
        <v>1046</v>
      </c>
      <c r="N7" t="s">
        <v>4675</v>
      </c>
    </row>
    <row r="8" spans="1:14" x14ac:dyDescent="0.25">
      <c r="A8" t="s">
        <v>8218</v>
      </c>
      <c r="B8" t="s">
        <v>3496</v>
      </c>
      <c r="C8" t="s">
        <v>3891</v>
      </c>
      <c r="D8" t="s">
        <v>8215</v>
      </c>
      <c r="E8" t="s">
        <v>3891</v>
      </c>
      <c r="F8" t="s">
        <v>8216</v>
      </c>
      <c r="G8" t="s">
        <v>5421</v>
      </c>
      <c r="H8" t="s">
        <v>8220</v>
      </c>
      <c r="I8" t="s">
        <v>8261</v>
      </c>
      <c r="J8" t="s">
        <v>8222</v>
      </c>
      <c r="K8">
        <v>3</v>
      </c>
      <c r="M8" t="s">
        <v>344</v>
      </c>
      <c r="N8" t="s">
        <v>8221</v>
      </c>
    </row>
    <row r="9" spans="1:14" x14ac:dyDescent="0.25">
      <c r="A9" t="s">
        <v>8272</v>
      </c>
      <c r="B9" t="s">
        <v>3496</v>
      </c>
      <c r="C9" t="s">
        <v>3736</v>
      </c>
      <c r="D9" t="s">
        <v>8268</v>
      </c>
      <c r="E9" t="s">
        <v>8241</v>
      </c>
      <c r="F9" t="s">
        <v>8216</v>
      </c>
      <c r="G9" t="s">
        <v>5428</v>
      </c>
      <c r="H9" t="s">
        <v>8281</v>
      </c>
      <c r="I9" t="s">
        <v>8295</v>
      </c>
      <c r="J9" t="s">
        <v>8269</v>
      </c>
      <c r="K9">
        <v>3</v>
      </c>
      <c r="L9" t="s">
        <v>8271</v>
      </c>
      <c r="M9" t="s">
        <v>2804</v>
      </c>
      <c r="N9" t="s">
        <v>8273</v>
      </c>
    </row>
    <row r="10" spans="1:14" x14ac:dyDescent="0.25">
      <c r="A10" t="s">
        <v>8282</v>
      </c>
      <c r="B10" t="s">
        <v>41</v>
      </c>
      <c r="C10" t="s">
        <v>3785</v>
      </c>
      <c r="D10" t="s">
        <v>8215</v>
      </c>
      <c r="E10" t="s">
        <v>8233</v>
      </c>
      <c r="F10" t="s">
        <v>8216</v>
      </c>
      <c r="G10" t="s">
        <v>5421</v>
      </c>
      <c r="H10" t="s">
        <v>3452</v>
      </c>
      <c r="J10" t="s">
        <v>8283</v>
      </c>
      <c r="K10">
        <v>3</v>
      </c>
      <c r="M10" t="s">
        <v>2804</v>
      </c>
      <c r="N10" t="s">
        <v>8282</v>
      </c>
    </row>
    <row r="11" spans="1:14" x14ac:dyDescent="0.25">
      <c r="A11" t="s">
        <v>8223</v>
      </c>
      <c r="B11" t="s">
        <v>41</v>
      </c>
      <c r="C11" t="s">
        <v>3891</v>
      </c>
      <c r="D11" t="s">
        <v>8215</v>
      </c>
      <c r="E11" t="s">
        <v>3891</v>
      </c>
      <c r="F11" t="s">
        <v>8216</v>
      </c>
      <c r="G11" t="s">
        <v>5421</v>
      </c>
      <c r="H11" t="s">
        <v>3452</v>
      </c>
      <c r="J11" t="s">
        <v>8225</v>
      </c>
      <c r="K11">
        <v>3</v>
      </c>
      <c r="L11" t="s">
        <v>3681</v>
      </c>
      <c r="M11" t="s">
        <v>344</v>
      </c>
      <c r="N11" t="s">
        <v>8224</v>
      </c>
    </row>
    <row r="12" spans="1:14" x14ac:dyDescent="0.25">
      <c r="A12" t="s">
        <v>14047</v>
      </c>
      <c r="B12" t="s">
        <v>41</v>
      </c>
      <c r="C12" t="s">
        <v>3785</v>
      </c>
      <c r="D12" t="s">
        <v>14055</v>
      </c>
      <c r="E12" t="s">
        <v>3952</v>
      </c>
      <c r="F12" t="s">
        <v>14054</v>
      </c>
      <c r="G12" t="s">
        <v>5428</v>
      </c>
      <c r="H12" t="s">
        <v>3452</v>
      </c>
      <c r="J12" t="s">
        <v>14048</v>
      </c>
      <c r="K12">
        <v>3</v>
      </c>
      <c r="L12" t="s">
        <v>14049</v>
      </c>
      <c r="M12" t="s">
        <v>360</v>
      </c>
      <c r="N12" t="s">
        <v>14047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C783-DF68-4A03-8CD0-D8E5B5CE87BA}">
  <dimension ref="A1:D7"/>
  <sheetViews>
    <sheetView workbookViewId="0">
      <selection activeCell="A8" sqref="A8"/>
    </sheetView>
  </sheetViews>
  <sheetFormatPr defaultRowHeight="15" x14ac:dyDescent="0.25"/>
  <cols>
    <col min="1" max="1" width="17.7109375" bestFit="1" customWidth="1"/>
    <col min="2" max="2" width="35" bestFit="1" customWidth="1"/>
    <col min="3" max="3" width="40.7109375" bestFit="1" customWidth="1"/>
    <col min="4" max="4" width="14.7109375" bestFit="1" customWidth="1"/>
    <col min="5" max="5" width="6.140625" bestFit="1" customWidth="1"/>
    <col min="6" max="6" width="6.42578125" bestFit="1" customWidth="1"/>
  </cols>
  <sheetData>
    <row r="1" spans="1:4" x14ac:dyDescent="0.25">
      <c r="A1" t="s">
        <v>165</v>
      </c>
      <c r="B1" t="s">
        <v>6808</v>
      </c>
      <c r="C1" t="s">
        <v>6809</v>
      </c>
      <c r="D1" t="s">
        <v>8230</v>
      </c>
    </row>
    <row r="2" spans="1:4" x14ac:dyDescent="0.25">
      <c r="A2" t="s">
        <v>8232</v>
      </c>
      <c r="B2" t="s">
        <v>8211</v>
      </c>
      <c r="C2" t="s">
        <v>8238</v>
      </c>
      <c r="D2" t="s">
        <v>8239</v>
      </c>
    </row>
    <row r="3" spans="1:4" x14ac:dyDescent="0.25">
      <c r="A3" t="s">
        <v>8211</v>
      </c>
      <c r="B3" t="s">
        <v>8223</v>
      </c>
      <c r="C3" t="s">
        <v>8229</v>
      </c>
      <c r="D3" t="s">
        <v>8239</v>
      </c>
    </row>
    <row r="4" spans="1:4" x14ac:dyDescent="0.25">
      <c r="A4" t="s">
        <v>6811</v>
      </c>
      <c r="B4" t="s">
        <v>4672</v>
      </c>
      <c r="C4" t="s">
        <v>8244</v>
      </c>
      <c r="D4" t="s">
        <v>8243</v>
      </c>
    </row>
    <row r="5" spans="1:4" x14ac:dyDescent="0.25">
      <c r="A5" t="s">
        <v>8218</v>
      </c>
      <c r="B5" t="s">
        <v>8211</v>
      </c>
      <c r="C5" t="s">
        <v>8231</v>
      </c>
      <c r="D5" t="s">
        <v>8239</v>
      </c>
    </row>
    <row r="6" spans="1:4" x14ac:dyDescent="0.25">
      <c r="A6" t="s">
        <v>8272</v>
      </c>
      <c r="B6" t="s">
        <v>8267</v>
      </c>
      <c r="C6" t="s">
        <v>4568</v>
      </c>
      <c r="D6" t="s">
        <v>8243</v>
      </c>
    </row>
    <row r="7" spans="1:4" x14ac:dyDescent="0.25">
      <c r="A7" t="s">
        <v>8285</v>
      </c>
      <c r="B7" t="s">
        <v>8282</v>
      </c>
      <c r="C7" t="s">
        <v>8284</v>
      </c>
      <c r="D7" t="s">
        <v>8243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9CA9-ADE7-4742-A65A-8B2760E943AF}">
  <dimension ref="A1:G6"/>
  <sheetViews>
    <sheetView workbookViewId="0">
      <selection activeCell="D30" sqref="D30"/>
    </sheetView>
  </sheetViews>
  <sheetFormatPr defaultRowHeight="15" x14ac:dyDescent="0.25"/>
  <cols>
    <col min="1" max="1" width="15.7109375" bestFit="1" customWidth="1"/>
    <col min="2" max="2" width="11.140625" bestFit="1" customWidth="1"/>
    <col min="4" max="4" width="144" bestFit="1" customWidth="1"/>
    <col min="5" max="5" width="132.140625" bestFit="1" customWidth="1"/>
    <col min="6" max="6" width="15.7109375" bestFit="1" customWidth="1"/>
    <col min="7" max="7" width="15.28515625" bestFit="1" customWidth="1"/>
  </cols>
  <sheetData>
    <row r="1" spans="1:7" x14ac:dyDescent="0.25">
      <c r="A1" t="s">
        <v>165</v>
      </c>
      <c r="B1" t="s">
        <v>6</v>
      </c>
      <c r="C1" t="s">
        <v>3728</v>
      </c>
      <c r="D1" t="s">
        <v>3447</v>
      </c>
      <c r="E1" t="s">
        <v>3490</v>
      </c>
      <c r="F1" t="s">
        <v>1</v>
      </c>
      <c r="G1" t="s">
        <v>7</v>
      </c>
    </row>
    <row r="2" spans="1:7" x14ac:dyDescent="0.25">
      <c r="A2" t="s">
        <v>7838</v>
      </c>
      <c r="B2" t="s">
        <v>41</v>
      </c>
      <c r="C2" t="s">
        <v>3780</v>
      </c>
      <c r="D2" t="s">
        <v>8209</v>
      </c>
      <c r="E2" t="s">
        <v>8262</v>
      </c>
      <c r="F2" t="s">
        <v>344</v>
      </c>
      <c r="G2" t="s">
        <v>7841</v>
      </c>
    </row>
    <row r="3" spans="1:7" x14ac:dyDescent="0.25">
      <c r="A3" t="s">
        <v>8186</v>
      </c>
      <c r="B3" t="s">
        <v>3496</v>
      </c>
      <c r="C3" t="s">
        <v>7875</v>
      </c>
      <c r="D3" t="s">
        <v>8210</v>
      </c>
      <c r="E3" t="s">
        <v>8263</v>
      </c>
      <c r="F3" t="s">
        <v>344</v>
      </c>
      <c r="G3" t="s">
        <v>8186</v>
      </c>
    </row>
    <row r="4" spans="1:7" x14ac:dyDescent="0.25">
      <c r="A4" t="s">
        <v>8177</v>
      </c>
      <c r="B4" t="s">
        <v>41</v>
      </c>
      <c r="C4" t="s">
        <v>3785</v>
      </c>
      <c r="D4" t="s">
        <v>3452</v>
      </c>
      <c r="E4" t="s">
        <v>3452</v>
      </c>
      <c r="F4" t="s">
        <v>344</v>
      </c>
      <c r="G4" t="s">
        <v>8178</v>
      </c>
    </row>
    <row r="5" spans="1:7" x14ac:dyDescent="0.25">
      <c r="A5" t="s">
        <v>8171</v>
      </c>
      <c r="B5" t="s">
        <v>3496</v>
      </c>
      <c r="C5" t="s">
        <v>8173</v>
      </c>
      <c r="D5" t="s">
        <v>8174</v>
      </c>
      <c r="E5" t="s">
        <v>8179</v>
      </c>
      <c r="F5" t="s">
        <v>344</v>
      </c>
      <c r="G5" t="s">
        <v>8175</v>
      </c>
    </row>
    <row r="6" spans="1:7" x14ac:dyDescent="0.25">
      <c r="A6" t="s">
        <v>8172</v>
      </c>
      <c r="B6" t="s">
        <v>3508</v>
      </c>
      <c r="C6" t="s">
        <v>3736</v>
      </c>
      <c r="D6" t="s">
        <v>7446</v>
      </c>
      <c r="E6" t="s">
        <v>3504</v>
      </c>
      <c r="F6" t="s">
        <v>344</v>
      </c>
      <c r="G6" t="s">
        <v>8176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3"/>
  <sheetViews>
    <sheetView workbookViewId="0">
      <selection activeCell="D22" sqref="D22"/>
    </sheetView>
  </sheetViews>
  <sheetFormatPr defaultRowHeight="15" x14ac:dyDescent="0.25"/>
  <cols>
    <col min="1" max="1" width="23.140625" bestFit="1" customWidth="1"/>
    <col min="2" max="2" width="26.5703125" bestFit="1" customWidth="1"/>
    <col min="3" max="3" width="6.85546875" bestFit="1" customWidth="1"/>
    <col min="4" max="4" width="22.28515625" bestFit="1" customWidth="1"/>
    <col min="6" max="6" width="7.7109375" bestFit="1" customWidth="1"/>
    <col min="7" max="7" width="9.85546875" bestFit="1" customWidth="1"/>
    <col min="8" max="8" width="9.42578125" bestFit="1" customWidth="1"/>
    <col min="9" max="9" width="15" bestFit="1" customWidth="1"/>
    <col min="10" max="10" width="9.28515625" customWidth="1"/>
    <col min="11" max="11" width="9.85546875" bestFit="1" customWidth="1"/>
    <col min="12" max="12" width="21" customWidth="1"/>
    <col min="13" max="13" width="13.7109375" bestFit="1" customWidth="1"/>
    <col min="14" max="14" width="10.7109375" bestFit="1" customWidth="1"/>
    <col min="15" max="15" width="10.85546875" customWidth="1"/>
    <col min="16" max="16" width="10.140625" customWidth="1"/>
    <col min="17" max="17" width="9.7109375" customWidth="1"/>
    <col min="18" max="18" width="10.5703125" customWidth="1"/>
    <col min="19" max="19" width="10.85546875" customWidth="1"/>
    <col min="20" max="20" width="10.140625" customWidth="1"/>
    <col min="21" max="21" width="9.7109375" customWidth="1"/>
    <col min="22" max="22" width="10.5703125" customWidth="1"/>
    <col min="23" max="23" width="10.85546875" customWidth="1"/>
    <col min="24" max="24" width="10.140625" customWidth="1"/>
    <col min="25" max="25" width="9.7109375" customWidth="1"/>
    <col min="26" max="26" width="10.5703125" customWidth="1"/>
    <col min="27" max="27" width="10.85546875" customWidth="1"/>
    <col min="28" max="28" width="10.140625" customWidth="1"/>
    <col min="29" max="29" width="9.7109375" customWidth="1"/>
    <col min="30" max="30" width="10.5703125" customWidth="1"/>
    <col min="31" max="31" width="10.85546875" customWidth="1"/>
    <col min="32" max="32" width="10.140625" customWidth="1"/>
    <col min="33" max="33" width="9.7109375" customWidth="1"/>
    <col min="34" max="34" width="10.5703125" customWidth="1"/>
    <col min="35" max="35" width="10.85546875" customWidth="1"/>
    <col min="36" max="36" width="10.140625" customWidth="1"/>
    <col min="37" max="37" width="9.7109375" customWidth="1"/>
  </cols>
  <sheetData>
    <row r="1" spans="1:37" x14ac:dyDescent="0.25">
      <c r="A1" t="s">
        <v>165</v>
      </c>
      <c r="B1" t="s">
        <v>1</v>
      </c>
      <c r="C1" t="s">
        <v>3733</v>
      </c>
      <c r="D1" t="s">
        <v>7</v>
      </c>
      <c r="E1" t="s">
        <v>6</v>
      </c>
      <c r="F1" t="s">
        <v>4223</v>
      </c>
      <c r="G1" t="s">
        <v>4224</v>
      </c>
      <c r="H1" t="s">
        <v>3</v>
      </c>
      <c r="I1" t="s">
        <v>4</v>
      </c>
      <c r="J1" t="s">
        <v>5</v>
      </c>
      <c r="K1" t="s">
        <v>8</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4225</v>
      </c>
      <c r="B2" t="s">
        <v>160</v>
      </c>
      <c r="C2" t="s">
        <v>4226</v>
      </c>
      <c r="D2" t="s">
        <v>4227</v>
      </c>
      <c r="E2" t="s">
        <v>41</v>
      </c>
      <c r="L2" t="s">
        <v>4228</v>
      </c>
      <c r="N2" t="s">
        <v>4229</v>
      </c>
      <c r="O2" t="s">
        <v>49</v>
      </c>
      <c r="Q2" t="s">
        <v>4230</v>
      </c>
      <c r="R2" t="s">
        <v>3532</v>
      </c>
      <c r="U2" t="s">
        <v>4231</v>
      </c>
    </row>
    <row r="3" spans="1:37" x14ac:dyDescent="0.25">
      <c r="A3" t="s">
        <v>4232</v>
      </c>
      <c r="B3" t="s">
        <v>2619</v>
      </c>
      <c r="C3" t="s">
        <v>4226</v>
      </c>
      <c r="D3" t="s">
        <v>4233</v>
      </c>
      <c r="E3" t="s">
        <v>41</v>
      </c>
      <c r="G3" t="s">
        <v>187</v>
      </c>
      <c r="N3" t="s">
        <v>4234</v>
      </c>
      <c r="O3" t="s">
        <v>49</v>
      </c>
      <c r="Q3" t="s">
        <v>4235</v>
      </c>
      <c r="R3" t="s">
        <v>3532</v>
      </c>
      <c r="U3" t="s">
        <v>4236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
  <sheetViews>
    <sheetView workbookViewId="0">
      <selection activeCell="F14" sqref="F14"/>
    </sheetView>
  </sheetViews>
  <sheetFormatPr defaultRowHeight="15" x14ac:dyDescent="0.25"/>
  <cols>
    <col min="1" max="1" width="15.7109375" bestFit="1" customWidth="1"/>
    <col min="2" max="2" width="14.5703125" bestFit="1" customWidth="1"/>
    <col min="3" max="3" width="35" bestFit="1" customWidth="1"/>
    <col min="4" max="4" width="14" bestFit="1" customWidth="1"/>
    <col min="6" max="6" width="15" bestFit="1" customWidth="1"/>
  </cols>
  <sheetData>
    <row r="1" spans="1:6" x14ac:dyDescent="0.25">
      <c r="A1" t="s">
        <v>4237</v>
      </c>
      <c r="B1" t="s">
        <v>1</v>
      </c>
      <c r="C1" t="s">
        <v>4238</v>
      </c>
      <c r="D1" t="s">
        <v>4239</v>
      </c>
      <c r="E1" t="s">
        <v>4240</v>
      </c>
      <c r="F1" t="s">
        <v>7</v>
      </c>
    </row>
    <row r="2" spans="1:6" x14ac:dyDescent="0.25">
      <c r="A2" t="s">
        <v>4241</v>
      </c>
      <c r="B2" t="s">
        <v>90</v>
      </c>
      <c r="C2" t="s">
        <v>4242</v>
      </c>
      <c r="D2" t="s">
        <v>4243</v>
      </c>
      <c r="E2" t="s">
        <v>3452</v>
      </c>
      <c r="F2" t="s">
        <v>4244</v>
      </c>
    </row>
    <row r="3" spans="1:6" x14ac:dyDescent="0.25">
      <c r="A3" t="s">
        <v>4245</v>
      </c>
      <c r="B3" t="s">
        <v>38</v>
      </c>
      <c r="C3" t="s">
        <v>4246</v>
      </c>
      <c r="D3" t="s">
        <v>4243</v>
      </c>
      <c r="E3">
        <v>3</v>
      </c>
      <c r="F3" t="s">
        <v>4245</v>
      </c>
    </row>
    <row r="4" spans="1:6" x14ac:dyDescent="0.25">
      <c r="A4" t="s">
        <v>4247</v>
      </c>
      <c r="B4" t="s">
        <v>38</v>
      </c>
      <c r="C4" t="s">
        <v>4248</v>
      </c>
      <c r="D4" t="s">
        <v>4243</v>
      </c>
      <c r="E4">
        <v>3</v>
      </c>
      <c r="F4" t="s">
        <v>4249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workbookViewId="0">
      <selection activeCell="C11" sqref="C11"/>
    </sheetView>
  </sheetViews>
  <sheetFormatPr defaultRowHeight="15" x14ac:dyDescent="0.25"/>
  <cols>
    <col min="1" max="1" width="9.7109375" bestFit="1" customWidth="1"/>
    <col min="2" max="2" width="60.28515625" bestFit="1" customWidth="1"/>
    <col min="3" max="3" width="69" bestFit="1" customWidth="1"/>
    <col min="4" max="4" width="40" bestFit="1" customWidth="1"/>
    <col min="5" max="5" width="14.85546875" bestFit="1" customWidth="1"/>
    <col min="6" max="6" width="9.7109375" bestFit="1" customWidth="1"/>
  </cols>
  <sheetData>
    <row r="1" spans="1:6" x14ac:dyDescent="0.25">
      <c r="A1" t="s">
        <v>165</v>
      </c>
      <c r="B1" t="s">
        <v>3447</v>
      </c>
      <c r="C1" t="s">
        <v>3490</v>
      </c>
      <c r="D1" t="s">
        <v>4250</v>
      </c>
      <c r="E1" t="s">
        <v>4251</v>
      </c>
      <c r="F1" t="s">
        <v>4252</v>
      </c>
    </row>
    <row r="2" spans="1:6" x14ac:dyDescent="0.25">
      <c r="A2" t="s">
        <v>4253</v>
      </c>
      <c r="B2" t="s">
        <v>4254</v>
      </c>
      <c r="C2" t="s">
        <v>4255</v>
      </c>
      <c r="E2" t="s">
        <v>4256</v>
      </c>
      <c r="F2" t="s">
        <v>4253</v>
      </c>
    </row>
    <row r="3" spans="1:6" x14ac:dyDescent="0.25">
      <c r="A3" t="s">
        <v>7591</v>
      </c>
      <c r="B3" t="s">
        <v>7594</v>
      </c>
      <c r="C3" t="s">
        <v>7621</v>
      </c>
      <c r="E3" t="s">
        <v>7595</v>
      </c>
      <c r="F3" t="s">
        <v>7591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
  <sheetViews>
    <sheetView workbookViewId="0">
      <selection activeCell="C8" sqref="C8"/>
    </sheetView>
  </sheetViews>
  <sheetFormatPr defaultRowHeight="15" x14ac:dyDescent="0.25"/>
  <cols>
    <col min="1" max="1" width="13.85546875" bestFit="1" customWidth="1"/>
    <col min="2" max="2" width="10" bestFit="1" customWidth="1"/>
    <col min="3" max="3" width="103" bestFit="1" customWidth="1"/>
    <col min="4" max="4" width="23.42578125" bestFit="1" customWidth="1"/>
    <col min="5" max="5" width="34" bestFit="1" customWidth="1"/>
    <col min="6" max="6" width="63.42578125" bestFit="1" customWidth="1"/>
    <col min="7" max="7" width="9.140625" bestFit="1" customWidth="1"/>
    <col min="8" max="8" width="9.7109375" bestFit="1" customWidth="1"/>
    <col min="9" max="9" width="12" bestFit="1" customWidth="1"/>
  </cols>
  <sheetData>
    <row r="1" spans="1:9" x14ac:dyDescent="0.25">
      <c r="A1" t="s">
        <v>165</v>
      </c>
      <c r="B1" t="s">
        <v>167</v>
      </c>
      <c r="C1" t="s">
        <v>3447</v>
      </c>
      <c r="D1" t="s">
        <v>3490</v>
      </c>
      <c r="E1" t="s">
        <v>4250</v>
      </c>
      <c r="F1" t="s">
        <v>14371</v>
      </c>
      <c r="G1" t="s">
        <v>3435</v>
      </c>
      <c r="H1" t="s">
        <v>3733</v>
      </c>
      <c r="I1" t="s">
        <v>4252</v>
      </c>
    </row>
    <row r="2" spans="1:9" x14ac:dyDescent="0.25">
      <c r="A2" t="s">
        <v>4257</v>
      </c>
      <c r="B2" t="s">
        <v>4258</v>
      </c>
      <c r="C2" t="s">
        <v>4259</v>
      </c>
      <c r="D2" t="s">
        <v>4260</v>
      </c>
      <c r="E2" t="s">
        <v>4261</v>
      </c>
      <c r="G2">
        <v>1</v>
      </c>
      <c r="I2" t="s">
        <v>4257</v>
      </c>
    </row>
    <row r="3" spans="1:9" x14ac:dyDescent="0.25">
      <c r="A3" t="s">
        <v>14370</v>
      </c>
      <c r="B3" t="s">
        <v>4258</v>
      </c>
      <c r="C3" t="s">
        <v>14374</v>
      </c>
      <c r="D3" t="inlineStr">
        <is>
          <t xml:space="preserve">block</t>
        </is>
      </c>
      <c r="F3" t="s">
        <v>14372</v>
      </c>
      <c r="G3">
        <v>3</v>
      </c>
      <c r="H3" t="s">
        <v>4851</v>
      </c>
      <c r="I3" t="s">
        <v>14370</v>
      </c>
    </row>
    <row r="4" spans="1:9" x14ac:dyDescent="0.25">
      <c r="A4" t="s">
        <v>14373</v>
      </c>
      <c r="B4" t="s">
        <v>4258</v>
      </c>
      <c r="C4" t="s">
        <v>14375</v>
      </c>
      <c r="D4" t="inlineStr">
        <is>
          <t xml:space="preserve">block</t>
        </is>
      </c>
      <c r="F4" t="s">
        <v>14376</v>
      </c>
      <c r="G4">
        <v>5</v>
      </c>
      <c r="H4" t="s">
        <v>4851</v>
      </c>
      <c r="I4" t="s">
        <v>14377</v>
      </c>
    </row>
    <row r="5" spans="1:9" x14ac:dyDescent="0.25">
      <c r="A5" t="s">
        <v>14381</v>
      </c>
      <c r="B5" t="s">
        <v>4258</v>
      </c>
      <c r="C5" t="s">
        <v>14378</v>
      </c>
      <c r="D5" t="inlineStr">
        <is>
          <t xml:space="preserve">block</t>
        </is>
      </c>
      <c r="F5" t="s">
        <v>14379</v>
      </c>
      <c r="G5">
        <v>3</v>
      </c>
      <c r="H5" t="s">
        <v>4851</v>
      </c>
      <c r="I5" t="s">
        <v>14380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151"/>
  <sheetViews>
    <sheetView topLeftCell="A87" workbookViewId="0">
      <selection activeCell="A152" sqref="A152"/>
    </sheetView>
  </sheetViews>
  <sheetFormatPr defaultRowHeight="15" x14ac:dyDescent="0.25"/>
  <cols>
    <col min="1" max="1" width="76" bestFit="1" customWidth="1"/>
    <col min="2" max="2" width="10.5703125" bestFit="1" customWidth="1"/>
    <col min="3" max="3" width="11.42578125" bestFit="1" customWidth="1"/>
    <col min="4" max="4" width="14.85546875" bestFit="1" customWidth="1"/>
    <col min="5" max="5" width="20" bestFit="1" customWidth="1"/>
    <col min="6" max="6" width="15" bestFit="1" customWidth="1"/>
    <col min="7" max="7" width="10.7109375" bestFit="1" customWidth="1"/>
    <col min="8" max="8" width="12.5703125" bestFit="1" customWidth="1"/>
  </cols>
  <sheetData>
    <row r="1" spans="1:10" x14ac:dyDescent="0.25">
      <c r="A1" t="s">
        <v>3731</v>
      </c>
      <c r="B1" t="s">
        <v>167</v>
      </c>
      <c r="C1" t="s">
        <v>3727</v>
      </c>
      <c r="D1" t="s">
        <v>8007</v>
      </c>
      <c r="E1" t="s">
        <v>8008</v>
      </c>
      <c r="F1" t="s">
        <v>8009</v>
      </c>
      <c r="G1" t="s">
        <v>8010</v>
      </c>
      <c r="H1" t="s">
        <v>8033</v>
      </c>
      <c r="I1" t="s">
        <v>8011</v>
      </c>
      <c r="J1" t="s">
        <v>170</v>
      </c>
    </row>
    <row r="2" spans="1:10" x14ac:dyDescent="0.25">
      <c r="A2" t="s">
        <v>14048</v>
      </c>
      <c r="B2" t="s">
        <v>3744</v>
      </c>
      <c r="D2" t="s">
        <v>5734</v>
      </c>
      <c r="E2" t="s">
        <v>14047</v>
      </c>
      <c r="G2" t="s">
        <v>8013</v>
      </c>
      <c r="H2" t="s">
        <v>8034</v>
      </c>
    </row>
    <row r="3" spans="1:10" x14ac:dyDescent="0.25">
      <c r="A3" t="s">
        <v>3889</v>
      </c>
      <c r="B3" t="s">
        <v>3831</v>
      </c>
      <c r="C3" t="s">
        <v>3735</v>
      </c>
      <c r="D3" t="s">
        <v>8014</v>
      </c>
      <c r="E3" t="s">
        <v>3888</v>
      </c>
      <c r="G3" t="s">
        <v>8013</v>
      </c>
      <c r="H3" t="s">
        <v>8034</v>
      </c>
    </row>
    <row r="4" spans="1:10" x14ac:dyDescent="0.25">
      <c r="A4" t="s">
        <v>14052</v>
      </c>
      <c r="D4" t="s">
        <v>8022</v>
      </c>
      <c r="E4" t="s">
        <v>14050</v>
      </c>
      <c r="G4" t="s">
        <v>8013</v>
      </c>
      <c r="H4" t="s">
        <v>8035</v>
      </c>
    </row>
    <row r="5" spans="1:10" x14ac:dyDescent="0.25">
      <c r="A5" t="s">
        <v>3480</v>
      </c>
      <c r="D5" t="s">
        <v>8022</v>
      </c>
      <c r="E5" t="s">
        <v>3479</v>
      </c>
      <c r="G5" t="s">
        <v>8013</v>
      </c>
      <c r="H5" t="s">
        <v>8035</v>
      </c>
    </row>
    <row r="6" spans="1:10" x14ac:dyDescent="0.25">
      <c r="A6" t="s">
        <v>7860</v>
      </c>
      <c r="B6" t="s">
        <v>3744</v>
      </c>
      <c r="C6" t="s">
        <v>3769</v>
      </c>
      <c r="D6" t="s">
        <v>8014</v>
      </c>
      <c r="E6" t="s">
        <v>7859</v>
      </c>
      <c r="G6" t="s">
        <v>8013</v>
      </c>
      <c r="H6" t="s">
        <v>8034</v>
      </c>
    </row>
    <row r="7" spans="1:10" x14ac:dyDescent="0.25">
      <c r="A7" t="s">
        <v>8031</v>
      </c>
      <c r="D7" t="s">
        <v>6438</v>
      </c>
      <c r="E7" t="s">
        <v>5130</v>
      </c>
      <c r="F7" t="s">
        <v>8024</v>
      </c>
      <c r="G7" t="s">
        <v>8025</v>
      </c>
      <c r="H7" t="s">
        <v>8035</v>
      </c>
    </row>
    <row r="8" spans="1:10" x14ac:dyDescent="0.25">
      <c r="A8" t="s">
        <v>8032</v>
      </c>
      <c r="D8" t="s">
        <v>6438</v>
      </c>
      <c r="E8" t="s">
        <v>3994</v>
      </c>
      <c r="F8" t="s">
        <v>8024</v>
      </c>
      <c r="G8" t="s">
        <v>8025</v>
      </c>
      <c r="H8" t="s">
        <v>8035</v>
      </c>
    </row>
    <row r="9" spans="1:10" x14ac:dyDescent="0.25">
      <c r="A9" t="s">
        <v>3925</v>
      </c>
      <c r="B9" t="s">
        <v>3825</v>
      </c>
      <c r="C9" t="s">
        <v>3783</v>
      </c>
      <c r="D9" t="s">
        <v>8014</v>
      </c>
      <c r="E9" t="s">
        <v>3924</v>
      </c>
      <c r="G9" t="s">
        <v>8013</v>
      </c>
      <c r="H9" t="s">
        <v>8035</v>
      </c>
    </row>
    <row r="10" spans="1:10" x14ac:dyDescent="0.25">
      <c r="A10" t="s">
        <v>8061</v>
      </c>
      <c r="D10" t="s">
        <v>6438</v>
      </c>
      <c r="E10" t="s">
        <v>3983</v>
      </c>
      <c r="F10" t="s">
        <v>8024</v>
      </c>
      <c r="G10" t="s">
        <v>8025</v>
      </c>
      <c r="H10" t="s">
        <v>8035</v>
      </c>
    </row>
    <row r="11" spans="1:10" x14ac:dyDescent="0.25">
      <c r="A11" t="s">
        <v>3947</v>
      </c>
      <c r="B11" t="s">
        <v>3748</v>
      </c>
      <c r="C11" t="s">
        <v>3769</v>
      </c>
      <c r="D11" t="s">
        <v>8014</v>
      </c>
      <c r="E11" t="s">
        <v>3946</v>
      </c>
      <c r="G11" t="s">
        <v>8013</v>
      </c>
      <c r="H11" t="s">
        <v>8034</v>
      </c>
    </row>
    <row r="12" spans="1:10" x14ac:dyDescent="0.25">
      <c r="A12" t="s">
        <v>3871</v>
      </c>
      <c r="B12" t="s">
        <v>3744</v>
      </c>
      <c r="C12" t="s">
        <v>3769</v>
      </c>
      <c r="D12" t="s">
        <v>8012</v>
      </c>
      <c r="E12" t="s">
        <v>3870</v>
      </c>
      <c r="G12" t="s">
        <v>8013</v>
      </c>
      <c r="H12" t="s">
        <v>8034</v>
      </c>
    </row>
    <row r="13" spans="1:10" x14ac:dyDescent="0.25">
      <c r="A13" t="s">
        <v>3873</v>
      </c>
      <c r="B13" t="s">
        <v>3744</v>
      </c>
      <c r="C13" t="s">
        <v>3783</v>
      </c>
      <c r="D13" t="s">
        <v>8012</v>
      </c>
      <c r="E13" t="s">
        <v>3872</v>
      </c>
      <c r="G13" t="s">
        <v>8013</v>
      </c>
      <c r="H13" t="s">
        <v>8034</v>
      </c>
    </row>
    <row r="14" spans="1:10" x14ac:dyDescent="0.25">
      <c r="A14" t="s">
        <v>3851</v>
      </c>
      <c r="B14" t="s">
        <v>3744</v>
      </c>
      <c r="C14" t="s">
        <v>3769</v>
      </c>
      <c r="D14" t="s">
        <v>8012</v>
      </c>
      <c r="E14" t="s">
        <v>3850</v>
      </c>
      <c r="G14" t="s">
        <v>8013</v>
      </c>
      <c r="H14" t="s">
        <v>8034</v>
      </c>
    </row>
    <row r="15" spans="1:10" x14ac:dyDescent="0.25">
      <c r="A15" t="s">
        <v>3897</v>
      </c>
      <c r="B15" t="s">
        <v>3744</v>
      </c>
      <c r="C15" t="s">
        <v>3769</v>
      </c>
      <c r="D15" t="s">
        <v>8014</v>
      </c>
      <c r="E15" t="s">
        <v>3896</v>
      </c>
      <c r="G15" t="s">
        <v>8013</v>
      </c>
      <c r="H15" t="s">
        <v>8034</v>
      </c>
    </row>
    <row r="16" spans="1:10" x14ac:dyDescent="0.25">
      <c r="A16" t="s">
        <v>7413</v>
      </c>
      <c r="B16" t="s">
        <v>3744</v>
      </c>
      <c r="C16" t="s">
        <v>3783</v>
      </c>
      <c r="D16" t="s">
        <v>8012</v>
      </c>
      <c r="E16" t="s">
        <v>3782</v>
      </c>
      <c r="G16" t="s">
        <v>8013</v>
      </c>
      <c r="H16" t="s">
        <v>8034</v>
      </c>
    </row>
    <row r="17" spans="1:9" x14ac:dyDescent="0.25">
      <c r="A17" t="s">
        <v>3846</v>
      </c>
      <c r="B17" t="s">
        <v>3744</v>
      </c>
      <c r="C17" t="s">
        <v>3769</v>
      </c>
      <c r="D17" t="s">
        <v>8012</v>
      </c>
      <c r="E17" t="s">
        <v>3845</v>
      </c>
      <c r="G17" t="s">
        <v>8013</v>
      </c>
      <c r="H17" t="s">
        <v>8034</v>
      </c>
    </row>
    <row r="18" spans="1:9" x14ac:dyDescent="0.25">
      <c r="A18" t="s">
        <v>3894</v>
      </c>
      <c r="B18" t="s">
        <v>3744</v>
      </c>
      <c r="C18" t="s">
        <v>3769</v>
      </c>
      <c r="D18" t="s">
        <v>8014</v>
      </c>
      <c r="E18" t="s">
        <v>3893</v>
      </c>
      <c r="G18" t="s">
        <v>8013</v>
      </c>
      <c r="H18" t="s">
        <v>8034</v>
      </c>
    </row>
    <row r="19" spans="1:9" x14ac:dyDescent="0.25">
      <c r="A19" t="s">
        <v>3854</v>
      </c>
      <c r="B19" t="s">
        <v>3744</v>
      </c>
      <c r="C19" t="s">
        <v>3769</v>
      </c>
      <c r="D19" t="s">
        <v>8012</v>
      </c>
      <c r="E19" t="s">
        <v>3853</v>
      </c>
      <c r="G19" t="s">
        <v>8013</v>
      </c>
      <c r="H19" t="s">
        <v>8034</v>
      </c>
    </row>
    <row r="20" spans="1:9" x14ac:dyDescent="0.25">
      <c r="A20" t="s">
        <v>8041</v>
      </c>
      <c r="D20" t="s">
        <v>8022</v>
      </c>
      <c r="E20" t="s">
        <v>3466</v>
      </c>
      <c r="G20" t="s">
        <v>8013</v>
      </c>
      <c r="H20" t="s">
        <v>8035</v>
      </c>
    </row>
    <row r="21" spans="1:9" x14ac:dyDescent="0.25">
      <c r="A21" t="s">
        <v>3917</v>
      </c>
      <c r="B21" t="s">
        <v>3737</v>
      </c>
      <c r="C21" t="s">
        <v>3769</v>
      </c>
      <c r="D21" t="s">
        <v>8014</v>
      </c>
      <c r="E21" t="s">
        <v>8015</v>
      </c>
      <c r="G21" t="s">
        <v>8013</v>
      </c>
      <c r="H21" t="s">
        <v>8034</v>
      </c>
    </row>
    <row r="22" spans="1:9" x14ac:dyDescent="0.25">
      <c r="A22" t="s">
        <v>8042</v>
      </c>
      <c r="D22" t="s">
        <v>8022</v>
      </c>
      <c r="E22" t="s">
        <v>3469</v>
      </c>
      <c r="G22" t="s">
        <v>8013</v>
      </c>
      <c r="H22" t="s">
        <v>8035</v>
      </c>
    </row>
    <row r="23" spans="1:9" x14ac:dyDescent="0.25">
      <c r="A23" t="s">
        <v>3827</v>
      </c>
      <c r="B23" t="s">
        <v>3744</v>
      </c>
      <c r="C23" t="s">
        <v>3769</v>
      </c>
      <c r="D23" t="s">
        <v>8012</v>
      </c>
      <c r="E23" t="s">
        <v>3826</v>
      </c>
      <c r="G23" t="s">
        <v>8013</v>
      </c>
      <c r="H23" t="s">
        <v>8034</v>
      </c>
    </row>
    <row r="24" spans="1:9" x14ac:dyDescent="0.25">
      <c r="A24" t="s">
        <v>3887</v>
      </c>
      <c r="B24" t="s">
        <v>3748</v>
      </c>
      <c r="C24" t="s">
        <v>3735</v>
      </c>
      <c r="D24" t="s">
        <v>8014</v>
      </c>
      <c r="E24" t="s">
        <v>3886</v>
      </c>
      <c r="G24" t="s">
        <v>8013</v>
      </c>
      <c r="H24" t="s">
        <v>8034</v>
      </c>
    </row>
    <row r="25" spans="1:9" x14ac:dyDescent="0.25">
      <c r="A25" t="s">
        <v>8037</v>
      </c>
      <c r="B25" t="s">
        <v>3737</v>
      </c>
      <c r="C25" t="s">
        <v>3735</v>
      </c>
      <c r="D25" t="s">
        <v>8012</v>
      </c>
      <c r="E25" t="s">
        <v>3734</v>
      </c>
      <c r="G25" t="s">
        <v>8013</v>
      </c>
      <c r="H25" t="s">
        <v>8034</v>
      </c>
      <c r="I25">
        <v>3</v>
      </c>
    </row>
    <row r="26" spans="1:9" x14ac:dyDescent="0.25">
      <c r="A26" t="s">
        <v>8038</v>
      </c>
      <c r="B26" t="s">
        <v>3737</v>
      </c>
      <c r="C26" t="s">
        <v>3735</v>
      </c>
      <c r="D26" t="s">
        <v>8012</v>
      </c>
      <c r="E26" t="s">
        <v>3835</v>
      </c>
      <c r="G26" t="s">
        <v>8013</v>
      </c>
      <c r="H26" t="s">
        <v>8034</v>
      </c>
      <c r="I26">
        <v>3</v>
      </c>
    </row>
    <row r="27" spans="1:9" x14ac:dyDescent="0.25">
      <c r="A27" t="s">
        <v>8036</v>
      </c>
      <c r="B27" t="s">
        <v>3737</v>
      </c>
      <c r="C27" t="s">
        <v>3769</v>
      </c>
      <c r="D27" t="s">
        <v>8012</v>
      </c>
      <c r="E27" t="s">
        <v>3768</v>
      </c>
      <c r="G27" t="s">
        <v>8013</v>
      </c>
      <c r="H27" t="s">
        <v>8034</v>
      </c>
      <c r="I27">
        <v>5</v>
      </c>
    </row>
    <row r="28" spans="1:9" x14ac:dyDescent="0.25">
      <c r="A28" t="s">
        <v>8039</v>
      </c>
      <c r="B28" t="s">
        <v>3737</v>
      </c>
      <c r="C28" t="s">
        <v>3735</v>
      </c>
      <c r="D28" t="s">
        <v>8012</v>
      </c>
      <c r="E28" t="s">
        <v>3762</v>
      </c>
      <c r="G28" t="s">
        <v>8013</v>
      </c>
      <c r="H28" t="s">
        <v>8034</v>
      </c>
      <c r="I28">
        <v>3</v>
      </c>
    </row>
    <row r="29" spans="1:9" x14ac:dyDescent="0.25">
      <c r="A29" t="s">
        <v>12683</v>
      </c>
      <c r="B29" t="s">
        <v>3737</v>
      </c>
      <c r="C29" t="s">
        <v>3735</v>
      </c>
      <c r="D29" t="s">
        <v>8014</v>
      </c>
      <c r="E29" t="s">
        <v>12682</v>
      </c>
      <c r="G29" t="s">
        <v>8013</v>
      </c>
      <c r="H29" t="s">
        <v>8034</v>
      </c>
    </row>
    <row r="30" spans="1:9" x14ac:dyDescent="0.25">
      <c r="A30" t="s">
        <v>3931</v>
      </c>
      <c r="B30" t="s">
        <v>3737</v>
      </c>
      <c r="C30" t="s">
        <v>3735</v>
      </c>
      <c r="D30" t="s">
        <v>8014</v>
      </c>
      <c r="E30" t="s">
        <v>3930</v>
      </c>
      <c r="G30" t="s">
        <v>8013</v>
      </c>
      <c r="H30" t="s">
        <v>8034</v>
      </c>
    </row>
    <row r="31" spans="1:9" x14ac:dyDescent="0.25">
      <c r="A31" t="s">
        <v>3771</v>
      </c>
      <c r="B31" t="s">
        <v>3737</v>
      </c>
      <c r="C31" t="s">
        <v>3769</v>
      </c>
      <c r="D31" t="s">
        <v>8012</v>
      </c>
      <c r="E31" t="s">
        <v>3770</v>
      </c>
      <c r="G31" t="s">
        <v>8013</v>
      </c>
      <c r="H31" t="s">
        <v>8034</v>
      </c>
    </row>
    <row r="32" spans="1:9" x14ac:dyDescent="0.25">
      <c r="A32" t="s">
        <v>3942</v>
      </c>
      <c r="B32" t="s">
        <v>3737</v>
      </c>
      <c r="C32" t="s">
        <v>3735</v>
      </c>
      <c r="D32" t="s">
        <v>8014</v>
      </c>
      <c r="E32" t="s">
        <v>3941</v>
      </c>
      <c r="G32" t="s">
        <v>8013</v>
      </c>
      <c r="H32" t="s">
        <v>8034</v>
      </c>
    </row>
    <row r="33" spans="1:9" x14ac:dyDescent="0.25">
      <c r="A33" t="s">
        <v>7957</v>
      </c>
      <c r="B33" t="s">
        <v>3737</v>
      </c>
      <c r="C33" t="s">
        <v>3735</v>
      </c>
      <c r="D33" t="s">
        <v>8012</v>
      </c>
      <c r="E33" t="s">
        <v>5061</v>
      </c>
      <c r="G33" t="s">
        <v>8013</v>
      </c>
      <c r="H33" t="s">
        <v>8034</v>
      </c>
    </row>
    <row r="34" spans="1:9" x14ac:dyDescent="0.25">
      <c r="A34" t="s">
        <v>3786</v>
      </c>
      <c r="B34" t="s">
        <v>3737</v>
      </c>
      <c r="C34" t="s">
        <v>3783</v>
      </c>
      <c r="D34" t="s">
        <v>8012</v>
      </c>
      <c r="E34" t="s">
        <v>3784</v>
      </c>
      <c r="G34" t="s">
        <v>8013</v>
      </c>
      <c r="H34" t="s">
        <v>8034</v>
      </c>
    </row>
    <row r="35" spans="1:9" x14ac:dyDescent="0.25">
      <c r="A35" t="s">
        <v>3904</v>
      </c>
      <c r="B35" t="s">
        <v>3737</v>
      </c>
      <c r="C35" t="s">
        <v>3903</v>
      </c>
      <c r="D35" t="s">
        <v>8014</v>
      </c>
      <c r="E35" t="s">
        <v>3902</v>
      </c>
      <c r="G35" t="s">
        <v>8013</v>
      </c>
      <c r="H35" t="s">
        <v>8034</v>
      </c>
    </row>
    <row r="36" spans="1:9" x14ac:dyDescent="0.25">
      <c r="A36" t="s">
        <v>7663</v>
      </c>
      <c r="B36" t="s">
        <v>3737</v>
      </c>
      <c r="C36" t="s">
        <v>3769</v>
      </c>
      <c r="D36" t="s">
        <v>8012</v>
      </c>
      <c r="E36" t="s">
        <v>7662</v>
      </c>
      <c r="G36" t="s">
        <v>8013</v>
      </c>
      <c r="H36" t="s">
        <v>8034</v>
      </c>
    </row>
    <row r="37" spans="1:9" x14ac:dyDescent="0.25">
      <c r="A37" t="s">
        <v>3848</v>
      </c>
      <c r="B37" t="s">
        <v>3737</v>
      </c>
      <c r="C37" t="s">
        <v>3769</v>
      </c>
      <c r="D37" t="s">
        <v>8012</v>
      </c>
      <c r="E37" t="s">
        <v>3847</v>
      </c>
      <c r="G37" t="s">
        <v>8013</v>
      </c>
      <c r="H37" t="s">
        <v>8034</v>
      </c>
    </row>
    <row r="38" spans="1:9" x14ac:dyDescent="0.25">
      <c r="A38" t="s">
        <v>8020</v>
      </c>
      <c r="B38" t="s">
        <v>3737</v>
      </c>
      <c r="C38" t="s">
        <v>3769</v>
      </c>
      <c r="D38" t="s">
        <v>8014</v>
      </c>
      <c r="E38" t="s">
        <v>7408</v>
      </c>
      <c r="F38" t="s">
        <v>8021</v>
      </c>
      <c r="G38" t="s">
        <v>8013</v>
      </c>
      <c r="H38" t="s">
        <v>8034</v>
      </c>
    </row>
    <row r="39" spans="1:9" x14ac:dyDescent="0.25">
      <c r="A39" t="s">
        <v>7949</v>
      </c>
      <c r="B39" t="s">
        <v>3737</v>
      </c>
      <c r="C39" t="s">
        <v>3783</v>
      </c>
      <c r="D39" t="s">
        <v>8012</v>
      </c>
      <c r="E39" t="s">
        <v>7946</v>
      </c>
      <c r="G39" t="s">
        <v>8013</v>
      </c>
      <c r="H39" t="s">
        <v>8034</v>
      </c>
    </row>
    <row r="40" spans="1:9" x14ac:dyDescent="0.25">
      <c r="A40" t="s">
        <v>3760</v>
      </c>
      <c r="B40" t="s">
        <v>3737</v>
      </c>
      <c r="C40" t="s">
        <v>3735</v>
      </c>
      <c r="D40" t="s">
        <v>8012</v>
      </c>
      <c r="E40" t="s">
        <v>3759</v>
      </c>
      <c r="G40" t="s">
        <v>8013</v>
      </c>
      <c r="H40" t="s">
        <v>8034</v>
      </c>
    </row>
    <row r="41" spans="1:9" x14ac:dyDescent="0.25">
      <c r="A41" t="s">
        <v>8028</v>
      </c>
      <c r="B41" t="s">
        <v>3737</v>
      </c>
      <c r="C41" t="s">
        <v>3769</v>
      </c>
      <c r="D41" t="s">
        <v>8012</v>
      </c>
      <c r="E41" t="s">
        <v>3779</v>
      </c>
      <c r="G41" t="s">
        <v>8013</v>
      </c>
      <c r="H41" t="s">
        <v>8034</v>
      </c>
      <c r="I41">
        <v>2</v>
      </c>
    </row>
    <row r="42" spans="1:9" x14ac:dyDescent="0.25">
      <c r="A42" t="s">
        <v>8029</v>
      </c>
      <c r="B42" t="s">
        <v>3737</v>
      </c>
      <c r="C42" t="s">
        <v>3783</v>
      </c>
      <c r="D42" t="s">
        <v>8012</v>
      </c>
      <c r="E42" t="s">
        <v>3792</v>
      </c>
      <c r="G42" t="s">
        <v>8013</v>
      </c>
      <c r="H42" t="s">
        <v>8034</v>
      </c>
      <c r="I42">
        <v>3</v>
      </c>
    </row>
    <row r="43" spans="1:9" x14ac:dyDescent="0.25">
      <c r="A43" t="s">
        <v>14044</v>
      </c>
      <c r="B43" t="s">
        <v>3737</v>
      </c>
      <c r="C43" t="s">
        <v>3903</v>
      </c>
      <c r="D43" t="s">
        <v>8014</v>
      </c>
      <c r="E43" t="s">
        <v>14045</v>
      </c>
      <c r="G43" t="s">
        <v>8013</v>
      </c>
      <c r="H43" t="s">
        <v>8034</v>
      </c>
    </row>
    <row r="44" spans="1:9" x14ac:dyDescent="0.25">
      <c r="A44" t="s">
        <v>3754</v>
      </c>
      <c r="B44" t="s">
        <v>3737</v>
      </c>
      <c r="C44" t="s">
        <v>3735</v>
      </c>
      <c r="D44" t="s">
        <v>8012</v>
      </c>
      <c r="E44" t="s">
        <v>3753</v>
      </c>
      <c r="G44" t="s">
        <v>8013</v>
      </c>
      <c r="H44" t="s">
        <v>8034</v>
      </c>
    </row>
    <row r="45" spans="1:9" x14ac:dyDescent="0.25">
      <c r="A45" t="s">
        <v>3765</v>
      </c>
      <c r="B45" t="s">
        <v>3737</v>
      </c>
      <c r="C45" t="s">
        <v>3735</v>
      </c>
      <c r="D45" t="s">
        <v>8012</v>
      </c>
      <c r="E45" t="s">
        <v>3764</v>
      </c>
      <c r="G45" t="s">
        <v>8013</v>
      </c>
      <c r="H45" t="s">
        <v>8034</v>
      </c>
    </row>
    <row r="46" spans="1:9" x14ac:dyDescent="0.25">
      <c r="A46" t="s">
        <v>3877</v>
      </c>
      <c r="B46" t="s">
        <v>3737</v>
      </c>
      <c r="C46" t="s">
        <v>3735</v>
      </c>
      <c r="D46" t="s">
        <v>8014</v>
      </c>
      <c r="E46" t="s">
        <v>3876</v>
      </c>
      <c r="G46" t="s">
        <v>8013</v>
      </c>
      <c r="H46" t="s">
        <v>8034</v>
      </c>
    </row>
    <row r="47" spans="1:9" x14ac:dyDescent="0.25">
      <c r="A47" t="s">
        <v>7944</v>
      </c>
      <c r="B47" t="s">
        <v>3737</v>
      </c>
      <c r="C47" t="s">
        <v>3903</v>
      </c>
      <c r="D47" t="s">
        <v>8012</v>
      </c>
      <c r="E47" t="s">
        <v>7943</v>
      </c>
      <c r="G47" t="s">
        <v>8013</v>
      </c>
      <c r="H47" t="s">
        <v>8034</v>
      </c>
    </row>
    <row r="48" spans="1:9" x14ac:dyDescent="0.25">
      <c r="A48" t="s">
        <v>3741</v>
      </c>
      <c r="B48" t="s">
        <v>3737</v>
      </c>
      <c r="C48" t="s">
        <v>3735</v>
      </c>
      <c r="D48" t="s">
        <v>8012</v>
      </c>
      <c r="E48" t="s">
        <v>3740</v>
      </c>
      <c r="G48" t="s">
        <v>8013</v>
      </c>
      <c r="H48" t="s">
        <v>8034</v>
      </c>
    </row>
    <row r="49" spans="1:8" x14ac:dyDescent="0.25">
      <c r="A49" t="s">
        <v>7660</v>
      </c>
      <c r="B49" t="s">
        <v>3737</v>
      </c>
      <c r="C49" t="s">
        <v>3735</v>
      </c>
      <c r="D49" t="s">
        <v>8012</v>
      </c>
      <c r="E49" t="s">
        <v>7659</v>
      </c>
      <c r="G49" t="s">
        <v>8013</v>
      </c>
      <c r="H49" t="s">
        <v>8034</v>
      </c>
    </row>
    <row r="50" spans="1:8" x14ac:dyDescent="0.25">
      <c r="A50" t="s">
        <v>3822</v>
      </c>
      <c r="B50" t="s">
        <v>3737</v>
      </c>
      <c r="C50" t="s">
        <v>3769</v>
      </c>
      <c r="D50" t="s">
        <v>8012</v>
      </c>
      <c r="E50" t="s">
        <v>3821</v>
      </c>
      <c r="G50" t="s">
        <v>8013</v>
      </c>
      <c r="H50" t="s">
        <v>8034</v>
      </c>
    </row>
    <row r="51" spans="1:8" x14ac:dyDescent="0.25">
      <c r="A51" t="s">
        <v>3818</v>
      </c>
      <c r="B51" t="s">
        <v>3737</v>
      </c>
      <c r="C51" t="s">
        <v>3735</v>
      </c>
      <c r="D51" t="s">
        <v>8012</v>
      </c>
      <c r="E51" t="s">
        <v>3817</v>
      </c>
      <c r="G51" t="s">
        <v>8013</v>
      </c>
      <c r="H51" t="s">
        <v>8034</v>
      </c>
    </row>
    <row r="52" spans="1:8" x14ac:dyDescent="0.25">
      <c r="A52" t="s">
        <v>3777</v>
      </c>
      <c r="B52" t="s">
        <v>3737</v>
      </c>
      <c r="C52" t="s">
        <v>3769</v>
      </c>
      <c r="D52" t="s">
        <v>8012</v>
      </c>
      <c r="E52" t="s">
        <v>3776</v>
      </c>
      <c r="G52" t="s">
        <v>8013</v>
      </c>
      <c r="H52" t="s">
        <v>8034</v>
      </c>
    </row>
    <row r="53" spans="1:8" x14ac:dyDescent="0.25">
      <c r="A53" t="s">
        <v>7419</v>
      </c>
      <c r="B53" t="s">
        <v>3737</v>
      </c>
      <c r="C53" t="s">
        <v>3735</v>
      </c>
      <c r="D53" t="s">
        <v>8012</v>
      </c>
      <c r="E53" t="s">
        <v>7418</v>
      </c>
      <c r="G53" t="s">
        <v>8013</v>
      </c>
      <c r="H53" t="s">
        <v>8034</v>
      </c>
    </row>
    <row r="54" spans="1:8" x14ac:dyDescent="0.25">
      <c r="A54" t="s">
        <v>3884</v>
      </c>
      <c r="B54" t="s">
        <v>3737</v>
      </c>
      <c r="C54" t="s">
        <v>3735</v>
      </c>
      <c r="D54" t="s">
        <v>8014</v>
      </c>
      <c r="E54" t="s">
        <v>3883</v>
      </c>
      <c r="G54" t="s">
        <v>8013</v>
      </c>
      <c r="H54" t="s">
        <v>8034</v>
      </c>
    </row>
    <row r="55" spans="1:8" x14ac:dyDescent="0.25">
      <c r="A55" t="s">
        <v>3901</v>
      </c>
      <c r="B55" t="s">
        <v>3737</v>
      </c>
      <c r="C55" t="s">
        <v>3783</v>
      </c>
      <c r="D55" t="s">
        <v>8014</v>
      </c>
      <c r="E55" t="s">
        <v>3462</v>
      </c>
      <c r="G55" t="s">
        <v>8013</v>
      </c>
      <c r="H55" t="s">
        <v>8034</v>
      </c>
    </row>
    <row r="56" spans="1:8" x14ac:dyDescent="0.25">
      <c r="A56" t="s">
        <v>7674</v>
      </c>
      <c r="B56" t="s">
        <v>3744</v>
      </c>
      <c r="C56" t="s">
        <v>3735</v>
      </c>
      <c r="D56" t="s">
        <v>8012</v>
      </c>
      <c r="E56" t="s">
        <v>7673</v>
      </c>
      <c r="G56" t="s">
        <v>8013</v>
      </c>
      <c r="H56" t="s">
        <v>8034</v>
      </c>
    </row>
    <row r="57" spans="1:8" x14ac:dyDescent="0.25">
      <c r="A57" t="s">
        <v>7336</v>
      </c>
      <c r="B57" t="s">
        <v>3744</v>
      </c>
      <c r="C57" t="s">
        <v>3735</v>
      </c>
      <c r="D57" t="s">
        <v>8012</v>
      </c>
      <c r="E57" t="s">
        <v>7335</v>
      </c>
      <c r="G57" t="s">
        <v>8013</v>
      </c>
      <c r="H57" t="s">
        <v>8034</v>
      </c>
    </row>
    <row r="58" spans="1:8" x14ac:dyDescent="0.25">
      <c r="A58" t="s">
        <v>14043</v>
      </c>
      <c r="B58" t="s">
        <v>3744</v>
      </c>
      <c r="C58" t="s">
        <v>3735</v>
      </c>
      <c r="D58" t="s">
        <v>8012</v>
      </c>
      <c r="E58" t="s">
        <v>14041</v>
      </c>
      <c r="G58" t="s">
        <v>8013</v>
      </c>
      <c r="H58" t="s">
        <v>8034</v>
      </c>
    </row>
    <row r="59" spans="1:8" x14ac:dyDescent="0.25">
      <c r="A59" t="s">
        <v>7873</v>
      </c>
      <c r="B59" t="s">
        <v>3744</v>
      </c>
      <c r="C59" t="s">
        <v>3769</v>
      </c>
      <c r="D59" t="s">
        <v>8014</v>
      </c>
      <c r="E59" t="s">
        <v>7874</v>
      </c>
      <c r="G59" t="s">
        <v>8013</v>
      </c>
      <c r="H59" t="s">
        <v>8034</v>
      </c>
    </row>
    <row r="60" spans="1:8" x14ac:dyDescent="0.25">
      <c r="A60" t="s">
        <v>3751</v>
      </c>
      <c r="B60" t="s">
        <v>3744</v>
      </c>
      <c r="C60" t="s">
        <v>3735</v>
      </c>
      <c r="D60" t="s">
        <v>8012</v>
      </c>
      <c r="E60" t="s">
        <v>3750</v>
      </c>
      <c r="G60" t="s">
        <v>8013</v>
      </c>
      <c r="H60" t="s">
        <v>8034</v>
      </c>
    </row>
    <row r="61" spans="1:8" x14ac:dyDescent="0.25">
      <c r="A61" t="s">
        <v>3834</v>
      </c>
      <c r="B61" t="s">
        <v>3737</v>
      </c>
      <c r="C61" t="s">
        <v>3735</v>
      </c>
      <c r="D61" t="s">
        <v>8012</v>
      </c>
      <c r="E61" t="s">
        <v>3833</v>
      </c>
      <c r="G61" t="s">
        <v>8013</v>
      </c>
      <c r="H61" t="s">
        <v>8034</v>
      </c>
    </row>
    <row r="62" spans="1:8" x14ac:dyDescent="0.25">
      <c r="A62" t="s">
        <v>8049</v>
      </c>
      <c r="B62" t="s">
        <v>3825</v>
      </c>
      <c r="C62" t="s">
        <v>3769</v>
      </c>
      <c r="D62" t="s">
        <v>8014</v>
      </c>
      <c r="E62" t="s">
        <v>3910</v>
      </c>
      <c r="G62" t="s">
        <v>8013</v>
      </c>
      <c r="H62" t="s">
        <v>8035</v>
      </c>
    </row>
    <row r="63" spans="1:8" x14ac:dyDescent="0.25">
      <c r="A63" t="s">
        <v>8050</v>
      </c>
      <c r="B63" t="s">
        <v>3825</v>
      </c>
      <c r="C63" t="s">
        <v>3769</v>
      </c>
      <c r="D63" t="s">
        <v>8014</v>
      </c>
      <c r="E63" t="s">
        <v>3914</v>
      </c>
      <c r="G63" t="s">
        <v>8013</v>
      </c>
      <c r="H63" t="s">
        <v>8035</v>
      </c>
    </row>
    <row r="64" spans="1:8" x14ac:dyDescent="0.25">
      <c r="A64" t="s">
        <v>8051</v>
      </c>
      <c r="B64" t="s">
        <v>3825</v>
      </c>
      <c r="C64" t="s">
        <v>3769</v>
      </c>
      <c r="D64" t="s">
        <v>8014</v>
      </c>
      <c r="E64" t="s">
        <v>3919</v>
      </c>
      <c r="G64" t="s">
        <v>8013</v>
      </c>
      <c r="H64" t="s">
        <v>8035</v>
      </c>
    </row>
    <row r="65" spans="1:8" x14ac:dyDescent="0.25">
      <c r="A65" t="s">
        <v>8052</v>
      </c>
      <c r="B65" t="s">
        <v>3825</v>
      </c>
      <c r="C65" t="s">
        <v>3769</v>
      </c>
      <c r="D65" t="s">
        <v>8014</v>
      </c>
      <c r="E65" t="s">
        <v>3912</v>
      </c>
      <c r="G65" t="s">
        <v>8013</v>
      </c>
      <c r="H65" t="s">
        <v>8035</v>
      </c>
    </row>
    <row r="66" spans="1:8" x14ac:dyDescent="0.25">
      <c r="A66" t="s">
        <v>8053</v>
      </c>
      <c r="B66" t="s">
        <v>3825</v>
      </c>
      <c r="C66" t="s">
        <v>3783</v>
      </c>
      <c r="D66" t="s">
        <v>8012</v>
      </c>
      <c r="E66" t="s">
        <v>3829</v>
      </c>
      <c r="G66" t="s">
        <v>8013</v>
      </c>
      <c r="H66" t="s">
        <v>8035</v>
      </c>
    </row>
    <row r="67" spans="1:8" x14ac:dyDescent="0.25">
      <c r="A67" t="s">
        <v>8054</v>
      </c>
      <c r="B67" t="s">
        <v>3825</v>
      </c>
      <c r="C67" t="s">
        <v>3735</v>
      </c>
      <c r="D67" t="s">
        <v>8012</v>
      </c>
      <c r="E67" t="s">
        <v>7866</v>
      </c>
      <c r="G67" t="s">
        <v>8013</v>
      </c>
      <c r="H67" t="s">
        <v>8035</v>
      </c>
    </row>
    <row r="68" spans="1:8" x14ac:dyDescent="0.25">
      <c r="A68" t="s">
        <v>8055</v>
      </c>
      <c r="B68" t="s">
        <v>3825</v>
      </c>
      <c r="C68" t="s">
        <v>3769</v>
      </c>
      <c r="D68" t="s">
        <v>8012</v>
      </c>
      <c r="E68" t="s">
        <v>3868</v>
      </c>
      <c r="G68" t="s">
        <v>8013</v>
      </c>
      <c r="H68" t="s">
        <v>8035</v>
      </c>
    </row>
    <row r="69" spans="1:8" x14ac:dyDescent="0.25">
      <c r="A69" t="s">
        <v>8056</v>
      </c>
      <c r="B69" t="s">
        <v>3825</v>
      </c>
      <c r="C69" t="s">
        <v>3735</v>
      </c>
      <c r="D69" t="s">
        <v>8014</v>
      </c>
      <c r="E69" t="s">
        <v>3882</v>
      </c>
      <c r="G69" t="s">
        <v>8013</v>
      </c>
      <c r="H69" t="s">
        <v>8035</v>
      </c>
    </row>
    <row r="70" spans="1:8" x14ac:dyDescent="0.25">
      <c r="A70" t="s">
        <v>8016</v>
      </c>
      <c r="B70" t="s">
        <v>3744</v>
      </c>
      <c r="C70" t="s">
        <v>3769</v>
      </c>
      <c r="D70" t="s">
        <v>8014</v>
      </c>
      <c r="E70" t="s">
        <v>7408</v>
      </c>
      <c r="F70" t="s">
        <v>8017</v>
      </c>
      <c r="G70" t="s">
        <v>8013</v>
      </c>
      <c r="H70" t="s">
        <v>8034</v>
      </c>
    </row>
    <row r="71" spans="1:8" x14ac:dyDescent="0.25">
      <c r="A71" t="s">
        <v>7884</v>
      </c>
      <c r="B71" t="s">
        <v>3744</v>
      </c>
      <c r="C71" t="s">
        <v>3769</v>
      </c>
      <c r="D71" t="s">
        <v>8014</v>
      </c>
      <c r="E71" t="s">
        <v>7883</v>
      </c>
      <c r="G71" t="s">
        <v>8013</v>
      </c>
      <c r="H71" t="s">
        <v>8034</v>
      </c>
    </row>
    <row r="72" spans="1:8" x14ac:dyDescent="0.25">
      <c r="A72" t="s">
        <v>14076</v>
      </c>
      <c r="B72" t="s">
        <v>3744</v>
      </c>
      <c r="C72" t="s">
        <v>3735</v>
      </c>
      <c r="D72" t="s">
        <v>8014</v>
      </c>
      <c r="E72" t="s">
        <v>14074</v>
      </c>
      <c r="G72" t="s">
        <v>8013</v>
      </c>
      <c r="H72" t="s">
        <v>8034</v>
      </c>
    </row>
    <row r="73" spans="1:8" x14ac:dyDescent="0.25">
      <c r="A73" t="s">
        <v>7880</v>
      </c>
      <c r="B73" t="s">
        <v>3744</v>
      </c>
      <c r="C73" t="s">
        <v>3903</v>
      </c>
      <c r="D73" t="s">
        <v>8014</v>
      </c>
      <c r="E73" t="s">
        <v>7879</v>
      </c>
      <c r="G73" t="s">
        <v>8013</v>
      </c>
      <c r="H73" t="s">
        <v>8034</v>
      </c>
    </row>
    <row r="74" spans="1:8" x14ac:dyDescent="0.25">
      <c r="A74" t="s">
        <v>7942</v>
      </c>
      <c r="B74" t="s">
        <v>3748</v>
      </c>
      <c r="C74" t="s">
        <v>3769</v>
      </c>
      <c r="D74" t="s">
        <v>8012</v>
      </c>
      <c r="E74" t="s">
        <v>7941</v>
      </c>
      <c r="G74" t="s">
        <v>8013</v>
      </c>
      <c r="H74" t="s">
        <v>8034</v>
      </c>
    </row>
    <row r="75" spans="1:8" x14ac:dyDescent="0.25">
      <c r="A75" t="s">
        <v>3858</v>
      </c>
      <c r="B75" t="s">
        <v>3831</v>
      </c>
      <c r="C75" t="s">
        <v>3769</v>
      </c>
      <c r="D75" t="s">
        <v>8012</v>
      </c>
      <c r="E75" t="s">
        <v>3857</v>
      </c>
      <c r="G75" t="s">
        <v>8013</v>
      </c>
      <c r="H75" t="s">
        <v>8034</v>
      </c>
    </row>
    <row r="76" spans="1:8" x14ac:dyDescent="0.25">
      <c r="A76" t="s">
        <v>3945</v>
      </c>
      <c r="B76" t="s">
        <v>3744</v>
      </c>
      <c r="C76" t="s">
        <v>3769</v>
      </c>
      <c r="D76" t="s">
        <v>8014</v>
      </c>
      <c r="E76" t="s">
        <v>3944</v>
      </c>
      <c r="G76" t="s">
        <v>8013</v>
      </c>
      <c r="H76" t="s">
        <v>8034</v>
      </c>
    </row>
    <row r="77" spans="1:8" x14ac:dyDescent="0.25">
      <c r="A77" t="s">
        <v>3802</v>
      </c>
      <c r="B77" t="s">
        <v>3744</v>
      </c>
      <c r="C77" t="s">
        <v>3735</v>
      </c>
      <c r="D77" t="s">
        <v>8012</v>
      </c>
      <c r="E77" t="s">
        <v>3801</v>
      </c>
      <c r="G77" t="s">
        <v>8013</v>
      </c>
      <c r="H77" t="s">
        <v>8034</v>
      </c>
    </row>
    <row r="78" spans="1:8" x14ac:dyDescent="0.25">
      <c r="A78" t="s">
        <v>7864</v>
      </c>
      <c r="B78" t="s">
        <v>3744</v>
      </c>
      <c r="C78" t="s">
        <v>3783</v>
      </c>
      <c r="D78" t="s">
        <v>8012</v>
      </c>
      <c r="E78" t="s">
        <v>7863</v>
      </c>
      <c r="G78" t="s">
        <v>8013</v>
      </c>
      <c r="H78" t="s">
        <v>8034</v>
      </c>
    </row>
    <row r="79" spans="1:8" x14ac:dyDescent="0.25">
      <c r="A79" t="s">
        <v>3950</v>
      </c>
      <c r="B79" t="s">
        <v>3744</v>
      </c>
      <c r="C79" t="s">
        <v>3769</v>
      </c>
      <c r="D79" t="s">
        <v>8014</v>
      </c>
      <c r="E79" t="s">
        <v>3949</v>
      </c>
      <c r="G79" t="s">
        <v>8013</v>
      </c>
      <c r="H79" t="s">
        <v>8034</v>
      </c>
    </row>
    <row r="80" spans="1:8" x14ac:dyDescent="0.25">
      <c r="A80" t="s">
        <v>8043</v>
      </c>
      <c r="D80" t="s">
        <v>8022</v>
      </c>
      <c r="E80" t="s">
        <v>3482</v>
      </c>
      <c r="G80" t="s">
        <v>8013</v>
      </c>
      <c r="H80" t="s">
        <v>8035</v>
      </c>
    </row>
    <row r="81" spans="1:8" x14ac:dyDescent="0.25">
      <c r="A81" t="s">
        <v>3798</v>
      </c>
      <c r="B81" t="s">
        <v>3744</v>
      </c>
      <c r="C81" t="s">
        <v>3735</v>
      </c>
      <c r="D81" t="s">
        <v>8012</v>
      </c>
      <c r="E81" t="s">
        <v>3797</v>
      </c>
      <c r="G81" t="s">
        <v>8013</v>
      </c>
      <c r="H81" t="s">
        <v>8034</v>
      </c>
    </row>
    <row r="82" spans="1:8" x14ac:dyDescent="0.25">
      <c r="A82" t="s">
        <v>3860</v>
      </c>
      <c r="B82" t="s">
        <v>3831</v>
      </c>
      <c r="C82" t="s">
        <v>3783</v>
      </c>
      <c r="D82" t="s">
        <v>8012</v>
      </c>
      <c r="E82" t="s">
        <v>3859</v>
      </c>
      <c r="G82" t="s">
        <v>8013</v>
      </c>
      <c r="H82" t="s">
        <v>8034</v>
      </c>
    </row>
    <row r="83" spans="1:8" x14ac:dyDescent="0.25">
      <c r="A83" t="s">
        <v>3928</v>
      </c>
      <c r="B83" t="s">
        <v>3744</v>
      </c>
      <c r="C83" t="s">
        <v>3903</v>
      </c>
      <c r="D83" t="s">
        <v>8014</v>
      </c>
      <c r="E83" t="s">
        <v>3927</v>
      </c>
      <c r="G83" t="s">
        <v>8013</v>
      </c>
      <c r="H83" t="s">
        <v>8034</v>
      </c>
    </row>
    <row r="84" spans="1:8" x14ac:dyDescent="0.25">
      <c r="A84" t="s">
        <v>3953</v>
      </c>
      <c r="B84" t="s">
        <v>3831</v>
      </c>
      <c r="C84" t="s">
        <v>3783</v>
      </c>
      <c r="D84" t="s">
        <v>8014</v>
      </c>
      <c r="E84" t="s">
        <v>3951</v>
      </c>
      <c r="G84" t="s">
        <v>8013</v>
      </c>
      <c r="H84" t="s">
        <v>8034</v>
      </c>
    </row>
    <row r="85" spans="1:8" x14ac:dyDescent="0.25">
      <c r="A85" t="s">
        <v>3906</v>
      </c>
      <c r="B85" t="s">
        <v>3744</v>
      </c>
      <c r="C85" t="s">
        <v>3735</v>
      </c>
      <c r="D85" t="s">
        <v>8014</v>
      </c>
      <c r="E85" t="s">
        <v>3907</v>
      </c>
      <c r="G85" t="s">
        <v>8013</v>
      </c>
      <c r="H85" t="s">
        <v>8034</v>
      </c>
    </row>
    <row r="86" spans="1:8" x14ac:dyDescent="0.25">
      <c r="A86" t="s">
        <v>3767</v>
      </c>
      <c r="B86" t="s">
        <v>3744</v>
      </c>
      <c r="C86" t="s">
        <v>3735</v>
      </c>
      <c r="D86" t="s">
        <v>8012</v>
      </c>
      <c r="E86" t="s">
        <v>3766</v>
      </c>
      <c r="G86" t="s">
        <v>8013</v>
      </c>
      <c r="H86" t="s">
        <v>8034</v>
      </c>
    </row>
    <row r="87" spans="1:8" x14ac:dyDescent="0.25">
      <c r="A87" t="s">
        <v>3936</v>
      </c>
      <c r="B87" t="s">
        <v>3744</v>
      </c>
      <c r="C87" t="s">
        <v>3735</v>
      </c>
      <c r="D87" t="s">
        <v>8014</v>
      </c>
      <c r="E87" t="s">
        <v>3935</v>
      </c>
      <c r="G87" t="s">
        <v>8013</v>
      </c>
      <c r="H87" t="s">
        <v>8034</v>
      </c>
    </row>
    <row r="88" spans="1:8" x14ac:dyDescent="0.25">
      <c r="A88" t="s">
        <v>3790</v>
      </c>
      <c r="B88" t="s">
        <v>3744</v>
      </c>
      <c r="C88" t="s">
        <v>3783</v>
      </c>
      <c r="D88" t="s">
        <v>8012</v>
      </c>
      <c r="E88" t="s">
        <v>3789</v>
      </c>
      <c r="G88" t="s">
        <v>8013</v>
      </c>
      <c r="H88" t="s">
        <v>8034</v>
      </c>
    </row>
    <row r="89" spans="1:8" x14ac:dyDescent="0.25">
      <c r="A89" t="s">
        <v>8026</v>
      </c>
      <c r="D89" t="s">
        <v>6438</v>
      </c>
      <c r="E89" t="s">
        <v>3979</v>
      </c>
      <c r="F89" t="s">
        <v>8024</v>
      </c>
      <c r="G89" t="s">
        <v>8025</v>
      </c>
      <c r="H89" t="s">
        <v>8035</v>
      </c>
    </row>
    <row r="90" spans="1:8" x14ac:dyDescent="0.25">
      <c r="A90" t="s">
        <v>8027</v>
      </c>
      <c r="D90" t="s">
        <v>6438</v>
      </c>
      <c r="E90" t="s">
        <v>3974</v>
      </c>
      <c r="F90" t="s">
        <v>8024</v>
      </c>
      <c r="G90" t="s">
        <v>8025</v>
      </c>
      <c r="H90" t="s">
        <v>8035</v>
      </c>
    </row>
    <row r="91" spans="1:8" x14ac:dyDescent="0.25">
      <c r="A91" t="s">
        <v>8062</v>
      </c>
      <c r="D91" t="s">
        <v>6438</v>
      </c>
      <c r="E91" t="s">
        <v>3991</v>
      </c>
      <c r="F91" t="s">
        <v>8024</v>
      </c>
      <c r="G91" t="s">
        <v>8025</v>
      </c>
      <c r="H91" t="s">
        <v>8035</v>
      </c>
    </row>
    <row r="92" spans="1:8" x14ac:dyDescent="0.25">
      <c r="A92" t="s">
        <v>8040</v>
      </c>
      <c r="B92" t="s">
        <v>3737</v>
      </c>
      <c r="C92" t="s">
        <v>3903</v>
      </c>
      <c r="D92" t="s">
        <v>8014</v>
      </c>
      <c r="E92" t="s">
        <v>3958</v>
      </c>
      <c r="G92" t="s">
        <v>8013</v>
      </c>
      <c r="H92" t="s">
        <v>8034</v>
      </c>
    </row>
    <row r="93" spans="1:8" x14ac:dyDescent="0.25">
      <c r="A93" t="s">
        <v>8264</v>
      </c>
      <c r="D93" t="s">
        <v>8022</v>
      </c>
      <c r="E93" t="s">
        <v>3449</v>
      </c>
      <c r="G93" t="s">
        <v>8013</v>
      </c>
      <c r="H93" t="s">
        <v>8035</v>
      </c>
    </row>
    <row r="94" spans="1:8" x14ac:dyDescent="0.25">
      <c r="A94" t="s">
        <v>3934</v>
      </c>
      <c r="B94" t="s">
        <v>3744</v>
      </c>
      <c r="C94" t="s">
        <v>3735</v>
      </c>
      <c r="D94" t="s">
        <v>8014</v>
      </c>
      <c r="E94" t="s">
        <v>3933</v>
      </c>
      <c r="G94" t="s">
        <v>8013</v>
      </c>
      <c r="H94" t="s">
        <v>8034</v>
      </c>
    </row>
    <row r="95" spans="1:8" x14ac:dyDescent="0.25">
      <c r="A95" t="s">
        <v>8047</v>
      </c>
      <c r="D95" t="s">
        <v>8022</v>
      </c>
      <c r="E95" t="s">
        <v>3458</v>
      </c>
      <c r="G95" t="s">
        <v>8013</v>
      </c>
      <c r="H95" t="s">
        <v>8035</v>
      </c>
    </row>
    <row r="96" spans="1:8" x14ac:dyDescent="0.25">
      <c r="A96" t="s">
        <v>8046</v>
      </c>
      <c r="D96" t="s">
        <v>8022</v>
      </c>
      <c r="E96" t="s">
        <v>3477</v>
      </c>
      <c r="G96" t="s">
        <v>8013</v>
      </c>
      <c r="H96" t="s">
        <v>8035</v>
      </c>
    </row>
    <row r="97" spans="1:8" x14ac:dyDescent="0.25">
      <c r="A97" t="s">
        <v>8045</v>
      </c>
      <c r="B97" t="s">
        <v>3825</v>
      </c>
      <c r="C97" t="s">
        <v>3735</v>
      </c>
      <c r="D97" t="s">
        <v>8014</v>
      </c>
      <c r="E97" t="s">
        <v>3960</v>
      </c>
      <c r="G97" t="s">
        <v>8013</v>
      </c>
      <c r="H97" t="s">
        <v>8035</v>
      </c>
    </row>
    <row r="98" spans="1:8" x14ac:dyDescent="0.25">
      <c r="A98" t="s">
        <v>8045</v>
      </c>
      <c r="B98" t="s">
        <v>3825</v>
      </c>
      <c r="C98" t="s">
        <v>3769</v>
      </c>
      <c r="D98" t="s">
        <v>8014</v>
      </c>
      <c r="E98" t="s">
        <v>3961</v>
      </c>
      <c r="G98" t="s">
        <v>8013</v>
      </c>
      <c r="H98" t="s">
        <v>8035</v>
      </c>
    </row>
    <row r="99" spans="1:8" x14ac:dyDescent="0.25">
      <c r="A99" t="s">
        <v>3838</v>
      </c>
      <c r="B99" t="s">
        <v>3748</v>
      </c>
      <c r="C99" t="s">
        <v>3735</v>
      </c>
      <c r="D99" t="s">
        <v>8012</v>
      </c>
      <c r="E99" t="s">
        <v>3837</v>
      </c>
      <c r="G99" t="s">
        <v>8013</v>
      </c>
      <c r="H99" t="s">
        <v>8034</v>
      </c>
    </row>
    <row r="100" spans="1:8" x14ac:dyDescent="0.25">
      <c r="A100" t="s">
        <v>8030</v>
      </c>
      <c r="B100" t="s">
        <v>3748</v>
      </c>
      <c r="C100" t="s">
        <v>3735</v>
      </c>
      <c r="D100" t="s">
        <v>8012</v>
      </c>
      <c r="E100" t="s">
        <v>3747</v>
      </c>
      <c r="G100" t="s">
        <v>8013</v>
      </c>
      <c r="H100" t="s">
        <v>8034</v>
      </c>
    </row>
    <row r="101" spans="1:8" x14ac:dyDescent="0.25">
      <c r="A101" t="s">
        <v>8059</v>
      </c>
      <c r="B101" t="s">
        <v>3748</v>
      </c>
      <c r="C101" t="s">
        <v>3735</v>
      </c>
      <c r="D101" t="s">
        <v>8014</v>
      </c>
      <c r="E101" t="s">
        <v>3874</v>
      </c>
      <c r="G101" t="s">
        <v>8013</v>
      </c>
      <c r="H101" t="s">
        <v>8034</v>
      </c>
    </row>
    <row r="102" spans="1:8" x14ac:dyDescent="0.25">
      <c r="A102" t="s">
        <v>3938</v>
      </c>
      <c r="B102" t="s">
        <v>3748</v>
      </c>
      <c r="C102" t="s">
        <v>3735</v>
      </c>
      <c r="D102" t="s">
        <v>8014</v>
      </c>
      <c r="E102" t="s">
        <v>3937</v>
      </c>
      <c r="G102" t="s">
        <v>8013</v>
      </c>
      <c r="H102" t="s">
        <v>8034</v>
      </c>
    </row>
    <row r="103" spans="1:8" x14ac:dyDescent="0.25">
      <c r="A103" t="s">
        <v>8057</v>
      </c>
      <c r="B103" t="s">
        <v>3825</v>
      </c>
      <c r="C103" t="s">
        <v>3783</v>
      </c>
      <c r="D103" t="s">
        <v>8014</v>
      </c>
      <c r="E103" t="s">
        <v>7871</v>
      </c>
      <c r="G103" t="s">
        <v>8013</v>
      </c>
      <c r="H103" t="s">
        <v>8035</v>
      </c>
    </row>
    <row r="104" spans="1:8" x14ac:dyDescent="0.25">
      <c r="A104" t="s">
        <v>8063</v>
      </c>
      <c r="D104" t="s">
        <v>8022</v>
      </c>
      <c r="E104" t="s">
        <v>3485</v>
      </c>
      <c r="G104" t="s">
        <v>8013</v>
      </c>
      <c r="H104" t="s">
        <v>8035</v>
      </c>
    </row>
    <row r="105" spans="1:8" x14ac:dyDescent="0.25">
      <c r="A105" t="s">
        <v>3796</v>
      </c>
      <c r="B105" t="s">
        <v>3744</v>
      </c>
      <c r="C105" t="s">
        <v>3735</v>
      </c>
      <c r="D105" t="s">
        <v>8012</v>
      </c>
      <c r="E105" t="s">
        <v>3795</v>
      </c>
      <c r="G105" t="s">
        <v>8013</v>
      </c>
      <c r="H105" t="s">
        <v>8034</v>
      </c>
    </row>
    <row r="106" spans="1:8" x14ac:dyDescent="0.25">
      <c r="A106" t="s">
        <v>3900</v>
      </c>
      <c r="B106" t="s">
        <v>3744</v>
      </c>
      <c r="C106" t="s">
        <v>3769</v>
      </c>
      <c r="D106" t="s">
        <v>8014</v>
      </c>
      <c r="E106" t="s">
        <v>3899</v>
      </c>
      <c r="G106" t="s">
        <v>8013</v>
      </c>
      <c r="H106" t="s">
        <v>8034</v>
      </c>
    </row>
    <row r="107" spans="1:8" x14ac:dyDescent="0.25">
      <c r="A107" t="s">
        <v>7339</v>
      </c>
      <c r="B107" t="s">
        <v>3744</v>
      </c>
      <c r="C107" t="s">
        <v>3735</v>
      </c>
      <c r="D107" t="s">
        <v>8014</v>
      </c>
      <c r="E107" t="s">
        <v>7338</v>
      </c>
      <c r="G107" t="s">
        <v>8013</v>
      </c>
      <c r="H107" t="s">
        <v>8034</v>
      </c>
    </row>
    <row r="108" spans="1:8" x14ac:dyDescent="0.25">
      <c r="A108" t="s">
        <v>3810</v>
      </c>
      <c r="B108" t="s">
        <v>3744</v>
      </c>
      <c r="C108" t="s">
        <v>3735</v>
      </c>
      <c r="D108" t="s">
        <v>8012</v>
      </c>
      <c r="E108" t="s">
        <v>3809</v>
      </c>
      <c r="G108" t="s">
        <v>8013</v>
      </c>
      <c r="H108" t="s">
        <v>8034</v>
      </c>
    </row>
    <row r="109" spans="1:8" x14ac:dyDescent="0.25">
      <c r="A109" t="s">
        <v>3745</v>
      </c>
      <c r="B109" t="s">
        <v>3744</v>
      </c>
      <c r="C109" t="s">
        <v>3735</v>
      </c>
      <c r="D109" t="s">
        <v>8012</v>
      </c>
      <c r="E109" t="s">
        <v>3743</v>
      </c>
      <c r="G109" t="s">
        <v>8013</v>
      </c>
      <c r="H109" t="s">
        <v>8034</v>
      </c>
    </row>
    <row r="110" spans="1:8" x14ac:dyDescent="0.25">
      <c r="A110" t="s">
        <v>3940</v>
      </c>
      <c r="B110" t="s">
        <v>3744</v>
      </c>
      <c r="C110" t="s">
        <v>3735</v>
      </c>
      <c r="D110" t="s">
        <v>8014</v>
      </c>
      <c r="E110" t="s">
        <v>3939</v>
      </c>
      <c r="G110" t="s">
        <v>8013</v>
      </c>
      <c r="H110" t="s">
        <v>8034</v>
      </c>
    </row>
    <row r="111" spans="1:8" x14ac:dyDescent="0.25">
      <c r="A111" t="s">
        <v>8064</v>
      </c>
      <c r="D111" t="s">
        <v>8022</v>
      </c>
      <c r="E111" t="s">
        <v>3454</v>
      </c>
      <c r="G111" t="s">
        <v>8013</v>
      </c>
      <c r="H111" t="s">
        <v>8035</v>
      </c>
    </row>
    <row r="112" spans="1:8" x14ac:dyDescent="0.25">
      <c r="A112" t="s">
        <v>3841</v>
      </c>
      <c r="B112" t="s">
        <v>3744</v>
      </c>
      <c r="C112" t="s">
        <v>3769</v>
      </c>
      <c r="D112" t="s">
        <v>8012</v>
      </c>
      <c r="E112" t="s">
        <v>3840</v>
      </c>
      <c r="G112" t="s">
        <v>8013</v>
      </c>
      <c r="H112" t="s">
        <v>8034</v>
      </c>
    </row>
    <row r="113" spans="1:9" x14ac:dyDescent="0.25">
      <c r="A113" t="s">
        <v>3867</v>
      </c>
      <c r="B113" t="s">
        <v>3831</v>
      </c>
      <c r="C113" t="s">
        <v>3735</v>
      </c>
      <c r="D113" t="s">
        <v>8012</v>
      </c>
      <c r="E113" t="s">
        <v>3866</v>
      </c>
      <c r="G113" t="s">
        <v>8013</v>
      </c>
      <c r="H113" t="s">
        <v>8034</v>
      </c>
    </row>
    <row r="114" spans="1:9" x14ac:dyDescent="0.25">
      <c r="A114" t="s">
        <v>3773</v>
      </c>
      <c r="B114" t="s">
        <v>3744</v>
      </c>
      <c r="C114" t="s">
        <v>3769</v>
      </c>
      <c r="D114" t="s">
        <v>8012</v>
      </c>
      <c r="E114" t="s">
        <v>3772</v>
      </c>
      <c r="G114" t="s">
        <v>8013</v>
      </c>
      <c r="H114" t="s">
        <v>8034</v>
      </c>
    </row>
    <row r="115" spans="1:9" x14ac:dyDescent="0.25">
      <c r="A115" t="s">
        <v>7858</v>
      </c>
      <c r="B115" t="s">
        <v>3744</v>
      </c>
      <c r="C115" t="s">
        <v>3769</v>
      </c>
      <c r="D115" t="s">
        <v>8012</v>
      </c>
      <c r="E115" t="s">
        <v>7857</v>
      </c>
      <c r="G115" t="s">
        <v>8013</v>
      </c>
      <c r="H115" t="s">
        <v>8034</v>
      </c>
    </row>
    <row r="116" spans="1:9" x14ac:dyDescent="0.25">
      <c r="A116" t="s">
        <v>7852</v>
      </c>
      <c r="B116" t="s">
        <v>3744</v>
      </c>
      <c r="C116" t="s">
        <v>3735</v>
      </c>
      <c r="D116" t="s">
        <v>8012</v>
      </c>
      <c r="E116" t="s">
        <v>7851</v>
      </c>
      <c r="G116" t="s">
        <v>8013</v>
      </c>
      <c r="H116" t="s">
        <v>8034</v>
      </c>
    </row>
    <row r="117" spans="1:9" x14ac:dyDescent="0.25">
      <c r="A117" t="s">
        <v>8060</v>
      </c>
      <c r="B117" t="s">
        <v>3744</v>
      </c>
      <c r="C117" t="s">
        <v>3769</v>
      </c>
      <c r="D117" t="s">
        <v>8012</v>
      </c>
      <c r="E117" t="s">
        <v>7855</v>
      </c>
      <c r="G117" t="s">
        <v>8013</v>
      </c>
      <c r="H117" t="s">
        <v>8034</v>
      </c>
      <c r="I117">
        <v>2</v>
      </c>
    </row>
    <row r="118" spans="1:9" x14ac:dyDescent="0.25">
      <c r="A118" t="s">
        <v>3814</v>
      </c>
      <c r="B118" t="s">
        <v>3744</v>
      </c>
      <c r="C118" t="s">
        <v>3735</v>
      </c>
      <c r="D118" t="s">
        <v>8012</v>
      </c>
      <c r="E118" t="s">
        <v>3813</v>
      </c>
      <c r="G118" t="s">
        <v>8013</v>
      </c>
      <c r="H118" t="s">
        <v>8034</v>
      </c>
    </row>
    <row r="119" spans="1:9" x14ac:dyDescent="0.25">
      <c r="A119" t="s">
        <v>3964</v>
      </c>
      <c r="B119" t="s">
        <v>3737</v>
      </c>
      <c r="C119" t="s">
        <v>3783</v>
      </c>
      <c r="D119" t="s">
        <v>8014</v>
      </c>
      <c r="E119" t="s">
        <v>3963</v>
      </c>
      <c r="G119" t="s">
        <v>8013</v>
      </c>
      <c r="H119" t="s">
        <v>8034</v>
      </c>
    </row>
    <row r="120" spans="1:9" x14ac:dyDescent="0.25">
      <c r="A120" t="s">
        <v>3956</v>
      </c>
      <c r="B120" t="s">
        <v>3748</v>
      </c>
      <c r="C120" t="s">
        <v>3783</v>
      </c>
      <c r="D120" t="s">
        <v>8014</v>
      </c>
      <c r="E120" t="s">
        <v>3955</v>
      </c>
      <c r="G120" t="s">
        <v>8013</v>
      </c>
      <c r="H120" t="s">
        <v>8034</v>
      </c>
    </row>
    <row r="121" spans="1:9" x14ac:dyDescent="0.25">
      <c r="A121" t="s">
        <v>7666</v>
      </c>
      <c r="B121" t="s">
        <v>3744</v>
      </c>
      <c r="C121" t="s">
        <v>3903</v>
      </c>
      <c r="D121" t="s">
        <v>8012</v>
      </c>
      <c r="E121" t="s">
        <v>1168</v>
      </c>
      <c r="G121" t="s">
        <v>8013</v>
      </c>
      <c r="H121" t="s">
        <v>8034</v>
      </c>
    </row>
    <row r="122" spans="1:9" x14ac:dyDescent="0.25">
      <c r="A122" t="s">
        <v>3892</v>
      </c>
      <c r="B122" t="s">
        <v>3748</v>
      </c>
      <c r="C122" t="s">
        <v>3769</v>
      </c>
      <c r="D122" t="s">
        <v>8014</v>
      </c>
      <c r="E122" t="s">
        <v>3890</v>
      </c>
      <c r="G122" t="s">
        <v>8013</v>
      </c>
      <c r="H122" t="s">
        <v>8034</v>
      </c>
    </row>
    <row r="123" spans="1:9" x14ac:dyDescent="0.25">
      <c r="A123" t="s">
        <v>8044</v>
      </c>
      <c r="D123" t="s">
        <v>8022</v>
      </c>
      <c r="E123" t="s">
        <v>3473</v>
      </c>
      <c r="G123" t="s">
        <v>8013</v>
      </c>
      <c r="H123" t="s">
        <v>8035</v>
      </c>
    </row>
    <row r="124" spans="1:9" x14ac:dyDescent="0.25">
      <c r="A124" t="s">
        <v>7877</v>
      </c>
      <c r="B124" t="s">
        <v>3744</v>
      </c>
      <c r="C124" t="s">
        <v>3735</v>
      </c>
      <c r="D124" t="s">
        <v>8014</v>
      </c>
      <c r="E124" t="s">
        <v>7876</v>
      </c>
      <c r="G124" t="s">
        <v>8013</v>
      </c>
      <c r="H124" t="s">
        <v>8034</v>
      </c>
    </row>
    <row r="125" spans="1:9" x14ac:dyDescent="0.25">
      <c r="A125" t="s">
        <v>7868</v>
      </c>
      <c r="B125" t="s">
        <v>3744</v>
      </c>
      <c r="C125" t="s">
        <v>3735</v>
      </c>
      <c r="D125" t="s">
        <v>8014</v>
      </c>
      <c r="E125" t="s">
        <v>7869</v>
      </c>
      <c r="G125" t="s">
        <v>8013</v>
      </c>
      <c r="H125" t="s">
        <v>8034</v>
      </c>
    </row>
    <row r="126" spans="1:9" x14ac:dyDescent="0.25">
      <c r="A126" t="s">
        <v>8018</v>
      </c>
      <c r="B126" t="s">
        <v>3744</v>
      </c>
      <c r="C126" t="s">
        <v>3769</v>
      </c>
      <c r="D126" t="s">
        <v>8014</v>
      </c>
      <c r="E126" t="s">
        <v>7408</v>
      </c>
      <c r="F126" t="s">
        <v>8019</v>
      </c>
      <c r="G126" t="s">
        <v>8013</v>
      </c>
      <c r="H126" t="s">
        <v>8034</v>
      </c>
    </row>
    <row r="127" spans="1:9" x14ac:dyDescent="0.25">
      <c r="A127" t="s">
        <v>3806</v>
      </c>
      <c r="B127" t="s">
        <v>3744</v>
      </c>
      <c r="C127" t="s">
        <v>3735</v>
      </c>
      <c r="D127" t="s">
        <v>8012</v>
      </c>
      <c r="E127" t="s">
        <v>3805</v>
      </c>
      <c r="G127" t="s">
        <v>8013</v>
      </c>
      <c r="H127" t="s">
        <v>8034</v>
      </c>
    </row>
    <row r="128" spans="1:9" x14ac:dyDescent="0.25">
      <c r="A128" t="s">
        <v>3863</v>
      </c>
      <c r="B128" t="s">
        <v>3744</v>
      </c>
      <c r="C128" t="s">
        <v>3783</v>
      </c>
      <c r="D128" t="s">
        <v>8012</v>
      </c>
      <c r="E128" t="s">
        <v>3862</v>
      </c>
      <c r="G128" t="s">
        <v>8013</v>
      </c>
      <c r="H128" t="s">
        <v>8034</v>
      </c>
    </row>
    <row r="129" spans="1:8" x14ac:dyDescent="0.25">
      <c r="A129" t="s">
        <v>3757</v>
      </c>
      <c r="B129" t="s">
        <v>3744</v>
      </c>
      <c r="C129" t="s">
        <v>3735</v>
      </c>
      <c r="D129" t="s">
        <v>8012</v>
      </c>
      <c r="E129" t="s">
        <v>3756</v>
      </c>
      <c r="G129" t="s">
        <v>8013</v>
      </c>
      <c r="H129" t="s">
        <v>8034</v>
      </c>
    </row>
    <row r="130" spans="1:8" x14ac:dyDescent="0.25">
      <c r="A130" t="s">
        <v>3909</v>
      </c>
      <c r="B130" t="s">
        <v>3744</v>
      </c>
      <c r="C130" t="s">
        <v>3735</v>
      </c>
      <c r="D130" t="s">
        <v>8014</v>
      </c>
      <c r="E130" t="s">
        <v>3908</v>
      </c>
      <c r="G130" t="s">
        <v>8013</v>
      </c>
      <c r="H130" t="s">
        <v>8034</v>
      </c>
    </row>
    <row r="131" spans="1:8" x14ac:dyDescent="0.25">
      <c r="A131" t="s">
        <v>8048</v>
      </c>
      <c r="D131" t="s">
        <v>8022</v>
      </c>
      <c r="E131" t="s">
        <v>3462</v>
      </c>
      <c r="G131" t="s">
        <v>8013</v>
      </c>
      <c r="H131" t="s">
        <v>8035</v>
      </c>
    </row>
    <row r="132" spans="1:8" x14ac:dyDescent="0.25">
      <c r="A132" t="s">
        <v>14113</v>
      </c>
      <c r="B132" t="s">
        <v>3744</v>
      </c>
      <c r="C132" t="s">
        <v>3735</v>
      </c>
      <c r="D132" t="s">
        <v>8012</v>
      </c>
      <c r="E132" t="s">
        <v>12679</v>
      </c>
      <c r="G132" t="s">
        <v>8013</v>
      </c>
      <c r="H132" t="s">
        <v>8034</v>
      </c>
    </row>
    <row r="133" spans="1:8" x14ac:dyDescent="0.25">
      <c r="A133" t="s">
        <v>3843</v>
      </c>
      <c r="B133" t="s">
        <v>3744</v>
      </c>
      <c r="C133" t="s">
        <v>3769</v>
      </c>
      <c r="D133" t="s">
        <v>8012</v>
      </c>
      <c r="E133" t="s">
        <v>3842</v>
      </c>
      <c r="G133" t="s">
        <v>8013</v>
      </c>
      <c r="H133" t="s">
        <v>8034</v>
      </c>
    </row>
    <row r="134" spans="1:8" x14ac:dyDescent="0.25">
      <c r="A134" t="s">
        <v>8058</v>
      </c>
      <c r="B134" t="s">
        <v>3825</v>
      </c>
      <c r="C134" t="s">
        <v>3783</v>
      </c>
      <c r="D134" t="s">
        <v>8014</v>
      </c>
      <c r="E134" t="s">
        <v>3921</v>
      </c>
      <c r="G134" t="s">
        <v>8013</v>
      </c>
      <c r="H134" t="s">
        <v>8035</v>
      </c>
    </row>
    <row r="135" spans="1:8" x14ac:dyDescent="0.25">
      <c r="A135" t="s">
        <v>7953</v>
      </c>
      <c r="B135" t="s">
        <v>3831</v>
      </c>
      <c r="C135" t="s">
        <v>3769</v>
      </c>
      <c r="D135" t="s">
        <v>8012</v>
      </c>
      <c r="E135" t="s">
        <v>7952</v>
      </c>
      <c r="G135" t="s">
        <v>8013</v>
      </c>
      <c r="H135" t="s">
        <v>8034</v>
      </c>
    </row>
    <row r="136" spans="1:8" x14ac:dyDescent="0.25">
      <c r="A136" t="s">
        <v>3881</v>
      </c>
      <c r="B136" t="s">
        <v>3831</v>
      </c>
      <c r="C136" t="s">
        <v>3735</v>
      </c>
      <c r="D136" t="s">
        <v>8014</v>
      </c>
      <c r="E136" t="s">
        <v>3880</v>
      </c>
      <c r="G136" t="s">
        <v>8013</v>
      </c>
      <c r="H136" t="s">
        <v>8034</v>
      </c>
    </row>
    <row r="137" spans="1:8" x14ac:dyDescent="0.25">
      <c r="A137" t="s">
        <v>3832</v>
      </c>
      <c r="B137" t="s">
        <v>3831</v>
      </c>
      <c r="C137" t="s">
        <v>3783</v>
      </c>
      <c r="D137" t="s">
        <v>8012</v>
      </c>
      <c r="E137" t="s">
        <v>3830</v>
      </c>
      <c r="G137" t="s">
        <v>8013</v>
      </c>
      <c r="H137" t="s">
        <v>8034</v>
      </c>
    </row>
    <row r="138" spans="1:8" x14ac:dyDescent="0.25">
      <c r="A138" t="s">
        <v>4242</v>
      </c>
      <c r="D138" t="s">
        <v>8023</v>
      </c>
      <c r="E138" t="s">
        <v>4241</v>
      </c>
      <c r="G138" t="s">
        <v>8013</v>
      </c>
      <c r="H138" t="s">
        <v>8035</v>
      </c>
    </row>
    <row r="139" spans="1:8" x14ac:dyDescent="0.25">
      <c r="A139" t="s">
        <v>4246</v>
      </c>
      <c r="D139" t="s">
        <v>8023</v>
      </c>
      <c r="E139" t="s">
        <v>4245</v>
      </c>
      <c r="G139" t="s">
        <v>8013</v>
      </c>
      <c r="H139" t="s">
        <v>8035</v>
      </c>
    </row>
    <row r="140" spans="1:8" x14ac:dyDescent="0.25">
      <c r="A140" t="s">
        <v>8064</v>
      </c>
      <c r="B140" t="s">
        <v>3825</v>
      </c>
      <c r="C140" t="s">
        <v>3769</v>
      </c>
      <c r="D140" t="s">
        <v>8012</v>
      </c>
      <c r="E140" t="s">
        <v>3824</v>
      </c>
      <c r="G140" t="s">
        <v>8013</v>
      </c>
      <c r="H140" t="s">
        <v>8035</v>
      </c>
    </row>
    <row r="141" spans="1:8" x14ac:dyDescent="0.25">
      <c r="A141" t="s">
        <v>4248</v>
      </c>
      <c r="D141" t="s">
        <v>8023</v>
      </c>
      <c r="E141" t="s">
        <v>4247</v>
      </c>
      <c r="G141" t="s">
        <v>8013</v>
      </c>
      <c r="H141" t="s">
        <v>8035</v>
      </c>
    </row>
    <row r="142" spans="1:8" x14ac:dyDescent="0.25">
      <c r="A142" t="s">
        <v>8212</v>
      </c>
      <c r="B142" t="s">
        <v>3744</v>
      </c>
      <c r="D142" t="s">
        <v>5734</v>
      </c>
      <c r="E142" t="s">
        <v>8211</v>
      </c>
      <c r="G142" t="s">
        <v>8013</v>
      </c>
      <c r="H142" t="s">
        <v>8034</v>
      </c>
    </row>
    <row r="143" spans="1:8" x14ac:dyDescent="0.25">
      <c r="A143" t="s">
        <v>8222</v>
      </c>
      <c r="B143" t="s">
        <v>3744</v>
      </c>
      <c r="D143" t="s">
        <v>5734</v>
      </c>
      <c r="E143" t="s">
        <v>8218</v>
      </c>
      <c r="G143" t="s">
        <v>8013</v>
      </c>
      <c r="H143" t="s">
        <v>8034</v>
      </c>
    </row>
    <row r="144" spans="1:8" x14ac:dyDescent="0.25">
      <c r="A144" t="s">
        <v>8225</v>
      </c>
      <c r="B144" t="s">
        <v>3737</v>
      </c>
      <c r="D144" t="s">
        <v>5734</v>
      </c>
      <c r="E144" t="s">
        <v>8223</v>
      </c>
      <c r="G144" t="s">
        <v>8013</v>
      </c>
      <c r="H144" t="s">
        <v>8034</v>
      </c>
    </row>
    <row r="145" spans="1:8" x14ac:dyDescent="0.25">
      <c r="A145" t="s">
        <v>8212</v>
      </c>
      <c r="B145" t="s">
        <v>3744</v>
      </c>
      <c r="D145" t="s">
        <v>5734</v>
      </c>
      <c r="E145" t="s">
        <v>8232</v>
      </c>
      <c r="G145" t="s">
        <v>8013</v>
      </c>
      <c r="H145" t="s">
        <v>8034</v>
      </c>
    </row>
    <row r="146" spans="1:8" x14ac:dyDescent="0.25">
      <c r="A146" t="s">
        <v>8242</v>
      </c>
      <c r="B146" t="s">
        <v>3744</v>
      </c>
      <c r="D146" t="s">
        <v>5734</v>
      </c>
      <c r="E146" t="s">
        <v>4672</v>
      </c>
      <c r="G146" t="s">
        <v>8013</v>
      </c>
      <c r="H146" t="s">
        <v>8034</v>
      </c>
    </row>
    <row r="147" spans="1:8" x14ac:dyDescent="0.25">
      <c r="A147" t="s">
        <v>8242</v>
      </c>
      <c r="B147" t="s">
        <v>3744</v>
      </c>
      <c r="D147" t="s">
        <v>5734</v>
      </c>
      <c r="E147" t="s">
        <v>6811</v>
      </c>
      <c r="G147" t="s">
        <v>8013</v>
      </c>
      <c r="H147" t="s">
        <v>8034</v>
      </c>
    </row>
    <row r="148" spans="1:8" x14ac:dyDescent="0.25">
      <c r="A148" t="s">
        <v>8269</v>
      </c>
      <c r="B148" t="s">
        <v>3737</v>
      </c>
      <c r="D148" t="s">
        <v>5734</v>
      </c>
      <c r="E148" t="s">
        <v>8267</v>
      </c>
      <c r="G148" t="s">
        <v>8013</v>
      </c>
      <c r="H148" t="s">
        <v>8034</v>
      </c>
    </row>
    <row r="149" spans="1:8" x14ac:dyDescent="0.25">
      <c r="A149" t="s">
        <v>8269</v>
      </c>
      <c r="B149" t="s">
        <v>3737</v>
      </c>
      <c r="D149" t="s">
        <v>5734</v>
      </c>
      <c r="E149" t="s">
        <v>8272</v>
      </c>
      <c r="G149" t="s">
        <v>8013</v>
      </c>
      <c r="H149" t="s">
        <v>8034</v>
      </c>
    </row>
    <row r="150" spans="1:8" x14ac:dyDescent="0.25">
      <c r="A150" t="s">
        <v>8283</v>
      </c>
      <c r="B150" t="s">
        <v>3737</v>
      </c>
      <c r="D150" t="s">
        <v>5734</v>
      </c>
      <c r="E150" t="s">
        <v>8282</v>
      </c>
      <c r="G150" t="s">
        <v>8013</v>
      </c>
      <c r="H150" t="s">
        <v>8034</v>
      </c>
    </row>
    <row r="151" spans="1:8" x14ac:dyDescent="0.25">
      <c r="A151" t="s">
        <v>8283</v>
      </c>
      <c r="B151" t="s">
        <v>3737</v>
      </c>
      <c r="D151" t="s">
        <v>5734</v>
      </c>
      <c r="E151" t="s">
        <v>8285</v>
      </c>
      <c r="G151" t="s">
        <v>8013</v>
      </c>
      <c r="H151" t="s">
        <v>8034</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O5"/>
  <sheetViews>
    <sheetView workbookViewId="0">
      <selection activeCell="D8" sqref="D8"/>
    </sheetView>
  </sheetViews>
  <sheetFormatPr defaultRowHeight="15" x14ac:dyDescent="0.25"/>
  <cols>
    <col min="1" max="1" width="19.28515625" bestFit="1" customWidth="1"/>
    <col min="2" max="2" width="26.5703125" bestFit="1" customWidth="1"/>
    <col min="3" max="3" width="13.28515625" customWidth="1"/>
    <col min="4" max="4" width="18.85546875" bestFit="1" customWidth="1"/>
    <col min="6" max="6" width="12.28515625" customWidth="1"/>
    <col min="7" max="7" width="11" customWidth="1"/>
    <col min="9" max="9" width="24.85546875" bestFit="1" customWidth="1"/>
    <col min="10" max="10" width="12" customWidth="1"/>
    <col min="11" max="11" width="11.7109375" customWidth="1"/>
    <col min="14" max="14" width="10.42578125" customWidth="1"/>
    <col min="15" max="15" width="11.85546875" customWidth="1"/>
  </cols>
  <sheetData>
    <row r="1" spans="1:15" x14ac:dyDescent="0.25">
      <c r="A1" t="s">
        <v>165</v>
      </c>
      <c r="B1" t="s">
        <v>1</v>
      </c>
      <c r="C1" t="s">
        <v>3447</v>
      </c>
      <c r="D1" t="s">
        <v>7</v>
      </c>
      <c r="E1" t="s">
        <v>14139</v>
      </c>
      <c r="F1" t="s">
        <v>14140</v>
      </c>
      <c r="G1" t="s">
        <v>14141</v>
      </c>
      <c r="H1" t="s">
        <v>14142</v>
      </c>
      <c r="I1" t="s">
        <v>3490</v>
      </c>
      <c r="J1" t="s">
        <v>14143</v>
      </c>
      <c r="K1" t="s">
        <v>14144</v>
      </c>
      <c r="L1" t="s">
        <v>6</v>
      </c>
      <c r="M1" t="s">
        <v>3552</v>
      </c>
      <c r="N1" t="s">
        <v>14145</v>
      </c>
      <c r="O1" t="s">
        <v>14146</v>
      </c>
    </row>
    <row r="2" spans="1:15" x14ac:dyDescent="0.25">
      <c r="A2" t="s">
        <v>3890</v>
      </c>
      <c r="B2" t="s">
        <v>1294</v>
      </c>
      <c r="D2" t="s">
        <v>3890</v>
      </c>
      <c r="I2" t="s">
        <v>14147</v>
      </c>
      <c r="J2">
        <v>3</v>
      </c>
      <c r="K2">
        <v>0</v>
      </c>
      <c r="M2" t="s">
        <v>3890</v>
      </c>
    </row>
    <row r="3" spans="1:15" x14ac:dyDescent="0.25">
      <c r="A3" t="s">
        <v>14148</v>
      </c>
      <c r="B3" t="s">
        <v>353</v>
      </c>
      <c r="D3" t="s">
        <v>14148</v>
      </c>
      <c r="F3" t="s">
        <v>14149</v>
      </c>
      <c r="J3">
        <v>1</v>
      </c>
      <c r="K3">
        <v>2</v>
      </c>
      <c r="N3" t="s">
        <v>8279</v>
      </c>
      <c r="O3">
        <v>2</v>
      </c>
    </row>
    <row r="4" spans="1:15" x14ac:dyDescent="0.25">
      <c r="A4" t="s">
        <v>14156</v>
      </c>
      <c r="B4" t="s">
        <v>2619</v>
      </c>
      <c r="D4" t="s">
        <v>14150</v>
      </c>
      <c r="I4" t="s">
        <v>14151</v>
      </c>
    </row>
    <row r="5" spans="1:15" x14ac:dyDescent="0.25">
      <c r="A5" t="s">
        <v>14155</v>
      </c>
      <c r="B5" t="s">
        <v>344</v>
      </c>
      <c r="D5" t="s">
        <v>14152</v>
      </c>
      <c r="H5" t="s">
        <v>14153</v>
      </c>
      <c r="I5" t="s">
        <v>14154</v>
      </c>
      <c r="J5">
        <v>0</v>
      </c>
      <c r="K5">
        <v>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1934"/>
  <sheetViews>
    <sheetView topLeftCell="A1885" workbookViewId="0">
      <selection activeCell="M1919" sqref="M1919"/>
    </sheetView>
  </sheetViews>
  <sheetFormatPr defaultRowHeight="15" x14ac:dyDescent="0.25"/>
  <cols>
    <col min="1" max="1" width="40.28515625" customWidth="1"/>
    <col min="2" max="2" width="43.7109375" customWidth="1"/>
    <col min="3" max="3" width="41" customWidth="1"/>
    <col min="4" max="4" width="5" bestFit="1" customWidth="1"/>
    <col min="5" max="5" width="34.140625" customWidth="1"/>
    <col min="6" max="6" width="42" customWidth="1"/>
  </cols>
  <sheetData>
    <row r="1" spans="1:7" x14ac:dyDescent="0.25">
      <c r="A1" t="s">
        <v>165</v>
      </c>
      <c r="B1" t="s">
        <v>10023</v>
      </c>
      <c r="C1" t="s">
        <v>10024</v>
      </c>
      <c r="D1" t="s">
        <v>166</v>
      </c>
      <c r="E1" t="s">
        <v>1</v>
      </c>
      <c r="F1" t="s">
        <v>171</v>
      </c>
      <c r="G1" t="s">
        <v>170</v>
      </c>
    </row>
    <row r="2" spans="1:7" x14ac:dyDescent="0.25">
      <c r="A2" t="s">
        <v>10025</v>
      </c>
      <c r="B2" t="s">
        <v>10026</v>
      </c>
      <c r="C2" t="s">
        <v>10027</v>
      </c>
      <c r="D2">
        <v>2020</v>
      </c>
      <c r="E2" t="s">
        <v>1294</v>
      </c>
      <c r="F2" t="s">
        <v>10028</v>
      </c>
      <c r="G2" t="s">
        <v>10029</v>
      </c>
    </row>
    <row r="3" spans="1:7" x14ac:dyDescent="0.25">
      <c r="A3" t="s">
        <v>10030</v>
      </c>
      <c r="B3" t="s">
        <v>10031</v>
      </c>
      <c r="C3" t="s">
        <v>10032</v>
      </c>
      <c r="D3">
        <v>2017</v>
      </c>
      <c r="E3" t="s">
        <v>190</v>
      </c>
      <c r="F3" t="s">
        <v>10033</v>
      </c>
    </row>
    <row r="4" spans="1:7" x14ac:dyDescent="0.25">
      <c r="A4" t="s">
        <v>190</v>
      </c>
      <c r="B4" t="s">
        <v>10031</v>
      </c>
      <c r="C4" t="s">
        <v>10032</v>
      </c>
      <c r="D4">
        <v>2017</v>
      </c>
      <c r="E4" t="s">
        <v>190</v>
      </c>
      <c r="F4" t="s">
        <v>10034</v>
      </c>
      <c r="G4" t="s">
        <v>10029</v>
      </c>
    </row>
    <row r="5" spans="1:7" x14ac:dyDescent="0.25">
      <c r="A5" t="s">
        <v>10035</v>
      </c>
      <c r="B5" t="s">
        <v>10031</v>
      </c>
      <c r="C5" t="s">
        <v>10032</v>
      </c>
      <c r="D5">
        <v>2017</v>
      </c>
      <c r="E5" t="s">
        <v>190</v>
      </c>
      <c r="F5" t="s">
        <v>10036</v>
      </c>
    </row>
    <row r="6" spans="1:7" x14ac:dyDescent="0.25">
      <c r="A6" t="s">
        <v>10037</v>
      </c>
      <c r="B6" t="s">
        <v>10031</v>
      </c>
      <c r="C6" t="s">
        <v>10032</v>
      </c>
      <c r="D6">
        <v>2017</v>
      </c>
      <c r="E6" t="s">
        <v>190</v>
      </c>
      <c r="F6" t="s">
        <v>10038</v>
      </c>
    </row>
    <row r="7" spans="1:7" x14ac:dyDescent="0.25">
      <c r="A7" t="s">
        <v>10039</v>
      </c>
      <c r="B7" t="s">
        <v>10031</v>
      </c>
      <c r="C7" t="s">
        <v>10032</v>
      </c>
      <c r="D7">
        <v>2017</v>
      </c>
      <c r="E7" t="s">
        <v>190</v>
      </c>
      <c r="F7" t="s">
        <v>10040</v>
      </c>
    </row>
    <row r="8" spans="1:7" x14ac:dyDescent="0.25">
      <c r="A8" t="s">
        <v>10041</v>
      </c>
      <c r="B8" t="s">
        <v>10031</v>
      </c>
      <c r="C8" t="s">
        <v>10032</v>
      </c>
      <c r="D8">
        <v>2017</v>
      </c>
      <c r="E8" t="s">
        <v>190</v>
      </c>
      <c r="F8" t="s">
        <v>10042</v>
      </c>
    </row>
    <row r="9" spans="1:7" x14ac:dyDescent="0.25">
      <c r="A9" t="s">
        <v>10043</v>
      </c>
      <c r="B9" t="s">
        <v>10031</v>
      </c>
      <c r="C9" t="s">
        <v>10032</v>
      </c>
      <c r="D9">
        <v>2017</v>
      </c>
      <c r="E9" t="s">
        <v>190</v>
      </c>
      <c r="F9" t="s">
        <v>10044</v>
      </c>
    </row>
    <row r="10" spans="1:7" x14ac:dyDescent="0.25">
      <c r="A10" t="s">
        <v>10045</v>
      </c>
      <c r="B10" t="s">
        <v>10031</v>
      </c>
      <c r="C10" t="s">
        <v>10032</v>
      </c>
      <c r="D10">
        <v>2017</v>
      </c>
      <c r="E10" t="s">
        <v>190</v>
      </c>
      <c r="F10" t="s">
        <v>10046</v>
      </c>
    </row>
    <row r="11" spans="1:7" x14ac:dyDescent="0.25">
      <c r="A11" t="s">
        <v>10047</v>
      </c>
      <c r="B11" t="s">
        <v>10031</v>
      </c>
      <c r="C11" t="s">
        <v>10032</v>
      </c>
      <c r="D11">
        <v>2017</v>
      </c>
      <c r="E11" t="s">
        <v>190</v>
      </c>
      <c r="F11" t="s">
        <v>10048</v>
      </c>
    </row>
    <row r="12" spans="1:7" x14ac:dyDescent="0.25">
      <c r="A12" t="s">
        <v>10049</v>
      </c>
      <c r="B12" t="s">
        <v>10031</v>
      </c>
      <c r="C12" t="s">
        <v>10032</v>
      </c>
      <c r="D12">
        <v>2017</v>
      </c>
      <c r="E12" t="s">
        <v>190</v>
      </c>
      <c r="F12" t="s">
        <v>10050</v>
      </c>
    </row>
    <row r="13" spans="1:7" x14ac:dyDescent="0.25">
      <c r="A13" t="s">
        <v>10051</v>
      </c>
      <c r="B13" t="s">
        <v>10031</v>
      </c>
      <c r="C13" t="s">
        <v>10032</v>
      </c>
      <c r="D13">
        <v>2017</v>
      </c>
      <c r="E13" t="s">
        <v>190</v>
      </c>
      <c r="F13" t="s">
        <v>10052</v>
      </c>
    </row>
    <row r="14" spans="1:7" x14ac:dyDescent="0.25">
      <c r="A14" t="s">
        <v>10053</v>
      </c>
      <c r="B14" t="s">
        <v>10031</v>
      </c>
      <c r="C14" t="s">
        <v>10032</v>
      </c>
      <c r="D14">
        <v>2017</v>
      </c>
      <c r="E14" t="s">
        <v>190</v>
      </c>
      <c r="F14" t="s">
        <v>10054</v>
      </c>
    </row>
    <row r="15" spans="1:7" x14ac:dyDescent="0.25">
      <c r="A15" t="s">
        <v>10055</v>
      </c>
      <c r="B15" t="s">
        <v>10031</v>
      </c>
      <c r="C15" t="s">
        <v>10032</v>
      </c>
      <c r="D15">
        <v>2017</v>
      </c>
      <c r="E15" t="s">
        <v>190</v>
      </c>
      <c r="F15" t="s">
        <v>10056</v>
      </c>
    </row>
    <row r="16" spans="1:7" x14ac:dyDescent="0.25">
      <c r="A16" t="s">
        <v>10057</v>
      </c>
      <c r="B16" t="s">
        <v>10031</v>
      </c>
      <c r="C16" t="s">
        <v>10032</v>
      </c>
      <c r="D16">
        <v>2017</v>
      </c>
      <c r="E16" t="s">
        <v>190</v>
      </c>
      <c r="F16" t="s">
        <v>10058</v>
      </c>
    </row>
    <row r="17" spans="1:7" x14ac:dyDescent="0.25">
      <c r="A17" t="s">
        <v>10059</v>
      </c>
      <c r="B17" t="s">
        <v>10031</v>
      </c>
      <c r="C17" t="s">
        <v>10032</v>
      </c>
      <c r="D17">
        <v>2017</v>
      </c>
      <c r="E17" t="s">
        <v>190</v>
      </c>
      <c r="F17" t="s">
        <v>10060</v>
      </c>
    </row>
    <row r="18" spans="1:7" x14ac:dyDescent="0.25">
      <c r="A18" t="s">
        <v>10061</v>
      </c>
      <c r="B18" t="s">
        <v>10031</v>
      </c>
      <c r="C18" t="s">
        <v>10032</v>
      </c>
      <c r="D18">
        <v>2017</v>
      </c>
      <c r="E18" t="s">
        <v>190</v>
      </c>
      <c r="F18" t="s">
        <v>10062</v>
      </c>
    </row>
    <row r="19" spans="1:7" x14ac:dyDescent="0.25">
      <c r="A19" t="s">
        <v>10063</v>
      </c>
      <c r="B19" t="s">
        <v>10031</v>
      </c>
      <c r="C19" t="s">
        <v>10032</v>
      </c>
      <c r="D19">
        <v>2017</v>
      </c>
      <c r="E19" t="s">
        <v>190</v>
      </c>
      <c r="F19" t="s">
        <v>10064</v>
      </c>
    </row>
    <row r="20" spans="1:7" x14ac:dyDescent="0.25">
      <c r="A20" t="s">
        <v>10065</v>
      </c>
      <c r="B20" t="s">
        <v>10066</v>
      </c>
      <c r="C20" t="s">
        <v>10067</v>
      </c>
      <c r="D20">
        <v>2023</v>
      </c>
      <c r="E20" t="s">
        <v>353</v>
      </c>
      <c r="F20" t="s">
        <v>10068</v>
      </c>
      <c r="G20" t="s">
        <v>10029</v>
      </c>
    </row>
    <row r="21" spans="1:7" x14ac:dyDescent="0.25">
      <c r="A21" t="s">
        <v>10069</v>
      </c>
      <c r="B21" t="s">
        <v>10066</v>
      </c>
      <c r="C21" t="s">
        <v>10067</v>
      </c>
      <c r="D21">
        <v>2023</v>
      </c>
      <c r="E21" t="s">
        <v>353</v>
      </c>
      <c r="F21" t="s">
        <v>10070</v>
      </c>
    </row>
    <row r="22" spans="1:7" x14ac:dyDescent="0.25">
      <c r="A22" t="s">
        <v>10071</v>
      </c>
      <c r="B22" t="s">
        <v>10066</v>
      </c>
      <c r="C22" t="s">
        <v>10067</v>
      </c>
      <c r="D22">
        <v>2023</v>
      </c>
      <c r="E22" t="s">
        <v>353</v>
      </c>
      <c r="F22" t="s">
        <v>10072</v>
      </c>
    </row>
    <row r="23" spans="1:7" x14ac:dyDescent="0.25">
      <c r="A23" t="s">
        <v>10073</v>
      </c>
      <c r="B23" t="s">
        <v>10066</v>
      </c>
      <c r="C23" t="s">
        <v>10067</v>
      </c>
      <c r="D23">
        <v>2023</v>
      </c>
      <c r="E23" t="s">
        <v>353</v>
      </c>
      <c r="F23" t="s">
        <v>10074</v>
      </c>
    </row>
    <row r="24" spans="1:7" x14ac:dyDescent="0.25">
      <c r="A24" t="s">
        <v>10075</v>
      </c>
      <c r="B24" t="s">
        <v>10066</v>
      </c>
      <c r="C24" t="s">
        <v>10067</v>
      </c>
      <c r="D24">
        <v>2023</v>
      </c>
      <c r="E24" t="s">
        <v>353</v>
      </c>
      <c r="F24" t="s">
        <v>10076</v>
      </c>
    </row>
    <row r="25" spans="1:7" x14ac:dyDescent="0.25">
      <c r="A25" t="s">
        <v>10077</v>
      </c>
      <c r="B25" t="s">
        <v>10078</v>
      </c>
      <c r="C25" t="s">
        <v>10079</v>
      </c>
      <c r="D25">
        <v>2025</v>
      </c>
      <c r="E25" t="s">
        <v>360</v>
      </c>
      <c r="F25" t="s">
        <v>10080</v>
      </c>
      <c r="G25" t="s">
        <v>10029</v>
      </c>
    </row>
    <row r="26" spans="1:7" x14ac:dyDescent="0.25">
      <c r="A26" t="s">
        <v>10081</v>
      </c>
      <c r="B26" t="s">
        <v>10078</v>
      </c>
      <c r="C26" t="s">
        <v>10079</v>
      </c>
      <c r="D26">
        <v>2025</v>
      </c>
      <c r="E26" t="s">
        <v>360</v>
      </c>
      <c r="F26" t="s">
        <v>10082</v>
      </c>
    </row>
    <row r="27" spans="1:7" x14ac:dyDescent="0.25">
      <c r="A27" t="s">
        <v>10083</v>
      </c>
      <c r="B27" t="s">
        <v>10078</v>
      </c>
      <c r="C27" t="s">
        <v>10079</v>
      </c>
      <c r="D27">
        <v>2025</v>
      </c>
      <c r="E27" t="s">
        <v>360</v>
      </c>
      <c r="F27" t="s">
        <v>10084</v>
      </c>
    </row>
    <row r="28" spans="1:7" x14ac:dyDescent="0.25">
      <c r="A28" t="s">
        <v>10085</v>
      </c>
      <c r="B28" t="s">
        <v>10078</v>
      </c>
      <c r="C28" t="s">
        <v>10079</v>
      </c>
      <c r="D28">
        <v>2025</v>
      </c>
      <c r="E28" t="s">
        <v>360</v>
      </c>
      <c r="F28" t="s">
        <v>10086</v>
      </c>
    </row>
    <row r="29" spans="1:7" x14ac:dyDescent="0.25">
      <c r="A29" t="s">
        <v>10087</v>
      </c>
      <c r="B29" t="s">
        <v>10078</v>
      </c>
      <c r="C29" t="s">
        <v>10079</v>
      </c>
      <c r="D29">
        <v>2025</v>
      </c>
      <c r="E29" t="s">
        <v>360</v>
      </c>
      <c r="F29" t="s">
        <v>10088</v>
      </c>
    </row>
    <row r="30" spans="1:7" x14ac:dyDescent="0.25">
      <c r="A30" t="s">
        <v>10089</v>
      </c>
      <c r="B30" t="s">
        <v>10078</v>
      </c>
      <c r="C30" t="s">
        <v>10079</v>
      </c>
      <c r="D30">
        <v>2025</v>
      </c>
      <c r="E30" t="s">
        <v>360</v>
      </c>
      <c r="F30" t="s">
        <v>10090</v>
      </c>
    </row>
    <row r="31" spans="1:7" x14ac:dyDescent="0.25">
      <c r="A31" t="s">
        <v>10091</v>
      </c>
      <c r="B31" t="s">
        <v>10078</v>
      </c>
      <c r="C31" t="s">
        <v>10079</v>
      </c>
      <c r="D31">
        <v>2025</v>
      </c>
      <c r="E31" t="s">
        <v>360</v>
      </c>
      <c r="F31" t="s">
        <v>10092</v>
      </c>
    </row>
    <row r="32" spans="1:7" x14ac:dyDescent="0.25">
      <c r="A32" t="s">
        <v>10093</v>
      </c>
      <c r="B32" t="s">
        <v>10078</v>
      </c>
      <c r="C32" t="s">
        <v>10079</v>
      </c>
      <c r="D32">
        <v>2025</v>
      </c>
      <c r="E32" t="s">
        <v>360</v>
      </c>
      <c r="F32" t="s">
        <v>10094</v>
      </c>
    </row>
    <row r="33" spans="1:7" x14ac:dyDescent="0.25">
      <c r="A33" t="s">
        <v>10095</v>
      </c>
      <c r="B33" t="s">
        <v>10078</v>
      </c>
      <c r="C33" t="s">
        <v>10079</v>
      </c>
      <c r="D33">
        <v>2025</v>
      </c>
      <c r="E33" t="s">
        <v>360</v>
      </c>
      <c r="F33" t="s">
        <v>10096</v>
      </c>
    </row>
    <row r="34" spans="1:7" x14ac:dyDescent="0.25">
      <c r="A34" t="s">
        <v>10097</v>
      </c>
      <c r="B34" t="s">
        <v>10078</v>
      </c>
      <c r="C34" t="s">
        <v>10079</v>
      </c>
      <c r="D34">
        <v>2025</v>
      </c>
      <c r="E34" t="s">
        <v>360</v>
      </c>
      <c r="F34" t="s">
        <v>10098</v>
      </c>
    </row>
    <row r="35" spans="1:7" x14ac:dyDescent="0.25">
      <c r="A35" t="s">
        <v>10099</v>
      </c>
      <c r="B35" t="s">
        <v>10078</v>
      </c>
      <c r="C35" t="s">
        <v>10079</v>
      </c>
      <c r="D35">
        <v>2025</v>
      </c>
      <c r="E35" t="s">
        <v>360</v>
      </c>
      <c r="F35" t="s">
        <v>10100</v>
      </c>
    </row>
    <row r="36" spans="1:7" x14ac:dyDescent="0.25">
      <c r="A36" t="s">
        <v>10101</v>
      </c>
      <c r="B36" t="s">
        <v>10078</v>
      </c>
      <c r="C36" t="s">
        <v>10079</v>
      </c>
      <c r="D36">
        <v>2025</v>
      </c>
      <c r="E36" t="s">
        <v>360</v>
      </c>
      <c r="F36" t="s">
        <v>10102</v>
      </c>
    </row>
    <row r="37" spans="1:7" x14ac:dyDescent="0.25">
      <c r="A37" t="s">
        <v>10103</v>
      </c>
      <c r="B37" t="s">
        <v>10078</v>
      </c>
      <c r="C37" t="s">
        <v>10079</v>
      </c>
      <c r="D37">
        <v>2025</v>
      </c>
      <c r="E37" t="s">
        <v>360</v>
      </c>
      <c r="F37" t="s">
        <v>10104</v>
      </c>
    </row>
    <row r="38" spans="1:7" x14ac:dyDescent="0.25">
      <c r="A38" t="s">
        <v>7421</v>
      </c>
      <c r="B38" t="s">
        <v>10078</v>
      </c>
      <c r="C38" t="s">
        <v>10079</v>
      </c>
      <c r="D38">
        <v>2025</v>
      </c>
      <c r="E38" t="s">
        <v>360</v>
      </c>
      <c r="F38" t="s">
        <v>10105</v>
      </c>
    </row>
    <row r="39" spans="1:7" x14ac:dyDescent="0.25">
      <c r="A39" t="s">
        <v>10106</v>
      </c>
      <c r="B39" t="s">
        <v>10078</v>
      </c>
      <c r="C39" t="s">
        <v>10079</v>
      </c>
      <c r="D39">
        <v>2025</v>
      </c>
      <c r="E39" t="s">
        <v>360</v>
      </c>
      <c r="F39" t="s">
        <v>10107</v>
      </c>
    </row>
    <row r="40" spans="1:7" x14ac:dyDescent="0.25">
      <c r="A40" t="s">
        <v>10108</v>
      </c>
      <c r="B40" t="s">
        <v>10078</v>
      </c>
      <c r="C40" t="s">
        <v>10079</v>
      </c>
      <c r="D40">
        <v>2025</v>
      </c>
      <c r="E40" t="s">
        <v>360</v>
      </c>
      <c r="F40" t="s">
        <v>10109</v>
      </c>
    </row>
    <row r="41" spans="1:7" x14ac:dyDescent="0.25">
      <c r="A41" t="s">
        <v>10110</v>
      </c>
      <c r="B41" t="s">
        <v>10078</v>
      </c>
      <c r="C41" t="s">
        <v>10079</v>
      </c>
      <c r="D41">
        <v>2025</v>
      </c>
      <c r="E41" t="s">
        <v>360</v>
      </c>
      <c r="F41" t="s">
        <v>10111</v>
      </c>
    </row>
    <row r="42" spans="1:7" x14ac:dyDescent="0.25">
      <c r="A42" t="s">
        <v>10112</v>
      </c>
      <c r="B42" t="s">
        <v>10078</v>
      </c>
      <c r="C42" t="s">
        <v>10079</v>
      </c>
      <c r="D42">
        <v>2025</v>
      </c>
      <c r="E42" t="s">
        <v>360</v>
      </c>
      <c r="F42" t="s">
        <v>10113</v>
      </c>
    </row>
    <row r="43" spans="1:7" x14ac:dyDescent="0.25">
      <c r="A43" t="s">
        <v>10114</v>
      </c>
      <c r="B43" t="s">
        <v>10078</v>
      </c>
      <c r="C43" t="s">
        <v>10079</v>
      </c>
      <c r="D43">
        <v>2025</v>
      </c>
      <c r="E43" t="s">
        <v>360</v>
      </c>
      <c r="F43" t="s">
        <v>10115</v>
      </c>
    </row>
    <row r="44" spans="1:7" x14ac:dyDescent="0.25">
      <c r="A44" t="s">
        <v>10116</v>
      </c>
      <c r="B44" t="s">
        <v>10078</v>
      </c>
      <c r="C44" t="s">
        <v>10079</v>
      </c>
      <c r="D44">
        <v>2025</v>
      </c>
      <c r="E44" t="s">
        <v>360</v>
      </c>
      <c r="F44" t="s">
        <v>10117</v>
      </c>
    </row>
    <row r="45" spans="1:7" x14ac:dyDescent="0.25">
      <c r="A45" t="s">
        <v>10118</v>
      </c>
      <c r="B45" t="s">
        <v>10078</v>
      </c>
      <c r="C45" t="s">
        <v>10079</v>
      </c>
      <c r="D45">
        <v>2025</v>
      </c>
      <c r="E45" t="s">
        <v>360</v>
      </c>
      <c r="F45" t="s">
        <v>10119</v>
      </c>
    </row>
    <row r="46" spans="1:7" x14ac:dyDescent="0.25">
      <c r="A46" t="s">
        <v>10120</v>
      </c>
      <c r="B46" t="s">
        <v>10078</v>
      </c>
      <c r="C46" t="s">
        <v>10079</v>
      </c>
      <c r="D46">
        <v>2025</v>
      </c>
      <c r="E46" t="s">
        <v>360</v>
      </c>
      <c r="F46" t="s">
        <v>10121</v>
      </c>
    </row>
    <row r="47" spans="1:7" x14ac:dyDescent="0.25">
      <c r="A47" t="s">
        <v>10122</v>
      </c>
      <c r="B47" t="s">
        <v>10123</v>
      </c>
      <c r="C47" t="s">
        <v>10124</v>
      </c>
      <c r="D47">
        <v>2024</v>
      </c>
      <c r="E47" t="s">
        <v>497</v>
      </c>
      <c r="F47" t="s">
        <v>10125</v>
      </c>
      <c r="G47" t="s">
        <v>10029</v>
      </c>
    </row>
    <row r="48" spans="1:7" x14ac:dyDescent="0.25">
      <c r="A48" t="s">
        <v>10126</v>
      </c>
      <c r="B48" t="s">
        <v>10123</v>
      </c>
      <c r="C48" t="s">
        <v>10124</v>
      </c>
      <c r="D48">
        <v>2024</v>
      </c>
      <c r="E48" t="s">
        <v>497</v>
      </c>
      <c r="F48" t="s">
        <v>10127</v>
      </c>
    </row>
    <row r="49" spans="1:7" x14ac:dyDescent="0.25">
      <c r="A49" t="s">
        <v>10128</v>
      </c>
      <c r="B49" t="s">
        <v>10129</v>
      </c>
      <c r="C49" t="s">
        <v>10124</v>
      </c>
      <c r="D49">
        <v>2024</v>
      </c>
      <c r="E49" t="s">
        <v>497</v>
      </c>
      <c r="F49" t="s">
        <v>10130</v>
      </c>
    </row>
    <row r="50" spans="1:7" x14ac:dyDescent="0.25">
      <c r="A50" t="s">
        <v>10131</v>
      </c>
      <c r="B50" t="s">
        <v>10129</v>
      </c>
      <c r="C50" t="s">
        <v>10124</v>
      </c>
      <c r="D50">
        <v>2024</v>
      </c>
      <c r="E50" t="s">
        <v>497</v>
      </c>
      <c r="F50" t="s">
        <v>10132</v>
      </c>
    </row>
    <row r="51" spans="1:7" x14ac:dyDescent="0.25">
      <c r="A51" t="s">
        <v>10133</v>
      </c>
      <c r="B51" t="s">
        <v>10134</v>
      </c>
      <c r="C51" t="s">
        <v>10124</v>
      </c>
      <c r="D51">
        <v>2024</v>
      </c>
      <c r="E51" t="s">
        <v>497</v>
      </c>
      <c r="F51" t="s">
        <v>10135</v>
      </c>
    </row>
    <row r="52" spans="1:7" x14ac:dyDescent="0.25">
      <c r="A52" t="s">
        <v>10136</v>
      </c>
      <c r="B52" t="s">
        <v>10123</v>
      </c>
      <c r="C52" t="s">
        <v>10124</v>
      </c>
      <c r="D52">
        <v>2024</v>
      </c>
      <c r="E52" t="s">
        <v>497</v>
      </c>
      <c r="F52" t="s">
        <v>10137</v>
      </c>
    </row>
    <row r="53" spans="1:7" x14ac:dyDescent="0.25">
      <c r="A53" t="s">
        <v>10138</v>
      </c>
      <c r="B53" t="s">
        <v>10123</v>
      </c>
      <c r="C53" t="s">
        <v>10124</v>
      </c>
      <c r="D53">
        <v>2024</v>
      </c>
      <c r="E53" t="s">
        <v>497</v>
      </c>
      <c r="F53" t="s">
        <v>10139</v>
      </c>
    </row>
    <row r="54" spans="1:7" x14ac:dyDescent="0.25">
      <c r="A54" t="s">
        <v>10140</v>
      </c>
      <c r="B54" t="s">
        <v>10123</v>
      </c>
      <c r="C54" t="s">
        <v>10124</v>
      </c>
      <c r="D54">
        <v>2024</v>
      </c>
      <c r="E54" t="s">
        <v>497</v>
      </c>
      <c r="F54" t="s">
        <v>10141</v>
      </c>
    </row>
    <row r="55" spans="1:7" x14ac:dyDescent="0.25">
      <c r="A55" t="s">
        <v>10142</v>
      </c>
      <c r="B55" t="s">
        <v>10129</v>
      </c>
      <c r="C55" t="s">
        <v>10124</v>
      </c>
      <c r="D55">
        <v>2024</v>
      </c>
      <c r="E55" t="s">
        <v>497</v>
      </c>
      <c r="F55" t="s">
        <v>10143</v>
      </c>
    </row>
    <row r="56" spans="1:7" x14ac:dyDescent="0.25">
      <c r="A56" t="s">
        <v>10144</v>
      </c>
      <c r="B56" t="s">
        <v>10129</v>
      </c>
      <c r="C56" t="s">
        <v>10124</v>
      </c>
      <c r="D56">
        <v>2024</v>
      </c>
      <c r="E56" t="s">
        <v>497</v>
      </c>
      <c r="F56" t="s">
        <v>10145</v>
      </c>
    </row>
    <row r="57" spans="1:7" x14ac:dyDescent="0.25">
      <c r="A57" t="s">
        <v>10146</v>
      </c>
      <c r="B57" t="s">
        <v>10134</v>
      </c>
      <c r="C57" t="s">
        <v>10124</v>
      </c>
      <c r="D57">
        <v>2024</v>
      </c>
      <c r="E57" t="s">
        <v>497</v>
      </c>
      <c r="F57" t="s">
        <v>10147</v>
      </c>
    </row>
    <row r="58" spans="1:7" x14ac:dyDescent="0.25">
      <c r="A58" t="s">
        <v>10148</v>
      </c>
      <c r="B58" t="s">
        <v>10149</v>
      </c>
      <c r="C58" t="s">
        <v>10150</v>
      </c>
      <c r="D58">
        <v>2022</v>
      </c>
      <c r="E58" t="s">
        <v>501</v>
      </c>
      <c r="F58" t="s">
        <v>10151</v>
      </c>
      <c r="G58" t="s">
        <v>10029</v>
      </c>
    </row>
    <row r="59" spans="1:7" x14ac:dyDescent="0.25">
      <c r="A59" t="s">
        <v>10152</v>
      </c>
      <c r="B59" t="s">
        <v>10149</v>
      </c>
      <c r="C59" t="s">
        <v>10150</v>
      </c>
      <c r="D59">
        <v>2022</v>
      </c>
      <c r="E59" t="s">
        <v>501</v>
      </c>
      <c r="F59" t="s">
        <v>10153</v>
      </c>
    </row>
    <row r="60" spans="1:7" x14ac:dyDescent="0.25">
      <c r="A60" t="s">
        <v>10154</v>
      </c>
      <c r="B60" t="s">
        <v>10149</v>
      </c>
      <c r="C60" t="s">
        <v>10150</v>
      </c>
      <c r="D60">
        <v>2022</v>
      </c>
      <c r="E60" t="s">
        <v>501</v>
      </c>
      <c r="F60" t="s">
        <v>10155</v>
      </c>
    </row>
    <row r="61" spans="1:7" x14ac:dyDescent="0.25">
      <c r="A61" t="s">
        <v>10156</v>
      </c>
      <c r="B61" t="s">
        <v>10149</v>
      </c>
      <c r="C61" t="s">
        <v>10150</v>
      </c>
      <c r="D61">
        <v>2022</v>
      </c>
      <c r="E61" t="s">
        <v>501</v>
      </c>
      <c r="F61" t="s">
        <v>10157</v>
      </c>
    </row>
    <row r="62" spans="1:7" x14ac:dyDescent="0.25">
      <c r="A62" t="s">
        <v>10158</v>
      </c>
      <c r="B62" t="s">
        <v>10149</v>
      </c>
      <c r="C62" t="s">
        <v>10150</v>
      </c>
      <c r="D62">
        <v>2022</v>
      </c>
      <c r="E62" t="s">
        <v>501</v>
      </c>
      <c r="F62" t="s">
        <v>10159</v>
      </c>
    </row>
    <row r="63" spans="1:7" x14ac:dyDescent="0.25">
      <c r="A63" t="s">
        <v>10160</v>
      </c>
      <c r="B63" t="s">
        <v>10149</v>
      </c>
      <c r="C63" t="s">
        <v>10150</v>
      </c>
      <c r="D63">
        <v>2022</v>
      </c>
      <c r="E63" t="s">
        <v>501</v>
      </c>
      <c r="F63" t="s">
        <v>10161</v>
      </c>
    </row>
    <row r="64" spans="1:7" x14ac:dyDescent="0.25">
      <c r="A64" t="s">
        <v>10162</v>
      </c>
      <c r="B64" t="s">
        <v>10149</v>
      </c>
      <c r="C64" t="s">
        <v>10150</v>
      </c>
      <c r="D64">
        <v>2022</v>
      </c>
      <c r="E64" t="s">
        <v>501</v>
      </c>
      <c r="F64" t="s">
        <v>10163</v>
      </c>
    </row>
    <row r="65" spans="1:6" x14ac:dyDescent="0.25">
      <c r="A65" t="s">
        <v>4398</v>
      </c>
      <c r="B65" t="s">
        <v>10149</v>
      </c>
      <c r="C65" t="s">
        <v>10150</v>
      </c>
      <c r="D65">
        <v>2022</v>
      </c>
      <c r="E65" t="s">
        <v>501</v>
      </c>
      <c r="F65" t="s">
        <v>10164</v>
      </c>
    </row>
    <row r="66" spans="1:6" x14ac:dyDescent="0.25">
      <c r="A66" t="s">
        <v>10165</v>
      </c>
      <c r="B66" t="s">
        <v>10149</v>
      </c>
      <c r="C66" t="s">
        <v>10150</v>
      </c>
      <c r="D66">
        <v>2022</v>
      </c>
      <c r="E66" t="s">
        <v>501</v>
      </c>
      <c r="F66" t="s">
        <v>10166</v>
      </c>
    </row>
    <row r="67" spans="1:6" x14ac:dyDescent="0.25">
      <c r="A67" t="s">
        <v>10167</v>
      </c>
      <c r="B67" t="s">
        <v>10149</v>
      </c>
      <c r="C67" t="s">
        <v>10150</v>
      </c>
      <c r="D67">
        <v>2022</v>
      </c>
      <c r="E67" t="s">
        <v>501</v>
      </c>
      <c r="F67" t="s">
        <v>10168</v>
      </c>
    </row>
    <row r="68" spans="1:6" x14ac:dyDescent="0.25">
      <c r="A68" t="s">
        <v>10169</v>
      </c>
      <c r="B68" t="s">
        <v>10149</v>
      </c>
      <c r="C68" t="s">
        <v>10150</v>
      </c>
      <c r="D68">
        <v>2022</v>
      </c>
      <c r="E68" t="s">
        <v>501</v>
      </c>
      <c r="F68" t="s">
        <v>10170</v>
      </c>
    </row>
    <row r="69" spans="1:6" x14ac:dyDescent="0.25">
      <c r="A69" t="s">
        <v>10171</v>
      </c>
      <c r="B69" t="s">
        <v>10149</v>
      </c>
      <c r="C69" t="s">
        <v>10150</v>
      </c>
      <c r="D69">
        <v>2022</v>
      </c>
      <c r="E69" t="s">
        <v>501</v>
      </c>
      <c r="F69" t="s">
        <v>10172</v>
      </c>
    </row>
    <row r="70" spans="1:6" x14ac:dyDescent="0.25">
      <c r="A70" t="s">
        <v>10173</v>
      </c>
      <c r="B70" t="s">
        <v>10149</v>
      </c>
      <c r="C70" t="s">
        <v>10150</v>
      </c>
      <c r="D70">
        <v>2022</v>
      </c>
      <c r="E70" t="s">
        <v>501</v>
      </c>
      <c r="F70" t="s">
        <v>10174</v>
      </c>
    </row>
    <row r="71" spans="1:6" x14ac:dyDescent="0.25">
      <c r="A71" t="s">
        <v>10175</v>
      </c>
      <c r="B71" t="s">
        <v>10149</v>
      </c>
      <c r="C71" t="s">
        <v>10150</v>
      </c>
      <c r="D71">
        <v>2022</v>
      </c>
      <c r="E71" t="s">
        <v>501</v>
      </c>
      <c r="F71" t="s">
        <v>10176</v>
      </c>
    </row>
    <row r="72" spans="1:6" x14ac:dyDescent="0.25">
      <c r="A72" t="s">
        <v>10177</v>
      </c>
      <c r="B72" t="s">
        <v>10149</v>
      </c>
      <c r="C72" t="s">
        <v>10150</v>
      </c>
      <c r="D72">
        <v>2022</v>
      </c>
      <c r="E72" t="s">
        <v>501</v>
      </c>
      <c r="F72" t="s">
        <v>10178</v>
      </c>
    </row>
    <row r="73" spans="1:6" x14ac:dyDescent="0.25">
      <c r="A73" t="s">
        <v>10179</v>
      </c>
      <c r="B73" t="s">
        <v>10149</v>
      </c>
      <c r="C73" t="s">
        <v>10150</v>
      </c>
      <c r="D73">
        <v>2022</v>
      </c>
      <c r="E73" t="s">
        <v>501</v>
      </c>
      <c r="F73" t="s">
        <v>10180</v>
      </c>
    </row>
    <row r="74" spans="1:6" x14ac:dyDescent="0.25">
      <c r="A74" t="s">
        <v>10181</v>
      </c>
      <c r="B74" t="s">
        <v>10149</v>
      </c>
      <c r="C74" t="s">
        <v>10150</v>
      </c>
      <c r="D74">
        <v>2022</v>
      </c>
      <c r="E74" t="s">
        <v>501</v>
      </c>
      <c r="F74" t="s">
        <v>10182</v>
      </c>
    </row>
    <row r="75" spans="1:6" x14ac:dyDescent="0.25">
      <c r="A75" t="s">
        <v>10183</v>
      </c>
      <c r="B75" t="s">
        <v>10149</v>
      </c>
      <c r="C75" t="s">
        <v>10150</v>
      </c>
      <c r="D75">
        <v>2022</v>
      </c>
      <c r="E75" t="s">
        <v>501</v>
      </c>
      <c r="F75" t="s">
        <v>10184</v>
      </c>
    </row>
    <row r="76" spans="1:6" x14ac:dyDescent="0.25">
      <c r="A76" t="s">
        <v>4400</v>
      </c>
      <c r="B76" t="s">
        <v>10149</v>
      </c>
      <c r="C76" t="s">
        <v>10150</v>
      </c>
      <c r="D76">
        <v>2022</v>
      </c>
      <c r="E76" t="s">
        <v>501</v>
      </c>
      <c r="F76" t="s">
        <v>10185</v>
      </c>
    </row>
    <row r="77" spans="1:6" x14ac:dyDescent="0.25">
      <c r="A77" t="s">
        <v>10186</v>
      </c>
      <c r="B77" t="s">
        <v>10149</v>
      </c>
      <c r="C77" t="s">
        <v>10150</v>
      </c>
      <c r="D77">
        <v>2022</v>
      </c>
      <c r="E77" t="s">
        <v>501</v>
      </c>
      <c r="F77" t="s">
        <v>10187</v>
      </c>
    </row>
    <row r="78" spans="1:6" x14ac:dyDescent="0.25">
      <c r="A78" t="s">
        <v>10188</v>
      </c>
      <c r="B78" t="s">
        <v>10149</v>
      </c>
      <c r="C78" t="s">
        <v>10150</v>
      </c>
      <c r="D78">
        <v>2022</v>
      </c>
      <c r="E78" t="s">
        <v>501</v>
      </c>
      <c r="F78" t="s">
        <v>10189</v>
      </c>
    </row>
    <row r="79" spans="1:6" x14ac:dyDescent="0.25">
      <c r="A79" t="s">
        <v>10190</v>
      </c>
      <c r="B79" t="s">
        <v>10149</v>
      </c>
      <c r="C79" t="s">
        <v>10150</v>
      </c>
      <c r="D79">
        <v>2022</v>
      </c>
      <c r="E79" t="s">
        <v>501</v>
      </c>
      <c r="F79" t="s">
        <v>10191</v>
      </c>
    </row>
    <row r="80" spans="1:6" x14ac:dyDescent="0.25">
      <c r="A80" t="s">
        <v>10192</v>
      </c>
      <c r="B80" t="s">
        <v>10149</v>
      </c>
      <c r="C80" t="s">
        <v>10150</v>
      </c>
      <c r="D80">
        <v>2022</v>
      </c>
      <c r="E80" t="s">
        <v>501</v>
      </c>
      <c r="F80" t="s">
        <v>10193</v>
      </c>
    </row>
    <row r="81" spans="1:6" x14ac:dyDescent="0.25">
      <c r="A81" t="s">
        <v>10194</v>
      </c>
      <c r="B81" t="s">
        <v>10149</v>
      </c>
      <c r="C81" t="s">
        <v>10150</v>
      </c>
      <c r="D81">
        <v>2022</v>
      </c>
      <c r="E81" t="s">
        <v>501</v>
      </c>
      <c r="F81" t="s">
        <v>10195</v>
      </c>
    </row>
    <row r="82" spans="1:6" x14ac:dyDescent="0.25">
      <c r="A82" t="s">
        <v>10196</v>
      </c>
      <c r="B82" t="s">
        <v>10149</v>
      </c>
      <c r="C82" t="s">
        <v>10150</v>
      </c>
      <c r="D82">
        <v>2022</v>
      </c>
      <c r="E82" t="s">
        <v>501</v>
      </c>
      <c r="F82" t="s">
        <v>10197</v>
      </c>
    </row>
    <row r="83" spans="1:6" x14ac:dyDescent="0.25">
      <c r="A83" t="s">
        <v>10198</v>
      </c>
      <c r="B83" t="s">
        <v>10149</v>
      </c>
      <c r="C83" t="s">
        <v>10150</v>
      </c>
      <c r="D83">
        <v>2022</v>
      </c>
      <c r="E83" t="s">
        <v>501</v>
      </c>
      <c r="F83" t="s">
        <v>10199</v>
      </c>
    </row>
    <row r="84" spans="1:6" x14ac:dyDescent="0.25">
      <c r="A84" t="s">
        <v>10200</v>
      </c>
      <c r="B84" t="s">
        <v>10149</v>
      </c>
      <c r="C84" t="s">
        <v>10150</v>
      </c>
      <c r="D84">
        <v>2022</v>
      </c>
      <c r="E84" t="s">
        <v>501</v>
      </c>
      <c r="F84" t="s">
        <v>10201</v>
      </c>
    </row>
    <row r="85" spans="1:6" x14ac:dyDescent="0.25">
      <c r="A85" t="s">
        <v>10202</v>
      </c>
      <c r="B85" t="s">
        <v>10149</v>
      </c>
      <c r="C85" t="s">
        <v>10150</v>
      </c>
      <c r="D85">
        <v>2022</v>
      </c>
      <c r="E85" t="s">
        <v>501</v>
      </c>
      <c r="F85" t="s">
        <v>10203</v>
      </c>
    </row>
    <row r="86" spans="1:6" x14ac:dyDescent="0.25">
      <c r="A86" t="s">
        <v>4401</v>
      </c>
      <c r="B86" t="s">
        <v>10149</v>
      </c>
      <c r="C86" t="s">
        <v>10150</v>
      </c>
      <c r="D86">
        <v>2022</v>
      </c>
      <c r="E86" t="s">
        <v>501</v>
      </c>
      <c r="F86" t="s">
        <v>10204</v>
      </c>
    </row>
    <row r="87" spans="1:6" x14ac:dyDescent="0.25">
      <c r="A87" t="s">
        <v>10205</v>
      </c>
      <c r="B87" t="s">
        <v>10149</v>
      </c>
      <c r="C87" t="s">
        <v>10150</v>
      </c>
      <c r="D87">
        <v>2022</v>
      </c>
      <c r="E87" t="s">
        <v>501</v>
      </c>
      <c r="F87" t="s">
        <v>10206</v>
      </c>
    </row>
    <row r="88" spans="1:6" x14ac:dyDescent="0.25">
      <c r="A88" t="s">
        <v>10207</v>
      </c>
      <c r="B88" t="s">
        <v>10149</v>
      </c>
      <c r="C88" t="s">
        <v>10150</v>
      </c>
      <c r="D88">
        <v>2022</v>
      </c>
      <c r="E88" t="s">
        <v>501</v>
      </c>
      <c r="F88" t="s">
        <v>10208</v>
      </c>
    </row>
    <row r="89" spans="1:6" x14ac:dyDescent="0.25">
      <c r="A89" t="s">
        <v>10209</v>
      </c>
      <c r="B89" t="s">
        <v>10149</v>
      </c>
      <c r="C89" t="s">
        <v>10150</v>
      </c>
      <c r="D89">
        <v>2022</v>
      </c>
      <c r="E89" t="s">
        <v>501</v>
      </c>
      <c r="F89" t="s">
        <v>10210</v>
      </c>
    </row>
    <row r="90" spans="1:6" x14ac:dyDescent="0.25">
      <c r="A90" t="s">
        <v>10211</v>
      </c>
      <c r="B90" t="s">
        <v>10149</v>
      </c>
      <c r="C90" t="s">
        <v>10150</v>
      </c>
      <c r="D90">
        <v>2022</v>
      </c>
      <c r="E90" t="s">
        <v>501</v>
      </c>
      <c r="F90" t="s">
        <v>10212</v>
      </c>
    </row>
    <row r="91" spans="1:6" x14ac:dyDescent="0.25">
      <c r="A91" t="s">
        <v>10213</v>
      </c>
      <c r="B91" t="s">
        <v>10149</v>
      </c>
      <c r="C91" t="s">
        <v>10150</v>
      </c>
      <c r="D91">
        <v>2022</v>
      </c>
      <c r="E91" t="s">
        <v>501</v>
      </c>
      <c r="F91" t="s">
        <v>10214</v>
      </c>
    </row>
    <row r="92" spans="1:6" x14ac:dyDescent="0.25">
      <c r="A92" t="s">
        <v>10215</v>
      </c>
      <c r="B92" t="s">
        <v>10149</v>
      </c>
      <c r="C92" t="s">
        <v>10150</v>
      </c>
      <c r="D92">
        <v>2022</v>
      </c>
      <c r="E92" t="s">
        <v>501</v>
      </c>
      <c r="F92" t="s">
        <v>10216</v>
      </c>
    </row>
    <row r="93" spans="1:6" x14ac:dyDescent="0.25">
      <c r="A93" t="s">
        <v>10217</v>
      </c>
      <c r="B93" t="s">
        <v>10149</v>
      </c>
      <c r="C93" t="s">
        <v>10150</v>
      </c>
      <c r="D93">
        <v>2022</v>
      </c>
      <c r="E93" t="s">
        <v>501</v>
      </c>
      <c r="F93" t="s">
        <v>10218</v>
      </c>
    </row>
    <row r="94" spans="1:6" x14ac:dyDescent="0.25">
      <c r="A94" t="s">
        <v>10219</v>
      </c>
      <c r="B94" t="s">
        <v>10149</v>
      </c>
      <c r="C94" t="s">
        <v>10150</v>
      </c>
      <c r="D94">
        <v>2022</v>
      </c>
      <c r="E94" t="s">
        <v>501</v>
      </c>
      <c r="F94" t="s">
        <v>10220</v>
      </c>
    </row>
    <row r="95" spans="1:6" x14ac:dyDescent="0.25">
      <c r="A95" t="s">
        <v>10221</v>
      </c>
      <c r="B95" t="s">
        <v>10149</v>
      </c>
      <c r="C95" t="s">
        <v>10150</v>
      </c>
      <c r="D95">
        <v>2022</v>
      </c>
      <c r="E95" t="s">
        <v>501</v>
      </c>
      <c r="F95" t="s">
        <v>10222</v>
      </c>
    </row>
    <row r="96" spans="1:6" x14ac:dyDescent="0.25">
      <c r="A96" t="s">
        <v>10223</v>
      </c>
      <c r="B96" t="s">
        <v>10149</v>
      </c>
      <c r="C96" t="s">
        <v>10150</v>
      </c>
      <c r="D96">
        <v>2022</v>
      </c>
      <c r="E96" t="s">
        <v>501</v>
      </c>
      <c r="F96" t="s">
        <v>10224</v>
      </c>
    </row>
    <row r="97" spans="1:7" x14ac:dyDescent="0.25">
      <c r="A97" t="s">
        <v>10225</v>
      </c>
      <c r="B97" t="s">
        <v>10149</v>
      </c>
      <c r="C97" t="s">
        <v>10150</v>
      </c>
      <c r="D97">
        <v>2022</v>
      </c>
      <c r="E97" t="s">
        <v>501</v>
      </c>
      <c r="F97" t="s">
        <v>10226</v>
      </c>
    </row>
    <row r="98" spans="1:7" x14ac:dyDescent="0.25">
      <c r="A98" t="s">
        <v>10227</v>
      </c>
      <c r="B98" t="s">
        <v>10149</v>
      </c>
      <c r="C98" t="s">
        <v>10150</v>
      </c>
      <c r="D98">
        <v>2022</v>
      </c>
      <c r="E98" t="s">
        <v>501</v>
      </c>
      <c r="F98" t="s">
        <v>10228</v>
      </c>
    </row>
    <row r="99" spans="1:7" x14ac:dyDescent="0.25">
      <c r="A99" t="s">
        <v>1918</v>
      </c>
      <c r="B99" t="s">
        <v>10229</v>
      </c>
      <c r="C99" t="s">
        <v>10230</v>
      </c>
      <c r="D99">
        <v>2024</v>
      </c>
      <c r="E99" t="s">
        <v>553</v>
      </c>
      <c r="F99" t="s">
        <v>10231</v>
      </c>
      <c r="G99" t="s">
        <v>10029</v>
      </c>
    </row>
    <row r="100" spans="1:7" x14ac:dyDescent="0.25">
      <c r="A100" t="s">
        <v>10232</v>
      </c>
      <c r="B100" t="s">
        <v>10229</v>
      </c>
      <c r="C100" t="s">
        <v>10230</v>
      </c>
      <c r="D100">
        <v>2024</v>
      </c>
      <c r="E100" t="s">
        <v>553</v>
      </c>
      <c r="F100" t="s">
        <v>10233</v>
      </c>
    </row>
    <row r="101" spans="1:7" x14ac:dyDescent="0.25">
      <c r="A101" t="s">
        <v>10234</v>
      </c>
      <c r="B101" t="s">
        <v>10229</v>
      </c>
      <c r="C101" t="s">
        <v>10230</v>
      </c>
      <c r="D101">
        <v>2024</v>
      </c>
      <c r="E101" t="s">
        <v>553</v>
      </c>
      <c r="F101" t="s">
        <v>10235</v>
      </c>
    </row>
    <row r="102" spans="1:7" x14ac:dyDescent="0.25">
      <c r="A102" t="s">
        <v>10236</v>
      </c>
      <c r="B102" t="s">
        <v>10229</v>
      </c>
      <c r="C102" t="s">
        <v>10230</v>
      </c>
      <c r="D102">
        <v>2024</v>
      </c>
      <c r="E102" t="s">
        <v>553</v>
      </c>
      <c r="F102" t="s">
        <v>10237</v>
      </c>
    </row>
    <row r="103" spans="1:7" x14ac:dyDescent="0.25">
      <c r="A103" t="s">
        <v>10238</v>
      </c>
      <c r="B103" t="s">
        <v>10229</v>
      </c>
      <c r="C103" t="s">
        <v>10230</v>
      </c>
      <c r="D103">
        <v>2024</v>
      </c>
      <c r="E103" t="s">
        <v>553</v>
      </c>
      <c r="F103" t="s">
        <v>10239</v>
      </c>
    </row>
    <row r="104" spans="1:7" x14ac:dyDescent="0.25">
      <c r="A104" t="s">
        <v>10240</v>
      </c>
      <c r="B104" t="s">
        <v>10229</v>
      </c>
      <c r="C104" t="s">
        <v>10230</v>
      </c>
      <c r="D104">
        <v>2024</v>
      </c>
      <c r="E104" t="s">
        <v>553</v>
      </c>
      <c r="F104" t="s">
        <v>10241</v>
      </c>
    </row>
    <row r="105" spans="1:7" x14ac:dyDescent="0.25">
      <c r="A105" t="s">
        <v>10242</v>
      </c>
      <c r="B105" t="s">
        <v>10229</v>
      </c>
      <c r="C105" t="s">
        <v>10230</v>
      </c>
      <c r="D105">
        <v>2024</v>
      </c>
      <c r="E105" t="s">
        <v>553</v>
      </c>
      <c r="F105" t="s">
        <v>10243</v>
      </c>
    </row>
    <row r="106" spans="1:7" x14ac:dyDescent="0.25">
      <c r="A106" t="s">
        <v>10244</v>
      </c>
      <c r="B106" t="s">
        <v>10229</v>
      </c>
      <c r="C106" t="s">
        <v>10230</v>
      </c>
      <c r="D106">
        <v>2024</v>
      </c>
      <c r="E106" t="s">
        <v>553</v>
      </c>
      <c r="F106" t="s">
        <v>10245</v>
      </c>
    </row>
    <row r="107" spans="1:7" x14ac:dyDescent="0.25">
      <c r="A107" t="s">
        <v>10246</v>
      </c>
      <c r="B107" t="s">
        <v>10229</v>
      </c>
      <c r="C107" t="s">
        <v>10230</v>
      </c>
      <c r="D107">
        <v>2024</v>
      </c>
      <c r="E107" t="s">
        <v>553</v>
      </c>
      <c r="F107" t="s">
        <v>10247</v>
      </c>
    </row>
    <row r="108" spans="1:7" x14ac:dyDescent="0.25">
      <c r="A108" t="s">
        <v>10248</v>
      </c>
      <c r="B108" t="s">
        <v>10229</v>
      </c>
      <c r="C108" t="s">
        <v>10230</v>
      </c>
      <c r="D108">
        <v>2024</v>
      </c>
      <c r="E108" t="s">
        <v>553</v>
      </c>
      <c r="F108" t="s">
        <v>10249</v>
      </c>
    </row>
    <row r="109" spans="1:7" x14ac:dyDescent="0.25">
      <c r="A109" t="s">
        <v>10250</v>
      </c>
      <c r="B109" t="s">
        <v>10229</v>
      </c>
      <c r="C109" t="s">
        <v>10230</v>
      </c>
      <c r="D109">
        <v>2024</v>
      </c>
      <c r="E109" t="s">
        <v>553</v>
      </c>
      <c r="F109" t="s">
        <v>10251</v>
      </c>
    </row>
    <row r="110" spans="1:7" x14ac:dyDescent="0.25">
      <c r="A110" t="s">
        <v>10252</v>
      </c>
      <c r="B110" t="s">
        <v>10229</v>
      </c>
      <c r="C110" t="s">
        <v>10230</v>
      </c>
      <c r="D110">
        <v>2024</v>
      </c>
      <c r="E110" t="s">
        <v>553</v>
      </c>
      <c r="F110" t="s">
        <v>10253</v>
      </c>
    </row>
    <row r="111" spans="1:7" x14ac:dyDescent="0.25">
      <c r="A111" t="s">
        <v>10254</v>
      </c>
      <c r="B111" t="s">
        <v>10229</v>
      </c>
      <c r="C111" t="s">
        <v>10230</v>
      </c>
      <c r="D111">
        <v>2024</v>
      </c>
      <c r="E111" t="s">
        <v>553</v>
      </c>
      <c r="F111" t="s">
        <v>10255</v>
      </c>
    </row>
    <row r="112" spans="1:7" x14ac:dyDescent="0.25">
      <c r="A112" t="s">
        <v>10256</v>
      </c>
      <c r="B112" t="s">
        <v>10229</v>
      </c>
      <c r="C112" t="s">
        <v>10230</v>
      </c>
      <c r="D112">
        <v>2024</v>
      </c>
      <c r="E112" t="s">
        <v>553</v>
      </c>
      <c r="F112" t="s">
        <v>10257</v>
      </c>
    </row>
    <row r="113" spans="1:6" x14ac:dyDescent="0.25">
      <c r="A113" t="s">
        <v>10258</v>
      </c>
      <c r="B113" t="s">
        <v>10229</v>
      </c>
      <c r="C113" t="s">
        <v>10230</v>
      </c>
      <c r="D113">
        <v>2024</v>
      </c>
      <c r="E113" t="s">
        <v>553</v>
      </c>
      <c r="F113" t="s">
        <v>10259</v>
      </c>
    </row>
    <row r="114" spans="1:6" x14ac:dyDescent="0.25">
      <c r="A114" t="s">
        <v>10260</v>
      </c>
      <c r="B114" t="s">
        <v>10229</v>
      </c>
      <c r="C114" t="s">
        <v>10230</v>
      </c>
      <c r="D114">
        <v>2024</v>
      </c>
      <c r="E114" t="s">
        <v>553</v>
      </c>
      <c r="F114" t="s">
        <v>10261</v>
      </c>
    </row>
    <row r="115" spans="1:6" x14ac:dyDescent="0.25">
      <c r="A115" t="s">
        <v>10262</v>
      </c>
      <c r="B115" t="s">
        <v>10229</v>
      </c>
      <c r="C115" t="s">
        <v>10230</v>
      </c>
      <c r="D115">
        <v>2024</v>
      </c>
      <c r="E115" t="s">
        <v>553</v>
      </c>
      <c r="F115" t="s">
        <v>10263</v>
      </c>
    </row>
    <row r="116" spans="1:6" x14ac:dyDescent="0.25">
      <c r="A116" t="s">
        <v>10264</v>
      </c>
      <c r="B116" t="s">
        <v>10229</v>
      </c>
      <c r="C116" t="s">
        <v>10230</v>
      </c>
      <c r="D116">
        <v>2024</v>
      </c>
      <c r="E116" t="s">
        <v>553</v>
      </c>
      <c r="F116" t="s">
        <v>10265</v>
      </c>
    </row>
    <row r="117" spans="1:6" x14ac:dyDescent="0.25">
      <c r="A117" t="s">
        <v>10266</v>
      </c>
      <c r="B117" t="s">
        <v>10229</v>
      </c>
      <c r="C117" t="s">
        <v>10230</v>
      </c>
      <c r="D117">
        <v>2024</v>
      </c>
      <c r="E117" t="s">
        <v>553</v>
      </c>
      <c r="F117" t="s">
        <v>10267</v>
      </c>
    </row>
    <row r="118" spans="1:6" x14ac:dyDescent="0.25">
      <c r="A118" t="s">
        <v>10268</v>
      </c>
      <c r="B118" t="s">
        <v>10229</v>
      </c>
      <c r="C118" t="s">
        <v>10230</v>
      </c>
      <c r="D118">
        <v>2024</v>
      </c>
      <c r="E118" t="s">
        <v>553</v>
      </c>
      <c r="F118" t="s">
        <v>10269</v>
      </c>
    </row>
    <row r="119" spans="1:6" x14ac:dyDescent="0.25">
      <c r="A119" t="s">
        <v>10270</v>
      </c>
      <c r="B119" t="s">
        <v>10229</v>
      </c>
      <c r="C119" t="s">
        <v>10230</v>
      </c>
      <c r="D119">
        <v>2024</v>
      </c>
      <c r="E119" t="s">
        <v>553</v>
      </c>
      <c r="F119" t="s">
        <v>10271</v>
      </c>
    </row>
    <row r="120" spans="1:6" x14ac:dyDescent="0.25">
      <c r="A120" t="s">
        <v>10272</v>
      </c>
      <c r="B120" t="s">
        <v>10229</v>
      </c>
      <c r="C120" t="s">
        <v>10230</v>
      </c>
      <c r="D120">
        <v>2024</v>
      </c>
      <c r="E120" t="s">
        <v>553</v>
      </c>
      <c r="F120" t="s">
        <v>10273</v>
      </c>
    </row>
    <row r="121" spans="1:6" x14ac:dyDescent="0.25">
      <c r="A121" t="s">
        <v>10274</v>
      </c>
      <c r="B121" t="s">
        <v>10229</v>
      </c>
      <c r="C121" t="s">
        <v>10230</v>
      </c>
      <c r="D121">
        <v>2024</v>
      </c>
      <c r="E121" t="s">
        <v>553</v>
      </c>
      <c r="F121" t="s">
        <v>10275</v>
      </c>
    </row>
    <row r="122" spans="1:6" x14ac:dyDescent="0.25">
      <c r="A122" t="s">
        <v>10276</v>
      </c>
      <c r="B122" t="s">
        <v>10229</v>
      </c>
      <c r="C122" t="s">
        <v>10230</v>
      </c>
      <c r="D122">
        <v>2024</v>
      </c>
      <c r="E122" t="s">
        <v>553</v>
      </c>
      <c r="F122" t="s">
        <v>10277</v>
      </c>
    </row>
    <row r="123" spans="1:6" x14ac:dyDescent="0.25">
      <c r="A123" t="s">
        <v>10278</v>
      </c>
      <c r="B123" t="s">
        <v>10229</v>
      </c>
      <c r="C123" t="s">
        <v>10230</v>
      </c>
      <c r="D123">
        <v>2024</v>
      </c>
      <c r="E123" t="s">
        <v>553</v>
      </c>
      <c r="F123" t="s">
        <v>10279</v>
      </c>
    </row>
    <row r="124" spans="1:6" x14ac:dyDescent="0.25">
      <c r="A124" t="s">
        <v>10280</v>
      </c>
      <c r="B124" t="s">
        <v>10229</v>
      </c>
      <c r="C124" t="s">
        <v>10230</v>
      </c>
      <c r="D124">
        <v>2024</v>
      </c>
      <c r="E124" t="s">
        <v>553</v>
      </c>
      <c r="F124" t="s">
        <v>10281</v>
      </c>
    </row>
    <row r="125" spans="1:6" x14ac:dyDescent="0.25">
      <c r="A125" t="s">
        <v>10282</v>
      </c>
      <c r="B125" t="s">
        <v>10229</v>
      </c>
      <c r="C125" t="s">
        <v>10230</v>
      </c>
      <c r="D125">
        <v>2024</v>
      </c>
      <c r="E125" t="s">
        <v>553</v>
      </c>
      <c r="F125" t="s">
        <v>10283</v>
      </c>
    </row>
    <row r="126" spans="1:6" x14ac:dyDescent="0.25">
      <c r="A126" t="s">
        <v>10284</v>
      </c>
      <c r="B126" t="s">
        <v>10229</v>
      </c>
      <c r="C126" t="s">
        <v>10230</v>
      </c>
      <c r="D126">
        <v>2024</v>
      </c>
      <c r="E126" t="s">
        <v>553</v>
      </c>
      <c r="F126" t="s">
        <v>10285</v>
      </c>
    </row>
    <row r="127" spans="1:6" x14ac:dyDescent="0.25">
      <c r="A127" t="s">
        <v>10286</v>
      </c>
      <c r="B127" t="s">
        <v>10229</v>
      </c>
      <c r="C127" t="s">
        <v>10230</v>
      </c>
      <c r="D127">
        <v>2024</v>
      </c>
      <c r="E127" t="s">
        <v>553</v>
      </c>
      <c r="F127" t="s">
        <v>10287</v>
      </c>
    </row>
    <row r="128" spans="1:6" x14ac:dyDescent="0.25">
      <c r="A128" t="s">
        <v>10288</v>
      </c>
      <c r="B128" t="s">
        <v>10229</v>
      </c>
      <c r="C128" t="s">
        <v>10230</v>
      </c>
      <c r="D128">
        <v>2024</v>
      </c>
      <c r="E128" t="s">
        <v>553</v>
      </c>
      <c r="F128" t="s">
        <v>10289</v>
      </c>
    </row>
    <row r="129" spans="1:7" x14ac:dyDescent="0.25">
      <c r="A129" t="s">
        <v>10290</v>
      </c>
      <c r="B129" t="s">
        <v>10229</v>
      </c>
      <c r="C129" t="s">
        <v>10230</v>
      </c>
      <c r="D129">
        <v>2024</v>
      </c>
      <c r="E129" t="s">
        <v>553</v>
      </c>
      <c r="F129" t="s">
        <v>10291</v>
      </c>
    </row>
    <row r="130" spans="1:7" x14ac:dyDescent="0.25">
      <c r="A130" t="s">
        <v>10292</v>
      </c>
      <c r="B130" t="s">
        <v>10229</v>
      </c>
      <c r="C130" t="s">
        <v>10230</v>
      </c>
      <c r="D130">
        <v>2024</v>
      </c>
      <c r="E130" t="s">
        <v>553</v>
      </c>
      <c r="F130" t="s">
        <v>10293</v>
      </c>
    </row>
    <row r="131" spans="1:7" x14ac:dyDescent="0.25">
      <c r="A131" t="s">
        <v>10294</v>
      </c>
      <c r="B131" t="s">
        <v>10295</v>
      </c>
      <c r="C131" t="s">
        <v>10296</v>
      </c>
      <c r="D131">
        <v>2014</v>
      </c>
      <c r="E131" t="s">
        <v>689</v>
      </c>
      <c r="F131" t="s">
        <v>10297</v>
      </c>
      <c r="G131" t="s">
        <v>10029</v>
      </c>
    </row>
    <row r="132" spans="1:7" x14ac:dyDescent="0.25">
      <c r="A132" t="s">
        <v>10298</v>
      </c>
      <c r="B132" t="s">
        <v>10295</v>
      </c>
      <c r="C132" t="s">
        <v>10296</v>
      </c>
      <c r="D132">
        <v>2014</v>
      </c>
      <c r="E132" t="s">
        <v>689</v>
      </c>
      <c r="F132" t="s">
        <v>10299</v>
      </c>
    </row>
    <row r="133" spans="1:7" x14ac:dyDescent="0.25">
      <c r="A133" t="s">
        <v>10300</v>
      </c>
      <c r="B133" t="s">
        <v>10295</v>
      </c>
      <c r="C133" t="s">
        <v>10296</v>
      </c>
      <c r="D133">
        <v>2014</v>
      </c>
      <c r="E133" t="s">
        <v>689</v>
      </c>
      <c r="F133" t="s">
        <v>10301</v>
      </c>
    </row>
    <row r="134" spans="1:7" x14ac:dyDescent="0.25">
      <c r="A134" t="s">
        <v>10302</v>
      </c>
      <c r="B134" t="s">
        <v>10295</v>
      </c>
      <c r="C134" t="s">
        <v>10296</v>
      </c>
      <c r="D134">
        <v>2014</v>
      </c>
      <c r="E134" t="s">
        <v>689</v>
      </c>
      <c r="F134" t="s">
        <v>10303</v>
      </c>
    </row>
    <row r="135" spans="1:7" x14ac:dyDescent="0.25">
      <c r="A135" t="s">
        <v>10304</v>
      </c>
      <c r="B135" t="s">
        <v>10295</v>
      </c>
      <c r="C135" t="s">
        <v>10296</v>
      </c>
      <c r="D135">
        <v>2014</v>
      </c>
      <c r="E135" t="s">
        <v>689</v>
      </c>
      <c r="F135" t="s">
        <v>10305</v>
      </c>
    </row>
    <row r="136" spans="1:7" x14ac:dyDescent="0.25">
      <c r="A136" t="s">
        <v>10306</v>
      </c>
      <c r="B136" t="s">
        <v>10295</v>
      </c>
      <c r="C136" t="s">
        <v>10296</v>
      </c>
      <c r="D136">
        <v>2014</v>
      </c>
      <c r="E136" t="s">
        <v>689</v>
      </c>
      <c r="F136" t="s">
        <v>10307</v>
      </c>
    </row>
    <row r="137" spans="1:7" x14ac:dyDescent="0.25">
      <c r="A137" t="s">
        <v>10308</v>
      </c>
      <c r="B137" t="s">
        <v>10295</v>
      </c>
      <c r="C137" t="s">
        <v>10296</v>
      </c>
      <c r="D137">
        <v>2014</v>
      </c>
      <c r="E137" t="s">
        <v>689</v>
      </c>
      <c r="F137" t="s">
        <v>10309</v>
      </c>
    </row>
    <row r="138" spans="1:7" x14ac:dyDescent="0.25">
      <c r="A138" t="s">
        <v>10310</v>
      </c>
      <c r="B138" t="s">
        <v>10295</v>
      </c>
      <c r="C138" t="s">
        <v>10296</v>
      </c>
      <c r="D138">
        <v>2014</v>
      </c>
      <c r="E138" t="s">
        <v>689</v>
      </c>
      <c r="F138" t="s">
        <v>10311</v>
      </c>
    </row>
    <row r="139" spans="1:7" x14ac:dyDescent="0.25">
      <c r="A139" t="s">
        <v>10312</v>
      </c>
      <c r="B139" t="s">
        <v>10295</v>
      </c>
      <c r="C139" t="s">
        <v>10296</v>
      </c>
      <c r="D139">
        <v>2014</v>
      </c>
      <c r="E139" t="s">
        <v>689</v>
      </c>
      <c r="F139" t="s">
        <v>10313</v>
      </c>
    </row>
    <row r="140" spans="1:7" x14ac:dyDescent="0.25">
      <c r="A140" t="s">
        <v>10314</v>
      </c>
      <c r="B140" t="s">
        <v>10295</v>
      </c>
      <c r="C140" t="s">
        <v>10296</v>
      </c>
      <c r="D140">
        <v>2014</v>
      </c>
      <c r="E140" t="s">
        <v>689</v>
      </c>
      <c r="F140" t="s">
        <v>10315</v>
      </c>
    </row>
    <row r="141" spans="1:7" x14ac:dyDescent="0.25">
      <c r="A141" t="s">
        <v>10316</v>
      </c>
      <c r="B141" t="s">
        <v>10295</v>
      </c>
      <c r="C141" t="s">
        <v>10296</v>
      </c>
      <c r="D141">
        <v>2014</v>
      </c>
      <c r="E141" t="s">
        <v>689</v>
      </c>
      <c r="F141" t="s">
        <v>10317</v>
      </c>
    </row>
    <row r="142" spans="1:7" x14ac:dyDescent="0.25">
      <c r="A142" t="s">
        <v>10318</v>
      </c>
      <c r="B142" t="s">
        <v>10295</v>
      </c>
      <c r="C142" t="s">
        <v>10296</v>
      </c>
      <c r="D142">
        <v>2014</v>
      </c>
      <c r="E142" t="s">
        <v>689</v>
      </c>
      <c r="F142" t="s">
        <v>10319</v>
      </c>
    </row>
    <row r="143" spans="1:7" x14ac:dyDescent="0.25">
      <c r="A143" t="s">
        <v>10320</v>
      </c>
      <c r="B143" t="s">
        <v>10295</v>
      </c>
      <c r="C143" t="s">
        <v>10296</v>
      </c>
      <c r="D143">
        <v>2014</v>
      </c>
      <c r="E143" t="s">
        <v>689</v>
      </c>
      <c r="F143" t="s">
        <v>10321</v>
      </c>
    </row>
    <row r="144" spans="1:7" x14ac:dyDescent="0.25">
      <c r="A144" t="s">
        <v>10322</v>
      </c>
      <c r="B144" t="s">
        <v>10295</v>
      </c>
      <c r="C144" t="s">
        <v>10296</v>
      </c>
      <c r="D144">
        <v>2014</v>
      </c>
      <c r="E144" t="s">
        <v>689</v>
      </c>
      <c r="F144" t="s">
        <v>10323</v>
      </c>
    </row>
    <row r="145" spans="1:7" x14ac:dyDescent="0.25">
      <c r="A145" t="s">
        <v>10324</v>
      </c>
      <c r="B145" t="s">
        <v>10295</v>
      </c>
      <c r="C145" t="s">
        <v>10296</v>
      </c>
      <c r="D145">
        <v>2014</v>
      </c>
      <c r="E145" t="s">
        <v>689</v>
      </c>
      <c r="F145" t="s">
        <v>10325</v>
      </c>
    </row>
    <row r="146" spans="1:7" x14ac:dyDescent="0.25">
      <c r="A146" t="s">
        <v>10326</v>
      </c>
      <c r="B146" t="s">
        <v>10295</v>
      </c>
      <c r="C146" t="s">
        <v>10296</v>
      </c>
      <c r="D146">
        <v>2014</v>
      </c>
      <c r="E146" t="s">
        <v>689</v>
      </c>
      <c r="F146" t="s">
        <v>10327</v>
      </c>
    </row>
    <row r="147" spans="1:7" x14ac:dyDescent="0.25">
      <c r="A147" t="s">
        <v>10328</v>
      </c>
      <c r="B147" t="s">
        <v>10295</v>
      </c>
      <c r="C147" t="s">
        <v>10296</v>
      </c>
      <c r="D147">
        <v>2014</v>
      </c>
      <c r="E147" t="s">
        <v>689</v>
      </c>
      <c r="F147" t="s">
        <v>10329</v>
      </c>
    </row>
    <row r="148" spans="1:7" x14ac:dyDescent="0.25">
      <c r="A148" t="s">
        <v>10330</v>
      </c>
      <c r="B148" t="s">
        <v>10295</v>
      </c>
      <c r="C148" t="s">
        <v>10296</v>
      </c>
      <c r="D148">
        <v>2014</v>
      </c>
      <c r="E148" t="s">
        <v>689</v>
      </c>
      <c r="F148" t="s">
        <v>10331</v>
      </c>
    </row>
    <row r="149" spans="1:7" x14ac:dyDescent="0.25">
      <c r="A149" t="s">
        <v>10332</v>
      </c>
      <c r="B149" t="s">
        <v>10295</v>
      </c>
      <c r="C149" t="s">
        <v>10296</v>
      </c>
      <c r="D149">
        <v>2014</v>
      </c>
      <c r="E149" t="s">
        <v>689</v>
      </c>
      <c r="F149" t="s">
        <v>10333</v>
      </c>
    </row>
    <row r="150" spans="1:7" x14ac:dyDescent="0.25">
      <c r="A150" t="s">
        <v>10334</v>
      </c>
      <c r="B150" t="s">
        <v>10295</v>
      </c>
      <c r="C150" t="s">
        <v>10296</v>
      </c>
      <c r="D150">
        <v>2014</v>
      </c>
      <c r="E150" t="s">
        <v>689</v>
      </c>
      <c r="F150" t="s">
        <v>10335</v>
      </c>
    </row>
    <row r="151" spans="1:7" x14ac:dyDescent="0.25">
      <c r="A151" t="s">
        <v>10336</v>
      </c>
      <c r="B151" t="s">
        <v>10295</v>
      </c>
      <c r="C151" t="s">
        <v>10296</v>
      </c>
      <c r="D151">
        <v>2014</v>
      </c>
      <c r="E151" t="s">
        <v>689</v>
      </c>
      <c r="F151" t="s">
        <v>10337</v>
      </c>
    </row>
    <row r="152" spans="1:7" x14ac:dyDescent="0.25">
      <c r="A152" t="s">
        <v>10338</v>
      </c>
      <c r="B152" t="s">
        <v>10295</v>
      </c>
      <c r="C152" t="s">
        <v>10296</v>
      </c>
      <c r="D152">
        <v>2014</v>
      </c>
      <c r="E152" t="s">
        <v>689</v>
      </c>
      <c r="F152" t="s">
        <v>10339</v>
      </c>
    </row>
    <row r="153" spans="1:7" x14ac:dyDescent="0.25">
      <c r="A153" t="s">
        <v>10340</v>
      </c>
      <c r="B153" t="s">
        <v>10295</v>
      </c>
      <c r="C153" t="s">
        <v>10296</v>
      </c>
      <c r="D153">
        <v>2014</v>
      </c>
      <c r="E153" t="s">
        <v>689</v>
      </c>
      <c r="F153" t="s">
        <v>10341</v>
      </c>
    </row>
    <row r="154" spans="1:7" x14ac:dyDescent="0.25">
      <c r="A154" t="s">
        <v>10342</v>
      </c>
      <c r="B154" t="s">
        <v>10295</v>
      </c>
      <c r="C154" t="s">
        <v>10296</v>
      </c>
      <c r="D154">
        <v>2014</v>
      </c>
      <c r="E154" t="s">
        <v>689</v>
      </c>
      <c r="F154" t="s">
        <v>10343</v>
      </c>
    </row>
    <row r="155" spans="1:7" x14ac:dyDescent="0.25">
      <c r="A155" t="s">
        <v>10344</v>
      </c>
      <c r="B155" t="s">
        <v>10295</v>
      </c>
      <c r="C155" t="s">
        <v>10296</v>
      </c>
      <c r="D155">
        <v>2014</v>
      </c>
      <c r="E155" t="s">
        <v>689</v>
      </c>
      <c r="F155" t="s">
        <v>10345</v>
      </c>
    </row>
    <row r="156" spans="1:7" x14ac:dyDescent="0.25">
      <c r="A156" t="s">
        <v>10346</v>
      </c>
      <c r="B156" t="s">
        <v>10295</v>
      </c>
      <c r="C156" t="s">
        <v>10296</v>
      </c>
      <c r="D156">
        <v>2014</v>
      </c>
      <c r="E156" t="s">
        <v>689</v>
      </c>
      <c r="F156" t="s">
        <v>10347</v>
      </c>
    </row>
    <row r="157" spans="1:7" x14ac:dyDescent="0.25">
      <c r="A157" t="s">
        <v>10348</v>
      </c>
      <c r="B157" t="s">
        <v>10295</v>
      </c>
      <c r="C157" t="s">
        <v>10296</v>
      </c>
      <c r="D157">
        <v>2014</v>
      </c>
      <c r="E157" t="s">
        <v>689</v>
      </c>
      <c r="F157" t="s">
        <v>10349</v>
      </c>
    </row>
    <row r="158" spans="1:7" x14ac:dyDescent="0.25">
      <c r="A158" t="s">
        <v>10350</v>
      </c>
      <c r="B158" t="s">
        <v>10351</v>
      </c>
      <c r="C158" t="s">
        <v>10352</v>
      </c>
      <c r="D158">
        <v>2022</v>
      </c>
      <c r="E158" t="s">
        <v>709</v>
      </c>
      <c r="F158" t="s">
        <v>10353</v>
      </c>
      <c r="G158" t="s">
        <v>10029</v>
      </c>
    </row>
    <row r="159" spans="1:7" x14ac:dyDescent="0.25">
      <c r="A159" t="s">
        <v>10354</v>
      </c>
      <c r="B159" t="s">
        <v>10351</v>
      </c>
      <c r="C159" t="s">
        <v>10352</v>
      </c>
      <c r="D159">
        <v>2022</v>
      </c>
      <c r="E159" t="s">
        <v>709</v>
      </c>
      <c r="F159" t="s">
        <v>10355</v>
      </c>
    </row>
    <row r="160" spans="1:7" x14ac:dyDescent="0.25">
      <c r="A160" t="s">
        <v>10356</v>
      </c>
      <c r="B160" t="s">
        <v>10351</v>
      </c>
      <c r="C160" t="s">
        <v>10352</v>
      </c>
      <c r="D160">
        <v>2022</v>
      </c>
      <c r="E160" t="s">
        <v>709</v>
      </c>
      <c r="F160" t="s">
        <v>10357</v>
      </c>
    </row>
    <row r="161" spans="1:6" x14ac:dyDescent="0.25">
      <c r="A161" t="s">
        <v>10358</v>
      </c>
      <c r="B161" t="s">
        <v>10351</v>
      </c>
      <c r="C161" t="s">
        <v>10352</v>
      </c>
      <c r="D161">
        <v>2022</v>
      </c>
      <c r="E161" t="s">
        <v>709</v>
      </c>
      <c r="F161" t="s">
        <v>10359</v>
      </c>
    </row>
    <row r="162" spans="1:6" x14ac:dyDescent="0.25">
      <c r="A162" t="s">
        <v>10360</v>
      </c>
      <c r="B162" t="s">
        <v>10351</v>
      </c>
      <c r="C162" t="s">
        <v>10352</v>
      </c>
      <c r="D162">
        <v>2022</v>
      </c>
      <c r="E162" t="s">
        <v>709</v>
      </c>
      <c r="F162" t="s">
        <v>10361</v>
      </c>
    </row>
    <row r="163" spans="1:6" x14ac:dyDescent="0.25">
      <c r="A163" t="s">
        <v>10362</v>
      </c>
      <c r="B163" t="s">
        <v>10351</v>
      </c>
      <c r="C163" t="s">
        <v>10352</v>
      </c>
      <c r="D163">
        <v>2022</v>
      </c>
      <c r="E163" t="s">
        <v>709</v>
      </c>
      <c r="F163" t="s">
        <v>10363</v>
      </c>
    </row>
    <row r="164" spans="1:6" x14ac:dyDescent="0.25">
      <c r="A164" t="s">
        <v>10364</v>
      </c>
      <c r="B164" t="s">
        <v>10351</v>
      </c>
      <c r="C164" t="s">
        <v>10352</v>
      </c>
      <c r="D164">
        <v>2022</v>
      </c>
      <c r="E164" t="s">
        <v>709</v>
      </c>
      <c r="F164" t="s">
        <v>10365</v>
      </c>
    </row>
    <row r="165" spans="1:6" x14ac:dyDescent="0.25">
      <c r="A165" t="s">
        <v>10366</v>
      </c>
      <c r="B165" t="s">
        <v>10351</v>
      </c>
      <c r="C165" t="s">
        <v>10352</v>
      </c>
      <c r="D165">
        <v>2022</v>
      </c>
      <c r="E165" t="s">
        <v>709</v>
      </c>
      <c r="F165" t="s">
        <v>10367</v>
      </c>
    </row>
    <row r="166" spans="1:6" x14ac:dyDescent="0.25">
      <c r="A166" t="s">
        <v>10368</v>
      </c>
      <c r="B166" t="s">
        <v>10351</v>
      </c>
      <c r="C166" t="s">
        <v>10352</v>
      </c>
      <c r="D166">
        <v>2022</v>
      </c>
      <c r="E166" t="s">
        <v>709</v>
      </c>
      <c r="F166" t="s">
        <v>10369</v>
      </c>
    </row>
    <row r="167" spans="1:6" x14ac:dyDescent="0.25">
      <c r="A167" t="s">
        <v>10370</v>
      </c>
      <c r="B167" t="s">
        <v>10351</v>
      </c>
      <c r="C167" t="s">
        <v>10352</v>
      </c>
      <c r="D167">
        <v>2022</v>
      </c>
      <c r="E167" t="s">
        <v>709</v>
      </c>
      <c r="F167" t="s">
        <v>10371</v>
      </c>
    </row>
    <row r="168" spans="1:6" x14ac:dyDescent="0.25">
      <c r="A168" t="s">
        <v>10372</v>
      </c>
      <c r="B168" t="s">
        <v>10351</v>
      </c>
      <c r="C168" t="s">
        <v>10352</v>
      </c>
      <c r="D168">
        <v>2022</v>
      </c>
      <c r="E168" t="s">
        <v>709</v>
      </c>
      <c r="F168" t="s">
        <v>10373</v>
      </c>
    </row>
    <row r="169" spans="1:6" x14ac:dyDescent="0.25">
      <c r="A169" t="s">
        <v>10374</v>
      </c>
      <c r="B169" t="s">
        <v>10351</v>
      </c>
      <c r="C169" t="s">
        <v>10352</v>
      </c>
      <c r="D169">
        <v>2022</v>
      </c>
      <c r="E169" t="s">
        <v>709</v>
      </c>
      <c r="F169" t="s">
        <v>10375</v>
      </c>
    </row>
    <row r="170" spans="1:6" x14ac:dyDescent="0.25">
      <c r="A170" t="s">
        <v>10376</v>
      </c>
      <c r="B170" t="s">
        <v>10351</v>
      </c>
      <c r="C170" t="s">
        <v>10352</v>
      </c>
      <c r="D170">
        <v>2022</v>
      </c>
      <c r="E170" t="s">
        <v>709</v>
      </c>
      <c r="F170" t="s">
        <v>10377</v>
      </c>
    </row>
    <row r="171" spans="1:6" x14ac:dyDescent="0.25">
      <c r="A171" t="s">
        <v>10378</v>
      </c>
      <c r="B171" t="s">
        <v>10351</v>
      </c>
      <c r="C171" t="s">
        <v>10352</v>
      </c>
      <c r="D171">
        <v>2022</v>
      </c>
      <c r="E171" t="s">
        <v>709</v>
      </c>
      <c r="F171" t="s">
        <v>10379</v>
      </c>
    </row>
    <row r="172" spans="1:6" x14ac:dyDescent="0.25">
      <c r="A172" t="s">
        <v>10380</v>
      </c>
      <c r="B172" t="s">
        <v>10351</v>
      </c>
      <c r="C172" t="s">
        <v>10352</v>
      </c>
      <c r="D172">
        <v>2022</v>
      </c>
      <c r="E172" t="s">
        <v>709</v>
      </c>
      <c r="F172" t="s">
        <v>10381</v>
      </c>
    </row>
    <row r="173" spans="1:6" x14ac:dyDescent="0.25">
      <c r="A173" t="s">
        <v>10382</v>
      </c>
      <c r="B173" t="s">
        <v>10351</v>
      </c>
      <c r="C173" t="s">
        <v>10352</v>
      </c>
      <c r="D173">
        <v>2022</v>
      </c>
      <c r="E173" t="s">
        <v>709</v>
      </c>
      <c r="F173" t="s">
        <v>10383</v>
      </c>
    </row>
    <row r="174" spans="1:6" x14ac:dyDescent="0.25">
      <c r="A174" t="s">
        <v>4967</v>
      </c>
      <c r="B174" t="s">
        <v>10351</v>
      </c>
      <c r="C174" t="s">
        <v>10352</v>
      </c>
      <c r="D174">
        <v>2022</v>
      </c>
      <c r="E174" t="s">
        <v>709</v>
      </c>
      <c r="F174" t="s">
        <v>10384</v>
      </c>
    </row>
    <row r="175" spans="1:6" x14ac:dyDescent="0.25">
      <c r="A175" t="s">
        <v>10385</v>
      </c>
      <c r="B175" t="s">
        <v>10351</v>
      </c>
      <c r="C175" t="s">
        <v>10352</v>
      </c>
      <c r="D175">
        <v>2022</v>
      </c>
      <c r="E175" t="s">
        <v>709</v>
      </c>
      <c r="F175" t="s">
        <v>10386</v>
      </c>
    </row>
    <row r="176" spans="1:6" x14ac:dyDescent="0.25">
      <c r="A176" t="s">
        <v>10387</v>
      </c>
      <c r="B176" t="s">
        <v>10351</v>
      </c>
      <c r="C176" t="s">
        <v>10352</v>
      </c>
      <c r="D176">
        <v>2022</v>
      </c>
      <c r="E176" t="s">
        <v>709</v>
      </c>
      <c r="F176" t="s">
        <v>10388</v>
      </c>
    </row>
    <row r="177" spans="1:6" x14ac:dyDescent="0.25">
      <c r="A177" t="s">
        <v>10389</v>
      </c>
      <c r="B177" t="s">
        <v>10351</v>
      </c>
      <c r="C177" t="s">
        <v>10352</v>
      </c>
      <c r="D177">
        <v>2022</v>
      </c>
      <c r="E177" t="s">
        <v>709</v>
      </c>
      <c r="F177" t="s">
        <v>10390</v>
      </c>
    </row>
    <row r="178" spans="1:6" x14ac:dyDescent="0.25">
      <c r="A178" t="s">
        <v>10391</v>
      </c>
      <c r="B178" t="s">
        <v>10351</v>
      </c>
      <c r="C178" t="s">
        <v>10352</v>
      </c>
      <c r="D178">
        <v>2022</v>
      </c>
      <c r="E178" t="s">
        <v>709</v>
      </c>
      <c r="F178" t="s">
        <v>10392</v>
      </c>
    </row>
    <row r="179" spans="1:6" x14ac:dyDescent="0.25">
      <c r="A179" t="s">
        <v>10393</v>
      </c>
      <c r="B179" t="s">
        <v>10351</v>
      </c>
      <c r="C179" t="s">
        <v>10352</v>
      </c>
      <c r="D179">
        <v>2022</v>
      </c>
      <c r="E179" t="s">
        <v>709</v>
      </c>
      <c r="F179" t="s">
        <v>10394</v>
      </c>
    </row>
    <row r="180" spans="1:6" x14ac:dyDescent="0.25">
      <c r="A180" t="s">
        <v>10395</v>
      </c>
      <c r="B180" t="s">
        <v>10351</v>
      </c>
      <c r="C180" t="s">
        <v>10352</v>
      </c>
      <c r="D180">
        <v>2022</v>
      </c>
      <c r="E180" t="s">
        <v>709</v>
      </c>
      <c r="F180" t="s">
        <v>10396</v>
      </c>
    </row>
    <row r="181" spans="1:6" x14ac:dyDescent="0.25">
      <c r="A181" t="s">
        <v>10397</v>
      </c>
      <c r="B181" t="s">
        <v>10351</v>
      </c>
      <c r="C181" t="s">
        <v>10352</v>
      </c>
      <c r="D181">
        <v>2022</v>
      </c>
      <c r="E181" t="s">
        <v>709</v>
      </c>
      <c r="F181" t="s">
        <v>10398</v>
      </c>
    </row>
    <row r="182" spans="1:6" x14ac:dyDescent="0.25">
      <c r="A182" t="s">
        <v>10399</v>
      </c>
      <c r="B182" t="s">
        <v>10351</v>
      </c>
      <c r="C182" t="s">
        <v>10352</v>
      </c>
      <c r="D182">
        <v>2022</v>
      </c>
      <c r="E182" t="s">
        <v>709</v>
      </c>
      <c r="F182" t="s">
        <v>10400</v>
      </c>
    </row>
    <row r="183" spans="1:6" x14ac:dyDescent="0.25">
      <c r="A183" t="s">
        <v>10401</v>
      </c>
      <c r="B183" t="s">
        <v>10351</v>
      </c>
      <c r="C183" t="s">
        <v>10352</v>
      </c>
      <c r="D183">
        <v>2022</v>
      </c>
      <c r="E183" t="s">
        <v>709</v>
      </c>
      <c r="F183" t="s">
        <v>10402</v>
      </c>
    </row>
    <row r="184" spans="1:6" x14ac:dyDescent="0.25">
      <c r="A184" t="s">
        <v>10403</v>
      </c>
      <c r="B184" t="s">
        <v>10351</v>
      </c>
      <c r="C184" t="s">
        <v>10352</v>
      </c>
      <c r="D184">
        <v>2022</v>
      </c>
      <c r="E184" t="s">
        <v>709</v>
      </c>
      <c r="F184" t="s">
        <v>10404</v>
      </c>
    </row>
    <row r="185" spans="1:6" x14ac:dyDescent="0.25">
      <c r="A185" t="s">
        <v>10405</v>
      </c>
      <c r="B185" t="s">
        <v>10351</v>
      </c>
      <c r="C185" t="s">
        <v>10352</v>
      </c>
      <c r="D185">
        <v>2022</v>
      </c>
      <c r="E185" t="s">
        <v>709</v>
      </c>
      <c r="F185" t="s">
        <v>10406</v>
      </c>
    </row>
    <row r="186" spans="1:6" x14ac:dyDescent="0.25">
      <c r="A186" t="s">
        <v>10407</v>
      </c>
      <c r="B186" t="s">
        <v>10351</v>
      </c>
      <c r="C186" t="s">
        <v>10352</v>
      </c>
      <c r="D186">
        <v>2022</v>
      </c>
      <c r="E186" t="s">
        <v>709</v>
      </c>
      <c r="F186" t="s">
        <v>10408</v>
      </c>
    </row>
    <row r="187" spans="1:6" x14ac:dyDescent="0.25">
      <c r="A187" t="s">
        <v>10409</v>
      </c>
      <c r="B187" t="s">
        <v>10351</v>
      </c>
      <c r="C187" t="s">
        <v>10352</v>
      </c>
      <c r="D187">
        <v>2022</v>
      </c>
      <c r="E187" t="s">
        <v>709</v>
      </c>
      <c r="F187" t="s">
        <v>10410</v>
      </c>
    </row>
    <row r="188" spans="1:6" x14ac:dyDescent="0.25">
      <c r="A188" t="s">
        <v>10411</v>
      </c>
      <c r="B188" t="s">
        <v>10351</v>
      </c>
      <c r="C188" t="s">
        <v>10352</v>
      </c>
      <c r="D188">
        <v>2022</v>
      </c>
      <c r="E188" t="s">
        <v>709</v>
      </c>
      <c r="F188" t="s">
        <v>10412</v>
      </c>
    </row>
    <row r="189" spans="1:6" x14ac:dyDescent="0.25">
      <c r="A189" t="s">
        <v>10413</v>
      </c>
      <c r="B189" t="s">
        <v>10351</v>
      </c>
      <c r="C189" t="s">
        <v>10352</v>
      </c>
      <c r="D189">
        <v>2022</v>
      </c>
      <c r="E189" t="s">
        <v>709</v>
      </c>
      <c r="F189" t="s">
        <v>10414</v>
      </c>
    </row>
    <row r="190" spans="1:6" x14ac:dyDescent="0.25">
      <c r="A190" t="s">
        <v>10415</v>
      </c>
      <c r="B190" t="s">
        <v>10351</v>
      </c>
      <c r="C190" t="s">
        <v>10352</v>
      </c>
      <c r="D190">
        <v>2022</v>
      </c>
      <c r="E190" t="s">
        <v>709</v>
      </c>
      <c r="F190" t="s">
        <v>10416</v>
      </c>
    </row>
    <row r="191" spans="1:6" x14ac:dyDescent="0.25">
      <c r="A191" t="s">
        <v>10417</v>
      </c>
      <c r="B191" t="s">
        <v>10351</v>
      </c>
      <c r="C191" t="s">
        <v>10352</v>
      </c>
      <c r="D191">
        <v>2022</v>
      </c>
      <c r="E191" t="s">
        <v>709</v>
      </c>
      <c r="F191" t="s">
        <v>10418</v>
      </c>
    </row>
    <row r="192" spans="1:6" x14ac:dyDescent="0.25">
      <c r="A192" t="s">
        <v>7879</v>
      </c>
      <c r="B192" t="s">
        <v>10351</v>
      </c>
      <c r="C192" t="s">
        <v>10352</v>
      </c>
      <c r="D192">
        <v>2022</v>
      </c>
      <c r="E192" t="s">
        <v>709</v>
      </c>
      <c r="F192" t="s">
        <v>10419</v>
      </c>
    </row>
    <row r="193" spans="1:6" x14ac:dyDescent="0.25">
      <c r="A193" t="s">
        <v>10420</v>
      </c>
      <c r="B193" t="s">
        <v>10351</v>
      </c>
      <c r="C193" t="s">
        <v>10352</v>
      </c>
      <c r="D193">
        <v>2022</v>
      </c>
      <c r="E193" t="s">
        <v>709</v>
      </c>
      <c r="F193" t="s">
        <v>10421</v>
      </c>
    </row>
    <row r="194" spans="1:6" x14ac:dyDescent="0.25">
      <c r="A194" t="s">
        <v>10422</v>
      </c>
      <c r="B194" t="s">
        <v>10351</v>
      </c>
      <c r="C194" t="s">
        <v>10352</v>
      </c>
      <c r="D194">
        <v>2022</v>
      </c>
      <c r="E194" t="s">
        <v>709</v>
      </c>
      <c r="F194" t="s">
        <v>10423</v>
      </c>
    </row>
    <row r="195" spans="1:6" x14ac:dyDescent="0.25">
      <c r="A195" t="s">
        <v>10424</v>
      </c>
      <c r="B195" t="s">
        <v>10351</v>
      </c>
      <c r="C195" t="s">
        <v>10352</v>
      </c>
      <c r="D195">
        <v>2022</v>
      </c>
      <c r="E195" t="s">
        <v>709</v>
      </c>
      <c r="F195" t="s">
        <v>10425</v>
      </c>
    </row>
    <row r="196" spans="1:6" x14ac:dyDescent="0.25">
      <c r="A196" t="s">
        <v>10426</v>
      </c>
      <c r="B196" t="s">
        <v>10351</v>
      </c>
      <c r="C196" t="s">
        <v>10352</v>
      </c>
      <c r="D196">
        <v>2022</v>
      </c>
      <c r="E196" t="s">
        <v>709</v>
      </c>
      <c r="F196" t="s">
        <v>10427</v>
      </c>
    </row>
    <row r="197" spans="1:6" x14ac:dyDescent="0.25">
      <c r="A197" t="s">
        <v>10428</v>
      </c>
      <c r="B197" t="s">
        <v>10351</v>
      </c>
      <c r="C197" t="s">
        <v>10352</v>
      </c>
      <c r="D197">
        <v>2022</v>
      </c>
      <c r="E197" t="s">
        <v>709</v>
      </c>
      <c r="F197" t="s">
        <v>10429</v>
      </c>
    </row>
    <row r="198" spans="1:6" x14ac:dyDescent="0.25">
      <c r="A198" t="s">
        <v>10430</v>
      </c>
      <c r="B198" t="s">
        <v>10351</v>
      </c>
      <c r="C198" t="s">
        <v>10352</v>
      </c>
      <c r="D198">
        <v>2022</v>
      </c>
      <c r="E198" t="s">
        <v>709</v>
      </c>
      <c r="F198" t="s">
        <v>10431</v>
      </c>
    </row>
    <row r="199" spans="1:6" x14ac:dyDescent="0.25">
      <c r="A199" t="s">
        <v>10432</v>
      </c>
      <c r="B199" t="s">
        <v>10351</v>
      </c>
      <c r="C199" t="s">
        <v>10352</v>
      </c>
      <c r="D199">
        <v>2022</v>
      </c>
      <c r="E199" t="s">
        <v>709</v>
      </c>
      <c r="F199" t="s">
        <v>10433</v>
      </c>
    </row>
    <row r="200" spans="1:6" x14ac:dyDescent="0.25">
      <c r="A200" t="s">
        <v>10434</v>
      </c>
      <c r="B200" t="s">
        <v>10351</v>
      </c>
      <c r="C200" t="s">
        <v>10352</v>
      </c>
      <c r="D200">
        <v>2022</v>
      </c>
      <c r="E200" t="s">
        <v>709</v>
      </c>
      <c r="F200" t="s">
        <v>10435</v>
      </c>
    </row>
    <row r="201" spans="1:6" x14ac:dyDescent="0.25">
      <c r="A201" t="s">
        <v>10436</v>
      </c>
      <c r="B201" t="s">
        <v>10351</v>
      </c>
      <c r="C201" t="s">
        <v>10352</v>
      </c>
      <c r="D201">
        <v>2022</v>
      </c>
      <c r="E201" t="s">
        <v>709</v>
      </c>
      <c r="F201" t="s">
        <v>10437</v>
      </c>
    </row>
    <row r="202" spans="1:6" x14ac:dyDescent="0.25">
      <c r="A202" t="s">
        <v>10438</v>
      </c>
      <c r="B202" t="s">
        <v>10351</v>
      </c>
      <c r="C202" t="s">
        <v>10352</v>
      </c>
      <c r="D202">
        <v>2022</v>
      </c>
      <c r="E202" t="s">
        <v>709</v>
      </c>
      <c r="F202" t="s">
        <v>10439</v>
      </c>
    </row>
    <row r="203" spans="1:6" x14ac:dyDescent="0.25">
      <c r="A203" t="s">
        <v>10440</v>
      </c>
      <c r="B203" t="s">
        <v>10351</v>
      </c>
      <c r="C203" t="s">
        <v>10352</v>
      </c>
      <c r="D203">
        <v>2022</v>
      </c>
      <c r="E203" t="s">
        <v>709</v>
      </c>
      <c r="F203" t="s">
        <v>10441</v>
      </c>
    </row>
    <row r="204" spans="1:6" x14ac:dyDescent="0.25">
      <c r="A204" t="s">
        <v>10442</v>
      </c>
      <c r="B204" t="s">
        <v>10351</v>
      </c>
      <c r="C204" t="s">
        <v>10352</v>
      </c>
      <c r="D204">
        <v>2022</v>
      </c>
      <c r="E204" t="s">
        <v>709</v>
      </c>
      <c r="F204" t="s">
        <v>10443</v>
      </c>
    </row>
    <row r="205" spans="1:6" x14ac:dyDescent="0.25">
      <c r="A205" t="s">
        <v>10444</v>
      </c>
      <c r="B205" t="s">
        <v>10351</v>
      </c>
      <c r="C205" t="s">
        <v>10352</v>
      </c>
      <c r="D205">
        <v>2023</v>
      </c>
      <c r="E205" t="s">
        <v>709</v>
      </c>
      <c r="F205" t="s">
        <v>10445</v>
      </c>
    </row>
    <row r="206" spans="1:6" x14ac:dyDescent="0.25">
      <c r="A206" t="s">
        <v>10446</v>
      </c>
      <c r="B206" t="s">
        <v>10351</v>
      </c>
      <c r="C206" t="s">
        <v>10352</v>
      </c>
      <c r="D206">
        <v>2023</v>
      </c>
      <c r="E206" t="s">
        <v>709</v>
      </c>
      <c r="F206" t="s">
        <v>10447</v>
      </c>
    </row>
    <row r="207" spans="1:6" x14ac:dyDescent="0.25">
      <c r="A207" t="s">
        <v>10448</v>
      </c>
      <c r="B207" t="s">
        <v>10351</v>
      </c>
      <c r="C207" t="s">
        <v>10352</v>
      </c>
      <c r="D207">
        <v>2023</v>
      </c>
      <c r="E207" t="s">
        <v>709</v>
      </c>
      <c r="F207" t="s">
        <v>10449</v>
      </c>
    </row>
    <row r="208" spans="1:6" x14ac:dyDescent="0.25">
      <c r="A208" t="s">
        <v>10450</v>
      </c>
      <c r="B208" t="s">
        <v>10351</v>
      </c>
      <c r="C208" t="s">
        <v>10352</v>
      </c>
      <c r="D208">
        <v>2023</v>
      </c>
      <c r="E208" t="s">
        <v>709</v>
      </c>
      <c r="F208" t="s">
        <v>10451</v>
      </c>
    </row>
    <row r="209" spans="1:7" x14ac:dyDescent="0.25">
      <c r="A209" t="s">
        <v>10452</v>
      </c>
      <c r="B209" t="s">
        <v>10351</v>
      </c>
      <c r="C209" t="s">
        <v>10352</v>
      </c>
      <c r="D209">
        <v>2024</v>
      </c>
      <c r="E209" t="s">
        <v>709</v>
      </c>
      <c r="F209" t="s">
        <v>10453</v>
      </c>
    </row>
    <row r="210" spans="1:7" x14ac:dyDescent="0.25">
      <c r="A210" t="s">
        <v>10454</v>
      </c>
      <c r="B210" t="s">
        <v>10351</v>
      </c>
      <c r="C210" t="s">
        <v>10352</v>
      </c>
      <c r="D210">
        <v>2024</v>
      </c>
      <c r="E210" t="s">
        <v>709</v>
      </c>
      <c r="F210" t="s">
        <v>10455</v>
      </c>
    </row>
    <row r="211" spans="1:7" x14ac:dyDescent="0.25">
      <c r="A211" t="s">
        <v>10456</v>
      </c>
      <c r="B211" t="s">
        <v>10351</v>
      </c>
      <c r="C211" t="s">
        <v>10352</v>
      </c>
      <c r="D211">
        <v>2024</v>
      </c>
      <c r="E211" t="s">
        <v>709</v>
      </c>
      <c r="F211" t="s">
        <v>10457</v>
      </c>
    </row>
    <row r="212" spans="1:7" x14ac:dyDescent="0.25">
      <c r="A212" t="s">
        <v>10458</v>
      </c>
      <c r="B212" t="s">
        <v>10351</v>
      </c>
      <c r="C212" t="s">
        <v>10352</v>
      </c>
      <c r="D212">
        <v>2024</v>
      </c>
      <c r="E212" t="s">
        <v>709</v>
      </c>
      <c r="F212" t="s">
        <v>10459</v>
      </c>
    </row>
    <row r="213" spans="1:7" x14ac:dyDescent="0.25">
      <c r="A213" t="s">
        <v>10460</v>
      </c>
      <c r="B213" t="s">
        <v>10351</v>
      </c>
      <c r="C213" t="s">
        <v>10352</v>
      </c>
      <c r="D213">
        <v>2024</v>
      </c>
      <c r="E213" t="s">
        <v>709</v>
      </c>
      <c r="F213" t="s">
        <v>10461</v>
      </c>
    </row>
    <row r="214" spans="1:7" x14ac:dyDescent="0.25">
      <c r="A214" t="s">
        <v>10462</v>
      </c>
      <c r="B214" t="s">
        <v>10351</v>
      </c>
      <c r="C214" t="s">
        <v>10352</v>
      </c>
      <c r="D214">
        <v>2024</v>
      </c>
      <c r="E214" t="s">
        <v>709</v>
      </c>
      <c r="F214" t="s">
        <v>10463</v>
      </c>
    </row>
    <row r="215" spans="1:7" x14ac:dyDescent="0.25">
      <c r="A215" t="s">
        <v>10464</v>
      </c>
      <c r="B215" t="s">
        <v>10351</v>
      </c>
      <c r="C215" t="s">
        <v>10352</v>
      </c>
      <c r="D215">
        <v>2024</v>
      </c>
      <c r="E215" t="s">
        <v>709</v>
      </c>
      <c r="F215" t="s">
        <v>10465</v>
      </c>
    </row>
    <row r="216" spans="1:7" x14ac:dyDescent="0.25">
      <c r="A216" t="s">
        <v>10466</v>
      </c>
      <c r="B216" t="s">
        <v>10351</v>
      </c>
      <c r="C216" t="s">
        <v>10352</v>
      </c>
      <c r="D216">
        <v>2024</v>
      </c>
      <c r="E216" t="s">
        <v>709</v>
      </c>
      <c r="F216" t="s">
        <v>10467</v>
      </c>
    </row>
    <row r="217" spans="1:7" x14ac:dyDescent="0.25">
      <c r="A217" t="s">
        <v>10468</v>
      </c>
      <c r="B217" t="s">
        <v>10351</v>
      </c>
      <c r="C217" t="s">
        <v>10352</v>
      </c>
      <c r="D217">
        <v>2024</v>
      </c>
      <c r="E217" t="s">
        <v>709</v>
      </c>
      <c r="F217" t="s">
        <v>10469</v>
      </c>
    </row>
    <row r="218" spans="1:7" x14ac:dyDescent="0.25">
      <c r="A218" t="s">
        <v>10470</v>
      </c>
      <c r="B218" t="s">
        <v>10351</v>
      </c>
      <c r="C218" t="s">
        <v>10352</v>
      </c>
      <c r="D218">
        <v>2024</v>
      </c>
      <c r="E218" t="s">
        <v>709</v>
      </c>
      <c r="F218" t="s">
        <v>10471</v>
      </c>
    </row>
    <row r="219" spans="1:7" x14ac:dyDescent="0.25">
      <c r="A219" t="s">
        <v>759</v>
      </c>
      <c r="B219" t="s">
        <v>10472</v>
      </c>
      <c r="C219" t="s">
        <v>10473</v>
      </c>
      <c r="D219">
        <v>2017</v>
      </c>
      <c r="E219" t="s">
        <v>759</v>
      </c>
      <c r="F219" t="s">
        <v>10474</v>
      </c>
      <c r="G219" t="s">
        <v>10029</v>
      </c>
    </row>
    <row r="220" spans="1:7" x14ac:dyDescent="0.25">
      <c r="A220" t="s">
        <v>10475</v>
      </c>
      <c r="B220" t="s">
        <v>10472</v>
      </c>
      <c r="C220" t="s">
        <v>10476</v>
      </c>
      <c r="D220">
        <v>2023</v>
      </c>
      <c r="E220" t="s">
        <v>759</v>
      </c>
      <c r="F220" t="s">
        <v>10477</v>
      </c>
    </row>
    <row r="221" spans="1:7" x14ac:dyDescent="0.25">
      <c r="A221" t="s">
        <v>10478</v>
      </c>
      <c r="B221" t="s">
        <v>10472</v>
      </c>
      <c r="C221" t="s">
        <v>10476</v>
      </c>
      <c r="D221">
        <v>2023</v>
      </c>
      <c r="E221" t="s">
        <v>759</v>
      </c>
      <c r="F221" t="s">
        <v>10479</v>
      </c>
    </row>
    <row r="222" spans="1:7" x14ac:dyDescent="0.25">
      <c r="A222" t="s">
        <v>10480</v>
      </c>
      <c r="B222" t="s">
        <v>10472</v>
      </c>
      <c r="C222" t="s">
        <v>10473</v>
      </c>
      <c r="D222">
        <v>2017</v>
      </c>
      <c r="E222" t="s">
        <v>759</v>
      </c>
      <c r="F222" t="s">
        <v>10481</v>
      </c>
    </row>
    <row r="223" spans="1:7" x14ac:dyDescent="0.25">
      <c r="A223" t="s">
        <v>10482</v>
      </c>
      <c r="B223" t="s">
        <v>10472</v>
      </c>
      <c r="C223" t="s">
        <v>10473</v>
      </c>
      <c r="D223">
        <v>2017</v>
      </c>
      <c r="E223" t="s">
        <v>759</v>
      </c>
      <c r="F223" t="s">
        <v>10483</v>
      </c>
    </row>
    <row r="224" spans="1:7" x14ac:dyDescent="0.25">
      <c r="A224" t="s">
        <v>10484</v>
      </c>
      <c r="B224" t="s">
        <v>10472</v>
      </c>
      <c r="C224" t="s">
        <v>10476</v>
      </c>
      <c r="D224">
        <v>2023</v>
      </c>
      <c r="E224" t="s">
        <v>759</v>
      </c>
      <c r="F224" t="s">
        <v>10485</v>
      </c>
    </row>
    <row r="225" spans="1:6" x14ac:dyDescent="0.25">
      <c r="A225" t="s">
        <v>10486</v>
      </c>
      <c r="B225" t="s">
        <v>10472</v>
      </c>
      <c r="C225" t="s">
        <v>10476</v>
      </c>
      <c r="D225">
        <v>2023</v>
      </c>
      <c r="E225" t="s">
        <v>759</v>
      </c>
      <c r="F225" t="s">
        <v>10487</v>
      </c>
    </row>
    <row r="226" spans="1:6" x14ac:dyDescent="0.25">
      <c r="A226" t="s">
        <v>10488</v>
      </c>
      <c r="B226" t="s">
        <v>10472</v>
      </c>
      <c r="C226" t="s">
        <v>10473</v>
      </c>
      <c r="D226">
        <v>2017</v>
      </c>
      <c r="E226" t="s">
        <v>759</v>
      </c>
      <c r="F226" t="s">
        <v>10489</v>
      </c>
    </row>
    <row r="227" spans="1:6" x14ac:dyDescent="0.25">
      <c r="A227" t="s">
        <v>10490</v>
      </c>
      <c r="B227" t="s">
        <v>10472</v>
      </c>
      <c r="C227" t="s">
        <v>10473</v>
      </c>
      <c r="D227">
        <v>2017</v>
      </c>
      <c r="E227" t="s">
        <v>759</v>
      </c>
      <c r="F227" t="s">
        <v>10491</v>
      </c>
    </row>
    <row r="228" spans="1:6" x14ac:dyDescent="0.25">
      <c r="A228" t="s">
        <v>10492</v>
      </c>
      <c r="B228" t="s">
        <v>10472</v>
      </c>
      <c r="C228" t="s">
        <v>10493</v>
      </c>
      <c r="D228">
        <v>2020</v>
      </c>
      <c r="E228" t="s">
        <v>759</v>
      </c>
      <c r="F228" t="s">
        <v>10494</v>
      </c>
    </row>
    <row r="229" spans="1:6" x14ac:dyDescent="0.25">
      <c r="A229" t="s">
        <v>10495</v>
      </c>
      <c r="B229" t="s">
        <v>10472</v>
      </c>
      <c r="C229" t="s">
        <v>10476</v>
      </c>
      <c r="D229">
        <v>2023</v>
      </c>
      <c r="E229" t="s">
        <v>759</v>
      </c>
      <c r="F229" t="s">
        <v>10496</v>
      </c>
    </row>
    <row r="230" spans="1:6" x14ac:dyDescent="0.25">
      <c r="A230" t="s">
        <v>10497</v>
      </c>
      <c r="B230" t="s">
        <v>10472</v>
      </c>
      <c r="C230" t="s">
        <v>10473</v>
      </c>
      <c r="D230">
        <v>2017</v>
      </c>
      <c r="E230" t="s">
        <v>759</v>
      </c>
      <c r="F230" t="s">
        <v>10498</v>
      </c>
    </row>
    <row r="231" spans="1:6" x14ac:dyDescent="0.25">
      <c r="A231" t="s">
        <v>10499</v>
      </c>
      <c r="B231" t="s">
        <v>10472</v>
      </c>
      <c r="C231" t="s">
        <v>10493</v>
      </c>
      <c r="D231">
        <v>2020</v>
      </c>
      <c r="E231" t="s">
        <v>759</v>
      </c>
      <c r="F231" t="s">
        <v>10500</v>
      </c>
    </row>
    <row r="232" spans="1:6" x14ac:dyDescent="0.25">
      <c r="A232" t="s">
        <v>10501</v>
      </c>
      <c r="B232" t="s">
        <v>10472</v>
      </c>
      <c r="C232" t="s">
        <v>10476</v>
      </c>
      <c r="D232">
        <v>2023</v>
      </c>
      <c r="E232" t="s">
        <v>759</v>
      </c>
      <c r="F232" t="s">
        <v>10502</v>
      </c>
    </row>
    <row r="233" spans="1:6" x14ac:dyDescent="0.25">
      <c r="A233" t="s">
        <v>10503</v>
      </c>
      <c r="B233" t="s">
        <v>10472</v>
      </c>
      <c r="C233" t="s">
        <v>10476</v>
      </c>
      <c r="D233">
        <v>2023</v>
      </c>
      <c r="E233" t="s">
        <v>759</v>
      </c>
      <c r="F233" t="s">
        <v>10504</v>
      </c>
    </row>
    <row r="234" spans="1:6" x14ac:dyDescent="0.25">
      <c r="A234" t="s">
        <v>10505</v>
      </c>
      <c r="B234" t="s">
        <v>10472</v>
      </c>
      <c r="C234" t="s">
        <v>10473</v>
      </c>
      <c r="D234">
        <v>2017</v>
      </c>
      <c r="E234" t="s">
        <v>759</v>
      </c>
      <c r="F234" t="s">
        <v>10506</v>
      </c>
    </row>
    <row r="235" spans="1:6" x14ac:dyDescent="0.25">
      <c r="A235" t="s">
        <v>10507</v>
      </c>
      <c r="B235" t="s">
        <v>10472</v>
      </c>
      <c r="C235" t="s">
        <v>10476</v>
      </c>
      <c r="D235">
        <v>2023</v>
      </c>
      <c r="E235" t="s">
        <v>759</v>
      </c>
      <c r="F235" t="s">
        <v>10508</v>
      </c>
    </row>
    <row r="236" spans="1:6" x14ac:dyDescent="0.25">
      <c r="A236" t="s">
        <v>10509</v>
      </c>
      <c r="B236" t="s">
        <v>10472</v>
      </c>
      <c r="C236" t="s">
        <v>10473</v>
      </c>
      <c r="D236">
        <v>2017</v>
      </c>
      <c r="E236" t="s">
        <v>759</v>
      </c>
      <c r="F236" t="s">
        <v>10510</v>
      </c>
    </row>
    <row r="237" spans="1:6" x14ac:dyDescent="0.25">
      <c r="A237" t="s">
        <v>10511</v>
      </c>
      <c r="B237" t="s">
        <v>10472</v>
      </c>
      <c r="C237" t="s">
        <v>10473</v>
      </c>
      <c r="D237">
        <v>2017</v>
      </c>
      <c r="E237" t="s">
        <v>759</v>
      </c>
      <c r="F237" t="s">
        <v>10512</v>
      </c>
    </row>
    <row r="238" spans="1:6" x14ac:dyDescent="0.25">
      <c r="A238" t="s">
        <v>10513</v>
      </c>
      <c r="B238" t="s">
        <v>10472</v>
      </c>
      <c r="C238" t="s">
        <v>10476</v>
      </c>
      <c r="D238">
        <v>2023</v>
      </c>
      <c r="E238" t="s">
        <v>759</v>
      </c>
      <c r="F238" t="s">
        <v>10514</v>
      </c>
    </row>
    <row r="239" spans="1:6" x14ac:dyDescent="0.25">
      <c r="A239" t="s">
        <v>10515</v>
      </c>
      <c r="B239" t="s">
        <v>10472</v>
      </c>
      <c r="C239" t="s">
        <v>10476</v>
      </c>
      <c r="D239">
        <v>2023</v>
      </c>
      <c r="E239" t="s">
        <v>759</v>
      </c>
      <c r="F239" t="s">
        <v>10516</v>
      </c>
    </row>
    <row r="240" spans="1:6" x14ac:dyDescent="0.25">
      <c r="A240" t="s">
        <v>10517</v>
      </c>
      <c r="B240" t="s">
        <v>10472</v>
      </c>
      <c r="C240" t="s">
        <v>10473</v>
      </c>
      <c r="D240">
        <v>2017</v>
      </c>
      <c r="E240" t="s">
        <v>759</v>
      </c>
      <c r="F240" t="s">
        <v>10518</v>
      </c>
    </row>
    <row r="241" spans="1:6" x14ac:dyDescent="0.25">
      <c r="A241" t="s">
        <v>10519</v>
      </c>
      <c r="B241" t="s">
        <v>10472</v>
      </c>
      <c r="C241" t="s">
        <v>10476</v>
      </c>
      <c r="D241">
        <v>2023</v>
      </c>
      <c r="E241" t="s">
        <v>759</v>
      </c>
      <c r="F241" t="s">
        <v>10520</v>
      </c>
    </row>
    <row r="242" spans="1:6" x14ac:dyDescent="0.25">
      <c r="A242" t="s">
        <v>10521</v>
      </c>
      <c r="B242" t="s">
        <v>10472</v>
      </c>
      <c r="C242" t="s">
        <v>10473</v>
      </c>
      <c r="D242">
        <v>2017</v>
      </c>
      <c r="E242" t="s">
        <v>759</v>
      </c>
      <c r="F242" t="s">
        <v>10522</v>
      </c>
    </row>
    <row r="243" spans="1:6" x14ac:dyDescent="0.25">
      <c r="A243" t="s">
        <v>10523</v>
      </c>
      <c r="B243" t="s">
        <v>10472</v>
      </c>
      <c r="C243" t="s">
        <v>10476</v>
      </c>
      <c r="D243">
        <v>2023</v>
      </c>
      <c r="E243" t="s">
        <v>759</v>
      </c>
      <c r="F243" t="s">
        <v>10524</v>
      </c>
    </row>
    <row r="244" spans="1:6" x14ac:dyDescent="0.25">
      <c r="A244" t="s">
        <v>10525</v>
      </c>
      <c r="B244" t="s">
        <v>10472</v>
      </c>
      <c r="C244" t="s">
        <v>10473</v>
      </c>
      <c r="D244">
        <v>2017</v>
      </c>
      <c r="E244" t="s">
        <v>759</v>
      </c>
      <c r="F244" t="s">
        <v>10526</v>
      </c>
    </row>
    <row r="245" spans="1:6" x14ac:dyDescent="0.25">
      <c r="A245" t="s">
        <v>10527</v>
      </c>
      <c r="B245" t="s">
        <v>10472</v>
      </c>
      <c r="C245" t="s">
        <v>10473</v>
      </c>
      <c r="D245">
        <v>2017</v>
      </c>
      <c r="E245" t="s">
        <v>759</v>
      </c>
      <c r="F245" t="s">
        <v>10528</v>
      </c>
    </row>
    <row r="246" spans="1:6" x14ac:dyDescent="0.25">
      <c r="A246" t="s">
        <v>10529</v>
      </c>
      <c r="B246" t="s">
        <v>10472</v>
      </c>
      <c r="C246" t="s">
        <v>10476</v>
      </c>
      <c r="D246">
        <v>2023</v>
      </c>
      <c r="E246" t="s">
        <v>759</v>
      </c>
      <c r="F246" t="s">
        <v>10530</v>
      </c>
    </row>
    <row r="247" spans="1:6" x14ac:dyDescent="0.25">
      <c r="A247" t="s">
        <v>10531</v>
      </c>
      <c r="B247" t="s">
        <v>10472</v>
      </c>
      <c r="C247" t="s">
        <v>10476</v>
      </c>
      <c r="D247">
        <v>2023</v>
      </c>
      <c r="E247" t="s">
        <v>759</v>
      </c>
      <c r="F247" t="s">
        <v>10532</v>
      </c>
    </row>
    <row r="248" spans="1:6" x14ac:dyDescent="0.25">
      <c r="A248" t="s">
        <v>10533</v>
      </c>
      <c r="B248" t="s">
        <v>10472</v>
      </c>
      <c r="C248" t="s">
        <v>10473</v>
      </c>
      <c r="D248">
        <v>2017</v>
      </c>
      <c r="E248" t="s">
        <v>759</v>
      </c>
      <c r="F248" t="s">
        <v>10534</v>
      </c>
    </row>
    <row r="249" spans="1:6" x14ac:dyDescent="0.25">
      <c r="A249" t="s">
        <v>10535</v>
      </c>
      <c r="B249" t="s">
        <v>10472</v>
      </c>
      <c r="C249" t="s">
        <v>10473</v>
      </c>
      <c r="D249">
        <v>2017</v>
      </c>
      <c r="E249" t="s">
        <v>759</v>
      </c>
      <c r="F249" t="s">
        <v>10536</v>
      </c>
    </row>
    <row r="250" spans="1:6" x14ac:dyDescent="0.25">
      <c r="A250" t="s">
        <v>10537</v>
      </c>
      <c r="B250" t="s">
        <v>10472</v>
      </c>
      <c r="C250" t="s">
        <v>10476</v>
      </c>
      <c r="D250">
        <v>2023</v>
      </c>
      <c r="E250" t="s">
        <v>759</v>
      </c>
      <c r="F250" t="s">
        <v>10538</v>
      </c>
    </row>
    <row r="251" spans="1:6" x14ac:dyDescent="0.25">
      <c r="A251" t="s">
        <v>10539</v>
      </c>
      <c r="B251" t="s">
        <v>10472</v>
      </c>
      <c r="C251" t="s">
        <v>10476</v>
      </c>
      <c r="D251">
        <v>2023</v>
      </c>
      <c r="E251" t="s">
        <v>759</v>
      </c>
      <c r="F251" t="s">
        <v>10540</v>
      </c>
    </row>
    <row r="252" spans="1:6" x14ac:dyDescent="0.25">
      <c r="A252" t="s">
        <v>10541</v>
      </c>
      <c r="B252" t="s">
        <v>10472</v>
      </c>
      <c r="C252" t="s">
        <v>10473</v>
      </c>
      <c r="D252">
        <v>2017</v>
      </c>
      <c r="E252" t="s">
        <v>759</v>
      </c>
      <c r="F252" t="s">
        <v>10542</v>
      </c>
    </row>
    <row r="253" spans="1:6" x14ac:dyDescent="0.25">
      <c r="A253" t="s">
        <v>10543</v>
      </c>
      <c r="B253" t="s">
        <v>10472</v>
      </c>
      <c r="C253" t="s">
        <v>10476</v>
      </c>
      <c r="D253">
        <v>2023</v>
      </c>
      <c r="E253" t="s">
        <v>759</v>
      </c>
      <c r="F253" t="s">
        <v>10544</v>
      </c>
    </row>
    <row r="254" spans="1:6" x14ac:dyDescent="0.25">
      <c r="A254" t="s">
        <v>10545</v>
      </c>
      <c r="B254" t="s">
        <v>10472</v>
      </c>
      <c r="C254" t="s">
        <v>10473</v>
      </c>
      <c r="D254">
        <v>2017</v>
      </c>
      <c r="E254" t="s">
        <v>759</v>
      </c>
      <c r="F254" t="s">
        <v>10546</v>
      </c>
    </row>
    <row r="255" spans="1:6" x14ac:dyDescent="0.25">
      <c r="A255" t="s">
        <v>10547</v>
      </c>
      <c r="B255" t="s">
        <v>10472</v>
      </c>
      <c r="C255" t="s">
        <v>10476</v>
      </c>
      <c r="D255">
        <v>2023</v>
      </c>
      <c r="E255" t="s">
        <v>759</v>
      </c>
      <c r="F255" t="s">
        <v>10548</v>
      </c>
    </row>
    <row r="256" spans="1:6" x14ac:dyDescent="0.25">
      <c r="A256" t="s">
        <v>10549</v>
      </c>
      <c r="B256" t="s">
        <v>10472</v>
      </c>
      <c r="C256" t="s">
        <v>10473</v>
      </c>
      <c r="D256">
        <v>2017</v>
      </c>
      <c r="E256" t="s">
        <v>759</v>
      </c>
      <c r="F256" t="s">
        <v>10550</v>
      </c>
    </row>
    <row r="257" spans="1:6" x14ac:dyDescent="0.25">
      <c r="A257" t="s">
        <v>10551</v>
      </c>
      <c r="B257" t="s">
        <v>10472</v>
      </c>
      <c r="C257" t="s">
        <v>10476</v>
      </c>
      <c r="D257">
        <v>2023</v>
      </c>
      <c r="E257" t="s">
        <v>759</v>
      </c>
      <c r="F257" t="s">
        <v>10552</v>
      </c>
    </row>
    <row r="258" spans="1:6" x14ac:dyDescent="0.25">
      <c r="A258" t="s">
        <v>10553</v>
      </c>
      <c r="B258" t="s">
        <v>10472</v>
      </c>
      <c r="C258" t="s">
        <v>10473</v>
      </c>
      <c r="D258">
        <v>2017</v>
      </c>
      <c r="E258" t="s">
        <v>759</v>
      </c>
      <c r="F258" t="s">
        <v>10554</v>
      </c>
    </row>
    <row r="259" spans="1:6" x14ac:dyDescent="0.25">
      <c r="A259" t="s">
        <v>10555</v>
      </c>
      <c r="B259" t="s">
        <v>10472</v>
      </c>
      <c r="C259" t="s">
        <v>10473</v>
      </c>
      <c r="D259">
        <v>2017</v>
      </c>
      <c r="E259" t="s">
        <v>759</v>
      </c>
      <c r="F259" t="s">
        <v>10556</v>
      </c>
    </row>
    <row r="260" spans="1:6" x14ac:dyDescent="0.25">
      <c r="A260" t="s">
        <v>10557</v>
      </c>
      <c r="B260" t="s">
        <v>10472</v>
      </c>
      <c r="C260" t="s">
        <v>10476</v>
      </c>
      <c r="D260">
        <v>2023</v>
      </c>
      <c r="E260" t="s">
        <v>759</v>
      </c>
      <c r="F260" t="s">
        <v>10558</v>
      </c>
    </row>
    <row r="261" spans="1:6" x14ac:dyDescent="0.25">
      <c r="A261" t="s">
        <v>10559</v>
      </c>
      <c r="B261" t="s">
        <v>10472</v>
      </c>
      <c r="C261" t="s">
        <v>10476</v>
      </c>
      <c r="D261">
        <v>2023</v>
      </c>
      <c r="E261" t="s">
        <v>759</v>
      </c>
      <c r="F261" t="s">
        <v>10560</v>
      </c>
    </row>
    <row r="262" spans="1:6" x14ac:dyDescent="0.25">
      <c r="A262" t="s">
        <v>10561</v>
      </c>
      <c r="B262" t="s">
        <v>10472</v>
      </c>
      <c r="C262" t="s">
        <v>10473</v>
      </c>
      <c r="D262">
        <v>2017</v>
      </c>
      <c r="E262" t="s">
        <v>759</v>
      </c>
      <c r="F262" t="s">
        <v>10562</v>
      </c>
    </row>
    <row r="263" spans="1:6" x14ac:dyDescent="0.25">
      <c r="A263" t="s">
        <v>10563</v>
      </c>
      <c r="B263" t="s">
        <v>10472</v>
      </c>
      <c r="C263" t="s">
        <v>10473</v>
      </c>
      <c r="D263">
        <v>2017</v>
      </c>
      <c r="E263" t="s">
        <v>759</v>
      </c>
      <c r="F263" t="s">
        <v>10564</v>
      </c>
    </row>
    <row r="264" spans="1:6" x14ac:dyDescent="0.25">
      <c r="A264" t="s">
        <v>10565</v>
      </c>
      <c r="B264" t="s">
        <v>10472</v>
      </c>
      <c r="C264" t="s">
        <v>10476</v>
      </c>
      <c r="D264">
        <v>2023</v>
      </c>
      <c r="E264" t="s">
        <v>759</v>
      </c>
      <c r="F264" t="s">
        <v>10566</v>
      </c>
    </row>
    <row r="265" spans="1:6" x14ac:dyDescent="0.25">
      <c r="A265" t="s">
        <v>10567</v>
      </c>
      <c r="B265" t="s">
        <v>10472</v>
      </c>
      <c r="C265" t="s">
        <v>10476</v>
      </c>
      <c r="D265">
        <v>2023</v>
      </c>
      <c r="E265" t="s">
        <v>759</v>
      </c>
      <c r="F265" t="s">
        <v>10568</v>
      </c>
    </row>
    <row r="266" spans="1:6" x14ac:dyDescent="0.25">
      <c r="A266" t="s">
        <v>10569</v>
      </c>
      <c r="B266" t="s">
        <v>10472</v>
      </c>
      <c r="C266" t="s">
        <v>10473</v>
      </c>
      <c r="D266">
        <v>2017</v>
      </c>
      <c r="E266" t="s">
        <v>759</v>
      </c>
      <c r="F266" t="s">
        <v>10570</v>
      </c>
    </row>
    <row r="267" spans="1:6" x14ac:dyDescent="0.25">
      <c r="A267" t="s">
        <v>10571</v>
      </c>
      <c r="B267" t="s">
        <v>10472</v>
      </c>
      <c r="C267" t="s">
        <v>10473</v>
      </c>
      <c r="D267">
        <v>2017</v>
      </c>
      <c r="E267" t="s">
        <v>759</v>
      </c>
      <c r="F267" t="s">
        <v>10572</v>
      </c>
    </row>
    <row r="268" spans="1:6" x14ac:dyDescent="0.25">
      <c r="A268" t="s">
        <v>10573</v>
      </c>
      <c r="B268" t="s">
        <v>10472</v>
      </c>
      <c r="C268" t="s">
        <v>10476</v>
      </c>
      <c r="D268">
        <v>2023</v>
      </c>
      <c r="E268" t="s">
        <v>759</v>
      </c>
      <c r="F268" t="s">
        <v>10574</v>
      </c>
    </row>
    <row r="269" spans="1:6" x14ac:dyDescent="0.25">
      <c r="A269" t="s">
        <v>10575</v>
      </c>
      <c r="B269" t="s">
        <v>10472</v>
      </c>
      <c r="C269" t="s">
        <v>10473</v>
      </c>
      <c r="D269">
        <v>2017</v>
      </c>
      <c r="E269" t="s">
        <v>759</v>
      </c>
      <c r="F269" t="s">
        <v>10576</v>
      </c>
    </row>
    <row r="270" spans="1:6" x14ac:dyDescent="0.25">
      <c r="A270" t="s">
        <v>10577</v>
      </c>
      <c r="B270" t="s">
        <v>10472</v>
      </c>
      <c r="C270" t="s">
        <v>10476</v>
      </c>
      <c r="D270">
        <v>2023</v>
      </c>
      <c r="E270" t="s">
        <v>759</v>
      </c>
      <c r="F270" t="s">
        <v>10578</v>
      </c>
    </row>
    <row r="271" spans="1:6" x14ac:dyDescent="0.25">
      <c r="A271" t="s">
        <v>10579</v>
      </c>
      <c r="B271" t="s">
        <v>10472</v>
      </c>
      <c r="C271" t="s">
        <v>10473</v>
      </c>
      <c r="D271">
        <v>2017</v>
      </c>
      <c r="E271" t="s">
        <v>759</v>
      </c>
      <c r="F271" t="s">
        <v>10580</v>
      </c>
    </row>
    <row r="272" spans="1:6" x14ac:dyDescent="0.25">
      <c r="A272" t="s">
        <v>10581</v>
      </c>
      <c r="B272" t="s">
        <v>10472</v>
      </c>
      <c r="C272" t="s">
        <v>10476</v>
      </c>
      <c r="D272">
        <v>2023</v>
      </c>
      <c r="E272" t="s">
        <v>759</v>
      </c>
      <c r="F272" t="s">
        <v>10582</v>
      </c>
    </row>
    <row r="273" spans="1:6" x14ac:dyDescent="0.25">
      <c r="A273" t="s">
        <v>10583</v>
      </c>
      <c r="B273" t="s">
        <v>10472</v>
      </c>
      <c r="C273" t="s">
        <v>10473</v>
      </c>
      <c r="D273">
        <v>2017</v>
      </c>
      <c r="E273" t="s">
        <v>759</v>
      </c>
      <c r="F273" t="s">
        <v>10584</v>
      </c>
    </row>
    <row r="274" spans="1:6" x14ac:dyDescent="0.25">
      <c r="A274" t="s">
        <v>10585</v>
      </c>
      <c r="B274" t="s">
        <v>10472</v>
      </c>
      <c r="C274" t="s">
        <v>10476</v>
      </c>
      <c r="D274">
        <v>2023</v>
      </c>
      <c r="E274" t="s">
        <v>759</v>
      </c>
      <c r="F274" t="s">
        <v>10586</v>
      </c>
    </row>
    <row r="275" spans="1:6" x14ac:dyDescent="0.25">
      <c r="A275" t="s">
        <v>10587</v>
      </c>
      <c r="B275" t="s">
        <v>10472</v>
      </c>
      <c r="C275" t="s">
        <v>10473</v>
      </c>
      <c r="D275">
        <v>2017</v>
      </c>
      <c r="E275" t="s">
        <v>759</v>
      </c>
      <c r="F275" t="s">
        <v>10588</v>
      </c>
    </row>
    <row r="276" spans="1:6" x14ac:dyDescent="0.25">
      <c r="A276" t="s">
        <v>10589</v>
      </c>
      <c r="B276" t="s">
        <v>10472</v>
      </c>
      <c r="C276" t="s">
        <v>10476</v>
      </c>
      <c r="D276">
        <v>2023</v>
      </c>
      <c r="E276" t="s">
        <v>759</v>
      </c>
      <c r="F276" t="s">
        <v>10590</v>
      </c>
    </row>
    <row r="277" spans="1:6" x14ac:dyDescent="0.25">
      <c r="A277" t="s">
        <v>10591</v>
      </c>
      <c r="B277" t="s">
        <v>10472</v>
      </c>
      <c r="C277" t="s">
        <v>10476</v>
      </c>
      <c r="D277">
        <v>2023</v>
      </c>
      <c r="E277" t="s">
        <v>759</v>
      </c>
      <c r="F277" t="s">
        <v>10592</v>
      </c>
    </row>
    <row r="278" spans="1:6" x14ac:dyDescent="0.25">
      <c r="A278" t="s">
        <v>10593</v>
      </c>
      <c r="B278" t="s">
        <v>10472</v>
      </c>
      <c r="C278" t="s">
        <v>10473</v>
      </c>
      <c r="D278">
        <v>2017</v>
      </c>
      <c r="E278" t="s">
        <v>759</v>
      </c>
      <c r="F278" t="s">
        <v>10594</v>
      </c>
    </row>
    <row r="279" spans="1:6" x14ac:dyDescent="0.25">
      <c r="A279" t="s">
        <v>10595</v>
      </c>
      <c r="B279" t="s">
        <v>10472</v>
      </c>
      <c r="C279" t="s">
        <v>10476</v>
      </c>
      <c r="D279">
        <v>2023</v>
      </c>
      <c r="E279" t="s">
        <v>759</v>
      </c>
      <c r="F279" t="s">
        <v>10596</v>
      </c>
    </row>
    <row r="280" spans="1:6" x14ac:dyDescent="0.25">
      <c r="A280" t="s">
        <v>10597</v>
      </c>
      <c r="B280" t="s">
        <v>10472</v>
      </c>
      <c r="C280" t="s">
        <v>10473</v>
      </c>
      <c r="D280">
        <v>2017</v>
      </c>
      <c r="E280" t="s">
        <v>759</v>
      </c>
      <c r="F280" t="s">
        <v>10598</v>
      </c>
    </row>
    <row r="281" spans="1:6" x14ac:dyDescent="0.25">
      <c r="A281" t="s">
        <v>10599</v>
      </c>
      <c r="B281" t="s">
        <v>10472</v>
      </c>
      <c r="C281" t="s">
        <v>10473</v>
      </c>
      <c r="D281">
        <v>2017</v>
      </c>
      <c r="E281" t="s">
        <v>759</v>
      </c>
      <c r="F281" t="s">
        <v>10600</v>
      </c>
    </row>
    <row r="282" spans="1:6" x14ac:dyDescent="0.25">
      <c r="A282" t="s">
        <v>10601</v>
      </c>
      <c r="B282" t="s">
        <v>10472</v>
      </c>
      <c r="C282" t="s">
        <v>10476</v>
      </c>
      <c r="D282">
        <v>2023</v>
      </c>
      <c r="E282" t="s">
        <v>759</v>
      </c>
      <c r="F282" t="s">
        <v>10602</v>
      </c>
    </row>
    <row r="283" spans="1:6" x14ac:dyDescent="0.25">
      <c r="A283" t="s">
        <v>10603</v>
      </c>
      <c r="B283" t="s">
        <v>10472</v>
      </c>
      <c r="C283" t="s">
        <v>10473</v>
      </c>
      <c r="D283">
        <v>2017</v>
      </c>
      <c r="E283" t="s">
        <v>759</v>
      </c>
      <c r="F283" t="s">
        <v>10604</v>
      </c>
    </row>
    <row r="284" spans="1:6" x14ac:dyDescent="0.25">
      <c r="A284" t="s">
        <v>10605</v>
      </c>
      <c r="B284" t="s">
        <v>10472</v>
      </c>
      <c r="C284" t="s">
        <v>10473</v>
      </c>
      <c r="D284">
        <v>2017</v>
      </c>
      <c r="E284" t="s">
        <v>759</v>
      </c>
      <c r="F284" t="s">
        <v>10606</v>
      </c>
    </row>
    <row r="285" spans="1:6" x14ac:dyDescent="0.25">
      <c r="A285" t="s">
        <v>10607</v>
      </c>
      <c r="B285" t="s">
        <v>10472</v>
      </c>
      <c r="C285" t="s">
        <v>10473</v>
      </c>
      <c r="D285">
        <v>2017</v>
      </c>
      <c r="E285" t="s">
        <v>759</v>
      </c>
      <c r="F285" t="s">
        <v>10608</v>
      </c>
    </row>
    <row r="286" spans="1:6" x14ac:dyDescent="0.25">
      <c r="A286" t="s">
        <v>10609</v>
      </c>
      <c r="B286" t="s">
        <v>10472</v>
      </c>
      <c r="C286" t="s">
        <v>10473</v>
      </c>
      <c r="D286">
        <v>2017</v>
      </c>
      <c r="E286" t="s">
        <v>759</v>
      </c>
      <c r="F286" t="s">
        <v>10610</v>
      </c>
    </row>
    <row r="287" spans="1:6" x14ac:dyDescent="0.25">
      <c r="A287" t="s">
        <v>10611</v>
      </c>
      <c r="B287" t="s">
        <v>10472</v>
      </c>
      <c r="C287" t="s">
        <v>10473</v>
      </c>
      <c r="D287">
        <v>2017</v>
      </c>
      <c r="E287" t="s">
        <v>759</v>
      </c>
      <c r="F287" t="s">
        <v>10612</v>
      </c>
    </row>
    <row r="288" spans="1:6" x14ac:dyDescent="0.25">
      <c r="A288" t="s">
        <v>10613</v>
      </c>
      <c r="B288" t="s">
        <v>10472</v>
      </c>
      <c r="C288" t="s">
        <v>10473</v>
      </c>
      <c r="D288">
        <v>2017</v>
      </c>
      <c r="E288" t="s">
        <v>759</v>
      </c>
      <c r="F288" t="s">
        <v>10614</v>
      </c>
    </row>
    <row r="289" spans="1:7" x14ac:dyDescent="0.25">
      <c r="A289" t="s">
        <v>10615</v>
      </c>
      <c r="B289" t="s">
        <v>10472</v>
      </c>
      <c r="C289" t="s">
        <v>10473</v>
      </c>
      <c r="D289">
        <v>2017</v>
      </c>
      <c r="E289" t="s">
        <v>759</v>
      </c>
      <c r="F289" t="s">
        <v>10616</v>
      </c>
    </row>
    <row r="290" spans="1:7" x14ac:dyDescent="0.25">
      <c r="A290" t="s">
        <v>10617</v>
      </c>
      <c r="B290" t="s">
        <v>10472</v>
      </c>
      <c r="C290" t="s">
        <v>10473</v>
      </c>
      <c r="D290">
        <v>2017</v>
      </c>
      <c r="E290" t="s">
        <v>759</v>
      </c>
      <c r="F290" t="s">
        <v>10618</v>
      </c>
    </row>
    <row r="291" spans="1:7" x14ac:dyDescent="0.25">
      <c r="A291" t="s">
        <v>10619</v>
      </c>
      <c r="B291" t="s">
        <v>10472</v>
      </c>
      <c r="C291" t="s">
        <v>10473</v>
      </c>
      <c r="D291">
        <v>2017</v>
      </c>
      <c r="E291" t="s">
        <v>759</v>
      </c>
      <c r="F291" t="s">
        <v>10620</v>
      </c>
    </row>
    <row r="292" spans="1:7" x14ac:dyDescent="0.25">
      <c r="A292" t="s">
        <v>10621</v>
      </c>
      <c r="B292" t="s">
        <v>10472</v>
      </c>
      <c r="C292" t="s">
        <v>10473</v>
      </c>
      <c r="D292">
        <v>2017</v>
      </c>
      <c r="E292" t="s">
        <v>759</v>
      </c>
      <c r="F292" t="s">
        <v>10622</v>
      </c>
    </row>
    <row r="293" spans="1:7" x14ac:dyDescent="0.25">
      <c r="A293" t="s">
        <v>10623</v>
      </c>
      <c r="B293" t="s">
        <v>10472</v>
      </c>
      <c r="C293" t="s">
        <v>10473</v>
      </c>
      <c r="D293">
        <v>2017</v>
      </c>
      <c r="E293" t="s">
        <v>759</v>
      </c>
      <c r="F293" t="s">
        <v>10624</v>
      </c>
    </row>
    <row r="294" spans="1:7" x14ac:dyDescent="0.25">
      <c r="A294" t="s">
        <v>10625</v>
      </c>
      <c r="B294" t="s">
        <v>10472</v>
      </c>
      <c r="C294" t="s">
        <v>10473</v>
      </c>
      <c r="D294">
        <v>2017</v>
      </c>
      <c r="E294" t="s">
        <v>759</v>
      </c>
      <c r="F294" t="s">
        <v>10626</v>
      </c>
    </row>
    <row r="295" spans="1:7" x14ac:dyDescent="0.25">
      <c r="A295" t="s">
        <v>10627</v>
      </c>
      <c r="B295" t="s">
        <v>10628</v>
      </c>
      <c r="C295" t="s">
        <v>10629</v>
      </c>
      <c r="D295">
        <v>2019</v>
      </c>
      <c r="E295" t="s">
        <v>873</v>
      </c>
      <c r="F295" t="s">
        <v>10630</v>
      </c>
      <c r="G295" t="s">
        <v>10029</v>
      </c>
    </row>
    <row r="296" spans="1:7" x14ac:dyDescent="0.25">
      <c r="A296" t="s">
        <v>10631</v>
      </c>
      <c r="B296" t="s">
        <v>10628</v>
      </c>
      <c r="C296" t="s">
        <v>10629</v>
      </c>
      <c r="D296">
        <v>2019</v>
      </c>
      <c r="E296" t="s">
        <v>873</v>
      </c>
      <c r="F296" t="s">
        <v>10632</v>
      </c>
    </row>
    <row r="297" spans="1:7" x14ac:dyDescent="0.25">
      <c r="A297" t="s">
        <v>10633</v>
      </c>
      <c r="B297" t="s">
        <v>10628</v>
      </c>
      <c r="C297" t="s">
        <v>10629</v>
      </c>
      <c r="D297">
        <v>2019</v>
      </c>
      <c r="E297" t="s">
        <v>873</v>
      </c>
      <c r="F297" t="s">
        <v>10634</v>
      </c>
    </row>
    <row r="298" spans="1:7" x14ac:dyDescent="0.25">
      <c r="A298" t="s">
        <v>10635</v>
      </c>
      <c r="B298" t="s">
        <v>10628</v>
      </c>
      <c r="C298" t="s">
        <v>10629</v>
      </c>
      <c r="D298">
        <v>2019</v>
      </c>
      <c r="E298" t="s">
        <v>873</v>
      </c>
      <c r="F298" t="s">
        <v>10636</v>
      </c>
    </row>
    <row r="299" spans="1:7" x14ac:dyDescent="0.25">
      <c r="A299" t="s">
        <v>10637</v>
      </c>
      <c r="B299" t="s">
        <v>10628</v>
      </c>
      <c r="C299" t="s">
        <v>10629</v>
      </c>
      <c r="D299">
        <v>2019</v>
      </c>
      <c r="E299" t="s">
        <v>873</v>
      </c>
      <c r="F299" t="s">
        <v>10638</v>
      </c>
    </row>
    <row r="300" spans="1:7" x14ac:dyDescent="0.25">
      <c r="A300" t="s">
        <v>10639</v>
      </c>
      <c r="B300" t="s">
        <v>10628</v>
      </c>
      <c r="C300" t="s">
        <v>10629</v>
      </c>
      <c r="D300">
        <v>2019</v>
      </c>
      <c r="E300" t="s">
        <v>873</v>
      </c>
      <c r="F300" t="s">
        <v>10640</v>
      </c>
    </row>
    <row r="301" spans="1:7" x14ac:dyDescent="0.25">
      <c r="A301" t="s">
        <v>10641</v>
      </c>
      <c r="B301" t="s">
        <v>10628</v>
      </c>
      <c r="C301" t="s">
        <v>10629</v>
      </c>
      <c r="D301">
        <v>2019</v>
      </c>
      <c r="E301" t="s">
        <v>873</v>
      </c>
      <c r="F301" t="s">
        <v>10642</v>
      </c>
    </row>
    <row r="302" spans="1:7" x14ac:dyDescent="0.25">
      <c r="A302" t="s">
        <v>10643</v>
      </c>
      <c r="B302" t="s">
        <v>10628</v>
      </c>
      <c r="C302" t="s">
        <v>10629</v>
      </c>
      <c r="D302">
        <v>2019</v>
      </c>
      <c r="E302" t="s">
        <v>873</v>
      </c>
      <c r="F302" t="s">
        <v>10644</v>
      </c>
    </row>
    <row r="303" spans="1:7" x14ac:dyDescent="0.25">
      <c r="A303" t="s">
        <v>10645</v>
      </c>
      <c r="B303" t="s">
        <v>10628</v>
      </c>
      <c r="C303" t="s">
        <v>10629</v>
      </c>
      <c r="D303">
        <v>2019</v>
      </c>
      <c r="E303" t="s">
        <v>873</v>
      </c>
      <c r="F303" t="s">
        <v>10646</v>
      </c>
    </row>
    <row r="304" spans="1:7" x14ac:dyDescent="0.25">
      <c r="A304" t="s">
        <v>10647</v>
      </c>
      <c r="B304" t="s">
        <v>10628</v>
      </c>
      <c r="C304" t="s">
        <v>10629</v>
      </c>
      <c r="D304">
        <v>2019</v>
      </c>
      <c r="E304" t="s">
        <v>873</v>
      </c>
      <c r="F304" t="s">
        <v>10648</v>
      </c>
    </row>
    <row r="305" spans="1:6" x14ac:dyDescent="0.25">
      <c r="A305" t="s">
        <v>10649</v>
      </c>
      <c r="B305" t="s">
        <v>10628</v>
      </c>
      <c r="C305" t="s">
        <v>10629</v>
      </c>
      <c r="D305">
        <v>2019</v>
      </c>
      <c r="E305" t="s">
        <v>873</v>
      </c>
      <c r="F305" t="s">
        <v>10650</v>
      </c>
    </row>
    <row r="306" spans="1:6" x14ac:dyDescent="0.25">
      <c r="A306" t="s">
        <v>10651</v>
      </c>
      <c r="B306" t="s">
        <v>10628</v>
      </c>
      <c r="C306" t="s">
        <v>10629</v>
      </c>
      <c r="D306">
        <v>2019</v>
      </c>
      <c r="E306" t="s">
        <v>873</v>
      </c>
      <c r="F306" t="s">
        <v>10652</v>
      </c>
    </row>
    <row r="307" spans="1:6" x14ac:dyDescent="0.25">
      <c r="A307" t="s">
        <v>10653</v>
      </c>
      <c r="B307" t="s">
        <v>10628</v>
      </c>
      <c r="C307" t="s">
        <v>10629</v>
      </c>
      <c r="D307">
        <v>2019</v>
      </c>
      <c r="E307" t="s">
        <v>873</v>
      </c>
      <c r="F307" t="s">
        <v>10654</v>
      </c>
    </row>
    <row r="308" spans="1:6" x14ac:dyDescent="0.25">
      <c r="A308" t="s">
        <v>10655</v>
      </c>
      <c r="B308" t="s">
        <v>10628</v>
      </c>
      <c r="C308" t="s">
        <v>10629</v>
      </c>
      <c r="D308">
        <v>2019</v>
      </c>
      <c r="E308" t="s">
        <v>873</v>
      </c>
      <c r="F308" t="s">
        <v>10656</v>
      </c>
    </row>
    <row r="309" spans="1:6" x14ac:dyDescent="0.25">
      <c r="A309" t="s">
        <v>10657</v>
      </c>
      <c r="B309" t="s">
        <v>10628</v>
      </c>
      <c r="C309" t="s">
        <v>10629</v>
      </c>
      <c r="D309">
        <v>2019</v>
      </c>
      <c r="E309" t="s">
        <v>873</v>
      </c>
      <c r="F309" t="s">
        <v>10658</v>
      </c>
    </row>
    <row r="310" spans="1:6" x14ac:dyDescent="0.25">
      <c r="A310" t="s">
        <v>10659</v>
      </c>
      <c r="B310" t="s">
        <v>10628</v>
      </c>
      <c r="C310" t="s">
        <v>10629</v>
      </c>
      <c r="D310">
        <v>2019</v>
      </c>
      <c r="E310" t="s">
        <v>873</v>
      </c>
      <c r="F310" t="s">
        <v>10660</v>
      </c>
    </row>
    <row r="311" spans="1:6" x14ac:dyDescent="0.25">
      <c r="A311" t="s">
        <v>10661</v>
      </c>
      <c r="B311" t="s">
        <v>10628</v>
      </c>
      <c r="C311" t="s">
        <v>10629</v>
      </c>
      <c r="D311">
        <v>2019</v>
      </c>
      <c r="E311" t="s">
        <v>873</v>
      </c>
      <c r="F311" t="s">
        <v>10662</v>
      </c>
    </row>
    <row r="312" spans="1:6" x14ac:dyDescent="0.25">
      <c r="A312" t="s">
        <v>10663</v>
      </c>
      <c r="B312" t="s">
        <v>10628</v>
      </c>
      <c r="C312" t="s">
        <v>10629</v>
      </c>
      <c r="D312">
        <v>2019</v>
      </c>
      <c r="E312" t="s">
        <v>873</v>
      </c>
      <c r="F312" t="s">
        <v>10664</v>
      </c>
    </row>
    <row r="313" spans="1:6" x14ac:dyDescent="0.25">
      <c r="A313" t="s">
        <v>10569</v>
      </c>
      <c r="B313" t="s">
        <v>10628</v>
      </c>
      <c r="C313" t="s">
        <v>10629</v>
      </c>
      <c r="D313">
        <v>2019</v>
      </c>
      <c r="E313" t="s">
        <v>873</v>
      </c>
      <c r="F313" t="s">
        <v>10665</v>
      </c>
    </row>
    <row r="314" spans="1:6" x14ac:dyDescent="0.25">
      <c r="A314" t="s">
        <v>10666</v>
      </c>
      <c r="B314" t="s">
        <v>10628</v>
      </c>
      <c r="C314" t="s">
        <v>10629</v>
      </c>
      <c r="D314">
        <v>2019</v>
      </c>
      <c r="E314" t="s">
        <v>873</v>
      </c>
      <c r="F314" t="s">
        <v>10667</v>
      </c>
    </row>
    <row r="315" spans="1:6" x14ac:dyDescent="0.25">
      <c r="A315" t="s">
        <v>10668</v>
      </c>
      <c r="B315" t="s">
        <v>10628</v>
      </c>
      <c r="C315" t="s">
        <v>10629</v>
      </c>
      <c r="D315">
        <v>2019</v>
      </c>
      <c r="E315" t="s">
        <v>873</v>
      </c>
      <c r="F315" t="s">
        <v>10669</v>
      </c>
    </row>
    <row r="316" spans="1:6" x14ac:dyDescent="0.25">
      <c r="A316" t="s">
        <v>10670</v>
      </c>
      <c r="B316" t="s">
        <v>10628</v>
      </c>
      <c r="C316" t="s">
        <v>10629</v>
      </c>
      <c r="D316">
        <v>2019</v>
      </c>
      <c r="E316" t="s">
        <v>873</v>
      </c>
      <c r="F316" t="s">
        <v>10671</v>
      </c>
    </row>
    <row r="317" spans="1:6" x14ac:dyDescent="0.25">
      <c r="A317" t="s">
        <v>10672</v>
      </c>
      <c r="B317" t="s">
        <v>10628</v>
      </c>
      <c r="C317" t="s">
        <v>10629</v>
      </c>
      <c r="D317">
        <v>2019</v>
      </c>
      <c r="E317" t="s">
        <v>873</v>
      </c>
      <c r="F317" t="s">
        <v>10673</v>
      </c>
    </row>
    <row r="318" spans="1:6" x14ac:dyDescent="0.25">
      <c r="A318" t="s">
        <v>10674</v>
      </c>
      <c r="B318" t="s">
        <v>10628</v>
      </c>
      <c r="C318" t="s">
        <v>10629</v>
      </c>
      <c r="D318">
        <v>2019</v>
      </c>
      <c r="E318" t="s">
        <v>873</v>
      </c>
      <c r="F318" t="s">
        <v>10675</v>
      </c>
    </row>
    <row r="319" spans="1:6" x14ac:dyDescent="0.25">
      <c r="A319" t="s">
        <v>10676</v>
      </c>
      <c r="B319" t="s">
        <v>10628</v>
      </c>
      <c r="C319" t="s">
        <v>10629</v>
      </c>
      <c r="D319">
        <v>2019</v>
      </c>
      <c r="E319" t="s">
        <v>873</v>
      </c>
      <c r="F319" t="s">
        <v>10677</v>
      </c>
    </row>
    <row r="320" spans="1:6" x14ac:dyDescent="0.25">
      <c r="A320" t="s">
        <v>10678</v>
      </c>
      <c r="B320" t="s">
        <v>10628</v>
      </c>
      <c r="C320" t="s">
        <v>10629</v>
      </c>
      <c r="D320">
        <v>2019</v>
      </c>
      <c r="E320" t="s">
        <v>873</v>
      </c>
      <c r="F320" t="s">
        <v>10679</v>
      </c>
    </row>
    <row r="321" spans="1:6" x14ac:dyDescent="0.25">
      <c r="A321" t="s">
        <v>10680</v>
      </c>
      <c r="B321" t="s">
        <v>10628</v>
      </c>
      <c r="C321" t="s">
        <v>10629</v>
      </c>
      <c r="D321">
        <v>2019</v>
      </c>
      <c r="E321" t="s">
        <v>873</v>
      </c>
      <c r="F321" t="s">
        <v>10681</v>
      </c>
    </row>
    <row r="322" spans="1:6" x14ac:dyDescent="0.25">
      <c r="A322" t="s">
        <v>10682</v>
      </c>
      <c r="B322" t="s">
        <v>10628</v>
      </c>
      <c r="C322" t="s">
        <v>10629</v>
      </c>
      <c r="D322">
        <v>2019</v>
      </c>
      <c r="E322" t="s">
        <v>873</v>
      </c>
      <c r="F322" t="s">
        <v>10683</v>
      </c>
    </row>
    <row r="323" spans="1:6" x14ac:dyDescent="0.25">
      <c r="A323" t="s">
        <v>10684</v>
      </c>
      <c r="B323" t="s">
        <v>10628</v>
      </c>
      <c r="C323" t="s">
        <v>10629</v>
      </c>
      <c r="D323">
        <v>2019</v>
      </c>
      <c r="E323" t="s">
        <v>873</v>
      </c>
      <c r="F323" t="s">
        <v>10685</v>
      </c>
    </row>
    <row r="324" spans="1:6" x14ac:dyDescent="0.25">
      <c r="A324" t="s">
        <v>10686</v>
      </c>
      <c r="B324" t="s">
        <v>10628</v>
      </c>
      <c r="C324" t="s">
        <v>10629</v>
      </c>
      <c r="D324">
        <v>2019</v>
      </c>
      <c r="E324" t="s">
        <v>873</v>
      </c>
      <c r="F324" t="s">
        <v>10687</v>
      </c>
    </row>
    <row r="325" spans="1:6" x14ac:dyDescent="0.25">
      <c r="A325" t="s">
        <v>10688</v>
      </c>
      <c r="B325" t="s">
        <v>10628</v>
      </c>
      <c r="C325" t="s">
        <v>10629</v>
      </c>
      <c r="D325">
        <v>2019</v>
      </c>
      <c r="E325" t="s">
        <v>873</v>
      </c>
      <c r="F325" t="s">
        <v>10689</v>
      </c>
    </row>
    <row r="326" spans="1:6" x14ac:dyDescent="0.25">
      <c r="A326" t="s">
        <v>10690</v>
      </c>
      <c r="B326" t="s">
        <v>10628</v>
      </c>
      <c r="C326" t="s">
        <v>10629</v>
      </c>
      <c r="D326">
        <v>2019</v>
      </c>
      <c r="E326" t="s">
        <v>873</v>
      </c>
      <c r="F326" t="s">
        <v>10691</v>
      </c>
    </row>
    <row r="327" spans="1:6" x14ac:dyDescent="0.25">
      <c r="A327" t="s">
        <v>10692</v>
      </c>
      <c r="B327" t="s">
        <v>10628</v>
      </c>
      <c r="C327" t="s">
        <v>10693</v>
      </c>
      <c r="D327">
        <v>2022</v>
      </c>
      <c r="E327" t="s">
        <v>873</v>
      </c>
      <c r="F327" t="s">
        <v>10694</v>
      </c>
    </row>
    <row r="328" spans="1:6" x14ac:dyDescent="0.25">
      <c r="A328" t="s">
        <v>10695</v>
      </c>
      <c r="B328" t="s">
        <v>10628</v>
      </c>
      <c r="C328" t="s">
        <v>10693</v>
      </c>
      <c r="D328">
        <v>2022</v>
      </c>
      <c r="E328" t="s">
        <v>873</v>
      </c>
      <c r="F328" t="s">
        <v>10696</v>
      </c>
    </row>
    <row r="329" spans="1:6" x14ac:dyDescent="0.25">
      <c r="A329" t="s">
        <v>10697</v>
      </c>
      <c r="B329" t="s">
        <v>10628</v>
      </c>
      <c r="C329" t="s">
        <v>10693</v>
      </c>
      <c r="D329">
        <v>2022</v>
      </c>
      <c r="E329" t="s">
        <v>873</v>
      </c>
      <c r="F329" t="s">
        <v>10698</v>
      </c>
    </row>
    <row r="330" spans="1:6" x14ac:dyDescent="0.25">
      <c r="A330" t="s">
        <v>10699</v>
      </c>
      <c r="B330" t="s">
        <v>10628</v>
      </c>
      <c r="C330" t="s">
        <v>10693</v>
      </c>
      <c r="D330">
        <v>2022</v>
      </c>
      <c r="E330" t="s">
        <v>873</v>
      </c>
      <c r="F330" t="s">
        <v>10700</v>
      </c>
    </row>
    <row r="331" spans="1:6" x14ac:dyDescent="0.25">
      <c r="A331" t="s">
        <v>10701</v>
      </c>
      <c r="B331" t="s">
        <v>10628</v>
      </c>
      <c r="C331" t="s">
        <v>10693</v>
      </c>
      <c r="D331">
        <v>2022</v>
      </c>
      <c r="E331" t="s">
        <v>873</v>
      </c>
      <c r="F331" t="s">
        <v>10702</v>
      </c>
    </row>
    <row r="332" spans="1:6" x14ac:dyDescent="0.25">
      <c r="A332" t="s">
        <v>10703</v>
      </c>
      <c r="B332" t="s">
        <v>10628</v>
      </c>
      <c r="C332" t="s">
        <v>10693</v>
      </c>
      <c r="D332">
        <v>2022</v>
      </c>
      <c r="E332" t="s">
        <v>873</v>
      </c>
      <c r="F332" t="s">
        <v>10704</v>
      </c>
    </row>
    <row r="333" spans="1:6" x14ac:dyDescent="0.25">
      <c r="A333" t="s">
        <v>10705</v>
      </c>
      <c r="B333" t="s">
        <v>10628</v>
      </c>
      <c r="C333" t="s">
        <v>10693</v>
      </c>
      <c r="D333">
        <v>2022</v>
      </c>
      <c r="E333" t="s">
        <v>873</v>
      </c>
      <c r="F333" t="s">
        <v>10706</v>
      </c>
    </row>
    <row r="334" spans="1:6" x14ac:dyDescent="0.25">
      <c r="A334" t="s">
        <v>10707</v>
      </c>
      <c r="B334" t="s">
        <v>10628</v>
      </c>
      <c r="C334" t="s">
        <v>10693</v>
      </c>
      <c r="D334">
        <v>2022</v>
      </c>
      <c r="E334" t="s">
        <v>873</v>
      </c>
      <c r="F334" t="s">
        <v>10708</v>
      </c>
    </row>
    <row r="335" spans="1:6" x14ac:dyDescent="0.25">
      <c r="A335" t="s">
        <v>10709</v>
      </c>
      <c r="B335" t="s">
        <v>10628</v>
      </c>
      <c r="C335" t="s">
        <v>10693</v>
      </c>
      <c r="D335">
        <v>2022</v>
      </c>
      <c r="E335" t="s">
        <v>873</v>
      </c>
      <c r="F335" t="s">
        <v>10710</v>
      </c>
    </row>
    <row r="336" spans="1:6" x14ac:dyDescent="0.25">
      <c r="A336" t="s">
        <v>10711</v>
      </c>
      <c r="B336" t="s">
        <v>10628</v>
      </c>
      <c r="C336" t="s">
        <v>10693</v>
      </c>
      <c r="D336">
        <v>2022</v>
      </c>
      <c r="E336" t="s">
        <v>873</v>
      </c>
      <c r="F336" t="s">
        <v>10712</v>
      </c>
    </row>
    <row r="337" spans="1:7" x14ac:dyDescent="0.25">
      <c r="A337" t="s">
        <v>10713</v>
      </c>
      <c r="B337" t="s">
        <v>10628</v>
      </c>
      <c r="C337" t="s">
        <v>10693</v>
      </c>
      <c r="D337">
        <v>2022</v>
      </c>
      <c r="E337" t="s">
        <v>873</v>
      </c>
      <c r="F337" t="s">
        <v>10714</v>
      </c>
    </row>
    <row r="338" spans="1:7" x14ac:dyDescent="0.25">
      <c r="A338" t="s">
        <v>10715</v>
      </c>
      <c r="B338" t="s">
        <v>10716</v>
      </c>
      <c r="C338" t="s">
        <v>930</v>
      </c>
      <c r="D338">
        <v>2015</v>
      </c>
      <c r="E338" t="s">
        <v>930</v>
      </c>
      <c r="F338" t="s">
        <v>10717</v>
      </c>
      <c r="G338" t="s">
        <v>10029</v>
      </c>
    </row>
    <row r="339" spans="1:7" x14ac:dyDescent="0.25">
      <c r="A339" t="s">
        <v>10718</v>
      </c>
      <c r="B339" t="s">
        <v>10716</v>
      </c>
      <c r="C339" t="s">
        <v>930</v>
      </c>
      <c r="D339">
        <v>2015</v>
      </c>
      <c r="E339" t="s">
        <v>930</v>
      </c>
      <c r="F339" t="s">
        <v>10719</v>
      </c>
    </row>
    <row r="340" spans="1:7" x14ac:dyDescent="0.25">
      <c r="A340" t="s">
        <v>10720</v>
      </c>
      <c r="B340" t="s">
        <v>10716</v>
      </c>
      <c r="C340" t="s">
        <v>930</v>
      </c>
      <c r="D340">
        <v>2015</v>
      </c>
      <c r="E340" t="s">
        <v>930</v>
      </c>
      <c r="F340" t="s">
        <v>10721</v>
      </c>
    </row>
    <row r="341" spans="1:7" x14ac:dyDescent="0.25">
      <c r="A341" t="s">
        <v>10722</v>
      </c>
      <c r="B341" t="s">
        <v>10716</v>
      </c>
      <c r="C341" t="s">
        <v>930</v>
      </c>
      <c r="D341">
        <v>2015</v>
      </c>
      <c r="E341" t="s">
        <v>930</v>
      </c>
      <c r="F341" t="s">
        <v>10723</v>
      </c>
    </row>
    <row r="342" spans="1:7" x14ac:dyDescent="0.25">
      <c r="A342" t="s">
        <v>10724</v>
      </c>
      <c r="B342" t="s">
        <v>10716</v>
      </c>
      <c r="C342" t="s">
        <v>930</v>
      </c>
      <c r="D342">
        <v>2015</v>
      </c>
      <c r="E342" t="s">
        <v>930</v>
      </c>
      <c r="F342" t="s">
        <v>10725</v>
      </c>
    </row>
    <row r="343" spans="1:7" x14ac:dyDescent="0.25">
      <c r="A343" t="s">
        <v>10575</v>
      </c>
      <c r="B343" t="s">
        <v>10716</v>
      </c>
      <c r="C343" t="s">
        <v>930</v>
      </c>
      <c r="D343">
        <v>2015</v>
      </c>
      <c r="E343" t="s">
        <v>930</v>
      </c>
      <c r="F343" t="s">
        <v>10726</v>
      </c>
    </row>
    <row r="344" spans="1:7" x14ac:dyDescent="0.25">
      <c r="A344" t="s">
        <v>10727</v>
      </c>
      <c r="B344" t="s">
        <v>10716</v>
      </c>
      <c r="C344" t="s">
        <v>930</v>
      </c>
      <c r="D344">
        <v>2015</v>
      </c>
      <c r="E344" t="s">
        <v>930</v>
      </c>
      <c r="F344" t="s">
        <v>10728</v>
      </c>
    </row>
    <row r="345" spans="1:7" x14ac:dyDescent="0.25">
      <c r="A345" t="s">
        <v>10729</v>
      </c>
      <c r="B345" t="s">
        <v>10716</v>
      </c>
      <c r="C345" t="s">
        <v>930</v>
      </c>
      <c r="D345">
        <v>2015</v>
      </c>
      <c r="E345" t="s">
        <v>930</v>
      </c>
      <c r="F345" t="s">
        <v>10730</v>
      </c>
    </row>
    <row r="346" spans="1:7" x14ac:dyDescent="0.25">
      <c r="A346" t="s">
        <v>10731</v>
      </c>
      <c r="B346" t="s">
        <v>10716</v>
      </c>
      <c r="C346" t="s">
        <v>930</v>
      </c>
      <c r="D346">
        <v>2015</v>
      </c>
      <c r="E346" t="s">
        <v>930</v>
      </c>
      <c r="F346" t="s">
        <v>10732</v>
      </c>
    </row>
    <row r="347" spans="1:7" x14ac:dyDescent="0.25">
      <c r="A347" t="s">
        <v>10733</v>
      </c>
      <c r="B347" t="s">
        <v>10734</v>
      </c>
      <c r="C347" t="s">
        <v>930</v>
      </c>
      <c r="D347">
        <v>2015</v>
      </c>
      <c r="E347" t="s">
        <v>930</v>
      </c>
      <c r="F347" t="s">
        <v>10735</v>
      </c>
    </row>
    <row r="348" spans="1:7" x14ac:dyDescent="0.25">
      <c r="A348" t="s">
        <v>10736</v>
      </c>
      <c r="B348" t="s">
        <v>10716</v>
      </c>
      <c r="C348" t="s">
        <v>930</v>
      </c>
      <c r="D348">
        <v>2015</v>
      </c>
      <c r="E348" t="s">
        <v>930</v>
      </c>
      <c r="F348" t="s">
        <v>10737</v>
      </c>
    </row>
    <row r="349" spans="1:7" x14ac:dyDescent="0.25">
      <c r="A349" t="s">
        <v>10738</v>
      </c>
      <c r="B349" t="s">
        <v>10716</v>
      </c>
      <c r="C349" t="s">
        <v>930</v>
      </c>
      <c r="D349">
        <v>2015</v>
      </c>
      <c r="E349" t="s">
        <v>930</v>
      </c>
      <c r="F349" t="s">
        <v>10739</v>
      </c>
    </row>
    <row r="350" spans="1:7" x14ac:dyDescent="0.25">
      <c r="A350" t="s">
        <v>10740</v>
      </c>
      <c r="B350" t="s">
        <v>10734</v>
      </c>
      <c r="C350" t="s">
        <v>930</v>
      </c>
      <c r="D350">
        <v>2015</v>
      </c>
      <c r="E350" t="s">
        <v>930</v>
      </c>
      <c r="F350" t="s">
        <v>10741</v>
      </c>
    </row>
    <row r="351" spans="1:7" x14ac:dyDescent="0.25">
      <c r="A351" t="s">
        <v>10742</v>
      </c>
      <c r="B351" t="s">
        <v>10716</v>
      </c>
      <c r="C351" t="s">
        <v>930</v>
      </c>
      <c r="D351">
        <v>2015</v>
      </c>
      <c r="E351" t="s">
        <v>930</v>
      </c>
      <c r="F351" t="s">
        <v>10743</v>
      </c>
    </row>
    <row r="352" spans="1:7" x14ac:dyDescent="0.25">
      <c r="A352" t="s">
        <v>10744</v>
      </c>
      <c r="B352" t="s">
        <v>10745</v>
      </c>
      <c r="C352" t="s">
        <v>10746</v>
      </c>
      <c r="D352">
        <v>2016</v>
      </c>
      <c r="E352" t="s">
        <v>1046</v>
      </c>
      <c r="F352" t="s">
        <v>10747</v>
      </c>
      <c r="G352" t="s">
        <v>10029</v>
      </c>
    </row>
    <row r="353" spans="1:6" x14ac:dyDescent="0.25">
      <c r="A353" t="s">
        <v>10748</v>
      </c>
      <c r="B353" t="s">
        <v>10745</v>
      </c>
      <c r="C353" t="s">
        <v>10746</v>
      </c>
      <c r="D353">
        <v>2016</v>
      </c>
      <c r="E353" t="s">
        <v>1046</v>
      </c>
      <c r="F353" t="s">
        <v>10749</v>
      </c>
    </row>
    <row r="354" spans="1:6" x14ac:dyDescent="0.25">
      <c r="A354" t="s">
        <v>10750</v>
      </c>
      <c r="B354" t="s">
        <v>10745</v>
      </c>
      <c r="C354" t="s">
        <v>10746</v>
      </c>
      <c r="D354">
        <v>2016</v>
      </c>
      <c r="E354" t="s">
        <v>1046</v>
      </c>
      <c r="F354" t="s">
        <v>10751</v>
      </c>
    </row>
    <row r="355" spans="1:6" x14ac:dyDescent="0.25">
      <c r="A355" t="s">
        <v>10752</v>
      </c>
      <c r="B355" t="s">
        <v>10745</v>
      </c>
      <c r="C355" t="s">
        <v>10746</v>
      </c>
      <c r="D355">
        <v>2016</v>
      </c>
      <c r="E355" t="s">
        <v>1046</v>
      </c>
      <c r="F355" t="s">
        <v>10753</v>
      </c>
    </row>
    <row r="356" spans="1:6" x14ac:dyDescent="0.25">
      <c r="A356" t="s">
        <v>10754</v>
      </c>
      <c r="B356" t="s">
        <v>10745</v>
      </c>
      <c r="C356" t="s">
        <v>10746</v>
      </c>
      <c r="D356">
        <v>2016</v>
      </c>
      <c r="E356" t="s">
        <v>1046</v>
      </c>
      <c r="F356" t="s">
        <v>10755</v>
      </c>
    </row>
    <row r="357" spans="1:6" x14ac:dyDescent="0.25">
      <c r="A357" t="s">
        <v>10756</v>
      </c>
      <c r="B357" t="s">
        <v>10745</v>
      </c>
      <c r="C357" t="s">
        <v>10746</v>
      </c>
      <c r="D357">
        <v>2016</v>
      </c>
      <c r="E357" t="s">
        <v>1046</v>
      </c>
      <c r="F357" t="s">
        <v>10757</v>
      </c>
    </row>
    <row r="358" spans="1:6" x14ac:dyDescent="0.25">
      <c r="A358" t="s">
        <v>10758</v>
      </c>
      <c r="B358" t="s">
        <v>10745</v>
      </c>
      <c r="C358" t="s">
        <v>10746</v>
      </c>
      <c r="D358">
        <v>2016</v>
      </c>
      <c r="E358" t="s">
        <v>1046</v>
      </c>
      <c r="F358" t="s">
        <v>10759</v>
      </c>
    </row>
    <row r="359" spans="1:6" x14ac:dyDescent="0.25">
      <c r="A359" t="s">
        <v>10760</v>
      </c>
      <c r="B359" t="s">
        <v>10745</v>
      </c>
      <c r="C359" t="s">
        <v>10746</v>
      </c>
      <c r="D359">
        <v>2016</v>
      </c>
      <c r="E359" t="s">
        <v>1046</v>
      </c>
      <c r="F359" t="s">
        <v>10761</v>
      </c>
    </row>
    <row r="360" spans="1:6" x14ac:dyDescent="0.25">
      <c r="A360" t="s">
        <v>10762</v>
      </c>
      <c r="B360" t="s">
        <v>10745</v>
      </c>
      <c r="C360" t="s">
        <v>10746</v>
      </c>
      <c r="D360">
        <v>2016</v>
      </c>
      <c r="E360" t="s">
        <v>1046</v>
      </c>
      <c r="F360" t="s">
        <v>10763</v>
      </c>
    </row>
    <row r="361" spans="1:6" x14ac:dyDescent="0.25">
      <c r="A361" t="s">
        <v>10764</v>
      </c>
      <c r="B361" t="s">
        <v>10745</v>
      </c>
      <c r="C361" t="s">
        <v>10746</v>
      </c>
      <c r="D361">
        <v>2016</v>
      </c>
      <c r="E361" t="s">
        <v>1046</v>
      </c>
      <c r="F361" t="s">
        <v>10765</v>
      </c>
    </row>
    <row r="362" spans="1:6" x14ac:dyDescent="0.25">
      <c r="A362" t="s">
        <v>10766</v>
      </c>
      <c r="B362" t="s">
        <v>10745</v>
      </c>
      <c r="C362" t="s">
        <v>10746</v>
      </c>
      <c r="D362">
        <v>2016</v>
      </c>
      <c r="E362" t="s">
        <v>1046</v>
      </c>
      <c r="F362" t="s">
        <v>10767</v>
      </c>
    </row>
    <row r="363" spans="1:6" x14ac:dyDescent="0.25">
      <c r="A363" t="s">
        <v>10768</v>
      </c>
      <c r="B363" t="s">
        <v>10745</v>
      </c>
      <c r="C363" t="s">
        <v>10746</v>
      </c>
      <c r="D363">
        <v>2016</v>
      </c>
      <c r="E363" t="s">
        <v>1046</v>
      </c>
      <c r="F363" t="s">
        <v>10769</v>
      </c>
    </row>
    <row r="364" spans="1:6" x14ac:dyDescent="0.25">
      <c r="A364" t="s">
        <v>10770</v>
      </c>
      <c r="B364" t="s">
        <v>10745</v>
      </c>
      <c r="C364" t="s">
        <v>10746</v>
      </c>
      <c r="D364">
        <v>2016</v>
      </c>
      <c r="E364" t="s">
        <v>1046</v>
      </c>
      <c r="F364" t="s">
        <v>10771</v>
      </c>
    </row>
    <row r="365" spans="1:6" x14ac:dyDescent="0.25">
      <c r="A365" t="s">
        <v>10772</v>
      </c>
      <c r="B365" t="s">
        <v>10745</v>
      </c>
      <c r="C365" t="s">
        <v>10746</v>
      </c>
      <c r="D365">
        <v>2016</v>
      </c>
      <c r="E365" t="s">
        <v>1046</v>
      </c>
      <c r="F365" t="s">
        <v>10773</v>
      </c>
    </row>
    <row r="366" spans="1:6" x14ac:dyDescent="0.25">
      <c r="A366" t="s">
        <v>10774</v>
      </c>
      <c r="B366" t="s">
        <v>10745</v>
      </c>
      <c r="C366" t="s">
        <v>10746</v>
      </c>
      <c r="D366">
        <v>2016</v>
      </c>
      <c r="E366" t="s">
        <v>1046</v>
      </c>
      <c r="F366" t="s">
        <v>10775</v>
      </c>
    </row>
    <row r="367" spans="1:6" x14ac:dyDescent="0.25">
      <c r="A367" t="s">
        <v>10776</v>
      </c>
      <c r="B367" t="s">
        <v>10745</v>
      </c>
      <c r="C367" t="s">
        <v>10746</v>
      </c>
      <c r="D367">
        <v>2016</v>
      </c>
      <c r="E367" t="s">
        <v>1046</v>
      </c>
      <c r="F367" t="s">
        <v>10777</v>
      </c>
    </row>
    <row r="368" spans="1:6" x14ac:dyDescent="0.25">
      <c r="A368" t="s">
        <v>10778</v>
      </c>
      <c r="B368" t="s">
        <v>10745</v>
      </c>
      <c r="C368" t="s">
        <v>10746</v>
      </c>
      <c r="D368">
        <v>2016</v>
      </c>
      <c r="E368" t="s">
        <v>1046</v>
      </c>
      <c r="F368" t="s">
        <v>10779</v>
      </c>
    </row>
    <row r="369" spans="1:6" x14ac:dyDescent="0.25">
      <c r="A369" t="s">
        <v>10780</v>
      </c>
      <c r="B369" t="s">
        <v>10745</v>
      </c>
      <c r="C369" t="s">
        <v>10746</v>
      </c>
      <c r="D369">
        <v>2016</v>
      </c>
      <c r="E369" t="s">
        <v>1046</v>
      </c>
      <c r="F369" t="s">
        <v>10781</v>
      </c>
    </row>
    <row r="370" spans="1:6" x14ac:dyDescent="0.25">
      <c r="A370" t="s">
        <v>10782</v>
      </c>
      <c r="B370" t="s">
        <v>10745</v>
      </c>
      <c r="C370" t="s">
        <v>10746</v>
      </c>
      <c r="D370">
        <v>2016</v>
      </c>
      <c r="E370" t="s">
        <v>1046</v>
      </c>
      <c r="F370" t="s">
        <v>10783</v>
      </c>
    </row>
    <row r="371" spans="1:6" x14ac:dyDescent="0.25">
      <c r="A371" t="s">
        <v>10784</v>
      </c>
      <c r="B371" t="s">
        <v>10745</v>
      </c>
      <c r="C371" t="s">
        <v>10746</v>
      </c>
      <c r="D371">
        <v>2016</v>
      </c>
      <c r="E371" t="s">
        <v>1046</v>
      </c>
      <c r="F371" t="s">
        <v>10785</v>
      </c>
    </row>
    <row r="372" spans="1:6" x14ac:dyDescent="0.25">
      <c r="A372" t="s">
        <v>10786</v>
      </c>
      <c r="B372" t="s">
        <v>10745</v>
      </c>
      <c r="C372" t="s">
        <v>10746</v>
      </c>
      <c r="D372">
        <v>2016</v>
      </c>
      <c r="E372" t="s">
        <v>1046</v>
      </c>
      <c r="F372" t="s">
        <v>10787</v>
      </c>
    </row>
    <row r="373" spans="1:6" x14ac:dyDescent="0.25">
      <c r="A373" t="s">
        <v>10788</v>
      </c>
      <c r="B373" t="s">
        <v>10745</v>
      </c>
      <c r="C373" t="s">
        <v>10746</v>
      </c>
      <c r="D373">
        <v>2016</v>
      </c>
      <c r="E373" t="s">
        <v>1046</v>
      </c>
      <c r="F373" t="s">
        <v>10789</v>
      </c>
    </row>
    <row r="374" spans="1:6" x14ac:dyDescent="0.25">
      <c r="A374" t="s">
        <v>10790</v>
      </c>
      <c r="B374" t="s">
        <v>10745</v>
      </c>
      <c r="C374" t="s">
        <v>10746</v>
      </c>
      <c r="D374">
        <v>2016</v>
      </c>
      <c r="E374" t="s">
        <v>1046</v>
      </c>
      <c r="F374" t="s">
        <v>10791</v>
      </c>
    </row>
    <row r="375" spans="1:6" x14ac:dyDescent="0.25">
      <c r="A375" t="s">
        <v>10792</v>
      </c>
      <c r="B375" t="s">
        <v>10745</v>
      </c>
      <c r="C375" t="s">
        <v>10746</v>
      </c>
      <c r="D375">
        <v>2016</v>
      </c>
      <c r="E375" t="s">
        <v>1046</v>
      </c>
      <c r="F375" t="s">
        <v>10793</v>
      </c>
    </row>
    <row r="376" spans="1:6" x14ac:dyDescent="0.25">
      <c r="A376" t="s">
        <v>10794</v>
      </c>
      <c r="B376" t="s">
        <v>10745</v>
      </c>
      <c r="C376" t="s">
        <v>10746</v>
      </c>
      <c r="D376">
        <v>2016</v>
      </c>
      <c r="E376" t="s">
        <v>1046</v>
      </c>
      <c r="F376" t="s">
        <v>10795</v>
      </c>
    </row>
    <row r="377" spans="1:6" x14ac:dyDescent="0.25">
      <c r="A377" t="s">
        <v>10796</v>
      </c>
      <c r="B377" t="s">
        <v>10745</v>
      </c>
      <c r="C377" t="s">
        <v>10746</v>
      </c>
      <c r="D377">
        <v>2016</v>
      </c>
      <c r="E377" t="s">
        <v>1046</v>
      </c>
      <c r="F377" t="s">
        <v>10797</v>
      </c>
    </row>
    <row r="378" spans="1:6" x14ac:dyDescent="0.25">
      <c r="A378" t="s">
        <v>10798</v>
      </c>
      <c r="B378" t="s">
        <v>10745</v>
      </c>
      <c r="C378" t="s">
        <v>10746</v>
      </c>
      <c r="D378">
        <v>2016</v>
      </c>
      <c r="E378" t="s">
        <v>1046</v>
      </c>
      <c r="F378" t="s">
        <v>10799</v>
      </c>
    </row>
    <row r="379" spans="1:6" x14ac:dyDescent="0.25">
      <c r="A379" t="s">
        <v>10800</v>
      </c>
      <c r="B379" t="s">
        <v>10745</v>
      </c>
      <c r="C379" t="s">
        <v>10746</v>
      </c>
      <c r="D379">
        <v>2016</v>
      </c>
      <c r="E379" t="s">
        <v>1046</v>
      </c>
      <c r="F379" t="s">
        <v>10801</v>
      </c>
    </row>
    <row r="380" spans="1:6" x14ac:dyDescent="0.25">
      <c r="A380" t="s">
        <v>10802</v>
      </c>
      <c r="B380" t="s">
        <v>10745</v>
      </c>
      <c r="C380" t="s">
        <v>10746</v>
      </c>
      <c r="D380">
        <v>2016</v>
      </c>
      <c r="E380" t="s">
        <v>1046</v>
      </c>
      <c r="F380" t="s">
        <v>10803</v>
      </c>
    </row>
    <row r="381" spans="1:6" x14ac:dyDescent="0.25">
      <c r="A381" t="s">
        <v>10804</v>
      </c>
      <c r="B381" t="s">
        <v>10745</v>
      </c>
      <c r="C381" t="s">
        <v>10746</v>
      </c>
      <c r="D381">
        <v>2016</v>
      </c>
      <c r="E381" t="s">
        <v>1046</v>
      </c>
      <c r="F381" t="s">
        <v>10805</v>
      </c>
    </row>
    <row r="382" spans="1:6" x14ac:dyDescent="0.25">
      <c r="A382" t="s">
        <v>10806</v>
      </c>
      <c r="B382" t="s">
        <v>10745</v>
      </c>
      <c r="C382" t="s">
        <v>10746</v>
      </c>
      <c r="D382">
        <v>2016</v>
      </c>
      <c r="E382" t="s">
        <v>1046</v>
      </c>
      <c r="F382" t="s">
        <v>10807</v>
      </c>
    </row>
    <row r="383" spans="1:6" x14ac:dyDescent="0.25">
      <c r="A383" t="s">
        <v>10808</v>
      </c>
      <c r="B383" t="s">
        <v>10745</v>
      </c>
      <c r="C383" t="s">
        <v>10746</v>
      </c>
      <c r="D383">
        <v>2016</v>
      </c>
      <c r="E383" t="s">
        <v>1046</v>
      </c>
      <c r="F383" t="s">
        <v>10809</v>
      </c>
    </row>
    <row r="384" spans="1:6" x14ac:dyDescent="0.25">
      <c r="A384" t="s">
        <v>10810</v>
      </c>
      <c r="B384" t="s">
        <v>10745</v>
      </c>
      <c r="C384" t="s">
        <v>10746</v>
      </c>
      <c r="D384">
        <v>2016</v>
      </c>
      <c r="E384" t="s">
        <v>1046</v>
      </c>
      <c r="F384" t="s">
        <v>10811</v>
      </c>
    </row>
    <row r="385" spans="1:7" x14ac:dyDescent="0.25">
      <c r="A385" t="s">
        <v>10812</v>
      </c>
      <c r="B385" t="s">
        <v>10745</v>
      </c>
      <c r="C385" t="s">
        <v>10746</v>
      </c>
      <c r="D385">
        <v>2016</v>
      </c>
      <c r="E385" t="s">
        <v>1046</v>
      </c>
      <c r="F385" t="s">
        <v>10813</v>
      </c>
    </row>
    <row r="386" spans="1:7" x14ac:dyDescent="0.25">
      <c r="A386" t="s">
        <v>10814</v>
      </c>
      <c r="B386" t="s">
        <v>10745</v>
      </c>
      <c r="C386" t="s">
        <v>10746</v>
      </c>
      <c r="D386">
        <v>2016</v>
      </c>
      <c r="E386" t="s">
        <v>1046</v>
      </c>
      <c r="F386" t="s">
        <v>10815</v>
      </c>
    </row>
    <row r="387" spans="1:7" x14ac:dyDescent="0.25">
      <c r="A387" t="s">
        <v>10816</v>
      </c>
      <c r="B387" t="s">
        <v>10745</v>
      </c>
      <c r="C387" t="s">
        <v>10746</v>
      </c>
      <c r="D387">
        <v>2016</v>
      </c>
      <c r="E387" t="s">
        <v>1046</v>
      </c>
      <c r="F387" t="s">
        <v>10817</v>
      </c>
    </row>
    <row r="388" spans="1:7" x14ac:dyDescent="0.25">
      <c r="A388" t="s">
        <v>10818</v>
      </c>
      <c r="B388" t="s">
        <v>10745</v>
      </c>
      <c r="C388" t="s">
        <v>10746</v>
      </c>
      <c r="D388">
        <v>2016</v>
      </c>
      <c r="E388" t="s">
        <v>1046</v>
      </c>
      <c r="F388" t="s">
        <v>10819</v>
      </c>
    </row>
    <row r="389" spans="1:7" x14ac:dyDescent="0.25">
      <c r="A389" t="s">
        <v>10820</v>
      </c>
      <c r="B389" t="s">
        <v>10745</v>
      </c>
      <c r="C389" t="s">
        <v>10746</v>
      </c>
      <c r="D389">
        <v>2016</v>
      </c>
      <c r="E389" t="s">
        <v>1046</v>
      </c>
      <c r="F389" t="s">
        <v>10821</v>
      </c>
    </row>
    <row r="390" spans="1:7" x14ac:dyDescent="0.25">
      <c r="A390" t="s">
        <v>10822</v>
      </c>
      <c r="B390" t="s">
        <v>10745</v>
      </c>
      <c r="C390" t="s">
        <v>10746</v>
      </c>
      <c r="D390">
        <v>2016</v>
      </c>
      <c r="E390" t="s">
        <v>1046</v>
      </c>
      <c r="F390" t="s">
        <v>10823</v>
      </c>
    </row>
    <row r="391" spans="1:7" x14ac:dyDescent="0.25">
      <c r="A391" t="s">
        <v>10824</v>
      </c>
      <c r="B391" t="s">
        <v>10745</v>
      </c>
      <c r="C391" t="s">
        <v>10746</v>
      </c>
      <c r="D391">
        <v>2016</v>
      </c>
      <c r="E391" t="s">
        <v>1046</v>
      </c>
      <c r="F391" t="s">
        <v>10825</v>
      </c>
    </row>
    <row r="392" spans="1:7" x14ac:dyDescent="0.25">
      <c r="A392" t="s">
        <v>10826</v>
      </c>
      <c r="B392" t="s">
        <v>10745</v>
      </c>
      <c r="C392" t="s">
        <v>10746</v>
      </c>
      <c r="D392">
        <v>2016</v>
      </c>
      <c r="E392" t="s">
        <v>1046</v>
      </c>
      <c r="F392" t="s">
        <v>10827</v>
      </c>
    </row>
    <row r="393" spans="1:7" x14ac:dyDescent="0.25">
      <c r="A393" t="s">
        <v>10828</v>
      </c>
      <c r="B393" t="s">
        <v>10745</v>
      </c>
      <c r="C393" t="s">
        <v>10746</v>
      </c>
      <c r="D393">
        <v>2016</v>
      </c>
      <c r="E393" t="s">
        <v>1046</v>
      </c>
      <c r="F393" t="s">
        <v>10829</v>
      </c>
    </row>
    <row r="394" spans="1:7" x14ac:dyDescent="0.25">
      <c r="A394" t="s">
        <v>10830</v>
      </c>
      <c r="B394" t="s">
        <v>10745</v>
      </c>
      <c r="C394" t="s">
        <v>10746</v>
      </c>
      <c r="D394">
        <v>2016</v>
      </c>
      <c r="E394" t="s">
        <v>1046</v>
      </c>
      <c r="F394" t="s">
        <v>10831</v>
      </c>
    </row>
    <row r="395" spans="1:7" x14ac:dyDescent="0.25">
      <c r="A395" t="s">
        <v>10832</v>
      </c>
      <c r="B395" t="s">
        <v>10745</v>
      </c>
      <c r="C395" t="s">
        <v>10746</v>
      </c>
      <c r="D395">
        <v>2016</v>
      </c>
      <c r="E395" t="s">
        <v>1046</v>
      </c>
      <c r="F395" t="s">
        <v>10833</v>
      </c>
    </row>
    <row r="396" spans="1:7" x14ac:dyDescent="0.25">
      <c r="A396" t="s">
        <v>10834</v>
      </c>
      <c r="B396" t="s">
        <v>10745</v>
      </c>
      <c r="C396" t="s">
        <v>10746</v>
      </c>
      <c r="D396">
        <v>2016</v>
      </c>
      <c r="E396" t="s">
        <v>1046</v>
      </c>
      <c r="F396" t="s">
        <v>10835</v>
      </c>
    </row>
    <row r="397" spans="1:7" x14ac:dyDescent="0.25">
      <c r="A397" t="s">
        <v>10836</v>
      </c>
      <c r="B397" t="s">
        <v>10745</v>
      </c>
      <c r="C397" t="s">
        <v>10746</v>
      </c>
      <c r="D397">
        <v>2016</v>
      </c>
      <c r="E397" t="s">
        <v>1046</v>
      </c>
      <c r="F397" t="s">
        <v>10837</v>
      </c>
    </row>
    <row r="398" spans="1:7" x14ac:dyDescent="0.25">
      <c r="A398" t="s">
        <v>10838</v>
      </c>
      <c r="B398" t="s">
        <v>10839</v>
      </c>
      <c r="C398" t="s">
        <v>10840</v>
      </c>
      <c r="D398">
        <v>2013</v>
      </c>
      <c r="E398" t="s">
        <v>1144</v>
      </c>
      <c r="F398" t="s">
        <v>10841</v>
      </c>
      <c r="G398" t="s">
        <v>10029</v>
      </c>
    </row>
    <row r="399" spans="1:7" x14ac:dyDescent="0.25">
      <c r="A399" t="s">
        <v>10842</v>
      </c>
      <c r="B399" t="s">
        <v>10839</v>
      </c>
      <c r="C399" t="s">
        <v>10840</v>
      </c>
      <c r="D399">
        <v>2013</v>
      </c>
      <c r="E399" t="s">
        <v>1144</v>
      </c>
      <c r="F399" t="s">
        <v>10843</v>
      </c>
    </row>
    <row r="400" spans="1:7" x14ac:dyDescent="0.25">
      <c r="A400" t="s">
        <v>10844</v>
      </c>
      <c r="B400" t="s">
        <v>10839</v>
      </c>
      <c r="C400" t="s">
        <v>10840</v>
      </c>
      <c r="D400">
        <v>2013</v>
      </c>
      <c r="E400" t="s">
        <v>1144</v>
      </c>
      <c r="F400" t="s">
        <v>10845</v>
      </c>
    </row>
    <row r="401" spans="1:6" x14ac:dyDescent="0.25">
      <c r="A401" t="s">
        <v>10846</v>
      </c>
      <c r="B401" t="s">
        <v>10839</v>
      </c>
      <c r="C401" t="s">
        <v>10840</v>
      </c>
      <c r="D401">
        <v>2013</v>
      </c>
      <c r="E401" t="s">
        <v>1144</v>
      </c>
      <c r="F401" t="s">
        <v>10847</v>
      </c>
    </row>
    <row r="402" spans="1:6" x14ac:dyDescent="0.25">
      <c r="A402" t="s">
        <v>10848</v>
      </c>
      <c r="B402" t="s">
        <v>10839</v>
      </c>
      <c r="C402" t="s">
        <v>10840</v>
      </c>
      <c r="D402">
        <v>2013</v>
      </c>
      <c r="E402" t="s">
        <v>1144</v>
      </c>
      <c r="F402" t="s">
        <v>10849</v>
      </c>
    </row>
    <row r="403" spans="1:6" x14ac:dyDescent="0.25">
      <c r="A403" t="s">
        <v>10850</v>
      </c>
      <c r="B403" t="s">
        <v>10839</v>
      </c>
      <c r="C403" t="s">
        <v>10840</v>
      </c>
      <c r="D403">
        <v>2013</v>
      </c>
      <c r="E403" t="s">
        <v>1144</v>
      </c>
      <c r="F403" t="s">
        <v>10851</v>
      </c>
    </row>
    <row r="404" spans="1:6" x14ac:dyDescent="0.25">
      <c r="A404" t="s">
        <v>10852</v>
      </c>
      <c r="B404" t="s">
        <v>10839</v>
      </c>
      <c r="C404" t="s">
        <v>10840</v>
      </c>
      <c r="D404">
        <v>2013</v>
      </c>
      <c r="E404" t="s">
        <v>1144</v>
      </c>
      <c r="F404" t="s">
        <v>10853</v>
      </c>
    </row>
    <row r="405" spans="1:6" x14ac:dyDescent="0.25">
      <c r="A405" t="s">
        <v>10854</v>
      </c>
      <c r="B405" t="s">
        <v>10839</v>
      </c>
      <c r="C405" t="s">
        <v>10840</v>
      </c>
      <c r="D405">
        <v>2013</v>
      </c>
      <c r="E405" t="s">
        <v>1144</v>
      </c>
      <c r="F405" t="s">
        <v>10855</v>
      </c>
    </row>
    <row r="406" spans="1:6" x14ac:dyDescent="0.25">
      <c r="A406" t="s">
        <v>10856</v>
      </c>
      <c r="B406" t="s">
        <v>10839</v>
      </c>
      <c r="C406" t="s">
        <v>10840</v>
      </c>
      <c r="D406">
        <v>2013</v>
      </c>
      <c r="E406" t="s">
        <v>1144</v>
      </c>
      <c r="F406" t="s">
        <v>10857</v>
      </c>
    </row>
    <row r="407" spans="1:6" x14ac:dyDescent="0.25">
      <c r="A407" t="s">
        <v>10858</v>
      </c>
      <c r="B407" t="s">
        <v>10839</v>
      </c>
      <c r="C407" t="s">
        <v>10840</v>
      </c>
      <c r="D407">
        <v>2013</v>
      </c>
      <c r="E407" t="s">
        <v>1144</v>
      </c>
      <c r="F407" t="s">
        <v>10859</v>
      </c>
    </row>
    <row r="408" spans="1:6" x14ac:dyDescent="0.25">
      <c r="A408" t="s">
        <v>10860</v>
      </c>
      <c r="B408" t="s">
        <v>10839</v>
      </c>
      <c r="C408" t="s">
        <v>10840</v>
      </c>
      <c r="D408">
        <v>2013</v>
      </c>
      <c r="E408" t="s">
        <v>1144</v>
      </c>
      <c r="F408" t="s">
        <v>10861</v>
      </c>
    </row>
    <row r="409" spans="1:6" x14ac:dyDescent="0.25">
      <c r="A409" t="s">
        <v>10862</v>
      </c>
      <c r="B409" t="s">
        <v>10839</v>
      </c>
      <c r="C409" t="s">
        <v>10840</v>
      </c>
      <c r="D409">
        <v>2013</v>
      </c>
      <c r="E409" t="s">
        <v>1144</v>
      </c>
      <c r="F409" t="s">
        <v>10863</v>
      </c>
    </row>
    <row r="410" spans="1:6" x14ac:dyDescent="0.25">
      <c r="A410" t="s">
        <v>10864</v>
      </c>
      <c r="B410" t="s">
        <v>10839</v>
      </c>
      <c r="C410" t="s">
        <v>10840</v>
      </c>
      <c r="D410">
        <v>2013</v>
      </c>
      <c r="E410" t="s">
        <v>1144</v>
      </c>
      <c r="F410" t="s">
        <v>10865</v>
      </c>
    </row>
    <row r="411" spans="1:6" x14ac:dyDescent="0.25">
      <c r="A411" t="s">
        <v>10866</v>
      </c>
      <c r="B411" t="s">
        <v>10839</v>
      </c>
      <c r="C411" t="s">
        <v>10840</v>
      </c>
      <c r="D411">
        <v>2013</v>
      </c>
      <c r="E411" t="s">
        <v>1144</v>
      </c>
      <c r="F411" t="s">
        <v>10867</v>
      </c>
    </row>
    <row r="412" spans="1:6" x14ac:dyDescent="0.25">
      <c r="A412" t="s">
        <v>10868</v>
      </c>
      <c r="B412" t="s">
        <v>10839</v>
      </c>
      <c r="C412" t="s">
        <v>10840</v>
      </c>
      <c r="D412">
        <v>2013</v>
      </c>
      <c r="E412" t="s">
        <v>1144</v>
      </c>
      <c r="F412" t="s">
        <v>10869</v>
      </c>
    </row>
    <row r="413" spans="1:6" x14ac:dyDescent="0.25">
      <c r="A413" t="s">
        <v>10870</v>
      </c>
      <c r="B413" t="s">
        <v>10839</v>
      </c>
      <c r="C413" t="s">
        <v>10840</v>
      </c>
      <c r="D413">
        <v>2013</v>
      </c>
      <c r="E413" t="s">
        <v>1144</v>
      </c>
      <c r="F413" t="s">
        <v>10871</v>
      </c>
    </row>
    <row r="414" spans="1:6" x14ac:dyDescent="0.25">
      <c r="A414" t="s">
        <v>10872</v>
      </c>
      <c r="B414" t="s">
        <v>10839</v>
      </c>
      <c r="C414" t="s">
        <v>10840</v>
      </c>
      <c r="D414">
        <v>2013</v>
      </c>
      <c r="E414" t="s">
        <v>1144</v>
      </c>
      <c r="F414" t="s">
        <v>10873</v>
      </c>
    </row>
    <row r="415" spans="1:6" x14ac:dyDescent="0.25">
      <c r="A415" t="s">
        <v>10874</v>
      </c>
      <c r="B415" t="s">
        <v>10839</v>
      </c>
      <c r="C415" t="s">
        <v>10840</v>
      </c>
      <c r="D415">
        <v>2013</v>
      </c>
      <c r="E415" t="s">
        <v>1144</v>
      </c>
      <c r="F415" t="s">
        <v>10875</v>
      </c>
    </row>
    <row r="416" spans="1:6" x14ac:dyDescent="0.25">
      <c r="A416" t="s">
        <v>10876</v>
      </c>
      <c r="B416" t="s">
        <v>10839</v>
      </c>
      <c r="C416" t="s">
        <v>10840</v>
      </c>
      <c r="D416">
        <v>2013</v>
      </c>
      <c r="E416" t="s">
        <v>1144</v>
      </c>
      <c r="F416" t="s">
        <v>10877</v>
      </c>
    </row>
    <row r="417" spans="1:7" x14ac:dyDescent="0.25">
      <c r="A417" t="s">
        <v>10878</v>
      </c>
      <c r="B417" t="s">
        <v>10839</v>
      </c>
      <c r="C417" t="s">
        <v>10840</v>
      </c>
      <c r="D417">
        <v>2013</v>
      </c>
      <c r="E417" t="s">
        <v>1144</v>
      </c>
      <c r="F417" t="s">
        <v>10879</v>
      </c>
    </row>
    <row r="418" spans="1:7" x14ac:dyDescent="0.25">
      <c r="A418" t="s">
        <v>10880</v>
      </c>
      <c r="B418" t="s">
        <v>10839</v>
      </c>
      <c r="C418" t="s">
        <v>10840</v>
      </c>
      <c r="D418">
        <v>2013</v>
      </c>
      <c r="E418" t="s">
        <v>1144</v>
      </c>
      <c r="F418" t="s">
        <v>10881</v>
      </c>
    </row>
    <row r="419" spans="1:7" x14ac:dyDescent="0.25">
      <c r="A419" t="s">
        <v>10882</v>
      </c>
      <c r="B419" t="s">
        <v>10839</v>
      </c>
      <c r="C419" t="s">
        <v>10840</v>
      </c>
      <c r="D419">
        <v>2013</v>
      </c>
      <c r="E419" t="s">
        <v>1144</v>
      </c>
      <c r="F419" t="s">
        <v>10883</v>
      </c>
    </row>
    <row r="420" spans="1:7" x14ac:dyDescent="0.25">
      <c r="A420" t="s">
        <v>10884</v>
      </c>
      <c r="B420" t="s">
        <v>10839</v>
      </c>
      <c r="C420" t="s">
        <v>10840</v>
      </c>
      <c r="D420">
        <v>2013</v>
      </c>
      <c r="E420" t="s">
        <v>1144</v>
      </c>
      <c r="F420" t="s">
        <v>10885</v>
      </c>
    </row>
    <row r="421" spans="1:7" x14ac:dyDescent="0.25">
      <c r="A421" t="s">
        <v>10886</v>
      </c>
      <c r="B421" t="s">
        <v>10839</v>
      </c>
      <c r="C421" t="s">
        <v>10840</v>
      </c>
      <c r="D421">
        <v>2013</v>
      </c>
      <c r="E421" t="s">
        <v>1144</v>
      </c>
      <c r="F421" t="s">
        <v>10887</v>
      </c>
    </row>
    <row r="422" spans="1:7" x14ac:dyDescent="0.25">
      <c r="A422" t="s">
        <v>10888</v>
      </c>
      <c r="B422" t="s">
        <v>10839</v>
      </c>
      <c r="C422" t="s">
        <v>10840</v>
      </c>
      <c r="D422">
        <v>2013</v>
      </c>
      <c r="E422" t="s">
        <v>1144</v>
      </c>
      <c r="F422" t="s">
        <v>10889</v>
      </c>
    </row>
    <row r="423" spans="1:7" x14ac:dyDescent="0.25">
      <c r="A423" t="s">
        <v>10890</v>
      </c>
      <c r="B423" t="s">
        <v>10839</v>
      </c>
      <c r="C423" t="s">
        <v>10840</v>
      </c>
      <c r="D423">
        <v>2013</v>
      </c>
      <c r="E423" t="s">
        <v>1144</v>
      </c>
      <c r="F423" t="s">
        <v>10891</v>
      </c>
    </row>
    <row r="424" spans="1:7" x14ac:dyDescent="0.25">
      <c r="A424" t="s">
        <v>10892</v>
      </c>
      <c r="B424" t="s">
        <v>10839</v>
      </c>
      <c r="C424" t="s">
        <v>10840</v>
      </c>
      <c r="D424">
        <v>2013</v>
      </c>
      <c r="E424" t="s">
        <v>1144</v>
      </c>
      <c r="F424" t="s">
        <v>10893</v>
      </c>
    </row>
    <row r="425" spans="1:7" x14ac:dyDescent="0.25">
      <c r="A425" t="s">
        <v>10894</v>
      </c>
      <c r="B425" t="s">
        <v>10839</v>
      </c>
      <c r="C425" t="s">
        <v>10840</v>
      </c>
      <c r="D425">
        <v>2013</v>
      </c>
      <c r="E425" t="s">
        <v>1144</v>
      </c>
      <c r="F425" t="s">
        <v>10895</v>
      </c>
    </row>
    <row r="426" spans="1:7" x14ac:dyDescent="0.25">
      <c r="A426" t="s">
        <v>10896</v>
      </c>
      <c r="B426" t="s">
        <v>10839</v>
      </c>
      <c r="C426" t="s">
        <v>10840</v>
      </c>
      <c r="D426">
        <v>2013</v>
      </c>
      <c r="E426" t="s">
        <v>1144</v>
      </c>
      <c r="F426" t="s">
        <v>10897</v>
      </c>
    </row>
    <row r="427" spans="1:7" x14ac:dyDescent="0.25">
      <c r="A427" t="s">
        <v>10898</v>
      </c>
      <c r="B427" t="s">
        <v>10899</v>
      </c>
      <c r="C427" t="s">
        <v>10900</v>
      </c>
      <c r="D427">
        <v>2017</v>
      </c>
      <c r="E427" t="s">
        <v>1104</v>
      </c>
      <c r="F427" t="s">
        <v>10901</v>
      </c>
    </row>
    <row r="428" spans="1:7" x14ac:dyDescent="0.25">
      <c r="A428" t="s">
        <v>10902</v>
      </c>
      <c r="B428" t="s">
        <v>10899</v>
      </c>
      <c r="C428" t="s">
        <v>10900</v>
      </c>
      <c r="D428">
        <v>2017</v>
      </c>
      <c r="E428" t="s">
        <v>1104</v>
      </c>
      <c r="F428" t="s">
        <v>10903</v>
      </c>
      <c r="G428" t="s">
        <v>10029</v>
      </c>
    </row>
    <row r="429" spans="1:7" x14ac:dyDescent="0.25">
      <c r="A429" t="s">
        <v>10904</v>
      </c>
      <c r="B429" t="s">
        <v>10899</v>
      </c>
      <c r="C429" t="s">
        <v>10900</v>
      </c>
      <c r="D429">
        <v>2017</v>
      </c>
      <c r="E429" t="s">
        <v>1104</v>
      </c>
      <c r="F429" t="s">
        <v>10905</v>
      </c>
    </row>
    <row r="430" spans="1:7" x14ac:dyDescent="0.25">
      <c r="A430" t="s">
        <v>10906</v>
      </c>
      <c r="B430" t="s">
        <v>10899</v>
      </c>
      <c r="C430" t="s">
        <v>10900</v>
      </c>
      <c r="D430">
        <v>2017</v>
      </c>
      <c r="E430" t="s">
        <v>1104</v>
      </c>
      <c r="F430" t="s">
        <v>10907</v>
      </c>
    </row>
    <row r="431" spans="1:7" x14ac:dyDescent="0.25">
      <c r="A431" t="s">
        <v>10908</v>
      </c>
      <c r="B431" t="s">
        <v>10899</v>
      </c>
      <c r="C431" t="s">
        <v>10900</v>
      </c>
      <c r="D431">
        <v>2017</v>
      </c>
      <c r="E431" t="s">
        <v>1104</v>
      </c>
      <c r="F431" t="s">
        <v>10909</v>
      </c>
    </row>
    <row r="432" spans="1:7" x14ac:dyDescent="0.25">
      <c r="A432" t="s">
        <v>10910</v>
      </c>
      <c r="B432" t="s">
        <v>10899</v>
      </c>
      <c r="C432" t="s">
        <v>10900</v>
      </c>
      <c r="D432">
        <v>2017</v>
      </c>
      <c r="E432" t="s">
        <v>1104</v>
      </c>
      <c r="F432" t="s">
        <v>10911</v>
      </c>
    </row>
    <row r="433" spans="1:6" x14ac:dyDescent="0.25">
      <c r="A433" t="s">
        <v>10912</v>
      </c>
      <c r="B433" t="s">
        <v>10899</v>
      </c>
      <c r="C433" t="s">
        <v>10900</v>
      </c>
      <c r="D433">
        <v>2017</v>
      </c>
      <c r="E433" t="s">
        <v>1104</v>
      </c>
      <c r="F433" t="s">
        <v>10913</v>
      </c>
    </row>
    <row r="434" spans="1:6" x14ac:dyDescent="0.25">
      <c r="A434" t="s">
        <v>10914</v>
      </c>
      <c r="B434" t="s">
        <v>10899</v>
      </c>
      <c r="C434" t="s">
        <v>10900</v>
      </c>
      <c r="D434">
        <v>2017</v>
      </c>
      <c r="E434" t="s">
        <v>1104</v>
      </c>
      <c r="F434" t="s">
        <v>10915</v>
      </c>
    </row>
    <row r="435" spans="1:6" x14ac:dyDescent="0.25">
      <c r="A435" t="s">
        <v>10916</v>
      </c>
      <c r="B435" t="s">
        <v>10899</v>
      </c>
      <c r="C435" t="s">
        <v>10900</v>
      </c>
      <c r="D435">
        <v>2017</v>
      </c>
      <c r="E435" t="s">
        <v>1104</v>
      </c>
      <c r="F435" t="s">
        <v>10917</v>
      </c>
    </row>
    <row r="436" spans="1:6" x14ac:dyDescent="0.25">
      <c r="A436" t="s">
        <v>10918</v>
      </c>
      <c r="B436" t="s">
        <v>10899</v>
      </c>
      <c r="C436" t="s">
        <v>10900</v>
      </c>
      <c r="D436">
        <v>2017</v>
      </c>
      <c r="E436" t="s">
        <v>1104</v>
      </c>
      <c r="F436" t="s">
        <v>10919</v>
      </c>
    </row>
    <row r="437" spans="1:6" x14ac:dyDescent="0.25">
      <c r="A437" t="s">
        <v>10920</v>
      </c>
      <c r="B437" t="s">
        <v>10899</v>
      </c>
      <c r="C437" t="s">
        <v>10900</v>
      </c>
      <c r="D437">
        <v>2017</v>
      </c>
      <c r="E437" t="s">
        <v>1104</v>
      </c>
      <c r="F437" t="s">
        <v>10921</v>
      </c>
    </row>
    <row r="438" spans="1:6" x14ac:dyDescent="0.25">
      <c r="A438" t="s">
        <v>10922</v>
      </c>
      <c r="B438" t="s">
        <v>10899</v>
      </c>
      <c r="C438" t="s">
        <v>10900</v>
      </c>
      <c r="D438">
        <v>2017</v>
      </c>
      <c r="E438" t="s">
        <v>1104</v>
      </c>
      <c r="F438" t="s">
        <v>10923</v>
      </c>
    </row>
    <row r="439" spans="1:6" x14ac:dyDescent="0.25">
      <c r="A439" t="s">
        <v>10924</v>
      </c>
      <c r="B439" t="s">
        <v>10899</v>
      </c>
      <c r="C439" t="s">
        <v>10900</v>
      </c>
      <c r="D439">
        <v>2017</v>
      </c>
      <c r="E439" t="s">
        <v>1104</v>
      </c>
      <c r="F439" t="s">
        <v>10925</v>
      </c>
    </row>
    <row r="440" spans="1:6" x14ac:dyDescent="0.25">
      <c r="A440" t="s">
        <v>10926</v>
      </c>
      <c r="B440" t="s">
        <v>10899</v>
      </c>
      <c r="C440" t="s">
        <v>10900</v>
      </c>
      <c r="D440">
        <v>2017</v>
      </c>
      <c r="E440" t="s">
        <v>1104</v>
      </c>
      <c r="F440" t="s">
        <v>10927</v>
      </c>
    </row>
    <row r="441" spans="1:6" x14ac:dyDescent="0.25">
      <c r="A441" t="s">
        <v>10928</v>
      </c>
      <c r="B441" t="s">
        <v>10899</v>
      </c>
      <c r="C441" t="s">
        <v>10900</v>
      </c>
      <c r="D441">
        <v>2017</v>
      </c>
      <c r="E441" t="s">
        <v>1104</v>
      </c>
      <c r="F441" t="s">
        <v>10929</v>
      </c>
    </row>
    <row r="442" spans="1:6" x14ac:dyDescent="0.25">
      <c r="A442" t="s">
        <v>10930</v>
      </c>
      <c r="B442" t="s">
        <v>10899</v>
      </c>
      <c r="C442" t="s">
        <v>10900</v>
      </c>
      <c r="D442">
        <v>2017</v>
      </c>
      <c r="E442" t="s">
        <v>1104</v>
      </c>
      <c r="F442" t="s">
        <v>10931</v>
      </c>
    </row>
    <row r="443" spans="1:6" x14ac:dyDescent="0.25">
      <c r="A443" t="s">
        <v>10932</v>
      </c>
      <c r="B443" t="s">
        <v>10899</v>
      </c>
      <c r="C443" t="s">
        <v>10900</v>
      </c>
      <c r="D443">
        <v>2017</v>
      </c>
      <c r="E443" t="s">
        <v>1104</v>
      </c>
      <c r="F443" t="s">
        <v>10933</v>
      </c>
    </row>
    <row r="444" spans="1:6" x14ac:dyDescent="0.25">
      <c r="A444" t="s">
        <v>10934</v>
      </c>
      <c r="B444" t="s">
        <v>10899</v>
      </c>
      <c r="C444" t="s">
        <v>10900</v>
      </c>
      <c r="D444">
        <v>2017</v>
      </c>
      <c r="E444" t="s">
        <v>1104</v>
      </c>
      <c r="F444" t="s">
        <v>10935</v>
      </c>
    </row>
    <row r="445" spans="1:6" x14ac:dyDescent="0.25">
      <c r="A445" t="s">
        <v>10936</v>
      </c>
      <c r="B445" t="s">
        <v>10899</v>
      </c>
      <c r="C445" t="s">
        <v>10900</v>
      </c>
      <c r="D445">
        <v>2017</v>
      </c>
      <c r="E445" t="s">
        <v>1104</v>
      </c>
      <c r="F445" t="s">
        <v>10937</v>
      </c>
    </row>
    <row r="446" spans="1:6" x14ac:dyDescent="0.25">
      <c r="A446" t="s">
        <v>10938</v>
      </c>
      <c r="B446" t="s">
        <v>10899</v>
      </c>
      <c r="C446" t="s">
        <v>10900</v>
      </c>
      <c r="D446">
        <v>2017</v>
      </c>
      <c r="E446" t="s">
        <v>1104</v>
      </c>
      <c r="F446" t="s">
        <v>10939</v>
      </c>
    </row>
    <row r="447" spans="1:6" x14ac:dyDescent="0.25">
      <c r="A447" t="s">
        <v>10940</v>
      </c>
      <c r="B447" t="s">
        <v>10899</v>
      </c>
      <c r="C447" t="s">
        <v>10900</v>
      </c>
      <c r="D447">
        <v>2017</v>
      </c>
      <c r="E447" t="s">
        <v>1104</v>
      </c>
      <c r="F447" t="s">
        <v>10941</v>
      </c>
    </row>
    <row r="448" spans="1:6" x14ac:dyDescent="0.25">
      <c r="A448" t="s">
        <v>10942</v>
      </c>
      <c r="B448" t="s">
        <v>10899</v>
      </c>
      <c r="C448" t="s">
        <v>10900</v>
      </c>
      <c r="D448">
        <v>2017</v>
      </c>
      <c r="E448" t="s">
        <v>1104</v>
      </c>
      <c r="F448" t="s">
        <v>10943</v>
      </c>
    </row>
    <row r="449" spans="1:6" x14ac:dyDescent="0.25">
      <c r="A449" t="s">
        <v>10944</v>
      </c>
      <c r="B449" t="s">
        <v>10899</v>
      </c>
      <c r="C449" t="s">
        <v>10900</v>
      </c>
      <c r="D449">
        <v>2017</v>
      </c>
      <c r="E449" t="s">
        <v>1104</v>
      </c>
      <c r="F449" t="s">
        <v>10945</v>
      </c>
    </row>
    <row r="450" spans="1:6" x14ac:dyDescent="0.25">
      <c r="A450" t="s">
        <v>10946</v>
      </c>
      <c r="B450" t="s">
        <v>10026</v>
      </c>
      <c r="C450" t="s">
        <v>10027</v>
      </c>
      <c r="D450">
        <v>2020</v>
      </c>
      <c r="E450" t="s">
        <v>1294</v>
      </c>
      <c r="F450" t="s">
        <v>10947</v>
      </c>
    </row>
    <row r="451" spans="1:6" x14ac:dyDescent="0.25">
      <c r="A451" t="s">
        <v>10948</v>
      </c>
      <c r="B451" t="s">
        <v>10026</v>
      </c>
      <c r="C451" t="s">
        <v>10027</v>
      </c>
      <c r="D451">
        <v>2020</v>
      </c>
      <c r="E451" t="s">
        <v>1294</v>
      </c>
      <c r="F451" t="s">
        <v>10949</v>
      </c>
    </row>
    <row r="452" spans="1:6" x14ac:dyDescent="0.25">
      <c r="A452" t="s">
        <v>10950</v>
      </c>
      <c r="B452" t="s">
        <v>10026</v>
      </c>
      <c r="C452" t="s">
        <v>10027</v>
      </c>
      <c r="D452">
        <v>2020</v>
      </c>
      <c r="E452" t="s">
        <v>1294</v>
      </c>
      <c r="F452" t="s">
        <v>10951</v>
      </c>
    </row>
    <row r="453" spans="1:6" x14ac:dyDescent="0.25">
      <c r="A453" t="s">
        <v>10952</v>
      </c>
      <c r="B453" t="s">
        <v>10026</v>
      </c>
      <c r="C453" t="s">
        <v>10027</v>
      </c>
      <c r="D453">
        <v>2020</v>
      </c>
      <c r="E453" t="s">
        <v>1294</v>
      </c>
      <c r="F453" t="s">
        <v>10953</v>
      </c>
    </row>
    <row r="454" spans="1:6" x14ac:dyDescent="0.25">
      <c r="A454" t="s">
        <v>10954</v>
      </c>
      <c r="B454" t="s">
        <v>10026</v>
      </c>
      <c r="C454" t="s">
        <v>10027</v>
      </c>
      <c r="D454">
        <v>2020</v>
      </c>
      <c r="E454" t="s">
        <v>1294</v>
      </c>
      <c r="F454" t="s">
        <v>10955</v>
      </c>
    </row>
    <row r="455" spans="1:6" x14ac:dyDescent="0.25">
      <c r="A455" t="s">
        <v>10956</v>
      </c>
      <c r="B455" t="s">
        <v>10026</v>
      </c>
      <c r="C455" t="s">
        <v>10027</v>
      </c>
      <c r="D455">
        <v>2020</v>
      </c>
      <c r="E455" t="s">
        <v>1294</v>
      </c>
      <c r="F455" t="s">
        <v>10957</v>
      </c>
    </row>
    <row r="456" spans="1:6" x14ac:dyDescent="0.25">
      <c r="A456" t="s">
        <v>10958</v>
      </c>
      <c r="B456" t="s">
        <v>10026</v>
      </c>
      <c r="C456" t="s">
        <v>10027</v>
      </c>
      <c r="D456">
        <v>2020</v>
      </c>
      <c r="E456" t="s">
        <v>1294</v>
      </c>
      <c r="F456" t="s">
        <v>10959</v>
      </c>
    </row>
    <row r="457" spans="1:6" x14ac:dyDescent="0.25">
      <c r="A457" t="s">
        <v>10960</v>
      </c>
      <c r="B457" t="s">
        <v>10026</v>
      </c>
      <c r="C457" t="s">
        <v>10027</v>
      </c>
      <c r="D457">
        <v>2020</v>
      </c>
      <c r="E457" t="s">
        <v>1294</v>
      </c>
      <c r="F457" t="s">
        <v>10961</v>
      </c>
    </row>
    <row r="458" spans="1:6" x14ac:dyDescent="0.25">
      <c r="A458" t="s">
        <v>10962</v>
      </c>
      <c r="B458" t="s">
        <v>10026</v>
      </c>
      <c r="C458" t="s">
        <v>10027</v>
      </c>
      <c r="D458">
        <v>2020</v>
      </c>
      <c r="E458" t="s">
        <v>1294</v>
      </c>
      <c r="F458" t="s">
        <v>10963</v>
      </c>
    </row>
    <row r="459" spans="1:6" x14ac:dyDescent="0.25">
      <c r="A459" t="s">
        <v>10964</v>
      </c>
      <c r="B459" t="s">
        <v>10026</v>
      </c>
      <c r="C459" t="s">
        <v>10027</v>
      </c>
      <c r="D459">
        <v>2020</v>
      </c>
      <c r="E459" t="s">
        <v>1294</v>
      </c>
      <c r="F459" t="s">
        <v>10965</v>
      </c>
    </row>
    <row r="460" spans="1:6" x14ac:dyDescent="0.25">
      <c r="A460" t="s">
        <v>10966</v>
      </c>
      <c r="B460" t="s">
        <v>10026</v>
      </c>
      <c r="C460" t="s">
        <v>10027</v>
      </c>
      <c r="D460">
        <v>2020</v>
      </c>
      <c r="E460" t="s">
        <v>1294</v>
      </c>
      <c r="F460" t="s">
        <v>10967</v>
      </c>
    </row>
    <row r="461" spans="1:6" x14ac:dyDescent="0.25">
      <c r="A461" t="s">
        <v>10968</v>
      </c>
      <c r="B461" t="s">
        <v>10026</v>
      </c>
      <c r="C461" t="s">
        <v>10027</v>
      </c>
      <c r="D461">
        <v>2020</v>
      </c>
      <c r="E461" t="s">
        <v>1294</v>
      </c>
      <c r="F461" t="s">
        <v>10969</v>
      </c>
    </row>
    <row r="462" spans="1:6" x14ac:dyDescent="0.25">
      <c r="A462" t="s">
        <v>10970</v>
      </c>
      <c r="B462" t="s">
        <v>10026</v>
      </c>
      <c r="C462" t="s">
        <v>10027</v>
      </c>
      <c r="D462">
        <v>2020</v>
      </c>
      <c r="E462" t="s">
        <v>1294</v>
      </c>
      <c r="F462" t="s">
        <v>10971</v>
      </c>
    </row>
    <row r="463" spans="1:6" x14ac:dyDescent="0.25">
      <c r="A463" t="s">
        <v>10972</v>
      </c>
      <c r="B463" t="s">
        <v>10026</v>
      </c>
      <c r="C463" t="s">
        <v>10027</v>
      </c>
      <c r="D463">
        <v>2020</v>
      </c>
      <c r="E463" t="s">
        <v>1294</v>
      </c>
      <c r="F463" t="s">
        <v>10973</v>
      </c>
    </row>
    <row r="464" spans="1:6" x14ac:dyDescent="0.25">
      <c r="A464" t="s">
        <v>10974</v>
      </c>
      <c r="B464" t="s">
        <v>10026</v>
      </c>
      <c r="C464" t="s">
        <v>10027</v>
      </c>
      <c r="D464">
        <v>2020</v>
      </c>
      <c r="E464" t="s">
        <v>1294</v>
      </c>
      <c r="F464" t="s">
        <v>10975</v>
      </c>
    </row>
    <row r="465" spans="1:7" x14ac:dyDescent="0.25">
      <c r="A465" t="s">
        <v>10976</v>
      </c>
      <c r="B465" t="s">
        <v>10026</v>
      </c>
      <c r="C465" t="s">
        <v>10027</v>
      </c>
      <c r="D465">
        <v>2020</v>
      </c>
      <c r="E465" t="s">
        <v>1294</v>
      </c>
      <c r="F465" t="s">
        <v>10977</v>
      </c>
    </row>
    <row r="466" spans="1:7" x14ac:dyDescent="0.25">
      <c r="A466" t="s">
        <v>10978</v>
      </c>
      <c r="B466" t="s">
        <v>10026</v>
      </c>
      <c r="C466" t="s">
        <v>10027</v>
      </c>
      <c r="D466">
        <v>2020</v>
      </c>
      <c r="E466" t="s">
        <v>1294</v>
      </c>
      <c r="F466" t="s">
        <v>10979</v>
      </c>
    </row>
    <row r="467" spans="1:7" x14ac:dyDescent="0.25">
      <c r="A467" t="s">
        <v>10980</v>
      </c>
      <c r="B467" t="s">
        <v>10026</v>
      </c>
      <c r="C467" t="s">
        <v>10027</v>
      </c>
      <c r="D467">
        <v>2020</v>
      </c>
      <c r="E467" t="s">
        <v>1294</v>
      </c>
      <c r="F467" t="s">
        <v>10981</v>
      </c>
    </row>
    <row r="468" spans="1:7" x14ac:dyDescent="0.25">
      <c r="A468" t="s">
        <v>10982</v>
      </c>
      <c r="B468" t="s">
        <v>10026</v>
      </c>
      <c r="C468" t="s">
        <v>10027</v>
      </c>
      <c r="D468">
        <v>2020</v>
      </c>
      <c r="E468" t="s">
        <v>1294</v>
      </c>
      <c r="F468" t="s">
        <v>10983</v>
      </c>
    </row>
    <row r="469" spans="1:7" x14ac:dyDescent="0.25">
      <c r="A469" t="s">
        <v>10984</v>
      </c>
      <c r="B469" t="s">
        <v>10026</v>
      </c>
      <c r="C469" t="s">
        <v>10027</v>
      </c>
      <c r="D469">
        <v>2020</v>
      </c>
      <c r="E469" t="s">
        <v>1294</v>
      </c>
      <c r="F469" t="s">
        <v>10985</v>
      </c>
    </row>
    <row r="470" spans="1:7" x14ac:dyDescent="0.25">
      <c r="A470" t="s">
        <v>10986</v>
      </c>
      <c r="B470" t="s">
        <v>10026</v>
      </c>
      <c r="C470" t="s">
        <v>10027</v>
      </c>
      <c r="D470">
        <v>2020</v>
      </c>
      <c r="E470" t="s">
        <v>1294</v>
      </c>
      <c r="F470" t="s">
        <v>10987</v>
      </c>
    </row>
    <row r="471" spans="1:7" x14ac:dyDescent="0.25">
      <c r="A471" t="s">
        <v>10988</v>
      </c>
      <c r="B471" t="s">
        <v>10026</v>
      </c>
      <c r="C471" t="s">
        <v>10027</v>
      </c>
      <c r="D471">
        <v>2020</v>
      </c>
      <c r="E471" t="s">
        <v>1294</v>
      </c>
      <c r="F471" t="s">
        <v>10989</v>
      </c>
    </row>
    <row r="472" spans="1:7" x14ac:dyDescent="0.25">
      <c r="A472" t="s">
        <v>10990</v>
      </c>
      <c r="B472" t="s">
        <v>10026</v>
      </c>
      <c r="C472" t="s">
        <v>10027</v>
      </c>
      <c r="D472">
        <v>2020</v>
      </c>
      <c r="E472" t="s">
        <v>1294</v>
      </c>
      <c r="F472" t="s">
        <v>10991</v>
      </c>
    </row>
    <row r="473" spans="1:7" x14ac:dyDescent="0.25">
      <c r="A473" t="s">
        <v>10992</v>
      </c>
      <c r="B473" t="s">
        <v>10026</v>
      </c>
      <c r="C473" t="s">
        <v>10027</v>
      </c>
      <c r="D473">
        <v>2020</v>
      </c>
      <c r="E473" t="s">
        <v>1294</v>
      </c>
      <c r="F473" t="s">
        <v>10993</v>
      </c>
    </row>
    <row r="474" spans="1:7" x14ac:dyDescent="0.25">
      <c r="A474" t="s">
        <v>10994</v>
      </c>
      <c r="B474" t="s">
        <v>10026</v>
      </c>
      <c r="C474" t="s">
        <v>10027</v>
      </c>
      <c r="D474">
        <v>2020</v>
      </c>
      <c r="E474" t="s">
        <v>1294</v>
      </c>
      <c r="F474" t="s">
        <v>10995</v>
      </c>
    </row>
    <row r="475" spans="1:7" x14ac:dyDescent="0.25">
      <c r="A475" t="s">
        <v>10996</v>
      </c>
      <c r="B475" t="s">
        <v>10026</v>
      </c>
      <c r="C475" t="s">
        <v>10027</v>
      </c>
      <c r="D475">
        <v>2020</v>
      </c>
      <c r="E475" t="s">
        <v>1294</v>
      </c>
      <c r="F475" t="s">
        <v>10997</v>
      </c>
    </row>
    <row r="476" spans="1:7" x14ac:dyDescent="0.25">
      <c r="A476" t="s">
        <v>10998</v>
      </c>
      <c r="B476" t="s">
        <v>10026</v>
      </c>
      <c r="C476" t="s">
        <v>10027</v>
      </c>
      <c r="D476">
        <v>2020</v>
      </c>
      <c r="E476" t="s">
        <v>1294</v>
      </c>
      <c r="F476" t="s">
        <v>10999</v>
      </c>
    </row>
    <row r="477" spans="1:7" x14ac:dyDescent="0.25">
      <c r="A477" t="s">
        <v>11000</v>
      </c>
      <c r="B477" t="s">
        <v>10026</v>
      </c>
      <c r="C477" t="s">
        <v>10027</v>
      </c>
      <c r="D477">
        <v>2020</v>
      </c>
      <c r="E477" t="s">
        <v>1294</v>
      </c>
      <c r="F477" t="s">
        <v>11001</v>
      </c>
    </row>
    <row r="478" spans="1:7" x14ac:dyDescent="0.25">
      <c r="A478" t="s">
        <v>11002</v>
      </c>
      <c r="B478" t="s">
        <v>10026</v>
      </c>
      <c r="C478" t="s">
        <v>10027</v>
      </c>
      <c r="D478">
        <v>2020</v>
      </c>
      <c r="E478" t="s">
        <v>1294</v>
      </c>
      <c r="F478" t="s">
        <v>11003</v>
      </c>
    </row>
    <row r="479" spans="1:7" x14ac:dyDescent="0.25">
      <c r="A479" t="s">
        <v>11004</v>
      </c>
      <c r="B479" t="s">
        <v>11005</v>
      </c>
      <c r="C479" t="s">
        <v>11006</v>
      </c>
      <c r="D479">
        <v>2025</v>
      </c>
      <c r="E479" t="s">
        <v>1322</v>
      </c>
      <c r="F479" t="s">
        <v>11007</v>
      </c>
      <c r="G479" t="s">
        <v>10029</v>
      </c>
    </row>
    <row r="480" spans="1:7" x14ac:dyDescent="0.25">
      <c r="A480" t="s">
        <v>11008</v>
      </c>
      <c r="B480" t="s">
        <v>11005</v>
      </c>
      <c r="C480" t="s">
        <v>11006</v>
      </c>
      <c r="D480">
        <v>2025</v>
      </c>
      <c r="E480" t="s">
        <v>1322</v>
      </c>
      <c r="F480" t="s">
        <v>11009</v>
      </c>
    </row>
    <row r="481" spans="1:6" x14ac:dyDescent="0.25">
      <c r="A481" t="s">
        <v>11010</v>
      </c>
      <c r="B481" t="s">
        <v>11005</v>
      </c>
      <c r="C481" t="s">
        <v>11006</v>
      </c>
      <c r="D481">
        <v>2025</v>
      </c>
      <c r="E481" t="s">
        <v>1322</v>
      </c>
      <c r="F481" t="s">
        <v>11011</v>
      </c>
    </row>
    <row r="482" spans="1:6" x14ac:dyDescent="0.25">
      <c r="A482" t="s">
        <v>11012</v>
      </c>
      <c r="B482" t="s">
        <v>11005</v>
      </c>
      <c r="C482" t="s">
        <v>11006</v>
      </c>
      <c r="D482">
        <v>2025</v>
      </c>
      <c r="E482" t="s">
        <v>1322</v>
      </c>
      <c r="F482" t="s">
        <v>11013</v>
      </c>
    </row>
    <row r="483" spans="1:6" x14ac:dyDescent="0.25">
      <c r="A483" t="s">
        <v>11014</v>
      </c>
      <c r="B483" t="s">
        <v>11005</v>
      </c>
      <c r="C483" t="s">
        <v>11006</v>
      </c>
      <c r="D483">
        <v>2025</v>
      </c>
      <c r="E483" t="s">
        <v>1322</v>
      </c>
      <c r="F483" t="s">
        <v>11015</v>
      </c>
    </row>
    <row r="484" spans="1:6" x14ac:dyDescent="0.25">
      <c r="A484" t="s">
        <v>11016</v>
      </c>
      <c r="B484" t="s">
        <v>11005</v>
      </c>
      <c r="C484" t="s">
        <v>11006</v>
      </c>
      <c r="D484">
        <v>2025</v>
      </c>
      <c r="E484" t="s">
        <v>1322</v>
      </c>
      <c r="F484" t="s">
        <v>11017</v>
      </c>
    </row>
    <row r="485" spans="1:6" x14ac:dyDescent="0.25">
      <c r="A485" t="s">
        <v>11018</v>
      </c>
      <c r="B485" t="s">
        <v>11005</v>
      </c>
      <c r="C485" t="s">
        <v>11006</v>
      </c>
      <c r="D485">
        <v>2025</v>
      </c>
      <c r="E485" t="s">
        <v>1322</v>
      </c>
      <c r="F485" t="s">
        <v>11019</v>
      </c>
    </row>
    <row r="486" spans="1:6" x14ac:dyDescent="0.25">
      <c r="A486" t="s">
        <v>11020</v>
      </c>
      <c r="B486" t="s">
        <v>11005</v>
      </c>
      <c r="C486" t="s">
        <v>11006</v>
      </c>
      <c r="D486">
        <v>2025</v>
      </c>
      <c r="E486" t="s">
        <v>1322</v>
      </c>
      <c r="F486" t="s">
        <v>11021</v>
      </c>
    </row>
    <row r="487" spans="1:6" x14ac:dyDescent="0.25">
      <c r="A487" t="s">
        <v>11022</v>
      </c>
      <c r="B487" t="s">
        <v>11005</v>
      </c>
      <c r="C487" t="s">
        <v>11006</v>
      </c>
      <c r="D487">
        <v>2025</v>
      </c>
      <c r="E487" t="s">
        <v>1322</v>
      </c>
      <c r="F487" t="s">
        <v>11023</v>
      </c>
    </row>
    <row r="488" spans="1:6" x14ac:dyDescent="0.25">
      <c r="A488" t="s">
        <v>11024</v>
      </c>
      <c r="B488" t="s">
        <v>11005</v>
      </c>
      <c r="C488" t="s">
        <v>11006</v>
      </c>
      <c r="D488">
        <v>2025</v>
      </c>
      <c r="E488" t="s">
        <v>1322</v>
      </c>
      <c r="F488" t="s">
        <v>11025</v>
      </c>
    </row>
    <row r="489" spans="1:6" x14ac:dyDescent="0.25">
      <c r="A489" t="s">
        <v>11026</v>
      </c>
      <c r="B489" t="s">
        <v>11005</v>
      </c>
      <c r="C489" t="s">
        <v>11006</v>
      </c>
      <c r="D489">
        <v>2025</v>
      </c>
      <c r="E489" t="s">
        <v>1322</v>
      </c>
      <c r="F489" t="s">
        <v>11027</v>
      </c>
    </row>
    <row r="490" spans="1:6" x14ac:dyDescent="0.25">
      <c r="A490" t="s">
        <v>11028</v>
      </c>
      <c r="B490" t="s">
        <v>11005</v>
      </c>
      <c r="C490" t="s">
        <v>11006</v>
      </c>
      <c r="D490">
        <v>2025</v>
      </c>
      <c r="E490" t="s">
        <v>1322</v>
      </c>
      <c r="F490" t="s">
        <v>11029</v>
      </c>
    </row>
    <row r="491" spans="1:6" x14ac:dyDescent="0.25">
      <c r="A491" t="s">
        <v>11030</v>
      </c>
      <c r="B491" t="s">
        <v>11005</v>
      </c>
      <c r="C491" t="s">
        <v>11006</v>
      </c>
      <c r="D491">
        <v>2025</v>
      </c>
      <c r="E491" t="s">
        <v>1322</v>
      </c>
      <c r="F491" t="s">
        <v>11031</v>
      </c>
    </row>
    <row r="492" spans="1:6" x14ac:dyDescent="0.25">
      <c r="A492" t="s">
        <v>11032</v>
      </c>
      <c r="B492" t="s">
        <v>11005</v>
      </c>
      <c r="C492" t="s">
        <v>11006</v>
      </c>
      <c r="D492">
        <v>2025</v>
      </c>
      <c r="E492" t="s">
        <v>1322</v>
      </c>
      <c r="F492" t="s">
        <v>11033</v>
      </c>
    </row>
    <row r="493" spans="1:6" x14ac:dyDescent="0.25">
      <c r="A493" t="s">
        <v>11034</v>
      </c>
      <c r="B493" t="s">
        <v>11005</v>
      </c>
      <c r="C493" t="s">
        <v>11006</v>
      </c>
      <c r="D493">
        <v>2025</v>
      </c>
      <c r="E493" t="s">
        <v>1322</v>
      </c>
      <c r="F493" t="s">
        <v>11035</v>
      </c>
    </row>
    <row r="494" spans="1:6" x14ac:dyDescent="0.25">
      <c r="A494" t="s">
        <v>11036</v>
      </c>
      <c r="B494" t="s">
        <v>11005</v>
      </c>
      <c r="C494" t="s">
        <v>11006</v>
      </c>
      <c r="D494">
        <v>2025</v>
      </c>
      <c r="E494" t="s">
        <v>1322</v>
      </c>
      <c r="F494" t="s">
        <v>11037</v>
      </c>
    </row>
    <row r="495" spans="1:6" x14ac:dyDescent="0.25">
      <c r="A495" t="s">
        <v>11038</v>
      </c>
      <c r="B495" t="s">
        <v>11005</v>
      </c>
      <c r="C495" t="s">
        <v>11006</v>
      </c>
      <c r="D495">
        <v>2025</v>
      </c>
      <c r="E495" t="s">
        <v>1322</v>
      </c>
      <c r="F495" t="s">
        <v>11039</v>
      </c>
    </row>
    <row r="496" spans="1:6" x14ac:dyDescent="0.25">
      <c r="A496" t="s">
        <v>11040</v>
      </c>
      <c r="B496" t="s">
        <v>11005</v>
      </c>
      <c r="C496" t="s">
        <v>11006</v>
      </c>
      <c r="D496">
        <v>2025</v>
      </c>
      <c r="E496" t="s">
        <v>1322</v>
      </c>
      <c r="F496" t="s">
        <v>11041</v>
      </c>
    </row>
    <row r="497" spans="1:6" x14ac:dyDescent="0.25">
      <c r="A497" t="s">
        <v>11042</v>
      </c>
      <c r="B497" t="s">
        <v>11005</v>
      </c>
      <c r="C497" t="s">
        <v>11006</v>
      </c>
      <c r="D497">
        <v>2025</v>
      </c>
      <c r="E497" t="s">
        <v>1322</v>
      </c>
      <c r="F497" t="s">
        <v>11043</v>
      </c>
    </row>
    <row r="498" spans="1:6" x14ac:dyDescent="0.25">
      <c r="A498" t="s">
        <v>11044</v>
      </c>
      <c r="B498" t="s">
        <v>11005</v>
      </c>
      <c r="C498" t="s">
        <v>11006</v>
      </c>
      <c r="D498">
        <v>2025</v>
      </c>
      <c r="E498" t="s">
        <v>1322</v>
      </c>
      <c r="F498" t="s">
        <v>11045</v>
      </c>
    </row>
    <row r="499" spans="1:6" x14ac:dyDescent="0.25">
      <c r="A499" t="s">
        <v>11046</v>
      </c>
      <c r="B499" t="s">
        <v>11005</v>
      </c>
      <c r="C499" t="s">
        <v>11006</v>
      </c>
      <c r="D499">
        <v>2025</v>
      </c>
      <c r="E499" t="s">
        <v>1322</v>
      </c>
      <c r="F499" t="s">
        <v>11047</v>
      </c>
    </row>
    <row r="500" spans="1:6" x14ac:dyDescent="0.25">
      <c r="A500" t="s">
        <v>11048</v>
      </c>
      <c r="B500" t="s">
        <v>11005</v>
      </c>
      <c r="C500" t="s">
        <v>11006</v>
      </c>
      <c r="D500">
        <v>2025</v>
      </c>
      <c r="E500" t="s">
        <v>1322</v>
      </c>
      <c r="F500" t="s">
        <v>11049</v>
      </c>
    </row>
    <row r="501" spans="1:6" x14ac:dyDescent="0.25">
      <c r="A501" t="s">
        <v>11050</v>
      </c>
      <c r="B501" t="s">
        <v>11005</v>
      </c>
      <c r="C501" t="s">
        <v>11006</v>
      </c>
      <c r="D501">
        <v>2025</v>
      </c>
      <c r="E501" t="s">
        <v>1322</v>
      </c>
      <c r="F501" t="s">
        <v>11051</v>
      </c>
    </row>
    <row r="502" spans="1:6" x14ac:dyDescent="0.25">
      <c r="A502" t="s">
        <v>11052</v>
      </c>
      <c r="B502" t="s">
        <v>11005</v>
      </c>
      <c r="C502" t="s">
        <v>11006</v>
      </c>
      <c r="D502">
        <v>2025</v>
      </c>
      <c r="E502" t="s">
        <v>1322</v>
      </c>
      <c r="F502" t="s">
        <v>11053</v>
      </c>
    </row>
    <row r="503" spans="1:6" x14ac:dyDescent="0.25">
      <c r="A503" t="s">
        <v>11054</v>
      </c>
      <c r="B503" t="s">
        <v>11005</v>
      </c>
      <c r="C503" t="s">
        <v>11006</v>
      </c>
      <c r="D503">
        <v>2025</v>
      </c>
      <c r="E503" t="s">
        <v>1322</v>
      </c>
      <c r="F503" t="s">
        <v>11055</v>
      </c>
    </row>
    <row r="504" spans="1:6" x14ac:dyDescent="0.25">
      <c r="A504" t="s">
        <v>11056</v>
      </c>
      <c r="B504" t="s">
        <v>11005</v>
      </c>
      <c r="C504" t="s">
        <v>11006</v>
      </c>
      <c r="D504">
        <v>2025</v>
      </c>
      <c r="E504" t="s">
        <v>1322</v>
      </c>
      <c r="F504" t="s">
        <v>11057</v>
      </c>
    </row>
    <row r="505" spans="1:6" x14ac:dyDescent="0.25">
      <c r="A505" t="s">
        <v>11058</v>
      </c>
      <c r="B505" t="s">
        <v>11005</v>
      </c>
      <c r="C505" t="s">
        <v>11006</v>
      </c>
      <c r="D505">
        <v>2025</v>
      </c>
      <c r="E505" t="s">
        <v>1322</v>
      </c>
      <c r="F505" t="s">
        <v>11059</v>
      </c>
    </row>
    <row r="506" spans="1:6" x14ac:dyDescent="0.25">
      <c r="A506" t="s">
        <v>11060</v>
      </c>
      <c r="B506" t="s">
        <v>11005</v>
      </c>
      <c r="C506" t="s">
        <v>11006</v>
      </c>
      <c r="D506">
        <v>2025</v>
      </c>
      <c r="E506" t="s">
        <v>1322</v>
      </c>
      <c r="F506" t="s">
        <v>11061</v>
      </c>
    </row>
    <row r="507" spans="1:6" x14ac:dyDescent="0.25">
      <c r="A507" t="s">
        <v>11062</v>
      </c>
      <c r="B507" t="s">
        <v>11005</v>
      </c>
      <c r="C507" t="s">
        <v>11006</v>
      </c>
      <c r="D507">
        <v>2025</v>
      </c>
      <c r="E507" t="s">
        <v>1322</v>
      </c>
      <c r="F507" t="s">
        <v>11063</v>
      </c>
    </row>
    <row r="508" spans="1:6" x14ac:dyDescent="0.25">
      <c r="A508" t="s">
        <v>11064</v>
      </c>
      <c r="B508" t="s">
        <v>11005</v>
      </c>
      <c r="C508" t="s">
        <v>11006</v>
      </c>
      <c r="D508">
        <v>2025</v>
      </c>
      <c r="E508" t="s">
        <v>1322</v>
      </c>
      <c r="F508" t="s">
        <v>11065</v>
      </c>
    </row>
    <row r="509" spans="1:6" x14ac:dyDescent="0.25">
      <c r="A509" t="s">
        <v>11066</v>
      </c>
      <c r="B509" t="s">
        <v>11005</v>
      </c>
      <c r="C509" t="s">
        <v>11006</v>
      </c>
      <c r="D509">
        <v>2025</v>
      </c>
      <c r="E509" t="s">
        <v>1322</v>
      </c>
      <c r="F509" t="s">
        <v>11067</v>
      </c>
    </row>
    <row r="510" spans="1:6" x14ac:dyDescent="0.25">
      <c r="A510" t="s">
        <v>11068</v>
      </c>
      <c r="B510" t="s">
        <v>11005</v>
      </c>
      <c r="C510" t="s">
        <v>11006</v>
      </c>
      <c r="D510">
        <v>2025</v>
      </c>
      <c r="E510" t="s">
        <v>1322</v>
      </c>
      <c r="F510" t="s">
        <v>11069</v>
      </c>
    </row>
    <row r="511" spans="1:6" x14ac:dyDescent="0.25">
      <c r="A511" t="s">
        <v>11070</v>
      </c>
      <c r="B511" t="s">
        <v>11005</v>
      </c>
      <c r="C511" t="s">
        <v>11006</v>
      </c>
      <c r="D511">
        <v>2025</v>
      </c>
      <c r="E511" t="s">
        <v>1322</v>
      </c>
      <c r="F511" t="s">
        <v>11071</v>
      </c>
    </row>
    <row r="512" spans="1:6" x14ac:dyDescent="0.25">
      <c r="A512" t="s">
        <v>11072</v>
      </c>
      <c r="B512" t="s">
        <v>11005</v>
      </c>
      <c r="C512" t="s">
        <v>11006</v>
      </c>
      <c r="D512">
        <v>2025</v>
      </c>
      <c r="E512" t="s">
        <v>1322</v>
      </c>
      <c r="F512" t="s">
        <v>11073</v>
      </c>
    </row>
    <row r="513" spans="1:6" x14ac:dyDescent="0.25">
      <c r="A513" t="s">
        <v>11074</v>
      </c>
      <c r="B513" t="s">
        <v>11005</v>
      </c>
      <c r="C513" t="s">
        <v>11006</v>
      </c>
      <c r="D513">
        <v>2025</v>
      </c>
      <c r="E513" t="s">
        <v>1322</v>
      </c>
      <c r="F513" t="s">
        <v>11075</v>
      </c>
    </row>
    <row r="514" spans="1:6" x14ac:dyDescent="0.25">
      <c r="A514" t="s">
        <v>11076</v>
      </c>
      <c r="B514" t="s">
        <v>11005</v>
      </c>
      <c r="C514" t="s">
        <v>11006</v>
      </c>
      <c r="D514">
        <v>2025</v>
      </c>
      <c r="E514" t="s">
        <v>1322</v>
      </c>
      <c r="F514" t="s">
        <v>11077</v>
      </c>
    </row>
    <row r="515" spans="1:6" x14ac:dyDescent="0.25">
      <c r="A515" t="s">
        <v>11078</v>
      </c>
      <c r="B515" t="s">
        <v>11005</v>
      </c>
      <c r="C515" t="s">
        <v>11006</v>
      </c>
      <c r="D515">
        <v>2025</v>
      </c>
      <c r="E515" t="s">
        <v>1322</v>
      </c>
      <c r="F515" t="s">
        <v>11079</v>
      </c>
    </row>
    <row r="516" spans="1:6" x14ac:dyDescent="0.25">
      <c r="A516" t="s">
        <v>11080</v>
      </c>
      <c r="B516" t="s">
        <v>11005</v>
      </c>
      <c r="C516" t="s">
        <v>11006</v>
      </c>
      <c r="D516">
        <v>2025</v>
      </c>
      <c r="E516" t="s">
        <v>1322</v>
      </c>
      <c r="F516" t="s">
        <v>11081</v>
      </c>
    </row>
    <row r="517" spans="1:6" x14ac:dyDescent="0.25">
      <c r="A517" t="s">
        <v>11082</v>
      </c>
      <c r="B517" t="s">
        <v>11005</v>
      </c>
      <c r="C517" t="s">
        <v>11006</v>
      </c>
      <c r="D517">
        <v>2025</v>
      </c>
      <c r="E517" t="s">
        <v>1322</v>
      </c>
      <c r="F517" t="s">
        <v>11083</v>
      </c>
    </row>
    <row r="518" spans="1:6" x14ac:dyDescent="0.25">
      <c r="A518" t="s">
        <v>11084</v>
      </c>
      <c r="B518" t="s">
        <v>11005</v>
      </c>
      <c r="C518" t="s">
        <v>11006</v>
      </c>
      <c r="D518">
        <v>2025</v>
      </c>
      <c r="E518" t="s">
        <v>1322</v>
      </c>
      <c r="F518" t="s">
        <v>11085</v>
      </c>
    </row>
    <row r="519" spans="1:6" x14ac:dyDescent="0.25">
      <c r="A519" t="s">
        <v>11086</v>
      </c>
      <c r="B519" t="s">
        <v>11005</v>
      </c>
      <c r="C519" t="s">
        <v>11006</v>
      </c>
      <c r="D519">
        <v>2025</v>
      </c>
      <c r="E519" t="s">
        <v>1322</v>
      </c>
      <c r="F519" t="s">
        <v>11087</v>
      </c>
    </row>
    <row r="520" spans="1:6" x14ac:dyDescent="0.25">
      <c r="A520" t="s">
        <v>11088</v>
      </c>
      <c r="B520" t="s">
        <v>11005</v>
      </c>
      <c r="C520" t="s">
        <v>11006</v>
      </c>
      <c r="D520">
        <v>2025</v>
      </c>
      <c r="E520" t="s">
        <v>1322</v>
      </c>
      <c r="F520" t="s">
        <v>11089</v>
      </c>
    </row>
    <row r="521" spans="1:6" x14ac:dyDescent="0.25">
      <c r="A521" t="s">
        <v>11090</v>
      </c>
      <c r="B521" t="s">
        <v>11005</v>
      </c>
      <c r="C521" t="s">
        <v>11006</v>
      </c>
      <c r="D521">
        <v>2025</v>
      </c>
      <c r="E521" t="s">
        <v>1322</v>
      </c>
      <c r="F521" t="s">
        <v>11091</v>
      </c>
    </row>
    <row r="522" spans="1:6" x14ac:dyDescent="0.25">
      <c r="A522" t="s">
        <v>11092</v>
      </c>
      <c r="B522" t="s">
        <v>11005</v>
      </c>
      <c r="C522" t="s">
        <v>11006</v>
      </c>
      <c r="D522">
        <v>2025</v>
      </c>
      <c r="E522" t="s">
        <v>1322</v>
      </c>
      <c r="F522" t="s">
        <v>11093</v>
      </c>
    </row>
    <row r="523" spans="1:6" x14ac:dyDescent="0.25">
      <c r="A523" t="s">
        <v>11094</v>
      </c>
      <c r="B523" t="s">
        <v>11005</v>
      </c>
      <c r="C523" t="s">
        <v>11006</v>
      </c>
      <c r="D523">
        <v>2025</v>
      </c>
      <c r="E523" t="s">
        <v>1322</v>
      </c>
      <c r="F523" t="s">
        <v>11095</v>
      </c>
    </row>
    <row r="524" spans="1:6" x14ac:dyDescent="0.25">
      <c r="A524" t="s">
        <v>11096</v>
      </c>
      <c r="B524" t="s">
        <v>11005</v>
      </c>
      <c r="C524" t="s">
        <v>11006</v>
      </c>
      <c r="D524">
        <v>2025</v>
      </c>
      <c r="E524" t="s">
        <v>1322</v>
      </c>
      <c r="F524" t="s">
        <v>11097</v>
      </c>
    </row>
    <row r="525" spans="1:6" x14ac:dyDescent="0.25">
      <c r="A525" t="s">
        <v>11098</v>
      </c>
      <c r="B525" t="s">
        <v>11005</v>
      </c>
      <c r="C525" t="s">
        <v>11006</v>
      </c>
      <c r="D525">
        <v>2025</v>
      </c>
      <c r="E525" t="s">
        <v>1322</v>
      </c>
      <c r="F525" t="s">
        <v>11099</v>
      </c>
    </row>
    <row r="526" spans="1:6" x14ac:dyDescent="0.25">
      <c r="A526" t="s">
        <v>11100</v>
      </c>
      <c r="B526" t="s">
        <v>11005</v>
      </c>
      <c r="C526" t="s">
        <v>11006</v>
      </c>
      <c r="D526">
        <v>2025</v>
      </c>
      <c r="E526" t="s">
        <v>1322</v>
      </c>
      <c r="F526" t="s">
        <v>11101</v>
      </c>
    </row>
    <row r="527" spans="1:6" x14ac:dyDescent="0.25">
      <c r="A527" t="s">
        <v>11102</v>
      </c>
      <c r="B527" t="s">
        <v>11005</v>
      </c>
      <c r="C527" t="s">
        <v>11006</v>
      </c>
      <c r="D527">
        <v>2025</v>
      </c>
      <c r="E527" t="s">
        <v>1322</v>
      </c>
      <c r="F527" t="s">
        <v>11103</v>
      </c>
    </row>
    <row r="528" spans="1:6" x14ac:dyDescent="0.25">
      <c r="A528" t="s">
        <v>11104</v>
      </c>
      <c r="B528" t="s">
        <v>11005</v>
      </c>
      <c r="C528" t="s">
        <v>11006</v>
      </c>
      <c r="D528">
        <v>2025</v>
      </c>
      <c r="E528" t="s">
        <v>1322</v>
      </c>
      <c r="F528" t="s">
        <v>11105</v>
      </c>
    </row>
    <row r="529" spans="1:6" x14ac:dyDescent="0.25">
      <c r="A529" t="s">
        <v>11106</v>
      </c>
      <c r="B529" t="s">
        <v>11005</v>
      </c>
      <c r="C529" t="s">
        <v>11006</v>
      </c>
      <c r="D529">
        <v>2025</v>
      </c>
      <c r="E529" t="s">
        <v>1322</v>
      </c>
      <c r="F529" t="s">
        <v>11107</v>
      </c>
    </row>
    <row r="530" spans="1:6" x14ac:dyDescent="0.25">
      <c r="A530" t="s">
        <v>11108</v>
      </c>
      <c r="B530" t="s">
        <v>11005</v>
      </c>
      <c r="C530" t="s">
        <v>11006</v>
      </c>
      <c r="D530">
        <v>2025</v>
      </c>
      <c r="E530" t="s">
        <v>1322</v>
      </c>
      <c r="F530" t="s">
        <v>11109</v>
      </c>
    </row>
    <row r="531" spans="1:6" x14ac:dyDescent="0.25">
      <c r="A531" t="s">
        <v>11110</v>
      </c>
      <c r="B531" t="s">
        <v>11005</v>
      </c>
      <c r="C531" t="s">
        <v>11006</v>
      </c>
      <c r="D531">
        <v>2025</v>
      </c>
      <c r="E531" t="s">
        <v>1322</v>
      </c>
      <c r="F531" t="s">
        <v>11111</v>
      </c>
    </row>
    <row r="532" spans="1:6" x14ac:dyDescent="0.25">
      <c r="A532" t="s">
        <v>11112</v>
      </c>
      <c r="B532" t="s">
        <v>11005</v>
      </c>
      <c r="C532" t="s">
        <v>11006</v>
      </c>
      <c r="D532">
        <v>2025</v>
      </c>
      <c r="E532" t="s">
        <v>1322</v>
      </c>
      <c r="F532" t="s">
        <v>11113</v>
      </c>
    </row>
    <row r="533" spans="1:6" x14ac:dyDescent="0.25">
      <c r="A533" t="s">
        <v>11114</v>
      </c>
      <c r="B533" t="s">
        <v>11005</v>
      </c>
      <c r="C533" t="s">
        <v>11006</v>
      </c>
      <c r="D533">
        <v>2025</v>
      </c>
      <c r="E533" t="s">
        <v>1322</v>
      </c>
      <c r="F533" t="s">
        <v>11115</v>
      </c>
    </row>
    <row r="534" spans="1:6" x14ac:dyDescent="0.25">
      <c r="A534" t="s">
        <v>11116</v>
      </c>
      <c r="B534" t="s">
        <v>11005</v>
      </c>
      <c r="C534" t="s">
        <v>11006</v>
      </c>
      <c r="D534">
        <v>2025</v>
      </c>
      <c r="E534" t="s">
        <v>1322</v>
      </c>
      <c r="F534" t="s">
        <v>11117</v>
      </c>
    </row>
    <row r="535" spans="1:6" x14ac:dyDescent="0.25">
      <c r="A535" t="s">
        <v>11118</v>
      </c>
      <c r="B535" t="s">
        <v>11005</v>
      </c>
      <c r="C535" t="s">
        <v>11006</v>
      </c>
      <c r="D535">
        <v>2025</v>
      </c>
      <c r="E535" t="s">
        <v>1322</v>
      </c>
      <c r="F535" t="s">
        <v>11119</v>
      </c>
    </row>
    <row r="536" spans="1:6" x14ac:dyDescent="0.25">
      <c r="A536" t="s">
        <v>11120</v>
      </c>
      <c r="B536" t="s">
        <v>11005</v>
      </c>
      <c r="C536" t="s">
        <v>11006</v>
      </c>
      <c r="D536">
        <v>2025</v>
      </c>
      <c r="E536" t="s">
        <v>1322</v>
      </c>
      <c r="F536" t="s">
        <v>11121</v>
      </c>
    </row>
    <row r="537" spans="1:6" x14ac:dyDescent="0.25">
      <c r="A537" t="s">
        <v>11122</v>
      </c>
      <c r="B537" t="s">
        <v>11005</v>
      </c>
      <c r="C537" t="s">
        <v>11006</v>
      </c>
      <c r="D537">
        <v>2025</v>
      </c>
      <c r="E537" t="s">
        <v>1322</v>
      </c>
      <c r="F537" t="s">
        <v>11123</v>
      </c>
    </row>
    <row r="538" spans="1:6" x14ac:dyDescent="0.25">
      <c r="A538" t="s">
        <v>11124</v>
      </c>
      <c r="B538" t="s">
        <v>11005</v>
      </c>
      <c r="C538" t="s">
        <v>11006</v>
      </c>
      <c r="D538">
        <v>2025</v>
      </c>
      <c r="E538" t="s">
        <v>1322</v>
      </c>
      <c r="F538" t="s">
        <v>11125</v>
      </c>
    </row>
    <row r="539" spans="1:6" x14ac:dyDescent="0.25">
      <c r="A539" t="s">
        <v>11126</v>
      </c>
      <c r="B539" t="s">
        <v>11005</v>
      </c>
      <c r="C539" t="s">
        <v>11006</v>
      </c>
      <c r="D539">
        <v>2025</v>
      </c>
      <c r="E539" t="s">
        <v>1322</v>
      </c>
      <c r="F539" t="s">
        <v>11127</v>
      </c>
    </row>
    <row r="540" spans="1:6" x14ac:dyDescent="0.25">
      <c r="A540" t="s">
        <v>11128</v>
      </c>
      <c r="B540" t="s">
        <v>11005</v>
      </c>
      <c r="C540" t="s">
        <v>11006</v>
      </c>
      <c r="D540">
        <v>2025</v>
      </c>
      <c r="E540" t="s">
        <v>1322</v>
      </c>
      <c r="F540" t="s">
        <v>11129</v>
      </c>
    </row>
    <row r="541" spans="1:6" x14ac:dyDescent="0.25">
      <c r="A541" t="s">
        <v>11130</v>
      </c>
      <c r="B541" t="s">
        <v>11005</v>
      </c>
      <c r="C541" t="s">
        <v>11006</v>
      </c>
      <c r="D541">
        <v>2025</v>
      </c>
      <c r="E541" t="s">
        <v>1322</v>
      </c>
      <c r="F541" t="s">
        <v>11131</v>
      </c>
    </row>
    <row r="542" spans="1:6" x14ac:dyDescent="0.25">
      <c r="A542" t="s">
        <v>11132</v>
      </c>
      <c r="B542" t="s">
        <v>11005</v>
      </c>
      <c r="C542" t="s">
        <v>11006</v>
      </c>
      <c r="D542">
        <v>2025</v>
      </c>
      <c r="E542" t="s">
        <v>1322</v>
      </c>
      <c r="F542" t="s">
        <v>11133</v>
      </c>
    </row>
    <row r="543" spans="1:6" x14ac:dyDescent="0.25">
      <c r="A543" t="s">
        <v>11134</v>
      </c>
      <c r="B543" t="s">
        <v>11005</v>
      </c>
      <c r="C543" t="s">
        <v>11006</v>
      </c>
      <c r="D543">
        <v>2025</v>
      </c>
      <c r="E543" t="s">
        <v>1322</v>
      </c>
      <c r="F543" t="s">
        <v>11135</v>
      </c>
    </row>
    <row r="544" spans="1:6" x14ac:dyDescent="0.25">
      <c r="A544" t="s">
        <v>11136</v>
      </c>
      <c r="B544" t="s">
        <v>11005</v>
      </c>
      <c r="C544" t="s">
        <v>11006</v>
      </c>
      <c r="D544">
        <v>2025</v>
      </c>
      <c r="E544" t="s">
        <v>1322</v>
      </c>
      <c r="F544" t="s">
        <v>11137</v>
      </c>
    </row>
    <row r="545" spans="1:7" x14ac:dyDescent="0.25">
      <c r="A545" t="s">
        <v>11138</v>
      </c>
      <c r="B545" t="s">
        <v>11005</v>
      </c>
      <c r="C545" t="s">
        <v>11006</v>
      </c>
      <c r="D545">
        <v>2025</v>
      </c>
      <c r="E545" t="s">
        <v>1322</v>
      </c>
      <c r="F545" t="s">
        <v>11139</v>
      </c>
    </row>
    <row r="546" spans="1:7" x14ac:dyDescent="0.25">
      <c r="A546" t="s">
        <v>11140</v>
      </c>
      <c r="B546" t="s">
        <v>11005</v>
      </c>
      <c r="C546" t="s">
        <v>11006</v>
      </c>
      <c r="D546">
        <v>2025</v>
      </c>
      <c r="E546" t="s">
        <v>1322</v>
      </c>
      <c r="F546" t="s">
        <v>11141</v>
      </c>
    </row>
    <row r="547" spans="1:7" x14ac:dyDescent="0.25">
      <c r="A547" t="s">
        <v>11142</v>
      </c>
      <c r="B547" t="s">
        <v>11005</v>
      </c>
      <c r="C547" t="s">
        <v>11006</v>
      </c>
      <c r="D547">
        <v>2025</v>
      </c>
      <c r="E547" t="s">
        <v>1322</v>
      </c>
      <c r="F547" t="s">
        <v>11143</v>
      </c>
    </row>
    <row r="548" spans="1:7" x14ac:dyDescent="0.25">
      <c r="A548" t="s">
        <v>11144</v>
      </c>
      <c r="B548" t="s">
        <v>10839</v>
      </c>
      <c r="C548" t="s">
        <v>11145</v>
      </c>
      <c r="D548">
        <v>2018</v>
      </c>
      <c r="E548" t="s">
        <v>1443</v>
      </c>
      <c r="F548" t="s">
        <v>11146</v>
      </c>
      <c r="G548" t="s">
        <v>10029</v>
      </c>
    </row>
    <row r="549" spans="1:7" x14ac:dyDescent="0.25">
      <c r="A549" t="s">
        <v>11147</v>
      </c>
      <c r="B549" t="s">
        <v>10839</v>
      </c>
      <c r="C549" t="s">
        <v>11145</v>
      </c>
      <c r="D549">
        <v>2018</v>
      </c>
      <c r="E549" t="s">
        <v>1443</v>
      </c>
      <c r="F549" t="s">
        <v>11148</v>
      </c>
    </row>
    <row r="550" spans="1:7" x14ac:dyDescent="0.25">
      <c r="A550" t="s">
        <v>11149</v>
      </c>
      <c r="B550" t="s">
        <v>10839</v>
      </c>
      <c r="C550" t="s">
        <v>11145</v>
      </c>
      <c r="D550">
        <v>2018</v>
      </c>
      <c r="E550" t="s">
        <v>1443</v>
      </c>
      <c r="F550" t="s">
        <v>11150</v>
      </c>
    </row>
    <row r="551" spans="1:7" x14ac:dyDescent="0.25">
      <c r="A551" t="s">
        <v>11151</v>
      </c>
      <c r="B551" t="s">
        <v>10839</v>
      </c>
      <c r="C551" t="s">
        <v>11145</v>
      </c>
      <c r="D551">
        <v>2018</v>
      </c>
      <c r="E551" t="s">
        <v>1443</v>
      </c>
      <c r="F551" t="s">
        <v>11152</v>
      </c>
    </row>
    <row r="552" spans="1:7" x14ac:dyDescent="0.25">
      <c r="A552" t="s">
        <v>11153</v>
      </c>
      <c r="B552" t="s">
        <v>10839</v>
      </c>
      <c r="C552" t="s">
        <v>11145</v>
      </c>
      <c r="D552">
        <v>2018</v>
      </c>
      <c r="E552" t="s">
        <v>1443</v>
      </c>
      <c r="F552" t="s">
        <v>11154</v>
      </c>
    </row>
    <row r="553" spans="1:7" x14ac:dyDescent="0.25">
      <c r="A553" t="s">
        <v>11155</v>
      </c>
      <c r="B553" t="s">
        <v>10839</v>
      </c>
      <c r="C553" t="s">
        <v>11145</v>
      </c>
      <c r="D553">
        <v>2018</v>
      </c>
      <c r="E553" t="s">
        <v>1443</v>
      </c>
      <c r="F553" t="s">
        <v>11156</v>
      </c>
    </row>
    <row r="554" spans="1:7" x14ac:dyDescent="0.25">
      <c r="A554" t="s">
        <v>11157</v>
      </c>
      <c r="B554" t="s">
        <v>10839</v>
      </c>
      <c r="C554" t="s">
        <v>11145</v>
      </c>
      <c r="D554">
        <v>2018</v>
      </c>
      <c r="E554" t="s">
        <v>1443</v>
      </c>
      <c r="F554" t="s">
        <v>11158</v>
      </c>
    </row>
    <row r="555" spans="1:7" x14ac:dyDescent="0.25">
      <c r="A555" t="s">
        <v>11159</v>
      </c>
      <c r="B555" t="s">
        <v>10839</v>
      </c>
      <c r="C555" t="s">
        <v>11145</v>
      </c>
      <c r="D555">
        <v>2018</v>
      </c>
      <c r="E555" t="s">
        <v>1443</v>
      </c>
      <c r="F555" t="s">
        <v>11160</v>
      </c>
    </row>
    <row r="556" spans="1:7" x14ac:dyDescent="0.25">
      <c r="A556" t="s">
        <v>11161</v>
      </c>
      <c r="B556" t="s">
        <v>10839</v>
      </c>
      <c r="C556" t="s">
        <v>11145</v>
      </c>
      <c r="D556">
        <v>2018</v>
      </c>
      <c r="E556" t="s">
        <v>1443</v>
      </c>
      <c r="F556" t="s">
        <v>11162</v>
      </c>
    </row>
    <row r="557" spans="1:7" x14ac:dyDescent="0.25">
      <c r="A557" t="s">
        <v>11163</v>
      </c>
      <c r="B557" t="s">
        <v>10839</v>
      </c>
      <c r="C557" t="s">
        <v>11145</v>
      </c>
      <c r="D557">
        <v>2018</v>
      </c>
      <c r="E557" t="s">
        <v>1443</v>
      </c>
      <c r="F557" t="s">
        <v>11164</v>
      </c>
    </row>
    <row r="558" spans="1:7" x14ac:dyDescent="0.25">
      <c r="A558" t="s">
        <v>531</v>
      </c>
      <c r="B558" t="s">
        <v>10839</v>
      </c>
      <c r="C558" t="s">
        <v>11145</v>
      </c>
      <c r="D558">
        <v>2018</v>
      </c>
      <c r="E558" t="s">
        <v>1443</v>
      </c>
      <c r="F558" t="s">
        <v>11165</v>
      </c>
    </row>
    <row r="559" spans="1:7" x14ac:dyDescent="0.25">
      <c r="A559" t="s">
        <v>11166</v>
      </c>
      <c r="B559" t="s">
        <v>10839</v>
      </c>
      <c r="C559" t="s">
        <v>11145</v>
      </c>
      <c r="D559">
        <v>2018</v>
      </c>
      <c r="E559" t="s">
        <v>1443</v>
      </c>
      <c r="F559" t="s">
        <v>11167</v>
      </c>
    </row>
    <row r="560" spans="1:7" x14ac:dyDescent="0.25">
      <c r="A560" t="s">
        <v>11168</v>
      </c>
      <c r="B560" t="s">
        <v>10839</v>
      </c>
      <c r="C560" t="s">
        <v>11145</v>
      </c>
      <c r="D560">
        <v>2018</v>
      </c>
      <c r="E560" t="s">
        <v>1443</v>
      </c>
      <c r="F560" t="s">
        <v>11169</v>
      </c>
    </row>
    <row r="561" spans="1:6" x14ac:dyDescent="0.25">
      <c r="A561" t="s">
        <v>11170</v>
      </c>
      <c r="B561" t="s">
        <v>10839</v>
      </c>
      <c r="C561" t="s">
        <v>11145</v>
      </c>
      <c r="D561">
        <v>2018</v>
      </c>
      <c r="E561" t="s">
        <v>1443</v>
      </c>
      <c r="F561" t="s">
        <v>11171</v>
      </c>
    </row>
    <row r="562" spans="1:6" x14ac:dyDescent="0.25">
      <c r="A562" t="s">
        <v>11172</v>
      </c>
      <c r="B562" t="s">
        <v>10839</v>
      </c>
      <c r="C562" t="s">
        <v>11145</v>
      </c>
      <c r="D562">
        <v>2018</v>
      </c>
      <c r="E562" t="s">
        <v>1443</v>
      </c>
      <c r="F562" t="s">
        <v>11173</v>
      </c>
    </row>
    <row r="563" spans="1:6" x14ac:dyDescent="0.25">
      <c r="A563" t="s">
        <v>11174</v>
      </c>
      <c r="B563" t="s">
        <v>10839</v>
      </c>
      <c r="C563" t="s">
        <v>11145</v>
      </c>
      <c r="D563">
        <v>2018</v>
      </c>
      <c r="E563" t="s">
        <v>1443</v>
      </c>
      <c r="F563" t="s">
        <v>11175</v>
      </c>
    </row>
    <row r="564" spans="1:6" x14ac:dyDescent="0.25">
      <c r="A564" t="s">
        <v>11176</v>
      </c>
      <c r="B564" t="s">
        <v>10839</v>
      </c>
      <c r="C564" t="s">
        <v>11145</v>
      </c>
      <c r="D564">
        <v>2018</v>
      </c>
      <c r="E564" t="s">
        <v>1443</v>
      </c>
      <c r="F564" t="s">
        <v>11177</v>
      </c>
    </row>
    <row r="565" spans="1:6" x14ac:dyDescent="0.25">
      <c r="A565" t="s">
        <v>11178</v>
      </c>
      <c r="B565" t="s">
        <v>10839</v>
      </c>
      <c r="C565" t="s">
        <v>11145</v>
      </c>
      <c r="D565">
        <v>2018</v>
      </c>
      <c r="E565" t="s">
        <v>1443</v>
      </c>
      <c r="F565" t="s">
        <v>11179</v>
      </c>
    </row>
    <row r="566" spans="1:6" x14ac:dyDescent="0.25">
      <c r="A566" t="s">
        <v>11180</v>
      </c>
      <c r="B566" t="s">
        <v>10839</v>
      </c>
      <c r="C566" t="s">
        <v>11145</v>
      </c>
      <c r="D566">
        <v>2018</v>
      </c>
      <c r="E566" t="s">
        <v>1443</v>
      </c>
      <c r="F566" t="s">
        <v>11181</v>
      </c>
    </row>
    <row r="567" spans="1:6" x14ac:dyDescent="0.25">
      <c r="A567" t="s">
        <v>11182</v>
      </c>
      <c r="B567" t="s">
        <v>10839</v>
      </c>
      <c r="C567" t="s">
        <v>11145</v>
      </c>
      <c r="D567">
        <v>2018</v>
      </c>
      <c r="E567" t="s">
        <v>1443</v>
      </c>
      <c r="F567" t="s">
        <v>11183</v>
      </c>
    </row>
    <row r="568" spans="1:6" x14ac:dyDescent="0.25">
      <c r="A568" t="s">
        <v>11184</v>
      </c>
      <c r="B568" t="s">
        <v>10839</v>
      </c>
      <c r="C568" t="s">
        <v>11145</v>
      </c>
      <c r="D568">
        <v>2018</v>
      </c>
      <c r="E568" t="s">
        <v>1443</v>
      </c>
      <c r="F568" t="s">
        <v>11185</v>
      </c>
    </row>
    <row r="569" spans="1:6" x14ac:dyDescent="0.25">
      <c r="A569" t="s">
        <v>11186</v>
      </c>
      <c r="B569" t="s">
        <v>10839</v>
      </c>
      <c r="C569" t="s">
        <v>11145</v>
      </c>
      <c r="D569">
        <v>2018</v>
      </c>
      <c r="E569" t="s">
        <v>1443</v>
      </c>
      <c r="F569" t="s">
        <v>11187</v>
      </c>
    </row>
    <row r="570" spans="1:6" x14ac:dyDescent="0.25">
      <c r="A570" t="s">
        <v>11188</v>
      </c>
      <c r="B570" t="s">
        <v>10839</v>
      </c>
      <c r="C570" t="s">
        <v>11145</v>
      </c>
      <c r="D570">
        <v>2018</v>
      </c>
      <c r="E570" t="s">
        <v>1443</v>
      </c>
      <c r="F570" t="s">
        <v>11189</v>
      </c>
    </row>
    <row r="571" spans="1:6" x14ac:dyDescent="0.25">
      <c r="A571" t="s">
        <v>1443</v>
      </c>
      <c r="B571" t="s">
        <v>10839</v>
      </c>
      <c r="C571" t="s">
        <v>11145</v>
      </c>
      <c r="D571">
        <v>2018</v>
      </c>
      <c r="E571" t="s">
        <v>1443</v>
      </c>
      <c r="F571" t="s">
        <v>11190</v>
      </c>
    </row>
    <row r="572" spans="1:6" x14ac:dyDescent="0.25">
      <c r="A572" t="s">
        <v>11191</v>
      </c>
      <c r="B572" t="s">
        <v>10839</v>
      </c>
      <c r="C572" t="s">
        <v>11145</v>
      </c>
      <c r="D572">
        <v>2018</v>
      </c>
      <c r="E572" t="s">
        <v>1443</v>
      </c>
      <c r="F572" t="s">
        <v>11192</v>
      </c>
    </row>
    <row r="573" spans="1:6" x14ac:dyDescent="0.25">
      <c r="A573" t="s">
        <v>11193</v>
      </c>
      <c r="B573" t="s">
        <v>10839</v>
      </c>
      <c r="C573" t="s">
        <v>11145</v>
      </c>
      <c r="D573">
        <v>2018</v>
      </c>
      <c r="E573" t="s">
        <v>1443</v>
      </c>
      <c r="F573" t="s">
        <v>11194</v>
      </c>
    </row>
    <row r="574" spans="1:6" x14ac:dyDescent="0.25">
      <c r="A574" t="s">
        <v>11195</v>
      </c>
      <c r="B574" t="s">
        <v>11196</v>
      </c>
      <c r="C574" t="s">
        <v>11197</v>
      </c>
      <c r="D574">
        <v>2023</v>
      </c>
      <c r="E574" t="s">
        <v>1549</v>
      </c>
      <c r="F574" t="s">
        <v>11198</v>
      </c>
    </row>
    <row r="575" spans="1:6" x14ac:dyDescent="0.25">
      <c r="A575" t="s">
        <v>11199</v>
      </c>
      <c r="B575" t="s">
        <v>11196</v>
      </c>
      <c r="C575" t="s">
        <v>11197</v>
      </c>
      <c r="D575">
        <v>2023</v>
      </c>
      <c r="E575" t="s">
        <v>1549</v>
      </c>
      <c r="F575" t="s">
        <v>11200</v>
      </c>
    </row>
    <row r="576" spans="1:6" x14ac:dyDescent="0.25">
      <c r="A576" t="s">
        <v>11201</v>
      </c>
      <c r="B576" t="s">
        <v>11196</v>
      </c>
      <c r="C576" t="s">
        <v>11197</v>
      </c>
      <c r="D576">
        <v>2023</v>
      </c>
      <c r="E576" t="s">
        <v>1549</v>
      </c>
      <c r="F576" t="s">
        <v>11202</v>
      </c>
    </row>
    <row r="577" spans="1:7" x14ac:dyDescent="0.25">
      <c r="A577" t="s">
        <v>11203</v>
      </c>
      <c r="B577" t="s">
        <v>11196</v>
      </c>
      <c r="C577" t="s">
        <v>11197</v>
      </c>
      <c r="D577">
        <v>2023</v>
      </c>
      <c r="E577" t="s">
        <v>1549</v>
      </c>
      <c r="F577" t="s">
        <v>11204</v>
      </c>
    </row>
    <row r="578" spans="1:7" x14ac:dyDescent="0.25">
      <c r="A578" t="s">
        <v>11205</v>
      </c>
      <c r="B578" t="s">
        <v>11196</v>
      </c>
      <c r="C578" t="s">
        <v>11197</v>
      </c>
      <c r="D578">
        <v>2023</v>
      </c>
      <c r="E578" t="s">
        <v>1549</v>
      </c>
      <c r="F578" t="s">
        <v>11206</v>
      </c>
    </row>
    <row r="579" spans="1:7" x14ac:dyDescent="0.25">
      <c r="A579" t="s">
        <v>11207</v>
      </c>
      <c r="B579" t="s">
        <v>11196</v>
      </c>
      <c r="C579" t="s">
        <v>11197</v>
      </c>
      <c r="D579">
        <v>2023</v>
      </c>
      <c r="E579" t="s">
        <v>1549</v>
      </c>
      <c r="F579" t="s">
        <v>11208</v>
      </c>
      <c r="G579" t="s">
        <v>10029</v>
      </c>
    </row>
    <row r="580" spans="1:7" x14ac:dyDescent="0.25">
      <c r="A580" t="s">
        <v>11209</v>
      </c>
      <c r="B580" t="s">
        <v>11196</v>
      </c>
      <c r="C580" t="s">
        <v>11197</v>
      </c>
      <c r="D580">
        <v>2023</v>
      </c>
      <c r="E580" t="s">
        <v>1549</v>
      </c>
      <c r="F580" t="s">
        <v>11210</v>
      </c>
    </row>
    <row r="581" spans="1:7" x14ac:dyDescent="0.25">
      <c r="A581" t="s">
        <v>11211</v>
      </c>
      <c r="B581" t="s">
        <v>11196</v>
      </c>
      <c r="C581" t="s">
        <v>11197</v>
      </c>
      <c r="D581">
        <v>2023</v>
      </c>
      <c r="E581" t="s">
        <v>1549</v>
      </c>
      <c r="F581" t="s">
        <v>11212</v>
      </c>
    </row>
    <row r="582" spans="1:7" x14ac:dyDescent="0.25">
      <c r="A582" t="s">
        <v>11213</v>
      </c>
      <c r="B582" t="s">
        <v>11196</v>
      </c>
      <c r="C582" t="s">
        <v>11197</v>
      </c>
      <c r="D582">
        <v>2023</v>
      </c>
      <c r="E582" t="s">
        <v>1549</v>
      </c>
      <c r="F582" t="s">
        <v>11214</v>
      </c>
    </row>
    <row r="583" spans="1:7" x14ac:dyDescent="0.25">
      <c r="A583" t="s">
        <v>11215</v>
      </c>
      <c r="B583" t="s">
        <v>11196</v>
      </c>
      <c r="C583" t="s">
        <v>11197</v>
      </c>
      <c r="D583">
        <v>2023</v>
      </c>
      <c r="E583" t="s">
        <v>1549</v>
      </c>
      <c r="F583" t="s">
        <v>11216</v>
      </c>
    </row>
    <row r="584" spans="1:7" x14ac:dyDescent="0.25">
      <c r="A584" t="s">
        <v>11217</v>
      </c>
      <c r="B584" t="s">
        <v>11196</v>
      </c>
      <c r="C584" t="s">
        <v>11197</v>
      </c>
      <c r="D584">
        <v>2023</v>
      </c>
      <c r="E584" t="s">
        <v>1549</v>
      </c>
      <c r="F584" t="s">
        <v>11218</v>
      </c>
    </row>
    <row r="585" spans="1:7" x14ac:dyDescent="0.25">
      <c r="A585" t="s">
        <v>11219</v>
      </c>
      <c r="B585" t="s">
        <v>11196</v>
      </c>
      <c r="C585" t="s">
        <v>11197</v>
      </c>
      <c r="D585">
        <v>2023</v>
      </c>
      <c r="E585" t="s">
        <v>1549</v>
      </c>
      <c r="F585" t="s">
        <v>11220</v>
      </c>
    </row>
    <row r="586" spans="1:7" x14ac:dyDescent="0.25">
      <c r="A586" t="s">
        <v>11221</v>
      </c>
      <c r="B586" t="s">
        <v>11196</v>
      </c>
      <c r="C586" t="s">
        <v>11197</v>
      </c>
      <c r="D586">
        <v>2023</v>
      </c>
      <c r="E586" t="s">
        <v>1549</v>
      </c>
      <c r="F586" t="s">
        <v>11222</v>
      </c>
    </row>
    <row r="587" spans="1:7" x14ac:dyDescent="0.25">
      <c r="A587" t="s">
        <v>11223</v>
      </c>
      <c r="B587" t="s">
        <v>11196</v>
      </c>
      <c r="C587" t="s">
        <v>11197</v>
      </c>
      <c r="D587">
        <v>2023</v>
      </c>
      <c r="E587" t="s">
        <v>1549</v>
      </c>
      <c r="F587" t="s">
        <v>11224</v>
      </c>
    </row>
    <row r="588" spans="1:7" x14ac:dyDescent="0.25">
      <c r="A588" t="s">
        <v>11225</v>
      </c>
      <c r="B588" t="s">
        <v>11196</v>
      </c>
      <c r="C588" t="s">
        <v>11197</v>
      </c>
      <c r="D588">
        <v>2023</v>
      </c>
      <c r="E588" t="s">
        <v>1549</v>
      </c>
      <c r="F588" t="s">
        <v>11226</v>
      </c>
    </row>
    <row r="589" spans="1:7" x14ac:dyDescent="0.25">
      <c r="A589" t="s">
        <v>11227</v>
      </c>
      <c r="B589" t="s">
        <v>11196</v>
      </c>
      <c r="C589" t="s">
        <v>11197</v>
      </c>
      <c r="D589">
        <v>2023</v>
      </c>
      <c r="E589" t="s">
        <v>1549</v>
      </c>
      <c r="F589" t="s">
        <v>11228</v>
      </c>
    </row>
    <row r="590" spans="1:7" x14ac:dyDescent="0.25">
      <c r="A590" t="s">
        <v>11229</v>
      </c>
      <c r="B590" t="s">
        <v>11196</v>
      </c>
      <c r="C590" t="s">
        <v>11197</v>
      </c>
      <c r="D590">
        <v>2023</v>
      </c>
      <c r="E590" t="s">
        <v>1549</v>
      </c>
      <c r="F590" t="s">
        <v>11230</v>
      </c>
    </row>
    <row r="591" spans="1:7" x14ac:dyDescent="0.25">
      <c r="A591" t="s">
        <v>11231</v>
      </c>
      <c r="B591" t="s">
        <v>11196</v>
      </c>
      <c r="C591" t="s">
        <v>11197</v>
      </c>
      <c r="D591">
        <v>2023</v>
      </c>
      <c r="E591" t="s">
        <v>1549</v>
      </c>
      <c r="F591" t="s">
        <v>11232</v>
      </c>
    </row>
    <row r="592" spans="1:7" x14ac:dyDescent="0.25">
      <c r="A592" t="s">
        <v>11233</v>
      </c>
      <c r="B592" t="s">
        <v>11196</v>
      </c>
      <c r="C592" t="s">
        <v>11197</v>
      </c>
      <c r="D592">
        <v>2023</v>
      </c>
      <c r="E592" t="s">
        <v>1549</v>
      </c>
      <c r="F592" t="s">
        <v>11234</v>
      </c>
    </row>
    <row r="593" spans="1:7" x14ac:dyDescent="0.25">
      <c r="A593" t="s">
        <v>11235</v>
      </c>
      <c r="B593" t="s">
        <v>11196</v>
      </c>
      <c r="C593" t="s">
        <v>11197</v>
      </c>
      <c r="D593">
        <v>2023</v>
      </c>
      <c r="E593" t="s">
        <v>1549</v>
      </c>
      <c r="F593" t="s">
        <v>11236</v>
      </c>
    </row>
    <row r="594" spans="1:7" x14ac:dyDescent="0.25">
      <c r="A594" t="s">
        <v>11237</v>
      </c>
      <c r="B594" t="s">
        <v>11196</v>
      </c>
      <c r="C594" t="s">
        <v>11197</v>
      </c>
      <c r="D594">
        <v>2023</v>
      </c>
      <c r="E594" t="s">
        <v>1549</v>
      </c>
      <c r="F594" t="s">
        <v>11238</v>
      </c>
    </row>
    <row r="595" spans="1:7" x14ac:dyDescent="0.25">
      <c r="A595" t="s">
        <v>11239</v>
      </c>
      <c r="B595" t="s">
        <v>11196</v>
      </c>
      <c r="C595" t="s">
        <v>11197</v>
      </c>
      <c r="D595">
        <v>2023</v>
      </c>
      <c r="E595" t="s">
        <v>1549</v>
      </c>
      <c r="F595" t="s">
        <v>11240</v>
      </c>
    </row>
    <row r="596" spans="1:7" x14ac:dyDescent="0.25">
      <c r="A596" t="s">
        <v>11241</v>
      </c>
      <c r="B596" t="s">
        <v>11196</v>
      </c>
      <c r="C596" t="s">
        <v>11197</v>
      </c>
      <c r="D596">
        <v>2023</v>
      </c>
      <c r="E596" t="s">
        <v>1549</v>
      </c>
      <c r="F596" t="s">
        <v>11242</v>
      </c>
    </row>
    <row r="597" spans="1:7" x14ac:dyDescent="0.25">
      <c r="A597" t="s">
        <v>11243</v>
      </c>
      <c r="B597" t="s">
        <v>11196</v>
      </c>
      <c r="C597" t="s">
        <v>11197</v>
      </c>
      <c r="D597">
        <v>2023</v>
      </c>
      <c r="E597" t="s">
        <v>1549</v>
      </c>
      <c r="F597" t="s">
        <v>11244</v>
      </c>
    </row>
    <row r="598" spans="1:7" x14ac:dyDescent="0.25">
      <c r="A598" t="s">
        <v>11245</v>
      </c>
      <c r="B598" t="s">
        <v>11196</v>
      </c>
      <c r="C598" t="s">
        <v>11197</v>
      </c>
      <c r="D598">
        <v>2023</v>
      </c>
      <c r="E598" t="s">
        <v>1549</v>
      </c>
      <c r="F598" t="s">
        <v>11246</v>
      </c>
    </row>
    <row r="599" spans="1:7" x14ac:dyDescent="0.25">
      <c r="A599" t="s">
        <v>11247</v>
      </c>
      <c r="B599" t="s">
        <v>11196</v>
      </c>
      <c r="C599" t="s">
        <v>11197</v>
      </c>
      <c r="D599">
        <v>2023</v>
      </c>
      <c r="E599" t="s">
        <v>1549</v>
      </c>
      <c r="F599" t="s">
        <v>11248</v>
      </c>
    </row>
    <row r="600" spans="1:7" x14ac:dyDescent="0.25">
      <c r="A600" t="s">
        <v>11249</v>
      </c>
      <c r="B600" t="s">
        <v>11196</v>
      </c>
      <c r="C600" t="s">
        <v>11197</v>
      </c>
      <c r="D600">
        <v>2023</v>
      </c>
      <c r="E600" t="s">
        <v>1549</v>
      </c>
      <c r="F600" t="s">
        <v>11250</v>
      </c>
    </row>
    <row r="601" spans="1:7" x14ac:dyDescent="0.25">
      <c r="A601" t="s">
        <v>11251</v>
      </c>
      <c r="B601" t="s">
        <v>11196</v>
      </c>
      <c r="C601" t="s">
        <v>11197</v>
      </c>
      <c r="D601">
        <v>2023</v>
      </c>
      <c r="E601" t="s">
        <v>1549</v>
      </c>
      <c r="F601" t="s">
        <v>11252</v>
      </c>
    </row>
    <row r="602" spans="1:7" x14ac:dyDescent="0.25">
      <c r="A602" t="s">
        <v>11253</v>
      </c>
      <c r="B602" t="s">
        <v>11196</v>
      </c>
      <c r="C602" t="s">
        <v>11197</v>
      </c>
      <c r="D602">
        <v>2023</v>
      </c>
      <c r="E602" t="s">
        <v>1549</v>
      </c>
      <c r="F602" t="s">
        <v>11254</v>
      </c>
    </row>
    <row r="603" spans="1:7" x14ac:dyDescent="0.25">
      <c r="A603" t="s">
        <v>11255</v>
      </c>
      <c r="B603" t="s">
        <v>11196</v>
      </c>
      <c r="C603" t="s">
        <v>11197</v>
      </c>
      <c r="D603">
        <v>2023</v>
      </c>
      <c r="E603" t="s">
        <v>1549</v>
      </c>
      <c r="F603" t="s">
        <v>11256</v>
      </c>
    </row>
    <row r="604" spans="1:7" x14ac:dyDescent="0.25">
      <c r="A604" t="s">
        <v>11257</v>
      </c>
      <c r="B604" t="s">
        <v>11258</v>
      </c>
      <c r="C604" t="s">
        <v>11259</v>
      </c>
      <c r="D604">
        <v>2021</v>
      </c>
      <c r="E604" t="s">
        <v>1576</v>
      </c>
      <c r="F604" t="s">
        <v>11260</v>
      </c>
      <c r="G604" t="s">
        <v>10029</v>
      </c>
    </row>
    <row r="605" spans="1:7" x14ac:dyDescent="0.25">
      <c r="A605" t="s">
        <v>11261</v>
      </c>
      <c r="B605" t="s">
        <v>11258</v>
      </c>
      <c r="C605" t="s">
        <v>11259</v>
      </c>
      <c r="D605">
        <v>2021</v>
      </c>
      <c r="E605" t="s">
        <v>1576</v>
      </c>
      <c r="F605" t="s">
        <v>11262</v>
      </c>
    </row>
    <row r="606" spans="1:7" x14ac:dyDescent="0.25">
      <c r="A606" t="s">
        <v>11263</v>
      </c>
      <c r="B606" t="s">
        <v>11258</v>
      </c>
      <c r="C606" t="s">
        <v>11259</v>
      </c>
      <c r="D606">
        <v>2021</v>
      </c>
      <c r="E606" t="s">
        <v>1576</v>
      </c>
      <c r="F606" t="s">
        <v>11264</v>
      </c>
    </row>
    <row r="607" spans="1:7" x14ac:dyDescent="0.25">
      <c r="A607" t="s">
        <v>11265</v>
      </c>
      <c r="B607" t="s">
        <v>11258</v>
      </c>
      <c r="C607" t="s">
        <v>11259</v>
      </c>
      <c r="D607">
        <v>2021</v>
      </c>
      <c r="E607" t="s">
        <v>1576</v>
      </c>
      <c r="F607" t="s">
        <v>11266</v>
      </c>
    </row>
    <row r="608" spans="1:7" x14ac:dyDescent="0.25">
      <c r="A608" t="s">
        <v>11267</v>
      </c>
      <c r="B608" t="s">
        <v>11258</v>
      </c>
      <c r="C608" t="s">
        <v>11259</v>
      </c>
      <c r="D608">
        <v>2021</v>
      </c>
      <c r="E608" t="s">
        <v>1576</v>
      </c>
      <c r="F608" t="s">
        <v>11268</v>
      </c>
    </row>
    <row r="609" spans="1:6" x14ac:dyDescent="0.25">
      <c r="A609" t="s">
        <v>11269</v>
      </c>
      <c r="B609" t="s">
        <v>11258</v>
      </c>
      <c r="C609" t="s">
        <v>11259</v>
      </c>
      <c r="D609">
        <v>2021</v>
      </c>
      <c r="E609" t="s">
        <v>1576</v>
      </c>
      <c r="F609" t="s">
        <v>11270</v>
      </c>
    </row>
    <row r="610" spans="1:6" x14ac:dyDescent="0.25">
      <c r="A610" t="s">
        <v>11271</v>
      </c>
      <c r="B610" t="s">
        <v>11258</v>
      </c>
      <c r="C610" t="s">
        <v>11259</v>
      </c>
      <c r="D610">
        <v>2021</v>
      </c>
      <c r="E610" t="s">
        <v>1576</v>
      </c>
      <c r="F610" t="s">
        <v>11272</v>
      </c>
    </row>
    <row r="611" spans="1:6" x14ac:dyDescent="0.25">
      <c r="A611" t="s">
        <v>11273</v>
      </c>
      <c r="B611" t="s">
        <v>11258</v>
      </c>
      <c r="C611" t="s">
        <v>11259</v>
      </c>
      <c r="D611">
        <v>2021</v>
      </c>
      <c r="E611" t="s">
        <v>1576</v>
      </c>
      <c r="F611" t="s">
        <v>11274</v>
      </c>
    </row>
    <row r="612" spans="1:6" x14ac:dyDescent="0.25">
      <c r="A612" t="s">
        <v>11275</v>
      </c>
      <c r="B612" t="s">
        <v>11258</v>
      </c>
      <c r="C612" t="s">
        <v>11259</v>
      </c>
      <c r="D612">
        <v>2021</v>
      </c>
      <c r="E612" t="s">
        <v>1576</v>
      </c>
      <c r="F612" t="s">
        <v>11276</v>
      </c>
    </row>
    <row r="613" spans="1:6" x14ac:dyDescent="0.25">
      <c r="A613" t="s">
        <v>11277</v>
      </c>
      <c r="B613" t="s">
        <v>11258</v>
      </c>
      <c r="C613" t="s">
        <v>11259</v>
      </c>
      <c r="D613">
        <v>2021</v>
      </c>
      <c r="E613" t="s">
        <v>1576</v>
      </c>
      <c r="F613" t="s">
        <v>11278</v>
      </c>
    </row>
    <row r="614" spans="1:6" x14ac:dyDescent="0.25">
      <c r="A614" t="s">
        <v>11279</v>
      </c>
      <c r="B614" t="s">
        <v>11258</v>
      </c>
      <c r="C614" t="s">
        <v>11259</v>
      </c>
      <c r="D614">
        <v>2021</v>
      </c>
      <c r="E614" t="s">
        <v>1576</v>
      </c>
      <c r="F614" t="s">
        <v>11280</v>
      </c>
    </row>
    <row r="615" spans="1:6" x14ac:dyDescent="0.25">
      <c r="A615" t="s">
        <v>11281</v>
      </c>
      <c r="B615" t="s">
        <v>11258</v>
      </c>
      <c r="C615" t="s">
        <v>11259</v>
      </c>
      <c r="D615">
        <v>2021</v>
      </c>
      <c r="E615" t="s">
        <v>1576</v>
      </c>
      <c r="F615" t="s">
        <v>11282</v>
      </c>
    </row>
    <row r="616" spans="1:6" x14ac:dyDescent="0.25">
      <c r="A616" t="s">
        <v>11283</v>
      </c>
      <c r="B616" t="s">
        <v>11258</v>
      </c>
      <c r="C616" t="s">
        <v>11259</v>
      </c>
      <c r="D616">
        <v>2021</v>
      </c>
      <c r="E616" t="s">
        <v>1576</v>
      </c>
      <c r="F616" t="s">
        <v>11284</v>
      </c>
    </row>
    <row r="617" spans="1:6" x14ac:dyDescent="0.25">
      <c r="A617" t="s">
        <v>11285</v>
      </c>
      <c r="B617" t="s">
        <v>11258</v>
      </c>
      <c r="C617" t="s">
        <v>11259</v>
      </c>
      <c r="D617">
        <v>2021</v>
      </c>
      <c r="E617" t="s">
        <v>1576</v>
      </c>
      <c r="F617" t="s">
        <v>11286</v>
      </c>
    </row>
    <row r="618" spans="1:6" x14ac:dyDescent="0.25">
      <c r="A618" t="s">
        <v>11287</v>
      </c>
      <c r="B618" t="s">
        <v>11258</v>
      </c>
      <c r="C618" t="s">
        <v>11259</v>
      </c>
      <c r="D618">
        <v>2021</v>
      </c>
      <c r="E618" t="s">
        <v>1576</v>
      </c>
      <c r="F618" t="s">
        <v>11288</v>
      </c>
    </row>
    <row r="619" spans="1:6" x14ac:dyDescent="0.25">
      <c r="A619" t="s">
        <v>11289</v>
      </c>
      <c r="B619" t="s">
        <v>11258</v>
      </c>
      <c r="C619" t="s">
        <v>11259</v>
      </c>
      <c r="D619">
        <v>2021</v>
      </c>
      <c r="E619" t="s">
        <v>1576</v>
      </c>
      <c r="F619" t="s">
        <v>11290</v>
      </c>
    </row>
    <row r="620" spans="1:6" x14ac:dyDescent="0.25">
      <c r="A620" t="s">
        <v>11291</v>
      </c>
      <c r="B620" t="s">
        <v>11258</v>
      </c>
      <c r="C620" t="s">
        <v>11259</v>
      </c>
      <c r="D620">
        <v>2021</v>
      </c>
      <c r="E620" t="s">
        <v>1576</v>
      </c>
      <c r="F620" t="s">
        <v>11292</v>
      </c>
    </row>
    <row r="621" spans="1:6" x14ac:dyDescent="0.25">
      <c r="A621" t="s">
        <v>11293</v>
      </c>
      <c r="B621" t="s">
        <v>11258</v>
      </c>
      <c r="C621" t="s">
        <v>11259</v>
      </c>
      <c r="D621">
        <v>2021</v>
      </c>
      <c r="E621" t="s">
        <v>1576</v>
      </c>
      <c r="F621" t="s">
        <v>11294</v>
      </c>
    </row>
    <row r="622" spans="1:6" x14ac:dyDescent="0.25">
      <c r="A622" t="s">
        <v>11295</v>
      </c>
      <c r="B622" t="s">
        <v>11258</v>
      </c>
      <c r="C622" t="s">
        <v>11259</v>
      </c>
      <c r="D622">
        <v>2021</v>
      </c>
      <c r="E622" t="s">
        <v>1576</v>
      </c>
      <c r="F622" t="s">
        <v>11296</v>
      </c>
    </row>
    <row r="623" spans="1:6" x14ac:dyDescent="0.25">
      <c r="A623" t="s">
        <v>11297</v>
      </c>
      <c r="B623" t="s">
        <v>11258</v>
      </c>
      <c r="C623" t="s">
        <v>11259</v>
      </c>
      <c r="D623">
        <v>2021</v>
      </c>
      <c r="E623" t="s">
        <v>1576</v>
      </c>
      <c r="F623" t="s">
        <v>11298</v>
      </c>
    </row>
    <row r="624" spans="1:6" x14ac:dyDescent="0.25">
      <c r="A624" t="s">
        <v>11299</v>
      </c>
      <c r="B624" t="s">
        <v>11258</v>
      </c>
      <c r="C624" t="s">
        <v>11259</v>
      </c>
      <c r="D624">
        <v>2021</v>
      </c>
      <c r="E624" t="s">
        <v>1576</v>
      </c>
      <c r="F624" t="s">
        <v>11300</v>
      </c>
    </row>
    <row r="625" spans="1:7" x14ac:dyDescent="0.25">
      <c r="A625" t="s">
        <v>11301</v>
      </c>
      <c r="B625" t="s">
        <v>11258</v>
      </c>
      <c r="C625" t="s">
        <v>11259</v>
      </c>
      <c r="D625">
        <v>2021</v>
      </c>
      <c r="E625" t="s">
        <v>1576</v>
      </c>
      <c r="F625" t="s">
        <v>11302</v>
      </c>
    </row>
    <row r="626" spans="1:7" x14ac:dyDescent="0.25">
      <c r="A626" t="s">
        <v>11303</v>
      </c>
      <c r="B626" t="s">
        <v>11304</v>
      </c>
      <c r="C626" t="s">
        <v>11305</v>
      </c>
      <c r="D626">
        <v>2025</v>
      </c>
      <c r="E626" t="s">
        <v>1621</v>
      </c>
      <c r="F626" t="s">
        <v>11306</v>
      </c>
      <c r="G626" t="s">
        <v>10029</v>
      </c>
    </row>
    <row r="627" spans="1:7" x14ac:dyDescent="0.25">
      <c r="A627" t="s">
        <v>11307</v>
      </c>
      <c r="B627" t="s">
        <v>11304</v>
      </c>
      <c r="C627" t="s">
        <v>11305</v>
      </c>
      <c r="D627">
        <v>2025</v>
      </c>
      <c r="E627" t="s">
        <v>1621</v>
      </c>
      <c r="F627" t="s">
        <v>11308</v>
      </c>
    </row>
    <row r="628" spans="1:7" x14ac:dyDescent="0.25">
      <c r="A628" t="s">
        <v>11309</v>
      </c>
      <c r="B628" t="s">
        <v>11304</v>
      </c>
      <c r="C628" t="s">
        <v>11305</v>
      </c>
      <c r="D628">
        <v>2025</v>
      </c>
      <c r="E628" t="s">
        <v>1621</v>
      </c>
      <c r="F628" t="s">
        <v>11310</v>
      </c>
    </row>
    <row r="629" spans="1:7" x14ac:dyDescent="0.25">
      <c r="A629" t="s">
        <v>11311</v>
      </c>
      <c r="B629" t="s">
        <v>11304</v>
      </c>
      <c r="C629" t="s">
        <v>11305</v>
      </c>
      <c r="D629">
        <v>2025</v>
      </c>
      <c r="E629" t="s">
        <v>1621</v>
      </c>
      <c r="F629" t="s">
        <v>11312</v>
      </c>
    </row>
    <row r="630" spans="1:7" x14ac:dyDescent="0.25">
      <c r="A630" t="s">
        <v>11313</v>
      </c>
      <c r="B630" t="s">
        <v>11304</v>
      </c>
      <c r="C630" t="s">
        <v>11305</v>
      </c>
      <c r="D630">
        <v>2025</v>
      </c>
      <c r="E630" t="s">
        <v>1621</v>
      </c>
      <c r="F630" t="s">
        <v>11314</v>
      </c>
    </row>
    <row r="631" spans="1:7" x14ac:dyDescent="0.25">
      <c r="A631" t="s">
        <v>11315</v>
      </c>
      <c r="B631" t="s">
        <v>11304</v>
      </c>
      <c r="C631" t="s">
        <v>11305</v>
      </c>
      <c r="D631">
        <v>2025</v>
      </c>
      <c r="E631" t="s">
        <v>1621</v>
      </c>
      <c r="F631" t="s">
        <v>11316</v>
      </c>
    </row>
    <row r="632" spans="1:7" x14ac:dyDescent="0.25">
      <c r="A632" t="s">
        <v>11317</v>
      </c>
      <c r="B632" t="s">
        <v>11304</v>
      </c>
      <c r="C632" t="s">
        <v>11305</v>
      </c>
      <c r="D632">
        <v>2025</v>
      </c>
      <c r="E632" t="s">
        <v>1621</v>
      </c>
      <c r="F632" t="s">
        <v>11318</v>
      </c>
    </row>
    <row r="633" spans="1:7" x14ac:dyDescent="0.25">
      <c r="A633" t="s">
        <v>11319</v>
      </c>
      <c r="B633" t="s">
        <v>11304</v>
      </c>
      <c r="C633" t="s">
        <v>11305</v>
      </c>
      <c r="D633">
        <v>2025</v>
      </c>
      <c r="E633" t="s">
        <v>1621</v>
      </c>
      <c r="F633" t="s">
        <v>11320</v>
      </c>
    </row>
    <row r="634" spans="1:7" x14ac:dyDescent="0.25">
      <c r="A634" t="s">
        <v>11321</v>
      </c>
      <c r="B634" t="s">
        <v>11304</v>
      </c>
      <c r="C634" t="s">
        <v>11305</v>
      </c>
      <c r="D634">
        <v>2025</v>
      </c>
      <c r="E634" t="s">
        <v>1621</v>
      </c>
      <c r="F634" t="s">
        <v>11322</v>
      </c>
    </row>
    <row r="635" spans="1:7" x14ac:dyDescent="0.25">
      <c r="A635" t="s">
        <v>11323</v>
      </c>
      <c r="B635" t="s">
        <v>11304</v>
      </c>
      <c r="C635" t="s">
        <v>11305</v>
      </c>
      <c r="D635">
        <v>2025</v>
      </c>
      <c r="E635" t="s">
        <v>1621</v>
      </c>
      <c r="F635" t="s">
        <v>11324</v>
      </c>
    </row>
    <row r="636" spans="1:7" x14ac:dyDescent="0.25">
      <c r="A636" t="s">
        <v>11325</v>
      </c>
      <c r="B636" t="s">
        <v>11304</v>
      </c>
      <c r="C636" t="s">
        <v>11305</v>
      </c>
      <c r="D636">
        <v>2025</v>
      </c>
      <c r="E636" t="s">
        <v>1621</v>
      </c>
      <c r="F636" t="s">
        <v>11326</v>
      </c>
    </row>
    <row r="637" spans="1:7" x14ac:dyDescent="0.25">
      <c r="A637" t="s">
        <v>11327</v>
      </c>
      <c r="B637" t="s">
        <v>11304</v>
      </c>
      <c r="C637" t="s">
        <v>11305</v>
      </c>
      <c r="D637">
        <v>2025</v>
      </c>
      <c r="E637" t="s">
        <v>1621</v>
      </c>
      <c r="F637" t="s">
        <v>11328</v>
      </c>
    </row>
    <row r="638" spans="1:7" x14ac:dyDescent="0.25">
      <c r="A638" t="s">
        <v>11329</v>
      </c>
      <c r="B638" t="s">
        <v>11304</v>
      </c>
      <c r="C638" t="s">
        <v>11305</v>
      </c>
      <c r="D638">
        <v>2025</v>
      </c>
      <c r="E638" t="s">
        <v>1621</v>
      </c>
      <c r="F638" t="s">
        <v>11330</v>
      </c>
    </row>
    <row r="639" spans="1:7" x14ac:dyDescent="0.25">
      <c r="A639" t="s">
        <v>11331</v>
      </c>
      <c r="B639" t="s">
        <v>11304</v>
      </c>
      <c r="C639" t="s">
        <v>11305</v>
      </c>
      <c r="D639">
        <v>2025</v>
      </c>
      <c r="E639" t="s">
        <v>1621</v>
      </c>
      <c r="F639" t="s">
        <v>11332</v>
      </c>
    </row>
    <row r="640" spans="1:7" x14ac:dyDescent="0.25">
      <c r="A640" t="s">
        <v>11333</v>
      </c>
      <c r="B640" t="s">
        <v>11304</v>
      </c>
      <c r="C640" t="s">
        <v>11305</v>
      </c>
      <c r="D640">
        <v>2025</v>
      </c>
      <c r="E640" t="s">
        <v>1621</v>
      </c>
      <c r="F640" t="s">
        <v>11334</v>
      </c>
    </row>
    <row r="641" spans="1:6" x14ac:dyDescent="0.25">
      <c r="A641" t="s">
        <v>11335</v>
      </c>
      <c r="B641" t="s">
        <v>11304</v>
      </c>
      <c r="C641" t="s">
        <v>11305</v>
      </c>
      <c r="D641">
        <v>2025</v>
      </c>
      <c r="E641" t="s">
        <v>1621</v>
      </c>
      <c r="F641" t="s">
        <v>11336</v>
      </c>
    </row>
    <row r="642" spans="1:6" x14ac:dyDescent="0.25">
      <c r="A642" t="s">
        <v>11337</v>
      </c>
      <c r="B642" t="s">
        <v>11304</v>
      </c>
      <c r="C642" t="s">
        <v>11305</v>
      </c>
      <c r="D642">
        <v>2025</v>
      </c>
      <c r="E642" t="s">
        <v>1621</v>
      </c>
      <c r="F642" t="s">
        <v>11338</v>
      </c>
    </row>
    <row r="643" spans="1:6" x14ac:dyDescent="0.25">
      <c r="A643" t="s">
        <v>11339</v>
      </c>
      <c r="B643" t="s">
        <v>11304</v>
      </c>
      <c r="C643" t="s">
        <v>11305</v>
      </c>
      <c r="D643">
        <v>2025</v>
      </c>
      <c r="E643" t="s">
        <v>1621</v>
      </c>
      <c r="F643" t="s">
        <v>11340</v>
      </c>
    </row>
    <row r="644" spans="1:6" x14ac:dyDescent="0.25">
      <c r="A644" t="s">
        <v>11341</v>
      </c>
      <c r="B644" t="s">
        <v>11304</v>
      </c>
      <c r="C644" t="s">
        <v>11305</v>
      </c>
      <c r="D644">
        <v>2025</v>
      </c>
      <c r="E644" t="s">
        <v>1621</v>
      </c>
      <c r="F644" t="s">
        <v>11342</v>
      </c>
    </row>
    <row r="645" spans="1:6" x14ac:dyDescent="0.25">
      <c r="A645" t="s">
        <v>11343</v>
      </c>
      <c r="B645" t="s">
        <v>11304</v>
      </c>
      <c r="C645" t="s">
        <v>11305</v>
      </c>
      <c r="D645">
        <v>2025</v>
      </c>
      <c r="E645" t="s">
        <v>1621</v>
      </c>
      <c r="F645" t="s">
        <v>11344</v>
      </c>
    </row>
    <row r="646" spans="1:6" x14ac:dyDescent="0.25">
      <c r="A646" t="s">
        <v>11345</v>
      </c>
      <c r="B646" t="s">
        <v>11304</v>
      </c>
      <c r="C646" t="s">
        <v>11305</v>
      </c>
      <c r="D646">
        <v>2025</v>
      </c>
      <c r="E646" t="s">
        <v>1621</v>
      </c>
      <c r="F646" t="s">
        <v>11346</v>
      </c>
    </row>
    <row r="647" spans="1:6" x14ac:dyDescent="0.25">
      <c r="A647" t="s">
        <v>11347</v>
      </c>
      <c r="B647" t="s">
        <v>11304</v>
      </c>
      <c r="C647" t="s">
        <v>11305</v>
      </c>
      <c r="D647">
        <v>2025</v>
      </c>
      <c r="E647" t="s">
        <v>1621</v>
      </c>
      <c r="F647" t="s">
        <v>11348</v>
      </c>
    </row>
    <row r="648" spans="1:6" x14ac:dyDescent="0.25">
      <c r="A648" t="s">
        <v>11349</v>
      </c>
      <c r="B648" t="s">
        <v>11304</v>
      </c>
      <c r="C648" t="s">
        <v>11305</v>
      </c>
      <c r="D648">
        <v>2025</v>
      </c>
      <c r="E648" t="s">
        <v>1621</v>
      </c>
      <c r="F648" t="s">
        <v>11350</v>
      </c>
    </row>
    <row r="649" spans="1:6" x14ac:dyDescent="0.25">
      <c r="A649" t="s">
        <v>11351</v>
      </c>
      <c r="B649" t="s">
        <v>11304</v>
      </c>
      <c r="C649" t="s">
        <v>11305</v>
      </c>
      <c r="D649">
        <v>2025</v>
      </c>
      <c r="E649" t="s">
        <v>1621</v>
      </c>
      <c r="F649" t="s">
        <v>11352</v>
      </c>
    </row>
    <row r="650" spans="1:6" x14ac:dyDescent="0.25">
      <c r="A650" t="s">
        <v>11353</v>
      </c>
      <c r="B650" t="s">
        <v>11304</v>
      </c>
      <c r="C650" t="s">
        <v>11305</v>
      </c>
      <c r="D650">
        <v>2025</v>
      </c>
      <c r="E650" t="s">
        <v>1621</v>
      </c>
      <c r="F650" t="s">
        <v>11354</v>
      </c>
    </row>
    <row r="651" spans="1:6" x14ac:dyDescent="0.25">
      <c r="A651" t="s">
        <v>11355</v>
      </c>
      <c r="B651" t="s">
        <v>11304</v>
      </c>
      <c r="C651" t="s">
        <v>11305</v>
      </c>
      <c r="D651">
        <v>2025</v>
      </c>
      <c r="E651" t="s">
        <v>1621</v>
      </c>
      <c r="F651" t="s">
        <v>11356</v>
      </c>
    </row>
    <row r="652" spans="1:6" x14ac:dyDescent="0.25">
      <c r="A652" t="s">
        <v>11357</v>
      </c>
      <c r="B652" t="s">
        <v>11358</v>
      </c>
      <c r="C652" t="s">
        <v>11359</v>
      </c>
      <c r="D652">
        <v>2026</v>
      </c>
      <c r="E652" t="s">
        <v>1649</v>
      </c>
      <c r="F652" t="s">
        <v>11360</v>
      </c>
    </row>
    <row r="653" spans="1:6" x14ac:dyDescent="0.25">
      <c r="A653" t="s">
        <v>11361</v>
      </c>
      <c r="B653" t="s">
        <v>11358</v>
      </c>
      <c r="C653" t="s">
        <v>11359</v>
      </c>
      <c r="D653">
        <v>2026</v>
      </c>
      <c r="E653" t="s">
        <v>1649</v>
      </c>
      <c r="F653" t="s">
        <v>11362</v>
      </c>
    </row>
    <row r="654" spans="1:6" x14ac:dyDescent="0.25">
      <c r="A654" t="s">
        <v>11363</v>
      </c>
      <c r="B654" t="s">
        <v>11358</v>
      </c>
      <c r="C654" t="s">
        <v>11359</v>
      </c>
      <c r="D654">
        <v>2026</v>
      </c>
      <c r="E654" t="s">
        <v>1649</v>
      </c>
      <c r="F654" t="s">
        <v>11364</v>
      </c>
    </row>
    <row r="655" spans="1:6" x14ac:dyDescent="0.25">
      <c r="A655" t="s">
        <v>11365</v>
      </c>
      <c r="B655" t="s">
        <v>11358</v>
      </c>
      <c r="C655" t="s">
        <v>11359</v>
      </c>
      <c r="D655">
        <v>2026</v>
      </c>
      <c r="E655" t="s">
        <v>1649</v>
      </c>
      <c r="F655" t="s">
        <v>11366</v>
      </c>
    </row>
    <row r="656" spans="1:6" x14ac:dyDescent="0.25">
      <c r="A656" t="s">
        <v>11367</v>
      </c>
      <c r="B656" t="s">
        <v>11358</v>
      </c>
      <c r="C656" t="s">
        <v>11359</v>
      </c>
      <c r="D656">
        <v>2026</v>
      </c>
      <c r="E656" t="s">
        <v>1649</v>
      </c>
      <c r="F656" t="s">
        <v>11368</v>
      </c>
    </row>
    <row r="657" spans="1:6" x14ac:dyDescent="0.25">
      <c r="A657" t="s">
        <v>11369</v>
      </c>
      <c r="B657" t="s">
        <v>11358</v>
      </c>
      <c r="C657" t="s">
        <v>11359</v>
      </c>
      <c r="D657">
        <v>2026</v>
      </c>
      <c r="E657" t="s">
        <v>1649</v>
      </c>
      <c r="F657" t="s">
        <v>11370</v>
      </c>
    </row>
    <row r="658" spans="1:6" x14ac:dyDescent="0.25">
      <c r="A658" t="s">
        <v>11371</v>
      </c>
      <c r="B658" t="s">
        <v>11358</v>
      </c>
      <c r="C658" t="s">
        <v>11359</v>
      </c>
      <c r="D658">
        <v>2026</v>
      </c>
      <c r="E658" t="s">
        <v>1649</v>
      </c>
      <c r="F658" t="s">
        <v>11372</v>
      </c>
    </row>
    <row r="659" spans="1:6" x14ac:dyDescent="0.25">
      <c r="A659" t="s">
        <v>11373</v>
      </c>
      <c r="B659" t="s">
        <v>11358</v>
      </c>
      <c r="C659" t="s">
        <v>11359</v>
      </c>
      <c r="D659">
        <v>2026</v>
      </c>
      <c r="E659" t="s">
        <v>1649</v>
      </c>
      <c r="F659" t="s">
        <v>11374</v>
      </c>
    </row>
    <row r="660" spans="1:6" x14ac:dyDescent="0.25">
      <c r="A660" t="s">
        <v>11375</v>
      </c>
      <c r="B660" t="s">
        <v>11358</v>
      </c>
      <c r="C660" t="s">
        <v>11359</v>
      </c>
      <c r="D660">
        <v>2026</v>
      </c>
      <c r="E660" t="s">
        <v>1649</v>
      </c>
      <c r="F660" t="s">
        <v>11376</v>
      </c>
    </row>
    <row r="661" spans="1:6" x14ac:dyDescent="0.25">
      <c r="A661" t="s">
        <v>11377</v>
      </c>
      <c r="B661" t="s">
        <v>11358</v>
      </c>
      <c r="C661" t="s">
        <v>11359</v>
      </c>
      <c r="D661">
        <v>2026</v>
      </c>
      <c r="E661" t="s">
        <v>1649</v>
      </c>
      <c r="F661" t="s">
        <v>11378</v>
      </c>
    </row>
    <row r="662" spans="1:6" x14ac:dyDescent="0.25">
      <c r="A662" t="s">
        <v>11379</v>
      </c>
      <c r="B662" t="s">
        <v>11358</v>
      </c>
      <c r="C662" t="s">
        <v>11359</v>
      </c>
      <c r="D662">
        <v>2026</v>
      </c>
      <c r="E662" t="s">
        <v>1649</v>
      </c>
      <c r="F662" t="s">
        <v>11380</v>
      </c>
    </row>
    <row r="663" spans="1:6" x14ac:dyDescent="0.25">
      <c r="A663" t="s">
        <v>11381</v>
      </c>
      <c r="B663" t="s">
        <v>11358</v>
      </c>
      <c r="C663" t="s">
        <v>11359</v>
      </c>
      <c r="D663">
        <v>2026</v>
      </c>
      <c r="E663" t="s">
        <v>1649</v>
      </c>
      <c r="F663" t="s">
        <v>11382</v>
      </c>
    </row>
    <row r="664" spans="1:6" x14ac:dyDescent="0.25">
      <c r="A664" t="s">
        <v>11383</v>
      </c>
      <c r="B664" t="s">
        <v>11358</v>
      </c>
      <c r="C664" t="s">
        <v>11359</v>
      </c>
      <c r="D664">
        <v>2026</v>
      </c>
      <c r="E664" t="s">
        <v>1649</v>
      </c>
      <c r="F664" t="s">
        <v>11384</v>
      </c>
    </row>
    <row r="665" spans="1:6" x14ac:dyDescent="0.25">
      <c r="A665" t="s">
        <v>11385</v>
      </c>
      <c r="B665" t="s">
        <v>11358</v>
      </c>
      <c r="C665" t="s">
        <v>11359</v>
      </c>
      <c r="D665">
        <v>2026</v>
      </c>
      <c r="E665" t="s">
        <v>1649</v>
      </c>
      <c r="F665" t="s">
        <v>11386</v>
      </c>
    </row>
    <row r="666" spans="1:6" x14ac:dyDescent="0.25">
      <c r="A666" t="s">
        <v>3955</v>
      </c>
      <c r="B666" t="s">
        <v>11358</v>
      </c>
      <c r="C666" t="s">
        <v>11359</v>
      </c>
      <c r="D666">
        <v>2026</v>
      </c>
      <c r="E666" t="s">
        <v>1649</v>
      </c>
      <c r="F666" t="s">
        <v>11387</v>
      </c>
    </row>
    <row r="667" spans="1:6" x14ac:dyDescent="0.25">
      <c r="A667" t="s">
        <v>11388</v>
      </c>
      <c r="B667" t="s">
        <v>11358</v>
      </c>
      <c r="C667" t="s">
        <v>11359</v>
      </c>
      <c r="D667">
        <v>2026</v>
      </c>
      <c r="E667" t="s">
        <v>1649</v>
      </c>
      <c r="F667" t="s">
        <v>11389</v>
      </c>
    </row>
    <row r="668" spans="1:6" x14ac:dyDescent="0.25">
      <c r="A668" t="s">
        <v>11390</v>
      </c>
      <c r="B668" t="s">
        <v>11358</v>
      </c>
      <c r="C668" t="s">
        <v>11359</v>
      </c>
      <c r="D668">
        <v>2026</v>
      </c>
      <c r="E668" t="s">
        <v>1649</v>
      </c>
      <c r="F668" t="s">
        <v>11391</v>
      </c>
    </row>
    <row r="669" spans="1:6" x14ac:dyDescent="0.25">
      <c r="A669" t="s">
        <v>11392</v>
      </c>
      <c r="B669" t="s">
        <v>11358</v>
      </c>
      <c r="C669" t="s">
        <v>11359</v>
      </c>
      <c r="D669">
        <v>2026</v>
      </c>
      <c r="E669" t="s">
        <v>1649</v>
      </c>
      <c r="F669" t="s">
        <v>11393</v>
      </c>
    </row>
    <row r="670" spans="1:6" x14ac:dyDescent="0.25">
      <c r="A670" t="s">
        <v>11394</v>
      </c>
      <c r="B670" t="s">
        <v>11358</v>
      </c>
      <c r="C670" t="s">
        <v>11359</v>
      </c>
      <c r="D670">
        <v>2026</v>
      </c>
      <c r="E670" t="s">
        <v>1649</v>
      </c>
      <c r="F670" t="s">
        <v>11395</v>
      </c>
    </row>
    <row r="671" spans="1:6" x14ac:dyDescent="0.25">
      <c r="A671" t="s">
        <v>11396</v>
      </c>
      <c r="B671" t="s">
        <v>11358</v>
      </c>
      <c r="C671" t="s">
        <v>11359</v>
      </c>
      <c r="D671">
        <v>2026</v>
      </c>
      <c r="E671" t="s">
        <v>1649</v>
      </c>
      <c r="F671" t="s">
        <v>11397</v>
      </c>
    </row>
    <row r="672" spans="1:6" x14ac:dyDescent="0.25">
      <c r="A672" t="s">
        <v>11398</v>
      </c>
      <c r="B672" t="s">
        <v>11358</v>
      </c>
      <c r="C672" t="s">
        <v>11359</v>
      </c>
      <c r="D672">
        <v>2026</v>
      </c>
      <c r="E672" t="s">
        <v>1649</v>
      </c>
      <c r="F672" t="s">
        <v>11399</v>
      </c>
    </row>
    <row r="673" spans="1:6" x14ac:dyDescent="0.25">
      <c r="A673" t="s">
        <v>4368</v>
      </c>
      <c r="B673" t="s">
        <v>11358</v>
      </c>
      <c r="C673" t="s">
        <v>11359</v>
      </c>
      <c r="D673">
        <v>2026</v>
      </c>
      <c r="E673" t="s">
        <v>1649</v>
      </c>
      <c r="F673" t="s">
        <v>11400</v>
      </c>
    </row>
    <row r="674" spans="1:6" x14ac:dyDescent="0.25">
      <c r="A674" t="s">
        <v>11401</v>
      </c>
      <c r="B674" t="s">
        <v>11358</v>
      </c>
      <c r="C674" t="s">
        <v>11359</v>
      </c>
      <c r="D674">
        <v>2026</v>
      </c>
      <c r="E674" t="s">
        <v>1649</v>
      </c>
      <c r="F674" t="s">
        <v>11402</v>
      </c>
    </row>
    <row r="675" spans="1:6" x14ac:dyDescent="0.25">
      <c r="A675" t="s">
        <v>11403</v>
      </c>
      <c r="B675" t="s">
        <v>11358</v>
      </c>
      <c r="C675" t="s">
        <v>11359</v>
      </c>
      <c r="D675">
        <v>2026</v>
      </c>
      <c r="E675" t="s">
        <v>1649</v>
      </c>
      <c r="F675" t="s">
        <v>11404</v>
      </c>
    </row>
    <row r="676" spans="1:6" x14ac:dyDescent="0.25">
      <c r="A676" t="s">
        <v>11405</v>
      </c>
      <c r="B676" t="s">
        <v>11358</v>
      </c>
      <c r="C676" t="s">
        <v>11359</v>
      </c>
      <c r="D676">
        <v>2026</v>
      </c>
      <c r="E676" t="s">
        <v>1649</v>
      </c>
      <c r="F676" t="s">
        <v>11406</v>
      </c>
    </row>
    <row r="677" spans="1:6" x14ac:dyDescent="0.25">
      <c r="A677" t="s">
        <v>11407</v>
      </c>
      <c r="B677" t="s">
        <v>11358</v>
      </c>
      <c r="C677" t="s">
        <v>11359</v>
      </c>
      <c r="D677">
        <v>2026</v>
      </c>
      <c r="E677" t="s">
        <v>1649</v>
      </c>
      <c r="F677" t="s">
        <v>11408</v>
      </c>
    </row>
    <row r="678" spans="1:6" x14ac:dyDescent="0.25">
      <c r="A678" t="s">
        <v>11409</v>
      </c>
      <c r="B678" t="s">
        <v>11358</v>
      </c>
      <c r="C678" t="s">
        <v>11359</v>
      </c>
      <c r="D678">
        <v>2026</v>
      </c>
      <c r="E678" t="s">
        <v>1649</v>
      </c>
      <c r="F678" t="s">
        <v>11410</v>
      </c>
    </row>
    <row r="679" spans="1:6" x14ac:dyDescent="0.25">
      <c r="A679" t="s">
        <v>11411</v>
      </c>
      <c r="B679" t="s">
        <v>11358</v>
      </c>
      <c r="C679" t="s">
        <v>11359</v>
      </c>
      <c r="D679">
        <v>2026</v>
      </c>
      <c r="E679" t="s">
        <v>1649</v>
      </c>
      <c r="F679" t="s">
        <v>11412</v>
      </c>
    </row>
    <row r="680" spans="1:6" x14ac:dyDescent="0.25">
      <c r="A680" t="s">
        <v>11413</v>
      </c>
      <c r="B680" t="s">
        <v>11358</v>
      </c>
      <c r="C680" t="s">
        <v>11359</v>
      </c>
      <c r="D680">
        <v>2026</v>
      </c>
      <c r="E680" t="s">
        <v>1649</v>
      </c>
      <c r="F680" t="s">
        <v>11414</v>
      </c>
    </row>
    <row r="681" spans="1:6" x14ac:dyDescent="0.25">
      <c r="A681" t="s">
        <v>11415</v>
      </c>
      <c r="B681" t="s">
        <v>11358</v>
      </c>
      <c r="C681" t="s">
        <v>11359</v>
      </c>
      <c r="D681">
        <v>2026</v>
      </c>
      <c r="E681" t="s">
        <v>1649</v>
      </c>
      <c r="F681" t="s">
        <v>11416</v>
      </c>
    </row>
    <row r="682" spans="1:6" x14ac:dyDescent="0.25">
      <c r="A682" t="s">
        <v>11417</v>
      </c>
      <c r="B682" t="s">
        <v>11358</v>
      </c>
      <c r="C682" t="s">
        <v>11359</v>
      </c>
      <c r="D682">
        <v>2026</v>
      </c>
      <c r="E682" t="s">
        <v>1649</v>
      </c>
      <c r="F682" t="s">
        <v>11418</v>
      </c>
    </row>
    <row r="683" spans="1:6" x14ac:dyDescent="0.25">
      <c r="A683" t="s">
        <v>11419</v>
      </c>
      <c r="B683" t="s">
        <v>11358</v>
      </c>
      <c r="C683" t="s">
        <v>11359</v>
      </c>
      <c r="D683">
        <v>2026</v>
      </c>
      <c r="E683" t="s">
        <v>1649</v>
      </c>
      <c r="F683" t="s">
        <v>11420</v>
      </c>
    </row>
    <row r="684" spans="1:6" x14ac:dyDescent="0.25">
      <c r="A684" t="s">
        <v>11421</v>
      </c>
      <c r="B684" t="s">
        <v>11358</v>
      </c>
      <c r="C684" t="s">
        <v>11359</v>
      </c>
      <c r="D684">
        <v>2026</v>
      </c>
      <c r="E684" t="s">
        <v>1649</v>
      </c>
      <c r="F684" t="s">
        <v>11422</v>
      </c>
    </row>
    <row r="685" spans="1:6" x14ac:dyDescent="0.25">
      <c r="A685" t="s">
        <v>11423</v>
      </c>
      <c r="B685" t="s">
        <v>11358</v>
      </c>
      <c r="C685" t="s">
        <v>11359</v>
      </c>
      <c r="D685">
        <v>2026</v>
      </c>
      <c r="E685" t="s">
        <v>1649</v>
      </c>
      <c r="F685" t="s">
        <v>11424</v>
      </c>
    </row>
    <row r="686" spans="1:6" x14ac:dyDescent="0.25">
      <c r="A686" t="s">
        <v>11425</v>
      </c>
      <c r="B686" t="s">
        <v>11358</v>
      </c>
      <c r="C686" t="s">
        <v>11359</v>
      </c>
      <c r="D686">
        <v>2026</v>
      </c>
      <c r="E686" t="s">
        <v>1649</v>
      </c>
      <c r="F686" t="s">
        <v>11426</v>
      </c>
    </row>
    <row r="687" spans="1:6" x14ac:dyDescent="0.25">
      <c r="A687" t="s">
        <v>11427</v>
      </c>
      <c r="B687" t="s">
        <v>11358</v>
      </c>
      <c r="C687" t="s">
        <v>11359</v>
      </c>
      <c r="D687">
        <v>2026</v>
      </c>
      <c r="E687" t="s">
        <v>1649</v>
      </c>
      <c r="F687" t="s">
        <v>11428</v>
      </c>
    </row>
    <row r="688" spans="1:6" x14ac:dyDescent="0.25">
      <c r="A688" t="s">
        <v>11429</v>
      </c>
      <c r="B688" t="s">
        <v>11358</v>
      </c>
      <c r="C688" t="s">
        <v>11359</v>
      </c>
      <c r="D688">
        <v>2026</v>
      </c>
      <c r="E688" t="s">
        <v>1649</v>
      </c>
      <c r="F688" t="s">
        <v>11430</v>
      </c>
    </row>
    <row r="689" spans="1:7" x14ac:dyDescent="0.25">
      <c r="A689" t="s">
        <v>11431</v>
      </c>
      <c r="B689" t="s">
        <v>11358</v>
      </c>
      <c r="C689" t="s">
        <v>11359</v>
      </c>
      <c r="D689">
        <v>2026</v>
      </c>
      <c r="E689" t="s">
        <v>1649</v>
      </c>
      <c r="F689" t="s">
        <v>11432</v>
      </c>
    </row>
    <row r="690" spans="1:7" x14ac:dyDescent="0.25">
      <c r="A690" t="s">
        <v>11433</v>
      </c>
      <c r="B690" t="s">
        <v>11358</v>
      </c>
      <c r="C690" t="s">
        <v>11359</v>
      </c>
      <c r="D690">
        <v>2026</v>
      </c>
      <c r="E690" t="s">
        <v>1649</v>
      </c>
      <c r="F690" t="s">
        <v>11434</v>
      </c>
    </row>
    <row r="691" spans="1:7" x14ac:dyDescent="0.25">
      <c r="A691" t="s">
        <v>11435</v>
      </c>
      <c r="B691" t="s">
        <v>11358</v>
      </c>
      <c r="C691" t="s">
        <v>11359</v>
      </c>
      <c r="D691">
        <v>2026</v>
      </c>
      <c r="E691" t="s">
        <v>1649</v>
      </c>
      <c r="F691" t="s">
        <v>11436</v>
      </c>
    </row>
    <row r="692" spans="1:7" x14ac:dyDescent="0.25">
      <c r="A692" t="s">
        <v>11437</v>
      </c>
      <c r="B692" t="s">
        <v>11358</v>
      </c>
      <c r="C692" t="s">
        <v>11359</v>
      </c>
      <c r="D692">
        <v>2026</v>
      </c>
      <c r="E692" t="s">
        <v>1649</v>
      </c>
      <c r="F692" t="s">
        <v>11438</v>
      </c>
    </row>
    <row r="693" spans="1:7" x14ac:dyDescent="0.25">
      <c r="A693" t="s">
        <v>11439</v>
      </c>
      <c r="B693" t="s">
        <v>11358</v>
      </c>
      <c r="C693" t="s">
        <v>11359</v>
      </c>
      <c r="D693">
        <v>2026</v>
      </c>
      <c r="E693" t="s">
        <v>1649</v>
      </c>
      <c r="F693" t="s">
        <v>11440</v>
      </c>
    </row>
    <row r="694" spans="1:7" x14ac:dyDescent="0.25">
      <c r="A694" t="s">
        <v>11441</v>
      </c>
      <c r="B694" t="s">
        <v>11358</v>
      </c>
      <c r="C694" t="s">
        <v>11359</v>
      </c>
      <c r="D694">
        <v>2026</v>
      </c>
      <c r="E694" t="s">
        <v>1649</v>
      </c>
      <c r="F694" t="s">
        <v>11442</v>
      </c>
    </row>
    <row r="695" spans="1:7" x14ac:dyDescent="0.25">
      <c r="A695" t="s">
        <v>11443</v>
      </c>
      <c r="B695" t="s">
        <v>11358</v>
      </c>
      <c r="C695" t="s">
        <v>11359</v>
      </c>
      <c r="D695">
        <v>2026</v>
      </c>
      <c r="E695" t="s">
        <v>1649</v>
      </c>
      <c r="F695" t="s">
        <v>11444</v>
      </c>
    </row>
    <row r="696" spans="1:7" x14ac:dyDescent="0.25">
      <c r="A696" t="s">
        <v>11445</v>
      </c>
      <c r="B696" t="s">
        <v>11358</v>
      </c>
      <c r="C696" t="s">
        <v>11359</v>
      </c>
      <c r="D696">
        <v>2026</v>
      </c>
      <c r="E696" t="s">
        <v>1649</v>
      </c>
      <c r="F696" t="s">
        <v>11446</v>
      </c>
    </row>
    <row r="697" spans="1:7" x14ac:dyDescent="0.25">
      <c r="A697" t="s">
        <v>11447</v>
      </c>
      <c r="B697" t="s">
        <v>11358</v>
      </c>
      <c r="C697" t="s">
        <v>11359</v>
      </c>
      <c r="D697">
        <v>2026</v>
      </c>
      <c r="E697" t="s">
        <v>1649</v>
      </c>
      <c r="F697" t="s">
        <v>11448</v>
      </c>
    </row>
    <row r="698" spans="1:7" x14ac:dyDescent="0.25">
      <c r="A698" t="s">
        <v>11449</v>
      </c>
      <c r="B698" t="s">
        <v>11358</v>
      </c>
      <c r="C698" t="s">
        <v>11359</v>
      </c>
      <c r="D698">
        <v>2026</v>
      </c>
      <c r="E698" t="s">
        <v>1649</v>
      </c>
      <c r="F698" t="s">
        <v>11450</v>
      </c>
    </row>
    <row r="699" spans="1:7" x14ac:dyDescent="0.25">
      <c r="A699" t="s">
        <v>11451</v>
      </c>
      <c r="B699" t="s">
        <v>11358</v>
      </c>
      <c r="C699" t="s">
        <v>11359</v>
      </c>
      <c r="D699">
        <v>2026</v>
      </c>
      <c r="E699" t="s">
        <v>1649</v>
      </c>
      <c r="F699" t="s">
        <v>11452</v>
      </c>
      <c r="G699" t="s">
        <v>10029</v>
      </c>
    </row>
    <row r="700" spans="1:7" x14ac:dyDescent="0.25">
      <c r="A700" t="s">
        <v>11453</v>
      </c>
      <c r="B700" t="s">
        <v>11358</v>
      </c>
      <c r="C700" t="s">
        <v>11359</v>
      </c>
      <c r="D700">
        <v>2026</v>
      </c>
      <c r="E700" t="s">
        <v>1649</v>
      </c>
      <c r="F700" t="s">
        <v>11454</v>
      </c>
    </row>
    <row r="701" spans="1:7" x14ac:dyDescent="0.25">
      <c r="A701" t="s">
        <v>11455</v>
      </c>
      <c r="B701" t="s">
        <v>11358</v>
      </c>
      <c r="C701" t="s">
        <v>11359</v>
      </c>
      <c r="D701">
        <v>2026</v>
      </c>
      <c r="E701" t="s">
        <v>1649</v>
      </c>
      <c r="F701" t="s">
        <v>11456</v>
      </c>
    </row>
    <row r="702" spans="1:7" x14ac:dyDescent="0.25">
      <c r="A702" t="s">
        <v>11457</v>
      </c>
      <c r="B702" t="s">
        <v>11358</v>
      </c>
      <c r="C702" t="s">
        <v>11359</v>
      </c>
      <c r="D702">
        <v>2026</v>
      </c>
      <c r="E702" t="s">
        <v>1649</v>
      </c>
      <c r="F702" t="s">
        <v>11458</v>
      </c>
    </row>
    <row r="703" spans="1:7" x14ac:dyDescent="0.25">
      <c r="A703" t="s">
        <v>11459</v>
      </c>
      <c r="B703" t="s">
        <v>11358</v>
      </c>
      <c r="C703" t="s">
        <v>11359</v>
      </c>
      <c r="D703">
        <v>2026</v>
      </c>
      <c r="E703" t="s">
        <v>1649</v>
      </c>
      <c r="F703" t="s">
        <v>11460</v>
      </c>
    </row>
    <row r="704" spans="1:7" x14ac:dyDescent="0.25">
      <c r="A704" t="s">
        <v>11461</v>
      </c>
      <c r="B704" t="s">
        <v>11358</v>
      </c>
      <c r="C704" t="s">
        <v>11359</v>
      </c>
      <c r="D704">
        <v>2026</v>
      </c>
      <c r="E704" t="s">
        <v>1649</v>
      </c>
      <c r="F704" t="s">
        <v>11462</v>
      </c>
    </row>
    <row r="705" spans="1:6" x14ac:dyDescent="0.25">
      <c r="A705" t="s">
        <v>11463</v>
      </c>
      <c r="B705" t="s">
        <v>11358</v>
      </c>
      <c r="C705" t="s">
        <v>11359</v>
      </c>
      <c r="D705">
        <v>2026</v>
      </c>
      <c r="E705" t="s">
        <v>1649</v>
      </c>
      <c r="F705" t="s">
        <v>11464</v>
      </c>
    </row>
    <row r="706" spans="1:6" x14ac:dyDescent="0.25">
      <c r="A706" t="s">
        <v>11465</v>
      </c>
      <c r="B706" t="s">
        <v>11358</v>
      </c>
      <c r="C706" t="s">
        <v>11359</v>
      </c>
      <c r="D706">
        <v>2026</v>
      </c>
      <c r="E706" t="s">
        <v>1649</v>
      </c>
      <c r="F706" t="s">
        <v>11466</v>
      </c>
    </row>
    <row r="707" spans="1:6" x14ac:dyDescent="0.25">
      <c r="A707" t="s">
        <v>11467</v>
      </c>
      <c r="B707" t="s">
        <v>11358</v>
      </c>
      <c r="C707" t="s">
        <v>11359</v>
      </c>
      <c r="D707">
        <v>2026</v>
      </c>
      <c r="E707" t="s">
        <v>1649</v>
      </c>
      <c r="F707" t="s">
        <v>11468</v>
      </c>
    </row>
    <row r="708" spans="1:6" x14ac:dyDescent="0.25">
      <c r="A708" t="s">
        <v>11469</v>
      </c>
      <c r="B708" t="s">
        <v>11358</v>
      </c>
      <c r="C708" t="s">
        <v>11359</v>
      </c>
      <c r="D708">
        <v>2026</v>
      </c>
      <c r="E708" t="s">
        <v>1649</v>
      </c>
      <c r="F708" t="s">
        <v>11470</v>
      </c>
    </row>
    <row r="709" spans="1:6" x14ac:dyDescent="0.25">
      <c r="A709" t="s">
        <v>11471</v>
      </c>
      <c r="B709" t="s">
        <v>11358</v>
      </c>
      <c r="C709" t="s">
        <v>11359</v>
      </c>
      <c r="D709">
        <v>2026</v>
      </c>
      <c r="E709" t="s">
        <v>1649</v>
      </c>
      <c r="F709" t="s">
        <v>11472</v>
      </c>
    </row>
    <row r="710" spans="1:6" x14ac:dyDescent="0.25">
      <c r="A710" t="s">
        <v>11473</v>
      </c>
      <c r="B710" t="s">
        <v>11358</v>
      </c>
      <c r="C710" t="s">
        <v>11359</v>
      </c>
      <c r="D710">
        <v>2026</v>
      </c>
      <c r="E710" t="s">
        <v>1649</v>
      </c>
      <c r="F710" t="s">
        <v>11474</v>
      </c>
    </row>
    <row r="711" spans="1:6" x14ac:dyDescent="0.25">
      <c r="A711" t="s">
        <v>11475</v>
      </c>
      <c r="B711" t="s">
        <v>11358</v>
      </c>
      <c r="C711" t="s">
        <v>11359</v>
      </c>
      <c r="D711">
        <v>2026</v>
      </c>
      <c r="E711" t="s">
        <v>1649</v>
      </c>
      <c r="F711" t="s">
        <v>11476</v>
      </c>
    </row>
    <row r="712" spans="1:6" x14ac:dyDescent="0.25">
      <c r="A712" t="s">
        <v>11477</v>
      </c>
      <c r="B712" t="s">
        <v>11358</v>
      </c>
      <c r="C712" t="s">
        <v>11359</v>
      </c>
      <c r="D712">
        <v>2026</v>
      </c>
      <c r="E712" t="s">
        <v>1649</v>
      </c>
      <c r="F712" t="s">
        <v>11478</v>
      </c>
    </row>
    <row r="713" spans="1:6" x14ac:dyDescent="0.25">
      <c r="A713" t="s">
        <v>11479</v>
      </c>
      <c r="B713" t="s">
        <v>11358</v>
      </c>
      <c r="C713" t="s">
        <v>11359</v>
      </c>
      <c r="D713">
        <v>2026</v>
      </c>
      <c r="E713" t="s">
        <v>1649</v>
      </c>
      <c r="F713" t="s">
        <v>11480</v>
      </c>
    </row>
    <row r="714" spans="1:6" x14ac:dyDescent="0.25">
      <c r="A714" t="s">
        <v>11481</v>
      </c>
      <c r="B714" t="s">
        <v>11358</v>
      </c>
      <c r="C714" t="s">
        <v>11359</v>
      </c>
      <c r="D714">
        <v>2026</v>
      </c>
      <c r="E714" t="s">
        <v>1649</v>
      </c>
      <c r="F714" t="s">
        <v>11482</v>
      </c>
    </row>
    <row r="715" spans="1:6" x14ac:dyDescent="0.25">
      <c r="A715" t="s">
        <v>11483</v>
      </c>
      <c r="B715" t="s">
        <v>11358</v>
      </c>
      <c r="C715" t="s">
        <v>11359</v>
      </c>
      <c r="D715">
        <v>2026</v>
      </c>
      <c r="E715" t="s">
        <v>1649</v>
      </c>
      <c r="F715" t="s">
        <v>11484</v>
      </c>
    </row>
    <row r="716" spans="1:6" x14ac:dyDescent="0.25">
      <c r="A716" t="s">
        <v>11485</v>
      </c>
      <c r="B716" t="s">
        <v>11358</v>
      </c>
      <c r="C716" t="s">
        <v>11359</v>
      </c>
      <c r="D716">
        <v>2026</v>
      </c>
      <c r="E716" t="s">
        <v>1649</v>
      </c>
      <c r="F716" t="s">
        <v>11486</v>
      </c>
    </row>
    <row r="717" spans="1:6" x14ac:dyDescent="0.25">
      <c r="A717" t="s">
        <v>11487</v>
      </c>
      <c r="B717" t="s">
        <v>11358</v>
      </c>
      <c r="C717" t="s">
        <v>11359</v>
      </c>
      <c r="D717">
        <v>2026</v>
      </c>
      <c r="E717" t="s">
        <v>1649</v>
      </c>
      <c r="F717" t="s">
        <v>11488</v>
      </c>
    </row>
    <row r="718" spans="1:6" x14ac:dyDescent="0.25">
      <c r="A718" t="s">
        <v>11489</v>
      </c>
      <c r="B718" t="s">
        <v>11358</v>
      </c>
      <c r="C718" t="s">
        <v>11359</v>
      </c>
      <c r="D718">
        <v>2026</v>
      </c>
      <c r="E718" t="s">
        <v>1649</v>
      </c>
      <c r="F718" t="s">
        <v>11490</v>
      </c>
    </row>
    <row r="719" spans="1:6" x14ac:dyDescent="0.25">
      <c r="A719" t="s">
        <v>11491</v>
      </c>
      <c r="B719" t="s">
        <v>11358</v>
      </c>
      <c r="C719" t="s">
        <v>11359</v>
      </c>
      <c r="D719">
        <v>2026</v>
      </c>
      <c r="E719" t="s">
        <v>1649</v>
      </c>
      <c r="F719" t="s">
        <v>11492</v>
      </c>
    </row>
    <row r="720" spans="1:6" x14ac:dyDescent="0.25">
      <c r="A720" t="s">
        <v>11493</v>
      </c>
      <c r="B720" t="s">
        <v>11358</v>
      </c>
      <c r="C720" t="s">
        <v>11359</v>
      </c>
      <c r="D720">
        <v>2026</v>
      </c>
      <c r="E720" t="s">
        <v>1649</v>
      </c>
      <c r="F720" t="s">
        <v>11494</v>
      </c>
    </row>
    <row r="721" spans="1:7" x14ac:dyDescent="0.25">
      <c r="A721" t="s">
        <v>11495</v>
      </c>
      <c r="B721" t="s">
        <v>11358</v>
      </c>
      <c r="C721" t="s">
        <v>11359</v>
      </c>
      <c r="D721">
        <v>2026</v>
      </c>
      <c r="E721" t="s">
        <v>1649</v>
      </c>
      <c r="F721" t="s">
        <v>11496</v>
      </c>
    </row>
    <row r="722" spans="1:7" x14ac:dyDescent="0.25">
      <c r="A722" t="s">
        <v>11497</v>
      </c>
      <c r="B722" t="s">
        <v>11358</v>
      </c>
      <c r="C722" t="s">
        <v>11359</v>
      </c>
      <c r="D722">
        <v>2026</v>
      </c>
      <c r="E722" t="s">
        <v>1649</v>
      </c>
      <c r="F722" t="s">
        <v>11498</v>
      </c>
    </row>
    <row r="723" spans="1:7" x14ac:dyDescent="0.25">
      <c r="A723" t="s">
        <v>11499</v>
      </c>
      <c r="B723" t="s">
        <v>11358</v>
      </c>
      <c r="C723" t="s">
        <v>11359</v>
      </c>
      <c r="D723">
        <v>2026</v>
      </c>
      <c r="E723" t="s">
        <v>1649</v>
      </c>
      <c r="F723" t="s">
        <v>11500</v>
      </c>
    </row>
    <row r="724" spans="1:7" x14ac:dyDescent="0.25">
      <c r="A724" t="s">
        <v>11501</v>
      </c>
      <c r="B724" t="s">
        <v>11358</v>
      </c>
      <c r="C724" t="s">
        <v>11359</v>
      </c>
      <c r="D724">
        <v>2026</v>
      </c>
      <c r="E724" t="s">
        <v>1649</v>
      </c>
      <c r="F724" t="s">
        <v>11502</v>
      </c>
    </row>
    <row r="725" spans="1:7" x14ac:dyDescent="0.25">
      <c r="A725" t="s">
        <v>11503</v>
      </c>
      <c r="B725" t="s">
        <v>11358</v>
      </c>
      <c r="C725" t="s">
        <v>11359</v>
      </c>
      <c r="D725">
        <v>2026</v>
      </c>
      <c r="E725" t="s">
        <v>1649</v>
      </c>
      <c r="F725" t="s">
        <v>11504</v>
      </c>
    </row>
    <row r="726" spans="1:7" x14ac:dyDescent="0.25">
      <c r="A726" t="s">
        <v>11505</v>
      </c>
      <c r="B726" t="s">
        <v>11358</v>
      </c>
      <c r="C726" t="s">
        <v>11359</v>
      </c>
      <c r="D726">
        <v>2026</v>
      </c>
      <c r="E726" t="s">
        <v>1649</v>
      </c>
      <c r="F726" t="s">
        <v>11506</v>
      </c>
    </row>
    <row r="727" spans="1:7" x14ac:dyDescent="0.25">
      <c r="A727" t="s">
        <v>11507</v>
      </c>
      <c r="B727" t="s">
        <v>11358</v>
      </c>
      <c r="C727" t="s">
        <v>11359</v>
      </c>
      <c r="D727">
        <v>2026</v>
      </c>
      <c r="E727" t="s">
        <v>1649</v>
      </c>
      <c r="F727" t="s">
        <v>11508</v>
      </c>
    </row>
    <row r="728" spans="1:7" x14ac:dyDescent="0.25">
      <c r="A728" t="s">
        <v>11509</v>
      </c>
      <c r="B728" t="s">
        <v>11358</v>
      </c>
      <c r="C728" t="s">
        <v>11359</v>
      </c>
      <c r="D728">
        <v>2026</v>
      </c>
      <c r="E728" t="s">
        <v>1649</v>
      </c>
      <c r="F728" t="s">
        <v>11510</v>
      </c>
    </row>
    <row r="729" spans="1:7" x14ac:dyDescent="0.25">
      <c r="A729" t="s">
        <v>11511</v>
      </c>
      <c r="B729" t="s">
        <v>11358</v>
      </c>
      <c r="C729" t="s">
        <v>11359</v>
      </c>
      <c r="D729">
        <v>2026</v>
      </c>
      <c r="E729" t="s">
        <v>1649</v>
      </c>
      <c r="F729" t="s">
        <v>11512</v>
      </c>
    </row>
    <row r="730" spans="1:7" x14ac:dyDescent="0.25">
      <c r="A730" t="s">
        <v>11513</v>
      </c>
      <c r="B730" t="s">
        <v>11358</v>
      </c>
      <c r="C730" t="s">
        <v>11359</v>
      </c>
      <c r="D730">
        <v>2026</v>
      </c>
      <c r="E730" t="s">
        <v>1649</v>
      </c>
      <c r="F730" t="s">
        <v>11514</v>
      </c>
    </row>
    <row r="731" spans="1:7" x14ac:dyDescent="0.25">
      <c r="A731" t="s">
        <v>11515</v>
      </c>
      <c r="B731" t="s">
        <v>11358</v>
      </c>
      <c r="C731" t="s">
        <v>11359</v>
      </c>
      <c r="D731">
        <v>2026</v>
      </c>
      <c r="E731" t="s">
        <v>1649</v>
      </c>
      <c r="F731" t="s">
        <v>11516</v>
      </c>
    </row>
    <row r="732" spans="1:7" x14ac:dyDescent="0.25">
      <c r="A732" t="s">
        <v>11517</v>
      </c>
      <c r="B732" t="s">
        <v>11358</v>
      </c>
      <c r="C732" t="s">
        <v>11359</v>
      </c>
      <c r="D732">
        <v>2026</v>
      </c>
      <c r="E732" t="s">
        <v>1649</v>
      </c>
      <c r="F732" t="s">
        <v>11518</v>
      </c>
    </row>
    <row r="733" spans="1:7" x14ac:dyDescent="0.25">
      <c r="A733" t="s">
        <v>11519</v>
      </c>
      <c r="B733" t="s">
        <v>11358</v>
      </c>
      <c r="C733" t="s">
        <v>11359</v>
      </c>
      <c r="D733">
        <v>2026</v>
      </c>
      <c r="E733" t="s">
        <v>1649</v>
      </c>
      <c r="F733" t="s">
        <v>11520</v>
      </c>
    </row>
    <row r="734" spans="1:7" x14ac:dyDescent="0.25">
      <c r="A734" t="s">
        <v>11521</v>
      </c>
      <c r="B734" t="s">
        <v>11522</v>
      </c>
      <c r="C734" t="s">
        <v>11523</v>
      </c>
      <c r="D734">
        <v>2025</v>
      </c>
      <c r="E734" t="s">
        <v>1851</v>
      </c>
      <c r="F734" t="s">
        <v>11524</v>
      </c>
      <c r="G734" t="s">
        <v>10029</v>
      </c>
    </row>
    <row r="735" spans="1:7" x14ac:dyDescent="0.25">
      <c r="A735" t="s">
        <v>11525</v>
      </c>
      <c r="B735" t="s">
        <v>11522</v>
      </c>
      <c r="C735" t="s">
        <v>11523</v>
      </c>
      <c r="D735">
        <v>2025</v>
      </c>
      <c r="E735" t="s">
        <v>1851</v>
      </c>
      <c r="F735" t="s">
        <v>11526</v>
      </c>
    </row>
    <row r="736" spans="1:7" x14ac:dyDescent="0.25">
      <c r="A736" t="s">
        <v>11527</v>
      </c>
      <c r="B736" t="s">
        <v>11522</v>
      </c>
      <c r="C736" t="s">
        <v>11523</v>
      </c>
      <c r="D736">
        <v>2025</v>
      </c>
      <c r="E736" t="s">
        <v>1851</v>
      </c>
      <c r="F736" t="s">
        <v>11528</v>
      </c>
    </row>
    <row r="737" spans="1:7" x14ac:dyDescent="0.25">
      <c r="A737" t="s">
        <v>11529</v>
      </c>
      <c r="B737" t="s">
        <v>11522</v>
      </c>
      <c r="C737" t="s">
        <v>11523</v>
      </c>
      <c r="D737">
        <v>2025</v>
      </c>
      <c r="E737" t="s">
        <v>1851</v>
      </c>
      <c r="F737" t="s">
        <v>11530</v>
      </c>
    </row>
    <row r="738" spans="1:7" x14ac:dyDescent="0.25">
      <c r="A738" t="s">
        <v>11531</v>
      </c>
      <c r="B738" t="s">
        <v>11522</v>
      </c>
      <c r="C738" t="s">
        <v>11523</v>
      </c>
      <c r="D738">
        <v>2025</v>
      </c>
      <c r="E738" t="s">
        <v>1851</v>
      </c>
      <c r="F738" t="s">
        <v>11532</v>
      </c>
    </row>
    <row r="739" spans="1:7" x14ac:dyDescent="0.25">
      <c r="A739" t="s">
        <v>11533</v>
      </c>
      <c r="B739" t="s">
        <v>11522</v>
      </c>
      <c r="C739" t="s">
        <v>11523</v>
      </c>
      <c r="D739">
        <v>2025</v>
      </c>
      <c r="E739" t="s">
        <v>1851</v>
      </c>
      <c r="F739" t="s">
        <v>11534</v>
      </c>
    </row>
    <row r="740" spans="1:7" x14ac:dyDescent="0.25">
      <c r="A740" t="s">
        <v>11535</v>
      </c>
      <c r="B740" t="s">
        <v>11522</v>
      </c>
      <c r="C740" t="s">
        <v>11523</v>
      </c>
      <c r="D740">
        <v>2025</v>
      </c>
      <c r="E740" t="s">
        <v>1851</v>
      </c>
      <c r="F740" t="s">
        <v>11536</v>
      </c>
    </row>
    <row r="741" spans="1:7" x14ac:dyDescent="0.25">
      <c r="A741" t="s">
        <v>11537</v>
      </c>
      <c r="B741" t="s">
        <v>11522</v>
      </c>
      <c r="C741" t="s">
        <v>11523</v>
      </c>
      <c r="D741">
        <v>2025</v>
      </c>
      <c r="E741" t="s">
        <v>1851</v>
      </c>
      <c r="F741" t="s">
        <v>11538</v>
      </c>
    </row>
    <row r="742" spans="1:7" x14ac:dyDescent="0.25">
      <c r="A742" t="s">
        <v>11539</v>
      </c>
      <c r="B742" t="s">
        <v>11522</v>
      </c>
      <c r="C742" t="s">
        <v>11523</v>
      </c>
      <c r="D742">
        <v>2025</v>
      </c>
      <c r="E742" t="s">
        <v>1851</v>
      </c>
      <c r="F742" t="s">
        <v>11540</v>
      </c>
    </row>
    <row r="743" spans="1:7" x14ac:dyDescent="0.25">
      <c r="A743" t="s">
        <v>11541</v>
      </c>
      <c r="B743" t="s">
        <v>11522</v>
      </c>
      <c r="C743" t="s">
        <v>11523</v>
      </c>
      <c r="D743">
        <v>2025</v>
      </c>
      <c r="E743" t="s">
        <v>1851</v>
      </c>
      <c r="F743" t="s">
        <v>11542</v>
      </c>
    </row>
    <row r="744" spans="1:7" x14ac:dyDescent="0.25">
      <c r="A744" t="s">
        <v>11543</v>
      </c>
      <c r="B744" t="s">
        <v>11522</v>
      </c>
      <c r="C744" t="s">
        <v>11523</v>
      </c>
      <c r="D744">
        <v>2025</v>
      </c>
      <c r="E744" t="s">
        <v>1851</v>
      </c>
      <c r="F744" t="s">
        <v>11544</v>
      </c>
    </row>
    <row r="745" spans="1:7" x14ac:dyDescent="0.25">
      <c r="A745" t="s">
        <v>11545</v>
      </c>
      <c r="B745" t="s">
        <v>11522</v>
      </c>
      <c r="C745" t="s">
        <v>11523</v>
      </c>
      <c r="D745">
        <v>2025</v>
      </c>
      <c r="E745" t="s">
        <v>1851</v>
      </c>
      <c r="F745" t="s">
        <v>11546</v>
      </c>
    </row>
    <row r="746" spans="1:7" x14ac:dyDescent="0.25">
      <c r="A746" t="s">
        <v>11547</v>
      </c>
      <c r="B746" t="s">
        <v>11522</v>
      </c>
      <c r="C746" t="s">
        <v>11523</v>
      </c>
      <c r="D746">
        <v>2025</v>
      </c>
      <c r="E746" t="s">
        <v>1851</v>
      </c>
      <c r="F746" t="s">
        <v>11548</v>
      </c>
    </row>
    <row r="747" spans="1:7" x14ac:dyDescent="0.25">
      <c r="A747" t="s">
        <v>11549</v>
      </c>
      <c r="B747" t="s">
        <v>11522</v>
      </c>
      <c r="C747" t="s">
        <v>11523</v>
      </c>
      <c r="D747">
        <v>2025</v>
      </c>
      <c r="E747" t="s">
        <v>1851</v>
      </c>
      <c r="F747" t="s">
        <v>11550</v>
      </c>
    </row>
    <row r="748" spans="1:7" x14ac:dyDescent="0.25">
      <c r="A748" t="s">
        <v>11551</v>
      </c>
      <c r="B748" t="s">
        <v>11522</v>
      </c>
      <c r="C748" t="s">
        <v>11523</v>
      </c>
      <c r="D748">
        <v>2025</v>
      </c>
      <c r="E748" t="s">
        <v>1851</v>
      </c>
      <c r="F748" t="s">
        <v>11552</v>
      </c>
    </row>
    <row r="749" spans="1:7" x14ac:dyDescent="0.25">
      <c r="A749" t="s">
        <v>11553</v>
      </c>
      <c r="B749" t="s">
        <v>11522</v>
      </c>
      <c r="C749" t="s">
        <v>11523</v>
      </c>
      <c r="D749">
        <v>2025</v>
      </c>
      <c r="E749" t="s">
        <v>1851</v>
      </c>
      <c r="F749" t="s">
        <v>11554</v>
      </c>
    </row>
    <row r="750" spans="1:7" x14ac:dyDescent="0.25">
      <c r="A750" t="s">
        <v>6858</v>
      </c>
      <c r="B750" t="s">
        <v>11522</v>
      </c>
      <c r="C750" t="s">
        <v>11523</v>
      </c>
      <c r="D750">
        <v>2025</v>
      </c>
      <c r="E750" t="s">
        <v>1851</v>
      </c>
      <c r="F750" t="s">
        <v>11555</v>
      </c>
    </row>
    <row r="751" spans="1:7" x14ac:dyDescent="0.25">
      <c r="A751" t="s">
        <v>11556</v>
      </c>
      <c r="B751" t="s">
        <v>11557</v>
      </c>
      <c r="C751" t="s">
        <v>11558</v>
      </c>
      <c r="D751">
        <v>2015</v>
      </c>
      <c r="E751" t="s">
        <v>1855</v>
      </c>
      <c r="F751" t="s">
        <v>11559</v>
      </c>
      <c r="G751" t="s">
        <v>10029</v>
      </c>
    </row>
    <row r="752" spans="1:7" x14ac:dyDescent="0.25">
      <c r="A752" t="s">
        <v>11560</v>
      </c>
      <c r="B752" t="s">
        <v>11557</v>
      </c>
      <c r="C752" t="s">
        <v>11558</v>
      </c>
      <c r="D752">
        <v>2015</v>
      </c>
      <c r="E752" t="s">
        <v>1855</v>
      </c>
      <c r="F752" t="s">
        <v>11561</v>
      </c>
    </row>
    <row r="753" spans="1:6" x14ac:dyDescent="0.25">
      <c r="A753" t="s">
        <v>11562</v>
      </c>
      <c r="B753" t="s">
        <v>11557</v>
      </c>
      <c r="C753" t="s">
        <v>11558</v>
      </c>
      <c r="D753">
        <v>2015</v>
      </c>
      <c r="E753" t="s">
        <v>1855</v>
      </c>
      <c r="F753" t="s">
        <v>11563</v>
      </c>
    </row>
    <row r="754" spans="1:6" x14ac:dyDescent="0.25">
      <c r="A754" t="s">
        <v>11564</v>
      </c>
      <c r="B754" t="s">
        <v>11557</v>
      </c>
      <c r="C754" t="s">
        <v>11558</v>
      </c>
      <c r="D754">
        <v>2015</v>
      </c>
      <c r="E754" t="s">
        <v>1855</v>
      </c>
      <c r="F754" t="s">
        <v>11565</v>
      </c>
    </row>
    <row r="755" spans="1:6" x14ac:dyDescent="0.25">
      <c r="A755" t="s">
        <v>11566</v>
      </c>
      <c r="B755" t="s">
        <v>11557</v>
      </c>
      <c r="C755" t="s">
        <v>11558</v>
      </c>
      <c r="D755">
        <v>2015</v>
      </c>
      <c r="E755" t="s">
        <v>1855</v>
      </c>
      <c r="F755" t="s">
        <v>11567</v>
      </c>
    </row>
    <row r="756" spans="1:6" x14ac:dyDescent="0.25">
      <c r="A756" t="s">
        <v>11568</v>
      </c>
      <c r="B756" t="s">
        <v>11557</v>
      </c>
      <c r="C756" t="s">
        <v>11558</v>
      </c>
      <c r="D756">
        <v>2015</v>
      </c>
      <c r="E756" t="s">
        <v>1855</v>
      </c>
      <c r="F756" t="s">
        <v>11569</v>
      </c>
    </row>
    <row r="757" spans="1:6" x14ac:dyDescent="0.25">
      <c r="A757" t="s">
        <v>11570</v>
      </c>
      <c r="B757" t="s">
        <v>11557</v>
      </c>
      <c r="C757" t="s">
        <v>11558</v>
      </c>
      <c r="D757">
        <v>2015</v>
      </c>
      <c r="E757" t="s">
        <v>1855</v>
      </c>
      <c r="F757" t="s">
        <v>11571</v>
      </c>
    </row>
    <row r="758" spans="1:6" x14ac:dyDescent="0.25">
      <c r="A758" t="s">
        <v>11572</v>
      </c>
      <c r="B758" t="s">
        <v>11557</v>
      </c>
      <c r="C758" t="s">
        <v>11558</v>
      </c>
      <c r="D758">
        <v>2015</v>
      </c>
      <c r="E758" t="s">
        <v>1855</v>
      </c>
      <c r="F758" t="s">
        <v>11573</v>
      </c>
    </row>
    <row r="759" spans="1:6" x14ac:dyDescent="0.25">
      <c r="A759" t="s">
        <v>11574</v>
      </c>
      <c r="B759" t="s">
        <v>11557</v>
      </c>
      <c r="C759" t="s">
        <v>11558</v>
      </c>
      <c r="D759">
        <v>2015</v>
      </c>
      <c r="E759" t="s">
        <v>1855</v>
      </c>
      <c r="F759" t="s">
        <v>11575</v>
      </c>
    </row>
    <row r="760" spans="1:6" x14ac:dyDescent="0.25">
      <c r="A760" t="s">
        <v>11576</v>
      </c>
      <c r="B760" t="s">
        <v>11557</v>
      </c>
      <c r="C760" t="s">
        <v>11558</v>
      </c>
      <c r="D760">
        <v>2015</v>
      </c>
      <c r="E760" t="s">
        <v>1855</v>
      </c>
      <c r="F760" t="s">
        <v>11577</v>
      </c>
    </row>
    <row r="761" spans="1:6" x14ac:dyDescent="0.25">
      <c r="A761" t="s">
        <v>11578</v>
      </c>
      <c r="B761" t="s">
        <v>11557</v>
      </c>
      <c r="C761" t="s">
        <v>11558</v>
      </c>
      <c r="D761">
        <v>2015</v>
      </c>
      <c r="E761" t="s">
        <v>1855</v>
      </c>
      <c r="F761" t="s">
        <v>11579</v>
      </c>
    </row>
    <row r="762" spans="1:6" x14ac:dyDescent="0.25">
      <c r="A762" t="s">
        <v>11580</v>
      </c>
      <c r="B762" t="s">
        <v>11557</v>
      </c>
      <c r="C762" t="s">
        <v>11558</v>
      </c>
      <c r="D762">
        <v>2015</v>
      </c>
      <c r="E762" t="s">
        <v>1855</v>
      </c>
      <c r="F762" t="s">
        <v>11581</v>
      </c>
    </row>
    <row r="763" spans="1:6" x14ac:dyDescent="0.25">
      <c r="A763" t="s">
        <v>1855</v>
      </c>
      <c r="B763" t="s">
        <v>11557</v>
      </c>
      <c r="C763" t="s">
        <v>11558</v>
      </c>
      <c r="D763">
        <v>2015</v>
      </c>
      <c r="E763" t="s">
        <v>1855</v>
      </c>
      <c r="F763" t="s">
        <v>11582</v>
      </c>
    </row>
    <row r="764" spans="1:6" x14ac:dyDescent="0.25">
      <c r="A764" t="s">
        <v>11583</v>
      </c>
      <c r="B764" t="s">
        <v>11557</v>
      </c>
      <c r="C764" t="s">
        <v>11558</v>
      </c>
      <c r="D764">
        <v>2015</v>
      </c>
      <c r="E764" t="s">
        <v>1855</v>
      </c>
      <c r="F764" t="s">
        <v>11584</v>
      </c>
    </row>
    <row r="765" spans="1:6" x14ac:dyDescent="0.25">
      <c r="A765" t="s">
        <v>11585</v>
      </c>
      <c r="B765" t="s">
        <v>11557</v>
      </c>
      <c r="C765" t="s">
        <v>11558</v>
      </c>
      <c r="D765">
        <v>2015</v>
      </c>
      <c r="E765" t="s">
        <v>1855</v>
      </c>
      <c r="F765" t="s">
        <v>11586</v>
      </c>
    </row>
    <row r="766" spans="1:6" x14ac:dyDescent="0.25">
      <c r="A766" t="s">
        <v>11587</v>
      </c>
      <c r="B766" t="s">
        <v>11557</v>
      </c>
      <c r="C766" t="s">
        <v>11558</v>
      </c>
      <c r="D766">
        <v>2015</v>
      </c>
      <c r="E766" t="s">
        <v>1855</v>
      </c>
      <c r="F766" t="s">
        <v>11588</v>
      </c>
    </row>
    <row r="767" spans="1:6" x14ac:dyDescent="0.25">
      <c r="A767" t="s">
        <v>11589</v>
      </c>
      <c r="B767" t="s">
        <v>11557</v>
      </c>
      <c r="C767" t="s">
        <v>11558</v>
      </c>
      <c r="D767">
        <v>2015</v>
      </c>
      <c r="E767" t="s">
        <v>1855</v>
      </c>
      <c r="F767" t="s">
        <v>11590</v>
      </c>
    </row>
    <row r="768" spans="1:6" x14ac:dyDescent="0.25">
      <c r="A768" t="s">
        <v>4513</v>
      </c>
      <c r="B768" t="s">
        <v>11557</v>
      </c>
      <c r="C768" t="s">
        <v>11558</v>
      </c>
      <c r="D768">
        <v>2015</v>
      </c>
      <c r="E768" t="s">
        <v>1855</v>
      </c>
      <c r="F768" t="s">
        <v>11591</v>
      </c>
    </row>
    <row r="769" spans="1:6" x14ac:dyDescent="0.25">
      <c r="A769" t="s">
        <v>11592</v>
      </c>
      <c r="B769" t="s">
        <v>11557</v>
      </c>
      <c r="C769" t="s">
        <v>11558</v>
      </c>
      <c r="D769">
        <v>2015</v>
      </c>
      <c r="E769" t="s">
        <v>1855</v>
      </c>
      <c r="F769" t="s">
        <v>11593</v>
      </c>
    </row>
    <row r="770" spans="1:6" x14ac:dyDescent="0.25">
      <c r="A770" t="s">
        <v>11594</v>
      </c>
      <c r="B770" t="s">
        <v>11557</v>
      </c>
      <c r="C770" t="s">
        <v>11558</v>
      </c>
      <c r="D770">
        <v>2015</v>
      </c>
      <c r="E770" t="s">
        <v>1855</v>
      </c>
      <c r="F770" t="s">
        <v>11595</v>
      </c>
    </row>
    <row r="771" spans="1:6" x14ac:dyDescent="0.25">
      <c r="A771" t="s">
        <v>11596</v>
      </c>
      <c r="B771" t="s">
        <v>11557</v>
      </c>
      <c r="C771" t="s">
        <v>11558</v>
      </c>
      <c r="D771">
        <v>2015</v>
      </c>
      <c r="E771" t="s">
        <v>1855</v>
      </c>
      <c r="F771" t="s">
        <v>11597</v>
      </c>
    </row>
    <row r="772" spans="1:6" x14ac:dyDescent="0.25">
      <c r="A772" t="s">
        <v>11598</v>
      </c>
      <c r="B772" t="s">
        <v>11557</v>
      </c>
      <c r="C772" t="s">
        <v>11558</v>
      </c>
      <c r="D772">
        <v>2015</v>
      </c>
      <c r="E772" t="s">
        <v>1855</v>
      </c>
      <c r="F772" t="s">
        <v>11599</v>
      </c>
    </row>
    <row r="773" spans="1:6" x14ac:dyDescent="0.25">
      <c r="A773" t="s">
        <v>11600</v>
      </c>
      <c r="B773" t="s">
        <v>11557</v>
      </c>
      <c r="C773" t="s">
        <v>11558</v>
      </c>
      <c r="D773">
        <v>2015</v>
      </c>
      <c r="E773" t="s">
        <v>1855</v>
      </c>
      <c r="F773" t="s">
        <v>11601</v>
      </c>
    </row>
    <row r="774" spans="1:6" x14ac:dyDescent="0.25">
      <c r="A774" t="s">
        <v>11602</v>
      </c>
      <c r="B774" t="s">
        <v>11557</v>
      </c>
      <c r="C774" t="s">
        <v>11558</v>
      </c>
      <c r="D774">
        <v>2015</v>
      </c>
      <c r="E774" t="s">
        <v>1855</v>
      </c>
      <c r="F774" t="s">
        <v>11603</v>
      </c>
    </row>
    <row r="775" spans="1:6" x14ac:dyDescent="0.25">
      <c r="A775" t="s">
        <v>11604</v>
      </c>
      <c r="B775" t="s">
        <v>11557</v>
      </c>
      <c r="C775" t="s">
        <v>11558</v>
      </c>
      <c r="D775">
        <v>2015</v>
      </c>
      <c r="E775" t="s">
        <v>1855</v>
      </c>
      <c r="F775" t="s">
        <v>11605</v>
      </c>
    </row>
    <row r="776" spans="1:6" x14ac:dyDescent="0.25">
      <c r="A776" t="s">
        <v>11606</v>
      </c>
      <c r="B776" t="s">
        <v>11557</v>
      </c>
      <c r="C776" t="s">
        <v>11558</v>
      </c>
      <c r="D776">
        <v>2015</v>
      </c>
      <c r="E776" t="s">
        <v>1855</v>
      </c>
      <c r="F776" t="s">
        <v>11607</v>
      </c>
    </row>
    <row r="777" spans="1:6" x14ac:dyDescent="0.25">
      <c r="A777" t="s">
        <v>11608</v>
      </c>
      <c r="B777" t="s">
        <v>11557</v>
      </c>
      <c r="C777" t="s">
        <v>11558</v>
      </c>
      <c r="D777">
        <v>2015</v>
      </c>
      <c r="E777" t="s">
        <v>1855</v>
      </c>
      <c r="F777" t="s">
        <v>11609</v>
      </c>
    </row>
    <row r="778" spans="1:6" x14ac:dyDescent="0.25">
      <c r="A778" t="s">
        <v>11610</v>
      </c>
      <c r="B778" t="s">
        <v>11557</v>
      </c>
      <c r="C778" t="s">
        <v>11558</v>
      </c>
      <c r="D778">
        <v>2015</v>
      </c>
      <c r="E778" t="s">
        <v>1855</v>
      </c>
      <c r="F778" t="s">
        <v>11611</v>
      </c>
    </row>
    <row r="779" spans="1:6" x14ac:dyDescent="0.25">
      <c r="A779" t="s">
        <v>11612</v>
      </c>
      <c r="B779" t="s">
        <v>11557</v>
      </c>
      <c r="C779" t="s">
        <v>11558</v>
      </c>
      <c r="D779">
        <v>2015</v>
      </c>
      <c r="E779" t="s">
        <v>1855</v>
      </c>
      <c r="F779" t="s">
        <v>11613</v>
      </c>
    </row>
    <row r="780" spans="1:6" x14ac:dyDescent="0.25">
      <c r="A780" t="s">
        <v>11614</v>
      </c>
      <c r="B780" t="s">
        <v>11557</v>
      </c>
      <c r="C780" t="s">
        <v>11558</v>
      </c>
      <c r="D780">
        <v>2015</v>
      </c>
      <c r="E780" t="s">
        <v>1855</v>
      </c>
      <c r="F780" t="s">
        <v>11615</v>
      </c>
    </row>
    <row r="781" spans="1:6" x14ac:dyDescent="0.25">
      <c r="A781" t="s">
        <v>11616</v>
      </c>
      <c r="B781" t="s">
        <v>11557</v>
      </c>
      <c r="C781" t="s">
        <v>11558</v>
      </c>
      <c r="D781">
        <v>2015</v>
      </c>
      <c r="E781" t="s">
        <v>1855</v>
      </c>
      <c r="F781" t="s">
        <v>11617</v>
      </c>
    </row>
    <row r="782" spans="1:6" x14ac:dyDescent="0.25">
      <c r="A782" t="s">
        <v>11618</v>
      </c>
      <c r="B782" t="s">
        <v>11557</v>
      </c>
      <c r="C782" t="s">
        <v>11558</v>
      </c>
      <c r="D782">
        <v>2015</v>
      </c>
      <c r="E782" t="s">
        <v>1855</v>
      </c>
      <c r="F782" t="s">
        <v>11619</v>
      </c>
    </row>
    <row r="783" spans="1:6" x14ac:dyDescent="0.25">
      <c r="A783" t="s">
        <v>11620</v>
      </c>
      <c r="B783" t="s">
        <v>11557</v>
      </c>
      <c r="C783" t="s">
        <v>11558</v>
      </c>
      <c r="D783">
        <v>2015</v>
      </c>
      <c r="E783" t="s">
        <v>1855</v>
      </c>
      <c r="F783" t="s">
        <v>11621</v>
      </c>
    </row>
    <row r="784" spans="1:6" x14ac:dyDescent="0.25">
      <c r="A784" t="s">
        <v>11622</v>
      </c>
      <c r="B784" t="s">
        <v>11557</v>
      </c>
      <c r="C784" t="s">
        <v>11558</v>
      </c>
      <c r="D784">
        <v>2015</v>
      </c>
      <c r="E784" t="s">
        <v>1855</v>
      </c>
      <c r="F784" t="s">
        <v>11623</v>
      </c>
    </row>
    <row r="785" spans="1:7" x14ac:dyDescent="0.25">
      <c r="A785" t="s">
        <v>11624</v>
      </c>
      <c r="B785" t="s">
        <v>11557</v>
      </c>
      <c r="C785" t="s">
        <v>11558</v>
      </c>
      <c r="D785">
        <v>2015</v>
      </c>
      <c r="E785" t="s">
        <v>1855</v>
      </c>
      <c r="F785" t="s">
        <v>11625</v>
      </c>
    </row>
    <row r="786" spans="1:7" x14ac:dyDescent="0.25">
      <c r="A786" t="s">
        <v>11626</v>
      </c>
      <c r="B786" t="s">
        <v>11557</v>
      </c>
      <c r="C786" t="s">
        <v>11558</v>
      </c>
      <c r="D786">
        <v>2025</v>
      </c>
      <c r="E786" t="s">
        <v>1855</v>
      </c>
      <c r="F786" t="s">
        <v>11627</v>
      </c>
    </row>
    <row r="787" spans="1:7" x14ac:dyDescent="0.25">
      <c r="A787" t="s">
        <v>11628</v>
      </c>
      <c r="B787" t="s">
        <v>11557</v>
      </c>
      <c r="C787" t="s">
        <v>11629</v>
      </c>
      <c r="D787">
        <v>2015</v>
      </c>
      <c r="E787" t="s">
        <v>1855</v>
      </c>
      <c r="F787" t="s">
        <v>11630</v>
      </c>
    </row>
    <row r="788" spans="1:7" x14ac:dyDescent="0.25">
      <c r="A788" t="s">
        <v>11631</v>
      </c>
      <c r="B788" t="s">
        <v>11557</v>
      </c>
      <c r="C788" t="s">
        <v>11629</v>
      </c>
      <c r="D788">
        <v>2015</v>
      </c>
      <c r="E788" t="s">
        <v>1855</v>
      </c>
      <c r="F788" t="s">
        <v>11632</v>
      </c>
    </row>
    <row r="789" spans="1:7" x14ac:dyDescent="0.25">
      <c r="A789" t="s">
        <v>11633</v>
      </c>
      <c r="B789" t="s">
        <v>11557</v>
      </c>
      <c r="C789" t="s">
        <v>11629</v>
      </c>
      <c r="D789">
        <v>2015</v>
      </c>
      <c r="E789" t="s">
        <v>1855</v>
      </c>
      <c r="F789" t="s">
        <v>11634</v>
      </c>
    </row>
    <row r="790" spans="1:7" x14ac:dyDescent="0.25">
      <c r="A790" t="s">
        <v>11635</v>
      </c>
      <c r="B790" t="s">
        <v>11557</v>
      </c>
      <c r="C790" t="s">
        <v>11629</v>
      </c>
      <c r="D790">
        <v>2015</v>
      </c>
      <c r="E790" t="s">
        <v>1855</v>
      </c>
      <c r="F790" t="s">
        <v>11636</v>
      </c>
    </row>
    <row r="791" spans="1:7" x14ac:dyDescent="0.25">
      <c r="A791" t="s">
        <v>11637</v>
      </c>
      <c r="B791" t="s">
        <v>11557</v>
      </c>
      <c r="C791" t="s">
        <v>11629</v>
      </c>
      <c r="D791">
        <v>2015</v>
      </c>
      <c r="E791" t="s">
        <v>1855</v>
      </c>
      <c r="F791" t="s">
        <v>11638</v>
      </c>
    </row>
    <row r="792" spans="1:7" x14ac:dyDescent="0.25">
      <c r="A792" t="s">
        <v>11639</v>
      </c>
      <c r="B792" t="s">
        <v>11557</v>
      </c>
      <c r="C792" t="s">
        <v>11629</v>
      </c>
      <c r="D792">
        <v>2015</v>
      </c>
      <c r="E792" t="s">
        <v>1855</v>
      </c>
      <c r="F792" t="s">
        <v>11640</v>
      </c>
    </row>
    <row r="793" spans="1:7" x14ac:dyDescent="0.25">
      <c r="A793" t="s">
        <v>11641</v>
      </c>
      <c r="B793" t="s">
        <v>11557</v>
      </c>
      <c r="C793" t="s">
        <v>11629</v>
      </c>
      <c r="D793">
        <v>2015</v>
      </c>
      <c r="E793" t="s">
        <v>1855</v>
      </c>
      <c r="F793" t="s">
        <v>11642</v>
      </c>
    </row>
    <row r="794" spans="1:7" x14ac:dyDescent="0.25">
      <c r="A794" t="s">
        <v>11643</v>
      </c>
      <c r="B794" t="s">
        <v>11557</v>
      </c>
      <c r="C794" t="s">
        <v>11629</v>
      </c>
      <c r="D794">
        <v>2015</v>
      </c>
      <c r="E794" t="s">
        <v>1855</v>
      </c>
      <c r="F794" t="s">
        <v>11644</v>
      </c>
    </row>
    <row r="795" spans="1:7" x14ac:dyDescent="0.25">
      <c r="A795" t="s">
        <v>11645</v>
      </c>
      <c r="B795" t="s">
        <v>11557</v>
      </c>
      <c r="C795" t="s">
        <v>11629</v>
      </c>
      <c r="D795">
        <v>2015</v>
      </c>
      <c r="E795" t="s">
        <v>1855</v>
      </c>
      <c r="F795" t="s">
        <v>11646</v>
      </c>
    </row>
    <row r="796" spans="1:7" x14ac:dyDescent="0.25">
      <c r="A796" t="s">
        <v>11647</v>
      </c>
      <c r="B796" t="s">
        <v>11557</v>
      </c>
      <c r="C796" t="s">
        <v>11629</v>
      </c>
      <c r="D796">
        <v>2015</v>
      </c>
      <c r="E796" t="s">
        <v>1855</v>
      </c>
      <c r="F796" t="s">
        <v>11648</v>
      </c>
    </row>
    <row r="797" spans="1:7" x14ac:dyDescent="0.25">
      <c r="A797" t="s">
        <v>11649</v>
      </c>
      <c r="B797" t="s">
        <v>11557</v>
      </c>
      <c r="C797" t="s">
        <v>11629</v>
      </c>
      <c r="D797">
        <v>2015</v>
      </c>
      <c r="E797" t="s">
        <v>1855</v>
      </c>
      <c r="F797" t="s">
        <v>11650</v>
      </c>
    </row>
    <row r="798" spans="1:7" x14ac:dyDescent="0.25">
      <c r="A798" t="s">
        <v>11651</v>
      </c>
      <c r="B798" t="s">
        <v>11557</v>
      </c>
      <c r="C798" t="s">
        <v>11629</v>
      </c>
      <c r="D798">
        <v>2015</v>
      </c>
      <c r="E798" t="s">
        <v>1855</v>
      </c>
      <c r="F798" t="s">
        <v>11652</v>
      </c>
    </row>
    <row r="799" spans="1:7" x14ac:dyDescent="0.25">
      <c r="A799" t="s">
        <v>11653</v>
      </c>
      <c r="B799" t="s">
        <v>11557</v>
      </c>
      <c r="C799" t="s">
        <v>11629</v>
      </c>
      <c r="D799">
        <v>2015</v>
      </c>
      <c r="E799" t="s">
        <v>1855</v>
      </c>
      <c r="F799" t="s">
        <v>11654</v>
      </c>
    </row>
    <row r="800" spans="1:7" x14ac:dyDescent="0.25">
      <c r="A800" t="s">
        <v>10065</v>
      </c>
      <c r="B800" t="s">
        <v>11655</v>
      </c>
      <c r="C800" t="s">
        <v>11656</v>
      </c>
      <c r="D800">
        <v>2020</v>
      </c>
      <c r="E800" t="s">
        <v>1895</v>
      </c>
      <c r="F800" t="s">
        <v>11657</v>
      </c>
      <c r="G800" t="s">
        <v>10029</v>
      </c>
    </row>
    <row r="801" spans="1:6" x14ac:dyDescent="0.25">
      <c r="A801" t="s">
        <v>11658</v>
      </c>
      <c r="B801" t="s">
        <v>11655</v>
      </c>
      <c r="C801" t="s">
        <v>11656</v>
      </c>
      <c r="D801">
        <v>2020</v>
      </c>
      <c r="E801" t="s">
        <v>1895</v>
      </c>
      <c r="F801" t="s">
        <v>11659</v>
      </c>
    </row>
    <row r="802" spans="1:6" x14ac:dyDescent="0.25">
      <c r="A802" t="s">
        <v>11660</v>
      </c>
      <c r="B802" t="s">
        <v>11655</v>
      </c>
      <c r="C802" t="s">
        <v>11656</v>
      </c>
      <c r="D802">
        <v>2020</v>
      </c>
      <c r="E802" t="s">
        <v>1895</v>
      </c>
      <c r="F802" t="s">
        <v>11661</v>
      </c>
    </row>
    <row r="803" spans="1:6" x14ac:dyDescent="0.25">
      <c r="A803" t="s">
        <v>11662</v>
      </c>
      <c r="B803" t="s">
        <v>11655</v>
      </c>
      <c r="C803" t="s">
        <v>11656</v>
      </c>
      <c r="D803">
        <v>2020</v>
      </c>
      <c r="E803" t="s">
        <v>1895</v>
      </c>
      <c r="F803" t="s">
        <v>11663</v>
      </c>
    </row>
    <row r="804" spans="1:6" x14ac:dyDescent="0.25">
      <c r="A804" t="s">
        <v>11664</v>
      </c>
      <c r="B804" t="s">
        <v>11655</v>
      </c>
      <c r="C804" t="s">
        <v>11656</v>
      </c>
      <c r="D804">
        <v>2020</v>
      </c>
      <c r="E804" t="s">
        <v>1895</v>
      </c>
      <c r="F804" t="s">
        <v>11665</v>
      </c>
    </row>
    <row r="805" spans="1:6" x14ac:dyDescent="0.25">
      <c r="A805" t="s">
        <v>11666</v>
      </c>
      <c r="B805" t="s">
        <v>11655</v>
      </c>
      <c r="C805" t="s">
        <v>11656</v>
      </c>
      <c r="D805">
        <v>2020</v>
      </c>
      <c r="E805" t="s">
        <v>1895</v>
      </c>
      <c r="F805" t="s">
        <v>11667</v>
      </c>
    </row>
    <row r="806" spans="1:6" x14ac:dyDescent="0.25">
      <c r="A806" t="s">
        <v>11668</v>
      </c>
      <c r="B806" t="s">
        <v>11655</v>
      </c>
      <c r="C806" t="s">
        <v>11656</v>
      </c>
      <c r="D806">
        <v>2020</v>
      </c>
      <c r="E806" t="s">
        <v>1895</v>
      </c>
      <c r="F806" t="s">
        <v>11669</v>
      </c>
    </row>
    <row r="807" spans="1:6" x14ac:dyDescent="0.25">
      <c r="A807" t="s">
        <v>11670</v>
      </c>
      <c r="B807" t="s">
        <v>11655</v>
      </c>
      <c r="C807" t="s">
        <v>11656</v>
      </c>
      <c r="D807">
        <v>2020</v>
      </c>
      <c r="E807" t="s">
        <v>1895</v>
      </c>
      <c r="F807" t="s">
        <v>11671</v>
      </c>
    </row>
    <row r="808" spans="1:6" x14ac:dyDescent="0.25">
      <c r="A808" t="s">
        <v>11672</v>
      </c>
      <c r="B808" t="s">
        <v>11655</v>
      </c>
      <c r="C808" t="s">
        <v>11656</v>
      </c>
      <c r="D808">
        <v>2020</v>
      </c>
      <c r="E808" t="s">
        <v>1895</v>
      </c>
      <c r="F808" t="s">
        <v>11673</v>
      </c>
    </row>
    <row r="809" spans="1:6" x14ac:dyDescent="0.25">
      <c r="A809" t="s">
        <v>11674</v>
      </c>
      <c r="B809" t="s">
        <v>11655</v>
      </c>
      <c r="C809" t="s">
        <v>11656</v>
      </c>
      <c r="D809">
        <v>2020</v>
      </c>
      <c r="E809" t="s">
        <v>1895</v>
      </c>
      <c r="F809" t="s">
        <v>11675</v>
      </c>
    </row>
    <row r="810" spans="1:6" x14ac:dyDescent="0.25">
      <c r="A810" t="s">
        <v>10894</v>
      </c>
      <c r="B810" t="s">
        <v>11655</v>
      </c>
      <c r="C810" t="s">
        <v>11656</v>
      </c>
      <c r="D810">
        <v>2020</v>
      </c>
      <c r="E810" t="s">
        <v>1895</v>
      </c>
      <c r="F810" t="s">
        <v>11676</v>
      </c>
    </row>
    <row r="811" spans="1:6" x14ac:dyDescent="0.25">
      <c r="A811" t="s">
        <v>11677</v>
      </c>
      <c r="B811" t="s">
        <v>11655</v>
      </c>
      <c r="C811" t="s">
        <v>11656</v>
      </c>
      <c r="D811">
        <v>2020</v>
      </c>
      <c r="E811" t="s">
        <v>1895</v>
      </c>
      <c r="F811" t="s">
        <v>11678</v>
      </c>
    </row>
    <row r="812" spans="1:6" x14ac:dyDescent="0.25">
      <c r="A812" t="s">
        <v>11679</v>
      </c>
      <c r="B812" t="s">
        <v>11655</v>
      </c>
      <c r="C812" t="s">
        <v>11656</v>
      </c>
      <c r="D812">
        <v>2020</v>
      </c>
      <c r="E812" t="s">
        <v>1895</v>
      </c>
      <c r="F812" t="s">
        <v>11680</v>
      </c>
    </row>
    <row r="813" spans="1:6" x14ac:dyDescent="0.25">
      <c r="A813" t="s">
        <v>11681</v>
      </c>
      <c r="B813" t="s">
        <v>11655</v>
      </c>
      <c r="C813" t="s">
        <v>11656</v>
      </c>
      <c r="D813">
        <v>2020</v>
      </c>
      <c r="E813" t="s">
        <v>1895</v>
      </c>
      <c r="F813" t="s">
        <v>11682</v>
      </c>
    </row>
    <row r="814" spans="1:6" x14ac:dyDescent="0.25">
      <c r="A814" t="s">
        <v>11683</v>
      </c>
      <c r="B814" t="s">
        <v>11655</v>
      </c>
      <c r="C814" t="s">
        <v>11656</v>
      </c>
      <c r="D814">
        <v>2020</v>
      </c>
      <c r="E814" t="s">
        <v>1895</v>
      </c>
      <c r="F814" t="s">
        <v>11684</v>
      </c>
    </row>
    <row r="815" spans="1:6" x14ac:dyDescent="0.25">
      <c r="A815" t="s">
        <v>11685</v>
      </c>
      <c r="B815" t="s">
        <v>11686</v>
      </c>
      <c r="C815" t="s">
        <v>11656</v>
      </c>
      <c r="D815">
        <v>2020</v>
      </c>
      <c r="E815" t="s">
        <v>1895</v>
      </c>
      <c r="F815" t="s">
        <v>11687</v>
      </c>
    </row>
    <row r="816" spans="1:6" x14ac:dyDescent="0.25">
      <c r="A816" t="s">
        <v>11688</v>
      </c>
      <c r="B816" t="s">
        <v>11655</v>
      </c>
      <c r="C816" t="s">
        <v>11656</v>
      </c>
      <c r="D816">
        <v>2020</v>
      </c>
      <c r="E816" t="s">
        <v>1895</v>
      </c>
      <c r="F816" t="s">
        <v>11689</v>
      </c>
    </row>
    <row r="817" spans="1:6" x14ac:dyDescent="0.25">
      <c r="A817" t="s">
        <v>11690</v>
      </c>
      <c r="B817" t="s">
        <v>11655</v>
      </c>
      <c r="C817" t="s">
        <v>11656</v>
      </c>
      <c r="D817">
        <v>2020</v>
      </c>
      <c r="E817" t="s">
        <v>1895</v>
      </c>
      <c r="F817" t="s">
        <v>11691</v>
      </c>
    </row>
    <row r="818" spans="1:6" x14ac:dyDescent="0.25">
      <c r="A818" t="s">
        <v>11692</v>
      </c>
      <c r="B818" t="s">
        <v>11655</v>
      </c>
      <c r="C818" t="s">
        <v>11656</v>
      </c>
      <c r="D818">
        <v>2020</v>
      </c>
      <c r="E818" t="s">
        <v>1895</v>
      </c>
      <c r="F818" t="s">
        <v>11693</v>
      </c>
    </row>
    <row r="819" spans="1:6" x14ac:dyDescent="0.25">
      <c r="A819" t="s">
        <v>11694</v>
      </c>
      <c r="B819" t="s">
        <v>11655</v>
      </c>
      <c r="C819" t="s">
        <v>11656</v>
      </c>
      <c r="D819">
        <v>2020</v>
      </c>
      <c r="E819" t="s">
        <v>1895</v>
      </c>
      <c r="F819" t="s">
        <v>11695</v>
      </c>
    </row>
    <row r="820" spans="1:6" x14ac:dyDescent="0.25">
      <c r="A820" t="s">
        <v>11696</v>
      </c>
      <c r="B820" t="s">
        <v>11655</v>
      </c>
      <c r="C820" t="s">
        <v>11656</v>
      </c>
      <c r="D820">
        <v>2020</v>
      </c>
      <c r="E820" t="s">
        <v>1895</v>
      </c>
      <c r="F820" t="s">
        <v>11697</v>
      </c>
    </row>
    <row r="821" spans="1:6" x14ac:dyDescent="0.25">
      <c r="A821" t="s">
        <v>11698</v>
      </c>
      <c r="B821" t="s">
        <v>11655</v>
      </c>
      <c r="C821" t="s">
        <v>11656</v>
      </c>
      <c r="D821">
        <v>2020</v>
      </c>
      <c r="E821" t="s">
        <v>1895</v>
      </c>
      <c r="F821" t="s">
        <v>11699</v>
      </c>
    </row>
    <row r="822" spans="1:6" x14ac:dyDescent="0.25">
      <c r="A822" t="s">
        <v>11700</v>
      </c>
      <c r="B822" t="s">
        <v>11655</v>
      </c>
      <c r="C822" t="s">
        <v>11656</v>
      </c>
      <c r="D822">
        <v>2020</v>
      </c>
      <c r="E822" t="s">
        <v>1895</v>
      </c>
      <c r="F822" t="s">
        <v>11701</v>
      </c>
    </row>
    <row r="823" spans="1:6" x14ac:dyDescent="0.25">
      <c r="A823" t="s">
        <v>11702</v>
      </c>
      <c r="B823" t="s">
        <v>11655</v>
      </c>
      <c r="C823" t="s">
        <v>11656</v>
      </c>
      <c r="D823">
        <v>2020</v>
      </c>
      <c r="E823" t="s">
        <v>1895</v>
      </c>
      <c r="F823" t="s">
        <v>11703</v>
      </c>
    </row>
    <row r="824" spans="1:6" x14ac:dyDescent="0.25">
      <c r="A824" t="s">
        <v>11704</v>
      </c>
      <c r="B824" t="s">
        <v>11655</v>
      </c>
      <c r="C824" t="s">
        <v>11656</v>
      </c>
      <c r="D824">
        <v>2020</v>
      </c>
      <c r="E824" t="s">
        <v>1895</v>
      </c>
      <c r="F824" t="s">
        <v>11705</v>
      </c>
    </row>
    <row r="825" spans="1:6" x14ac:dyDescent="0.25">
      <c r="A825" t="s">
        <v>11706</v>
      </c>
      <c r="B825" t="s">
        <v>11655</v>
      </c>
      <c r="C825" t="s">
        <v>11656</v>
      </c>
      <c r="D825">
        <v>2020</v>
      </c>
      <c r="E825" t="s">
        <v>1895</v>
      </c>
      <c r="F825" t="s">
        <v>11707</v>
      </c>
    </row>
    <row r="826" spans="1:6" x14ac:dyDescent="0.25">
      <c r="A826" t="s">
        <v>11708</v>
      </c>
      <c r="B826" t="s">
        <v>11655</v>
      </c>
      <c r="C826" t="s">
        <v>11656</v>
      </c>
      <c r="D826">
        <v>2020</v>
      </c>
      <c r="E826" t="s">
        <v>1895</v>
      </c>
      <c r="F826" t="s">
        <v>11709</v>
      </c>
    </row>
    <row r="827" spans="1:6" x14ac:dyDescent="0.25">
      <c r="A827" t="s">
        <v>11710</v>
      </c>
      <c r="B827" t="s">
        <v>11655</v>
      </c>
      <c r="C827" t="s">
        <v>11656</v>
      </c>
      <c r="D827">
        <v>2020</v>
      </c>
      <c r="E827" t="s">
        <v>1895</v>
      </c>
      <c r="F827" t="s">
        <v>11711</v>
      </c>
    </row>
    <row r="828" spans="1:6" x14ac:dyDescent="0.25">
      <c r="A828" t="s">
        <v>11712</v>
      </c>
      <c r="B828" t="s">
        <v>11655</v>
      </c>
      <c r="C828" t="s">
        <v>11656</v>
      </c>
      <c r="D828">
        <v>2020</v>
      </c>
      <c r="E828" t="s">
        <v>1895</v>
      </c>
      <c r="F828" t="s">
        <v>11713</v>
      </c>
    </row>
    <row r="829" spans="1:6" x14ac:dyDescent="0.25">
      <c r="A829" t="s">
        <v>11714</v>
      </c>
      <c r="B829" t="s">
        <v>11655</v>
      </c>
      <c r="C829" t="s">
        <v>11656</v>
      </c>
      <c r="D829">
        <v>2020</v>
      </c>
      <c r="E829" t="s">
        <v>1895</v>
      </c>
      <c r="F829" t="s">
        <v>11715</v>
      </c>
    </row>
    <row r="830" spans="1:6" x14ac:dyDescent="0.25">
      <c r="A830" t="s">
        <v>11716</v>
      </c>
      <c r="B830" t="s">
        <v>11655</v>
      </c>
      <c r="C830" t="s">
        <v>11656</v>
      </c>
      <c r="D830">
        <v>2020</v>
      </c>
      <c r="E830" t="s">
        <v>1895</v>
      </c>
      <c r="F830" t="s">
        <v>11717</v>
      </c>
    </row>
    <row r="831" spans="1:6" x14ac:dyDescent="0.25">
      <c r="A831" t="s">
        <v>11718</v>
      </c>
      <c r="B831" t="s">
        <v>11655</v>
      </c>
      <c r="C831" t="s">
        <v>11656</v>
      </c>
      <c r="D831">
        <v>2020</v>
      </c>
      <c r="E831" t="s">
        <v>1895</v>
      </c>
      <c r="F831" t="s">
        <v>11719</v>
      </c>
    </row>
    <row r="832" spans="1:6" x14ac:dyDescent="0.25">
      <c r="A832" t="s">
        <v>11720</v>
      </c>
      <c r="B832" t="s">
        <v>11686</v>
      </c>
      <c r="C832" t="s">
        <v>11656</v>
      </c>
      <c r="D832">
        <v>2020</v>
      </c>
      <c r="E832" t="s">
        <v>1895</v>
      </c>
      <c r="F832" t="s">
        <v>11721</v>
      </c>
    </row>
    <row r="833" spans="1:7" x14ac:dyDescent="0.25">
      <c r="A833" t="s">
        <v>11722</v>
      </c>
      <c r="B833" t="s">
        <v>11686</v>
      </c>
      <c r="C833" t="s">
        <v>11656</v>
      </c>
      <c r="D833">
        <v>2020</v>
      </c>
      <c r="E833" t="s">
        <v>1895</v>
      </c>
      <c r="F833" t="s">
        <v>11723</v>
      </c>
    </row>
    <row r="834" spans="1:7" x14ac:dyDescent="0.25">
      <c r="A834" t="s">
        <v>11724</v>
      </c>
      <c r="B834" t="s">
        <v>11655</v>
      </c>
      <c r="C834" t="s">
        <v>11656</v>
      </c>
      <c r="D834">
        <v>2020</v>
      </c>
      <c r="E834" t="s">
        <v>1895</v>
      </c>
      <c r="F834" t="s">
        <v>11725</v>
      </c>
    </row>
    <row r="835" spans="1:7" x14ac:dyDescent="0.25">
      <c r="A835" t="s">
        <v>11726</v>
      </c>
      <c r="B835" t="s">
        <v>11655</v>
      </c>
      <c r="C835" t="s">
        <v>11656</v>
      </c>
      <c r="D835">
        <v>2020</v>
      </c>
      <c r="E835" t="s">
        <v>1895</v>
      </c>
      <c r="F835" t="s">
        <v>11727</v>
      </c>
    </row>
    <row r="836" spans="1:7" x14ac:dyDescent="0.25">
      <c r="A836" t="s">
        <v>11728</v>
      </c>
      <c r="B836" t="s">
        <v>11655</v>
      </c>
      <c r="C836" t="s">
        <v>11656</v>
      </c>
      <c r="D836">
        <v>2020</v>
      </c>
      <c r="E836" t="s">
        <v>1895</v>
      </c>
      <c r="F836" t="s">
        <v>11729</v>
      </c>
    </row>
    <row r="837" spans="1:7" x14ac:dyDescent="0.25">
      <c r="A837" t="s">
        <v>11730</v>
      </c>
      <c r="B837" t="s">
        <v>11655</v>
      </c>
      <c r="C837" t="s">
        <v>11656</v>
      </c>
      <c r="D837">
        <v>2020</v>
      </c>
      <c r="E837" t="s">
        <v>1895</v>
      </c>
      <c r="F837" t="s">
        <v>11731</v>
      </c>
    </row>
    <row r="838" spans="1:7" x14ac:dyDescent="0.25">
      <c r="A838" t="s">
        <v>7421</v>
      </c>
      <c r="B838" t="s">
        <v>11655</v>
      </c>
      <c r="C838" t="s">
        <v>11656</v>
      </c>
      <c r="D838">
        <v>2020</v>
      </c>
      <c r="E838" t="s">
        <v>1895</v>
      </c>
      <c r="F838" t="s">
        <v>11732</v>
      </c>
    </row>
    <row r="839" spans="1:7" x14ac:dyDescent="0.25">
      <c r="A839" t="s">
        <v>11733</v>
      </c>
      <c r="B839" t="s">
        <v>11655</v>
      </c>
      <c r="C839" t="s">
        <v>11656</v>
      </c>
      <c r="D839">
        <v>2020</v>
      </c>
      <c r="E839" t="s">
        <v>1895</v>
      </c>
      <c r="F839" t="s">
        <v>11734</v>
      </c>
    </row>
    <row r="840" spans="1:7" x14ac:dyDescent="0.25">
      <c r="A840" t="s">
        <v>11735</v>
      </c>
      <c r="B840" t="s">
        <v>11736</v>
      </c>
      <c r="C840" t="s">
        <v>11656</v>
      </c>
      <c r="D840">
        <v>2020</v>
      </c>
      <c r="E840" t="s">
        <v>1895</v>
      </c>
      <c r="F840" t="s">
        <v>11737</v>
      </c>
    </row>
    <row r="841" spans="1:7" x14ac:dyDescent="0.25">
      <c r="A841" t="s">
        <v>11738</v>
      </c>
      <c r="B841" t="s">
        <v>11655</v>
      </c>
      <c r="C841" t="s">
        <v>11656</v>
      </c>
      <c r="D841">
        <v>2020</v>
      </c>
      <c r="E841" t="s">
        <v>1895</v>
      </c>
      <c r="F841" t="s">
        <v>11739</v>
      </c>
    </row>
    <row r="842" spans="1:7" x14ac:dyDescent="0.25">
      <c r="A842" t="s">
        <v>1951</v>
      </c>
      <c r="B842" t="s">
        <v>11740</v>
      </c>
      <c r="C842" t="s">
        <v>11741</v>
      </c>
      <c r="D842">
        <v>2023</v>
      </c>
      <c r="E842" t="s">
        <v>1951</v>
      </c>
      <c r="F842" t="s">
        <v>11742</v>
      </c>
      <c r="G842" t="s">
        <v>10029</v>
      </c>
    </row>
    <row r="843" spans="1:7" x14ac:dyDescent="0.25">
      <c r="A843" t="s">
        <v>11743</v>
      </c>
      <c r="B843" t="s">
        <v>11740</v>
      </c>
      <c r="C843" t="s">
        <v>11741</v>
      </c>
      <c r="D843">
        <v>2023</v>
      </c>
      <c r="E843" t="s">
        <v>1951</v>
      </c>
      <c r="F843" t="s">
        <v>11744</v>
      </c>
    </row>
    <row r="844" spans="1:7" x14ac:dyDescent="0.25">
      <c r="A844" t="s">
        <v>11745</v>
      </c>
      <c r="B844" t="s">
        <v>11740</v>
      </c>
      <c r="C844" t="s">
        <v>11741</v>
      </c>
      <c r="D844">
        <v>2023</v>
      </c>
      <c r="E844" t="s">
        <v>1951</v>
      </c>
      <c r="F844" t="s">
        <v>11746</v>
      </c>
    </row>
    <row r="845" spans="1:7" x14ac:dyDescent="0.25">
      <c r="A845" t="s">
        <v>11747</v>
      </c>
      <c r="B845" t="s">
        <v>11740</v>
      </c>
      <c r="C845" t="s">
        <v>11741</v>
      </c>
      <c r="D845">
        <v>2023</v>
      </c>
      <c r="E845" t="s">
        <v>1951</v>
      </c>
      <c r="F845" t="s">
        <v>11748</v>
      </c>
    </row>
    <row r="846" spans="1:7" x14ac:dyDescent="0.25">
      <c r="A846" t="s">
        <v>11749</v>
      </c>
      <c r="B846" t="s">
        <v>11740</v>
      </c>
      <c r="C846" t="s">
        <v>11741</v>
      </c>
      <c r="D846">
        <v>2023</v>
      </c>
      <c r="E846" t="s">
        <v>1951</v>
      </c>
      <c r="F846" t="s">
        <v>11750</v>
      </c>
    </row>
    <row r="847" spans="1:7" x14ac:dyDescent="0.25">
      <c r="A847" t="s">
        <v>11751</v>
      </c>
      <c r="B847" t="s">
        <v>11740</v>
      </c>
      <c r="C847" t="s">
        <v>11741</v>
      </c>
      <c r="D847">
        <v>2023</v>
      </c>
      <c r="E847" t="s">
        <v>1951</v>
      </c>
      <c r="F847" t="s">
        <v>11752</v>
      </c>
    </row>
    <row r="848" spans="1:7" x14ac:dyDescent="0.25">
      <c r="A848" t="s">
        <v>11753</v>
      </c>
      <c r="B848" t="s">
        <v>11740</v>
      </c>
      <c r="C848" t="s">
        <v>11741</v>
      </c>
      <c r="D848">
        <v>2023</v>
      </c>
      <c r="E848" t="s">
        <v>1951</v>
      </c>
      <c r="F848" t="s">
        <v>11754</v>
      </c>
    </row>
    <row r="849" spans="1:6" x14ac:dyDescent="0.25">
      <c r="A849" t="s">
        <v>11755</v>
      </c>
      <c r="B849" t="s">
        <v>11740</v>
      </c>
      <c r="C849" t="s">
        <v>11741</v>
      </c>
      <c r="D849">
        <v>2023</v>
      </c>
      <c r="E849" t="s">
        <v>1951</v>
      </c>
      <c r="F849" t="s">
        <v>11756</v>
      </c>
    </row>
    <row r="850" spans="1:6" x14ac:dyDescent="0.25">
      <c r="A850" t="s">
        <v>11757</v>
      </c>
      <c r="B850" t="s">
        <v>11740</v>
      </c>
      <c r="C850" t="s">
        <v>11741</v>
      </c>
      <c r="D850">
        <v>2023</v>
      </c>
      <c r="E850" t="s">
        <v>1951</v>
      </c>
      <c r="F850" t="s">
        <v>11758</v>
      </c>
    </row>
    <row r="851" spans="1:6" x14ac:dyDescent="0.25">
      <c r="A851" t="s">
        <v>11759</v>
      </c>
      <c r="B851" t="s">
        <v>11740</v>
      </c>
      <c r="C851" t="s">
        <v>11741</v>
      </c>
      <c r="D851">
        <v>2023</v>
      </c>
      <c r="E851" t="s">
        <v>1951</v>
      </c>
      <c r="F851" t="s">
        <v>11760</v>
      </c>
    </row>
    <row r="852" spans="1:6" x14ac:dyDescent="0.25">
      <c r="A852" t="s">
        <v>11761</v>
      </c>
      <c r="B852" t="s">
        <v>11740</v>
      </c>
      <c r="C852" t="s">
        <v>11741</v>
      </c>
      <c r="D852">
        <v>2023</v>
      </c>
      <c r="E852" t="s">
        <v>1951</v>
      </c>
      <c r="F852" t="s">
        <v>11762</v>
      </c>
    </row>
    <row r="853" spans="1:6" x14ac:dyDescent="0.25">
      <c r="A853" t="s">
        <v>11763</v>
      </c>
      <c r="B853" t="s">
        <v>11740</v>
      </c>
      <c r="C853" t="s">
        <v>11741</v>
      </c>
      <c r="D853">
        <v>2023</v>
      </c>
      <c r="E853" t="s">
        <v>1951</v>
      </c>
      <c r="F853" t="s">
        <v>11764</v>
      </c>
    </row>
    <row r="854" spans="1:6" x14ac:dyDescent="0.25">
      <c r="A854" t="s">
        <v>11765</v>
      </c>
      <c r="B854" t="s">
        <v>11740</v>
      </c>
      <c r="C854" t="s">
        <v>11741</v>
      </c>
      <c r="D854">
        <v>2026</v>
      </c>
      <c r="E854" t="s">
        <v>1951</v>
      </c>
      <c r="F854" t="s">
        <v>11766</v>
      </c>
    </row>
    <row r="855" spans="1:6" x14ac:dyDescent="0.25">
      <c r="A855" t="s">
        <v>11767</v>
      </c>
      <c r="B855" t="s">
        <v>11740</v>
      </c>
      <c r="C855" t="s">
        <v>11741</v>
      </c>
      <c r="D855">
        <v>2026</v>
      </c>
      <c r="E855" t="s">
        <v>1951</v>
      </c>
      <c r="F855" t="s">
        <v>11768</v>
      </c>
    </row>
    <row r="856" spans="1:6" x14ac:dyDescent="0.25">
      <c r="A856" t="s">
        <v>11769</v>
      </c>
      <c r="B856" t="s">
        <v>11740</v>
      </c>
      <c r="C856" t="s">
        <v>11741</v>
      </c>
      <c r="D856">
        <v>2026</v>
      </c>
      <c r="E856" t="s">
        <v>1951</v>
      </c>
      <c r="F856" t="s">
        <v>11770</v>
      </c>
    </row>
    <row r="857" spans="1:6" x14ac:dyDescent="0.25">
      <c r="A857" t="s">
        <v>11771</v>
      </c>
      <c r="B857" t="s">
        <v>11740</v>
      </c>
      <c r="C857" t="s">
        <v>11741</v>
      </c>
      <c r="D857">
        <v>2026</v>
      </c>
      <c r="E857" t="s">
        <v>1951</v>
      </c>
      <c r="F857" t="s">
        <v>11772</v>
      </c>
    </row>
    <row r="858" spans="1:6" x14ac:dyDescent="0.25">
      <c r="A858" t="s">
        <v>11773</v>
      </c>
      <c r="B858" t="s">
        <v>11740</v>
      </c>
      <c r="C858" t="s">
        <v>11741</v>
      </c>
      <c r="D858">
        <v>2026</v>
      </c>
      <c r="E858" t="s">
        <v>1951</v>
      </c>
      <c r="F858" t="s">
        <v>11774</v>
      </c>
    </row>
    <row r="859" spans="1:6" x14ac:dyDescent="0.25">
      <c r="A859" t="s">
        <v>11775</v>
      </c>
      <c r="B859" t="s">
        <v>11740</v>
      </c>
      <c r="C859" t="s">
        <v>11741</v>
      </c>
      <c r="D859">
        <v>2026</v>
      </c>
      <c r="E859" t="s">
        <v>1951</v>
      </c>
      <c r="F859" t="s">
        <v>11776</v>
      </c>
    </row>
    <row r="860" spans="1:6" x14ac:dyDescent="0.25">
      <c r="A860" t="s">
        <v>11777</v>
      </c>
      <c r="B860" t="s">
        <v>11740</v>
      </c>
      <c r="C860" t="s">
        <v>11741</v>
      </c>
      <c r="D860">
        <v>2026</v>
      </c>
      <c r="E860" t="s">
        <v>1951</v>
      </c>
      <c r="F860" t="s">
        <v>11778</v>
      </c>
    </row>
    <row r="861" spans="1:6" x14ac:dyDescent="0.25">
      <c r="A861" t="s">
        <v>11779</v>
      </c>
      <c r="B861" t="s">
        <v>11740</v>
      </c>
      <c r="C861" t="s">
        <v>11741</v>
      </c>
      <c r="D861">
        <v>2026</v>
      </c>
      <c r="E861" t="s">
        <v>1951</v>
      </c>
      <c r="F861" t="s">
        <v>11780</v>
      </c>
    </row>
    <row r="862" spans="1:6" x14ac:dyDescent="0.25">
      <c r="A862" t="s">
        <v>11781</v>
      </c>
      <c r="B862" t="s">
        <v>11740</v>
      </c>
      <c r="C862" t="s">
        <v>11741</v>
      </c>
      <c r="D862">
        <v>2026</v>
      </c>
      <c r="E862" t="s">
        <v>1951</v>
      </c>
      <c r="F862" t="s">
        <v>11782</v>
      </c>
    </row>
    <row r="863" spans="1:6" x14ac:dyDescent="0.25">
      <c r="A863" t="s">
        <v>11783</v>
      </c>
      <c r="B863" t="s">
        <v>11740</v>
      </c>
      <c r="C863" t="s">
        <v>11741</v>
      </c>
      <c r="D863">
        <v>2026</v>
      </c>
      <c r="E863" t="s">
        <v>1951</v>
      </c>
      <c r="F863" t="s">
        <v>11784</v>
      </c>
    </row>
    <row r="864" spans="1:6" x14ac:dyDescent="0.25">
      <c r="A864" t="s">
        <v>11785</v>
      </c>
      <c r="B864" t="s">
        <v>11786</v>
      </c>
      <c r="C864" t="s">
        <v>11787</v>
      </c>
      <c r="D864">
        <v>2005</v>
      </c>
      <c r="E864" t="s">
        <v>2009</v>
      </c>
      <c r="F864" t="s">
        <v>11788</v>
      </c>
    </row>
    <row r="865" spans="1:7" x14ac:dyDescent="0.25">
      <c r="A865" t="s">
        <v>11789</v>
      </c>
      <c r="B865" t="s">
        <v>11786</v>
      </c>
      <c r="C865" t="s">
        <v>11787</v>
      </c>
      <c r="D865">
        <v>2005</v>
      </c>
      <c r="E865" t="s">
        <v>2009</v>
      </c>
      <c r="F865" t="s">
        <v>11790</v>
      </c>
    </row>
    <row r="866" spans="1:7" x14ac:dyDescent="0.25">
      <c r="A866" t="s">
        <v>11791</v>
      </c>
      <c r="B866" t="s">
        <v>11786</v>
      </c>
      <c r="C866" t="s">
        <v>11787</v>
      </c>
      <c r="D866">
        <v>2005</v>
      </c>
      <c r="E866" t="s">
        <v>2009</v>
      </c>
      <c r="F866" t="s">
        <v>11792</v>
      </c>
      <c r="G866" t="s">
        <v>10029</v>
      </c>
    </row>
    <row r="867" spans="1:7" x14ac:dyDescent="0.25">
      <c r="A867" t="s">
        <v>11793</v>
      </c>
      <c r="B867" t="s">
        <v>11786</v>
      </c>
      <c r="C867" t="s">
        <v>11787</v>
      </c>
      <c r="D867">
        <v>2005</v>
      </c>
      <c r="E867" t="s">
        <v>2009</v>
      </c>
      <c r="F867" t="s">
        <v>11794</v>
      </c>
    </row>
    <row r="868" spans="1:7" x14ac:dyDescent="0.25">
      <c r="A868" t="s">
        <v>11795</v>
      </c>
      <c r="B868" t="s">
        <v>11786</v>
      </c>
      <c r="C868" t="s">
        <v>11787</v>
      </c>
      <c r="D868">
        <v>2005</v>
      </c>
      <c r="E868" t="s">
        <v>2009</v>
      </c>
      <c r="F868" t="s">
        <v>11796</v>
      </c>
    </row>
    <row r="869" spans="1:7" x14ac:dyDescent="0.25">
      <c r="A869" t="s">
        <v>11797</v>
      </c>
      <c r="B869" t="s">
        <v>11786</v>
      </c>
      <c r="C869" t="s">
        <v>11787</v>
      </c>
      <c r="D869">
        <v>2005</v>
      </c>
      <c r="E869" t="s">
        <v>2009</v>
      </c>
      <c r="F869" t="s">
        <v>11798</v>
      </c>
    </row>
    <row r="870" spans="1:7" x14ac:dyDescent="0.25">
      <c r="A870" t="s">
        <v>11799</v>
      </c>
      <c r="B870" t="s">
        <v>11786</v>
      </c>
      <c r="C870" t="s">
        <v>11787</v>
      </c>
      <c r="D870">
        <v>2005</v>
      </c>
      <c r="E870" t="s">
        <v>2009</v>
      </c>
      <c r="F870" t="s">
        <v>11800</v>
      </c>
    </row>
    <row r="871" spans="1:7" x14ac:dyDescent="0.25">
      <c r="A871" t="s">
        <v>11801</v>
      </c>
      <c r="B871" t="s">
        <v>11786</v>
      </c>
      <c r="C871" t="s">
        <v>11787</v>
      </c>
      <c r="D871">
        <v>2005</v>
      </c>
      <c r="E871" t="s">
        <v>2009</v>
      </c>
      <c r="F871" t="s">
        <v>11802</v>
      </c>
    </row>
    <row r="872" spans="1:7" x14ac:dyDescent="0.25">
      <c r="A872" t="s">
        <v>11803</v>
      </c>
      <c r="B872" t="s">
        <v>11786</v>
      </c>
      <c r="C872" t="s">
        <v>11787</v>
      </c>
      <c r="D872">
        <v>2005</v>
      </c>
      <c r="E872" t="s">
        <v>2009</v>
      </c>
      <c r="F872" t="s">
        <v>11804</v>
      </c>
    </row>
    <row r="873" spans="1:7" x14ac:dyDescent="0.25">
      <c r="A873" t="s">
        <v>11805</v>
      </c>
      <c r="B873" t="s">
        <v>11786</v>
      </c>
      <c r="C873" t="s">
        <v>11787</v>
      </c>
      <c r="D873">
        <v>2005</v>
      </c>
      <c r="E873" t="s">
        <v>2009</v>
      </c>
      <c r="F873" t="s">
        <v>11806</v>
      </c>
    </row>
    <row r="874" spans="1:7" x14ac:dyDescent="0.25">
      <c r="A874" t="s">
        <v>11807</v>
      </c>
      <c r="B874" t="s">
        <v>11786</v>
      </c>
      <c r="C874" t="s">
        <v>11787</v>
      </c>
      <c r="D874">
        <v>2005</v>
      </c>
      <c r="E874" t="s">
        <v>2009</v>
      </c>
      <c r="F874" t="s">
        <v>11808</v>
      </c>
    </row>
    <row r="875" spans="1:7" x14ac:dyDescent="0.25">
      <c r="A875" t="s">
        <v>11809</v>
      </c>
      <c r="B875" t="s">
        <v>11786</v>
      </c>
      <c r="C875" t="s">
        <v>11787</v>
      </c>
      <c r="D875">
        <v>2005</v>
      </c>
      <c r="E875" t="s">
        <v>2009</v>
      </c>
      <c r="F875" t="s">
        <v>11810</v>
      </c>
    </row>
    <row r="876" spans="1:7" x14ac:dyDescent="0.25">
      <c r="A876" t="s">
        <v>11811</v>
      </c>
      <c r="B876" t="s">
        <v>11786</v>
      </c>
      <c r="C876" t="s">
        <v>11787</v>
      </c>
      <c r="D876">
        <v>2005</v>
      </c>
      <c r="E876" t="s">
        <v>2009</v>
      </c>
      <c r="F876" t="s">
        <v>11812</v>
      </c>
    </row>
    <row r="877" spans="1:7" x14ac:dyDescent="0.25">
      <c r="A877" t="s">
        <v>11813</v>
      </c>
      <c r="B877" t="s">
        <v>11786</v>
      </c>
      <c r="C877" t="s">
        <v>11787</v>
      </c>
      <c r="D877">
        <v>2005</v>
      </c>
      <c r="E877" t="s">
        <v>2009</v>
      </c>
      <c r="F877" t="s">
        <v>11814</v>
      </c>
    </row>
    <row r="878" spans="1:7" x14ac:dyDescent="0.25">
      <c r="A878" t="s">
        <v>11815</v>
      </c>
      <c r="B878" t="s">
        <v>11786</v>
      </c>
      <c r="C878" t="s">
        <v>11787</v>
      </c>
      <c r="D878">
        <v>2005</v>
      </c>
      <c r="E878" t="s">
        <v>2009</v>
      </c>
      <c r="F878" t="s">
        <v>11816</v>
      </c>
    </row>
    <row r="879" spans="1:7" x14ac:dyDescent="0.25">
      <c r="A879" t="s">
        <v>11817</v>
      </c>
      <c r="B879" t="s">
        <v>11786</v>
      </c>
      <c r="C879" t="s">
        <v>11787</v>
      </c>
      <c r="D879">
        <v>2005</v>
      </c>
      <c r="E879" t="s">
        <v>2009</v>
      </c>
      <c r="F879" t="s">
        <v>11818</v>
      </c>
    </row>
    <row r="880" spans="1:7" x14ac:dyDescent="0.25">
      <c r="A880" t="s">
        <v>11819</v>
      </c>
      <c r="B880" t="s">
        <v>11786</v>
      </c>
      <c r="C880" t="s">
        <v>11787</v>
      </c>
      <c r="D880">
        <v>2005</v>
      </c>
      <c r="E880" t="s">
        <v>2009</v>
      </c>
      <c r="F880" t="s">
        <v>11820</v>
      </c>
    </row>
    <row r="881" spans="1:6" x14ac:dyDescent="0.25">
      <c r="A881" t="s">
        <v>11821</v>
      </c>
      <c r="B881" t="s">
        <v>11786</v>
      </c>
      <c r="C881" t="s">
        <v>11787</v>
      </c>
      <c r="D881">
        <v>2005</v>
      </c>
      <c r="E881" t="s">
        <v>2009</v>
      </c>
      <c r="F881" t="s">
        <v>11822</v>
      </c>
    </row>
    <row r="882" spans="1:6" x14ac:dyDescent="0.25">
      <c r="A882" t="s">
        <v>11823</v>
      </c>
      <c r="B882" t="s">
        <v>11786</v>
      </c>
      <c r="C882" t="s">
        <v>11787</v>
      </c>
      <c r="D882">
        <v>2005</v>
      </c>
      <c r="E882" t="s">
        <v>2009</v>
      </c>
      <c r="F882" t="s">
        <v>11824</v>
      </c>
    </row>
    <row r="883" spans="1:6" x14ac:dyDescent="0.25">
      <c r="A883" t="s">
        <v>11825</v>
      </c>
      <c r="B883" t="s">
        <v>11786</v>
      </c>
      <c r="C883" t="s">
        <v>11787</v>
      </c>
      <c r="D883">
        <v>2005</v>
      </c>
      <c r="E883" t="s">
        <v>2009</v>
      </c>
      <c r="F883" t="s">
        <v>11826</v>
      </c>
    </row>
    <row r="884" spans="1:6" x14ac:dyDescent="0.25">
      <c r="A884" t="s">
        <v>11827</v>
      </c>
      <c r="B884" t="s">
        <v>11786</v>
      </c>
      <c r="C884" t="s">
        <v>11787</v>
      </c>
      <c r="D884">
        <v>2005</v>
      </c>
      <c r="E884" t="s">
        <v>2009</v>
      </c>
      <c r="F884" t="s">
        <v>11828</v>
      </c>
    </row>
    <row r="885" spans="1:6" x14ac:dyDescent="0.25">
      <c r="A885" t="s">
        <v>11829</v>
      </c>
      <c r="B885" t="s">
        <v>11786</v>
      </c>
      <c r="C885" t="s">
        <v>11787</v>
      </c>
      <c r="D885">
        <v>2005</v>
      </c>
      <c r="E885" t="s">
        <v>2009</v>
      </c>
      <c r="F885" t="s">
        <v>11830</v>
      </c>
    </row>
    <row r="886" spans="1:6" x14ac:dyDescent="0.25">
      <c r="A886" t="s">
        <v>11831</v>
      </c>
      <c r="B886" t="s">
        <v>11786</v>
      </c>
      <c r="C886" t="s">
        <v>11787</v>
      </c>
      <c r="D886">
        <v>2005</v>
      </c>
      <c r="E886" t="s">
        <v>2009</v>
      </c>
      <c r="F886" t="s">
        <v>11832</v>
      </c>
    </row>
    <row r="887" spans="1:6" x14ac:dyDescent="0.25">
      <c r="A887" t="s">
        <v>11833</v>
      </c>
      <c r="B887" t="s">
        <v>11786</v>
      </c>
      <c r="C887" t="s">
        <v>11787</v>
      </c>
      <c r="D887">
        <v>2005</v>
      </c>
      <c r="E887" t="s">
        <v>2009</v>
      </c>
      <c r="F887" t="s">
        <v>11834</v>
      </c>
    </row>
    <row r="888" spans="1:6" x14ac:dyDescent="0.25">
      <c r="A888" t="s">
        <v>11835</v>
      </c>
      <c r="B888" t="s">
        <v>11786</v>
      </c>
      <c r="C888" t="s">
        <v>11787</v>
      </c>
      <c r="D888">
        <v>2005</v>
      </c>
      <c r="E888" t="s">
        <v>2009</v>
      </c>
      <c r="F888" t="s">
        <v>11836</v>
      </c>
    </row>
    <row r="889" spans="1:6" x14ac:dyDescent="0.25">
      <c r="A889" t="s">
        <v>11837</v>
      </c>
      <c r="B889" t="s">
        <v>11786</v>
      </c>
      <c r="C889" t="s">
        <v>11787</v>
      </c>
      <c r="D889">
        <v>2005</v>
      </c>
      <c r="E889" t="s">
        <v>2009</v>
      </c>
      <c r="F889" t="s">
        <v>11838</v>
      </c>
    </row>
    <row r="890" spans="1:6" x14ac:dyDescent="0.25">
      <c r="A890" t="s">
        <v>11839</v>
      </c>
      <c r="B890" t="s">
        <v>11786</v>
      </c>
      <c r="C890" t="s">
        <v>11787</v>
      </c>
      <c r="D890">
        <v>2005</v>
      </c>
      <c r="E890" t="s">
        <v>2009</v>
      </c>
      <c r="F890" t="s">
        <v>11840</v>
      </c>
    </row>
    <row r="891" spans="1:6" x14ac:dyDescent="0.25">
      <c r="A891" t="s">
        <v>11841</v>
      </c>
      <c r="B891" t="s">
        <v>11786</v>
      </c>
      <c r="C891" t="s">
        <v>11787</v>
      </c>
      <c r="D891">
        <v>2005</v>
      </c>
      <c r="E891" t="s">
        <v>2009</v>
      </c>
      <c r="F891" t="s">
        <v>11842</v>
      </c>
    </row>
    <row r="892" spans="1:6" x14ac:dyDescent="0.25">
      <c r="A892" t="s">
        <v>11843</v>
      </c>
      <c r="B892" t="s">
        <v>11786</v>
      </c>
      <c r="C892" t="s">
        <v>11787</v>
      </c>
      <c r="D892">
        <v>2005</v>
      </c>
      <c r="E892" t="s">
        <v>2009</v>
      </c>
      <c r="F892" t="s">
        <v>11844</v>
      </c>
    </row>
    <row r="893" spans="1:6" x14ac:dyDescent="0.25">
      <c r="A893" t="s">
        <v>11845</v>
      </c>
      <c r="B893" t="s">
        <v>11786</v>
      </c>
      <c r="C893" t="s">
        <v>11787</v>
      </c>
      <c r="D893">
        <v>2005</v>
      </c>
      <c r="E893" t="s">
        <v>2009</v>
      </c>
      <c r="F893" t="s">
        <v>11846</v>
      </c>
    </row>
    <row r="894" spans="1:6" x14ac:dyDescent="0.25">
      <c r="A894" t="s">
        <v>11847</v>
      </c>
      <c r="B894" t="s">
        <v>11786</v>
      </c>
      <c r="C894" t="s">
        <v>11787</v>
      </c>
      <c r="D894">
        <v>2005</v>
      </c>
      <c r="E894" t="s">
        <v>2009</v>
      </c>
      <c r="F894" t="s">
        <v>11848</v>
      </c>
    </row>
    <row r="895" spans="1:6" x14ac:dyDescent="0.25">
      <c r="A895" t="s">
        <v>11849</v>
      </c>
      <c r="B895" t="s">
        <v>11786</v>
      </c>
      <c r="C895" t="s">
        <v>11787</v>
      </c>
      <c r="D895">
        <v>2005</v>
      </c>
      <c r="E895" t="s">
        <v>2009</v>
      </c>
      <c r="F895" t="s">
        <v>11850</v>
      </c>
    </row>
    <row r="896" spans="1:6" x14ac:dyDescent="0.25">
      <c r="A896" t="s">
        <v>11851</v>
      </c>
      <c r="B896" t="s">
        <v>11786</v>
      </c>
      <c r="C896" t="s">
        <v>11787</v>
      </c>
      <c r="D896">
        <v>2005</v>
      </c>
      <c r="E896" t="s">
        <v>2009</v>
      </c>
      <c r="F896" t="s">
        <v>11852</v>
      </c>
    </row>
    <row r="897" spans="1:6" x14ac:dyDescent="0.25">
      <c r="A897" t="s">
        <v>11853</v>
      </c>
      <c r="B897" t="s">
        <v>11786</v>
      </c>
      <c r="C897" t="s">
        <v>11787</v>
      </c>
      <c r="D897">
        <v>2005</v>
      </c>
      <c r="E897" t="s">
        <v>2009</v>
      </c>
      <c r="F897" t="s">
        <v>11854</v>
      </c>
    </row>
    <row r="898" spans="1:6" x14ac:dyDescent="0.25">
      <c r="A898" t="s">
        <v>11855</v>
      </c>
      <c r="B898" t="s">
        <v>11786</v>
      </c>
      <c r="C898" t="s">
        <v>11787</v>
      </c>
      <c r="D898">
        <v>2005</v>
      </c>
      <c r="E898" t="s">
        <v>2009</v>
      </c>
      <c r="F898" t="s">
        <v>11856</v>
      </c>
    </row>
    <row r="899" spans="1:6" x14ac:dyDescent="0.25">
      <c r="A899" t="s">
        <v>11857</v>
      </c>
      <c r="B899" t="s">
        <v>11786</v>
      </c>
      <c r="C899" t="s">
        <v>11787</v>
      </c>
      <c r="D899">
        <v>2005</v>
      </c>
      <c r="E899" t="s">
        <v>2009</v>
      </c>
      <c r="F899" t="s">
        <v>11858</v>
      </c>
    </row>
    <row r="900" spans="1:6" x14ac:dyDescent="0.25">
      <c r="A900" t="s">
        <v>11859</v>
      </c>
      <c r="B900" t="s">
        <v>11786</v>
      </c>
      <c r="C900" t="s">
        <v>11787</v>
      </c>
      <c r="D900">
        <v>2005</v>
      </c>
      <c r="E900" t="s">
        <v>2009</v>
      </c>
      <c r="F900" t="s">
        <v>11860</v>
      </c>
    </row>
    <row r="901" spans="1:6" x14ac:dyDescent="0.25">
      <c r="A901" t="s">
        <v>11861</v>
      </c>
      <c r="B901" t="s">
        <v>11786</v>
      </c>
      <c r="C901" t="s">
        <v>11787</v>
      </c>
      <c r="D901">
        <v>2005</v>
      </c>
      <c r="E901" t="s">
        <v>2009</v>
      </c>
      <c r="F901" t="s">
        <v>11862</v>
      </c>
    </row>
    <row r="902" spans="1:6" x14ac:dyDescent="0.25">
      <c r="A902" t="s">
        <v>11863</v>
      </c>
      <c r="B902" t="s">
        <v>11786</v>
      </c>
      <c r="C902" t="s">
        <v>11787</v>
      </c>
      <c r="D902">
        <v>2005</v>
      </c>
      <c r="E902" t="s">
        <v>2009</v>
      </c>
      <c r="F902" t="s">
        <v>11864</v>
      </c>
    </row>
    <row r="903" spans="1:6" x14ac:dyDescent="0.25">
      <c r="A903" t="s">
        <v>11865</v>
      </c>
      <c r="B903" t="s">
        <v>11786</v>
      </c>
      <c r="C903" t="s">
        <v>11787</v>
      </c>
      <c r="D903">
        <v>2005</v>
      </c>
      <c r="E903" t="s">
        <v>2009</v>
      </c>
      <c r="F903" t="s">
        <v>11866</v>
      </c>
    </row>
    <row r="904" spans="1:6" x14ac:dyDescent="0.25">
      <c r="A904" t="s">
        <v>11867</v>
      </c>
      <c r="B904" t="s">
        <v>11786</v>
      </c>
      <c r="C904" t="s">
        <v>11787</v>
      </c>
      <c r="D904">
        <v>2005</v>
      </c>
      <c r="E904" t="s">
        <v>2009</v>
      </c>
      <c r="F904" t="s">
        <v>11868</v>
      </c>
    </row>
    <row r="905" spans="1:6" x14ac:dyDescent="0.25">
      <c r="A905" t="s">
        <v>11869</v>
      </c>
      <c r="B905" t="s">
        <v>11786</v>
      </c>
      <c r="C905" t="s">
        <v>11787</v>
      </c>
      <c r="D905">
        <v>2005</v>
      </c>
      <c r="E905" t="s">
        <v>2009</v>
      </c>
      <c r="F905" t="s">
        <v>11870</v>
      </c>
    </row>
    <row r="906" spans="1:6" x14ac:dyDescent="0.25">
      <c r="A906" t="s">
        <v>11871</v>
      </c>
      <c r="B906" t="s">
        <v>11786</v>
      </c>
      <c r="C906" t="s">
        <v>11787</v>
      </c>
      <c r="D906">
        <v>2005</v>
      </c>
      <c r="E906" t="s">
        <v>2009</v>
      </c>
      <c r="F906" t="s">
        <v>11872</v>
      </c>
    </row>
    <row r="907" spans="1:6" x14ac:dyDescent="0.25">
      <c r="A907" t="s">
        <v>11873</v>
      </c>
      <c r="B907" t="s">
        <v>11786</v>
      </c>
      <c r="C907" t="s">
        <v>11787</v>
      </c>
      <c r="D907">
        <v>2005</v>
      </c>
      <c r="E907" t="s">
        <v>2009</v>
      </c>
      <c r="F907" t="s">
        <v>11874</v>
      </c>
    </row>
    <row r="908" spans="1:6" x14ac:dyDescent="0.25">
      <c r="A908" t="s">
        <v>11875</v>
      </c>
      <c r="B908" t="s">
        <v>11786</v>
      </c>
      <c r="C908" t="s">
        <v>11787</v>
      </c>
      <c r="D908">
        <v>2005</v>
      </c>
      <c r="E908" t="s">
        <v>2009</v>
      </c>
      <c r="F908" t="s">
        <v>11876</v>
      </c>
    </row>
    <row r="909" spans="1:6" x14ac:dyDescent="0.25">
      <c r="A909" t="s">
        <v>11877</v>
      </c>
      <c r="B909" t="s">
        <v>11786</v>
      </c>
      <c r="C909" t="s">
        <v>11787</v>
      </c>
      <c r="D909">
        <v>2005</v>
      </c>
      <c r="E909" t="s">
        <v>2009</v>
      </c>
      <c r="F909" t="s">
        <v>11878</v>
      </c>
    </row>
    <row r="910" spans="1:6" x14ac:dyDescent="0.25">
      <c r="A910" t="s">
        <v>11879</v>
      </c>
      <c r="B910" t="s">
        <v>11786</v>
      </c>
      <c r="C910" t="s">
        <v>11787</v>
      </c>
      <c r="D910">
        <v>2005</v>
      </c>
      <c r="E910" t="s">
        <v>2009</v>
      </c>
      <c r="F910" t="s">
        <v>11880</v>
      </c>
    </row>
    <row r="911" spans="1:6" x14ac:dyDescent="0.25">
      <c r="A911" t="s">
        <v>11881</v>
      </c>
      <c r="B911" t="s">
        <v>11786</v>
      </c>
      <c r="C911" t="s">
        <v>11787</v>
      </c>
      <c r="D911">
        <v>2005</v>
      </c>
      <c r="E911" t="s">
        <v>2009</v>
      </c>
      <c r="F911" t="s">
        <v>11882</v>
      </c>
    </row>
    <row r="912" spans="1:6" x14ac:dyDescent="0.25">
      <c r="A912" t="s">
        <v>11883</v>
      </c>
      <c r="B912" t="s">
        <v>11786</v>
      </c>
      <c r="C912" t="s">
        <v>11787</v>
      </c>
      <c r="D912">
        <v>2005</v>
      </c>
      <c r="E912" t="s">
        <v>2009</v>
      </c>
      <c r="F912" t="s">
        <v>11884</v>
      </c>
    </row>
    <row r="913" spans="1:6" x14ac:dyDescent="0.25">
      <c r="A913" t="s">
        <v>11885</v>
      </c>
      <c r="B913" t="s">
        <v>11786</v>
      </c>
      <c r="C913" t="s">
        <v>11787</v>
      </c>
      <c r="D913">
        <v>2005</v>
      </c>
      <c r="E913" t="s">
        <v>2009</v>
      </c>
      <c r="F913" t="s">
        <v>11886</v>
      </c>
    </row>
    <row r="914" spans="1:6" x14ac:dyDescent="0.25">
      <c r="A914" t="s">
        <v>11887</v>
      </c>
      <c r="B914" t="s">
        <v>11786</v>
      </c>
      <c r="C914" t="s">
        <v>11787</v>
      </c>
      <c r="D914">
        <v>2005</v>
      </c>
      <c r="E914" t="s">
        <v>2009</v>
      </c>
      <c r="F914" t="s">
        <v>11888</v>
      </c>
    </row>
    <row r="915" spans="1:6" x14ac:dyDescent="0.25">
      <c r="A915" t="s">
        <v>11889</v>
      </c>
      <c r="B915" t="s">
        <v>11786</v>
      </c>
      <c r="C915" t="s">
        <v>11787</v>
      </c>
      <c r="D915">
        <v>2005</v>
      </c>
      <c r="E915" t="s">
        <v>2009</v>
      </c>
      <c r="F915" t="s">
        <v>11890</v>
      </c>
    </row>
    <row r="916" spans="1:6" x14ac:dyDescent="0.25">
      <c r="A916" t="s">
        <v>11891</v>
      </c>
      <c r="B916" t="s">
        <v>11786</v>
      </c>
      <c r="C916" t="s">
        <v>11787</v>
      </c>
      <c r="D916">
        <v>2005</v>
      </c>
      <c r="E916" t="s">
        <v>2009</v>
      </c>
      <c r="F916" t="s">
        <v>11892</v>
      </c>
    </row>
    <row r="917" spans="1:6" x14ac:dyDescent="0.25">
      <c r="A917" t="s">
        <v>11893</v>
      </c>
      <c r="B917" t="s">
        <v>11786</v>
      </c>
      <c r="C917" t="s">
        <v>11787</v>
      </c>
      <c r="D917">
        <v>2005</v>
      </c>
      <c r="E917" t="s">
        <v>2009</v>
      </c>
      <c r="F917" t="s">
        <v>11894</v>
      </c>
    </row>
    <row r="918" spans="1:6" x14ac:dyDescent="0.25">
      <c r="A918" t="s">
        <v>11895</v>
      </c>
      <c r="B918" t="s">
        <v>11786</v>
      </c>
      <c r="C918" t="s">
        <v>11787</v>
      </c>
      <c r="D918">
        <v>2005</v>
      </c>
      <c r="E918" t="s">
        <v>2009</v>
      </c>
      <c r="F918" t="s">
        <v>11896</v>
      </c>
    </row>
    <row r="919" spans="1:6" x14ac:dyDescent="0.25">
      <c r="A919" t="s">
        <v>11897</v>
      </c>
      <c r="B919" t="s">
        <v>11786</v>
      </c>
      <c r="C919" t="s">
        <v>11787</v>
      </c>
      <c r="D919">
        <v>2005</v>
      </c>
      <c r="E919" t="s">
        <v>2009</v>
      </c>
      <c r="F919" t="s">
        <v>11898</v>
      </c>
    </row>
    <row r="920" spans="1:6" x14ac:dyDescent="0.25">
      <c r="A920" t="s">
        <v>11899</v>
      </c>
      <c r="B920" t="s">
        <v>11786</v>
      </c>
      <c r="C920" t="s">
        <v>11787</v>
      </c>
      <c r="D920">
        <v>2005</v>
      </c>
      <c r="E920" t="s">
        <v>2009</v>
      </c>
      <c r="F920" t="s">
        <v>11900</v>
      </c>
    </row>
    <row r="921" spans="1:6" x14ac:dyDescent="0.25">
      <c r="A921" t="s">
        <v>11901</v>
      </c>
      <c r="B921" t="s">
        <v>11786</v>
      </c>
      <c r="C921" t="s">
        <v>11787</v>
      </c>
      <c r="D921">
        <v>2005</v>
      </c>
      <c r="E921" t="s">
        <v>2009</v>
      </c>
      <c r="F921" t="s">
        <v>11902</v>
      </c>
    </row>
    <row r="922" spans="1:6" x14ac:dyDescent="0.25">
      <c r="A922" t="s">
        <v>11903</v>
      </c>
      <c r="B922" t="s">
        <v>11786</v>
      </c>
      <c r="C922" t="s">
        <v>11787</v>
      </c>
      <c r="D922">
        <v>2005</v>
      </c>
      <c r="E922" t="s">
        <v>2009</v>
      </c>
      <c r="F922" t="s">
        <v>11904</v>
      </c>
    </row>
    <row r="923" spans="1:6" x14ac:dyDescent="0.25">
      <c r="A923" t="s">
        <v>11905</v>
      </c>
      <c r="B923" t="s">
        <v>11786</v>
      </c>
      <c r="C923" t="s">
        <v>11787</v>
      </c>
      <c r="D923">
        <v>2005</v>
      </c>
      <c r="E923" t="s">
        <v>2009</v>
      </c>
      <c r="F923" t="s">
        <v>11906</v>
      </c>
    </row>
    <row r="924" spans="1:6" x14ac:dyDescent="0.25">
      <c r="A924" t="s">
        <v>11907</v>
      </c>
      <c r="B924" t="s">
        <v>11786</v>
      </c>
      <c r="C924" t="s">
        <v>11787</v>
      </c>
      <c r="D924">
        <v>2005</v>
      </c>
      <c r="E924" t="s">
        <v>2009</v>
      </c>
      <c r="F924" t="s">
        <v>11908</v>
      </c>
    </row>
    <row r="925" spans="1:6" x14ac:dyDescent="0.25">
      <c r="A925" t="s">
        <v>11909</v>
      </c>
      <c r="B925" t="s">
        <v>11786</v>
      </c>
      <c r="C925" t="s">
        <v>11787</v>
      </c>
      <c r="D925">
        <v>2005</v>
      </c>
      <c r="E925" t="s">
        <v>2009</v>
      </c>
      <c r="F925" t="s">
        <v>11910</v>
      </c>
    </row>
    <row r="926" spans="1:6" x14ac:dyDescent="0.25">
      <c r="A926" t="s">
        <v>3445</v>
      </c>
      <c r="B926" t="s">
        <v>11786</v>
      </c>
      <c r="C926" t="s">
        <v>11787</v>
      </c>
      <c r="D926">
        <v>2005</v>
      </c>
      <c r="E926" t="s">
        <v>2009</v>
      </c>
      <c r="F926" t="s">
        <v>11911</v>
      </c>
    </row>
    <row r="927" spans="1:6" x14ac:dyDescent="0.25">
      <c r="A927" t="s">
        <v>11912</v>
      </c>
      <c r="B927" t="s">
        <v>11786</v>
      </c>
      <c r="C927" t="s">
        <v>11787</v>
      </c>
      <c r="D927">
        <v>2005</v>
      </c>
      <c r="E927" t="s">
        <v>2009</v>
      </c>
      <c r="F927" t="s">
        <v>11913</v>
      </c>
    </row>
    <row r="928" spans="1:6" x14ac:dyDescent="0.25">
      <c r="A928" t="s">
        <v>11914</v>
      </c>
      <c r="B928" t="s">
        <v>11786</v>
      </c>
      <c r="C928" t="s">
        <v>11787</v>
      </c>
      <c r="D928">
        <v>2005</v>
      </c>
      <c r="E928" t="s">
        <v>2009</v>
      </c>
      <c r="F928" t="s">
        <v>11915</v>
      </c>
    </row>
    <row r="929" spans="1:6" x14ac:dyDescent="0.25">
      <c r="A929" t="s">
        <v>3446</v>
      </c>
      <c r="B929" t="s">
        <v>11786</v>
      </c>
      <c r="C929" t="s">
        <v>11787</v>
      </c>
      <c r="D929">
        <v>2005</v>
      </c>
      <c r="E929" t="s">
        <v>2009</v>
      </c>
      <c r="F929" t="s">
        <v>11916</v>
      </c>
    </row>
    <row r="930" spans="1:6" x14ac:dyDescent="0.25">
      <c r="A930" t="s">
        <v>11917</v>
      </c>
      <c r="B930" t="s">
        <v>11786</v>
      </c>
      <c r="C930" t="s">
        <v>11787</v>
      </c>
      <c r="D930">
        <v>2005</v>
      </c>
      <c r="E930" t="s">
        <v>2009</v>
      </c>
      <c r="F930" t="s">
        <v>11918</v>
      </c>
    </row>
    <row r="931" spans="1:6" x14ac:dyDescent="0.25">
      <c r="A931" t="s">
        <v>11919</v>
      </c>
      <c r="B931" t="s">
        <v>11786</v>
      </c>
      <c r="C931" t="s">
        <v>11787</v>
      </c>
      <c r="D931">
        <v>2005</v>
      </c>
      <c r="E931" t="s">
        <v>2009</v>
      </c>
      <c r="F931" t="s">
        <v>11920</v>
      </c>
    </row>
    <row r="932" spans="1:6" x14ac:dyDescent="0.25">
      <c r="A932" t="s">
        <v>11921</v>
      </c>
      <c r="B932" t="s">
        <v>11786</v>
      </c>
      <c r="C932" t="s">
        <v>11787</v>
      </c>
      <c r="D932">
        <v>2005</v>
      </c>
      <c r="E932" t="s">
        <v>2009</v>
      </c>
      <c r="F932" t="s">
        <v>11922</v>
      </c>
    </row>
    <row r="933" spans="1:6" x14ac:dyDescent="0.25">
      <c r="A933" t="s">
        <v>11923</v>
      </c>
      <c r="B933" t="s">
        <v>11786</v>
      </c>
      <c r="C933" t="s">
        <v>11787</v>
      </c>
      <c r="D933">
        <v>2005</v>
      </c>
      <c r="E933" t="s">
        <v>2009</v>
      </c>
      <c r="F933" t="s">
        <v>11924</v>
      </c>
    </row>
    <row r="934" spans="1:6" x14ac:dyDescent="0.25">
      <c r="A934" t="s">
        <v>11925</v>
      </c>
      <c r="B934" t="s">
        <v>11786</v>
      </c>
      <c r="C934" t="s">
        <v>11787</v>
      </c>
      <c r="D934">
        <v>2005</v>
      </c>
      <c r="E934" t="s">
        <v>2009</v>
      </c>
      <c r="F934" t="s">
        <v>11926</v>
      </c>
    </row>
    <row r="935" spans="1:6" x14ac:dyDescent="0.25">
      <c r="A935" t="s">
        <v>11927</v>
      </c>
      <c r="B935" t="s">
        <v>11786</v>
      </c>
      <c r="C935" t="s">
        <v>11787</v>
      </c>
      <c r="D935">
        <v>2005</v>
      </c>
      <c r="E935" t="s">
        <v>2009</v>
      </c>
      <c r="F935" t="s">
        <v>11928</v>
      </c>
    </row>
    <row r="936" spans="1:6" x14ac:dyDescent="0.25">
      <c r="A936" t="s">
        <v>11929</v>
      </c>
      <c r="B936" t="s">
        <v>11786</v>
      </c>
      <c r="C936" t="s">
        <v>11787</v>
      </c>
      <c r="D936">
        <v>2005</v>
      </c>
      <c r="E936" t="s">
        <v>2009</v>
      </c>
      <c r="F936" t="s">
        <v>11930</v>
      </c>
    </row>
    <row r="937" spans="1:6" x14ac:dyDescent="0.25">
      <c r="A937" t="s">
        <v>11931</v>
      </c>
      <c r="B937" t="s">
        <v>11786</v>
      </c>
      <c r="C937" t="s">
        <v>11787</v>
      </c>
      <c r="D937">
        <v>2005</v>
      </c>
      <c r="E937" t="s">
        <v>2009</v>
      </c>
      <c r="F937" t="s">
        <v>11932</v>
      </c>
    </row>
    <row r="938" spans="1:6" x14ac:dyDescent="0.25">
      <c r="A938" t="s">
        <v>11933</v>
      </c>
      <c r="B938" t="s">
        <v>11786</v>
      </c>
      <c r="C938" t="s">
        <v>11787</v>
      </c>
      <c r="D938">
        <v>2005</v>
      </c>
      <c r="E938" t="s">
        <v>2009</v>
      </c>
      <c r="F938" t="s">
        <v>11934</v>
      </c>
    </row>
    <row r="939" spans="1:6" x14ac:dyDescent="0.25">
      <c r="A939" t="s">
        <v>11935</v>
      </c>
      <c r="B939" t="s">
        <v>11786</v>
      </c>
      <c r="C939" t="s">
        <v>11787</v>
      </c>
      <c r="D939">
        <v>2005</v>
      </c>
      <c r="E939" t="s">
        <v>2009</v>
      </c>
      <c r="F939" t="s">
        <v>11936</v>
      </c>
    </row>
    <row r="940" spans="1:6" x14ac:dyDescent="0.25">
      <c r="A940" t="s">
        <v>11937</v>
      </c>
      <c r="B940" t="s">
        <v>11786</v>
      </c>
      <c r="C940" t="s">
        <v>11787</v>
      </c>
      <c r="D940">
        <v>2005</v>
      </c>
      <c r="E940" t="s">
        <v>2009</v>
      </c>
      <c r="F940" t="s">
        <v>11938</v>
      </c>
    </row>
    <row r="941" spans="1:6" x14ac:dyDescent="0.25">
      <c r="A941" t="s">
        <v>11939</v>
      </c>
      <c r="B941" t="s">
        <v>11786</v>
      </c>
      <c r="C941" t="s">
        <v>11787</v>
      </c>
      <c r="D941">
        <v>2005</v>
      </c>
      <c r="E941" t="s">
        <v>2009</v>
      </c>
      <c r="F941" t="s">
        <v>11940</v>
      </c>
    </row>
    <row r="942" spans="1:6" x14ac:dyDescent="0.25">
      <c r="A942" t="s">
        <v>11941</v>
      </c>
      <c r="B942" t="s">
        <v>11786</v>
      </c>
      <c r="C942" t="s">
        <v>11787</v>
      </c>
      <c r="D942">
        <v>2005</v>
      </c>
      <c r="E942" t="s">
        <v>2009</v>
      </c>
      <c r="F942" t="s">
        <v>11942</v>
      </c>
    </row>
    <row r="943" spans="1:6" x14ac:dyDescent="0.25">
      <c r="A943" t="s">
        <v>11943</v>
      </c>
      <c r="B943" t="s">
        <v>11786</v>
      </c>
      <c r="C943" t="s">
        <v>11787</v>
      </c>
      <c r="D943">
        <v>2005</v>
      </c>
      <c r="E943" t="s">
        <v>2009</v>
      </c>
      <c r="F943" t="s">
        <v>11944</v>
      </c>
    </row>
    <row r="944" spans="1:6" x14ac:dyDescent="0.25">
      <c r="A944" t="s">
        <v>11945</v>
      </c>
      <c r="B944" t="s">
        <v>11786</v>
      </c>
      <c r="C944" t="s">
        <v>11787</v>
      </c>
      <c r="D944">
        <v>2005</v>
      </c>
      <c r="E944" t="s">
        <v>2009</v>
      </c>
      <c r="F944" t="s">
        <v>11946</v>
      </c>
    </row>
    <row r="945" spans="1:7" x14ac:dyDescent="0.25">
      <c r="A945" t="s">
        <v>11947</v>
      </c>
      <c r="B945" t="s">
        <v>11786</v>
      </c>
      <c r="C945" t="s">
        <v>11787</v>
      </c>
      <c r="D945">
        <v>2005</v>
      </c>
      <c r="E945" t="s">
        <v>2009</v>
      </c>
      <c r="F945" t="s">
        <v>11948</v>
      </c>
    </row>
    <row r="946" spans="1:7" x14ac:dyDescent="0.25">
      <c r="A946" t="s">
        <v>11949</v>
      </c>
      <c r="B946" t="s">
        <v>11786</v>
      </c>
      <c r="C946" t="s">
        <v>11787</v>
      </c>
      <c r="D946">
        <v>2005</v>
      </c>
      <c r="E946" t="s">
        <v>2009</v>
      </c>
      <c r="F946" t="s">
        <v>11950</v>
      </c>
    </row>
    <row r="947" spans="1:7" x14ac:dyDescent="0.25">
      <c r="A947" t="s">
        <v>11951</v>
      </c>
      <c r="B947" t="s">
        <v>11786</v>
      </c>
      <c r="C947" t="s">
        <v>11787</v>
      </c>
      <c r="D947">
        <v>2005</v>
      </c>
      <c r="E947" t="s">
        <v>2009</v>
      </c>
      <c r="F947" t="s">
        <v>11952</v>
      </c>
    </row>
    <row r="948" spans="1:7" x14ac:dyDescent="0.25">
      <c r="A948" t="s">
        <v>11953</v>
      </c>
      <c r="B948" t="s">
        <v>11786</v>
      </c>
      <c r="C948" t="s">
        <v>11787</v>
      </c>
      <c r="D948">
        <v>2005</v>
      </c>
      <c r="E948" t="s">
        <v>2009</v>
      </c>
      <c r="F948" t="s">
        <v>11954</v>
      </c>
    </row>
    <row r="949" spans="1:7" x14ac:dyDescent="0.25">
      <c r="A949" t="s">
        <v>11955</v>
      </c>
      <c r="B949" t="s">
        <v>11786</v>
      </c>
      <c r="C949" t="s">
        <v>11787</v>
      </c>
      <c r="D949">
        <v>2005</v>
      </c>
      <c r="E949" t="s">
        <v>2009</v>
      </c>
      <c r="F949" t="s">
        <v>11956</v>
      </c>
    </row>
    <row r="950" spans="1:7" x14ac:dyDescent="0.25">
      <c r="A950" t="s">
        <v>11957</v>
      </c>
      <c r="B950" t="s">
        <v>11786</v>
      </c>
      <c r="C950" t="s">
        <v>11787</v>
      </c>
      <c r="D950">
        <v>2005</v>
      </c>
      <c r="E950" t="s">
        <v>2009</v>
      </c>
      <c r="F950" t="s">
        <v>11958</v>
      </c>
    </row>
    <row r="951" spans="1:7" x14ac:dyDescent="0.25">
      <c r="A951" t="s">
        <v>11959</v>
      </c>
      <c r="B951" t="s">
        <v>11786</v>
      </c>
      <c r="C951" t="s">
        <v>11787</v>
      </c>
      <c r="D951">
        <v>2005</v>
      </c>
      <c r="E951" t="s">
        <v>2009</v>
      </c>
      <c r="F951" t="s">
        <v>11960</v>
      </c>
    </row>
    <row r="952" spans="1:7" x14ac:dyDescent="0.25">
      <c r="A952" t="s">
        <v>11961</v>
      </c>
      <c r="B952" t="s">
        <v>11786</v>
      </c>
      <c r="C952" t="s">
        <v>11787</v>
      </c>
      <c r="D952">
        <v>2005</v>
      </c>
      <c r="E952" t="s">
        <v>2009</v>
      </c>
      <c r="F952" t="s">
        <v>11962</v>
      </c>
    </row>
    <row r="953" spans="1:7" x14ac:dyDescent="0.25">
      <c r="A953" t="s">
        <v>11963</v>
      </c>
      <c r="B953" t="s">
        <v>11786</v>
      </c>
      <c r="C953" t="s">
        <v>11787</v>
      </c>
      <c r="D953">
        <v>2005</v>
      </c>
      <c r="E953" t="s">
        <v>2009</v>
      </c>
      <c r="F953" t="s">
        <v>11964</v>
      </c>
    </row>
    <row r="954" spans="1:7" x14ac:dyDescent="0.25">
      <c r="A954" t="s">
        <v>11965</v>
      </c>
      <c r="B954" t="s">
        <v>11786</v>
      </c>
      <c r="C954" t="s">
        <v>11787</v>
      </c>
      <c r="D954">
        <v>2005</v>
      </c>
      <c r="E954" t="s">
        <v>2009</v>
      </c>
      <c r="F954" t="s">
        <v>11966</v>
      </c>
    </row>
    <row r="955" spans="1:7" x14ac:dyDescent="0.25">
      <c r="A955" t="s">
        <v>11967</v>
      </c>
      <c r="B955" t="s">
        <v>11968</v>
      </c>
      <c r="C955" t="s">
        <v>11969</v>
      </c>
      <c r="D955">
        <v>2024</v>
      </c>
      <c r="E955" t="s">
        <v>2136</v>
      </c>
      <c r="F955" t="s">
        <v>11970</v>
      </c>
    </row>
    <row r="956" spans="1:7" x14ac:dyDescent="0.25">
      <c r="A956" t="s">
        <v>11971</v>
      </c>
      <c r="B956" t="s">
        <v>11968</v>
      </c>
      <c r="C956" t="s">
        <v>11972</v>
      </c>
      <c r="D956">
        <v>2022</v>
      </c>
      <c r="E956" t="s">
        <v>2136</v>
      </c>
      <c r="F956" t="s">
        <v>11973</v>
      </c>
    </row>
    <row r="957" spans="1:7" x14ac:dyDescent="0.25">
      <c r="A957" t="s">
        <v>11974</v>
      </c>
      <c r="B957" t="s">
        <v>11968</v>
      </c>
      <c r="C957" t="s">
        <v>2136</v>
      </c>
      <c r="D957">
        <v>2020</v>
      </c>
      <c r="E957" t="s">
        <v>2136</v>
      </c>
      <c r="F957" t="s">
        <v>11975</v>
      </c>
    </row>
    <row r="958" spans="1:7" x14ac:dyDescent="0.25">
      <c r="A958" t="s">
        <v>11976</v>
      </c>
      <c r="B958" t="s">
        <v>11968</v>
      </c>
      <c r="C958" t="s">
        <v>11972</v>
      </c>
      <c r="D958">
        <v>2022</v>
      </c>
      <c r="E958" t="s">
        <v>2136</v>
      </c>
      <c r="F958" t="s">
        <v>11977</v>
      </c>
    </row>
    <row r="959" spans="1:7" x14ac:dyDescent="0.25">
      <c r="A959" t="s">
        <v>11978</v>
      </c>
      <c r="B959" t="s">
        <v>11968</v>
      </c>
      <c r="C959" t="s">
        <v>11969</v>
      </c>
      <c r="D959">
        <v>2024</v>
      </c>
      <c r="E959" t="s">
        <v>2136</v>
      </c>
      <c r="F959" t="s">
        <v>11979</v>
      </c>
    </row>
    <row r="960" spans="1:7" x14ac:dyDescent="0.25">
      <c r="A960" t="s">
        <v>2136</v>
      </c>
      <c r="B960" t="s">
        <v>11968</v>
      </c>
      <c r="C960" t="s">
        <v>2136</v>
      </c>
      <c r="D960">
        <v>2020</v>
      </c>
      <c r="E960" t="s">
        <v>2136</v>
      </c>
      <c r="F960" t="s">
        <v>11980</v>
      </c>
      <c r="G960" t="s">
        <v>10029</v>
      </c>
    </row>
    <row r="961" spans="1:6" x14ac:dyDescent="0.25">
      <c r="A961" t="s">
        <v>11981</v>
      </c>
      <c r="B961" t="s">
        <v>11968</v>
      </c>
      <c r="C961" t="s">
        <v>2136</v>
      </c>
      <c r="D961">
        <v>2020</v>
      </c>
      <c r="E961" t="s">
        <v>2136</v>
      </c>
      <c r="F961" t="s">
        <v>11982</v>
      </c>
    </row>
    <row r="962" spans="1:6" x14ac:dyDescent="0.25">
      <c r="A962" t="s">
        <v>11983</v>
      </c>
      <c r="B962" t="s">
        <v>11968</v>
      </c>
      <c r="C962" t="s">
        <v>11972</v>
      </c>
      <c r="D962">
        <v>2022</v>
      </c>
      <c r="E962" t="s">
        <v>2136</v>
      </c>
      <c r="F962" t="s">
        <v>11984</v>
      </c>
    </row>
    <row r="963" spans="1:6" x14ac:dyDescent="0.25">
      <c r="A963" t="s">
        <v>11985</v>
      </c>
      <c r="B963" t="s">
        <v>11968</v>
      </c>
      <c r="C963" t="s">
        <v>11969</v>
      </c>
      <c r="D963">
        <v>2024</v>
      </c>
      <c r="E963" t="s">
        <v>2136</v>
      </c>
      <c r="F963" t="s">
        <v>11986</v>
      </c>
    </row>
    <row r="964" spans="1:6" x14ac:dyDescent="0.25">
      <c r="A964" t="s">
        <v>11987</v>
      </c>
      <c r="B964" t="s">
        <v>11968</v>
      </c>
      <c r="C964" t="s">
        <v>11972</v>
      </c>
      <c r="D964">
        <v>2022</v>
      </c>
      <c r="E964" t="s">
        <v>2136</v>
      </c>
      <c r="F964" t="s">
        <v>11988</v>
      </c>
    </row>
    <row r="965" spans="1:6" x14ac:dyDescent="0.25">
      <c r="A965" t="s">
        <v>11989</v>
      </c>
      <c r="B965" t="s">
        <v>11968</v>
      </c>
      <c r="C965" t="s">
        <v>2136</v>
      </c>
      <c r="D965">
        <v>2020</v>
      </c>
      <c r="E965" t="s">
        <v>2136</v>
      </c>
      <c r="F965" t="s">
        <v>11990</v>
      </c>
    </row>
    <row r="966" spans="1:6" x14ac:dyDescent="0.25">
      <c r="A966" t="s">
        <v>11991</v>
      </c>
      <c r="B966" t="s">
        <v>11968</v>
      </c>
      <c r="C966" t="s">
        <v>11969</v>
      </c>
      <c r="D966">
        <v>2024</v>
      </c>
      <c r="E966" t="s">
        <v>2136</v>
      </c>
      <c r="F966" t="s">
        <v>11992</v>
      </c>
    </row>
    <row r="967" spans="1:6" x14ac:dyDescent="0.25">
      <c r="A967" t="s">
        <v>11993</v>
      </c>
      <c r="B967" t="s">
        <v>11968</v>
      </c>
      <c r="C967" t="s">
        <v>11972</v>
      </c>
      <c r="D967">
        <v>2022</v>
      </c>
      <c r="E967" t="s">
        <v>2136</v>
      </c>
      <c r="F967" t="s">
        <v>11994</v>
      </c>
    </row>
    <row r="968" spans="1:6" x14ac:dyDescent="0.25">
      <c r="A968" t="s">
        <v>11995</v>
      </c>
      <c r="B968" t="s">
        <v>11968</v>
      </c>
      <c r="C968" t="s">
        <v>11969</v>
      </c>
      <c r="D968">
        <v>2024</v>
      </c>
      <c r="E968" t="s">
        <v>2136</v>
      </c>
      <c r="F968" t="s">
        <v>11996</v>
      </c>
    </row>
    <row r="969" spans="1:6" x14ac:dyDescent="0.25">
      <c r="A969" t="s">
        <v>11997</v>
      </c>
      <c r="B969" t="s">
        <v>11968</v>
      </c>
      <c r="C969" t="s">
        <v>2136</v>
      </c>
      <c r="D969">
        <v>2020</v>
      </c>
      <c r="E969" t="s">
        <v>2136</v>
      </c>
      <c r="F969" t="s">
        <v>11998</v>
      </c>
    </row>
    <row r="970" spans="1:6" x14ac:dyDescent="0.25">
      <c r="A970" t="s">
        <v>11999</v>
      </c>
      <c r="B970" t="s">
        <v>11968</v>
      </c>
      <c r="C970" t="s">
        <v>11972</v>
      </c>
      <c r="D970">
        <v>2022</v>
      </c>
      <c r="E970" t="s">
        <v>2136</v>
      </c>
      <c r="F970" t="s">
        <v>12000</v>
      </c>
    </row>
    <row r="971" spans="1:6" x14ac:dyDescent="0.25">
      <c r="A971" t="s">
        <v>12001</v>
      </c>
      <c r="B971" t="s">
        <v>12002</v>
      </c>
      <c r="C971" t="s">
        <v>11969</v>
      </c>
      <c r="D971">
        <v>2024</v>
      </c>
      <c r="E971" t="s">
        <v>2136</v>
      </c>
      <c r="F971" t="s">
        <v>12003</v>
      </c>
    </row>
    <row r="972" spans="1:6" x14ac:dyDescent="0.25">
      <c r="A972" t="s">
        <v>12004</v>
      </c>
      <c r="B972" t="s">
        <v>11968</v>
      </c>
      <c r="C972" t="s">
        <v>2136</v>
      </c>
      <c r="D972">
        <v>2020</v>
      </c>
      <c r="E972" t="s">
        <v>2136</v>
      </c>
      <c r="F972" t="s">
        <v>12005</v>
      </c>
    </row>
    <row r="973" spans="1:6" x14ac:dyDescent="0.25">
      <c r="A973" t="s">
        <v>12006</v>
      </c>
      <c r="B973" t="s">
        <v>11968</v>
      </c>
      <c r="C973" t="s">
        <v>2136</v>
      </c>
      <c r="D973">
        <v>2020</v>
      </c>
      <c r="E973" t="s">
        <v>2136</v>
      </c>
      <c r="F973" t="s">
        <v>12007</v>
      </c>
    </row>
    <row r="974" spans="1:6" x14ac:dyDescent="0.25">
      <c r="A974" t="s">
        <v>12008</v>
      </c>
      <c r="B974" t="s">
        <v>11968</v>
      </c>
      <c r="C974" t="s">
        <v>11969</v>
      </c>
      <c r="D974">
        <v>2024</v>
      </c>
      <c r="E974" t="s">
        <v>2136</v>
      </c>
      <c r="F974" t="s">
        <v>12009</v>
      </c>
    </row>
    <row r="975" spans="1:6" x14ac:dyDescent="0.25">
      <c r="A975" t="s">
        <v>12010</v>
      </c>
      <c r="B975" t="s">
        <v>11968</v>
      </c>
      <c r="C975" t="s">
        <v>11972</v>
      </c>
      <c r="D975">
        <v>2022</v>
      </c>
      <c r="E975" t="s">
        <v>2136</v>
      </c>
      <c r="F975" t="s">
        <v>12011</v>
      </c>
    </row>
    <row r="976" spans="1:6" x14ac:dyDescent="0.25">
      <c r="A976" t="s">
        <v>12012</v>
      </c>
      <c r="B976" t="s">
        <v>11968</v>
      </c>
      <c r="C976" t="s">
        <v>2136</v>
      </c>
      <c r="D976">
        <v>2020</v>
      </c>
      <c r="E976" t="s">
        <v>2136</v>
      </c>
      <c r="F976" t="s">
        <v>12013</v>
      </c>
    </row>
    <row r="977" spans="1:6" x14ac:dyDescent="0.25">
      <c r="A977" t="s">
        <v>12014</v>
      </c>
      <c r="B977" t="s">
        <v>11968</v>
      </c>
      <c r="C977" t="s">
        <v>11969</v>
      </c>
      <c r="D977">
        <v>2024</v>
      </c>
      <c r="E977" t="s">
        <v>2136</v>
      </c>
      <c r="F977" t="s">
        <v>12015</v>
      </c>
    </row>
    <row r="978" spans="1:6" x14ac:dyDescent="0.25">
      <c r="A978" t="s">
        <v>12016</v>
      </c>
      <c r="B978" t="s">
        <v>11968</v>
      </c>
      <c r="C978" t="s">
        <v>11972</v>
      </c>
      <c r="D978">
        <v>2022</v>
      </c>
      <c r="E978" t="s">
        <v>2136</v>
      </c>
      <c r="F978" t="s">
        <v>12017</v>
      </c>
    </row>
    <row r="979" spans="1:6" x14ac:dyDescent="0.25">
      <c r="A979" t="s">
        <v>12018</v>
      </c>
      <c r="B979" t="s">
        <v>11968</v>
      </c>
      <c r="C979" t="s">
        <v>11969</v>
      </c>
      <c r="D979">
        <v>2024</v>
      </c>
      <c r="E979" t="s">
        <v>2136</v>
      </c>
      <c r="F979" t="s">
        <v>12019</v>
      </c>
    </row>
    <row r="980" spans="1:6" x14ac:dyDescent="0.25">
      <c r="A980" t="s">
        <v>12020</v>
      </c>
      <c r="B980" t="s">
        <v>11968</v>
      </c>
      <c r="C980" t="s">
        <v>2136</v>
      </c>
      <c r="D980">
        <v>2020</v>
      </c>
      <c r="E980" t="s">
        <v>2136</v>
      </c>
      <c r="F980" t="s">
        <v>12021</v>
      </c>
    </row>
    <row r="981" spans="1:6" x14ac:dyDescent="0.25">
      <c r="A981" t="s">
        <v>12022</v>
      </c>
      <c r="B981" t="s">
        <v>11968</v>
      </c>
      <c r="C981" t="s">
        <v>11972</v>
      </c>
      <c r="D981">
        <v>2022</v>
      </c>
      <c r="E981" t="s">
        <v>2136</v>
      </c>
      <c r="F981" t="s">
        <v>12023</v>
      </c>
    </row>
    <row r="982" spans="1:6" x14ac:dyDescent="0.25">
      <c r="A982" t="s">
        <v>12024</v>
      </c>
      <c r="B982" t="s">
        <v>11968</v>
      </c>
      <c r="C982" t="s">
        <v>11969</v>
      </c>
      <c r="D982">
        <v>2024</v>
      </c>
      <c r="E982" t="s">
        <v>2136</v>
      </c>
      <c r="F982" t="s">
        <v>12025</v>
      </c>
    </row>
    <row r="983" spans="1:6" x14ac:dyDescent="0.25">
      <c r="A983" t="s">
        <v>12026</v>
      </c>
      <c r="B983" t="s">
        <v>11968</v>
      </c>
      <c r="C983" t="s">
        <v>2136</v>
      </c>
      <c r="D983">
        <v>2020</v>
      </c>
      <c r="E983" t="s">
        <v>2136</v>
      </c>
      <c r="F983" t="s">
        <v>12027</v>
      </c>
    </row>
    <row r="984" spans="1:6" x14ac:dyDescent="0.25">
      <c r="A984" t="s">
        <v>12028</v>
      </c>
      <c r="B984" t="s">
        <v>11968</v>
      </c>
      <c r="C984" t="s">
        <v>2136</v>
      </c>
      <c r="D984">
        <v>2020</v>
      </c>
      <c r="E984" t="s">
        <v>2136</v>
      </c>
      <c r="F984" t="s">
        <v>12029</v>
      </c>
    </row>
    <row r="985" spans="1:6" x14ac:dyDescent="0.25">
      <c r="A985" t="s">
        <v>12030</v>
      </c>
      <c r="B985" t="s">
        <v>11968</v>
      </c>
      <c r="C985" t="s">
        <v>2136</v>
      </c>
      <c r="D985">
        <v>2020</v>
      </c>
      <c r="E985" t="s">
        <v>2136</v>
      </c>
      <c r="F985" t="s">
        <v>12031</v>
      </c>
    </row>
    <row r="986" spans="1:6" x14ac:dyDescent="0.25">
      <c r="A986" t="s">
        <v>12032</v>
      </c>
      <c r="B986" t="s">
        <v>11968</v>
      </c>
      <c r="C986" t="s">
        <v>2136</v>
      </c>
      <c r="D986">
        <v>2020</v>
      </c>
      <c r="E986" t="s">
        <v>2136</v>
      </c>
      <c r="F986" t="s">
        <v>12033</v>
      </c>
    </row>
    <row r="987" spans="1:6" x14ac:dyDescent="0.25">
      <c r="A987" t="s">
        <v>12034</v>
      </c>
      <c r="B987" t="s">
        <v>11968</v>
      </c>
      <c r="C987" t="s">
        <v>2136</v>
      </c>
      <c r="D987">
        <v>2020</v>
      </c>
      <c r="E987" t="s">
        <v>2136</v>
      </c>
      <c r="F987" t="s">
        <v>12035</v>
      </c>
    </row>
    <row r="988" spans="1:6" x14ac:dyDescent="0.25">
      <c r="A988" t="s">
        <v>12036</v>
      </c>
      <c r="B988" t="s">
        <v>11968</v>
      </c>
      <c r="C988" t="s">
        <v>2136</v>
      </c>
      <c r="D988">
        <v>2020</v>
      </c>
      <c r="E988" t="s">
        <v>2136</v>
      </c>
      <c r="F988" t="s">
        <v>12037</v>
      </c>
    </row>
    <row r="989" spans="1:6" x14ac:dyDescent="0.25">
      <c r="A989" t="s">
        <v>12038</v>
      </c>
      <c r="B989" t="s">
        <v>11968</v>
      </c>
      <c r="C989" t="s">
        <v>2136</v>
      </c>
      <c r="D989">
        <v>2020</v>
      </c>
      <c r="E989" t="s">
        <v>2136</v>
      </c>
      <c r="F989" t="s">
        <v>12039</v>
      </c>
    </row>
    <row r="990" spans="1:6" x14ac:dyDescent="0.25">
      <c r="A990" t="s">
        <v>12040</v>
      </c>
      <c r="B990" t="s">
        <v>11968</v>
      </c>
      <c r="C990" t="s">
        <v>2136</v>
      </c>
      <c r="D990">
        <v>2020</v>
      </c>
      <c r="E990" t="s">
        <v>2136</v>
      </c>
      <c r="F990" t="s">
        <v>12041</v>
      </c>
    </row>
    <row r="991" spans="1:6" x14ac:dyDescent="0.25">
      <c r="A991" t="s">
        <v>12042</v>
      </c>
      <c r="B991" t="s">
        <v>11968</v>
      </c>
      <c r="C991" t="s">
        <v>2136</v>
      </c>
      <c r="D991">
        <v>2020</v>
      </c>
      <c r="E991" t="s">
        <v>2136</v>
      </c>
      <c r="F991" t="s">
        <v>12043</v>
      </c>
    </row>
    <row r="992" spans="1:6" x14ac:dyDescent="0.25">
      <c r="A992" t="s">
        <v>12044</v>
      </c>
      <c r="B992" t="s">
        <v>11968</v>
      </c>
      <c r="C992" t="s">
        <v>2136</v>
      </c>
      <c r="D992">
        <v>2020</v>
      </c>
      <c r="E992" t="s">
        <v>2136</v>
      </c>
      <c r="F992" t="s">
        <v>12045</v>
      </c>
    </row>
    <row r="993" spans="1:7" x14ac:dyDescent="0.25">
      <c r="A993" t="s">
        <v>12046</v>
      </c>
      <c r="B993" t="s">
        <v>11968</v>
      </c>
      <c r="C993" t="s">
        <v>2136</v>
      </c>
      <c r="D993">
        <v>2020</v>
      </c>
      <c r="E993" t="s">
        <v>2136</v>
      </c>
      <c r="F993" t="s">
        <v>12047</v>
      </c>
    </row>
    <row r="994" spans="1:7" x14ac:dyDescent="0.25">
      <c r="A994" t="s">
        <v>12048</v>
      </c>
      <c r="B994" t="s">
        <v>11968</v>
      </c>
      <c r="C994" t="s">
        <v>2136</v>
      </c>
      <c r="D994">
        <v>2020</v>
      </c>
      <c r="E994" t="s">
        <v>2136</v>
      </c>
      <c r="F994" t="s">
        <v>12049</v>
      </c>
    </row>
    <row r="995" spans="1:7" x14ac:dyDescent="0.25">
      <c r="A995" t="s">
        <v>12050</v>
      </c>
      <c r="B995" t="s">
        <v>11968</v>
      </c>
      <c r="C995" t="s">
        <v>2136</v>
      </c>
      <c r="D995">
        <v>2020</v>
      </c>
      <c r="E995" t="s">
        <v>2136</v>
      </c>
      <c r="F995" t="s">
        <v>12051</v>
      </c>
    </row>
    <row r="996" spans="1:7" x14ac:dyDescent="0.25">
      <c r="A996" t="s">
        <v>12052</v>
      </c>
      <c r="B996" t="s">
        <v>11968</v>
      </c>
      <c r="C996" t="s">
        <v>2136</v>
      </c>
      <c r="D996">
        <v>2020</v>
      </c>
      <c r="E996" t="s">
        <v>2136</v>
      </c>
      <c r="F996" t="s">
        <v>12053</v>
      </c>
    </row>
    <row r="997" spans="1:7" x14ac:dyDescent="0.25">
      <c r="A997" t="s">
        <v>12054</v>
      </c>
      <c r="B997" t="s">
        <v>11968</v>
      </c>
      <c r="C997" t="s">
        <v>2136</v>
      </c>
      <c r="D997">
        <v>2020</v>
      </c>
      <c r="E997" t="s">
        <v>2136</v>
      </c>
      <c r="F997" t="s">
        <v>12055</v>
      </c>
    </row>
    <row r="998" spans="1:7" x14ac:dyDescent="0.25">
      <c r="A998" t="s">
        <v>2132</v>
      </c>
      <c r="B998" t="s">
        <v>11968</v>
      </c>
      <c r="C998" t="s">
        <v>2132</v>
      </c>
      <c r="D998">
        <v>2013</v>
      </c>
      <c r="E998" t="s">
        <v>2132</v>
      </c>
      <c r="F998" t="s">
        <v>12056</v>
      </c>
      <c r="G998" t="s">
        <v>10029</v>
      </c>
    </row>
    <row r="999" spans="1:7" x14ac:dyDescent="0.25">
      <c r="A999" t="s">
        <v>12057</v>
      </c>
      <c r="B999" t="s">
        <v>11968</v>
      </c>
      <c r="C999" t="s">
        <v>2132</v>
      </c>
      <c r="D999">
        <v>2013</v>
      </c>
      <c r="E999" t="s">
        <v>2132</v>
      </c>
      <c r="F999" t="s">
        <v>12058</v>
      </c>
    </row>
    <row r="1000" spans="1:7" x14ac:dyDescent="0.25">
      <c r="A1000" t="s">
        <v>12059</v>
      </c>
      <c r="B1000" t="s">
        <v>11968</v>
      </c>
      <c r="C1000" t="s">
        <v>2132</v>
      </c>
      <c r="D1000">
        <v>2013</v>
      </c>
      <c r="E1000" t="s">
        <v>2132</v>
      </c>
      <c r="F1000" t="s">
        <v>12060</v>
      </c>
    </row>
    <row r="1001" spans="1:7" x14ac:dyDescent="0.25">
      <c r="A1001" t="s">
        <v>12061</v>
      </c>
      <c r="B1001" t="s">
        <v>11968</v>
      </c>
      <c r="C1001" t="s">
        <v>2132</v>
      </c>
      <c r="D1001">
        <v>2013</v>
      </c>
      <c r="E1001" t="s">
        <v>2132</v>
      </c>
      <c r="F1001" t="s">
        <v>12062</v>
      </c>
    </row>
    <row r="1002" spans="1:7" x14ac:dyDescent="0.25">
      <c r="A1002" t="s">
        <v>12063</v>
      </c>
      <c r="B1002" t="s">
        <v>11968</v>
      </c>
      <c r="C1002" t="s">
        <v>2132</v>
      </c>
      <c r="D1002">
        <v>2013</v>
      </c>
      <c r="E1002" t="s">
        <v>2132</v>
      </c>
      <c r="F1002" t="s">
        <v>12064</v>
      </c>
    </row>
    <row r="1003" spans="1:7" x14ac:dyDescent="0.25">
      <c r="A1003" t="s">
        <v>12065</v>
      </c>
      <c r="B1003" t="s">
        <v>11968</v>
      </c>
      <c r="C1003" t="s">
        <v>2132</v>
      </c>
      <c r="D1003">
        <v>2013</v>
      </c>
      <c r="E1003" t="s">
        <v>2132</v>
      </c>
      <c r="F1003" t="s">
        <v>12066</v>
      </c>
    </row>
    <row r="1004" spans="1:7" x14ac:dyDescent="0.25">
      <c r="A1004" t="s">
        <v>12067</v>
      </c>
      <c r="B1004" t="s">
        <v>11968</v>
      </c>
      <c r="C1004" t="s">
        <v>2132</v>
      </c>
      <c r="D1004">
        <v>2013</v>
      </c>
      <c r="E1004" t="s">
        <v>2132</v>
      </c>
      <c r="F1004" t="s">
        <v>12068</v>
      </c>
    </row>
    <row r="1005" spans="1:7" x14ac:dyDescent="0.25">
      <c r="A1005" t="s">
        <v>12069</v>
      </c>
      <c r="B1005" t="s">
        <v>11968</v>
      </c>
      <c r="C1005" t="s">
        <v>2132</v>
      </c>
      <c r="D1005">
        <v>2013</v>
      </c>
      <c r="E1005" t="s">
        <v>2132</v>
      </c>
      <c r="F1005" t="s">
        <v>12070</v>
      </c>
    </row>
    <row r="1006" spans="1:7" x14ac:dyDescent="0.25">
      <c r="A1006" t="s">
        <v>12071</v>
      </c>
      <c r="B1006" t="s">
        <v>11968</v>
      </c>
      <c r="C1006" t="s">
        <v>2132</v>
      </c>
      <c r="D1006">
        <v>2013</v>
      </c>
      <c r="E1006" t="s">
        <v>2132</v>
      </c>
      <c r="F1006" t="s">
        <v>12072</v>
      </c>
    </row>
    <row r="1007" spans="1:7" x14ac:dyDescent="0.25">
      <c r="A1007" t="s">
        <v>12073</v>
      </c>
      <c r="B1007" t="s">
        <v>11968</v>
      </c>
      <c r="C1007" t="s">
        <v>2132</v>
      </c>
      <c r="D1007">
        <v>2013</v>
      </c>
      <c r="E1007" t="s">
        <v>2132</v>
      </c>
      <c r="F1007" t="s">
        <v>12074</v>
      </c>
    </row>
    <row r="1008" spans="1:7" x14ac:dyDescent="0.25">
      <c r="A1008" t="s">
        <v>12075</v>
      </c>
      <c r="B1008" t="s">
        <v>11968</v>
      </c>
      <c r="C1008" t="s">
        <v>2132</v>
      </c>
      <c r="D1008">
        <v>2013</v>
      </c>
      <c r="E1008" t="s">
        <v>2132</v>
      </c>
      <c r="F1008" t="s">
        <v>12076</v>
      </c>
    </row>
    <row r="1009" spans="1:7" x14ac:dyDescent="0.25">
      <c r="A1009" t="s">
        <v>12077</v>
      </c>
      <c r="B1009" t="s">
        <v>11968</v>
      </c>
      <c r="C1009" t="s">
        <v>2132</v>
      </c>
      <c r="D1009">
        <v>2013</v>
      </c>
      <c r="E1009" t="s">
        <v>2132</v>
      </c>
      <c r="F1009" t="s">
        <v>12078</v>
      </c>
    </row>
    <row r="1010" spans="1:7" x14ac:dyDescent="0.25">
      <c r="A1010" t="s">
        <v>12079</v>
      </c>
      <c r="B1010" t="s">
        <v>11968</v>
      </c>
      <c r="C1010" t="s">
        <v>2132</v>
      </c>
      <c r="D1010">
        <v>2013</v>
      </c>
      <c r="E1010" t="s">
        <v>2132</v>
      </c>
      <c r="F1010" t="s">
        <v>12080</v>
      </c>
    </row>
    <row r="1011" spans="1:7" x14ac:dyDescent="0.25">
      <c r="A1011" t="s">
        <v>12081</v>
      </c>
      <c r="B1011" t="s">
        <v>11968</v>
      </c>
      <c r="C1011" t="s">
        <v>2132</v>
      </c>
      <c r="D1011">
        <v>2013</v>
      </c>
      <c r="E1011" t="s">
        <v>2132</v>
      </c>
      <c r="F1011" t="s">
        <v>12082</v>
      </c>
    </row>
    <row r="1012" spans="1:7" x14ac:dyDescent="0.25">
      <c r="A1012" t="s">
        <v>12083</v>
      </c>
      <c r="B1012" t="s">
        <v>11968</v>
      </c>
      <c r="C1012" t="s">
        <v>2132</v>
      </c>
      <c r="D1012">
        <v>2013</v>
      </c>
      <c r="E1012" t="s">
        <v>2132</v>
      </c>
      <c r="F1012" t="s">
        <v>12084</v>
      </c>
    </row>
    <row r="1013" spans="1:7" x14ac:dyDescent="0.25">
      <c r="A1013" t="s">
        <v>12085</v>
      </c>
      <c r="B1013" t="s">
        <v>11968</v>
      </c>
      <c r="C1013" t="s">
        <v>2132</v>
      </c>
      <c r="D1013">
        <v>2013</v>
      </c>
      <c r="E1013" t="s">
        <v>2132</v>
      </c>
      <c r="F1013" t="s">
        <v>12086</v>
      </c>
    </row>
    <row r="1014" spans="1:7" x14ac:dyDescent="0.25">
      <c r="A1014" t="s">
        <v>12087</v>
      </c>
      <c r="B1014" t="s">
        <v>11968</v>
      </c>
      <c r="C1014" t="s">
        <v>2132</v>
      </c>
      <c r="D1014">
        <v>2013</v>
      </c>
      <c r="E1014" t="s">
        <v>2132</v>
      </c>
      <c r="F1014" t="s">
        <v>12088</v>
      </c>
    </row>
    <row r="1015" spans="1:7" x14ac:dyDescent="0.25">
      <c r="A1015" t="s">
        <v>12089</v>
      </c>
      <c r="B1015" t="s">
        <v>11968</v>
      </c>
      <c r="C1015" t="s">
        <v>2132</v>
      </c>
      <c r="D1015">
        <v>2013</v>
      </c>
      <c r="E1015" t="s">
        <v>2132</v>
      </c>
      <c r="F1015" t="s">
        <v>12090</v>
      </c>
    </row>
    <row r="1016" spans="1:7" x14ac:dyDescent="0.25">
      <c r="A1016" t="s">
        <v>12091</v>
      </c>
      <c r="B1016" t="s">
        <v>12092</v>
      </c>
      <c r="C1016" t="s">
        <v>12093</v>
      </c>
      <c r="D1016">
        <v>2013</v>
      </c>
      <c r="E1016" t="s">
        <v>2173</v>
      </c>
      <c r="F1016" t="s">
        <v>12094</v>
      </c>
    </row>
    <row r="1017" spans="1:7" x14ac:dyDescent="0.25">
      <c r="A1017" t="s">
        <v>2173</v>
      </c>
      <c r="B1017" t="s">
        <v>12092</v>
      </c>
      <c r="C1017" t="s">
        <v>12093</v>
      </c>
      <c r="D1017">
        <v>2013</v>
      </c>
      <c r="E1017" t="s">
        <v>2173</v>
      </c>
      <c r="F1017" t="s">
        <v>12095</v>
      </c>
      <c r="G1017" t="s">
        <v>10029</v>
      </c>
    </row>
    <row r="1018" spans="1:7" x14ac:dyDescent="0.25">
      <c r="A1018" t="s">
        <v>12096</v>
      </c>
      <c r="B1018" t="s">
        <v>12092</v>
      </c>
      <c r="C1018" t="s">
        <v>12093</v>
      </c>
      <c r="D1018">
        <v>2013</v>
      </c>
      <c r="E1018" t="s">
        <v>2173</v>
      </c>
      <c r="F1018" t="s">
        <v>12097</v>
      </c>
    </row>
    <row r="1019" spans="1:7" x14ac:dyDescent="0.25">
      <c r="A1019" t="s">
        <v>12098</v>
      </c>
      <c r="B1019" t="s">
        <v>12092</v>
      </c>
      <c r="C1019" t="s">
        <v>12093</v>
      </c>
      <c r="D1019">
        <v>2013</v>
      </c>
      <c r="E1019" t="s">
        <v>2173</v>
      </c>
      <c r="F1019" t="s">
        <v>12099</v>
      </c>
    </row>
    <row r="1020" spans="1:7" x14ac:dyDescent="0.25">
      <c r="A1020" t="s">
        <v>12100</v>
      </c>
      <c r="B1020" t="s">
        <v>12092</v>
      </c>
      <c r="C1020" t="s">
        <v>12093</v>
      </c>
      <c r="D1020">
        <v>2013</v>
      </c>
      <c r="E1020" t="s">
        <v>2173</v>
      </c>
      <c r="F1020" t="s">
        <v>12101</v>
      </c>
    </row>
    <row r="1021" spans="1:7" x14ac:dyDescent="0.25">
      <c r="A1021" t="s">
        <v>12102</v>
      </c>
      <c r="B1021" t="s">
        <v>12092</v>
      </c>
      <c r="C1021" t="s">
        <v>12093</v>
      </c>
      <c r="D1021">
        <v>2013</v>
      </c>
      <c r="E1021" t="s">
        <v>2173</v>
      </c>
      <c r="F1021" t="s">
        <v>12103</v>
      </c>
    </row>
    <row r="1022" spans="1:7" x14ac:dyDescent="0.25">
      <c r="A1022" t="s">
        <v>12104</v>
      </c>
      <c r="B1022" t="s">
        <v>12092</v>
      </c>
      <c r="C1022" t="s">
        <v>12093</v>
      </c>
      <c r="D1022">
        <v>2013</v>
      </c>
      <c r="E1022" t="s">
        <v>2173</v>
      </c>
      <c r="F1022" t="s">
        <v>12105</v>
      </c>
    </row>
    <row r="1023" spans="1:7" x14ac:dyDescent="0.25">
      <c r="A1023" t="s">
        <v>12106</v>
      </c>
      <c r="B1023" t="s">
        <v>12092</v>
      </c>
      <c r="C1023" t="s">
        <v>12093</v>
      </c>
      <c r="D1023">
        <v>2013</v>
      </c>
      <c r="E1023" t="s">
        <v>2173</v>
      </c>
      <c r="F1023" t="s">
        <v>12107</v>
      </c>
    </row>
    <row r="1024" spans="1:7" x14ac:dyDescent="0.25">
      <c r="A1024" t="s">
        <v>12108</v>
      </c>
      <c r="B1024" t="s">
        <v>12092</v>
      </c>
      <c r="C1024" t="s">
        <v>12093</v>
      </c>
      <c r="D1024">
        <v>2013</v>
      </c>
      <c r="E1024" t="s">
        <v>2173</v>
      </c>
      <c r="F1024" t="s">
        <v>12109</v>
      </c>
    </row>
    <row r="1025" spans="1:7" x14ac:dyDescent="0.25">
      <c r="A1025" t="s">
        <v>12110</v>
      </c>
      <c r="B1025" t="s">
        <v>12092</v>
      </c>
      <c r="C1025" t="s">
        <v>12093</v>
      </c>
      <c r="D1025">
        <v>2013</v>
      </c>
      <c r="E1025" t="s">
        <v>2173</v>
      </c>
      <c r="F1025" t="s">
        <v>12111</v>
      </c>
    </row>
    <row r="1026" spans="1:7" x14ac:dyDescent="0.25">
      <c r="A1026" t="s">
        <v>12112</v>
      </c>
      <c r="B1026" t="s">
        <v>12092</v>
      </c>
      <c r="C1026" t="s">
        <v>12093</v>
      </c>
      <c r="D1026">
        <v>2013</v>
      </c>
      <c r="E1026" t="s">
        <v>2173</v>
      </c>
      <c r="F1026" t="s">
        <v>12113</v>
      </c>
    </row>
    <row r="1027" spans="1:7" x14ac:dyDescent="0.25">
      <c r="A1027" t="s">
        <v>12114</v>
      </c>
      <c r="B1027" t="s">
        <v>12092</v>
      </c>
      <c r="C1027" t="s">
        <v>12093</v>
      </c>
      <c r="D1027">
        <v>2013</v>
      </c>
      <c r="E1027" t="s">
        <v>2173</v>
      </c>
      <c r="F1027" t="s">
        <v>12115</v>
      </c>
    </row>
    <row r="1028" spans="1:7" x14ac:dyDescent="0.25">
      <c r="A1028" t="s">
        <v>12116</v>
      </c>
      <c r="B1028" t="s">
        <v>12092</v>
      </c>
      <c r="C1028" t="s">
        <v>12093</v>
      </c>
      <c r="D1028">
        <v>2013</v>
      </c>
      <c r="E1028" t="s">
        <v>2173</v>
      </c>
      <c r="F1028" t="s">
        <v>12117</v>
      </c>
    </row>
    <row r="1029" spans="1:7" x14ac:dyDescent="0.25">
      <c r="A1029" t="s">
        <v>12118</v>
      </c>
      <c r="B1029" t="s">
        <v>12092</v>
      </c>
      <c r="C1029" t="s">
        <v>12093</v>
      </c>
      <c r="D1029">
        <v>2013</v>
      </c>
      <c r="E1029" t="s">
        <v>2173</v>
      </c>
      <c r="F1029" t="s">
        <v>12119</v>
      </c>
    </row>
    <row r="1030" spans="1:7" x14ac:dyDescent="0.25">
      <c r="A1030" t="s">
        <v>12120</v>
      </c>
      <c r="B1030" t="s">
        <v>12092</v>
      </c>
      <c r="C1030" t="s">
        <v>12093</v>
      </c>
      <c r="D1030">
        <v>2013</v>
      </c>
      <c r="E1030" t="s">
        <v>2173</v>
      </c>
      <c r="F1030" t="s">
        <v>12121</v>
      </c>
    </row>
    <row r="1031" spans="1:7" x14ac:dyDescent="0.25">
      <c r="A1031" t="s">
        <v>12122</v>
      </c>
      <c r="B1031" t="s">
        <v>12092</v>
      </c>
      <c r="C1031" t="s">
        <v>12093</v>
      </c>
      <c r="D1031">
        <v>2013</v>
      </c>
      <c r="E1031" t="s">
        <v>2173</v>
      </c>
      <c r="F1031" t="s">
        <v>12123</v>
      </c>
    </row>
    <row r="1032" spans="1:7" x14ac:dyDescent="0.25">
      <c r="A1032" t="s">
        <v>12124</v>
      </c>
      <c r="B1032" t="s">
        <v>12092</v>
      </c>
      <c r="C1032" t="s">
        <v>12093</v>
      </c>
      <c r="D1032">
        <v>2013</v>
      </c>
      <c r="E1032" t="s">
        <v>2173</v>
      </c>
      <c r="F1032" t="s">
        <v>12125</v>
      </c>
    </row>
    <row r="1033" spans="1:7" x14ac:dyDescent="0.25">
      <c r="A1033" t="s">
        <v>12126</v>
      </c>
      <c r="B1033" t="s">
        <v>12092</v>
      </c>
      <c r="C1033" t="s">
        <v>12093</v>
      </c>
      <c r="D1033">
        <v>2013</v>
      </c>
      <c r="E1033" t="s">
        <v>2173</v>
      </c>
      <c r="F1033" t="s">
        <v>12127</v>
      </c>
    </row>
    <row r="1034" spans="1:7" x14ac:dyDescent="0.25">
      <c r="A1034" t="s">
        <v>12128</v>
      </c>
      <c r="B1034" t="s">
        <v>12092</v>
      </c>
      <c r="C1034" t="s">
        <v>12093</v>
      </c>
      <c r="D1034">
        <v>2013</v>
      </c>
      <c r="E1034" t="s">
        <v>2173</v>
      </c>
      <c r="F1034" t="s">
        <v>12129</v>
      </c>
    </row>
    <row r="1035" spans="1:7" x14ac:dyDescent="0.25">
      <c r="A1035" t="s">
        <v>12130</v>
      </c>
      <c r="B1035" t="s">
        <v>12131</v>
      </c>
      <c r="C1035" t="s">
        <v>12132</v>
      </c>
      <c r="D1035">
        <v>2020</v>
      </c>
      <c r="E1035" t="s">
        <v>2254</v>
      </c>
      <c r="F1035" t="s">
        <v>12133</v>
      </c>
      <c r="G1035" t="s">
        <v>10029</v>
      </c>
    </row>
    <row r="1036" spans="1:7" x14ac:dyDescent="0.25">
      <c r="A1036" t="s">
        <v>12134</v>
      </c>
      <c r="B1036" t="s">
        <v>12131</v>
      </c>
      <c r="C1036" t="s">
        <v>12132</v>
      </c>
      <c r="D1036">
        <v>2020</v>
      </c>
      <c r="E1036" t="s">
        <v>2254</v>
      </c>
      <c r="F1036" t="s">
        <v>12135</v>
      </c>
    </row>
    <row r="1037" spans="1:7" x14ac:dyDescent="0.25">
      <c r="A1037" t="s">
        <v>12136</v>
      </c>
      <c r="B1037" t="s">
        <v>12131</v>
      </c>
      <c r="C1037" t="s">
        <v>12132</v>
      </c>
      <c r="D1037">
        <v>2020</v>
      </c>
      <c r="E1037" t="s">
        <v>2254</v>
      </c>
      <c r="F1037" t="s">
        <v>12137</v>
      </c>
    </row>
    <row r="1038" spans="1:7" x14ac:dyDescent="0.25">
      <c r="A1038" t="s">
        <v>12138</v>
      </c>
      <c r="B1038" t="s">
        <v>12131</v>
      </c>
      <c r="C1038" t="s">
        <v>12132</v>
      </c>
      <c r="D1038">
        <v>2020</v>
      </c>
      <c r="E1038" t="s">
        <v>2254</v>
      </c>
      <c r="F1038" t="s">
        <v>12139</v>
      </c>
    </row>
    <row r="1039" spans="1:7" x14ac:dyDescent="0.25">
      <c r="A1039" t="s">
        <v>12140</v>
      </c>
      <c r="B1039" t="s">
        <v>12131</v>
      </c>
      <c r="C1039" t="s">
        <v>12132</v>
      </c>
      <c r="D1039">
        <v>2020</v>
      </c>
      <c r="E1039" t="s">
        <v>2254</v>
      </c>
      <c r="F1039" t="s">
        <v>12141</v>
      </c>
    </row>
    <row r="1040" spans="1:7" x14ac:dyDescent="0.25">
      <c r="A1040" t="s">
        <v>12142</v>
      </c>
      <c r="B1040" t="s">
        <v>12131</v>
      </c>
      <c r="C1040" t="s">
        <v>12132</v>
      </c>
      <c r="D1040">
        <v>2020</v>
      </c>
      <c r="E1040" t="s">
        <v>2254</v>
      </c>
      <c r="F1040" t="s">
        <v>12143</v>
      </c>
    </row>
    <row r="1041" spans="1:6" x14ac:dyDescent="0.25">
      <c r="A1041" t="s">
        <v>12144</v>
      </c>
      <c r="B1041" t="s">
        <v>12131</v>
      </c>
      <c r="C1041" t="s">
        <v>12132</v>
      </c>
      <c r="D1041">
        <v>2020</v>
      </c>
      <c r="E1041" t="s">
        <v>2254</v>
      </c>
      <c r="F1041" t="s">
        <v>12145</v>
      </c>
    </row>
    <row r="1042" spans="1:6" x14ac:dyDescent="0.25">
      <c r="A1042" t="s">
        <v>12146</v>
      </c>
      <c r="B1042" t="s">
        <v>12131</v>
      </c>
      <c r="C1042" t="s">
        <v>12132</v>
      </c>
      <c r="D1042">
        <v>2020</v>
      </c>
      <c r="E1042" t="s">
        <v>2254</v>
      </c>
      <c r="F1042" t="s">
        <v>12147</v>
      </c>
    </row>
    <row r="1043" spans="1:6" x14ac:dyDescent="0.25">
      <c r="A1043" t="s">
        <v>12148</v>
      </c>
      <c r="B1043" t="s">
        <v>12131</v>
      </c>
      <c r="C1043" t="s">
        <v>12132</v>
      </c>
      <c r="D1043">
        <v>2020</v>
      </c>
      <c r="E1043" t="s">
        <v>2254</v>
      </c>
      <c r="F1043" t="s">
        <v>12149</v>
      </c>
    </row>
    <row r="1044" spans="1:6" x14ac:dyDescent="0.25">
      <c r="A1044" t="s">
        <v>12150</v>
      </c>
      <c r="B1044" t="s">
        <v>12131</v>
      </c>
      <c r="C1044" t="s">
        <v>12132</v>
      </c>
      <c r="D1044">
        <v>2020</v>
      </c>
      <c r="E1044" t="s">
        <v>2254</v>
      </c>
      <c r="F1044" t="s">
        <v>12151</v>
      </c>
    </row>
    <row r="1045" spans="1:6" x14ac:dyDescent="0.25">
      <c r="A1045" t="s">
        <v>12152</v>
      </c>
      <c r="B1045" t="s">
        <v>12131</v>
      </c>
      <c r="C1045" t="s">
        <v>12132</v>
      </c>
      <c r="D1045">
        <v>2020</v>
      </c>
      <c r="E1045" t="s">
        <v>2254</v>
      </c>
      <c r="F1045" t="s">
        <v>12153</v>
      </c>
    </row>
    <row r="1046" spans="1:6" x14ac:dyDescent="0.25">
      <c r="A1046" t="s">
        <v>5095</v>
      </c>
      <c r="B1046" t="s">
        <v>12131</v>
      </c>
      <c r="C1046" t="s">
        <v>12132</v>
      </c>
      <c r="D1046">
        <v>2020</v>
      </c>
      <c r="E1046" t="s">
        <v>2254</v>
      </c>
      <c r="F1046" t="s">
        <v>12154</v>
      </c>
    </row>
    <row r="1047" spans="1:6" x14ac:dyDescent="0.25">
      <c r="A1047" t="s">
        <v>12155</v>
      </c>
      <c r="B1047" t="s">
        <v>12131</v>
      </c>
      <c r="C1047" t="s">
        <v>12132</v>
      </c>
      <c r="D1047">
        <v>2020</v>
      </c>
      <c r="E1047" t="s">
        <v>2254</v>
      </c>
      <c r="F1047" t="s">
        <v>12156</v>
      </c>
    </row>
    <row r="1048" spans="1:6" x14ac:dyDescent="0.25">
      <c r="A1048" t="s">
        <v>12157</v>
      </c>
      <c r="B1048" t="s">
        <v>12131</v>
      </c>
      <c r="C1048" t="s">
        <v>12132</v>
      </c>
      <c r="D1048">
        <v>2020</v>
      </c>
      <c r="E1048" t="s">
        <v>2254</v>
      </c>
      <c r="F1048" t="s">
        <v>12158</v>
      </c>
    </row>
    <row r="1049" spans="1:6" x14ac:dyDescent="0.25">
      <c r="A1049" t="s">
        <v>12159</v>
      </c>
      <c r="B1049" t="s">
        <v>12131</v>
      </c>
      <c r="C1049" t="s">
        <v>12132</v>
      </c>
      <c r="D1049">
        <v>2020</v>
      </c>
      <c r="E1049" t="s">
        <v>2254</v>
      </c>
      <c r="F1049" t="s">
        <v>12160</v>
      </c>
    </row>
    <row r="1050" spans="1:6" x14ac:dyDescent="0.25">
      <c r="A1050" t="s">
        <v>12161</v>
      </c>
      <c r="B1050" t="s">
        <v>12131</v>
      </c>
      <c r="C1050" t="s">
        <v>12132</v>
      </c>
      <c r="D1050">
        <v>2020</v>
      </c>
      <c r="E1050" t="s">
        <v>2254</v>
      </c>
      <c r="F1050" t="s">
        <v>12162</v>
      </c>
    </row>
    <row r="1051" spans="1:6" x14ac:dyDescent="0.25">
      <c r="A1051" t="s">
        <v>12163</v>
      </c>
      <c r="B1051" t="s">
        <v>12131</v>
      </c>
      <c r="C1051" t="s">
        <v>12132</v>
      </c>
      <c r="D1051">
        <v>2020</v>
      </c>
      <c r="E1051" t="s">
        <v>2254</v>
      </c>
      <c r="F1051" t="s">
        <v>12164</v>
      </c>
    </row>
    <row r="1052" spans="1:6" x14ac:dyDescent="0.25">
      <c r="A1052" t="s">
        <v>12165</v>
      </c>
      <c r="B1052" t="s">
        <v>12131</v>
      </c>
      <c r="C1052" t="s">
        <v>12132</v>
      </c>
      <c r="D1052">
        <v>2020</v>
      </c>
      <c r="E1052" t="s">
        <v>2254</v>
      </c>
      <c r="F1052" t="s">
        <v>12166</v>
      </c>
    </row>
    <row r="1053" spans="1:6" x14ac:dyDescent="0.25">
      <c r="A1053" t="s">
        <v>12167</v>
      </c>
      <c r="B1053" t="s">
        <v>12131</v>
      </c>
      <c r="C1053" t="s">
        <v>12132</v>
      </c>
      <c r="D1053">
        <v>2020</v>
      </c>
      <c r="E1053" t="s">
        <v>2254</v>
      </c>
      <c r="F1053" t="s">
        <v>12168</v>
      </c>
    </row>
    <row r="1054" spans="1:6" x14ac:dyDescent="0.25">
      <c r="A1054" t="s">
        <v>12169</v>
      </c>
      <c r="B1054" t="s">
        <v>12131</v>
      </c>
      <c r="C1054" t="s">
        <v>12132</v>
      </c>
      <c r="D1054">
        <v>2020</v>
      </c>
      <c r="E1054" t="s">
        <v>2254</v>
      </c>
      <c r="F1054" t="s">
        <v>12170</v>
      </c>
    </row>
    <row r="1055" spans="1:6" x14ac:dyDescent="0.25">
      <c r="A1055" t="s">
        <v>12171</v>
      </c>
      <c r="B1055" t="s">
        <v>12131</v>
      </c>
      <c r="C1055" t="s">
        <v>12132</v>
      </c>
      <c r="D1055">
        <v>2020</v>
      </c>
      <c r="E1055" t="s">
        <v>2254</v>
      </c>
      <c r="F1055" t="s">
        <v>12172</v>
      </c>
    </row>
    <row r="1056" spans="1:6" x14ac:dyDescent="0.25">
      <c r="A1056" t="s">
        <v>12173</v>
      </c>
      <c r="B1056" t="s">
        <v>12131</v>
      </c>
      <c r="C1056" t="s">
        <v>12132</v>
      </c>
      <c r="D1056">
        <v>2020</v>
      </c>
      <c r="E1056" t="s">
        <v>2254</v>
      </c>
      <c r="F1056" t="s">
        <v>12174</v>
      </c>
    </row>
    <row r="1057" spans="1:7" x14ac:dyDescent="0.25">
      <c r="A1057" t="s">
        <v>10362</v>
      </c>
      <c r="B1057" t="s">
        <v>12131</v>
      </c>
      <c r="C1057" t="s">
        <v>12132</v>
      </c>
      <c r="D1057">
        <v>2020</v>
      </c>
      <c r="E1057" t="s">
        <v>2254</v>
      </c>
      <c r="F1057" t="s">
        <v>12175</v>
      </c>
    </row>
    <row r="1058" spans="1:7" x14ac:dyDescent="0.25">
      <c r="A1058" t="s">
        <v>12176</v>
      </c>
      <c r="B1058" t="s">
        <v>12131</v>
      </c>
      <c r="C1058" t="s">
        <v>12132</v>
      </c>
      <c r="D1058">
        <v>2020</v>
      </c>
      <c r="E1058" t="s">
        <v>2254</v>
      </c>
      <c r="F1058" t="s">
        <v>12177</v>
      </c>
    </row>
    <row r="1059" spans="1:7" x14ac:dyDescent="0.25">
      <c r="A1059" t="s">
        <v>12178</v>
      </c>
      <c r="B1059" t="s">
        <v>12131</v>
      </c>
      <c r="C1059" t="s">
        <v>12132</v>
      </c>
      <c r="D1059">
        <v>2020</v>
      </c>
      <c r="E1059" t="s">
        <v>2254</v>
      </c>
      <c r="F1059" t="s">
        <v>12179</v>
      </c>
    </row>
    <row r="1060" spans="1:7" x14ac:dyDescent="0.25">
      <c r="A1060" t="s">
        <v>12180</v>
      </c>
      <c r="B1060" t="s">
        <v>12131</v>
      </c>
      <c r="C1060" t="s">
        <v>12132</v>
      </c>
      <c r="D1060">
        <v>2020</v>
      </c>
      <c r="E1060" t="s">
        <v>2254</v>
      </c>
      <c r="F1060" t="s">
        <v>12181</v>
      </c>
    </row>
    <row r="1061" spans="1:7" x14ac:dyDescent="0.25">
      <c r="A1061" t="s">
        <v>12182</v>
      </c>
      <c r="B1061" t="s">
        <v>12131</v>
      </c>
      <c r="C1061" t="s">
        <v>12132</v>
      </c>
      <c r="D1061">
        <v>2020</v>
      </c>
      <c r="E1061" t="s">
        <v>2254</v>
      </c>
      <c r="F1061" t="s">
        <v>12183</v>
      </c>
    </row>
    <row r="1062" spans="1:7" x14ac:dyDescent="0.25">
      <c r="A1062" t="s">
        <v>12184</v>
      </c>
      <c r="B1062" t="s">
        <v>12131</v>
      </c>
      <c r="C1062" t="s">
        <v>12132</v>
      </c>
      <c r="D1062">
        <v>2020</v>
      </c>
      <c r="E1062" t="s">
        <v>2254</v>
      </c>
      <c r="F1062" t="s">
        <v>12185</v>
      </c>
    </row>
    <row r="1063" spans="1:7" x14ac:dyDescent="0.25">
      <c r="A1063" t="s">
        <v>90</v>
      </c>
      <c r="B1063" t="s">
        <v>12186</v>
      </c>
      <c r="C1063" t="s">
        <v>12187</v>
      </c>
      <c r="D1063">
        <v>2018</v>
      </c>
      <c r="E1063" t="s">
        <v>90</v>
      </c>
      <c r="F1063" t="s">
        <v>12188</v>
      </c>
      <c r="G1063" t="s">
        <v>10029</v>
      </c>
    </row>
    <row r="1064" spans="1:7" x14ac:dyDescent="0.25">
      <c r="A1064" t="s">
        <v>12189</v>
      </c>
      <c r="B1064" t="s">
        <v>12186</v>
      </c>
      <c r="C1064" t="s">
        <v>12187</v>
      </c>
      <c r="D1064">
        <v>2018</v>
      </c>
      <c r="E1064" t="s">
        <v>90</v>
      </c>
      <c r="F1064" t="s">
        <v>12190</v>
      </c>
    </row>
    <row r="1065" spans="1:7" x14ac:dyDescent="0.25">
      <c r="A1065" t="s">
        <v>5738</v>
      </c>
      <c r="B1065" t="s">
        <v>12186</v>
      </c>
      <c r="C1065" t="s">
        <v>12187</v>
      </c>
      <c r="D1065">
        <v>2018</v>
      </c>
      <c r="E1065" t="s">
        <v>90</v>
      </c>
      <c r="F1065" t="s">
        <v>12191</v>
      </c>
    </row>
    <row r="1066" spans="1:7" x14ac:dyDescent="0.25">
      <c r="A1066" t="s">
        <v>12192</v>
      </c>
      <c r="B1066" t="s">
        <v>12186</v>
      </c>
      <c r="C1066" t="s">
        <v>12187</v>
      </c>
      <c r="D1066">
        <v>2018</v>
      </c>
      <c r="E1066" t="s">
        <v>90</v>
      </c>
      <c r="F1066" t="s">
        <v>12193</v>
      </c>
    </row>
    <row r="1067" spans="1:7" x14ac:dyDescent="0.25">
      <c r="A1067" t="s">
        <v>12194</v>
      </c>
      <c r="B1067" t="s">
        <v>12186</v>
      </c>
      <c r="C1067" t="s">
        <v>12187</v>
      </c>
      <c r="D1067">
        <v>2018</v>
      </c>
      <c r="E1067" t="s">
        <v>90</v>
      </c>
      <c r="F1067" t="s">
        <v>12195</v>
      </c>
    </row>
    <row r="1068" spans="1:7" x14ac:dyDescent="0.25">
      <c r="A1068" t="s">
        <v>12196</v>
      </c>
      <c r="B1068" t="s">
        <v>12186</v>
      </c>
      <c r="C1068" t="s">
        <v>12187</v>
      </c>
      <c r="D1068">
        <v>2018</v>
      </c>
      <c r="E1068" t="s">
        <v>90</v>
      </c>
      <c r="F1068" t="s">
        <v>12197</v>
      </c>
    </row>
    <row r="1069" spans="1:7" x14ac:dyDescent="0.25">
      <c r="A1069" t="s">
        <v>12198</v>
      </c>
      <c r="B1069" t="s">
        <v>12186</v>
      </c>
      <c r="C1069" t="s">
        <v>12187</v>
      </c>
      <c r="D1069">
        <v>2018</v>
      </c>
      <c r="E1069" t="s">
        <v>90</v>
      </c>
      <c r="F1069" t="s">
        <v>12199</v>
      </c>
    </row>
    <row r="1070" spans="1:7" x14ac:dyDescent="0.25">
      <c r="A1070" t="s">
        <v>5953</v>
      </c>
      <c r="B1070" t="s">
        <v>12186</v>
      </c>
      <c r="C1070" t="s">
        <v>12187</v>
      </c>
      <c r="D1070">
        <v>2018</v>
      </c>
      <c r="E1070" t="s">
        <v>90</v>
      </c>
      <c r="F1070" t="s">
        <v>12200</v>
      </c>
    </row>
    <row r="1071" spans="1:7" x14ac:dyDescent="0.25">
      <c r="A1071" t="s">
        <v>12201</v>
      </c>
      <c r="B1071" t="s">
        <v>12186</v>
      </c>
      <c r="C1071" t="s">
        <v>12187</v>
      </c>
      <c r="D1071">
        <v>2018</v>
      </c>
      <c r="E1071" t="s">
        <v>90</v>
      </c>
      <c r="F1071" t="s">
        <v>12202</v>
      </c>
    </row>
    <row r="1072" spans="1:7" x14ac:dyDescent="0.25">
      <c r="A1072" t="s">
        <v>12203</v>
      </c>
      <c r="B1072" t="s">
        <v>12186</v>
      </c>
      <c r="C1072" t="s">
        <v>12187</v>
      </c>
      <c r="D1072">
        <v>2018</v>
      </c>
      <c r="E1072" t="s">
        <v>90</v>
      </c>
      <c r="F1072" t="s">
        <v>12204</v>
      </c>
    </row>
    <row r="1073" spans="1:6" x14ac:dyDescent="0.25">
      <c r="A1073" t="s">
        <v>12205</v>
      </c>
      <c r="B1073" t="s">
        <v>12186</v>
      </c>
      <c r="C1073" t="s">
        <v>12187</v>
      </c>
      <c r="D1073">
        <v>2018</v>
      </c>
      <c r="E1073" t="s">
        <v>90</v>
      </c>
      <c r="F1073" t="s">
        <v>12206</v>
      </c>
    </row>
    <row r="1074" spans="1:6" x14ac:dyDescent="0.25">
      <c r="A1074" t="s">
        <v>5692</v>
      </c>
      <c r="B1074" t="s">
        <v>12186</v>
      </c>
      <c r="C1074" t="s">
        <v>12187</v>
      </c>
      <c r="D1074">
        <v>2018</v>
      </c>
      <c r="E1074" t="s">
        <v>90</v>
      </c>
      <c r="F1074" t="s">
        <v>12207</v>
      </c>
    </row>
    <row r="1075" spans="1:6" x14ac:dyDescent="0.25">
      <c r="A1075" t="s">
        <v>12208</v>
      </c>
      <c r="B1075" t="s">
        <v>12186</v>
      </c>
      <c r="C1075" t="s">
        <v>12187</v>
      </c>
      <c r="D1075">
        <v>2018</v>
      </c>
      <c r="E1075" t="s">
        <v>90</v>
      </c>
      <c r="F1075" t="s">
        <v>12209</v>
      </c>
    </row>
    <row r="1076" spans="1:6" x14ac:dyDescent="0.25">
      <c r="A1076" t="s">
        <v>12210</v>
      </c>
      <c r="B1076" t="s">
        <v>12186</v>
      </c>
      <c r="C1076" t="s">
        <v>12187</v>
      </c>
      <c r="D1076">
        <v>2018</v>
      </c>
      <c r="E1076" t="s">
        <v>90</v>
      </c>
      <c r="F1076" t="s">
        <v>12211</v>
      </c>
    </row>
    <row r="1077" spans="1:6" x14ac:dyDescent="0.25">
      <c r="A1077" t="s">
        <v>12212</v>
      </c>
      <c r="B1077" t="s">
        <v>12186</v>
      </c>
      <c r="C1077" t="s">
        <v>12187</v>
      </c>
      <c r="D1077">
        <v>2018</v>
      </c>
      <c r="E1077" t="s">
        <v>90</v>
      </c>
      <c r="F1077" t="s">
        <v>12213</v>
      </c>
    </row>
    <row r="1078" spans="1:6" x14ac:dyDescent="0.25">
      <c r="A1078" t="s">
        <v>12171</v>
      </c>
      <c r="B1078" t="s">
        <v>12186</v>
      </c>
      <c r="C1078" t="s">
        <v>12187</v>
      </c>
      <c r="D1078">
        <v>2018</v>
      </c>
      <c r="E1078" t="s">
        <v>90</v>
      </c>
      <c r="F1078" t="s">
        <v>12214</v>
      </c>
    </row>
    <row r="1079" spans="1:6" x14ac:dyDescent="0.25">
      <c r="A1079" t="s">
        <v>12215</v>
      </c>
      <c r="B1079" t="s">
        <v>12186</v>
      </c>
      <c r="C1079" t="s">
        <v>12187</v>
      </c>
      <c r="D1079">
        <v>2018</v>
      </c>
      <c r="E1079" t="s">
        <v>90</v>
      </c>
      <c r="F1079" t="s">
        <v>12216</v>
      </c>
    </row>
    <row r="1080" spans="1:6" x14ac:dyDescent="0.25">
      <c r="A1080" t="s">
        <v>12217</v>
      </c>
      <c r="B1080" t="s">
        <v>12186</v>
      </c>
      <c r="C1080" t="s">
        <v>12187</v>
      </c>
      <c r="D1080">
        <v>2018</v>
      </c>
      <c r="E1080" t="s">
        <v>90</v>
      </c>
      <c r="F1080" t="s">
        <v>12218</v>
      </c>
    </row>
    <row r="1081" spans="1:6" x14ac:dyDescent="0.25">
      <c r="A1081" t="s">
        <v>12219</v>
      </c>
      <c r="B1081" t="s">
        <v>12186</v>
      </c>
      <c r="C1081" t="s">
        <v>12187</v>
      </c>
      <c r="D1081">
        <v>2018</v>
      </c>
      <c r="E1081" t="s">
        <v>90</v>
      </c>
      <c r="F1081" t="s">
        <v>12220</v>
      </c>
    </row>
    <row r="1082" spans="1:6" x14ac:dyDescent="0.25">
      <c r="A1082" t="s">
        <v>12221</v>
      </c>
      <c r="B1082" t="s">
        <v>12186</v>
      </c>
      <c r="C1082" t="s">
        <v>12187</v>
      </c>
      <c r="D1082">
        <v>2018</v>
      </c>
      <c r="E1082" t="s">
        <v>90</v>
      </c>
      <c r="F1082" t="s">
        <v>12222</v>
      </c>
    </row>
    <row r="1083" spans="1:6" x14ac:dyDescent="0.25">
      <c r="A1083" t="s">
        <v>12223</v>
      </c>
      <c r="B1083" t="s">
        <v>12186</v>
      </c>
      <c r="C1083" t="s">
        <v>12187</v>
      </c>
      <c r="D1083">
        <v>2018</v>
      </c>
      <c r="E1083" t="s">
        <v>90</v>
      </c>
      <c r="F1083" t="s">
        <v>12224</v>
      </c>
    </row>
    <row r="1084" spans="1:6" x14ac:dyDescent="0.25">
      <c r="A1084" t="s">
        <v>12225</v>
      </c>
      <c r="B1084" t="s">
        <v>12186</v>
      </c>
      <c r="C1084" t="s">
        <v>12187</v>
      </c>
      <c r="D1084">
        <v>2018</v>
      </c>
      <c r="E1084" t="s">
        <v>90</v>
      </c>
      <c r="F1084" t="s">
        <v>12226</v>
      </c>
    </row>
    <row r="1085" spans="1:6" x14ac:dyDescent="0.25">
      <c r="A1085" t="s">
        <v>12227</v>
      </c>
      <c r="B1085" t="s">
        <v>12186</v>
      </c>
      <c r="C1085" t="s">
        <v>12187</v>
      </c>
      <c r="D1085">
        <v>2018</v>
      </c>
      <c r="E1085" t="s">
        <v>90</v>
      </c>
      <c r="F1085" t="s">
        <v>12228</v>
      </c>
    </row>
    <row r="1086" spans="1:6" x14ac:dyDescent="0.25">
      <c r="A1086" t="s">
        <v>12229</v>
      </c>
      <c r="B1086" t="s">
        <v>12186</v>
      </c>
      <c r="C1086" t="s">
        <v>12187</v>
      </c>
      <c r="D1086">
        <v>2018</v>
      </c>
      <c r="E1086" t="s">
        <v>90</v>
      </c>
      <c r="F1086" t="s">
        <v>12230</v>
      </c>
    </row>
    <row r="1087" spans="1:6" x14ac:dyDescent="0.25">
      <c r="A1087" t="s">
        <v>12231</v>
      </c>
      <c r="B1087" t="s">
        <v>12186</v>
      </c>
      <c r="C1087" t="s">
        <v>12187</v>
      </c>
      <c r="D1087">
        <v>2018</v>
      </c>
      <c r="E1087" t="s">
        <v>90</v>
      </c>
      <c r="F1087" t="s">
        <v>12232</v>
      </c>
    </row>
    <row r="1088" spans="1:6" x14ac:dyDescent="0.25">
      <c r="A1088" t="s">
        <v>12233</v>
      </c>
      <c r="B1088" t="s">
        <v>11358</v>
      </c>
      <c r="C1088" t="s">
        <v>12234</v>
      </c>
      <c r="D1088">
        <v>2015</v>
      </c>
      <c r="E1088" t="s">
        <v>2619</v>
      </c>
      <c r="F1088" t="s">
        <v>12235</v>
      </c>
    </row>
    <row r="1089" spans="1:7" x14ac:dyDescent="0.25">
      <c r="A1089" t="s">
        <v>12236</v>
      </c>
      <c r="B1089" t="s">
        <v>11358</v>
      </c>
      <c r="C1089" t="s">
        <v>12237</v>
      </c>
      <c r="D1089">
        <v>2017</v>
      </c>
      <c r="E1089" t="s">
        <v>2619</v>
      </c>
      <c r="F1089" t="s">
        <v>12238</v>
      </c>
    </row>
    <row r="1090" spans="1:7" x14ac:dyDescent="0.25">
      <c r="A1090" t="s">
        <v>12239</v>
      </c>
      <c r="B1090" t="s">
        <v>11358</v>
      </c>
      <c r="C1090" t="s">
        <v>12240</v>
      </c>
      <c r="D1090">
        <v>2014</v>
      </c>
      <c r="E1090" t="s">
        <v>2619</v>
      </c>
      <c r="F1090" t="s">
        <v>12241</v>
      </c>
      <c r="G1090" t="s">
        <v>10029</v>
      </c>
    </row>
    <row r="1091" spans="1:7" x14ac:dyDescent="0.25">
      <c r="A1091" t="s">
        <v>12242</v>
      </c>
      <c r="B1091" t="s">
        <v>11358</v>
      </c>
      <c r="C1091" t="s">
        <v>12243</v>
      </c>
      <c r="D1091">
        <v>2021</v>
      </c>
      <c r="E1091" t="s">
        <v>2619</v>
      </c>
      <c r="F1091" t="s">
        <v>12244</v>
      </c>
    </row>
    <row r="1092" spans="1:7" x14ac:dyDescent="0.25">
      <c r="A1092" t="s">
        <v>12245</v>
      </c>
      <c r="B1092" t="s">
        <v>11358</v>
      </c>
      <c r="C1092" t="s">
        <v>12234</v>
      </c>
      <c r="D1092">
        <v>2015</v>
      </c>
      <c r="E1092" t="s">
        <v>2619</v>
      </c>
      <c r="F1092" t="s">
        <v>12246</v>
      </c>
    </row>
    <row r="1093" spans="1:7" x14ac:dyDescent="0.25">
      <c r="A1093" t="s">
        <v>12247</v>
      </c>
      <c r="B1093" t="s">
        <v>11358</v>
      </c>
      <c r="C1093" t="s">
        <v>12237</v>
      </c>
      <c r="D1093">
        <v>2017</v>
      </c>
      <c r="E1093" t="s">
        <v>2619</v>
      </c>
      <c r="F1093" t="s">
        <v>12248</v>
      </c>
    </row>
    <row r="1094" spans="1:7" x14ac:dyDescent="0.25">
      <c r="A1094" t="s">
        <v>12249</v>
      </c>
      <c r="B1094" t="s">
        <v>11358</v>
      </c>
      <c r="C1094" t="s">
        <v>12240</v>
      </c>
      <c r="D1094">
        <v>2014</v>
      </c>
      <c r="E1094" t="s">
        <v>2619</v>
      </c>
      <c r="F1094" t="s">
        <v>12250</v>
      </c>
    </row>
    <row r="1095" spans="1:7" x14ac:dyDescent="0.25">
      <c r="A1095" t="s">
        <v>12251</v>
      </c>
      <c r="B1095" t="s">
        <v>11358</v>
      </c>
      <c r="C1095" t="s">
        <v>12243</v>
      </c>
      <c r="D1095">
        <v>2021</v>
      </c>
      <c r="E1095" t="s">
        <v>2619</v>
      </c>
      <c r="F1095" t="s">
        <v>12252</v>
      </c>
    </row>
    <row r="1096" spans="1:7" x14ac:dyDescent="0.25">
      <c r="A1096" t="s">
        <v>12253</v>
      </c>
      <c r="B1096" t="s">
        <v>11358</v>
      </c>
      <c r="C1096" t="s">
        <v>12234</v>
      </c>
      <c r="D1096">
        <v>2015</v>
      </c>
      <c r="E1096" t="s">
        <v>2619</v>
      </c>
      <c r="F1096" t="s">
        <v>12254</v>
      </c>
    </row>
    <row r="1097" spans="1:7" x14ac:dyDescent="0.25">
      <c r="A1097" t="s">
        <v>12255</v>
      </c>
      <c r="B1097" t="s">
        <v>11358</v>
      </c>
      <c r="C1097" t="s">
        <v>12237</v>
      </c>
      <c r="D1097">
        <v>2017</v>
      </c>
      <c r="E1097" t="s">
        <v>2619</v>
      </c>
      <c r="F1097" t="s">
        <v>12256</v>
      </c>
    </row>
    <row r="1098" spans="1:7" x14ac:dyDescent="0.25">
      <c r="A1098" t="s">
        <v>12257</v>
      </c>
      <c r="B1098" t="s">
        <v>11358</v>
      </c>
      <c r="C1098" t="s">
        <v>12240</v>
      </c>
      <c r="D1098">
        <v>2014</v>
      </c>
      <c r="E1098" t="s">
        <v>2619</v>
      </c>
      <c r="F1098" t="s">
        <v>12258</v>
      </c>
    </row>
    <row r="1099" spans="1:7" x14ac:dyDescent="0.25">
      <c r="A1099" t="s">
        <v>12259</v>
      </c>
      <c r="B1099" t="s">
        <v>11358</v>
      </c>
      <c r="C1099" t="s">
        <v>12243</v>
      </c>
      <c r="D1099">
        <v>2021</v>
      </c>
      <c r="E1099" t="s">
        <v>2619</v>
      </c>
      <c r="F1099" t="s">
        <v>12260</v>
      </c>
    </row>
    <row r="1100" spans="1:7" x14ac:dyDescent="0.25">
      <c r="A1100" t="s">
        <v>12261</v>
      </c>
      <c r="B1100" t="s">
        <v>11358</v>
      </c>
      <c r="C1100" t="s">
        <v>12237</v>
      </c>
      <c r="D1100">
        <v>2017</v>
      </c>
      <c r="E1100" t="s">
        <v>2619</v>
      </c>
      <c r="F1100" t="s">
        <v>12262</v>
      </c>
    </row>
    <row r="1101" spans="1:7" x14ac:dyDescent="0.25">
      <c r="A1101" t="s">
        <v>12263</v>
      </c>
      <c r="B1101" t="s">
        <v>11358</v>
      </c>
      <c r="C1101" t="s">
        <v>12234</v>
      </c>
      <c r="D1101">
        <v>2015</v>
      </c>
      <c r="E1101" t="s">
        <v>2619</v>
      </c>
      <c r="F1101" t="s">
        <v>12264</v>
      </c>
    </row>
    <row r="1102" spans="1:7" x14ac:dyDescent="0.25">
      <c r="A1102" t="s">
        <v>12265</v>
      </c>
      <c r="B1102" t="s">
        <v>11358</v>
      </c>
      <c r="C1102" t="s">
        <v>12243</v>
      </c>
      <c r="D1102">
        <v>2021</v>
      </c>
      <c r="E1102" t="s">
        <v>2619</v>
      </c>
      <c r="F1102" t="s">
        <v>12266</v>
      </c>
    </row>
    <row r="1103" spans="1:7" x14ac:dyDescent="0.25">
      <c r="A1103" t="s">
        <v>12267</v>
      </c>
      <c r="B1103" t="s">
        <v>11358</v>
      </c>
      <c r="C1103" t="s">
        <v>12240</v>
      </c>
      <c r="D1103">
        <v>2014</v>
      </c>
      <c r="E1103" t="s">
        <v>2619</v>
      </c>
      <c r="F1103" t="s">
        <v>12268</v>
      </c>
    </row>
    <row r="1104" spans="1:7" x14ac:dyDescent="0.25">
      <c r="A1104" t="s">
        <v>12269</v>
      </c>
      <c r="B1104" t="s">
        <v>11358</v>
      </c>
      <c r="C1104" t="s">
        <v>12234</v>
      </c>
      <c r="D1104">
        <v>2015</v>
      </c>
      <c r="E1104" t="s">
        <v>2619</v>
      </c>
      <c r="F1104" t="s">
        <v>12270</v>
      </c>
    </row>
    <row r="1105" spans="1:6" x14ac:dyDescent="0.25">
      <c r="A1105" t="s">
        <v>12271</v>
      </c>
      <c r="B1105" t="s">
        <v>11358</v>
      </c>
      <c r="C1105" t="s">
        <v>12243</v>
      </c>
      <c r="D1105">
        <v>2021</v>
      </c>
      <c r="E1105" t="s">
        <v>2619</v>
      </c>
      <c r="F1105" t="s">
        <v>12272</v>
      </c>
    </row>
    <row r="1106" spans="1:6" x14ac:dyDescent="0.25">
      <c r="A1106" t="s">
        <v>12273</v>
      </c>
      <c r="B1106" t="s">
        <v>11358</v>
      </c>
      <c r="C1106" t="s">
        <v>12240</v>
      </c>
      <c r="D1106">
        <v>2014</v>
      </c>
      <c r="E1106" t="s">
        <v>2619</v>
      </c>
      <c r="F1106" t="s">
        <v>12274</v>
      </c>
    </row>
    <row r="1107" spans="1:6" x14ac:dyDescent="0.25">
      <c r="A1107" t="s">
        <v>12275</v>
      </c>
      <c r="B1107" t="s">
        <v>11358</v>
      </c>
      <c r="C1107" t="s">
        <v>12240</v>
      </c>
      <c r="D1107">
        <v>2014</v>
      </c>
      <c r="E1107" t="s">
        <v>2619</v>
      </c>
      <c r="F1107" t="s">
        <v>12276</v>
      </c>
    </row>
    <row r="1108" spans="1:6" x14ac:dyDescent="0.25">
      <c r="A1108" t="s">
        <v>12277</v>
      </c>
      <c r="B1108" t="s">
        <v>11358</v>
      </c>
      <c r="C1108" t="s">
        <v>12234</v>
      </c>
      <c r="D1108">
        <v>2015</v>
      </c>
      <c r="E1108" t="s">
        <v>2619</v>
      </c>
      <c r="F1108" t="s">
        <v>12278</v>
      </c>
    </row>
    <row r="1109" spans="1:6" x14ac:dyDescent="0.25">
      <c r="A1109" t="s">
        <v>12279</v>
      </c>
      <c r="B1109" t="s">
        <v>11358</v>
      </c>
      <c r="C1109" t="s">
        <v>12243</v>
      </c>
      <c r="D1109">
        <v>2021</v>
      </c>
      <c r="E1109" t="s">
        <v>2619</v>
      </c>
      <c r="F1109" t="s">
        <v>12280</v>
      </c>
    </row>
    <row r="1110" spans="1:6" x14ac:dyDescent="0.25">
      <c r="A1110" t="s">
        <v>12281</v>
      </c>
      <c r="B1110" t="s">
        <v>11358</v>
      </c>
      <c r="C1110" t="s">
        <v>12234</v>
      </c>
      <c r="D1110">
        <v>2015</v>
      </c>
      <c r="E1110" t="s">
        <v>2619</v>
      </c>
      <c r="F1110" t="s">
        <v>12282</v>
      </c>
    </row>
    <row r="1111" spans="1:6" x14ac:dyDescent="0.25">
      <c r="A1111" t="s">
        <v>12283</v>
      </c>
      <c r="B1111" t="s">
        <v>11358</v>
      </c>
      <c r="C1111" t="s">
        <v>12243</v>
      </c>
      <c r="D1111">
        <v>2021</v>
      </c>
      <c r="E1111" t="s">
        <v>2619</v>
      </c>
      <c r="F1111" t="s">
        <v>12284</v>
      </c>
    </row>
    <row r="1112" spans="1:6" x14ac:dyDescent="0.25">
      <c r="A1112" t="s">
        <v>12285</v>
      </c>
      <c r="B1112" t="s">
        <v>11358</v>
      </c>
      <c r="C1112" t="s">
        <v>12240</v>
      </c>
      <c r="D1112">
        <v>2014</v>
      </c>
      <c r="E1112" t="s">
        <v>2619</v>
      </c>
      <c r="F1112" t="s">
        <v>12286</v>
      </c>
    </row>
    <row r="1113" spans="1:6" x14ac:dyDescent="0.25">
      <c r="A1113" t="s">
        <v>12287</v>
      </c>
      <c r="B1113" t="s">
        <v>11358</v>
      </c>
      <c r="C1113" t="s">
        <v>12234</v>
      </c>
      <c r="D1113">
        <v>2015</v>
      </c>
      <c r="E1113" t="s">
        <v>2619</v>
      </c>
      <c r="F1113" t="s">
        <v>12288</v>
      </c>
    </row>
    <row r="1114" spans="1:6" x14ac:dyDescent="0.25">
      <c r="A1114" t="s">
        <v>12289</v>
      </c>
      <c r="B1114" t="s">
        <v>11358</v>
      </c>
      <c r="C1114" t="s">
        <v>12243</v>
      </c>
      <c r="D1114">
        <v>2021</v>
      </c>
      <c r="E1114" t="s">
        <v>2619</v>
      </c>
      <c r="F1114" t="s">
        <v>12290</v>
      </c>
    </row>
    <row r="1115" spans="1:6" x14ac:dyDescent="0.25">
      <c r="A1115" t="s">
        <v>12291</v>
      </c>
      <c r="B1115" t="s">
        <v>11358</v>
      </c>
      <c r="C1115" t="s">
        <v>12240</v>
      </c>
      <c r="D1115">
        <v>2014</v>
      </c>
      <c r="E1115" t="s">
        <v>2619</v>
      </c>
      <c r="F1115" t="s">
        <v>12292</v>
      </c>
    </row>
    <row r="1116" spans="1:6" x14ac:dyDescent="0.25">
      <c r="A1116" t="s">
        <v>12293</v>
      </c>
      <c r="B1116" t="s">
        <v>11358</v>
      </c>
      <c r="C1116" t="s">
        <v>12234</v>
      </c>
      <c r="D1116">
        <v>2015</v>
      </c>
      <c r="E1116" t="s">
        <v>2619</v>
      </c>
      <c r="F1116" t="s">
        <v>12294</v>
      </c>
    </row>
    <row r="1117" spans="1:6" x14ac:dyDescent="0.25">
      <c r="A1117" t="s">
        <v>12295</v>
      </c>
      <c r="B1117" t="s">
        <v>11358</v>
      </c>
      <c r="C1117" t="s">
        <v>12243</v>
      </c>
      <c r="D1117">
        <v>2021</v>
      </c>
      <c r="E1117" t="s">
        <v>2619</v>
      </c>
      <c r="F1117" t="s">
        <v>12296</v>
      </c>
    </row>
    <row r="1118" spans="1:6" x14ac:dyDescent="0.25">
      <c r="A1118" t="s">
        <v>12297</v>
      </c>
      <c r="B1118" t="s">
        <v>11358</v>
      </c>
      <c r="C1118" t="s">
        <v>12240</v>
      </c>
      <c r="D1118">
        <v>2014</v>
      </c>
      <c r="E1118" t="s">
        <v>2619</v>
      </c>
      <c r="F1118" t="s">
        <v>12298</v>
      </c>
    </row>
    <row r="1119" spans="1:6" x14ac:dyDescent="0.25">
      <c r="A1119" t="s">
        <v>12299</v>
      </c>
      <c r="B1119" t="s">
        <v>11358</v>
      </c>
      <c r="C1119" t="s">
        <v>12243</v>
      </c>
      <c r="D1119">
        <v>2021</v>
      </c>
      <c r="E1119" t="s">
        <v>2619</v>
      </c>
      <c r="F1119" t="s">
        <v>12300</v>
      </c>
    </row>
    <row r="1120" spans="1:6" x14ac:dyDescent="0.25">
      <c r="A1120" t="s">
        <v>12301</v>
      </c>
      <c r="B1120" t="s">
        <v>11358</v>
      </c>
      <c r="C1120" t="s">
        <v>12240</v>
      </c>
      <c r="D1120">
        <v>2014</v>
      </c>
      <c r="E1120" t="s">
        <v>2619</v>
      </c>
      <c r="F1120" t="s">
        <v>12302</v>
      </c>
    </row>
    <row r="1121" spans="1:6" x14ac:dyDescent="0.25">
      <c r="A1121" t="s">
        <v>12303</v>
      </c>
      <c r="B1121" t="s">
        <v>11358</v>
      </c>
      <c r="C1121" t="s">
        <v>12240</v>
      </c>
      <c r="D1121">
        <v>2014</v>
      </c>
      <c r="E1121" t="s">
        <v>2619</v>
      </c>
      <c r="F1121" t="s">
        <v>12304</v>
      </c>
    </row>
    <row r="1122" spans="1:6" x14ac:dyDescent="0.25">
      <c r="A1122" t="s">
        <v>12305</v>
      </c>
      <c r="B1122" t="s">
        <v>11358</v>
      </c>
      <c r="C1122" t="s">
        <v>12243</v>
      </c>
      <c r="D1122">
        <v>2021</v>
      </c>
      <c r="E1122" t="s">
        <v>2619</v>
      </c>
      <c r="F1122" t="s">
        <v>12306</v>
      </c>
    </row>
    <row r="1123" spans="1:6" x14ac:dyDescent="0.25">
      <c r="A1123" t="s">
        <v>12307</v>
      </c>
      <c r="B1123" t="s">
        <v>11358</v>
      </c>
      <c r="C1123" t="s">
        <v>12240</v>
      </c>
      <c r="D1123">
        <v>2014</v>
      </c>
      <c r="E1123" t="s">
        <v>2619</v>
      </c>
      <c r="F1123" t="s">
        <v>12308</v>
      </c>
    </row>
    <row r="1124" spans="1:6" x14ac:dyDescent="0.25">
      <c r="A1124" t="s">
        <v>12309</v>
      </c>
      <c r="B1124" t="s">
        <v>11358</v>
      </c>
      <c r="C1124" t="s">
        <v>12243</v>
      </c>
      <c r="D1124">
        <v>2021</v>
      </c>
      <c r="E1124" t="s">
        <v>2619</v>
      </c>
      <c r="F1124" t="s">
        <v>12310</v>
      </c>
    </row>
    <row r="1125" spans="1:6" x14ac:dyDescent="0.25">
      <c r="A1125" t="s">
        <v>12311</v>
      </c>
      <c r="B1125" t="s">
        <v>11358</v>
      </c>
      <c r="C1125" t="s">
        <v>12240</v>
      </c>
      <c r="D1125">
        <v>2014</v>
      </c>
      <c r="E1125" t="s">
        <v>2619</v>
      </c>
      <c r="F1125" t="s">
        <v>12312</v>
      </c>
    </row>
    <row r="1126" spans="1:6" x14ac:dyDescent="0.25">
      <c r="A1126" t="s">
        <v>12313</v>
      </c>
      <c r="B1126" t="s">
        <v>11358</v>
      </c>
      <c r="C1126" t="s">
        <v>12243</v>
      </c>
      <c r="D1126">
        <v>2021</v>
      </c>
      <c r="E1126" t="s">
        <v>2619</v>
      </c>
      <c r="F1126" t="s">
        <v>12314</v>
      </c>
    </row>
    <row r="1127" spans="1:6" x14ac:dyDescent="0.25">
      <c r="A1127" t="s">
        <v>12315</v>
      </c>
      <c r="B1127" t="s">
        <v>11358</v>
      </c>
      <c r="C1127" t="s">
        <v>12243</v>
      </c>
      <c r="D1127">
        <v>2021</v>
      </c>
      <c r="E1127" t="s">
        <v>2619</v>
      </c>
      <c r="F1127" t="s">
        <v>12316</v>
      </c>
    </row>
    <row r="1128" spans="1:6" x14ac:dyDescent="0.25">
      <c r="A1128" t="s">
        <v>12317</v>
      </c>
      <c r="B1128" t="s">
        <v>11358</v>
      </c>
      <c r="C1128" t="s">
        <v>12240</v>
      </c>
      <c r="D1128">
        <v>2014</v>
      </c>
      <c r="E1128" t="s">
        <v>2619</v>
      </c>
      <c r="F1128" t="s">
        <v>12318</v>
      </c>
    </row>
    <row r="1129" spans="1:6" x14ac:dyDescent="0.25">
      <c r="A1129" t="s">
        <v>12319</v>
      </c>
      <c r="B1129" t="s">
        <v>11358</v>
      </c>
      <c r="C1129" t="s">
        <v>12243</v>
      </c>
      <c r="D1129">
        <v>2021</v>
      </c>
      <c r="E1129" t="s">
        <v>2619</v>
      </c>
      <c r="F1129" t="s">
        <v>12320</v>
      </c>
    </row>
    <row r="1130" spans="1:6" x14ac:dyDescent="0.25">
      <c r="A1130" t="s">
        <v>12321</v>
      </c>
      <c r="B1130" t="s">
        <v>11358</v>
      </c>
      <c r="C1130" t="s">
        <v>12240</v>
      </c>
      <c r="D1130">
        <v>2014</v>
      </c>
      <c r="E1130" t="s">
        <v>2619</v>
      </c>
      <c r="F1130" t="s">
        <v>12322</v>
      </c>
    </row>
    <row r="1131" spans="1:6" x14ac:dyDescent="0.25">
      <c r="A1131" t="s">
        <v>12323</v>
      </c>
      <c r="B1131" t="s">
        <v>11358</v>
      </c>
      <c r="C1131" t="s">
        <v>12243</v>
      </c>
      <c r="D1131">
        <v>2021</v>
      </c>
      <c r="E1131" t="s">
        <v>2619</v>
      </c>
      <c r="F1131" t="s">
        <v>12324</v>
      </c>
    </row>
    <row r="1132" spans="1:6" x14ac:dyDescent="0.25">
      <c r="A1132" t="s">
        <v>12325</v>
      </c>
      <c r="B1132" t="s">
        <v>11358</v>
      </c>
      <c r="C1132" t="s">
        <v>12240</v>
      </c>
      <c r="D1132">
        <v>2014</v>
      </c>
      <c r="E1132" t="s">
        <v>2619</v>
      </c>
      <c r="F1132" t="s">
        <v>12326</v>
      </c>
    </row>
    <row r="1133" spans="1:6" x14ac:dyDescent="0.25">
      <c r="A1133" t="s">
        <v>12327</v>
      </c>
      <c r="B1133" t="s">
        <v>11358</v>
      </c>
      <c r="C1133" t="s">
        <v>12240</v>
      </c>
      <c r="D1133">
        <v>2014</v>
      </c>
      <c r="E1133" t="s">
        <v>2619</v>
      </c>
      <c r="F1133" t="s">
        <v>12328</v>
      </c>
    </row>
    <row r="1134" spans="1:6" x14ac:dyDescent="0.25">
      <c r="A1134" t="s">
        <v>12329</v>
      </c>
      <c r="B1134" t="s">
        <v>11358</v>
      </c>
      <c r="C1134" t="s">
        <v>12243</v>
      </c>
      <c r="D1134">
        <v>2021</v>
      </c>
      <c r="E1134" t="s">
        <v>2619</v>
      </c>
      <c r="F1134" t="s">
        <v>12330</v>
      </c>
    </row>
    <row r="1135" spans="1:6" x14ac:dyDescent="0.25">
      <c r="A1135" t="s">
        <v>12331</v>
      </c>
      <c r="B1135" t="s">
        <v>11358</v>
      </c>
      <c r="C1135" t="s">
        <v>12240</v>
      </c>
      <c r="D1135">
        <v>2014</v>
      </c>
      <c r="E1135" t="s">
        <v>2619</v>
      </c>
      <c r="F1135" t="s">
        <v>12332</v>
      </c>
    </row>
    <row r="1136" spans="1:6" x14ac:dyDescent="0.25">
      <c r="A1136" t="s">
        <v>12333</v>
      </c>
      <c r="B1136" t="s">
        <v>11358</v>
      </c>
      <c r="C1136" t="s">
        <v>12243</v>
      </c>
      <c r="D1136">
        <v>2021</v>
      </c>
      <c r="E1136" t="s">
        <v>2619</v>
      </c>
      <c r="F1136" t="s">
        <v>12334</v>
      </c>
    </row>
    <row r="1137" spans="1:6" x14ac:dyDescent="0.25">
      <c r="A1137" t="s">
        <v>12335</v>
      </c>
      <c r="B1137" t="s">
        <v>11358</v>
      </c>
      <c r="C1137" t="s">
        <v>12240</v>
      </c>
      <c r="D1137">
        <v>2014</v>
      </c>
      <c r="E1137" t="s">
        <v>2619</v>
      </c>
      <c r="F1137" t="s">
        <v>12336</v>
      </c>
    </row>
    <row r="1138" spans="1:6" x14ac:dyDescent="0.25">
      <c r="A1138" t="s">
        <v>12337</v>
      </c>
      <c r="B1138" t="s">
        <v>11358</v>
      </c>
      <c r="C1138" t="s">
        <v>12243</v>
      </c>
      <c r="D1138">
        <v>2021</v>
      </c>
      <c r="E1138" t="s">
        <v>2619</v>
      </c>
      <c r="F1138" t="s">
        <v>12338</v>
      </c>
    </row>
    <row r="1139" spans="1:6" x14ac:dyDescent="0.25">
      <c r="A1139" t="s">
        <v>12339</v>
      </c>
      <c r="B1139" t="s">
        <v>11358</v>
      </c>
      <c r="C1139" t="s">
        <v>12243</v>
      </c>
      <c r="D1139">
        <v>2021</v>
      </c>
      <c r="E1139" t="s">
        <v>2619</v>
      </c>
      <c r="F1139" t="s">
        <v>12340</v>
      </c>
    </row>
    <row r="1140" spans="1:6" x14ac:dyDescent="0.25">
      <c r="A1140" t="s">
        <v>12341</v>
      </c>
      <c r="B1140" t="s">
        <v>11358</v>
      </c>
      <c r="C1140" t="s">
        <v>12240</v>
      </c>
      <c r="D1140">
        <v>2014</v>
      </c>
      <c r="E1140" t="s">
        <v>2619</v>
      </c>
      <c r="F1140" t="s">
        <v>12342</v>
      </c>
    </row>
    <row r="1141" spans="1:6" x14ac:dyDescent="0.25">
      <c r="A1141" t="s">
        <v>12343</v>
      </c>
      <c r="B1141" t="s">
        <v>11358</v>
      </c>
      <c r="C1141" t="s">
        <v>12240</v>
      </c>
      <c r="D1141">
        <v>2014</v>
      </c>
      <c r="E1141" t="s">
        <v>2619</v>
      </c>
      <c r="F1141" t="s">
        <v>12344</v>
      </c>
    </row>
    <row r="1142" spans="1:6" x14ac:dyDescent="0.25">
      <c r="A1142" t="s">
        <v>12345</v>
      </c>
      <c r="B1142" t="s">
        <v>11358</v>
      </c>
      <c r="C1142" t="s">
        <v>12240</v>
      </c>
      <c r="D1142">
        <v>2014</v>
      </c>
      <c r="E1142" t="s">
        <v>2619</v>
      </c>
      <c r="F1142" t="s">
        <v>12346</v>
      </c>
    </row>
    <row r="1143" spans="1:6" x14ac:dyDescent="0.25">
      <c r="A1143" t="s">
        <v>12347</v>
      </c>
      <c r="B1143" t="s">
        <v>11358</v>
      </c>
      <c r="C1143" t="s">
        <v>12240</v>
      </c>
      <c r="D1143">
        <v>2014</v>
      </c>
      <c r="E1143" t="s">
        <v>2619</v>
      </c>
      <c r="F1143" t="s">
        <v>12348</v>
      </c>
    </row>
    <row r="1144" spans="1:6" x14ac:dyDescent="0.25">
      <c r="A1144" t="s">
        <v>12349</v>
      </c>
      <c r="B1144" t="s">
        <v>11358</v>
      </c>
      <c r="C1144" t="s">
        <v>12240</v>
      </c>
      <c r="D1144">
        <v>2014</v>
      </c>
      <c r="E1144" t="s">
        <v>2619</v>
      </c>
      <c r="F1144" t="s">
        <v>12350</v>
      </c>
    </row>
    <row r="1145" spans="1:6" x14ac:dyDescent="0.25">
      <c r="A1145" t="s">
        <v>12351</v>
      </c>
      <c r="B1145" t="s">
        <v>11358</v>
      </c>
      <c r="C1145" t="s">
        <v>12240</v>
      </c>
      <c r="D1145">
        <v>2014</v>
      </c>
      <c r="E1145" t="s">
        <v>2619</v>
      </c>
      <c r="F1145" t="s">
        <v>12352</v>
      </c>
    </row>
    <row r="1146" spans="1:6" x14ac:dyDescent="0.25">
      <c r="A1146" t="s">
        <v>12353</v>
      </c>
      <c r="B1146" t="s">
        <v>11358</v>
      </c>
      <c r="C1146" t="s">
        <v>12240</v>
      </c>
      <c r="D1146">
        <v>2014</v>
      </c>
      <c r="E1146" t="s">
        <v>2619</v>
      </c>
      <c r="F1146" t="s">
        <v>12354</v>
      </c>
    </row>
    <row r="1147" spans="1:6" x14ac:dyDescent="0.25">
      <c r="A1147" t="s">
        <v>12355</v>
      </c>
      <c r="B1147" t="s">
        <v>11358</v>
      </c>
      <c r="C1147" t="s">
        <v>12240</v>
      </c>
      <c r="D1147">
        <v>2014</v>
      </c>
      <c r="E1147" t="s">
        <v>2619</v>
      </c>
      <c r="F1147" t="s">
        <v>12356</v>
      </c>
    </row>
    <row r="1148" spans="1:6" x14ac:dyDescent="0.25">
      <c r="A1148" t="s">
        <v>12357</v>
      </c>
      <c r="B1148" t="s">
        <v>11358</v>
      </c>
      <c r="C1148" t="s">
        <v>12240</v>
      </c>
      <c r="D1148">
        <v>2014</v>
      </c>
      <c r="E1148" t="s">
        <v>2619</v>
      </c>
      <c r="F1148" t="s">
        <v>12358</v>
      </c>
    </row>
    <row r="1149" spans="1:6" x14ac:dyDescent="0.25">
      <c r="A1149" t="s">
        <v>12359</v>
      </c>
      <c r="B1149" t="s">
        <v>11358</v>
      </c>
      <c r="C1149" t="s">
        <v>12240</v>
      </c>
      <c r="D1149">
        <v>2014</v>
      </c>
      <c r="E1149" t="s">
        <v>2619</v>
      </c>
      <c r="F1149" t="s">
        <v>12360</v>
      </c>
    </row>
    <row r="1150" spans="1:6" x14ac:dyDescent="0.25">
      <c r="A1150" t="s">
        <v>12361</v>
      </c>
      <c r="B1150" t="s">
        <v>11358</v>
      </c>
      <c r="C1150" t="s">
        <v>12240</v>
      </c>
      <c r="D1150">
        <v>2014</v>
      </c>
      <c r="E1150" t="s">
        <v>2619</v>
      </c>
      <c r="F1150" t="s">
        <v>12362</v>
      </c>
    </row>
    <row r="1151" spans="1:6" x14ac:dyDescent="0.25">
      <c r="A1151" t="s">
        <v>12363</v>
      </c>
      <c r="B1151" t="s">
        <v>11358</v>
      </c>
      <c r="C1151" t="s">
        <v>12240</v>
      </c>
      <c r="D1151">
        <v>2014</v>
      </c>
      <c r="E1151" t="s">
        <v>2619</v>
      </c>
      <c r="F1151" t="s">
        <v>12364</v>
      </c>
    </row>
    <row r="1152" spans="1:6" x14ac:dyDescent="0.25">
      <c r="A1152" t="s">
        <v>12365</v>
      </c>
      <c r="B1152" t="s">
        <v>11358</v>
      </c>
      <c r="C1152" t="s">
        <v>12240</v>
      </c>
      <c r="D1152">
        <v>2014</v>
      </c>
      <c r="E1152" t="s">
        <v>2619</v>
      </c>
      <c r="F1152" t="s">
        <v>12366</v>
      </c>
    </row>
    <row r="1153" spans="1:7" x14ac:dyDescent="0.25">
      <c r="A1153" t="s">
        <v>12367</v>
      </c>
      <c r="B1153" t="s">
        <v>10295</v>
      </c>
      <c r="C1153" t="s">
        <v>160</v>
      </c>
      <c r="D1153">
        <v>2012</v>
      </c>
      <c r="E1153" t="s">
        <v>160</v>
      </c>
      <c r="F1153" t="s">
        <v>12368</v>
      </c>
    </row>
    <row r="1154" spans="1:7" x14ac:dyDescent="0.25">
      <c r="A1154" t="s">
        <v>12369</v>
      </c>
      <c r="B1154" t="s">
        <v>10295</v>
      </c>
      <c r="C1154" t="s">
        <v>160</v>
      </c>
      <c r="D1154">
        <v>2012</v>
      </c>
      <c r="E1154" t="s">
        <v>160</v>
      </c>
      <c r="F1154" t="s">
        <v>12370</v>
      </c>
    </row>
    <row r="1155" spans="1:7" x14ac:dyDescent="0.25">
      <c r="A1155" t="s">
        <v>160</v>
      </c>
      <c r="B1155" t="s">
        <v>10295</v>
      </c>
      <c r="C1155" t="s">
        <v>160</v>
      </c>
      <c r="D1155">
        <v>2012</v>
      </c>
      <c r="E1155" t="s">
        <v>160</v>
      </c>
      <c r="F1155" t="s">
        <v>12371</v>
      </c>
      <c r="G1155" t="s">
        <v>10029</v>
      </c>
    </row>
    <row r="1156" spans="1:7" x14ac:dyDescent="0.25">
      <c r="A1156" t="s">
        <v>12372</v>
      </c>
      <c r="B1156" t="s">
        <v>10295</v>
      </c>
      <c r="C1156" t="s">
        <v>160</v>
      </c>
      <c r="D1156">
        <v>2012</v>
      </c>
      <c r="E1156" t="s">
        <v>160</v>
      </c>
      <c r="F1156" t="s">
        <v>12373</v>
      </c>
    </row>
    <row r="1157" spans="1:7" x14ac:dyDescent="0.25">
      <c r="A1157" t="s">
        <v>12374</v>
      </c>
      <c r="B1157" t="s">
        <v>10295</v>
      </c>
      <c r="C1157" t="s">
        <v>160</v>
      </c>
      <c r="D1157">
        <v>2012</v>
      </c>
      <c r="E1157" t="s">
        <v>160</v>
      </c>
      <c r="F1157" t="s">
        <v>12375</v>
      </c>
    </row>
    <row r="1158" spans="1:7" x14ac:dyDescent="0.25">
      <c r="A1158" t="s">
        <v>12376</v>
      </c>
      <c r="B1158" t="s">
        <v>10295</v>
      </c>
      <c r="C1158" t="s">
        <v>160</v>
      </c>
      <c r="D1158">
        <v>2012</v>
      </c>
      <c r="E1158" t="s">
        <v>160</v>
      </c>
      <c r="F1158" t="s">
        <v>12377</v>
      </c>
    </row>
    <row r="1159" spans="1:7" x14ac:dyDescent="0.25">
      <c r="A1159" t="s">
        <v>12378</v>
      </c>
      <c r="B1159" t="s">
        <v>10295</v>
      </c>
      <c r="C1159" t="s">
        <v>160</v>
      </c>
      <c r="D1159">
        <v>2012</v>
      </c>
      <c r="E1159" t="s">
        <v>160</v>
      </c>
      <c r="F1159" t="s">
        <v>12379</v>
      </c>
    </row>
    <row r="1160" spans="1:7" x14ac:dyDescent="0.25">
      <c r="A1160" t="s">
        <v>5098</v>
      </c>
      <c r="B1160" t="s">
        <v>10295</v>
      </c>
      <c r="C1160" t="s">
        <v>160</v>
      </c>
      <c r="D1160">
        <v>2012</v>
      </c>
      <c r="E1160" t="s">
        <v>160</v>
      </c>
      <c r="F1160" t="s">
        <v>12380</v>
      </c>
    </row>
    <row r="1161" spans="1:7" x14ac:dyDescent="0.25">
      <c r="A1161" t="s">
        <v>12381</v>
      </c>
      <c r="B1161" t="s">
        <v>10295</v>
      </c>
      <c r="C1161" t="s">
        <v>160</v>
      </c>
      <c r="D1161">
        <v>2012</v>
      </c>
      <c r="E1161" t="s">
        <v>160</v>
      </c>
      <c r="F1161" t="s">
        <v>12382</v>
      </c>
    </row>
    <row r="1162" spans="1:7" x14ac:dyDescent="0.25">
      <c r="A1162" t="s">
        <v>12383</v>
      </c>
      <c r="B1162" t="s">
        <v>10295</v>
      </c>
      <c r="C1162" t="s">
        <v>160</v>
      </c>
      <c r="D1162">
        <v>2012</v>
      </c>
      <c r="E1162" t="s">
        <v>160</v>
      </c>
      <c r="F1162" t="s">
        <v>12384</v>
      </c>
    </row>
    <row r="1163" spans="1:7" x14ac:dyDescent="0.25">
      <c r="A1163" t="s">
        <v>12385</v>
      </c>
      <c r="B1163" t="s">
        <v>10295</v>
      </c>
      <c r="C1163" t="s">
        <v>160</v>
      </c>
      <c r="D1163">
        <v>2012</v>
      </c>
      <c r="E1163" t="s">
        <v>160</v>
      </c>
      <c r="F1163" t="s">
        <v>12386</v>
      </c>
    </row>
    <row r="1164" spans="1:7" x14ac:dyDescent="0.25">
      <c r="A1164" t="s">
        <v>12387</v>
      </c>
      <c r="B1164" t="s">
        <v>10295</v>
      </c>
      <c r="C1164" t="s">
        <v>160</v>
      </c>
      <c r="D1164">
        <v>2012</v>
      </c>
      <c r="E1164" t="s">
        <v>160</v>
      </c>
      <c r="F1164" t="s">
        <v>12388</v>
      </c>
    </row>
    <row r="1165" spans="1:7" x14ac:dyDescent="0.25">
      <c r="A1165" t="s">
        <v>12389</v>
      </c>
      <c r="B1165" t="s">
        <v>10295</v>
      </c>
      <c r="C1165" t="s">
        <v>160</v>
      </c>
      <c r="D1165">
        <v>2012</v>
      </c>
      <c r="E1165" t="s">
        <v>160</v>
      </c>
      <c r="F1165" t="s">
        <v>12390</v>
      </c>
    </row>
    <row r="1166" spans="1:7" x14ac:dyDescent="0.25">
      <c r="A1166" t="s">
        <v>12391</v>
      </c>
      <c r="B1166" t="s">
        <v>10295</v>
      </c>
      <c r="C1166" t="s">
        <v>160</v>
      </c>
      <c r="D1166">
        <v>2012</v>
      </c>
      <c r="E1166" t="s">
        <v>160</v>
      </c>
      <c r="F1166" t="s">
        <v>12392</v>
      </c>
    </row>
    <row r="1167" spans="1:7" x14ac:dyDescent="0.25">
      <c r="A1167" t="s">
        <v>12393</v>
      </c>
      <c r="B1167" t="s">
        <v>10295</v>
      </c>
      <c r="C1167" t="s">
        <v>160</v>
      </c>
      <c r="D1167">
        <v>2012</v>
      </c>
      <c r="E1167" t="s">
        <v>160</v>
      </c>
      <c r="F1167" t="s">
        <v>12394</v>
      </c>
    </row>
    <row r="1168" spans="1:7" x14ac:dyDescent="0.25">
      <c r="A1168" t="s">
        <v>5095</v>
      </c>
      <c r="B1168" t="s">
        <v>10295</v>
      </c>
      <c r="C1168" t="s">
        <v>160</v>
      </c>
      <c r="D1168">
        <v>2012</v>
      </c>
      <c r="E1168" t="s">
        <v>160</v>
      </c>
      <c r="F1168" t="s">
        <v>12395</v>
      </c>
    </row>
    <row r="1169" spans="1:6" x14ac:dyDescent="0.25">
      <c r="A1169" t="s">
        <v>12396</v>
      </c>
      <c r="B1169" t="s">
        <v>10295</v>
      </c>
      <c r="C1169" t="s">
        <v>160</v>
      </c>
      <c r="D1169">
        <v>2012</v>
      </c>
      <c r="E1169" t="s">
        <v>160</v>
      </c>
      <c r="F1169" t="s">
        <v>12397</v>
      </c>
    </row>
    <row r="1170" spans="1:6" x14ac:dyDescent="0.25">
      <c r="A1170" t="s">
        <v>12398</v>
      </c>
      <c r="B1170" t="s">
        <v>10295</v>
      </c>
      <c r="C1170" t="s">
        <v>160</v>
      </c>
      <c r="D1170">
        <v>2012</v>
      </c>
      <c r="E1170" t="s">
        <v>160</v>
      </c>
      <c r="F1170" t="s">
        <v>12399</v>
      </c>
    </row>
    <row r="1171" spans="1:6" x14ac:dyDescent="0.25">
      <c r="A1171" t="s">
        <v>12400</v>
      </c>
      <c r="B1171" t="s">
        <v>10295</v>
      </c>
      <c r="C1171" t="s">
        <v>160</v>
      </c>
      <c r="D1171">
        <v>2012</v>
      </c>
      <c r="E1171" t="s">
        <v>160</v>
      </c>
      <c r="F1171" t="s">
        <v>12401</v>
      </c>
    </row>
    <row r="1172" spans="1:6" x14ac:dyDescent="0.25">
      <c r="A1172" t="s">
        <v>10466</v>
      </c>
      <c r="B1172" t="s">
        <v>10295</v>
      </c>
      <c r="C1172" t="s">
        <v>160</v>
      </c>
      <c r="D1172">
        <v>2012</v>
      </c>
      <c r="E1172" t="s">
        <v>160</v>
      </c>
      <c r="F1172" t="s">
        <v>12402</v>
      </c>
    </row>
    <row r="1173" spans="1:6" x14ac:dyDescent="0.25">
      <c r="A1173" t="s">
        <v>12403</v>
      </c>
      <c r="B1173" t="s">
        <v>10295</v>
      </c>
      <c r="C1173" t="s">
        <v>160</v>
      </c>
      <c r="D1173">
        <v>2012</v>
      </c>
      <c r="E1173" t="s">
        <v>160</v>
      </c>
      <c r="F1173" t="s">
        <v>12404</v>
      </c>
    </row>
    <row r="1174" spans="1:6" x14ac:dyDescent="0.25">
      <c r="A1174" t="s">
        <v>12405</v>
      </c>
      <c r="B1174" t="s">
        <v>10295</v>
      </c>
      <c r="C1174" t="s">
        <v>160</v>
      </c>
      <c r="D1174">
        <v>2012</v>
      </c>
      <c r="E1174" t="s">
        <v>160</v>
      </c>
      <c r="F1174" t="s">
        <v>12406</v>
      </c>
    </row>
    <row r="1175" spans="1:6" x14ac:dyDescent="0.25">
      <c r="A1175" t="s">
        <v>12407</v>
      </c>
      <c r="B1175" t="s">
        <v>10295</v>
      </c>
      <c r="C1175" t="s">
        <v>160</v>
      </c>
      <c r="D1175">
        <v>2012</v>
      </c>
      <c r="E1175" t="s">
        <v>160</v>
      </c>
      <c r="F1175" t="s">
        <v>12408</v>
      </c>
    </row>
    <row r="1176" spans="1:6" x14ac:dyDescent="0.25">
      <c r="A1176" t="s">
        <v>12409</v>
      </c>
      <c r="B1176" t="s">
        <v>10295</v>
      </c>
      <c r="C1176" t="s">
        <v>160</v>
      </c>
      <c r="D1176">
        <v>2012</v>
      </c>
      <c r="E1176" t="s">
        <v>160</v>
      </c>
      <c r="F1176" t="s">
        <v>12410</v>
      </c>
    </row>
    <row r="1177" spans="1:6" x14ac:dyDescent="0.25">
      <c r="A1177" t="s">
        <v>12411</v>
      </c>
      <c r="B1177" t="s">
        <v>10295</v>
      </c>
      <c r="C1177" t="s">
        <v>160</v>
      </c>
      <c r="D1177">
        <v>2012</v>
      </c>
      <c r="E1177" t="s">
        <v>160</v>
      </c>
      <c r="F1177" t="s">
        <v>12412</v>
      </c>
    </row>
    <row r="1178" spans="1:6" x14ac:dyDescent="0.25">
      <c r="A1178" t="s">
        <v>12413</v>
      </c>
      <c r="B1178" t="s">
        <v>10295</v>
      </c>
      <c r="C1178" t="s">
        <v>160</v>
      </c>
      <c r="D1178">
        <v>2012</v>
      </c>
      <c r="E1178" t="s">
        <v>160</v>
      </c>
      <c r="F1178" t="s">
        <v>12414</v>
      </c>
    </row>
    <row r="1179" spans="1:6" x14ac:dyDescent="0.25">
      <c r="A1179" t="s">
        <v>12415</v>
      </c>
      <c r="B1179" t="s">
        <v>12416</v>
      </c>
      <c r="C1179" t="s">
        <v>160</v>
      </c>
      <c r="D1179">
        <v>2012</v>
      </c>
      <c r="E1179" t="s">
        <v>160</v>
      </c>
      <c r="F1179" t="s">
        <v>12417</v>
      </c>
    </row>
    <row r="1180" spans="1:6" x14ac:dyDescent="0.25">
      <c r="A1180" t="s">
        <v>12418</v>
      </c>
      <c r="B1180" t="s">
        <v>12419</v>
      </c>
      <c r="C1180" t="s">
        <v>160</v>
      </c>
      <c r="D1180">
        <v>2012</v>
      </c>
      <c r="E1180" t="s">
        <v>160</v>
      </c>
      <c r="F1180" t="s">
        <v>12420</v>
      </c>
    </row>
    <row r="1181" spans="1:6" x14ac:dyDescent="0.25">
      <c r="A1181" t="s">
        <v>12421</v>
      </c>
      <c r="B1181" t="s">
        <v>10295</v>
      </c>
      <c r="C1181" t="s">
        <v>160</v>
      </c>
      <c r="D1181">
        <v>2012</v>
      </c>
      <c r="E1181" t="s">
        <v>160</v>
      </c>
      <c r="F1181" t="s">
        <v>12422</v>
      </c>
    </row>
    <row r="1182" spans="1:6" x14ac:dyDescent="0.25">
      <c r="A1182" t="s">
        <v>12423</v>
      </c>
      <c r="B1182" t="s">
        <v>10295</v>
      </c>
      <c r="C1182" t="s">
        <v>160</v>
      </c>
      <c r="D1182">
        <v>2012</v>
      </c>
      <c r="E1182" t="s">
        <v>160</v>
      </c>
      <c r="F1182" t="s">
        <v>12424</v>
      </c>
    </row>
    <row r="1183" spans="1:6" x14ac:dyDescent="0.25">
      <c r="A1183" t="s">
        <v>12425</v>
      </c>
      <c r="B1183" t="s">
        <v>10295</v>
      </c>
      <c r="C1183" t="s">
        <v>160</v>
      </c>
      <c r="D1183">
        <v>2012</v>
      </c>
      <c r="E1183" t="s">
        <v>160</v>
      </c>
      <c r="F1183" t="s">
        <v>12426</v>
      </c>
    </row>
    <row r="1184" spans="1:6" x14ac:dyDescent="0.25">
      <c r="A1184" t="s">
        <v>12427</v>
      </c>
      <c r="B1184" t="s">
        <v>10295</v>
      </c>
      <c r="C1184" t="s">
        <v>160</v>
      </c>
      <c r="D1184">
        <v>2012</v>
      </c>
      <c r="E1184" t="s">
        <v>160</v>
      </c>
      <c r="F1184" t="s">
        <v>12428</v>
      </c>
    </row>
    <row r="1185" spans="1:7" x14ac:dyDescent="0.25">
      <c r="A1185" t="s">
        <v>12429</v>
      </c>
      <c r="B1185" t="s">
        <v>10295</v>
      </c>
      <c r="C1185" t="s">
        <v>160</v>
      </c>
      <c r="D1185">
        <v>2012</v>
      </c>
      <c r="E1185" t="s">
        <v>160</v>
      </c>
      <c r="F1185" t="s">
        <v>12430</v>
      </c>
    </row>
    <row r="1186" spans="1:7" x14ac:dyDescent="0.25">
      <c r="A1186" t="s">
        <v>12431</v>
      </c>
      <c r="B1186" t="s">
        <v>10295</v>
      </c>
      <c r="C1186" t="s">
        <v>160</v>
      </c>
      <c r="D1186">
        <v>2012</v>
      </c>
      <c r="E1186" t="s">
        <v>160</v>
      </c>
      <c r="F1186" t="s">
        <v>12432</v>
      </c>
    </row>
    <row r="1187" spans="1:7" x14ac:dyDescent="0.25">
      <c r="A1187" t="s">
        <v>12433</v>
      </c>
      <c r="B1187" t="s">
        <v>10295</v>
      </c>
      <c r="C1187" t="s">
        <v>160</v>
      </c>
      <c r="D1187">
        <v>2012</v>
      </c>
      <c r="E1187" t="s">
        <v>160</v>
      </c>
      <c r="F1187" t="s">
        <v>12434</v>
      </c>
    </row>
    <row r="1188" spans="1:7" x14ac:dyDescent="0.25">
      <c r="A1188" t="s">
        <v>12435</v>
      </c>
      <c r="B1188" t="s">
        <v>10295</v>
      </c>
      <c r="C1188" t="s">
        <v>160</v>
      </c>
      <c r="D1188">
        <v>2012</v>
      </c>
      <c r="E1188" t="s">
        <v>160</v>
      </c>
      <c r="F1188" t="s">
        <v>12436</v>
      </c>
    </row>
    <row r="1189" spans="1:7" x14ac:dyDescent="0.25">
      <c r="A1189" t="s">
        <v>12437</v>
      </c>
      <c r="B1189" t="s">
        <v>10295</v>
      </c>
      <c r="C1189" t="s">
        <v>160</v>
      </c>
      <c r="D1189">
        <v>2012</v>
      </c>
      <c r="E1189" t="s">
        <v>160</v>
      </c>
      <c r="F1189" t="s">
        <v>12438</v>
      </c>
    </row>
    <row r="1190" spans="1:7" x14ac:dyDescent="0.25">
      <c r="A1190" t="s">
        <v>12439</v>
      </c>
      <c r="B1190" t="s">
        <v>10295</v>
      </c>
      <c r="C1190" t="s">
        <v>160</v>
      </c>
      <c r="D1190">
        <v>2012</v>
      </c>
      <c r="E1190" t="s">
        <v>160</v>
      </c>
      <c r="F1190" t="s">
        <v>12440</v>
      </c>
    </row>
    <row r="1191" spans="1:7" x14ac:dyDescent="0.25">
      <c r="A1191" t="s">
        <v>12441</v>
      </c>
      <c r="B1191" t="s">
        <v>10295</v>
      </c>
      <c r="C1191" t="s">
        <v>160</v>
      </c>
      <c r="D1191">
        <v>2012</v>
      </c>
      <c r="E1191" t="s">
        <v>160</v>
      </c>
      <c r="F1191" t="s">
        <v>12442</v>
      </c>
    </row>
    <row r="1192" spans="1:7" x14ac:dyDescent="0.25">
      <c r="A1192" t="s">
        <v>12443</v>
      </c>
      <c r="B1192" t="s">
        <v>10295</v>
      </c>
      <c r="C1192" t="s">
        <v>160</v>
      </c>
      <c r="D1192">
        <v>2012</v>
      </c>
      <c r="E1192" t="s">
        <v>160</v>
      </c>
      <c r="F1192" t="s">
        <v>12444</v>
      </c>
    </row>
    <row r="1193" spans="1:7" x14ac:dyDescent="0.25">
      <c r="A1193" t="s">
        <v>12445</v>
      </c>
      <c r="B1193" t="s">
        <v>11358</v>
      </c>
      <c r="C1193" t="s">
        <v>12446</v>
      </c>
      <c r="D1193">
        <v>2019</v>
      </c>
      <c r="E1193" t="s">
        <v>2652</v>
      </c>
      <c r="F1193" t="s">
        <v>12447</v>
      </c>
      <c r="G1193" t="s">
        <v>10029</v>
      </c>
    </row>
    <row r="1194" spans="1:7" x14ac:dyDescent="0.25">
      <c r="A1194" t="s">
        <v>12448</v>
      </c>
      <c r="B1194" t="s">
        <v>11358</v>
      </c>
      <c r="C1194" t="s">
        <v>12446</v>
      </c>
      <c r="D1194">
        <v>2019</v>
      </c>
      <c r="E1194" t="s">
        <v>2652</v>
      </c>
      <c r="F1194" t="s">
        <v>12449</v>
      </c>
    </row>
    <row r="1195" spans="1:7" x14ac:dyDescent="0.25">
      <c r="A1195" t="s">
        <v>12450</v>
      </c>
      <c r="B1195" t="s">
        <v>11358</v>
      </c>
      <c r="C1195" t="s">
        <v>12446</v>
      </c>
      <c r="D1195">
        <v>2019</v>
      </c>
      <c r="E1195" t="s">
        <v>2652</v>
      </c>
      <c r="F1195" t="s">
        <v>12451</v>
      </c>
    </row>
    <row r="1196" spans="1:7" x14ac:dyDescent="0.25">
      <c r="A1196" t="s">
        <v>12452</v>
      </c>
      <c r="B1196" t="s">
        <v>11358</v>
      </c>
      <c r="C1196" t="s">
        <v>12446</v>
      </c>
      <c r="D1196">
        <v>2019</v>
      </c>
      <c r="E1196" t="s">
        <v>2652</v>
      </c>
      <c r="F1196" t="s">
        <v>12453</v>
      </c>
    </row>
    <row r="1197" spans="1:7" x14ac:dyDescent="0.25">
      <c r="A1197" t="s">
        <v>12454</v>
      </c>
      <c r="B1197" t="s">
        <v>11358</v>
      </c>
      <c r="C1197" t="s">
        <v>12446</v>
      </c>
      <c r="D1197">
        <v>2019</v>
      </c>
      <c r="E1197" t="s">
        <v>2652</v>
      </c>
      <c r="F1197" t="s">
        <v>12455</v>
      </c>
    </row>
    <row r="1198" spans="1:7" x14ac:dyDescent="0.25">
      <c r="A1198" t="s">
        <v>12456</v>
      </c>
      <c r="B1198" t="s">
        <v>11358</v>
      </c>
      <c r="C1198" t="s">
        <v>12446</v>
      </c>
      <c r="D1198">
        <v>2019</v>
      </c>
      <c r="E1198" t="s">
        <v>2652</v>
      </c>
      <c r="F1198" t="s">
        <v>12457</v>
      </c>
    </row>
    <row r="1199" spans="1:7" x14ac:dyDescent="0.25">
      <c r="A1199" t="s">
        <v>12458</v>
      </c>
      <c r="B1199" t="s">
        <v>11358</v>
      </c>
      <c r="C1199" t="s">
        <v>12446</v>
      </c>
      <c r="D1199">
        <v>2019</v>
      </c>
      <c r="E1199" t="s">
        <v>2652</v>
      </c>
      <c r="F1199" t="s">
        <v>12459</v>
      </c>
    </row>
    <row r="1200" spans="1:7" x14ac:dyDescent="0.25">
      <c r="A1200" t="s">
        <v>12460</v>
      </c>
      <c r="B1200" t="s">
        <v>11358</v>
      </c>
      <c r="C1200" t="s">
        <v>12446</v>
      </c>
      <c r="D1200">
        <v>2019</v>
      </c>
      <c r="E1200" t="s">
        <v>2652</v>
      </c>
      <c r="F1200" t="s">
        <v>12461</v>
      </c>
    </row>
    <row r="1201" spans="1:7" x14ac:dyDescent="0.25">
      <c r="A1201" t="s">
        <v>12462</v>
      </c>
      <c r="B1201" t="s">
        <v>11358</v>
      </c>
      <c r="C1201" t="s">
        <v>12446</v>
      </c>
      <c r="D1201">
        <v>2019</v>
      </c>
      <c r="E1201" t="s">
        <v>2652</v>
      </c>
      <c r="F1201" t="s">
        <v>12463</v>
      </c>
    </row>
    <row r="1202" spans="1:7" x14ac:dyDescent="0.25">
      <c r="A1202" t="s">
        <v>12464</v>
      </c>
      <c r="B1202" t="s">
        <v>11358</v>
      </c>
      <c r="C1202" t="s">
        <v>12446</v>
      </c>
      <c r="D1202">
        <v>2019</v>
      </c>
      <c r="E1202" t="s">
        <v>2652</v>
      </c>
      <c r="F1202" t="s">
        <v>12465</v>
      </c>
    </row>
    <row r="1203" spans="1:7" x14ac:dyDescent="0.25">
      <c r="A1203" t="s">
        <v>12466</v>
      </c>
      <c r="B1203" t="s">
        <v>11358</v>
      </c>
      <c r="C1203" t="s">
        <v>12446</v>
      </c>
      <c r="D1203">
        <v>2019</v>
      </c>
      <c r="E1203" t="s">
        <v>2652</v>
      </c>
      <c r="F1203" t="s">
        <v>12467</v>
      </c>
    </row>
    <row r="1204" spans="1:7" x14ac:dyDescent="0.25">
      <c r="A1204" t="s">
        <v>12468</v>
      </c>
      <c r="B1204" t="s">
        <v>11358</v>
      </c>
      <c r="C1204" t="s">
        <v>12446</v>
      </c>
      <c r="D1204">
        <v>2019</v>
      </c>
      <c r="E1204" t="s">
        <v>2652</v>
      </c>
      <c r="F1204" t="s">
        <v>12469</v>
      </c>
    </row>
    <row r="1205" spans="1:7" x14ac:dyDescent="0.25">
      <c r="A1205" t="s">
        <v>12470</v>
      </c>
      <c r="B1205" t="s">
        <v>12471</v>
      </c>
      <c r="C1205" t="s">
        <v>12472</v>
      </c>
      <c r="D1205">
        <v>2022</v>
      </c>
      <c r="E1205" t="s">
        <v>2804</v>
      </c>
      <c r="F1205" t="s">
        <v>12473</v>
      </c>
      <c r="G1205" t="s">
        <v>10029</v>
      </c>
    </row>
    <row r="1206" spans="1:7" x14ac:dyDescent="0.25">
      <c r="A1206" t="s">
        <v>12474</v>
      </c>
      <c r="B1206" t="s">
        <v>12475</v>
      </c>
      <c r="C1206" t="s">
        <v>12472</v>
      </c>
      <c r="D1206">
        <v>2022</v>
      </c>
      <c r="E1206" t="s">
        <v>2804</v>
      </c>
      <c r="F1206" t="s">
        <v>12476</v>
      </c>
    </row>
    <row r="1207" spans="1:7" x14ac:dyDescent="0.25">
      <c r="A1207" t="s">
        <v>12477</v>
      </c>
      <c r="B1207" t="s">
        <v>12475</v>
      </c>
      <c r="C1207" t="s">
        <v>12472</v>
      </c>
      <c r="D1207">
        <v>2022</v>
      </c>
      <c r="E1207" t="s">
        <v>2804</v>
      </c>
      <c r="F1207" t="s">
        <v>12478</v>
      </c>
    </row>
    <row r="1208" spans="1:7" x14ac:dyDescent="0.25">
      <c r="A1208" t="s">
        <v>12479</v>
      </c>
      <c r="B1208" t="s">
        <v>12475</v>
      </c>
      <c r="C1208" t="s">
        <v>12472</v>
      </c>
      <c r="D1208">
        <v>2022</v>
      </c>
      <c r="E1208" t="s">
        <v>2804</v>
      </c>
      <c r="F1208" t="s">
        <v>12480</v>
      </c>
    </row>
    <row r="1209" spans="1:7" x14ac:dyDescent="0.25">
      <c r="A1209" t="s">
        <v>12481</v>
      </c>
      <c r="B1209" t="s">
        <v>12475</v>
      </c>
      <c r="C1209" t="s">
        <v>12472</v>
      </c>
      <c r="D1209">
        <v>2022</v>
      </c>
      <c r="E1209" t="s">
        <v>2804</v>
      </c>
      <c r="F1209" t="s">
        <v>12482</v>
      </c>
    </row>
    <row r="1210" spans="1:7" x14ac:dyDescent="0.25">
      <c r="A1210" t="s">
        <v>12483</v>
      </c>
      <c r="B1210" t="s">
        <v>12475</v>
      </c>
      <c r="C1210" t="s">
        <v>12472</v>
      </c>
      <c r="D1210">
        <v>2022</v>
      </c>
      <c r="E1210" t="s">
        <v>2804</v>
      </c>
      <c r="F1210" t="s">
        <v>12484</v>
      </c>
    </row>
    <row r="1211" spans="1:7" x14ac:dyDescent="0.25">
      <c r="A1211" t="s">
        <v>12485</v>
      </c>
      <c r="B1211" t="s">
        <v>12475</v>
      </c>
      <c r="C1211" t="s">
        <v>12472</v>
      </c>
      <c r="D1211">
        <v>2022</v>
      </c>
      <c r="E1211" t="s">
        <v>2804</v>
      </c>
      <c r="F1211" t="s">
        <v>12486</v>
      </c>
    </row>
    <row r="1212" spans="1:7" x14ac:dyDescent="0.25">
      <c r="A1212" t="s">
        <v>12487</v>
      </c>
      <c r="B1212" t="s">
        <v>12475</v>
      </c>
      <c r="C1212" t="s">
        <v>12472</v>
      </c>
      <c r="D1212">
        <v>2022</v>
      </c>
      <c r="E1212" t="s">
        <v>2804</v>
      </c>
      <c r="F1212" t="s">
        <v>12488</v>
      </c>
    </row>
    <row r="1213" spans="1:7" x14ac:dyDescent="0.25">
      <c r="A1213" t="s">
        <v>12489</v>
      </c>
      <c r="B1213" t="s">
        <v>12475</v>
      </c>
      <c r="C1213" t="s">
        <v>12472</v>
      </c>
      <c r="D1213">
        <v>2022</v>
      </c>
      <c r="E1213" t="s">
        <v>2804</v>
      </c>
      <c r="F1213" t="s">
        <v>12490</v>
      </c>
    </row>
    <row r="1214" spans="1:7" x14ac:dyDescent="0.25">
      <c r="A1214" t="s">
        <v>12491</v>
      </c>
      <c r="B1214" t="s">
        <v>12475</v>
      </c>
      <c r="C1214" t="s">
        <v>12472</v>
      </c>
      <c r="D1214">
        <v>2022</v>
      </c>
      <c r="E1214" t="s">
        <v>2804</v>
      </c>
      <c r="F1214" t="s">
        <v>12492</v>
      </c>
    </row>
    <row r="1215" spans="1:7" x14ac:dyDescent="0.25">
      <c r="A1215" t="s">
        <v>12493</v>
      </c>
      <c r="B1215" t="s">
        <v>12471</v>
      </c>
      <c r="C1215" t="s">
        <v>12472</v>
      </c>
      <c r="D1215">
        <v>2022</v>
      </c>
      <c r="E1215" t="s">
        <v>2804</v>
      </c>
      <c r="F1215" t="s">
        <v>12494</v>
      </c>
    </row>
    <row r="1216" spans="1:7" x14ac:dyDescent="0.25">
      <c r="A1216" t="s">
        <v>12495</v>
      </c>
      <c r="B1216" t="s">
        <v>12475</v>
      </c>
      <c r="C1216" t="s">
        <v>12472</v>
      </c>
      <c r="D1216">
        <v>2022</v>
      </c>
      <c r="E1216" t="s">
        <v>2804</v>
      </c>
      <c r="F1216" t="s">
        <v>12496</v>
      </c>
    </row>
    <row r="1217" spans="1:6" x14ac:dyDescent="0.25">
      <c r="A1217" t="s">
        <v>12497</v>
      </c>
      <c r="B1217" t="s">
        <v>12475</v>
      </c>
      <c r="C1217" t="s">
        <v>12472</v>
      </c>
      <c r="D1217">
        <v>2022</v>
      </c>
      <c r="E1217" t="s">
        <v>2804</v>
      </c>
      <c r="F1217" t="s">
        <v>12498</v>
      </c>
    </row>
    <row r="1218" spans="1:6" x14ac:dyDescent="0.25">
      <c r="A1218" t="s">
        <v>12499</v>
      </c>
      <c r="B1218" t="s">
        <v>12475</v>
      </c>
      <c r="C1218" t="s">
        <v>12472</v>
      </c>
      <c r="D1218">
        <v>2022</v>
      </c>
      <c r="E1218" t="s">
        <v>2804</v>
      </c>
      <c r="F1218" t="s">
        <v>12500</v>
      </c>
    </row>
    <row r="1219" spans="1:6" x14ac:dyDescent="0.25">
      <c r="A1219" t="s">
        <v>12501</v>
      </c>
      <c r="B1219" t="s">
        <v>12475</v>
      </c>
      <c r="C1219" t="s">
        <v>12472</v>
      </c>
      <c r="D1219">
        <v>2022</v>
      </c>
      <c r="E1219" t="s">
        <v>2804</v>
      </c>
      <c r="F1219" t="s">
        <v>12502</v>
      </c>
    </row>
    <row r="1220" spans="1:6" x14ac:dyDescent="0.25">
      <c r="A1220" t="s">
        <v>12503</v>
      </c>
      <c r="B1220" t="s">
        <v>12475</v>
      </c>
      <c r="C1220" t="s">
        <v>12472</v>
      </c>
      <c r="D1220">
        <v>2022</v>
      </c>
      <c r="E1220" t="s">
        <v>2804</v>
      </c>
      <c r="F1220" t="s">
        <v>12504</v>
      </c>
    </row>
    <row r="1221" spans="1:6" x14ac:dyDescent="0.25">
      <c r="A1221" t="s">
        <v>12505</v>
      </c>
      <c r="B1221" t="s">
        <v>12475</v>
      </c>
      <c r="C1221" t="s">
        <v>12472</v>
      </c>
      <c r="D1221">
        <v>2022</v>
      </c>
      <c r="E1221" t="s">
        <v>2804</v>
      </c>
      <c r="F1221" t="s">
        <v>12506</v>
      </c>
    </row>
    <row r="1222" spans="1:6" x14ac:dyDescent="0.25">
      <c r="A1222" t="s">
        <v>12507</v>
      </c>
      <c r="B1222" t="s">
        <v>12475</v>
      </c>
      <c r="C1222" t="s">
        <v>12472</v>
      </c>
      <c r="D1222">
        <v>2022</v>
      </c>
      <c r="E1222" t="s">
        <v>2804</v>
      </c>
      <c r="F1222" t="s">
        <v>12508</v>
      </c>
    </row>
    <row r="1223" spans="1:6" x14ac:dyDescent="0.25">
      <c r="A1223" t="s">
        <v>12509</v>
      </c>
      <c r="B1223" t="s">
        <v>12475</v>
      </c>
      <c r="C1223" t="s">
        <v>12472</v>
      </c>
      <c r="D1223">
        <v>2022</v>
      </c>
      <c r="E1223" t="s">
        <v>2804</v>
      </c>
      <c r="F1223" t="s">
        <v>12510</v>
      </c>
    </row>
    <row r="1224" spans="1:6" x14ac:dyDescent="0.25">
      <c r="A1224" t="s">
        <v>12511</v>
      </c>
      <c r="B1224" t="s">
        <v>12475</v>
      </c>
      <c r="C1224" t="s">
        <v>12472</v>
      </c>
      <c r="D1224">
        <v>2022</v>
      </c>
      <c r="E1224" t="s">
        <v>2804</v>
      </c>
      <c r="F1224" t="s">
        <v>12512</v>
      </c>
    </row>
    <row r="1225" spans="1:6" x14ac:dyDescent="0.25">
      <c r="A1225" t="s">
        <v>12513</v>
      </c>
      <c r="B1225" t="s">
        <v>12475</v>
      </c>
      <c r="C1225" t="s">
        <v>12472</v>
      </c>
      <c r="D1225">
        <v>2022</v>
      </c>
      <c r="E1225" t="s">
        <v>2804</v>
      </c>
      <c r="F1225" t="s">
        <v>12514</v>
      </c>
    </row>
    <row r="1226" spans="1:6" x14ac:dyDescent="0.25">
      <c r="A1226" t="s">
        <v>12515</v>
      </c>
      <c r="B1226" t="s">
        <v>12475</v>
      </c>
      <c r="C1226" t="s">
        <v>12472</v>
      </c>
      <c r="D1226">
        <v>2022</v>
      </c>
      <c r="E1226" t="s">
        <v>2804</v>
      </c>
      <c r="F1226" t="s">
        <v>12516</v>
      </c>
    </row>
    <row r="1227" spans="1:6" x14ac:dyDescent="0.25">
      <c r="A1227" t="s">
        <v>12517</v>
      </c>
      <c r="B1227" t="s">
        <v>12475</v>
      </c>
      <c r="C1227" t="s">
        <v>12472</v>
      </c>
      <c r="D1227">
        <v>2022</v>
      </c>
      <c r="E1227" t="s">
        <v>2804</v>
      </c>
      <c r="F1227" t="s">
        <v>12518</v>
      </c>
    </row>
    <row r="1228" spans="1:6" x14ac:dyDescent="0.25">
      <c r="A1228" t="s">
        <v>12519</v>
      </c>
      <c r="B1228" t="s">
        <v>12520</v>
      </c>
      <c r="C1228" t="s">
        <v>12472</v>
      </c>
      <c r="D1228">
        <v>2022</v>
      </c>
      <c r="E1228" t="s">
        <v>2804</v>
      </c>
      <c r="F1228" t="s">
        <v>12521</v>
      </c>
    </row>
    <row r="1229" spans="1:6" x14ac:dyDescent="0.25">
      <c r="A1229" t="s">
        <v>12522</v>
      </c>
      <c r="B1229" t="s">
        <v>12520</v>
      </c>
      <c r="C1229" t="s">
        <v>12472</v>
      </c>
      <c r="D1229">
        <v>2022</v>
      </c>
      <c r="E1229" t="s">
        <v>2804</v>
      </c>
      <c r="F1229" t="s">
        <v>12523</v>
      </c>
    </row>
    <row r="1230" spans="1:6" x14ac:dyDescent="0.25">
      <c r="A1230" t="s">
        <v>12524</v>
      </c>
      <c r="B1230" t="s">
        <v>12520</v>
      </c>
      <c r="C1230" t="s">
        <v>12472</v>
      </c>
      <c r="D1230">
        <v>2022</v>
      </c>
      <c r="E1230" t="s">
        <v>2804</v>
      </c>
      <c r="F1230" t="s">
        <v>12525</v>
      </c>
    </row>
    <row r="1231" spans="1:6" x14ac:dyDescent="0.25">
      <c r="A1231" t="s">
        <v>12526</v>
      </c>
      <c r="B1231" t="s">
        <v>12520</v>
      </c>
      <c r="C1231" t="s">
        <v>12472</v>
      </c>
      <c r="D1231">
        <v>2022</v>
      </c>
      <c r="E1231" t="s">
        <v>2804</v>
      </c>
      <c r="F1231" t="s">
        <v>12527</v>
      </c>
    </row>
    <row r="1232" spans="1:6" x14ac:dyDescent="0.25">
      <c r="A1232" t="s">
        <v>12528</v>
      </c>
      <c r="B1232" t="s">
        <v>12520</v>
      </c>
      <c r="C1232" t="s">
        <v>12472</v>
      </c>
      <c r="D1232">
        <v>2022</v>
      </c>
      <c r="E1232" t="s">
        <v>2804</v>
      </c>
      <c r="F1232" t="s">
        <v>12529</v>
      </c>
    </row>
    <row r="1233" spans="1:6" x14ac:dyDescent="0.25">
      <c r="A1233" t="s">
        <v>12530</v>
      </c>
      <c r="B1233" t="s">
        <v>12520</v>
      </c>
      <c r="C1233" t="s">
        <v>12472</v>
      </c>
      <c r="D1233">
        <v>2022</v>
      </c>
      <c r="E1233" t="s">
        <v>2804</v>
      </c>
      <c r="F1233" t="s">
        <v>12531</v>
      </c>
    </row>
    <row r="1234" spans="1:6" x14ac:dyDescent="0.25">
      <c r="A1234" t="s">
        <v>12532</v>
      </c>
      <c r="B1234" t="s">
        <v>12520</v>
      </c>
      <c r="C1234" t="s">
        <v>12472</v>
      </c>
      <c r="D1234">
        <v>2022</v>
      </c>
      <c r="E1234" t="s">
        <v>2804</v>
      </c>
      <c r="F1234" t="s">
        <v>12533</v>
      </c>
    </row>
    <row r="1235" spans="1:6" x14ac:dyDescent="0.25">
      <c r="A1235" t="s">
        <v>12534</v>
      </c>
      <c r="B1235" t="s">
        <v>12520</v>
      </c>
      <c r="C1235" t="s">
        <v>12472</v>
      </c>
      <c r="D1235">
        <v>2022</v>
      </c>
      <c r="E1235" t="s">
        <v>2804</v>
      </c>
      <c r="F1235" t="s">
        <v>12535</v>
      </c>
    </row>
    <row r="1236" spans="1:6" x14ac:dyDescent="0.25">
      <c r="A1236" t="s">
        <v>12536</v>
      </c>
      <c r="B1236" t="s">
        <v>12520</v>
      </c>
      <c r="C1236" t="s">
        <v>12472</v>
      </c>
      <c r="D1236">
        <v>2022</v>
      </c>
      <c r="E1236" t="s">
        <v>2804</v>
      </c>
      <c r="F1236" t="s">
        <v>12537</v>
      </c>
    </row>
    <row r="1237" spans="1:6" x14ac:dyDescent="0.25">
      <c r="A1237" t="s">
        <v>12538</v>
      </c>
      <c r="B1237" t="s">
        <v>12520</v>
      </c>
      <c r="C1237" t="s">
        <v>12472</v>
      </c>
      <c r="D1237">
        <v>2023</v>
      </c>
      <c r="E1237" t="s">
        <v>2804</v>
      </c>
      <c r="F1237" t="s">
        <v>12539</v>
      </c>
    </row>
    <row r="1238" spans="1:6" x14ac:dyDescent="0.25">
      <c r="A1238" t="s">
        <v>12540</v>
      </c>
      <c r="B1238" t="s">
        <v>12520</v>
      </c>
      <c r="C1238" t="s">
        <v>12472</v>
      </c>
      <c r="D1238">
        <v>2023</v>
      </c>
      <c r="E1238" t="s">
        <v>2804</v>
      </c>
      <c r="F1238" t="s">
        <v>12541</v>
      </c>
    </row>
    <row r="1239" spans="1:6" x14ac:dyDescent="0.25">
      <c r="A1239" t="s">
        <v>12542</v>
      </c>
      <c r="B1239" t="s">
        <v>12520</v>
      </c>
      <c r="C1239" t="s">
        <v>12472</v>
      </c>
      <c r="D1239">
        <v>2023</v>
      </c>
      <c r="E1239" t="s">
        <v>2804</v>
      </c>
      <c r="F1239" t="s">
        <v>12543</v>
      </c>
    </row>
    <row r="1240" spans="1:6" x14ac:dyDescent="0.25">
      <c r="A1240" t="s">
        <v>12544</v>
      </c>
      <c r="B1240" t="s">
        <v>12471</v>
      </c>
      <c r="C1240" t="s">
        <v>12472</v>
      </c>
      <c r="D1240">
        <v>2022</v>
      </c>
      <c r="E1240" t="s">
        <v>2804</v>
      </c>
      <c r="F1240" t="s">
        <v>12545</v>
      </c>
    </row>
    <row r="1241" spans="1:6" x14ac:dyDescent="0.25">
      <c r="A1241" t="s">
        <v>12546</v>
      </c>
      <c r="B1241" t="s">
        <v>12471</v>
      </c>
      <c r="C1241" t="s">
        <v>12472</v>
      </c>
      <c r="D1241">
        <v>2022</v>
      </c>
      <c r="E1241" t="s">
        <v>2804</v>
      </c>
      <c r="F1241" t="s">
        <v>12547</v>
      </c>
    </row>
    <row r="1242" spans="1:6" x14ac:dyDescent="0.25">
      <c r="A1242" t="s">
        <v>12548</v>
      </c>
      <c r="B1242" t="s">
        <v>12471</v>
      </c>
      <c r="C1242" t="s">
        <v>12472</v>
      </c>
      <c r="D1242">
        <v>2022</v>
      </c>
      <c r="E1242" t="s">
        <v>2804</v>
      </c>
      <c r="F1242" t="s">
        <v>12549</v>
      </c>
    </row>
    <row r="1243" spans="1:6" x14ac:dyDescent="0.25">
      <c r="A1243" t="s">
        <v>12550</v>
      </c>
      <c r="B1243" t="s">
        <v>12520</v>
      </c>
      <c r="C1243" t="s">
        <v>12472</v>
      </c>
      <c r="D1243">
        <v>2022</v>
      </c>
      <c r="E1243" t="s">
        <v>2804</v>
      </c>
      <c r="F1243" t="s">
        <v>12551</v>
      </c>
    </row>
    <row r="1244" spans="1:6" x14ac:dyDescent="0.25">
      <c r="A1244" t="s">
        <v>12552</v>
      </c>
      <c r="B1244" t="s">
        <v>12520</v>
      </c>
      <c r="C1244" t="s">
        <v>12472</v>
      </c>
      <c r="D1244">
        <v>2022</v>
      </c>
      <c r="E1244" t="s">
        <v>2804</v>
      </c>
      <c r="F1244" t="s">
        <v>12553</v>
      </c>
    </row>
    <row r="1245" spans="1:6" x14ac:dyDescent="0.25">
      <c r="A1245" t="s">
        <v>12554</v>
      </c>
      <c r="B1245" t="s">
        <v>12520</v>
      </c>
      <c r="C1245" t="s">
        <v>12472</v>
      </c>
      <c r="D1245">
        <v>2022</v>
      </c>
      <c r="E1245" t="s">
        <v>2804</v>
      </c>
      <c r="F1245" t="s">
        <v>12555</v>
      </c>
    </row>
    <row r="1246" spans="1:6" x14ac:dyDescent="0.25">
      <c r="A1246" t="s">
        <v>12556</v>
      </c>
      <c r="B1246" t="s">
        <v>12475</v>
      </c>
      <c r="C1246" t="s">
        <v>12472</v>
      </c>
      <c r="D1246">
        <v>2022</v>
      </c>
      <c r="E1246" t="s">
        <v>2804</v>
      </c>
      <c r="F1246" t="s">
        <v>12557</v>
      </c>
    </row>
    <row r="1247" spans="1:6" x14ac:dyDescent="0.25">
      <c r="A1247" t="s">
        <v>12558</v>
      </c>
      <c r="B1247" t="s">
        <v>12475</v>
      </c>
      <c r="C1247" t="s">
        <v>12472</v>
      </c>
      <c r="D1247">
        <v>2023</v>
      </c>
      <c r="E1247" t="s">
        <v>2804</v>
      </c>
      <c r="F1247" t="s">
        <v>12559</v>
      </c>
    </row>
    <row r="1248" spans="1:6" x14ac:dyDescent="0.25">
      <c r="A1248" t="s">
        <v>12560</v>
      </c>
      <c r="B1248" t="s">
        <v>12475</v>
      </c>
      <c r="C1248" t="s">
        <v>12472</v>
      </c>
      <c r="D1248">
        <v>2024</v>
      </c>
      <c r="E1248" t="s">
        <v>2804</v>
      </c>
      <c r="F1248" t="s">
        <v>12561</v>
      </c>
    </row>
    <row r="1249" spans="1:6" x14ac:dyDescent="0.25">
      <c r="A1249" t="s">
        <v>12562</v>
      </c>
      <c r="B1249" t="s">
        <v>12475</v>
      </c>
      <c r="C1249" t="s">
        <v>12472</v>
      </c>
      <c r="D1249">
        <v>2024</v>
      </c>
      <c r="E1249" t="s">
        <v>2804</v>
      </c>
      <c r="F1249" t="s">
        <v>12563</v>
      </c>
    </row>
    <row r="1250" spans="1:6" x14ac:dyDescent="0.25">
      <c r="A1250" t="s">
        <v>12564</v>
      </c>
      <c r="B1250" t="s">
        <v>12475</v>
      </c>
      <c r="C1250" t="s">
        <v>12472</v>
      </c>
      <c r="D1250">
        <v>2024</v>
      </c>
      <c r="E1250" t="s">
        <v>2804</v>
      </c>
      <c r="F1250" t="s">
        <v>12565</v>
      </c>
    </row>
    <row r="1251" spans="1:6" x14ac:dyDescent="0.25">
      <c r="A1251" t="s">
        <v>12566</v>
      </c>
      <c r="B1251" t="s">
        <v>12475</v>
      </c>
      <c r="C1251" t="s">
        <v>12472</v>
      </c>
      <c r="D1251">
        <v>2024</v>
      </c>
      <c r="E1251" t="s">
        <v>2804</v>
      </c>
      <c r="F1251" t="s">
        <v>12567</v>
      </c>
    </row>
    <row r="1252" spans="1:6" x14ac:dyDescent="0.25">
      <c r="A1252" t="s">
        <v>12568</v>
      </c>
      <c r="B1252" t="s">
        <v>12475</v>
      </c>
      <c r="C1252" t="s">
        <v>12472</v>
      </c>
      <c r="D1252">
        <v>2025</v>
      </c>
      <c r="E1252" t="s">
        <v>2804</v>
      </c>
      <c r="F1252" t="s">
        <v>12569</v>
      </c>
    </row>
    <row r="1253" spans="1:6" x14ac:dyDescent="0.25">
      <c r="A1253" t="s">
        <v>12570</v>
      </c>
      <c r="B1253" t="s">
        <v>12571</v>
      </c>
      <c r="C1253" t="s">
        <v>12472</v>
      </c>
      <c r="D1253">
        <v>2022</v>
      </c>
      <c r="E1253" t="s">
        <v>2804</v>
      </c>
      <c r="F1253" t="s">
        <v>12572</v>
      </c>
    </row>
    <row r="1254" spans="1:6" x14ac:dyDescent="0.25">
      <c r="A1254" t="s">
        <v>12573</v>
      </c>
      <c r="B1254" t="s">
        <v>12475</v>
      </c>
      <c r="C1254" t="s">
        <v>12472</v>
      </c>
      <c r="D1254">
        <v>2022</v>
      </c>
      <c r="E1254" t="s">
        <v>2804</v>
      </c>
      <c r="F1254" t="s">
        <v>12574</v>
      </c>
    </row>
    <row r="1255" spans="1:6" x14ac:dyDescent="0.25">
      <c r="A1255" t="s">
        <v>12575</v>
      </c>
      <c r="B1255" t="s">
        <v>12475</v>
      </c>
      <c r="C1255" t="s">
        <v>12472</v>
      </c>
      <c r="D1255">
        <v>2022</v>
      </c>
      <c r="E1255" t="s">
        <v>2804</v>
      </c>
      <c r="F1255" t="s">
        <v>12576</v>
      </c>
    </row>
    <row r="1256" spans="1:6" x14ac:dyDescent="0.25">
      <c r="A1256" t="s">
        <v>12577</v>
      </c>
      <c r="B1256" t="s">
        <v>12475</v>
      </c>
      <c r="C1256" t="s">
        <v>12472</v>
      </c>
      <c r="D1256">
        <v>2022</v>
      </c>
      <c r="E1256" t="s">
        <v>2804</v>
      </c>
      <c r="F1256" t="s">
        <v>12578</v>
      </c>
    </row>
    <row r="1257" spans="1:6" x14ac:dyDescent="0.25">
      <c r="A1257" t="s">
        <v>12579</v>
      </c>
      <c r="B1257" t="s">
        <v>12475</v>
      </c>
      <c r="C1257" t="s">
        <v>12472</v>
      </c>
      <c r="D1257">
        <v>2022</v>
      </c>
      <c r="E1257" t="s">
        <v>2804</v>
      </c>
      <c r="F1257" t="s">
        <v>12580</v>
      </c>
    </row>
    <row r="1258" spans="1:6" x14ac:dyDescent="0.25">
      <c r="A1258" t="s">
        <v>12581</v>
      </c>
      <c r="B1258" t="s">
        <v>12582</v>
      </c>
      <c r="C1258" t="s">
        <v>12472</v>
      </c>
      <c r="D1258">
        <v>2022</v>
      </c>
      <c r="E1258" t="s">
        <v>2804</v>
      </c>
      <c r="F1258" t="s">
        <v>12583</v>
      </c>
    </row>
    <row r="1259" spans="1:6" x14ac:dyDescent="0.25">
      <c r="A1259" t="s">
        <v>12584</v>
      </c>
      <c r="B1259" t="s">
        <v>12585</v>
      </c>
      <c r="C1259" t="s">
        <v>12472</v>
      </c>
      <c r="D1259">
        <v>2023</v>
      </c>
      <c r="E1259" t="s">
        <v>2804</v>
      </c>
      <c r="F1259" t="s">
        <v>12586</v>
      </c>
    </row>
    <row r="1260" spans="1:6" x14ac:dyDescent="0.25">
      <c r="A1260" t="s">
        <v>12587</v>
      </c>
      <c r="B1260" t="s">
        <v>12475</v>
      </c>
      <c r="C1260" t="s">
        <v>12472</v>
      </c>
      <c r="D1260">
        <v>2023</v>
      </c>
      <c r="E1260" t="s">
        <v>2804</v>
      </c>
      <c r="F1260" t="s">
        <v>12588</v>
      </c>
    </row>
    <row r="1261" spans="1:6" x14ac:dyDescent="0.25">
      <c r="A1261" t="s">
        <v>12589</v>
      </c>
      <c r="B1261" t="s">
        <v>12590</v>
      </c>
      <c r="C1261" t="s">
        <v>12472</v>
      </c>
      <c r="D1261">
        <v>2023</v>
      </c>
      <c r="E1261" t="s">
        <v>2804</v>
      </c>
      <c r="F1261" t="s">
        <v>12591</v>
      </c>
    </row>
    <row r="1262" spans="1:6" x14ac:dyDescent="0.25">
      <c r="A1262" t="s">
        <v>12592</v>
      </c>
      <c r="B1262" t="s">
        <v>12475</v>
      </c>
      <c r="C1262" t="s">
        <v>12472</v>
      </c>
      <c r="D1262">
        <v>2023</v>
      </c>
      <c r="E1262" t="s">
        <v>2804</v>
      </c>
      <c r="F1262" t="s">
        <v>12593</v>
      </c>
    </row>
    <row r="1263" spans="1:6" x14ac:dyDescent="0.25">
      <c r="A1263" t="s">
        <v>12594</v>
      </c>
      <c r="B1263" t="s">
        <v>12475</v>
      </c>
      <c r="C1263" t="s">
        <v>12472</v>
      </c>
      <c r="D1263">
        <v>2023</v>
      </c>
      <c r="E1263" t="s">
        <v>2804</v>
      </c>
      <c r="F1263" t="s">
        <v>12595</v>
      </c>
    </row>
    <row r="1264" spans="1:6" x14ac:dyDescent="0.25">
      <c r="A1264" t="s">
        <v>12596</v>
      </c>
      <c r="B1264" t="s">
        <v>12475</v>
      </c>
      <c r="C1264" t="s">
        <v>12472</v>
      </c>
      <c r="D1264">
        <v>2023</v>
      </c>
      <c r="E1264" t="s">
        <v>2804</v>
      </c>
      <c r="F1264" t="s">
        <v>12597</v>
      </c>
    </row>
    <row r="1265" spans="1:7" x14ac:dyDescent="0.25">
      <c r="A1265" t="s">
        <v>12598</v>
      </c>
      <c r="B1265" t="s">
        <v>12475</v>
      </c>
      <c r="C1265" t="s">
        <v>12472</v>
      </c>
      <c r="D1265">
        <v>2023</v>
      </c>
      <c r="E1265" t="s">
        <v>2804</v>
      </c>
      <c r="F1265" t="s">
        <v>12599</v>
      </c>
    </row>
    <row r="1266" spans="1:7" x14ac:dyDescent="0.25">
      <c r="A1266" t="s">
        <v>12600</v>
      </c>
      <c r="B1266" t="s">
        <v>12601</v>
      </c>
      <c r="C1266" t="s">
        <v>12472</v>
      </c>
      <c r="D1266">
        <v>2023</v>
      </c>
      <c r="E1266" t="s">
        <v>2804</v>
      </c>
      <c r="F1266" t="s">
        <v>12602</v>
      </c>
    </row>
    <row r="1267" spans="1:7" x14ac:dyDescent="0.25">
      <c r="A1267" t="s">
        <v>12603</v>
      </c>
      <c r="B1267" t="s">
        <v>12475</v>
      </c>
      <c r="C1267" t="s">
        <v>12472</v>
      </c>
      <c r="D1267">
        <v>2023</v>
      </c>
      <c r="E1267" t="s">
        <v>2804</v>
      </c>
      <c r="F1267" t="s">
        <v>12604</v>
      </c>
    </row>
    <row r="1268" spans="1:7" x14ac:dyDescent="0.25">
      <c r="A1268" t="s">
        <v>12605</v>
      </c>
      <c r="B1268" t="s">
        <v>12606</v>
      </c>
      <c r="C1268" t="s">
        <v>12472</v>
      </c>
      <c r="D1268">
        <v>2023</v>
      </c>
      <c r="E1268" t="s">
        <v>2804</v>
      </c>
      <c r="F1268" t="s">
        <v>12607</v>
      </c>
    </row>
    <row r="1269" spans="1:7" x14ac:dyDescent="0.25">
      <c r="A1269" t="s">
        <v>12608</v>
      </c>
      <c r="B1269" t="s">
        <v>12475</v>
      </c>
      <c r="C1269" t="s">
        <v>12472</v>
      </c>
      <c r="D1269">
        <v>2023</v>
      </c>
      <c r="E1269" t="s">
        <v>2804</v>
      </c>
      <c r="F1269" t="s">
        <v>12609</v>
      </c>
    </row>
    <row r="1270" spans="1:7" x14ac:dyDescent="0.25">
      <c r="A1270" t="s">
        <v>12610</v>
      </c>
      <c r="B1270" t="s">
        <v>12520</v>
      </c>
      <c r="C1270" t="s">
        <v>12472</v>
      </c>
      <c r="D1270">
        <v>2023</v>
      </c>
      <c r="E1270" t="s">
        <v>2804</v>
      </c>
      <c r="F1270" t="s">
        <v>12611</v>
      </c>
    </row>
    <row r="1271" spans="1:7" x14ac:dyDescent="0.25">
      <c r="A1271" t="s">
        <v>12612</v>
      </c>
      <c r="B1271" t="s">
        <v>12520</v>
      </c>
      <c r="C1271" t="s">
        <v>12472</v>
      </c>
      <c r="D1271">
        <v>2023</v>
      </c>
      <c r="E1271" t="s">
        <v>2804</v>
      </c>
      <c r="F1271" t="s">
        <v>12613</v>
      </c>
    </row>
    <row r="1272" spans="1:7" x14ac:dyDescent="0.25">
      <c r="A1272" t="s">
        <v>12614</v>
      </c>
      <c r="B1272" t="s">
        <v>12520</v>
      </c>
      <c r="C1272" t="s">
        <v>12472</v>
      </c>
      <c r="D1272">
        <v>2023</v>
      </c>
      <c r="E1272" t="s">
        <v>2804</v>
      </c>
      <c r="F1272" t="s">
        <v>12615</v>
      </c>
    </row>
    <row r="1273" spans="1:7" x14ac:dyDescent="0.25">
      <c r="A1273" t="s">
        <v>12616</v>
      </c>
      <c r="B1273" t="s">
        <v>12520</v>
      </c>
      <c r="C1273" t="s">
        <v>12472</v>
      </c>
      <c r="D1273">
        <v>2023</v>
      </c>
      <c r="E1273" t="s">
        <v>2804</v>
      </c>
      <c r="F1273" t="s">
        <v>12617</v>
      </c>
    </row>
    <row r="1274" spans="1:7" x14ac:dyDescent="0.25">
      <c r="A1274" t="s">
        <v>12618</v>
      </c>
      <c r="B1274" t="s">
        <v>12520</v>
      </c>
      <c r="C1274" t="s">
        <v>12472</v>
      </c>
      <c r="D1274">
        <v>2023</v>
      </c>
      <c r="E1274" t="s">
        <v>2804</v>
      </c>
      <c r="F1274" t="s">
        <v>12619</v>
      </c>
    </row>
    <row r="1275" spans="1:7" x14ac:dyDescent="0.25">
      <c r="A1275" t="s">
        <v>12620</v>
      </c>
      <c r="B1275" t="s">
        <v>12520</v>
      </c>
      <c r="C1275" t="s">
        <v>12472</v>
      </c>
      <c r="D1275">
        <v>2023</v>
      </c>
      <c r="E1275" t="s">
        <v>2804</v>
      </c>
      <c r="F1275" t="s">
        <v>12621</v>
      </c>
    </row>
    <row r="1276" spans="1:7" x14ac:dyDescent="0.25">
      <c r="A1276" t="s">
        <v>12622</v>
      </c>
      <c r="B1276" t="s">
        <v>12623</v>
      </c>
      <c r="C1276" t="s">
        <v>12624</v>
      </c>
      <c r="D1276">
        <v>2023</v>
      </c>
      <c r="E1276" t="s">
        <v>2890</v>
      </c>
      <c r="F1276" t="s">
        <v>12625</v>
      </c>
      <c r="G1276" t="s">
        <v>10029</v>
      </c>
    </row>
    <row r="1277" spans="1:7" x14ac:dyDescent="0.25">
      <c r="A1277" t="s">
        <v>12626</v>
      </c>
      <c r="B1277" t="s">
        <v>12623</v>
      </c>
      <c r="C1277" t="s">
        <v>12624</v>
      </c>
      <c r="D1277">
        <v>2023</v>
      </c>
      <c r="E1277" t="s">
        <v>2890</v>
      </c>
      <c r="F1277" t="s">
        <v>12627</v>
      </c>
    </row>
    <row r="1278" spans="1:7" x14ac:dyDescent="0.25">
      <c r="A1278" t="s">
        <v>12628</v>
      </c>
      <c r="B1278" t="s">
        <v>12623</v>
      </c>
      <c r="C1278" t="s">
        <v>12624</v>
      </c>
      <c r="D1278">
        <v>2023</v>
      </c>
      <c r="E1278" t="s">
        <v>2890</v>
      </c>
      <c r="F1278" t="s">
        <v>12629</v>
      </c>
    </row>
    <row r="1279" spans="1:7" x14ac:dyDescent="0.25">
      <c r="A1279" t="s">
        <v>12630</v>
      </c>
      <c r="B1279" t="s">
        <v>12623</v>
      </c>
      <c r="C1279" t="s">
        <v>12624</v>
      </c>
      <c r="D1279">
        <v>2023</v>
      </c>
      <c r="E1279" t="s">
        <v>2890</v>
      </c>
      <c r="F1279" t="s">
        <v>12631</v>
      </c>
    </row>
    <row r="1280" spans="1:7" x14ac:dyDescent="0.25">
      <c r="A1280" t="s">
        <v>12632</v>
      </c>
      <c r="B1280" t="s">
        <v>12623</v>
      </c>
      <c r="C1280" t="s">
        <v>12624</v>
      </c>
      <c r="D1280">
        <v>2023</v>
      </c>
      <c r="E1280" t="s">
        <v>2890</v>
      </c>
      <c r="F1280" t="s">
        <v>12633</v>
      </c>
    </row>
    <row r="1281" spans="1:6" x14ac:dyDescent="0.25">
      <c r="A1281" t="s">
        <v>12634</v>
      </c>
      <c r="B1281" t="s">
        <v>12623</v>
      </c>
      <c r="C1281" t="s">
        <v>12624</v>
      </c>
      <c r="D1281">
        <v>2023</v>
      </c>
      <c r="E1281" t="s">
        <v>2890</v>
      </c>
      <c r="F1281" t="s">
        <v>12635</v>
      </c>
    </row>
    <row r="1282" spans="1:6" x14ac:dyDescent="0.25">
      <c r="A1282" t="s">
        <v>12636</v>
      </c>
      <c r="B1282" t="s">
        <v>12623</v>
      </c>
      <c r="C1282" t="s">
        <v>12624</v>
      </c>
      <c r="D1282">
        <v>2023</v>
      </c>
      <c r="E1282" t="s">
        <v>2890</v>
      </c>
      <c r="F1282" t="s">
        <v>12637</v>
      </c>
    </row>
    <row r="1283" spans="1:6" x14ac:dyDescent="0.25">
      <c r="A1283" t="s">
        <v>12638</v>
      </c>
      <c r="B1283" t="s">
        <v>12623</v>
      </c>
      <c r="C1283" t="s">
        <v>12624</v>
      </c>
      <c r="D1283">
        <v>2023</v>
      </c>
      <c r="E1283" t="s">
        <v>2890</v>
      </c>
      <c r="F1283" t="s">
        <v>12639</v>
      </c>
    </row>
    <row r="1284" spans="1:6" x14ac:dyDescent="0.25">
      <c r="A1284" t="s">
        <v>12640</v>
      </c>
      <c r="B1284" t="s">
        <v>12623</v>
      </c>
      <c r="C1284" t="s">
        <v>12624</v>
      </c>
      <c r="D1284">
        <v>2023</v>
      </c>
      <c r="E1284" t="s">
        <v>2890</v>
      </c>
      <c r="F1284" t="s">
        <v>12641</v>
      </c>
    </row>
    <row r="1285" spans="1:6" x14ac:dyDescent="0.25">
      <c r="A1285" t="s">
        <v>12642</v>
      </c>
      <c r="B1285" t="s">
        <v>12623</v>
      </c>
      <c r="C1285" t="s">
        <v>12624</v>
      </c>
      <c r="D1285">
        <v>2023</v>
      </c>
      <c r="E1285" t="s">
        <v>2890</v>
      </c>
      <c r="F1285" t="s">
        <v>12643</v>
      </c>
    </row>
    <row r="1286" spans="1:6" x14ac:dyDescent="0.25">
      <c r="A1286" t="s">
        <v>12644</v>
      </c>
      <c r="B1286" t="s">
        <v>12623</v>
      </c>
      <c r="C1286" t="s">
        <v>12624</v>
      </c>
      <c r="D1286">
        <v>2023</v>
      </c>
      <c r="E1286" t="s">
        <v>2890</v>
      </c>
      <c r="F1286" t="s">
        <v>12645</v>
      </c>
    </row>
    <row r="1287" spans="1:6" x14ac:dyDescent="0.25">
      <c r="A1287" t="s">
        <v>12646</v>
      </c>
      <c r="B1287" t="s">
        <v>12623</v>
      </c>
      <c r="C1287" t="s">
        <v>12624</v>
      </c>
      <c r="D1287">
        <v>2023</v>
      </c>
      <c r="E1287" t="s">
        <v>2890</v>
      </c>
      <c r="F1287" t="s">
        <v>12647</v>
      </c>
    </row>
    <row r="1288" spans="1:6" x14ac:dyDescent="0.25">
      <c r="A1288" t="s">
        <v>12648</v>
      </c>
      <c r="B1288" t="s">
        <v>12623</v>
      </c>
      <c r="C1288" t="s">
        <v>12624</v>
      </c>
      <c r="D1288">
        <v>2023</v>
      </c>
      <c r="E1288" t="s">
        <v>2890</v>
      </c>
      <c r="F1288" t="s">
        <v>12649</v>
      </c>
    </row>
    <row r="1289" spans="1:6" x14ac:dyDescent="0.25">
      <c r="A1289" t="s">
        <v>2890</v>
      </c>
      <c r="B1289" t="s">
        <v>12623</v>
      </c>
      <c r="C1289" t="s">
        <v>12624</v>
      </c>
      <c r="D1289">
        <v>2023</v>
      </c>
      <c r="E1289" t="s">
        <v>2890</v>
      </c>
      <c r="F1289" t="s">
        <v>12650</v>
      </c>
    </row>
    <row r="1290" spans="1:6" x14ac:dyDescent="0.25">
      <c r="A1290" t="s">
        <v>12702</v>
      </c>
      <c r="B1290" t="s">
        <v>12703</v>
      </c>
      <c r="C1290" t="s">
        <v>12704</v>
      </c>
      <c r="D1290">
        <v>1997</v>
      </c>
      <c r="E1290" t="s">
        <v>341</v>
      </c>
      <c r="F1290" t="s">
        <v>12705</v>
      </c>
    </row>
    <row r="1291" spans="1:6" x14ac:dyDescent="0.25">
      <c r="A1291" t="s">
        <v>12706</v>
      </c>
      <c r="B1291" t="s">
        <v>12703</v>
      </c>
      <c r="C1291" t="s">
        <v>12704</v>
      </c>
      <c r="D1291">
        <v>1997</v>
      </c>
      <c r="E1291" t="s">
        <v>341</v>
      </c>
      <c r="F1291" t="s">
        <v>12707</v>
      </c>
    </row>
    <row r="1292" spans="1:6" x14ac:dyDescent="0.25">
      <c r="A1292" t="s">
        <v>12708</v>
      </c>
      <c r="B1292" t="s">
        <v>12703</v>
      </c>
      <c r="C1292" t="s">
        <v>12704</v>
      </c>
      <c r="D1292">
        <v>1997</v>
      </c>
      <c r="E1292" t="s">
        <v>341</v>
      </c>
      <c r="F1292" t="s">
        <v>12709</v>
      </c>
    </row>
    <row r="1293" spans="1:6" x14ac:dyDescent="0.25">
      <c r="A1293" t="s">
        <v>12710</v>
      </c>
      <c r="B1293" t="s">
        <v>12703</v>
      </c>
      <c r="C1293" t="s">
        <v>12704</v>
      </c>
      <c r="D1293">
        <v>1997</v>
      </c>
      <c r="E1293" t="s">
        <v>341</v>
      </c>
      <c r="F1293" t="s">
        <v>12711</v>
      </c>
    </row>
    <row r="1294" spans="1:6" x14ac:dyDescent="0.25">
      <c r="A1294" t="s">
        <v>12712</v>
      </c>
      <c r="B1294" t="s">
        <v>12703</v>
      </c>
      <c r="C1294" t="s">
        <v>12704</v>
      </c>
      <c r="D1294">
        <v>1997</v>
      </c>
      <c r="E1294" t="s">
        <v>341</v>
      </c>
      <c r="F1294" t="s">
        <v>12713</v>
      </c>
    </row>
    <row r="1295" spans="1:6" x14ac:dyDescent="0.25">
      <c r="A1295" t="s">
        <v>12714</v>
      </c>
      <c r="B1295" t="s">
        <v>12703</v>
      </c>
      <c r="C1295" t="s">
        <v>12704</v>
      </c>
      <c r="D1295">
        <v>1997</v>
      </c>
      <c r="E1295" t="s">
        <v>341</v>
      </c>
      <c r="F1295" t="s">
        <v>12715</v>
      </c>
    </row>
    <row r="1296" spans="1:6" x14ac:dyDescent="0.25">
      <c r="A1296" t="s">
        <v>12716</v>
      </c>
      <c r="B1296" t="s">
        <v>12703</v>
      </c>
      <c r="C1296" t="s">
        <v>12704</v>
      </c>
      <c r="D1296">
        <v>1997</v>
      </c>
      <c r="E1296" t="s">
        <v>341</v>
      </c>
      <c r="F1296" t="s">
        <v>12717</v>
      </c>
    </row>
    <row r="1297" spans="1:6" x14ac:dyDescent="0.25">
      <c r="A1297" t="s">
        <v>12718</v>
      </c>
      <c r="B1297" t="s">
        <v>12703</v>
      </c>
      <c r="C1297" t="s">
        <v>12704</v>
      </c>
      <c r="D1297">
        <v>1997</v>
      </c>
      <c r="E1297" t="s">
        <v>341</v>
      </c>
      <c r="F1297" t="s">
        <v>12719</v>
      </c>
    </row>
    <row r="1298" spans="1:6" x14ac:dyDescent="0.25">
      <c r="A1298" t="s">
        <v>12720</v>
      </c>
      <c r="B1298" t="s">
        <v>12703</v>
      </c>
      <c r="C1298" t="s">
        <v>12704</v>
      </c>
      <c r="D1298">
        <v>1997</v>
      </c>
      <c r="E1298" t="s">
        <v>341</v>
      </c>
      <c r="F1298" t="s">
        <v>12721</v>
      </c>
    </row>
    <row r="1299" spans="1:6" x14ac:dyDescent="0.25">
      <c r="A1299" t="s">
        <v>12722</v>
      </c>
      <c r="B1299" t="s">
        <v>12703</v>
      </c>
      <c r="C1299" t="s">
        <v>12704</v>
      </c>
      <c r="D1299">
        <v>1997</v>
      </c>
      <c r="E1299" t="s">
        <v>341</v>
      </c>
      <c r="F1299" t="s">
        <v>12723</v>
      </c>
    </row>
    <row r="1300" spans="1:6" x14ac:dyDescent="0.25">
      <c r="A1300" t="s">
        <v>12724</v>
      </c>
      <c r="B1300" t="s">
        <v>12703</v>
      </c>
      <c r="C1300" t="s">
        <v>12704</v>
      </c>
      <c r="D1300">
        <v>1997</v>
      </c>
      <c r="E1300" t="s">
        <v>341</v>
      </c>
      <c r="F1300" t="s">
        <v>12725</v>
      </c>
    </row>
    <row r="1301" spans="1:6" x14ac:dyDescent="0.25">
      <c r="A1301" t="s">
        <v>12726</v>
      </c>
      <c r="B1301" t="s">
        <v>12703</v>
      </c>
      <c r="C1301" t="s">
        <v>12704</v>
      </c>
      <c r="D1301">
        <v>1997</v>
      </c>
      <c r="E1301" t="s">
        <v>341</v>
      </c>
      <c r="F1301" t="s">
        <v>12727</v>
      </c>
    </row>
    <row r="1302" spans="1:6" x14ac:dyDescent="0.25">
      <c r="A1302" t="s">
        <v>12728</v>
      </c>
      <c r="B1302" t="s">
        <v>12703</v>
      </c>
      <c r="C1302" t="s">
        <v>12704</v>
      </c>
      <c r="D1302">
        <v>1997</v>
      </c>
      <c r="E1302" t="s">
        <v>341</v>
      </c>
      <c r="F1302" t="s">
        <v>12729</v>
      </c>
    </row>
    <row r="1303" spans="1:6" x14ac:dyDescent="0.25">
      <c r="A1303" t="s">
        <v>12730</v>
      </c>
      <c r="B1303" t="s">
        <v>12703</v>
      </c>
      <c r="C1303" t="s">
        <v>12704</v>
      </c>
      <c r="D1303">
        <v>1997</v>
      </c>
      <c r="E1303" t="s">
        <v>341</v>
      </c>
      <c r="F1303" t="s">
        <v>12731</v>
      </c>
    </row>
    <row r="1304" spans="1:6" x14ac:dyDescent="0.25">
      <c r="A1304" t="s">
        <v>12732</v>
      </c>
      <c r="B1304" t="s">
        <v>12703</v>
      </c>
      <c r="C1304" t="s">
        <v>12704</v>
      </c>
      <c r="D1304">
        <v>1997</v>
      </c>
      <c r="E1304" t="s">
        <v>341</v>
      </c>
      <c r="F1304" t="s">
        <v>12733</v>
      </c>
    </row>
    <row r="1305" spans="1:6" x14ac:dyDescent="0.25">
      <c r="A1305" t="s">
        <v>12734</v>
      </c>
      <c r="B1305" t="s">
        <v>12703</v>
      </c>
      <c r="C1305" t="s">
        <v>12704</v>
      </c>
      <c r="D1305">
        <v>1997</v>
      </c>
      <c r="E1305" t="s">
        <v>341</v>
      </c>
      <c r="F1305" t="s">
        <v>12735</v>
      </c>
    </row>
    <row r="1306" spans="1:6" x14ac:dyDescent="0.25">
      <c r="A1306" t="s">
        <v>12736</v>
      </c>
      <c r="B1306" t="s">
        <v>12703</v>
      </c>
      <c r="C1306" t="s">
        <v>12704</v>
      </c>
      <c r="D1306">
        <v>1997</v>
      </c>
      <c r="E1306" t="s">
        <v>341</v>
      </c>
      <c r="F1306" t="s">
        <v>12737</v>
      </c>
    </row>
    <row r="1307" spans="1:6" x14ac:dyDescent="0.25">
      <c r="A1307" t="s">
        <v>12738</v>
      </c>
      <c r="B1307" t="s">
        <v>12703</v>
      </c>
      <c r="C1307" t="s">
        <v>12704</v>
      </c>
      <c r="D1307">
        <v>1997</v>
      </c>
      <c r="E1307" t="s">
        <v>341</v>
      </c>
      <c r="F1307" t="s">
        <v>12739</v>
      </c>
    </row>
    <row r="1308" spans="1:6" x14ac:dyDescent="0.25">
      <c r="A1308" t="s">
        <v>12740</v>
      </c>
      <c r="B1308" t="s">
        <v>12703</v>
      </c>
      <c r="C1308" t="s">
        <v>12704</v>
      </c>
      <c r="D1308">
        <v>1997</v>
      </c>
      <c r="E1308" t="s">
        <v>341</v>
      </c>
      <c r="F1308" t="s">
        <v>12741</v>
      </c>
    </row>
    <row r="1309" spans="1:6" x14ac:dyDescent="0.25">
      <c r="A1309" t="s">
        <v>12742</v>
      </c>
      <c r="B1309" t="s">
        <v>12703</v>
      </c>
      <c r="C1309" t="s">
        <v>12704</v>
      </c>
      <c r="D1309">
        <v>1997</v>
      </c>
      <c r="E1309" t="s">
        <v>341</v>
      </c>
      <c r="F1309" t="s">
        <v>12743</v>
      </c>
    </row>
    <row r="1310" spans="1:6" x14ac:dyDescent="0.25">
      <c r="A1310" t="s">
        <v>12744</v>
      </c>
      <c r="B1310" t="s">
        <v>12703</v>
      </c>
      <c r="C1310" t="s">
        <v>12704</v>
      </c>
      <c r="D1310">
        <v>1997</v>
      </c>
      <c r="E1310" t="s">
        <v>341</v>
      </c>
      <c r="F1310" t="s">
        <v>12745</v>
      </c>
    </row>
    <row r="1311" spans="1:6" x14ac:dyDescent="0.25">
      <c r="A1311" t="s">
        <v>12746</v>
      </c>
      <c r="B1311" t="s">
        <v>12703</v>
      </c>
      <c r="C1311" t="s">
        <v>12704</v>
      </c>
      <c r="D1311">
        <v>1997</v>
      </c>
      <c r="E1311" t="s">
        <v>341</v>
      </c>
      <c r="F1311" t="s">
        <v>12747</v>
      </c>
    </row>
    <row r="1312" spans="1:6" x14ac:dyDescent="0.25">
      <c r="A1312" t="s">
        <v>12748</v>
      </c>
      <c r="B1312" t="s">
        <v>12703</v>
      </c>
      <c r="C1312" t="s">
        <v>12704</v>
      </c>
      <c r="D1312">
        <v>1997</v>
      </c>
      <c r="E1312" t="s">
        <v>341</v>
      </c>
      <c r="F1312" t="s">
        <v>12749</v>
      </c>
    </row>
    <row r="1313" spans="1:6" x14ac:dyDescent="0.25">
      <c r="A1313" t="s">
        <v>12750</v>
      </c>
      <c r="B1313" t="s">
        <v>12703</v>
      </c>
      <c r="C1313" t="s">
        <v>12704</v>
      </c>
      <c r="D1313">
        <v>1997</v>
      </c>
      <c r="E1313" t="s">
        <v>341</v>
      </c>
      <c r="F1313" t="s">
        <v>12751</v>
      </c>
    </row>
    <row r="1314" spans="1:6" x14ac:dyDescent="0.25">
      <c r="A1314" t="s">
        <v>12752</v>
      </c>
      <c r="B1314" t="s">
        <v>12703</v>
      </c>
      <c r="C1314" t="s">
        <v>12704</v>
      </c>
      <c r="D1314">
        <v>1997</v>
      </c>
      <c r="E1314" t="s">
        <v>341</v>
      </c>
      <c r="F1314" t="s">
        <v>12753</v>
      </c>
    </row>
    <row r="1315" spans="1:6" x14ac:dyDescent="0.25">
      <c r="A1315" t="s">
        <v>12754</v>
      </c>
      <c r="B1315" t="s">
        <v>12703</v>
      </c>
      <c r="C1315" t="s">
        <v>12704</v>
      </c>
      <c r="D1315">
        <v>1997</v>
      </c>
      <c r="E1315" t="s">
        <v>341</v>
      </c>
      <c r="F1315" t="s">
        <v>12755</v>
      </c>
    </row>
    <row r="1316" spans="1:6" x14ac:dyDescent="0.25">
      <c r="A1316" t="s">
        <v>12756</v>
      </c>
      <c r="B1316" t="s">
        <v>12703</v>
      </c>
      <c r="C1316" t="s">
        <v>12704</v>
      </c>
      <c r="D1316">
        <v>1997</v>
      </c>
      <c r="E1316" t="s">
        <v>341</v>
      </c>
      <c r="F1316" t="s">
        <v>12757</v>
      </c>
    </row>
    <row r="1317" spans="1:6" x14ac:dyDescent="0.25">
      <c r="A1317" t="s">
        <v>12758</v>
      </c>
      <c r="B1317" t="s">
        <v>12703</v>
      </c>
      <c r="C1317" t="s">
        <v>12704</v>
      </c>
      <c r="D1317">
        <v>1997</v>
      </c>
      <c r="E1317" t="s">
        <v>341</v>
      </c>
      <c r="F1317" t="s">
        <v>12759</v>
      </c>
    </row>
    <row r="1318" spans="1:6" x14ac:dyDescent="0.25">
      <c r="A1318" t="s">
        <v>12760</v>
      </c>
      <c r="B1318" t="s">
        <v>12703</v>
      </c>
      <c r="C1318" t="s">
        <v>12704</v>
      </c>
      <c r="D1318">
        <v>1997</v>
      </c>
      <c r="E1318" t="s">
        <v>341</v>
      </c>
      <c r="F1318" t="s">
        <v>12761</v>
      </c>
    </row>
    <row r="1319" spans="1:6" x14ac:dyDescent="0.25">
      <c r="A1319" t="s">
        <v>12762</v>
      </c>
      <c r="B1319" t="s">
        <v>12703</v>
      </c>
      <c r="C1319" t="s">
        <v>12704</v>
      </c>
      <c r="D1319">
        <v>1997</v>
      </c>
      <c r="E1319" t="s">
        <v>341</v>
      </c>
      <c r="F1319" t="s">
        <v>12763</v>
      </c>
    </row>
    <row r="1320" spans="1:6" x14ac:dyDescent="0.25">
      <c r="A1320" t="s">
        <v>12764</v>
      </c>
      <c r="B1320" t="s">
        <v>12703</v>
      </c>
      <c r="C1320" t="s">
        <v>12704</v>
      </c>
      <c r="D1320">
        <v>1997</v>
      </c>
      <c r="E1320" t="s">
        <v>341</v>
      </c>
      <c r="F1320" t="s">
        <v>12765</v>
      </c>
    </row>
    <row r="1321" spans="1:6" x14ac:dyDescent="0.25">
      <c r="A1321" t="s">
        <v>12766</v>
      </c>
      <c r="B1321" t="s">
        <v>12703</v>
      </c>
      <c r="C1321" t="s">
        <v>12704</v>
      </c>
      <c r="D1321">
        <v>1997</v>
      </c>
      <c r="E1321" t="s">
        <v>341</v>
      </c>
      <c r="F1321" t="s">
        <v>12767</v>
      </c>
    </row>
    <row r="1322" spans="1:6" x14ac:dyDescent="0.25">
      <c r="A1322" t="s">
        <v>12768</v>
      </c>
      <c r="B1322" t="s">
        <v>12703</v>
      </c>
      <c r="C1322" t="s">
        <v>12704</v>
      </c>
      <c r="D1322">
        <v>1997</v>
      </c>
      <c r="E1322" t="s">
        <v>341</v>
      </c>
      <c r="F1322" t="s">
        <v>12769</v>
      </c>
    </row>
    <row r="1323" spans="1:6" x14ac:dyDescent="0.25">
      <c r="A1323" t="s">
        <v>12770</v>
      </c>
      <c r="B1323" t="s">
        <v>12703</v>
      </c>
      <c r="C1323" t="s">
        <v>12704</v>
      </c>
      <c r="D1323">
        <v>1997</v>
      </c>
      <c r="E1323" t="s">
        <v>341</v>
      </c>
      <c r="F1323" t="s">
        <v>12771</v>
      </c>
    </row>
    <row r="1324" spans="1:6" x14ac:dyDescent="0.25">
      <c r="A1324" t="s">
        <v>12772</v>
      </c>
      <c r="B1324" t="s">
        <v>12703</v>
      </c>
      <c r="C1324" t="s">
        <v>12704</v>
      </c>
      <c r="D1324">
        <v>1997</v>
      </c>
      <c r="E1324" t="s">
        <v>341</v>
      </c>
      <c r="F1324" t="s">
        <v>12773</v>
      </c>
    </row>
    <row r="1325" spans="1:6" x14ac:dyDescent="0.25">
      <c r="A1325" t="s">
        <v>12774</v>
      </c>
      <c r="B1325" t="s">
        <v>12703</v>
      </c>
      <c r="C1325" t="s">
        <v>12704</v>
      </c>
      <c r="D1325">
        <v>1997</v>
      </c>
      <c r="E1325" t="s">
        <v>341</v>
      </c>
      <c r="F1325" t="s">
        <v>12775</v>
      </c>
    </row>
    <row r="1326" spans="1:6" x14ac:dyDescent="0.25">
      <c r="A1326" t="s">
        <v>12776</v>
      </c>
      <c r="B1326" t="s">
        <v>12703</v>
      </c>
      <c r="C1326" t="s">
        <v>12704</v>
      </c>
      <c r="D1326">
        <v>1997</v>
      </c>
      <c r="E1326" t="s">
        <v>341</v>
      </c>
      <c r="F1326" t="s">
        <v>12777</v>
      </c>
    </row>
    <row r="1327" spans="1:6" x14ac:dyDescent="0.25">
      <c r="A1327" t="s">
        <v>12778</v>
      </c>
      <c r="B1327" t="s">
        <v>12703</v>
      </c>
      <c r="C1327" t="s">
        <v>12704</v>
      </c>
      <c r="D1327">
        <v>1997</v>
      </c>
      <c r="E1327" t="s">
        <v>341</v>
      </c>
      <c r="F1327" t="s">
        <v>12779</v>
      </c>
    </row>
    <row r="1328" spans="1:6" x14ac:dyDescent="0.25">
      <c r="A1328" t="s">
        <v>12780</v>
      </c>
      <c r="B1328" t="s">
        <v>12703</v>
      </c>
      <c r="C1328" t="s">
        <v>12704</v>
      </c>
      <c r="D1328">
        <v>1997</v>
      </c>
      <c r="E1328" t="s">
        <v>341</v>
      </c>
      <c r="F1328" t="s">
        <v>12781</v>
      </c>
    </row>
    <row r="1329" spans="1:7" x14ac:dyDescent="0.25">
      <c r="A1329" t="s">
        <v>12782</v>
      </c>
      <c r="B1329" t="s">
        <v>12703</v>
      </c>
      <c r="C1329" t="s">
        <v>12704</v>
      </c>
      <c r="D1329">
        <v>1997</v>
      </c>
      <c r="E1329" t="s">
        <v>341</v>
      </c>
      <c r="F1329" t="s">
        <v>12783</v>
      </c>
    </row>
    <row r="1330" spans="1:7" x14ac:dyDescent="0.25">
      <c r="A1330" t="s">
        <v>12784</v>
      </c>
      <c r="B1330" t="s">
        <v>12703</v>
      </c>
      <c r="C1330" t="s">
        <v>12704</v>
      </c>
      <c r="D1330">
        <v>1997</v>
      </c>
      <c r="E1330" t="s">
        <v>341</v>
      </c>
      <c r="F1330" t="s">
        <v>12785</v>
      </c>
    </row>
    <row r="1331" spans="1:7" x14ac:dyDescent="0.25">
      <c r="A1331" t="s">
        <v>12786</v>
      </c>
      <c r="B1331" t="s">
        <v>12703</v>
      </c>
      <c r="C1331" t="s">
        <v>12704</v>
      </c>
      <c r="D1331">
        <v>1997</v>
      </c>
      <c r="E1331" t="s">
        <v>341</v>
      </c>
      <c r="F1331" t="s">
        <v>12787</v>
      </c>
    </row>
    <row r="1332" spans="1:7" x14ac:dyDescent="0.25">
      <c r="A1332" t="s">
        <v>12788</v>
      </c>
      <c r="B1332" t="s">
        <v>12703</v>
      </c>
      <c r="C1332" t="s">
        <v>12704</v>
      </c>
      <c r="D1332">
        <v>1997</v>
      </c>
      <c r="E1332" t="s">
        <v>341</v>
      </c>
      <c r="F1332" t="s">
        <v>12789</v>
      </c>
    </row>
    <row r="1333" spans="1:7" x14ac:dyDescent="0.25">
      <c r="A1333" t="s">
        <v>12790</v>
      </c>
      <c r="B1333" t="s">
        <v>12703</v>
      </c>
      <c r="C1333" t="s">
        <v>12704</v>
      </c>
      <c r="D1333">
        <v>1997</v>
      </c>
      <c r="E1333" t="s">
        <v>341</v>
      </c>
      <c r="F1333" t="s">
        <v>12791</v>
      </c>
    </row>
    <row r="1334" spans="1:7" x14ac:dyDescent="0.25">
      <c r="A1334" t="s">
        <v>12792</v>
      </c>
      <c r="B1334" t="s">
        <v>12703</v>
      </c>
      <c r="C1334" t="s">
        <v>12704</v>
      </c>
      <c r="D1334">
        <v>1997</v>
      </c>
      <c r="E1334" t="s">
        <v>341</v>
      </c>
      <c r="F1334" t="s">
        <v>12793</v>
      </c>
    </row>
    <row r="1335" spans="1:7" x14ac:dyDescent="0.25">
      <c r="A1335" t="s">
        <v>12794</v>
      </c>
      <c r="B1335" t="s">
        <v>12703</v>
      </c>
      <c r="C1335" t="s">
        <v>12704</v>
      </c>
      <c r="D1335">
        <v>1997</v>
      </c>
      <c r="E1335" t="s">
        <v>341</v>
      </c>
      <c r="F1335" t="s">
        <v>12795</v>
      </c>
    </row>
    <row r="1336" spans="1:7" x14ac:dyDescent="0.25">
      <c r="A1336" t="s">
        <v>12796</v>
      </c>
      <c r="B1336" t="s">
        <v>12703</v>
      </c>
      <c r="C1336" t="s">
        <v>12704</v>
      </c>
      <c r="D1336">
        <v>1997</v>
      </c>
      <c r="E1336" t="s">
        <v>341</v>
      </c>
      <c r="F1336" t="s">
        <v>12797</v>
      </c>
    </row>
    <row r="1337" spans="1:7" x14ac:dyDescent="0.25">
      <c r="A1337" t="s">
        <v>12798</v>
      </c>
      <c r="B1337" t="s">
        <v>12703</v>
      </c>
      <c r="C1337" t="s">
        <v>12704</v>
      </c>
      <c r="D1337">
        <v>1997</v>
      </c>
      <c r="E1337" t="s">
        <v>341</v>
      </c>
      <c r="F1337" t="s">
        <v>12799</v>
      </c>
    </row>
    <row r="1338" spans="1:7" x14ac:dyDescent="0.25">
      <c r="A1338" t="s">
        <v>12800</v>
      </c>
      <c r="B1338" t="s">
        <v>12703</v>
      </c>
      <c r="C1338" t="s">
        <v>12704</v>
      </c>
      <c r="D1338">
        <v>1997</v>
      </c>
      <c r="E1338" t="s">
        <v>341</v>
      </c>
      <c r="F1338" t="s">
        <v>12801</v>
      </c>
    </row>
    <row r="1339" spans="1:7" x14ac:dyDescent="0.25">
      <c r="A1339" t="s">
        <v>12802</v>
      </c>
      <c r="B1339" t="s">
        <v>12703</v>
      </c>
      <c r="C1339" t="s">
        <v>12704</v>
      </c>
      <c r="D1339">
        <v>1997</v>
      </c>
      <c r="E1339" t="s">
        <v>341</v>
      </c>
      <c r="F1339" t="s">
        <v>12803</v>
      </c>
    </row>
    <row r="1340" spans="1:7" x14ac:dyDescent="0.25">
      <c r="A1340" t="s">
        <v>10686</v>
      </c>
      <c r="B1340" t="s">
        <v>12703</v>
      </c>
      <c r="C1340" t="s">
        <v>12704</v>
      </c>
      <c r="D1340">
        <v>1997</v>
      </c>
      <c r="E1340" t="s">
        <v>341</v>
      </c>
      <c r="F1340" t="s">
        <v>12804</v>
      </c>
    </row>
    <row r="1341" spans="1:7" x14ac:dyDescent="0.25">
      <c r="A1341" t="s">
        <v>12805</v>
      </c>
      <c r="B1341" t="s">
        <v>12806</v>
      </c>
      <c r="C1341" t="s">
        <v>12807</v>
      </c>
      <c r="D1341">
        <v>2022</v>
      </c>
      <c r="E1341" t="s">
        <v>1004</v>
      </c>
      <c r="F1341" t="s">
        <v>12808</v>
      </c>
      <c r="G1341" t="s">
        <v>10029</v>
      </c>
    </row>
    <row r="1342" spans="1:7" x14ac:dyDescent="0.25">
      <c r="A1342" t="s">
        <v>12809</v>
      </c>
      <c r="B1342" t="s">
        <v>12806</v>
      </c>
      <c r="C1342" t="s">
        <v>12810</v>
      </c>
      <c r="D1342">
        <v>2024</v>
      </c>
      <c r="E1342" t="s">
        <v>1004</v>
      </c>
      <c r="F1342" t="s">
        <v>12811</v>
      </c>
    </row>
    <row r="1343" spans="1:7" x14ac:dyDescent="0.25">
      <c r="A1343" t="s">
        <v>12812</v>
      </c>
      <c r="B1343" t="s">
        <v>12806</v>
      </c>
      <c r="C1343" t="s">
        <v>12807</v>
      </c>
      <c r="D1343">
        <v>2022</v>
      </c>
      <c r="E1343" t="s">
        <v>1004</v>
      </c>
      <c r="F1343" t="s">
        <v>12813</v>
      </c>
    </row>
    <row r="1344" spans="1:7" x14ac:dyDescent="0.25">
      <c r="A1344" t="s">
        <v>12814</v>
      </c>
      <c r="B1344" t="s">
        <v>12806</v>
      </c>
      <c r="C1344" t="s">
        <v>12810</v>
      </c>
      <c r="D1344">
        <v>2024</v>
      </c>
      <c r="E1344" t="s">
        <v>1004</v>
      </c>
      <c r="F1344" t="s">
        <v>12815</v>
      </c>
    </row>
    <row r="1345" spans="1:6" x14ac:dyDescent="0.25">
      <c r="A1345" t="s">
        <v>12816</v>
      </c>
      <c r="B1345" t="s">
        <v>12806</v>
      </c>
      <c r="C1345" t="s">
        <v>12810</v>
      </c>
      <c r="D1345">
        <v>2024</v>
      </c>
      <c r="E1345" t="s">
        <v>1004</v>
      </c>
      <c r="F1345" t="s">
        <v>12817</v>
      </c>
    </row>
    <row r="1346" spans="1:6" x14ac:dyDescent="0.25">
      <c r="A1346" t="s">
        <v>12818</v>
      </c>
      <c r="B1346" t="s">
        <v>12806</v>
      </c>
      <c r="C1346" t="s">
        <v>12807</v>
      </c>
      <c r="D1346">
        <v>2022</v>
      </c>
      <c r="E1346" t="s">
        <v>1004</v>
      </c>
      <c r="F1346" t="s">
        <v>12819</v>
      </c>
    </row>
    <row r="1347" spans="1:6" x14ac:dyDescent="0.25">
      <c r="A1347" t="s">
        <v>12820</v>
      </c>
      <c r="B1347" t="s">
        <v>12806</v>
      </c>
      <c r="C1347" t="s">
        <v>12810</v>
      </c>
      <c r="D1347">
        <v>2024</v>
      </c>
      <c r="E1347" t="s">
        <v>1004</v>
      </c>
      <c r="F1347" t="s">
        <v>12821</v>
      </c>
    </row>
    <row r="1348" spans="1:6" x14ac:dyDescent="0.25">
      <c r="A1348" t="s">
        <v>12822</v>
      </c>
      <c r="B1348" t="s">
        <v>12806</v>
      </c>
      <c r="C1348" t="s">
        <v>12807</v>
      </c>
      <c r="D1348">
        <v>2022</v>
      </c>
      <c r="E1348" t="s">
        <v>1004</v>
      </c>
      <c r="F1348" t="s">
        <v>12823</v>
      </c>
    </row>
    <row r="1349" spans="1:6" x14ac:dyDescent="0.25">
      <c r="A1349" t="s">
        <v>12824</v>
      </c>
      <c r="B1349" t="s">
        <v>12806</v>
      </c>
      <c r="C1349" t="s">
        <v>12810</v>
      </c>
      <c r="D1349">
        <v>2024</v>
      </c>
      <c r="E1349" t="s">
        <v>1004</v>
      </c>
      <c r="F1349" t="s">
        <v>12825</v>
      </c>
    </row>
    <row r="1350" spans="1:6" x14ac:dyDescent="0.25">
      <c r="A1350" t="s">
        <v>12826</v>
      </c>
      <c r="B1350" t="s">
        <v>12806</v>
      </c>
      <c r="C1350" t="s">
        <v>12807</v>
      </c>
      <c r="D1350">
        <v>2022</v>
      </c>
      <c r="E1350" t="s">
        <v>1004</v>
      </c>
      <c r="F1350" t="s">
        <v>12827</v>
      </c>
    </row>
    <row r="1351" spans="1:6" x14ac:dyDescent="0.25">
      <c r="A1351" t="s">
        <v>12828</v>
      </c>
      <c r="B1351" t="s">
        <v>12806</v>
      </c>
      <c r="C1351" t="s">
        <v>12810</v>
      </c>
      <c r="D1351">
        <v>2024</v>
      </c>
      <c r="E1351" t="s">
        <v>1004</v>
      </c>
      <c r="F1351" t="s">
        <v>12829</v>
      </c>
    </row>
    <row r="1352" spans="1:6" x14ac:dyDescent="0.25">
      <c r="A1352" t="s">
        <v>12830</v>
      </c>
      <c r="B1352" t="s">
        <v>12806</v>
      </c>
      <c r="C1352" t="s">
        <v>12807</v>
      </c>
      <c r="D1352">
        <v>2022</v>
      </c>
      <c r="E1352" t="s">
        <v>1004</v>
      </c>
      <c r="F1352" t="s">
        <v>12831</v>
      </c>
    </row>
    <row r="1353" spans="1:6" x14ac:dyDescent="0.25">
      <c r="A1353" t="s">
        <v>12832</v>
      </c>
      <c r="B1353" t="s">
        <v>12806</v>
      </c>
      <c r="C1353" t="s">
        <v>12810</v>
      </c>
      <c r="D1353">
        <v>2024</v>
      </c>
      <c r="E1353" t="s">
        <v>1004</v>
      </c>
      <c r="F1353" t="s">
        <v>12833</v>
      </c>
    </row>
    <row r="1354" spans="1:6" x14ac:dyDescent="0.25">
      <c r="A1354" t="s">
        <v>12834</v>
      </c>
      <c r="B1354" t="s">
        <v>12806</v>
      </c>
      <c r="C1354" t="s">
        <v>12807</v>
      </c>
      <c r="D1354">
        <v>2022</v>
      </c>
      <c r="E1354" t="s">
        <v>1004</v>
      </c>
      <c r="F1354" t="s">
        <v>12835</v>
      </c>
    </row>
    <row r="1355" spans="1:6" x14ac:dyDescent="0.25">
      <c r="A1355" t="s">
        <v>12836</v>
      </c>
      <c r="B1355" t="s">
        <v>12806</v>
      </c>
      <c r="C1355" t="s">
        <v>12807</v>
      </c>
      <c r="D1355">
        <v>2022</v>
      </c>
      <c r="E1355" t="s">
        <v>1004</v>
      </c>
      <c r="F1355" t="s">
        <v>12837</v>
      </c>
    </row>
    <row r="1356" spans="1:6" x14ac:dyDescent="0.25">
      <c r="A1356" t="s">
        <v>12838</v>
      </c>
      <c r="B1356" t="s">
        <v>12806</v>
      </c>
      <c r="C1356" t="s">
        <v>12810</v>
      </c>
      <c r="D1356">
        <v>2024</v>
      </c>
      <c r="E1356" t="s">
        <v>1004</v>
      </c>
      <c r="F1356" t="s">
        <v>12839</v>
      </c>
    </row>
    <row r="1357" spans="1:6" x14ac:dyDescent="0.25">
      <c r="A1357" t="s">
        <v>12840</v>
      </c>
      <c r="B1357" t="s">
        <v>12806</v>
      </c>
      <c r="C1357" t="s">
        <v>12807</v>
      </c>
      <c r="D1357">
        <v>2022</v>
      </c>
      <c r="E1357" t="s">
        <v>1004</v>
      </c>
      <c r="F1357" t="s">
        <v>12841</v>
      </c>
    </row>
    <row r="1358" spans="1:6" x14ac:dyDescent="0.25">
      <c r="A1358" t="s">
        <v>12842</v>
      </c>
      <c r="B1358" t="s">
        <v>12806</v>
      </c>
      <c r="C1358" t="s">
        <v>12810</v>
      </c>
      <c r="D1358">
        <v>2024</v>
      </c>
      <c r="E1358" t="s">
        <v>1004</v>
      </c>
      <c r="F1358" t="s">
        <v>12843</v>
      </c>
    </row>
    <row r="1359" spans="1:6" x14ac:dyDescent="0.25">
      <c r="A1359" t="s">
        <v>12844</v>
      </c>
      <c r="B1359" t="s">
        <v>12806</v>
      </c>
      <c r="C1359" t="s">
        <v>12810</v>
      </c>
      <c r="D1359">
        <v>2024</v>
      </c>
      <c r="E1359" t="s">
        <v>1004</v>
      </c>
      <c r="F1359" t="s">
        <v>12845</v>
      </c>
    </row>
    <row r="1360" spans="1:6" x14ac:dyDescent="0.25">
      <c r="A1360" t="s">
        <v>12846</v>
      </c>
      <c r="B1360" t="s">
        <v>12806</v>
      </c>
      <c r="C1360" t="s">
        <v>12807</v>
      </c>
      <c r="D1360">
        <v>2022</v>
      </c>
      <c r="E1360" t="s">
        <v>1004</v>
      </c>
      <c r="F1360" t="s">
        <v>12847</v>
      </c>
    </row>
    <row r="1361" spans="1:6" x14ac:dyDescent="0.25">
      <c r="A1361" t="s">
        <v>12848</v>
      </c>
      <c r="B1361" t="s">
        <v>12806</v>
      </c>
      <c r="C1361" t="s">
        <v>12807</v>
      </c>
      <c r="D1361">
        <v>2022</v>
      </c>
      <c r="E1361" t="s">
        <v>1004</v>
      </c>
      <c r="F1361" t="s">
        <v>12849</v>
      </c>
    </row>
    <row r="1362" spans="1:6" x14ac:dyDescent="0.25">
      <c r="A1362" t="s">
        <v>12850</v>
      </c>
      <c r="B1362" t="s">
        <v>12806</v>
      </c>
      <c r="C1362" t="s">
        <v>12810</v>
      </c>
      <c r="D1362">
        <v>2024</v>
      </c>
      <c r="E1362" t="s">
        <v>1004</v>
      </c>
      <c r="F1362" t="s">
        <v>12851</v>
      </c>
    </row>
    <row r="1363" spans="1:6" x14ac:dyDescent="0.25">
      <c r="A1363" t="s">
        <v>12852</v>
      </c>
      <c r="B1363" t="s">
        <v>12806</v>
      </c>
      <c r="C1363" t="s">
        <v>12807</v>
      </c>
      <c r="D1363">
        <v>2022</v>
      </c>
      <c r="E1363" t="s">
        <v>1004</v>
      </c>
      <c r="F1363" t="s">
        <v>12853</v>
      </c>
    </row>
    <row r="1364" spans="1:6" x14ac:dyDescent="0.25">
      <c r="A1364" t="s">
        <v>12854</v>
      </c>
      <c r="B1364" t="s">
        <v>12806</v>
      </c>
      <c r="C1364" t="s">
        <v>12810</v>
      </c>
      <c r="D1364">
        <v>2024</v>
      </c>
      <c r="E1364" t="s">
        <v>1004</v>
      </c>
      <c r="F1364" t="s">
        <v>12855</v>
      </c>
    </row>
    <row r="1365" spans="1:6" x14ac:dyDescent="0.25">
      <c r="A1365" t="s">
        <v>12856</v>
      </c>
      <c r="B1365" t="s">
        <v>12806</v>
      </c>
      <c r="C1365" t="s">
        <v>12810</v>
      </c>
      <c r="D1365">
        <v>2024</v>
      </c>
      <c r="E1365" t="s">
        <v>1004</v>
      </c>
      <c r="F1365" t="s">
        <v>12857</v>
      </c>
    </row>
    <row r="1366" spans="1:6" x14ac:dyDescent="0.25">
      <c r="A1366" t="s">
        <v>12858</v>
      </c>
      <c r="B1366" t="s">
        <v>12806</v>
      </c>
      <c r="C1366" t="s">
        <v>12807</v>
      </c>
      <c r="D1366">
        <v>2022</v>
      </c>
      <c r="E1366" t="s">
        <v>1004</v>
      </c>
      <c r="F1366" t="s">
        <v>12859</v>
      </c>
    </row>
    <row r="1367" spans="1:6" x14ac:dyDescent="0.25">
      <c r="A1367" t="s">
        <v>12860</v>
      </c>
      <c r="B1367" t="s">
        <v>12806</v>
      </c>
      <c r="C1367" t="s">
        <v>12807</v>
      </c>
      <c r="D1367">
        <v>2022</v>
      </c>
      <c r="E1367" t="s">
        <v>1004</v>
      </c>
      <c r="F1367" t="s">
        <v>12861</v>
      </c>
    </row>
    <row r="1368" spans="1:6" x14ac:dyDescent="0.25">
      <c r="A1368" t="s">
        <v>12862</v>
      </c>
      <c r="B1368" t="s">
        <v>12806</v>
      </c>
      <c r="C1368" t="s">
        <v>12807</v>
      </c>
      <c r="D1368">
        <v>2022</v>
      </c>
      <c r="E1368" t="s">
        <v>1004</v>
      </c>
      <c r="F1368" t="s">
        <v>12863</v>
      </c>
    </row>
    <row r="1369" spans="1:6" x14ac:dyDescent="0.25">
      <c r="A1369" t="s">
        <v>12864</v>
      </c>
      <c r="B1369" t="s">
        <v>12806</v>
      </c>
      <c r="C1369" t="s">
        <v>12807</v>
      </c>
      <c r="D1369">
        <v>2022</v>
      </c>
      <c r="E1369" t="s">
        <v>1004</v>
      </c>
      <c r="F1369" t="s">
        <v>12865</v>
      </c>
    </row>
    <row r="1370" spans="1:6" x14ac:dyDescent="0.25">
      <c r="A1370" t="s">
        <v>12866</v>
      </c>
      <c r="B1370" t="s">
        <v>12806</v>
      </c>
      <c r="C1370" t="s">
        <v>12807</v>
      </c>
      <c r="D1370">
        <v>2022</v>
      </c>
      <c r="E1370" t="s">
        <v>1004</v>
      </c>
      <c r="F1370" t="s">
        <v>12867</v>
      </c>
    </row>
    <row r="1371" spans="1:6" x14ac:dyDescent="0.25">
      <c r="A1371" t="s">
        <v>12868</v>
      </c>
      <c r="B1371" t="s">
        <v>12806</v>
      </c>
      <c r="C1371" t="s">
        <v>12807</v>
      </c>
      <c r="D1371">
        <v>2022</v>
      </c>
      <c r="E1371" t="s">
        <v>1004</v>
      </c>
      <c r="F1371" t="s">
        <v>12869</v>
      </c>
    </row>
    <row r="1372" spans="1:6" x14ac:dyDescent="0.25">
      <c r="A1372" t="s">
        <v>12870</v>
      </c>
      <c r="B1372" t="s">
        <v>12871</v>
      </c>
      <c r="C1372" t="s">
        <v>12872</v>
      </c>
      <c r="D1372">
        <v>2021</v>
      </c>
      <c r="E1372" t="s">
        <v>1435</v>
      </c>
      <c r="F1372" t="s">
        <v>12873</v>
      </c>
    </row>
    <row r="1373" spans="1:6" x14ac:dyDescent="0.25">
      <c r="A1373" t="s">
        <v>12874</v>
      </c>
      <c r="B1373" t="s">
        <v>12871</v>
      </c>
      <c r="C1373" t="s">
        <v>12872</v>
      </c>
      <c r="D1373">
        <v>2021</v>
      </c>
      <c r="E1373" t="s">
        <v>1435</v>
      </c>
      <c r="F1373" t="s">
        <v>12875</v>
      </c>
    </row>
    <row r="1374" spans="1:6" x14ac:dyDescent="0.25">
      <c r="A1374" t="s">
        <v>12876</v>
      </c>
      <c r="B1374" t="s">
        <v>12871</v>
      </c>
      <c r="C1374" t="s">
        <v>12872</v>
      </c>
      <c r="D1374">
        <v>2021</v>
      </c>
      <c r="E1374" t="s">
        <v>1435</v>
      </c>
      <c r="F1374" t="s">
        <v>12877</v>
      </c>
    </row>
    <row r="1375" spans="1:6" x14ac:dyDescent="0.25">
      <c r="A1375" t="s">
        <v>12878</v>
      </c>
      <c r="B1375" t="s">
        <v>12871</v>
      </c>
      <c r="C1375" t="s">
        <v>12872</v>
      </c>
      <c r="D1375">
        <v>2021</v>
      </c>
      <c r="E1375" t="s">
        <v>1435</v>
      </c>
      <c r="F1375" t="s">
        <v>12879</v>
      </c>
    </row>
    <row r="1376" spans="1:6" x14ac:dyDescent="0.25">
      <c r="A1376" t="s">
        <v>12880</v>
      </c>
      <c r="B1376" t="s">
        <v>12871</v>
      </c>
      <c r="C1376" t="s">
        <v>12872</v>
      </c>
      <c r="D1376">
        <v>2021</v>
      </c>
      <c r="E1376" t="s">
        <v>1435</v>
      </c>
      <c r="F1376" t="s">
        <v>12881</v>
      </c>
    </row>
    <row r="1377" spans="1:6" x14ac:dyDescent="0.25">
      <c r="A1377" t="s">
        <v>12882</v>
      </c>
      <c r="B1377" t="s">
        <v>12871</v>
      </c>
      <c r="C1377" t="s">
        <v>12872</v>
      </c>
      <c r="D1377">
        <v>2021</v>
      </c>
      <c r="E1377" t="s">
        <v>1435</v>
      </c>
      <c r="F1377" t="s">
        <v>12883</v>
      </c>
    </row>
    <row r="1378" spans="1:6" x14ac:dyDescent="0.25">
      <c r="A1378" t="s">
        <v>10116</v>
      </c>
      <c r="B1378" t="s">
        <v>12871</v>
      </c>
      <c r="C1378" t="s">
        <v>12872</v>
      </c>
      <c r="D1378">
        <v>2021</v>
      </c>
      <c r="E1378" t="s">
        <v>1435</v>
      </c>
      <c r="F1378" t="s">
        <v>12884</v>
      </c>
    </row>
    <row r="1379" spans="1:6" x14ac:dyDescent="0.25">
      <c r="A1379" t="s">
        <v>12885</v>
      </c>
      <c r="B1379" t="s">
        <v>12871</v>
      </c>
      <c r="C1379" t="s">
        <v>12872</v>
      </c>
      <c r="D1379">
        <v>2021</v>
      </c>
      <c r="E1379" t="s">
        <v>1435</v>
      </c>
      <c r="F1379" t="s">
        <v>12886</v>
      </c>
    </row>
    <row r="1380" spans="1:6" x14ac:dyDescent="0.25">
      <c r="A1380" t="s">
        <v>12887</v>
      </c>
      <c r="B1380" t="s">
        <v>12871</v>
      </c>
      <c r="C1380" t="s">
        <v>12872</v>
      </c>
      <c r="D1380">
        <v>2021</v>
      </c>
      <c r="E1380" t="s">
        <v>1435</v>
      </c>
      <c r="F1380" t="s">
        <v>12888</v>
      </c>
    </row>
    <row r="1381" spans="1:6" x14ac:dyDescent="0.25">
      <c r="A1381" t="s">
        <v>12889</v>
      </c>
      <c r="B1381" t="s">
        <v>12871</v>
      </c>
      <c r="C1381" t="s">
        <v>12872</v>
      </c>
      <c r="D1381">
        <v>2021</v>
      </c>
      <c r="E1381" t="s">
        <v>1435</v>
      </c>
      <c r="F1381" t="s">
        <v>12890</v>
      </c>
    </row>
    <row r="1382" spans="1:6" x14ac:dyDescent="0.25">
      <c r="A1382" t="s">
        <v>12891</v>
      </c>
      <c r="B1382" t="s">
        <v>12871</v>
      </c>
      <c r="C1382" t="s">
        <v>12872</v>
      </c>
      <c r="D1382">
        <v>2021</v>
      </c>
      <c r="E1382" t="s">
        <v>1435</v>
      </c>
      <c r="F1382" t="s">
        <v>12892</v>
      </c>
    </row>
    <row r="1383" spans="1:6" x14ac:dyDescent="0.25">
      <c r="A1383" t="s">
        <v>12893</v>
      </c>
      <c r="B1383" t="s">
        <v>12871</v>
      </c>
      <c r="C1383" t="s">
        <v>12872</v>
      </c>
      <c r="D1383">
        <v>2021</v>
      </c>
      <c r="E1383" t="s">
        <v>1435</v>
      </c>
      <c r="F1383" t="s">
        <v>12894</v>
      </c>
    </row>
    <row r="1384" spans="1:6" x14ac:dyDescent="0.25">
      <c r="A1384" t="s">
        <v>12895</v>
      </c>
      <c r="B1384" t="s">
        <v>12871</v>
      </c>
      <c r="C1384" t="s">
        <v>12872</v>
      </c>
      <c r="D1384">
        <v>2021</v>
      </c>
      <c r="E1384" t="s">
        <v>1435</v>
      </c>
      <c r="F1384" t="s">
        <v>12896</v>
      </c>
    </row>
    <row r="1385" spans="1:6" x14ac:dyDescent="0.25">
      <c r="A1385" t="s">
        <v>12897</v>
      </c>
      <c r="B1385" t="s">
        <v>12871</v>
      </c>
      <c r="C1385" t="s">
        <v>12872</v>
      </c>
      <c r="D1385">
        <v>2021</v>
      </c>
      <c r="E1385" t="s">
        <v>1435</v>
      </c>
      <c r="F1385" t="s">
        <v>12898</v>
      </c>
    </row>
    <row r="1386" spans="1:6" x14ac:dyDescent="0.25">
      <c r="A1386" t="s">
        <v>12899</v>
      </c>
      <c r="B1386" t="s">
        <v>12871</v>
      </c>
      <c r="C1386" t="s">
        <v>12872</v>
      </c>
      <c r="D1386">
        <v>2021</v>
      </c>
      <c r="E1386" t="s">
        <v>1435</v>
      </c>
      <c r="F1386" t="s">
        <v>12900</v>
      </c>
    </row>
    <row r="1387" spans="1:6" x14ac:dyDescent="0.25">
      <c r="A1387" t="s">
        <v>12901</v>
      </c>
      <c r="B1387" t="s">
        <v>12871</v>
      </c>
      <c r="C1387" t="s">
        <v>12872</v>
      </c>
      <c r="D1387">
        <v>2021</v>
      </c>
      <c r="E1387" t="s">
        <v>1435</v>
      </c>
      <c r="F1387" t="s">
        <v>12902</v>
      </c>
    </row>
    <row r="1388" spans="1:6" x14ac:dyDescent="0.25">
      <c r="A1388" t="s">
        <v>12903</v>
      </c>
      <c r="B1388" t="s">
        <v>12871</v>
      </c>
      <c r="C1388" t="s">
        <v>12872</v>
      </c>
      <c r="D1388">
        <v>2021</v>
      </c>
      <c r="E1388" t="s">
        <v>1435</v>
      </c>
      <c r="F1388" t="s">
        <v>12904</v>
      </c>
    </row>
    <row r="1389" spans="1:6" x14ac:dyDescent="0.25">
      <c r="A1389" t="s">
        <v>12905</v>
      </c>
      <c r="B1389" t="s">
        <v>12871</v>
      </c>
      <c r="C1389" t="s">
        <v>12872</v>
      </c>
      <c r="D1389">
        <v>2021</v>
      </c>
      <c r="E1389" t="s">
        <v>1435</v>
      </c>
      <c r="F1389" t="s">
        <v>12906</v>
      </c>
    </row>
    <row r="1390" spans="1:6" x14ac:dyDescent="0.25">
      <c r="A1390" t="s">
        <v>12907</v>
      </c>
      <c r="B1390" t="s">
        <v>12871</v>
      </c>
      <c r="C1390" t="s">
        <v>12872</v>
      </c>
      <c r="D1390">
        <v>2021</v>
      </c>
      <c r="E1390" t="s">
        <v>1435</v>
      </c>
      <c r="F1390" t="s">
        <v>12908</v>
      </c>
    </row>
    <row r="1391" spans="1:6" x14ac:dyDescent="0.25">
      <c r="A1391" t="s">
        <v>12909</v>
      </c>
      <c r="B1391" t="s">
        <v>12871</v>
      </c>
      <c r="C1391" t="s">
        <v>12872</v>
      </c>
      <c r="D1391">
        <v>2021</v>
      </c>
      <c r="E1391" t="s">
        <v>1435</v>
      </c>
      <c r="F1391" t="s">
        <v>12910</v>
      </c>
    </row>
    <row r="1392" spans="1:6" x14ac:dyDescent="0.25">
      <c r="A1392" t="s">
        <v>12911</v>
      </c>
      <c r="B1392" t="s">
        <v>12871</v>
      </c>
      <c r="C1392" t="s">
        <v>12872</v>
      </c>
      <c r="D1392">
        <v>2021</v>
      </c>
      <c r="E1392" t="s">
        <v>1435</v>
      </c>
      <c r="F1392" t="s">
        <v>12912</v>
      </c>
    </row>
    <row r="1393" spans="1:7" x14ac:dyDescent="0.25">
      <c r="A1393" t="s">
        <v>12913</v>
      </c>
      <c r="B1393" t="s">
        <v>12871</v>
      </c>
      <c r="C1393" t="s">
        <v>12872</v>
      </c>
      <c r="D1393">
        <v>2021</v>
      </c>
      <c r="E1393" t="s">
        <v>1435</v>
      </c>
      <c r="F1393" t="s">
        <v>12914</v>
      </c>
    </row>
    <row r="1394" spans="1:7" x14ac:dyDescent="0.25">
      <c r="A1394" t="s">
        <v>12915</v>
      </c>
      <c r="B1394" t="s">
        <v>12871</v>
      </c>
      <c r="C1394" t="s">
        <v>12872</v>
      </c>
      <c r="D1394">
        <v>2021</v>
      </c>
      <c r="E1394" t="s">
        <v>1435</v>
      </c>
      <c r="F1394" t="s">
        <v>12916</v>
      </c>
    </row>
    <row r="1395" spans="1:7" x14ac:dyDescent="0.25">
      <c r="A1395" t="s">
        <v>12917</v>
      </c>
      <c r="B1395" t="s">
        <v>12871</v>
      </c>
      <c r="C1395" t="s">
        <v>12872</v>
      </c>
      <c r="D1395">
        <v>2021</v>
      </c>
      <c r="E1395" t="s">
        <v>1435</v>
      </c>
      <c r="F1395" t="s">
        <v>12918</v>
      </c>
    </row>
    <row r="1396" spans="1:7" x14ac:dyDescent="0.25">
      <c r="A1396" t="s">
        <v>12919</v>
      </c>
      <c r="B1396" t="s">
        <v>12871</v>
      </c>
      <c r="C1396" t="s">
        <v>12872</v>
      </c>
      <c r="D1396">
        <v>2021</v>
      </c>
      <c r="E1396" t="s">
        <v>1435</v>
      </c>
      <c r="F1396" t="s">
        <v>12920</v>
      </c>
    </row>
    <row r="1397" spans="1:7" x14ac:dyDescent="0.25">
      <c r="A1397" t="s">
        <v>12921</v>
      </c>
      <c r="B1397" t="s">
        <v>12871</v>
      </c>
      <c r="C1397" t="s">
        <v>12872</v>
      </c>
      <c r="D1397">
        <v>2021</v>
      </c>
      <c r="E1397" t="s">
        <v>1435</v>
      </c>
      <c r="F1397" t="s">
        <v>12922</v>
      </c>
    </row>
    <row r="1398" spans="1:7" x14ac:dyDescent="0.25">
      <c r="A1398" t="s">
        <v>12923</v>
      </c>
      <c r="B1398" t="s">
        <v>12871</v>
      </c>
      <c r="C1398" t="s">
        <v>12872</v>
      </c>
      <c r="D1398">
        <v>2021</v>
      </c>
      <c r="E1398" t="s">
        <v>1435</v>
      </c>
      <c r="F1398" t="s">
        <v>12924</v>
      </c>
    </row>
    <row r="1399" spans="1:7" x14ac:dyDescent="0.25">
      <c r="A1399" t="s">
        <v>12925</v>
      </c>
      <c r="B1399" t="s">
        <v>12871</v>
      </c>
      <c r="C1399" t="s">
        <v>12872</v>
      </c>
      <c r="D1399">
        <v>2021</v>
      </c>
      <c r="E1399" t="s">
        <v>1435</v>
      </c>
      <c r="F1399" t="s">
        <v>12926</v>
      </c>
    </row>
    <row r="1400" spans="1:7" x14ac:dyDescent="0.25">
      <c r="A1400" t="s">
        <v>12927</v>
      </c>
      <c r="B1400" t="s">
        <v>12871</v>
      </c>
      <c r="C1400" t="s">
        <v>12872</v>
      </c>
      <c r="D1400">
        <v>2021</v>
      </c>
      <c r="E1400" t="s">
        <v>1435</v>
      </c>
      <c r="F1400" t="s">
        <v>12928</v>
      </c>
    </row>
    <row r="1401" spans="1:7" x14ac:dyDescent="0.25">
      <c r="A1401" t="s">
        <v>12929</v>
      </c>
      <c r="B1401" t="s">
        <v>12871</v>
      </c>
      <c r="C1401" t="s">
        <v>12872</v>
      </c>
      <c r="D1401">
        <v>2021</v>
      </c>
      <c r="E1401" t="s">
        <v>1435</v>
      </c>
      <c r="F1401" t="s">
        <v>12930</v>
      </c>
    </row>
    <row r="1402" spans="1:7" x14ac:dyDescent="0.25">
      <c r="A1402" t="s">
        <v>10065</v>
      </c>
      <c r="B1402" t="s">
        <v>12931</v>
      </c>
      <c r="C1402" t="s">
        <v>12932</v>
      </c>
      <c r="D1402">
        <v>2025</v>
      </c>
      <c r="E1402" t="s">
        <v>2045</v>
      </c>
      <c r="F1402" t="s">
        <v>12933</v>
      </c>
      <c r="G1402" t="s">
        <v>10029</v>
      </c>
    </row>
    <row r="1403" spans="1:7" x14ac:dyDescent="0.25">
      <c r="A1403" t="s">
        <v>3731</v>
      </c>
      <c r="B1403" t="s">
        <v>12931</v>
      </c>
      <c r="C1403" t="s">
        <v>12932</v>
      </c>
      <c r="D1403">
        <v>2025</v>
      </c>
      <c r="E1403" t="s">
        <v>2045</v>
      </c>
      <c r="F1403" t="s">
        <v>12934</v>
      </c>
    </row>
    <row r="1404" spans="1:7" x14ac:dyDescent="0.25">
      <c r="A1404" t="s">
        <v>3446</v>
      </c>
      <c r="B1404" t="s">
        <v>12931</v>
      </c>
      <c r="C1404" t="s">
        <v>12932</v>
      </c>
      <c r="D1404">
        <v>2025</v>
      </c>
      <c r="E1404" t="s">
        <v>2045</v>
      </c>
      <c r="F1404" t="s">
        <v>12935</v>
      </c>
    </row>
    <row r="1405" spans="1:7" x14ac:dyDescent="0.25">
      <c r="A1405" t="s">
        <v>12936</v>
      </c>
      <c r="B1405" t="s">
        <v>12931</v>
      </c>
      <c r="C1405" t="s">
        <v>12932</v>
      </c>
      <c r="D1405">
        <v>2025</v>
      </c>
      <c r="E1405" t="s">
        <v>2045</v>
      </c>
      <c r="F1405" t="s">
        <v>12937</v>
      </c>
    </row>
    <row r="1406" spans="1:7" x14ac:dyDescent="0.25">
      <c r="A1406" t="s">
        <v>12938</v>
      </c>
      <c r="B1406" t="s">
        <v>12931</v>
      </c>
      <c r="C1406" t="s">
        <v>12932</v>
      </c>
      <c r="D1406">
        <v>2025</v>
      </c>
      <c r="E1406" t="s">
        <v>2045</v>
      </c>
      <c r="F1406" t="s">
        <v>12939</v>
      </c>
    </row>
    <row r="1407" spans="1:7" x14ac:dyDescent="0.25">
      <c r="A1407" t="s">
        <v>12940</v>
      </c>
      <c r="B1407" t="s">
        <v>12931</v>
      </c>
      <c r="C1407" t="s">
        <v>12932</v>
      </c>
      <c r="D1407">
        <v>2025</v>
      </c>
      <c r="E1407" t="s">
        <v>2045</v>
      </c>
      <c r="F1407" t="s">
        <v>12941</v>
      </c>
    </row>
    <row r="1408" spans="1:7" x14ac:dyDescent="0.25">
      <c r="A1408" t="s">
        <v>12942</v>
      </c>
      <c r="B1408" t="s">
        <v>12943</v>
      </c>
      <c r="C1408" t="s">
        <v>12944</v>
      </c>
      <c r="D1408">
        <v>2017</v>
      </c>
      <c r="E1408" t="s">
        <v>2341</v>
      </c>
      <c r="F1408" t="s">
        <v>12945</v>
      </c>
    </row>
    <row r="1409" spans="1:6" x14ac:dyDescent="0.25">
      <c r="A1409" t="s">
        <v>12946</v>
      </c>
      <c r="B1409" t="s">
        <v>12943</v>
      </c>
      <c r="C1409" t="s">
        <v>12944</v>
      </c>
      <c r="D1409">
        <v>2017</v>
      </c>
      <c r="E1409" t="s">
        <v>2341</v>
      </c>
      <c r="F1409" t="s">
        <v>12947</v>
      </c>
    </row>
    <row r="1410" spans="1:6" x14ac:dyDescent="0.25">
      <c r="A1410" t="s">
        <v>12948</v>
      </c>
      <c r="B1410" t="s">
        <v>12943</v>
      </c>
      <c r="C1410" t="s">
        <v>12944</v>
      </c>
      <c r="D1410">
        <v>2017</v>
      </c>
      <c r="E1410" t="s">
        <v>2341</v>
      </c>
      <c r="F1410" t="s">
        <v>12949</v>
      </c>
    </row>
    <row r="1411" spans="1:6" x14ac:dyDescent="0.25">
      <c r="A1411" t="s">
        <v>12950</v>
      </c>
      <c r="B1411" t="s">
        <v>12943</v>
      </c>
      <c r="C1411" t="s">
        <v>12944</v>
      </c>
      <c r="D1411">
        <v>2017</v>
      </c>
      <c r="E1411" t="s">
        <v>2341</v>
      </c>
      <c r="F1411" t="s">
        <v>12951</v>
      </c>
    </row>
    <row r="1412" spans="1:6" x14ac:dyDescent="0.25">
      <c r="A1412" t="s">
        <v>12952</v>
      </c>
      <c r="B1412" t="s">
        <v>12943</v>
      </c>
      <c r="C1412" t="s">
        <v>12944</v>
      </c>
      <c r="D1412">
        <v>2017</v>
      </c>
      <c r="E1412" t="s">
        <v>2341</v>
      </c>
      <c r="F1412" t="s">
        <v>12953</v>
      </c>
    </row>
    <row r="1413" spans="1:6" x14ac:dyDescent="0.25">
      <c r="A1413" t="s">
        <v>12954</v>
      </c>
      <c r="B1413" t="s">
        <v>12943</v>
      </c>
      <c r="C1413" t="s">
        <v>12944</v>
      </c>
      <c r="D1413">
        <v>2017</v>
      </c>
      <c r="E1413" t="s">
        <v>2341</v>
      </c>
      <c r="F1413" t="s">
        <v>12955</v>
      </c>
    </row>
    <row r="1414" spans="1:6" x14ac:dyDescent="0.25">
      <c r="A1414" t="s">
        <v>12956</v>
      </c>
      <c r="B1414" t="s">
        <v>12943</v>
      </c>
      <c r="C1414" t="s">
        <v>12944</v>
      </c>
      <c r="D1414">
        <v>2017</v>
      </c>
      <c r="E1414" t="s">
        <v>2341</v>
      </c>
      <c r="F1414" t="s">
        <v>12957</v>
      </c>
    </row>
    <row r="1415" spans="1:6" x14ac:dyDescent="0.25">
      <c r="A1415" t="s">
        <v>12958</v>
      </c>
      <c r="B1415" t="s">
        <v>12959</v>
      </c>
      <c r="C1415" t="s">
        <v>12944</v>
      </c>
      <c r="D1415">
        <v>2017</v>
      </c>
      <c r="E1415" t="s">
        <v>2341</v>
      </c>
      <c r="F1415" t="s">
        <v>12960</v>
      </c>
    </row>
    <row r="1416" spans="1:6" x14ac:dyDescent="0.25">
      <c r="A1416" t="s">
        <v>12961</v>
      </c>
      <c r="B1416" t="s">
        <v>12959</v>
      </c>
      <c r="C1416" t="s">
        <v>12944</v>
      </c>
      <c r="D1416">
        <v>2017</v>
      </c>
      <c r="E1416" t="s">
        <v>2341</v>
      </c>
      <c r="F1416" t="s">
        <v>12962</v>
      </c>
    </row>
    <row r="1417" spans="1:6" x14ac:dyDescent="0.25">
      <c r="A1417" t="s">
        <v>12963</v>
      </c>
      <c r="B1417" t="s">
        <v>12943</v>
      </c>
      <c r="C1417" t="s">
        <v>12944</v>
      </c>
      <c r="D1417">
        <v>2017</v>
      </c>
      <c r="E1417" t="s">
        <v>2341</v>
      </c>
      <c r="F1417" t="s">
        <v>12964</v>
      </c>
    </row>
    <row r="1418" spans="1:6" x14ac:dyDescent="0.25">
      <c r="A1418" t="s">
        <v>12965</v>
      </c>
      <c r="B1418" t="s">
        <v>12943</v>
      </c>
      <c r="C1418" t="s">
        <v>12944</v>
      </c>
      <c r="D1418">
        <v>2017</v>
      </c>
      <c r="E1418" t="s">
        <v>2341</v>
      </c>
      <c r="F1418" t="s">
        <v>12966</v>
      </c>
    </row>
    <row r="1419" spans="1:6" x14ac:dyDescent="0.25">
      <c r="A1419" t="s">
        <v>11521</v>
      </c>
      <c r="B1419" t="s">
        <v>12967</v>
      </c>
      <c r="C1419" t="s">
        <v>12968</v>
      </c>
      <c r="E1419" t="s">
        <v>2439</v>
      </c>
      <c r="F1419" t="s">
        <v>12969</v>
      </c>
    </row>
    <row r="1420" spans="1:6" x14ac:dyDescent="0.25">
      <c r="A1420" t="s">
        <v>12970</v>
      </c>
      <c r="B1420" t="s">
        <v>12967</v>
      </c>
      <c r="C1420" t="s">
        <v>12968</v>
      </c>
      <c r="E1420" t="s">
        <v>2439</v>
      </c>
      <c r="F1420" t="s">
        <v>12971</v>
      </c>
    </row>
    <row r="1421" spans="1:6" x14ac:dyDescent="0.25">
      <c r="A1421" t="s">
        <v>12972</v>
      </c>
      <c r="B1421" t="s">
        <v>12967</v>
      </c>
      <c r="C1421" t="s">
        <v>12968</v>
      </c>
      <c r="E1421" t="s">
        <v>2439</v>
      </c>
      <c r="F1421" t="s">
        <v>12973</v>
      </c>
    </row>
    <row r="1422" spans="1:6" x14ac:dyDescent="0.25">
      <c r="A1422" t="s">
        <v>12974</v>
      </c>
      <c r="B1422" t="s">
        <v>12967</v>
      </c>
      <c r="C1422" t="s">
        <v>12968</v>
      </c>
      <c r="E1422" t="s">
        <v>2439</v>
      </c>
      <c r="F1422" t="s">
        <v>12975</v>
      </c>
    </row>
    <row r="1423" spans="1:6" x14ac:dyDescent="0.25">
      <c r="A1423" t="s">
        <v>12976</v>
      </c>
      <c r="B1423" t="s">
        <v>12967</v>
      </c>
      <c r="C1423" t="s">
        <v>12968</v>
      </c>
      <c r="E1423" t="s">
        <v>2439</v>
      </c>
      <c r="F1423" t="s">
        <v>12977</v>
      </c>
    </row>
    <row r="1424" spans="1:6" x14ac:dyDescent="0.25">
      <c r="A1424" t="s">
        <v>12978</v>
      </c>
      <c r="B1424" t="s">
        <v>12967</v>
      </c>
      <c r="C1424" t="s">
        <v>12968</v>
      </c>
      <c r="E1424" t="s">
        <v>2439</v>
      </c>
      <c r="F1424" t="s">
        <v>12979</v>
      </c>
    </row>
    <row r="1425" spans="1:6" x14ac:dyDescent="0.25">
      <c r="A1425" t="s">
        <v>12980</v>
      </c>
      <c r="B1425" t="s">
        <v>12967</v>
      </c>
      <c r="C1425" t="s">
        <v>12968</v>
      </c>
      <c r="E1425" t="s">
        <v>2439</v>
      </c>
      <c r="F1425" t="s">
        <v>12981</v>
      </c>
    </row>
    <row r="1426" spans="1:6" x14ac:dyDescent="0.25">
      <c r="A1426" t="s">
        <v>12982</v>
      </c>
      <c r="B1426" t="s">
        <v>12967</v>
      </c>
      <c r="C1426" t="s">
        <v>12968</v>
      </c>
      <c r="E1426" t="s">
        <v>2439</v>
      </c>
      <c r="F1426" t="s">
        <v>12983</v>
      </c>
    </row>
    <row r="1427" spans="1:6" x14ac:dyDescent="0.25">
      <c r="A1427" t="s">
        <v>12984</v>
      </c>
      <c r="B1427" t="s">
        <v>12967</v>
      </c>
      <c r="C1427" t="s">
        <v>12968</v>
      </c>
      <c r="E1427" t="s">
        <v>2439</v>
      </c>
      <c r="F1427" t="s">
        <v>12985</v>
      </c>
    </row>
    <row r="1428" spans="1:6" x14ac:dyDescent="0.25">
      <c r="A1428" t="s">
        <v>12986</v>
      </c>
      <c r="B1428" t="s">
        <v>12967</v>
      </c>
      <c r="C1428" t="s">
        <v>12968</v>
      </c>
      <c r="E1428" t="s">
        <v>2439</v>
      </c>
      <c r="F1428" t="s">
        <v>12987</v>
      </c>
    </row>
    <row r="1429" spans="1:6" x14ac:dyDescent="0.25">
      <c r="A1429" t="s">
        <v>12988</v>
      </c>
      <c r="B1429" t="s">
        <v>12967</v>
      </c>
      <c r="C1429" t="s">
        <v>12968</v>
      </c>
      <c r="E1429" t="s">
        <v>2439</v>
      </c>
      <c r="F1429" t="s">
        <v>12989</v>
      </c>
    </row>
    <row r="1430" spans="1:6" x14ac:dyDescent="0.25">
      <c r="A1430" t="s">
        <v>12990</v>
      </c>
      <c r="B1430" t="s">
        <v>12967</v>
      </c>
      <c r="C1430" t="s">
        <v>12968</v>
      </c>
      <c r="E1430" t="s">
        <v>2439</v>
      </c>
      <c r="F1430" t="s">
        <v>12991</v>
      </c>
    </row>
    <row r="1431" spans="1:6" x14ac:dyDescent="0.25">
      <c r="A1431" t="s">
        <v>12992</v>
      </c>
      <c r="B1431" t="s">
        <v>12967</v>
      </c>
      <c r="C1431" t="s">
        <v>12968</v>
      </c>
      <c r="E1431" t="s">
        <v>2439</v>
      </c>
      <c r="F1431" t="s">
        <v>12993</v>
      </c>
    </row>
    <row r="1432" spans="1:6" x14ac:dyDescent="0.25">
      <c r="A1432" t="s">
        <v>12994</v>
      </c>
      <c r="B1432" t="s">
        <v>12967</v>
      </c>
      <c r="C1432" t="s">
        <v>12968</v>
      </c>
      <c r="E1432" t="s">
        <v>2439</v>
      </c>
      <c r="F1432" t="s">
        <v>12995</v>
      </c>
    </row>
    <row r="1433" spans="1:6" x14ac:dyDescent="0.25">
      <c r="A1433" t="s">
        <v>12996</v>
      </c>
      <c r="B1433" t="s">
        <v>12967</v>
      </c>
      <c r="C1433" t="s">
        <v>12968</v>
      </c>
      <c r="E1433" t="s">
        <v>2439</v>
      </c>
      <c r="F1433" t="s">
        <v>12997</v>
      </c>
    </row>
    <row r="1434" spans="1:6" x14ac:dyDescent="0.25">
      <c r="A1434" t="s">
        <v>12998</v>
      </c>
      <c r="B1434" t="s">
        <v>12967</v>
      </c>
      <c r="C1434" t="s">
        <v>12968</v>
      </c>
      <c r="E1434" t="s">
        <v>2439</v>
      </c>
      <c r="F1434" t="s">
        <v>12999</v>
      </c>
    </row>
    <row r="1435" spans="1:6" x14ac:dyDescent="0.25">
      <c r="A1435" t="s">
        <v>13000</v>
      </c>
      <c r="B1435" t="s">
        <v>12967</v>
      </c>
      <c r="C1435" t="s">
        <v>12968</v>
      </c>
      <c r="E1435" t="s">
        <v>2439</v>
      </c>
      <c r="F1435" t="s">
        <v>13001</v>
      </c>
    </row>
    <row r="1436" spans="1:6" x14ac:dyDescent="0.25">
      <c r="A1436" t="s">
        <v>13002</v>
      </c>
      <c r="B1436" t="s">
        <v>12967</v>
      </c>
      <c r="C1436" t="s">
        <v>12968</v>
      </c>
      <c r="E1436" t="s">
        <v>2439</v>
      </c>
      <c r="F1436" t="s">
        <v>13003</v>
      </c>
    </row>
    <row r="1437" spans="1:6" x14ac:dyDescent="0.25">
      <c r="A1437" t="s">
        <v>13004</v>
      </c>
      <c r="B1437" t="s">
        <v>12967</v>
      </c>
      <c r="C1437" t="s">
        <v>12968</v>
      </c>
      <c r="E1437" t="s">
        <v>2439</v>
      </c>
      <c r="F1437" t="s">
        <v>13005</v>
      </c>
    </row>
    <row r="1438" spans="1:6" x14ac:dyDescent="0.25">
      <c r="A1438" t="s">
        <v>13006</v>
      </c>
      <c r="B1438" t="s">
        <v>12967</v>
      </c>
      <c r="C1438" t="s">
        <v>12968</v>
      </c>
      <c r="E1438" t="s">
        <v>2439</v>
      </c>
      <c r="F1438" t="s">
        <v>13007</v>
      </c>
    </row>
    <row r="1439" spans="1:6" x14ac:dyDescent="0.25">
      <c r="A1439" t="s">
        <v>13008</v>
      </c>
      <c r="B1439" t="s">
        <v>13009</v>
      </c>
      <c r="C1439" t="s">
        <v>13010</v>
      </c>
      <c r="D1439">
        <v>2019</v>
      </c>
      <c r="E1439" t="s">
        <v>2492</v>
      </c>
      <c r="F1439" t="s">
        <v>13011</v>
      </c>
    </row>
    <row r="1440" spans="1:6" x14ac:dyDescent="0.25">
      <c r="A1440" t="s">
        <v>13012</v>
      </c>
      <c r="B1440" t="s">
        <v>13009</v>
      </c>
      <c r="C1440" t="s">
        <v>13010</v>
      </c>
      <c r="D1440">
        <v>2019</v>
      </c>
      <c r="E1440" t="s">
        <v>2492</v>
      </c>
      <c r="F1440" t="s">
        <v>13013</v>
      </c>
    </row>
    <row r="1441" spans="1:6" x14ac:dyDescent="0.25">
      <c r="A1441" t="s">
        <v>13014</v>
      </c>
      <c r="B1441" t="s">
        <v>13009</v>
      </c>
      <c r="C1441" t="s">
        <v>13010</v>
      </c>
      <c r="D1441">
        <v>2019</v>
      </c>
      <c r="E1441" t="s">
        <v>2492</v>
      </c>
      <c r="F1441" t="s">
        <v>13015</v>
      </c>
    </row>
    <row r="1442" spans="1:6" x14ac:dyDescent="0.25">
      <c r="A1442" t="s">
        <v>13016</v>
      </c>
      <c r="B1442" t="s">
        <v>13009</v>
      </c>
      <c r="C1442" t="s">
        <v>13010</v>
      </c>
      <c r="D1442">
        <v>2019</v>
      </c>
      <c r="E1442" t="s">
        <v>2492</v>
      </c>
      <c r="F1442" t="s">
        <v>13017</v>
      </c>
    </row>
    <row r="1443" spans="1:6" x14ac:dyDescent="0.25">
      <c r="A1443" t="s">
        <v>13018</v>
      </c>
      <c r="B1443" t="s">
        <v>13009</v>
      </c>
      <c r="C1443" t="s">
        <v>13010</v>
      </c>
      <c r="D1443">
        <v>2019</v>
      </c>
      <c r="E1443" t="s">
        <v>2492</v>
      </c>
      <c r="F1443" t="s">
        <v>13019</v>
      </c>
    </row>
    <row r="1444" spans="1:6" x14ac:dyDescent="0.25">
      <c r="A1444" t="s">
        <v>13020</v>
      </c>
      <c r="B1444" t="s">
        <v>13009</v>
      </c>
      <c r="C1444" t="s">
        <v>13010</v>
      </c>
      <c r="D1444">
        <v>2019</v>
      </c>
      <c r="E1444" t="s">
        <v>2492</v>
      </c>
      <c r="F1444" t="s">
        <v>13021</v>
      </c>
    </row>
    <row r="1445" spans="1:6" x14ac:dyDescent="0.25">
      <c r="A1445" t="s">
        <v>13022</v>
      </c>
      <c r="B1445" t="s">
        <v>13009</v>
      </c>
      <c r="C1445" t="s">
        <v>13010</v>
      </c>
      <c r="D1445">
        <v>2019</v>
      </c>
      <c r="E1445" t="s">
        <v>2492</v>
      </c>
      <c r="F1445" t="s">
        <v>13023</v>
      </c>
    </row>
    <row r="1446" spans="1:6" x14ac:dyDescent="0.25">
      <c r="A1446" t="s">
        <v>13024</v>
      </c>
      <c r="B1446" t="s">
        <v>13009</v>
      </c>
      <c r="C1446" t="s">
        <v>13010</v>
      </c>
      <c r="D1446">
        <v>2019</v>
      </c>
      <c r="E1446" t="s">
        <v>2492</v>
      </c>
      <c r="F1446" t="s">
        <v>13025</v>
      </c>
    </row>
    <row r="1447" spans="1:6" x14ac:dyDescent="0.25">
      <c r="A1447" t="s">
        <v>13026</v>
      </c>
      <c r="B1447" t="s">
        <v>13009</v>
      </c>
      <c r="C1447" t="s">
        <v>13010</v>
      </c>
      <c r="D1447">
        <v>2019</v>
      </c>
      <c r="E1447" t="s">
        <v>2492</v>
      </c>
      <c r="F1447" t="s">
        <v>13027</v>
      </c>
    </row>
    <row r="1448" spans="1:6" x14ac:dyDescent="0.25">
      <c r="A1448" t="s">
        <v>13028</v>
      </c>
      <c r="B1448" t="s">
        <v>13009</v>
      </c>
      <c r="C1448" t="s">
        <v>13010</v>
      </c>
      <c r="D1448">
        <v>2019</v>
      </c>
      <c r="E1448" t="s">
        <v>2492</v>
      </c>
      <c r="F1448" t="s">
        <v>13029</v>
      </c>
    </row>
    <row r="1449" spans="1:6" x14ac:dyDescent="0.25">
      <c r="A1449" t="s">
        <v>13030</v>
      </c>
      <c r="B1449" t="s">
        <v>13009</v>
      </c>
      <c r="C1449" t="s">
        <v>13010</v>
      </c>
      <c r="D1449">
        <v>2019</v>
      </c>
      <c r="E1449" t="s">
        <v>2492</v>
      </c>
      <c r="F1449" t="s">
        <v>13031</v>
      </c>
    </row>
    <row r="1450" spans="1:6" x14ac:dyDescent="0.25">
      <c r="A1450" t="s">
        <v>13032</v>
      </c>
      <c r="B1450" t="s">
        <v>13009</v>
      </c>
      <c r="C1450" t="s">
        <v>13010</v>
      </c>
      <c r="D1450">
        <v>2019</v>
      </c>
      <c r="E1450" t="s">
        <v>2492</v>
      </c>
      <c r="F1450" t="s">
        <v>13033</v>
      </c>
    </row>
    <row r="1451" spans="1:6" x14ac:dyDescent="0.25">
      <c r="A1451" t="s">
        <v>13034</v>
      </c>
      <c r="B1451" t="s">
        <v>13009</v>
      </c>
      <c r="C1451" t="s">
        <v>13010</v>
      </c>
      <c r="D1451">
        <v>2019</v>
      </c>
      <c r="E1451" t="s">
        <v>2492</v>
      </c>
      <c r="F1451" t="s">
        <v>13035</v>
      </c>
    </row>
    <row r="1452" spans="1:6" x14ac:dyDescent="0.25">
      <c r="A1452" t="s">
        <v>13036</v>
      </c>
      <c r="B1452" t="s">
        <v>13009</v>
      </c>
      <c r="C1452" t="s">
        <v>13010</v>
      </c>
      <c r="D1452">
        <v>2019</v>
      </c>
      <c r="E1452" t="s">
        <v>2492</v>
      </c>
      <c r="F1452" t="s">
        <v>13037</v>
      </c>
    </row>
    <row r="1453" spans="1:6" x14ac:dyDescent="0.25">
      <c r="A1453" t="s">
        <v>13038</v>
      </c>
      <c r="B1453" t="s">
        <v>13009</v>
      </c>
      <c r="C1453" t="s">
        <v>13010</v>
      </c>
      <c r="D1453">
        <v>2019</v>
      </c>
      <c r="E1453" t="s">
        <v>2492</v>
      </c>
      <c r="F1453" t="s">
        <v>13039</v>
      </c>
    </row>
    <row r="1454" spans="1:6" x14ac:dyDescent="0.25">
      <c r="A1454" t="s">
        <v>13040</v>
      </c>
      <c r="B1454" t="s">
        <v>13009</v>
      </c>
      <c r="C1454" t="s">
        <v>13010</v>
      </c>
      <c r="D1454">
        <v>2019</v>
      </c>
      <c r="E1454" t="s">
        <v>2492</v>
      </c>
      <c r="F1454" t="s">
        <v>13041</v>
      </c>
    </row>
    <row r="1455" spans="1:6" x14ac:dyDescent="0.25">
      <c r="A1455" t="s">
        <v>13042</v>
      </c>
      <c r="B1455" t="s">
        <v>13009</v>
      </c>
      <c r="C1455" t="s">
        <v>13010</v>
      </c>
      <c r="D1455">
        <v>2019</v>
      </c>
      <c r="E1455" t="s">
        <v>2492</v>
      </c>
      <c r="F1455" t="s">
        <v>13043</v>
      </c>
    </row>
    <row r="1456" spans="1:6" x14ac:dyDescent="0.25">
      <c r="A1456" t="s">
        <v>13044</v>
      </c>
      <c r="B1456" t="s">
        <v>13009</v>
      </c>
      <c r="C1456" t="s">
        <v>13010</v>
      </c>
      <c r="D1456">
        <v>2019</v>
      </c>
      <c r="E1456" t="s">
        <v>2492</v>
      </c>
      <c r="F1456" t="s">
        <v>13045</v>
      </c>
    </row>
    <row r="1457" spans="1:6" x14ac:dyDescent="0.25">
      <c r="A1457" t="s">
        <v>13046</v>
      </c>
      <c r="B1457" t="s">
        <v>13009</v>
      </c>
      <c r="C1457" t="s">
        <v>13010</v>
      </c>
      <c r="D1457">
        <v>2019</v>
      </c>
      <c r="E1457" t="s">
        <v>2492</v>
      </c>
      <c r="F1457" t="s">
        <v>13047</v>
      </c>
    </row>
    <row r="1458" spans="1:6" x14ac:dyDescent="0.25">
      <c r="A1458" t="s">
        <v>13048</v>
      </c>
      <c r="B1458" t="s">
        <v>13009</v>
      </c>
      <c r="C1458" t="s">
        <v>13010</v>
      </c>
      <c r="D1458">
        <v>2019</v>
      </c>
      <c r="E1458" t="s">
        <v>2492</v>
      </c>
      <c r="F1458" t="s">
        <v>13049</v>
      </c>
    </row>
    <row r="1459" spans="1:6" x14ac:dyDescent="0.25">
      <c r="A1459" t="s">
        <v>13050</v>
      </c>
      <c r="B1459" t="s">
        <v>13009</v>
      </c>
      <c r="C1459" t="s">
        <v>13010</v>
      </c>
      <c r="D1459">
        <v>2019</v>
      </c>
      <c r="E1459" t="s">
        <v>2492</v>
      </c>
      <c r="F1459" t="s">
        <v>13051</v>
      </c>
    </row>
    <row r="1460" spans="1:6" x14ac:dyDescent="0.25">
      <c r="A1460" t="s">
        <v>13052</v>
      </c>
      <c r="B1460" t="s">
        <v>13009</v>
      </c>
      <c r="C1460" t="s">
        <v>13010</v>
      </c>
      <c r="D1460">
        <v>2019</v>
      </c>
      <c r="E1460" t="s">
        <v>2492</v>
      </c>
      <c r="F1460" t="s">
        <v>13053</v>
      </c>
    </row>
    <row r="1461" spans="1:6" x14ac:dyDescent="0.25">
      <c r="A1461" t="s">
        <v>2663</v>
      </c>
      <c r="B1461" t="s">
        <v>13054</v>
      </c>
      <c r="C1461" t="s">
        <v>13055</v>
      </c>
      <c r="D1461">
        <v>2025</v>
      </c>
      <c r="E1461" t="s">
        <v>2663</v>
      </c>
      <c r="F1461" t="s">
        <v>13056</v>
      </c>
    </row>
    <row r="1462" spans="1:6" x14ac:dyDescent="0.25">
      <c r="A1462" t="s">
        <v>13057</v>
      </c>
      <c r="B1462" t="s">
        <v>13054</v>
      </c>
      <c r="C1462" t="s">
        <v>13055</v>
      </c>
      <c r="D1462">
        <v>2025</v>
      </c>
      <c r="E1462" t="s">
        <v>2663</v>
      </c>
      <c r="F1462" t="s">
        <v>13058</v>
      </c>
    </row>
    <row r="1463" spans="1:6" x14ac:dyDescent="0.25">
      <c r="A1463" t="s">
        <v>13059</v>
      </c>
      <c r="B1463" t="s">
        <v>13054</v>
      </c>
      <c r="C1463" t="s">
        <v>13055</v>
      </c>
      <c r="D1463">
        <v>2025</v>
      </c>
      <c r="E1463" t="s">
        <v>2663</v>
      </c>
      <c r="F1463" t="s">
        <v>13060</v>
      </c>
    </row>
    <row r="1464" spans="1:6" x14ac:dyDescent="0.25">
      <c r="A1464" t="s">
        <v>13061</v>
      </c>
      <c r="B1464" t="s">
        <v>13054</v>
      </c>
      <c r="C1464" t="s">
        <v>13055</v>
      </c>
      <c r="D1464">
        <v>2025</v>
      </c>
      <c r="E1464" t="s">
        <v>2663</v>
      </c>
      <c r="F1464" t="s">
        <v>13062</v>
      </c>
    </row>
    <row r="1465" spans="1:6" x14ac:dyDescent="0.25">
      <c r="A1465" t="s">
        <v>13063</v>
      </c>
      <c r="B1465" t="s">
        <v>13054</v>
      </c>
      <c r="C1465" t="s">
        <v>13055</v>
      </c>
      <c r="D1465">
        <v>2025</v>
      </c>
      <c r="E1465" t="s">
        <v>2663</v>
      </c>
      <c r="F1465" t="s">
        <v>13064</v>
      </c>
    </row>
    <row r="1466" spans="1:6" x14ac:dyDescent="0.25">
      <c r="A1466" t="s">
        <v>13065</v>
      </c>
      <c r="B1466" t="s">
        <v>13054</v>
      </c>
      <c r="C1466" t="s">
        <v>13055</v>
      </c>
      <c r="D1466">
        <v>2025</v>
      </c>
      <c r="E1466" t="s">
        <v>2663</v>
      </c>
      <c r="F1466" t="s">
        <v>13066</v>
      </c>
    </row>
    <row r="1467" spans="1:6" x14ac:dyDescent="0.25">
      <c r="A1467" t="s">
        <v>13067</v>
      </c>
      <c r="B1467" t="s">
        <v>13054</v>
      </c>
      <c r="C1467" t="s">
        <v>13055</v>
      </c>
      <c r="D1467">
        <v>2025</v>
      </c>
      <c r="E1467" t="s">
        <v>2663</v>
      </c>
      <c r="F1467" t="s">
        <v>13068</v>
      </c>
    </row>
    <row r="1468" spans="1:6" x14ac:dyDescent="0.25">
      <c r="A1468" t="s">
        <v>13069</v>
      </c>
      <c r="B1468" t="s">
        <v>13054</v>
      </c>
      <c r="C1468" t="s">
        <v>13055</v>
      </c>
      <c r="D1468">
        <v>2025</v>
      </c>
      <c r="E1468" t="s">
        <v>2663</v>
      </c>
      <c r="F1468" t="s">
        <v>13070</v>
      </c>
    </row>
    <row r="1469" spans="1:6" x14ac:dyDescent="0.25">
      <c r="A1469" t="s">
        <v>13071</v>
      </c>
      <c r="B1469" t="s">
        <v>13054</v>
      </c>
      <c r="C1469" t="s">
        <v>13055</v>
      </c>
      <c r="D1469">
        <v>2025</v>
      </c>
      <c r="E1469" t="s">
        <v>2663</v>
      </c>
      <c r="F1469" t="s">
        <v>13072</v>
      </c>
    </row>
    <row r="1470" spans="1:6" x14ac:dyDescent="0.25">
      <c r="A1470" t="s">
        <v>13073</v>
      </c>
      <c r="B1470" t="s">
        <v>13054</v>
      </c>
      <c r="C1470" t="s">
        <v>13055</v>
      </c>
      <c r="D1470">
        <v>2025</v>
      </c>
      <c r="E1470" t="s">
        <v>2663</v>
      </c>
      <c r="F1470" t="s">
        <v>13074</v>
      </c>
    </row>
    <row r="1471" spans="1:6" x14ac:dyDescent="0.25">
      <c r="A1471" t="s">
        <v>13075</v>
      </c>
      <c r="B1471" t="s">
        <v>13054</v>
      </c>
      <c r="C1471" t="s">
        <v>13055</v>
      </c>
      <c r="D1471">
        <v>2025</v>
      </c>
      <c r="E1471" t="s">
        <v>2663</v>
      </c>
      <c r="F1471" t="s">
        <v>13076</v>
      </c>
    </row>
    <row r="1472" spans="1:6" x14ac:dyDescent="0.25">
      <c r="A1472" t="s">
        <v>13077</v>
      </c>
      <c r="B1472" t="s">
        <v>13054</v>
      </c>
      <c r="C1472" t="s">
        <v>13055</v>
      </c>
      <c r="D1472">
        <v>2025</v>
      </c>
      <c r="E1472" t="s">
        <v>2663</v>
      </c>
      <c r="F1472" t="s">
        <v>13078</v>
      </c>
    </row>
    <row r="1473" spans="1:6" x14ac:dyDescent="0.25">
      <c r="A1473" t="s">
        <v>13079</v>
      </c>
      <c r="B1473" t="s">
        <v>13054</v>
      </c>
      <c r="C1473" t="s">
        <v>13055</v>
      </c>
      <c r="D1473">
        <v>2025</v>
      </c>
      <c r="E1473" t="s">
        <v>2663</v>
      </c>
      <c r="F1473" t="s">
        <v>13080</v>
      </c>
    </row>
    <row r="1474" spans="1:6" x14ac:dyDescent="0.25">
      <c r="A1474" t="s">
        <v>13081</v>
      </c>
      <c r="B1474" t="s">
        <v>13054</v>
      </c>
      <c r="C1474" t="s">
        <v>13055</v>
      </c>
      <c r="D1474">
        <v>2025</v>
      </c>
      <c r="E1474" t="s">
        <v>2663</v>
      </c>
      <c r="F1474" t="s">
        <v>13082</v>
      </c>
    </row>
    <row r="1475" spans="1:6" x14ac:dyDescent="0.25">
      <c r="A1475" t="s">
        <v>13083</v>
      </c>
      <c r="B1475" t="s">
        <v>13054</v>
      </c>
      <c r="C1475" t="s">
        <v>13055</v>
      </c>
      <c r="D1475">
        <v>2025</v>
      </c>
      <c r="E1475" t="s">
        <v>2663</v>
      </c>
      <c r="F1475" t="s">
        <v>13084</v>
      </c>
    </row>
    <row r="1476" spans="1:6" x14ac:dyDescent="0.25">
      <c r="A1476" t="s">
        <v>13085</v>
      </c>
      <c r="B1476" t="s">
        <v>13054</v>
      </c>
      <c r="C1476" t="s">
        <v>13055</v>
      </c>
      <c r="D1476">
        <v>2025</v>
      </c>
      <c r="E1476" t="s">
        <v>2663</v>
      </c>
      <c r="F1476" t="s">
        <v>13086</v>
      </c>
    </row>
    <row r="1477" spans="1:6" x14ac:dyDescent="0.25">
      <c r="A1477" t="s">
        <v>13087</v>
      </c>
      <c r="B1477" t="s">
        <v>13054</v>
      </c>
      <c r="C1477" t="s">
        <v>13055</v>
      </c>
      <c r="D1477">
        <v>2025</v>
      </c>
      <c r="E1477" t="s">
        <v>2663</v>
      </c>
      <c r="F1477" t="s">
        <v>13088</v>
      </c>
    </row>
    <row r="1478" spans="1:6" x14ac:dyDescent="0.25">
      <c r="A1478" t="s">
        <v>13089</v>
      </c>
      <c r="B1478" t="s">
        <v>13054</v>
      </c>
      <c r="C1478" t="s">
        <v>13055</v>
      </c>
      <c r="D1478">
        <v>2025</v>
      </c>
      <c r="E1478" t="s">
        <v>2663</v>
      </c>
      <c r="F1478" t="s">
        <v>13090</v>
      </c>
    </row>
    <row r="1479" spans="1:6" x14ac:dyDescent="0.25">
      <c r="A1479" t="s">
        <v>13091</v>
      </c>
      <c r="B1479" t="s">
        <v>13054</v>
      </c>
      <c r="C1479" t="s">
        <v>13055</v>
      </c>
      <c r="D1479">
        <v>2025</v>
      </c>
      <c r="E1479" t="s">
        <v>2663</v>
      </c>
      <c r="F1479" t="s">
        <v>13092</v>
      </c>
    </row>
    <row r="1480" spans="1:6" x14ac:dyDescent="0.25">
      <c r="A1480" t="s">
        <v>13093</v>
      </c>
      <c r="B1480" t="s">
        <v>13054</v>
      </c>
      <c r="C1480" t="s">
        <v>13055</v>
      </c>
      <c r="D1480">
        <v>2025</v>
      </c>
      <c r="E1480" t="s">
        <v>2663</v>
      </c>
      <c r="F1480" t="s">
        <v>13094</v>
      </c>
    </row>
    <row r="1481" spans="1:6" x14ac:dyDescent="0.25">
      <c r="A1481" t="s">
        <v>13095</v>
      </c>
      <c r="B1481" t="s">
        <v>13054</v>
      </c>
      <c r="C1481" t="s">
        <v>13055</v>
      </c>
      <c r="D1481">
        <v>2025</v>
      </c>
      <c r="E1481" t="s">
        <v>2663</v>
      </c>
      <c r="F1481" t="s">
        <v>13096</v>
      </c>
    </row>
    <row r="1482" spans="1:6" x14ac:dyDescent="0.25">
      <c r="A1482" t="s">
        <v>13097</v>
      </c>
      <c r="B1482" t="s">
        <v>13054</v>
      </c>
      <c r="C1482" t="s">
        <v>13055</v>
      </c>
      <c r="D1482">
        <v>2025</v>
      </c>
      <c r="E1482" t="s">
        <v>2663</v>
      </c>
      <c r="F1482" t="s">
        <v>13098</v>
      </c>
    </row>
    <row r="1483" spans="1:6" x14ac:dyDescent="0.25">
      <c r="A1483" t="s">
        <v>13099</v>
      </c>
      <c r="B1483" t="s">
        <v>13054</v>
      </c>
      <c r="C1483" t="s">
        <v>13055</v>
      </c>
      <c r="D1483">
        <v>2025</v>
      </c>
      <c r="E1483" t="s">
        <v>2663</v>
      </c>
      <c r="F1483" t="s">
        <v>13100</v>
      </c>
    </row>
    <row r="1484" spans="1:6" x14ac:dyDescent="0.25">
      <c r="A1484" t="s">
        <v>13101</v>
      </c>
      <c r="B1484" t="s">
        <v>13054</v>
      </c>
      <c r="C1484" t="s">
        <v>13055</v>
      </c>
      <c r="D1484">
        <v>2025</v>
      </c>
      <c r="E1484" t="s">
        <v>2663</v>
      </c>
      <c r="F1484" t="s">
        <v>13102</v>
      </c>
    </row>
    <row r="1485" spans="1:6" x14ac:dyDescent="0.25">
      <c r="A1485" t="s">
        <v>13103</v>
      </c>
      <c r="B1485" t="s">
        <v>12131</v>
      </c>
      <c r="C1485" t="s">
        <v>13104</v>
      </c>
      <c r="D1485">
        <v>2020</v>
      </c>
      <c r="E1485" t="s">
        <v>333</v>
      </c>
      <c r="F1485" t="s">
        <v>13105</v>
      </c>
    </row>
    <row r="1486" spans="1:6" x14ac:dyDescent="0.25">
      <c r="A1486" t="s">
        <v>13106</v>
      </c>
      <c r="B1486" t="s">
        <v>12131</v>
      </c>
      <c r="C1486" t="s">
        <v>13104</v>
      </c>
      <c r="D1486">
        <v>2020</v>
      </c>
      <c r="E1486" t="s">
        <v>333</v>
      </c>
      <c r="F1486" t="s">
        <v>13107</v>
      </c>
    </row>
    <row r="1487" spans="1:6" x14ac:dyDescent="0.25">
      <c r="A1487" t="s">
        <v>13108</v>
      </c>
      <c r="B1487" t="s">
        <v>12131</v>
      </c>
      <c r="C1487" t="s">
        <v>13104</v>
      </c>
      <c r="D1487">
        <v>2020</v>
      </c>
      <c r="E1487" t="s">
        <v>333</v>
      </c>
      <c r="F1487" t="s">
        <v>13109</v>
      </c>
    </row>
    <row r="1488" spans="1:6" x14ac:dyDescent="0.25">
      <c r="A1488" t="s">
        <v>13110</v>
      </c>
      <c r="B1488" t="s">
        <v>12131</v>
      </c>
      <c r="C1488" t="s">
        <v>13104</v>
      </c>
      <c r="D1488">
        <v>2020</v>
      </c>
      <c r="E1488" t="s">
        <v>333</v>
      </c>
      <c r="F1488" t="s">
        <v>13111</v>
      </c>
    </row>
    <row r="1489" spans="1:6" x14ac:dyDescent="0.25">
      <c r="A1489" t="s">
        <v>13112</v>
      </c>
      <c r="B1489" t="s">
        <v>12131</v>
      </c>
      <c r="C1489" t="s">
        <v>13104</v>
      </c>
      <c r="D1489">
        <v>2020</v>
      </c>
      <c r="E1489" t="s">
        <v>333</v>
      </c>
      <c r="F1489" t="s">
        <v>13113</v>
      </c>
    </row>
    <row r="1490" spans="1:6" x14ac:dyDescent="0.25">
      <c r="A1490" t="s">
        <v>13114</v>
      </c>
      <c r="B1490" t="s">
        <v>12131</v>
      </c>
      <c r="C1490" t="s">
        <v>13104</v>
      </c>
      <c r="D1490">
        <v>2020</v>
      </c>
      <c r="E1490" t="s">
        <v>333</v>
      </c>
      <c r="F1490" t="s">
        <v>13115</v>
      </c>
    </row>
    <row r="1491" spans="1:6" x14ac:dyDescent="0.25">
      <c r="A1491" t="s">
        <v>13116</v>
      </c>
      <c r="B1491" t="s">
        <v>12131</v>
      </c>
      <c r="C1491" t="s">
        <v>13104</v>
      </c>
      <c r="D1491">
        <v>2020</v>
      </c>
      <c r="E1491" t="s">
        <v>333</v>
      </c>
      <c r="F1491" t="s">
        <v>13117</v>
      </c>
    </row>
    <row r="1492" spans="1:6" x14ac:dyDescent="0.25">
      <c r="A1492" t="s">
        <v>13118</v>
      </c>
      <c r="B1492" t="s">
        <v>12131</v>
      </c>
      <c r="C1492" t="s">
        <v>13104</v>
      </c>
      <c r="D1492">
        <v>2020</v>
      </c>
      <c r="E1492" t="s">
        <v>333</v>
      </c>
      <c r="F1492" t="s">
        <v>13119</v>
      </c>
    </row>
    <row r="1493" spans="1:6" x14ac:dyDescent="0.25">
      <c r="A1493" t="s">
        <v>4378</v>
      </c>
      <c r="B1493" t="s">
        <v>12131</v>
      </c>
      <c r="C1493" t="s">
        <v>13104</v>
      </c>
      <c r="D1493">
        <v>2020</v>
      </c>
      <c r="E1493" t="s">
        <v>333</v>
      </c>
      <c r="F1493" t="s">
        <v>13120</v>
      </c>
    </row>
    <row r="1494" spans="1:6" x14ac:dyDescent="0.25">
      <c r="A1494" t="s">
        <v>13121</v>
      </c>
      <c r="B1494" t="s">
        <v>12131</v>
      </c>
      <c r="C1494" t="s">
        <v>13104</v>
      </c>
      <c r="D1494">
        <v>2020</v>
      </c>
      <c r="E1494" t="s">
        <v>333</v>
      </c>
      <c r="F1494" t="s">
        <v>13122</v>
      </c>
    </row>
    <row r="1495" spans="1:6" x14ac:dyDescent="0.25">
      <c r="A1495" t="s">
        <v>13123</v>
      </c>
      <c r="B1495" t="s">
        <v>12131</v>
      </c>
      <c r="C1495" t="s">
        <v>13104</v>
      </c>
      <c r="D1495">
        <v>2020</v>
      </c>
      <c r="E1495" t="s">
        <v>333</v>
      </c>
      <c r="F1495" t="s">
        <v>13124</v>
      </c>
    </row>
    <row r="1496" spans="1:6" x14ac:dyDescent="0.25">
      <c r="A1496" t="s">
        <v>13125</v>
      </c>
      <c r="B1496" t="s">
        <v>12131</v>
      </c>
      <c r="C1496" t="s">
        <v>13104</v>
      </c>
      <c r="D1496">
        <v>2020</v>
      </c>
      <c r="E1496" t="s">
        <v>333</v>
      </c>
      <c r="F1496" t="s">
        <v>13126</v>
      </c>
    </row>
    <row r="1497" spans="1:6" x14ac:dyDescent="0.25">
      <c r="A1497" t="s">
        <v>13127</v>
      </c>
      <c r="B1497" t="s">
        <v>12131</v>
      </c>
      <c r="C1497" t="s">
        <v>13104</v>
      </c>
      <c r="D1497">
        <v>2020</v>
      </c>
      <c r="E1497" t="s">
        <v>333</v>
      </c>
      <c r="F1497" t="s">
        <v>13128</v>
      </c>
    </row>
    <row r="1498" spans="1:6" x14ac:dyDescent="0.25">
      <c r="A1498" t="s">
        <v>13129</v>
      </c>
      <c r="B1498" t="s">
        <v>12131</v>
      </c>
      <c r="C1498" t="s">
        <v>13104</v>
      </c>
      <c r="D1498">
        <v>2020</v>
      </c>
      <c r="E1498" t="s">
        <v>333</v>
      </c>
      <c r="F1498" t="s">
        <v>13130</v>
      </c>
    </row>
    <row r="1499" spans="1:6" x14ac:dyDescent="0.25">
      <c r="A1499" t="s">
        <v>13131</v>
      </c>
      <c r="B1499" t="s">
        <v>12131</v>
      </c>
      <c r="C1499" t="s">
        <v>13104</v>
      </c>
      <c r="D1499">
        <v>2020</v>
      </c>
      <c r="E1499" t="s">
        <v>333</v>
      </c>
      <c r="F1499" t="s">
        <v>13132</v>
      </c>
    </row>
    <row r="1500" spans="1:6" x14ac:dyDescent="0.25">
      <c r="A1500" t="s">
        <v>13133</v>
      </c>
      <c r="B1500" t="s">
        <v>12131</v>
      </c>
      <c r="C1500" t="s">
        <v>13104</v>
      </c>
      <c r="D1500">
        <v>2020</v>
      </c>
      <c r="E1500" t="s">
        <v>333</v>
      </c>
      <c r="F1500" t="s">
        <v>13134</v>
      </c>
    </row>
    <row r="1501" spans="1:6" x14ac:dyDescent="0.25">
      <c r="A1501" t="s">
        <v>13135</v>
      </c>
      <c r="B1501" t="s">
        <v>12131</v>
      </c>
      <c r="C1501" t="s">
        <v>13104</v>
      </c>
      <c r="D1501">
        <v>2020</v>
      </c>
      <c r="E1501" t="s">
        <v>333</v>
      </c>
      <c r="F1501" t="s">
        <v>13136</v>
      </c>
    </row>
    <row r="1502" spans="1:6" x14ac:dyDescent="0.25">
      <c r="A1502" t="s">
        <v>13137</v>
      </c>
      <c r="B1502" t="s">
        <v>12131</v>
      </c>
      <c r="C1502" t="s">
        <v>13104</v>
      </c>
      <c r="D1502">
        <v>2020</v>
      </c>
      <c r="E1502" t="s">
        <v>333</v>
      </c>
      <c r="F1502" t="s">
        <v>13138</v>
      </c>
    </row>
    <row r="1503" spans="1:6" x14ac:dyDescent="0.25">
      <c r="A1503" t="s">
        <v>13139</v>
      </c>
      <c r="B1503" t="s">
        <v>12131</v>
      </c>
      <c r="C1503" t="s">
        <v>13104</v>
      </c>
      <c r="D1503">
        <v>2020</v>
      </c>
      <c r="E1503" t="s">
        <v>333</v>
      </c>
      <c r="F1503" t="s">
        <v>13140</v>
      </c>
    </row>
    <row r="1504" spans="1:6" x14ac:dyDescent="0.25">
      <c r="A1504" t="s">
        <v>13141</v>
      </c>
      <c r="B1504" t="s">
        <v>12131</v>
      </c>
      <c r="C1504" t="s">
        <v>13104</v>
      </c>
      <c r="D1504">
        <v>2020</v>
      </c>
      <c r="E1504" t="s">
        <v>333</v>
      </c>
      <c r="F1504" t="s">
        <v>13142</v>
      </c>
    </row>
    <row r="1505" spans="1:6" x14ac:dyDescent="0.25">
      <c r="A1505" t="s">
        <v>13143</v>
      </c>
      <c r="B1505" t="s">
        <v>12131</v>
      </c>
      <c r="C1505" t="s">
        <v>13104</v>
      </c>
      <c r="D1505">
        <v>2020</v>
      </c>
      <c r="E1505" t="s">
        <v>333</v>
      </c>
      <c r="F1505" t="s">
        <v>13144</v>
      </c>
    </row>
    <row r="1506" spans="1:6" x14ac:dyDescent="0.25">
      <c r="A1506" t="s">
        <v>13145</v>
      </c>
      <c r="B1506" t="s">
        <v>12131</v>
      </c>
      <c r="C1506" t="s">
        <v>13104</v>
      </c>
      <c r="D1506">
        <v>2020</v>
      </c>
      <c r="E1506" t="s">
        <v>333</v>
      </c>
      <c r="F1506" t="s">
        <v>13146</v>
      </c>
    </row>
    <row r="1507" spans="1:6" x14ac:dyDescent="0.25">
      <c r="A1507" t="s">
        <v>10894</v>
      </c>
      <c r="B1507" t="s">
        <v>12131</v>
      </c>
      <c r="C1507" t="s">
        <v>13104</v>
      </c>
      <c r="D1507">
        <v>2020</v>
      </c>
      <c r="E1507" t="s">
        <v>333</v>
      </c>
      <c r="F1507" t="s">
        <v>13147</v>
      </c>
    </row>
    <row r="1508" spans="1:6" x14ac:dyDescent="0.25">
      <c r="A1508" t="s">
        <v>13148</v>
      </c>
      <c r="B1508" t="s">
        <v>12131</v>
      </c>
      <c r="C1508" t="s">
        <v>13104</v>
      </c>
      <c r="D1508">
        <v>2020</v>
      </c>
      <c r="E1508" t="s">
        <v>333</v>
      </c>
      <c r="F1508" t="s">
        <v>13149</v>
      </c>
    </row>
    <row r="1509" spans="1:6" x14ac:dyDescent="0.25">
      <c r="A1509" t="s">
        <v>13150</v>
      </c>
      <c r="B1509" t="s">
        <v>12131</v>
      </c>
      <c r="C1509" t="s">
        <v>13104</v>
      </c>
      <c r="D1509">
        <v>2020</v>
      </c>
      <c r="E1509" t="s">
        <v>333</v>
      </c>
      <c r="F1509" t="s">
        <v>13151</v>
      </c>
    </row>
    <row r="1510" spans="1:6" x14ac:dyDescent="0.25">
      <c r="A1510" t="s">
        <v>13152</v>
      </c>
      <c r="B1510" t="s">
        <v>12131</v>
      </c>
      <c r="C1510" t="s">
        <v>13104</v>
      </c>
      <c r="D1510">
        <v>2020</v>
      </c>
      <c r="E1510" t="s">
        <v>333</v>
      </c>
      <c r="F1510" t="s">
        <v>13153</v>
      </c>
    </row>
    <row r="1511" spans="1:6" x14ac:dyDescent="0.25">
      <c r="A1511" t="s">
        <v>13154</v>
      </c>
      <c r="B1511" t="s">
        <v>12131</v>
      </c>
      <c r="C1511" t="s">
        <v>13104</v>
      </c>
      <c r="D1511">
        <v>2020</v>
      </c>
      <c r="E1511" t="s">
        <v>333</v>
      </c>
      <c r="F1511" t="s">
        <v>13155</v>
      </c>
    </row>
    <row r="1512" spans="1:6" x14ac:dyDescent="0.25">
      <c r="A1512" t="s">
        <v>13156</v>
      </c>
      <c r="B1512" t="s">
        <v>12131</v>
      </c>
      <c r="C1512" t="s">
        <v>13104</v>
      </c>
      <c r="D1512">
        <v>2020</v>
      </c>
      <c r="E1512" t="s">
        <v>333</v>
      </c>
      <c r="F1512" t="s">
        <v>13157</v>
      </c>
    </row>
    <row r="1513" spans="1:6" x14ac:dyDescent="0.25">
      <c r="A1513" t="s">
        <v>13158</v>
      </c>
      <c r="B1513" t="s">
        <v>12131</v>
      </c>
      <c r="C1513" t="s">
        <v>13104</v>
      </c>
      <c r="D1513">
        <v>2020</v>
      </c>
      <c r="E1513" t="s">
        <v>333</v>
      </c>
      <c r="F1513" t="s">
        <v>13159</v>
      </c>
    </row>
    <row r="1514" spans="1:6" x14ac:dyDescent="0.25">
      <c r="A1514" t="s">
        <v>13160</v>
      </c>
      <c r="B1514" t="s">
        <v>12131</v>
      </c>
      <c r="C1514" t="s">
        <v>13104</v>
      </c>
      <c r="D1514">
        <v>2020</v>
      </c>
      <c r="E1514" t="s">
        <v>333</v>
      </c>
      <c r="F1514" t="s">
        <v>13161</v>
      </c>
    </row>
    <row r="1515" spans="1:6" x14ac:dyDescent="0.25">
      <c r="A1515" t="s">
        <v>13162</v>
      </c>
      <c r="B1515" t="s">
        <v>12131</v>
      </c>
      <c r="C1515" t="s">
        <v>13104</v>
      </c>
      <c r="D1515">
        <v>2020</v>
      </c>
      <c r="E1515" t="s">
        <v>333</v>
      </c>
      <c r="F1515" t="s">
        <v>13163</v>
      </c>
    </row>
    <row r="1516" spans="1:6" x14ac:dyDescent="0.25">
      <c r="A1516" t="s">
        <v>13164</v>
      </c>
      <c r="B1516" t="s">
        <v>12131</v>
      </c>
      <c r="C1516" t="s">
        <v>13104</v>
      </c>
      <c r="D1516">
        <v>2020</v>
      </c>
      <c r="E1516" t="s">
        <v>333</v>
      </c>
      <c r="F1516" t="s">
        <v>13165</v>
      </c>
    </row>
    <row r="1517" spans="1:6" x14ac:dyDescent="0.25">
      <c r="A1517" t="s">
        <v>13166</v>
      </c>
      <c r="B1517" t="s">
        <v>12131</v>
      </c>
      <c r="C1517" t="s">
        <v>13104</v>
      </c>
      <c r="D1517">
        <v>2020</v>
      </c>
      <c r="E1517" t="s">
        <v>333</v>
      </c>
      <c r="F1517" t="s">
        <v>13167</v>
      </c>
    </row>
    <row r="1518" spans="1:6" x14ac:dyDescent="0.25">
      <c r="A1518" t="s">
        <v>13168</v>
      </c>
      <c r="B1518" t="s">
        <v>12131</v>
      </c>
      <c r="C1518" t="s">
        <v>13104</v>
      </c>
      <c r="D1518">
        <v>2020</v>
      </c>
      <c r="E1518" t="s">
        <v>333</v>
      </c>
      <c r="F1518" t="s">
        <v>13169</v>
      </c>
    </row>
    <row r="1519" spans="1:6" x14ac:dyDescent="0.25">
      <c r="A1519" t="s">
        <v>13170</v>
      </c>
      <c r="B1519" t="s">
        <v>12131</v>
      </c>
      <c r="C1519" t="s">
        <v>13104</v>
      </c>
      <c r="D1519">
        <v>2020</v>
      </c>
      <c r="E1519" t="s">
        <v>333</v>
      </c>
      <c r="F1519" t="s">
        <v>13171</v>
      </c>
    </row>
    <row r="1520" spans="1:6" x14ac:dyDescent="0.25">
      <c r="A1520" t="s">
        <v>13172</v>
      </c>
      <c r="B1520" t="s">
        <v>12131</v>
      </c>
      <c r="C1520" t="s">
        <v>13104</v>
      </c>
      <c r="D1520">
        <v>2020</v>
      </c>
      <c r="E1520" t="s">
        <v>333</v>
      </c>
      <c r="F1520" t="s">
        <v>13173</v>
      </c>
    </row>
    <row r="1521" spans="1:6" x14ac:dyDescent="0.25">
      <c r="A1521" t="s">
        <v>13174</v>
      </c>
      <c r="B1521" t="s">
        <v>12131</v>
      </c>
      <c r="C1521" t="s">
        <v>13104</v>
      </c>
      <c r="D1521">
        <v>2020</v>
      </c>
      <c r="E1521" t="s">
        <v>333</v>
      </c>
      <c r="F1521" t="s">
        <v>13175</v>
      </c>
    </row>
    <row r="1522" spans="1:6" x14ac:dyDescent="0.25">
      <c r="A1522" t="s">
        <v>13176</v>
      </c>
      <c r="B1522" t="s">
        <v>12131</v>
      </c>
      <c r="C1522" t="s">
        <v>13104</v>
      </c>
      <c r="D1522">
        <v>2020</v>
      </c>
      <c r="E1522" t="s">
        <v>333</v>
      </c>
      <c r="F1522" t="s">
        <v>13177</v>
      </c>
    </row>
    <row r="1523" spans="1:6" x14ac:dyDescent="0.25">
      <c r="A1523" t="s">
        <v>13178</v>
      </c>
      <c r="B1523" t="s">
        <v>12131</v>
      </c>
      <c r="C1523" t="s">
        <v>13104</v>
      </c>
      <c r="D1523">
        <v>2020</v>
      </c>
      <c r="E1523" t="s">
        <v>333</v>
      </c>
      <c r="F1523" t="s">
        <v>13179</v>
      </c>
    </row>
    <row r="1524" spans="1:6" x14ac:dyDescent="0.25">
      <c r="A1524" t="s">
        <v>13180</v>
      </c>
      <c r="B1524" t="s">
        <v>12131</v>
      </c>
      <c r="C1524" t="s">
        <v>13104</v>
      </c>
      <c r="D1524">
        <v>2020</v>
      </c>
      <c r="E1524" t="s">
        <v>333</v>
      </c>
      <c r="F1524" t="s">
        <v>13181</v>
      </c>
    </row>
    <row r="1525" spans="1:6" x14ac:dyDescent="0.25">
      <c r="A1525" t="s">
        <v>13182</v>
      </c>
      <c r="B1525" t="s">
        <v>12131</v>
      </c>
      <c r="C1525" t="s">
        <v>13104</v>
      </c>
      <c r="D1525">
        <v>2020</v>
      </c>
      <c r="E1525" t="s">
        <v>333</v>
      </c>
      <c r="F1525" t="s">
        <v>13183</v>
      </c>
    </row>
    <row r="1526" spans="1:6" x14ac:dyDescent="0.25">
      <c r="A1526" t="s">
        <v>13184</v>
      </c>
      <c r="B1526" t="s">
        <v>12131</v>
      </c>
      <c r="C1526" t="s">
        <v>13104</v>
      </c>
      <c r="D1526">
        <v>2021</v>
      </c>
      <c r="E1526" t="s">
        <v>333</v>
      </c>
      <c r="F1526" t="s">
        <v>13185</v>
      </c>
    </row>
    <row r="1527" spans="1:6" x14ac:dyDescent="0.25">
      <c r="A1527" t="s">
        <v>383</v>
      </c>
      <c r="B1527" t="s">
        <v>13186</v>
      </c>
      <c r="C1527" t="s">
        <v>13187</v>
      </c>
      <c r="D1527">
        <v>2017</v>
      </c>
      <c r="E1527" t="s">
        <v>383</v>
      </c>
      <c r="F1527" t="s">
        <v>13188</v>
      </c>
    </row>
    <row r="1528" spans="1:6" x14ac:dyDescent="0.25">
      <c r="A1528" t="s">
        <v>13189</v>
      </c>
      <c r="B1528" t="s">
        <v>13186</v>
      </c>
      <c r="C1528" t="s">
        <v>13187</v>
      </c>
      <c r="D1528">
        <v>2017</v>
      </c>
      <c r="E1528" t="s">
        <v>383</v>
      </c>
      <c r="F1528" t="s">
        <v>13190</v>
      </c>
    </row>
    <row r="1529" spans="1:6" x14ac:dyDescent="0.25">
      <c r="A1529" t="s">
        <v>13191</v>
      </c>
      <c r="B1529" t="s">
        <v>13186</v>
      </c>
      <c r="C1529" t="s">
        <v>13187</v>
      </c>
      <c r="D1529">
        <v>2017</v>
      </c>
      <c r="E1529" t="s">
        <v>383</v>
      </c>
      <c r="F1529" t="s">
        <v>13192</v>
      </c>
    </row>
    <row r="1530" spans="1:6" x14ac:dyDescent="0.25">
      <c r="A1530" t="s">
        <v>13193</v>
      </c>
      <c r="B1530" t="s">
        <v>13186</v>
      </c>
      <c r="C1530" t="s">
        <v>13187</v>
      </c>
      <c r="D1530">
        <v>2017</v>
      </c>
      <c r="E1530" t="s">
        <v>383</v>
      </c>
      <c r="F1530" t="s">
        <v>13194</v>
      </c>
    </row>
    <row r="1531" spans="1:6" x14ac:dyDescent="0.25">
      <c r="A1531" t="s">
        <v>13195</v>
      </c>
      <c r="B1531" t="s">
        <v>13186</v>
      </c>
      <c r="C1531" t="s">
        <v>13187</v>
      </c>
      <c r="D1531">
        <v>2017</v>
      </c>
      <c r="E1531" t="s">
        <v>383</v>
      </c>
      <c r="F1531" t="s">
        <v>13196</v>
      </c>
    </row>
    <row r="1532" spans="1:6" x14ac:dyDescent="0.25">
      <c r="A1532" t="s">
        <v>13197</v>
      </c>
      <c r="B1532" t="s">
        <v>13186</v>
      </c>
      <c r="C1532" t="s">
        <v>13187</v>
      </c>
      <c r="D1532">
        <v>2017</v>
      </c>
      <c r="E1532" t="s">
        <v>383</v>
      </c>
      <c r="F1532" t="s">
        <v>13198</v>
      </c>
    </row>
    <row r="1533" spans="1:6" x14ac:dyDescent="0.25">
      <c r="A1533" t="s">
        <v>13199</v>
      </c>
      <c r="B1533" t="s">
        <v>13186</v>
      </c>
      <c r="C1533" t="s">
        <v>13187</v>
      </c>
      <c r="D1533">
        <v>2017</v>
      </c>
      <c r="E1533" t="s">
        <v>383</v>
      </c>
      <c r="F1533" t="s">
        <v>13200</v>
      </c>
    </row>
    <row r="1534" spans="1:6" x14ac:dyDescent="0.25">
      <c r="A1534" t="s">
        <v>13201</v>
      </c>
      <c r="B1534" t="s">
        <v>13186</v>
      </c>
      <c r="C1534" t="s">
        <v>13187</v>
      </c>
      <c r="D1534">
        <v>2017</v>
      </c>
      <c r="E1534" t="s">
        <v>383</v>
      </c>
      <c r="F1534" t="s">
        <v>13202</v>
      </c>
    </row>
    <row r="1535" spans="1:6" x14ac:dyDescent="0.25">
      <c r="A1535" t="s">
        <v>13203</v>
      </c>
      <c r="B1535" t="s">
        <v>13186</v>
      </c>
      <c r="C1535" t="s">
        <v>13187</v>
      </c>
      <c r="D1535">
        <v>2017</v>
      </c>
      <c r="E1535" t="s">
        <v>383</v>
      </c>
      <c r="F1535" t="s">
        <v>13204</v>
      </c>
    </row>
    <row r="1536" spans="1:6" x14ac:dyDescent="0.25">
      <c r="A1536" t="s">
        <v>13205</v>
      </c>
      <c r="B1536" t="s">
        <v>13186</v>
      </c>
      <c r="C1536" t="s">
        <v>13187</v>
      </c>
      <c r="D1536">
        <v>2017</v>
      </c>
      <c r="E1536" t="s">
        <v>383</v>
      </c>
      <c r="F1536" t="s">
        <v>13206</v>
      </c>
    </row>
    <row r="1537" spans="1:6" x14ac:dyDescent="0.25">
      <c r="A1537" t="s">
        <v>13207</v>
      </c>
      <c r="B1537" t="s">
        <v>13186</v>
      </c>
      <c r="C1537" t="s">
        <v>13187</v>
      </c>
      <c r="D1537">
        <v>2017</v>
      </c>
      <c r="E1537" t="s">
        <v>383</v>
      </c>
      <c r="F1537" t="s">
        <v>13208</v>
      </c>
    </row>
    <row r="1538" spans="1:6" x14ac:dyDescent="0.25">
      <c r="A1538" t="s">
        <v>13209</v>
      </c>
      <c r="B1538" t="s">
        <v>13186</v>
      </c>
      <c r="C1538" t="s">
        <v>13187</v>
      </c>
      <c r="D1538">
        <v>2017</v>
      </c>
      <c r="E1538" t="s">
        <v>383</v>
      </c>
      <c r="F1538" t="s">
        <v>13210</v>
      </c>
    </row>
    <row r="1539" spans="1:6" x14ac:dyDescent="0.25">
      <c r="A1539" t="s">
        <v>13211</v>
      </c>
      <c r="B1539" t="s">
        <v>13186</v>
      </c>
      <c r="C1539" t="s">
        <v>13187</v>
      </c>
      <c r="D1539">
        <v>2017</v>
      </c>
      <c r="E1539" t="s">
        <v>383</v>
      </c>
      <c r="F1539" t="s">
        <v>13212</v>
      </c>
    </row>
    <row r="1540" spans="1:6" x14ac:dyDescent="0.25">
      <c r="A1540" t="s">
        <v>13213</v>
      </c>
      <c r="B1540" t="s">
        <v>13186</v>
      </c>
      <c r="C1540" t="s">
        <v>13187</v>
      </c>
      <c r="D1540">
        <v>2017</v>
      </c>
      <c r="E1540" t="s">
        <v>383</v>
      </c>
      <c r="F1540" t="s">
        <v>13214</v>
      </c>
    </row>
    <row r="1541" spans="1:6" x14ac:dyDescent="0.25">
      <c r="A1541" t="s">
        <v>13215</v>
      </c>
      <c r="B1541" t="s">
        <v>13186</v>
      </c>
      <c r="C1541" t="s">
        <v>13187</v>
      </c>
      <c r="D1541">
        <v>2017</v>
      </c>
      <c r="E1541" t="s">
        <v>383</v>
      </c>
      <c r="F1541" t="s">
        <v>13216</v>
      </c>
    </row>
    <row r="1542" spans="1:6" x14ac:dyDescent="0.25">
      <c r="A1542" t="s">
        <v>13217</v>
      </c>
      <c r="B1542" t="s">
        <v>13186</v>
      </c>
      <c r="C1542" t="s">
        <v>13187</v>
      </c>
      <c r="D1542">
        <v>2017</v>
      </c>
      <c r="E1542" t="s">
        <v>383</v>
      </c>
      <c r="F1542" t="s">
        <v>13218</v>
      </c>
    </row>
    <row r="1543" spans="1:6" x14ac:dyDescent="0.25">
      <c r="A1543" t="s">
        <v>13219</v>
      </c>
      <c r="B1543" t="s">
        <v>13186</v>
      </c>
      <c r="C1543" t="s">
        <v>13187</v>
      </c>
      <c r="D1543">
        <v>2017</v>
      </c>
      <c r="E1543" t="s">
        <v>383</v>
      </c>
      <c r="F1543" t="s">
        <v>13220</v>
      </c>
    </row>
    <row r="1544" spans="1:6" x14ac:dyDescent="0.25">
      <c r="A1544" t="s">
        <v>13221</v>
      </c>
      <c r="B1544" t="s">
        <v>13186</v>
      </c>
      <c r="C1544" t="s">
        <v>13187</v>
      </c>
      <c r="D1544">
        <v>2017</v>
      </c>
      <c r="E1544" t="s">
        <v>383</v>
      </c>
      <c r="F1544" t="s">
        <v>13222</v>
      </c>
    </row>
    <row r="1545" spans="1:6" x14ac:dyDescent="0.25">
      <c r="A1545" t="s">
        <v>13223</v>
      </c>
      <c r="B1545" t="s">
        <v>13186</v>
      </c>
      <c r="C1545" t="s">
        <v>13187</v>
      </c>
      <c r="D1545">
        <v>2017</v>
      </c>
      <c r="E1545" t="s">
        <v>383</v>
      </c>
      <c r="F1545" t="s">
        <v>13224</v>
      </c>
    </row>
    <row r="1546" spans="1:6" x14ac:dyDescent="0.25">
      <c r="A1546" t="s">
        <v>13225</v>
      </c>
      <c r="B1546" t="s">
        <v>13186</v>
      </c>
      <c r="C1546" t="s">
        <v>13187</v>
      </c>
      <c r="D1546">
        <v>2017</v>
      </c>
      <c r="E1546" t="s">
        <v>383</v>
      </c>
      <c r="F1546" t="s">
        <v>13226</v>
      </c>
    </row>
    <row r="1547" spans="1:6" x14ac:dyDescent="0.25">
      <c r="A1547" t="s">
        <v>13227</v>
      </c>
      <c r="B1547" t="s">
        <v>13186</v>
      </c>
      <c r="C1547" t="s">
        <v>13187</v>
      </c>
      <c r="D1547">
        <v>2017</v>
      </c>
      <c r="E1547" t="s">
        <v>383</v>
      </c>
      <c r="F1547" t="s">
        <v>13228</v>
      </c>
    </row>
    <row r="1548" spans="1:6" x14ac:dyDescent="0.25">
      <c r="A1548" t="s">
        <v>13229</v>
      </c>
      <c r="B1548" t="s">
        <v>13186</v>
      </c>
      <c r="C1548" t="s">
        <v>13187</v>
      </c>
      <c r="D1548">
        <v>2017</v>
      </c>
      <c r="E1548" t="s">
        <v>383</v>
      </c>
      <c r="F1548" t="s">
        <v>13230</v>
      </c>
    </row>
    <row r="1549" spans="1:6" x14ac:dyDescent="0.25">
      <c r="A1549" t="s">
        <v>13231</v>
      </c>
      <c r="B1549" t="s">
        <v>13186</v>
      </c>
      <c r="C1549" t="s">
        <v>13187</v>
      </c>
      <c r="D1549">
        <v>2017</v>
      </c>
      <c r="E1549" t="s">
        <v>383</v>
      </c>
      <c r="F1549" t="s">
        <v>13232</v>
      </c>
    </row>
    <row r="1550" spans="1:6" x14ac:dyDescent="0.25">
      <c r="A1550" t="s">
        <v>13233</v>
      </c>
      <c r="B1550" t="s">
        <v>13186</v>
      </c>
      <c r="C1550" t="s">
        <v>13187</v>
      </c>
      <c r="D1550">
        <v>2017</v>
      </c>
      <c r="E1550" t="s">
        <v>383</v>
      </c>
      <c r="F1550" t="s">
        <v>13234</v>
      </c>
    </row>
    <row r="1551" spans="1:6" x14ac:dyDescent="0.25">
      <c r="A1551" t="s">
        <v>13235</v>
      </c>
      <c r="B1551" t="s">
        <v>13186</v>
      </c>
      <c r="C1551" t="s">
        <v>13187</v>
      </c>
      <c r="D1551">
        <v>2017</v>
      </c>
      <c r="E1551" t="s">
        <v>383</v>
      </c>
      <c r="F1551" t="s">
        <v>13236</v>
      </c>
    </row>
    <row r="1552" spans="1:6" x14ac:dyDescent="0.25">
      <c r="A1552" t="s">
        <v>13237</v>
      </c>
      <c r="B1552" t="s">
        <v>13186</v>
      </c>
      <c r="C1552" t="s">
        <v>13187</v>
      </c>
      <c r="D1552">
        <v>2017</v>
      </c>
      <c r="E1552" t="s">
        <v>383</v>
      </c>
      <c r="F1552" t="s">
        <v>13238</v>
      </c>
    </row>
    <row r="1553" spans="1:7" x14ac:dyDescent="0.25">
      <c r="A1553" t="s">
        <v>13239</v>
      </c>
      <c r="B1553" t="s">
        <v>13186</v>
      </c>
      <c r="C1553" t="s">
        <v>13187</v>
      </c>
      <c r="D1553">
        <v>2017</v>
      </c>
      <c r="E1553" t="s">
        <v>383</v>
      </c>
      <c r="F1553" t="s">
        <v>13240</v>
      </c>
    </row>
    <row r="1554" spans="1:7" x14ac:dyDescent="0.25">
      <c r="A1554" t="s">
        <v>13241</v>
      </c>
      <c r="B1554" t="s">
        <v>13186</v>
      </c>
      <c r="C1554" t="s">
        <v>13187</v>
      </c>
      <c r="D1554">
        <v>2017</v>
      </c>
      <c r="E1554" t="s">
        <v>383</v>
      </c>
      <c r="F1554" t="s">
        <v>13242</v>
      </c>
    </row>
    <row r="1555" spans="1:7" x14ac:dyDescent="0.25">
      <c r="A1555" t="s">
        <v>13243</v>
      </c>
      <c r="B1555" t="s">
        <v>13186</v>
      </c>
      <c r="C1555" t="s">
        <v>13187</v>
      </c>
      <c r="D1555">
        <v>2017</v>
      </c>
      <c r="E1555" t="s">
        <v>383</v>
      </c>
      <c r="F1555" t="s">
        <v>13244</v>
      </c>
    </row>
    <row r="1556" spans="1:7" x14ac:dyDescent="0.25">
      <c r="A1556" t="s">
        <v>13245</v>
      </c>
      <c r="B1556" t="s">
        <v>13186</v>
      </c>
      <c r="C1556" t="s">
        <v>13187</v>
      </c>
      <c r="D1556">
        <v>2017</v>
      </c>
      <c r="E1556" t="s">
        <v>383</v>
      </c>
      <c r="F1556" t="s">
        <v>13246</v>
      </c>
    </row>
    <row r="1557" spans="1:7" x14ac:dyDescent="0.25">
      <c r="A1557" t="s">
        <v>13247</v>
      </c>
      <c r="B1557" t="s">
        <v>13248</v>
      </c>
      <c r="C1557" t="s">
        <v>13249</v>
      </c>
      <c r="D1557">
        <v>2023</v>
      </c>
      <c r="E1557" t="s">
        <v>750</v>
      </c>
      <c r="F1557" t="s">
        <v>13250</v>
      </c>
      <c r="G1557" t="s">
        <v>10029</v>
      </c>
    </row>
    <row r="1558" spans="1:7" x14ac:dyDescent="0.25">
      <c r="A1558" t="s">
        <v>13251</v>
      </c>
      <c r="B1558" t="s">
        <v>13248</v>
      </c>
      <c r="C1558" t="s">
        <v>13249</v>
      </c>
      <c r="D1558">
        <v>2023</v>
      </c>
      <c r="E1558" t="s">
        <v>750</v>
      </c>
      <c r="F1558" t="s">
        <v>13252</v>
      </c>
    </row>
    <row r="1559" spans="1:7" x14ac:dyDescent="0.25">
      <c r="A1559" t="s">
        <v>13253</v>
      </c>
      <c r="B1559" t="s">
        <v>13248</v>
      </c>
      <c r="C1559" t="s">
        <v>13249</v>
      </c>
      <c r="D1559">
        <v>2023</v>
      </c>
      <c r="E1559" t="s">
        <v>750</v>
      </c>
      <c r="F1559" t="s">
        <v>13254</v>
      </c>
    </row>
    <row r="1560" spans="1:7" x14ac:dyDescent="0.25">
      <c r="A1560" t="s">
        <v>13255</v>
      </c>
      <c r="B1560" t="s">
        <v>13248</v>
      </c>
      <c r="C1560" t="s">
        <v>13249</v>
      </c>
      <c r="D1560">
        <v>2023</v>
      </c>
      <c r="E1560" t="s">
        <v>750</v>
      </c>
      <c r="F1560" t="s">
        <v>13256</v>
      </c>
    </row>
    <row r="1561" spans="1:7" x14ac:dyDescent="0.25">
      <c r="A1561" t="s">
        <v>13257</v>
      </c>
      <c r="B1561" t="s">
        <v>13248</v>
      </c>
      <c r="C1561" t="s">
        <v>13249</v>
      </c>
      <c r="D1561">
        <v>2023</v>
      </c>
      <c r="E1561" t="s">
        <v>750</v>
      </c>
      <c r="F1561" t="s">
        <v>13258</v>
      </c>
    </row>
    <row r="1562" spans="1:7" x14ac:dyDescent="0.25">
      <c r="A1562" t="s">
        <v>13259</v>
      </c>
      <c r="B1562" t="s">
        <v>13248</v>
      </c>
      <c r="C1562" t="s">
        <v>13249</v>
      </c>
      <c r="D1562">
        <v>2023</v>
      </c>
      <c r="E1562" t="s">
        <v>750</v>
      </c>
      <c r="F1562" t="s">
        <v>13260</v>
      </c>
    </row>
    <row r="1563" spans="1:7" x14ac:dyDescent="0.25">
      <c r="A1563" t="s">
        <v>13261</v>
      </c>
      <c r="B1563" t="s">
        <v>13248</v>
      </c>
      <c r="C1563" t="s">
        <v>13249</v>
      </c>
      <c r="D1563">
        <v>2023</v>
      </c>
      <c r="E1563" t="s">
        <v>750</v>
      </c>
      <c r="F1563" t="s">
        <v>13262</v>
      </c>
    </row>
    <row r="1564" spans="1:7" x14ac:dyDescent="0.25">
      <c r="A1564" t="s">
        <v>13263</v>
      </c>
      <c r="B1564" t="s">
        <v>13248</v>
      </c>
      <c r="C1564" t="s">
        <v>13249</v>
      </c>
      <c r="D1564">
        <v>2023</v>
      </c>
      <c r="E1564" t="s">
        <v>750</v>
      </c>
      <c r="F1564" t="s">
        <v>13264</v>
      </c>
    </row>
    <row r="1565" spans="1:7" x14ac:dyDescent="0.25">
      <c r="A1565" t="s">
        <v>13265</v>
      </c>
      <c r="B1565" t="s">
        <v>13248</v>
      </c>
      <c r="C1565" t="s">
        <v>13249</v>
      </c>
      <c r="D1565">
        <v>2023</v>
      </c>
      <c r="E1565" t="s">
        <v>750</v>
      </c>
      <c r="F1565" t="s">
        <v>13266</v>
      </c>
    </row>
    <row r="1566" spans="1:7" x14ac:dyDescent="0.25">
      <c r="A1566" t="s">
        <v>13267</v>
      </c>
      <c r="B1566" t="s">
        <v>13248</v>
      </c>
      <c r="C1566" t="s">
        <v>13249</v>
      </c>
      <c r="D1566">
        <v>2023</v>
      </c>
      <c r="E1566" t="s">
        <v>750</v>
      </c>
      <c r="F1566" t="s">
        <v>13268</v>
      </c>
    </row>
    <row r="1567" spans="1:7" x14ac:dyDescent="0.25">
      <c r="A1567" t="s">
        <v>13269</v>
      </c>
      <c r="B1567" t="s">
        <v>13248</v>
      </c>
      <c r="C1567" t="s">
        <v>13249</v>
      </c>
      <c r="D1567">
        <v>2023</v>
      </c>
      <c r="E1567" t="s">
        <v>750</v>
      </c>
      <c r="F1567" t="s">
        <v>13270</v>
      </c>
    </row>
    <row r="1568" spans="1:7" x14ac:dyDescent="0.25">
      <c r="A1568" t="s">
        <v>13271</v>
      </c>
      <c r="B1568" t="s">
        <v>13248</v>
      </c>
      <c r="C1568" t="s">
        <v>13249</v>
      </c>
      <c r="D1568">
        <v>2023</v>
      </c>
      <c r="E1568" t="s">
        <v>750</v>
      </c>
      <c r="F1568" t="s">
        <v>13272</v>
      </c>
    </row>
    <row r="1569" spans="1:6" x14ac:dyDescent="0.25">
      <c r="A1569" t="s">
        <v>13273</v>
      </c>
      <c r="B1569" t="s">
        <v>13248</v>
      </c>
      <c r="C1569" t="s">
        <v>13249</v>
      </c>
      <c r="D1569">
        <v>2023</v>
      </c>
      <c r="E1569" t="s">
        <v>750</v>
      </c>
      <c r="F1569" t="s">
        <v>13274</v>
      </c>
    </row>
    <row r="1570" spans="1:6" x14ac:dyDescent="0.25">
      <c r="A1570" t="s">
        <v>13275</v>
      </c>
      <c r="B1570" t="s">
        <v>13248</v>
      </c>
      <c r="C1570" t="s">
        <v>13249</v>
      </c>
      <c r="D1570">
        <v>2023</v>
      </c>
      <c r="E1570" t="s">
        <v>750</v>
      </c>
      <c r="F1570" t="s">
        <v>13276</v>
      </c>
    </row>
    <row r="1571" spans="1:6" x14ac:dyDescent="0.25">
      <c r="A1571" t="s">
        <v>13277</v>
      </c>
      <c r="B1571" t="s">
        <v>13248</v>
      </c>
      <c r="C1571" t="s">
        <v>13249</v>
      </c>
      <c r="D1571">
        <v>2023</v>
      </c>
      <c r="E1571" t="s">
        <v>750</v>
      </c>
      <c r="F1571" t="s">
        <v>13278</v>
      </c>
    </row>
    <row r="1572" spans="1:6" x14ac:dyDescent="0.25">
      <c r="A1572" t="s">
        <v>13279</v>
      </c>
      <c r="B1572" t="s">
        <v>13248</v>
      </c>
      <c r="C1572" t="s">
        <v>13249</v>
      </c>
      <c r="D1572">
        <v>2023</v>
      </c>
      <c r="E1572" t="s">
        <v>750</v>
      </c>
      <c r="F1572" t="s">
        <v>13280</v>
      </c>
    </row>
    <row r="1573" spans="1:6" x14ac:dyDescent="0.25">
      <c r="A1573" t="s">
        <v>13281</v>
      </c>
      <c r="B1573" t="s">
        <v>13248</v>
      </c>
      <c r="C1573" t="s">
        <v>13249</v>
      </c>
      <c r="D1573">
        <v>2023</v>
      </c>
      <c r="E1573" t="s">
        <v>750</v>
      </c>
      <c r="F1573" t="s">
        <v>13282</v>
      </c>
    </row>
    <row r="1574" spans="1:6" x14ac:dyDescent="0.25">
      <c r="A1574" t="s">
        <v>13283</v>
      </c>
      <c r="B1574" t="s">
        <v>13248</v>
      </c>
      <c r="C1574" t="s">
        <v>13249</v>
      </c>
      <c r="D1574">
        <v>2023</v>
      </c>
      <c r="E1574" t="s">
        <v>750</v>
      </c>
      <c r="F1574" t="s">
        <v>13284</v>
      </c>
    </row>
    <row r="1575" spans="1:6" x14ac:dyDescent="0.25">
      <c r="A1575" t="s">
        <v>13285</v>
      </c>
      <c r="B1575" t="s">
        <v>13248</v>
      </c>
      <c r="C1575" t="s">
        <v>13249</v>
      </c>
      <c r="D1575">
        <v>2023</v>
      </c>
      <c r="E1575" t="s">
        <v>750</v>
      </c>
      <c r="F1575" t="s">
        <v>13286</v>
      </c>
    </row>
    <row r="1576" spans="1:6" x14ac:dyDescent="0.25">
      <c r="A1576" t="s">
        <v>13287</v>
      </c>
      <c r="B1576" t="s">
        <v>13248</v>
      </c>
      <c r="C1576" t="s">
        <v>13249</v>
      </c>
      <c r="D1576">
        <v>2023</v>
      </c>
      <c r="E1576" t="s">
        <v>750</v>
      </c>
      <c r="F1576" t="s">
        <v>13288</v>
      </c>
    </row>
    <row r="1577" spans="1:6" x14ac:dyDescent="0.25">
      <c r="A1577" t="s">
        <v>13289</v>
      </c>
      <c r="B1577" t="s">
        <v>13248</v>
      </c>
      <c r="C1577" t="s">
        <v>13249</v>
      </c>
      <c r="D1577">
        <v>2023</v>
      </c>
      <c r="E1577" t="s">
        <v>750</v>
      </c>
      <c r="F1577" t="s">
        <v>13290</v>
      </c>
    </row>
    <row r="1578" spans="1:6" x14ac:dyDescent="0.25">
      <c r="A1578" t="s">
        <v>13291</v>
      </c>
      <c r="B1578" t="s">
        <v>13248</v>
      </c>
      <c r="C1578" t="s">
        <v>13249</v>
      </c>
      <c r="D1578">
        <v>2023</v>
      </c>
      <c r="E1578" t="s">
        <v>750</v>
      </c>
      <c r="F1578" t="s">
        <v>13292</v>
      </c>
    </row>
    <row r="1579" spans="1:6" x14ac:dyDescent="0.25">
      <c r="A1579" t="s">
        <v>13293</v>
      </c>
      <c r="B1579" t="s">
        <v>13248</v>
      </c>
      <c r="C1579" t="s">
        <v>13249</v>
      </c>
      <c r="D1579">
        <v>2023</v>
      </c>
      <c r="E1579" t="s">
        <v>750</v>
      </c>
      <c r="F1579" t="s">
        <v>13294</v>
      </c>
    </row>
    <row r="1580" spans="1:6" x14ac:dyDescent="0.25">
      <c r="A1580" t="s">
        <v>13295</v>
      </c>
      <c r="B1580" t="s">
        <v>13248</v>
      </c>
      <c r="C1580" t="s">
        <v>13249</v>
      </c>
      <c r="D1580">
        <v>2023</v>
      </c>
      <c r="E1580" t="s">
        <v>750</v>
      </c>
      <c r="F1580" t="s">
        <v>13296</v>
      </c>
    </row>
    <row r="1581" spans="1:6" x14ac:dyDescent="0.25">
      <c r="A1581" t="s">
        <v>13297</v>
      </c>
      <c r="B1581" t="s">
        <v>13298</v>
      </c>
      <c r="C1581" t="s">
        <v>13299</v>
      </c>
      <c r="D1581">
        <v>2025</v>
      </c>
      <c r="E1581" t="s">
        <v>750</v>
      </c>
      <c r="F1581" t="s">
        <v>13300</v>
      </c>
    </row>
    <row r="1582" spans="1:6" x14ac:dyDescent="0.25">
      <c r="A1582" t="s">
        <v>13301</v>
      </c>
      <c r="B1582" t="s">
        <v>13298</v>
      </c>
      <c r="C1582" t="s">
        <v>13299</v>
      </c>
      <c r="D1582">
        <v>2025</v>
      </c>
      <c r="E1582" t="s">
        <v>750</v>
      </c>
      <c r="F1582" t="s">
        <v>13302</v>
      </c>
    </row>
    <row r="1583" spans="1:6" x14ac:dyDescent="0.25">
      <c r="A1583" t="s">
        <v>13303</v>
      </c>
      <c r="B1583" t="s">
        <v>13248</v>
      </c>
      <c r="C1583" t="s">
        <v>13299</v>
      </c>
      <c r="D1583">
        <v>2025</v>
      </c>
      <c r="E1583" t="s">
        <v>750</v>
      </c>
      <c r="F1583" t="s">
        <v>13304</v>
      </c>
    </row>
    <row r="1584" spans="1:6" x14ac:dyDescent="0.25">
      <c r="A1584" t="s">
        <v>13305</v>
      </c>
      <c r="B1584" t="s">
        <v>13248</v>
      </c>
      <c r="C1584" t="s">
        <v>13299</v>
      </c>
      <c r="D1584">
        <v>2025</v>
      </c>
      <c r="E1584" t="s">
        <v>750</v>
      </c>
      <c r="F1584" t="s">
        <v>13306</v>
      </c>
    </row>
    <row r="1585" spans="1:6" x14ac:dyDescent="0.25">
      <c r="A1585" t="s">
        <v>746</v>
      </c>
      <c r="B1585" t="s">
        <v>13248</v>
      </c>
      <c r="C1585" t="s">
        <v>13307</v>
      </c>
      <c r="D1585">
        <v>2019</v>
      </c>
      <c r="E1585" t="s">
        <v>746</v>
      </c>
      <c r="F1585" t="s">
        <v>13308</v>
      </c>
    </row>
    <row r="1586" spans="1:6" x14ac:dyDescent="0.25">
      <c r="A1586" t="s">
        <v>13309</v>
      </c>
      <c r="B1586" t="s">
        <v>13248</v>
      </c>
      <c r="C1586" t="s">
        <v>13307</v>
      </c>
      <c r="D1586">
        <v>2019</v>
      </c>
      <c r="E1586" t="s">
        <v>746</v>
      </c>
      <c r="F1586" t="s">
        <v>13310</v>
      </c>
    </row>
    <row r="1587" spans="1:6" x14ac:dyDescent="0.25">
      <c r="A1587" t="s">
        <v>13311</v>
      </c>
      <c r="B1587" t="s">
        <v>13248</v>
      </c>
      <c r="C1587" t="s">
        <v>13307</v>
      </c>
      <c r="D1587">
        <v>2019</v>
      </c>
      <c r="E1587" t="s">
        <v>746</v>
      </c>
      <c r="F1587" t="s">
        <v>13312</v>
      </c>
    </row>
    <row r="1588" spans="1:6" x14ac:dyDescent="0.25">
      <c r="A1588" t="s">
        <v>13313</v>
      </c>
      <c r="B1588" t="s">
        <v>13248</v>
      </c>
      <c r="C1588" t="s">
        <v>13307</v>
      </c>
      <c r="D1588">
        <v>2019</v>
      </c>
      <c r="E1588" t="s">
        <v>746</v>
      </c>
      <c r="F1588" t="s">
        <v>13314</v>
      </c>
    </row>
    <row r="1589" spans="1:6" x14ac:dyDescent="0.25">
      <c r="A1589" t="s">
        <v>13315</v>
      </c>
      <c r="B1589" t="s">
        <v>13248</v>
      </c>
      <c r="C1589" t="s">
        <v>13307</v>
      </c>
      <c r="D1589">
        <v>2019</v>
      </c>
      <c r="E1589" t="s">
        <v>746</v>
      </c>
      <c r="F1589" t="s">
        <v>13316</v>
      </c>
    </row>
    <row r="1590" spans="1:6" x14ac:dyDescent="0.25">
      <c r="A1590" t="s">
        <v>13317</v>
      </c>
      <c r="B1590" t="s">
        <v>13248</v>
      </c>
      <c r="C1590" t="s">
        <v>13307</v>
      </c>
      <c r="D1590">
        <v>2019</v>
      </c>
      <c r="E1590" t="s">
        <v>746</v>
      </c>
      <c r="F1590" t="s">
        <v>13318</v>
      </c>
    </row>
    <row r="1591" spans="1:6" x14ac:dyDescent="0.25">
      <c r="A1591" t="s">
        <v>13319</v>
      </c>
      <c r="B1591" t="s">
        <v>13248</v>
      </c>
      <c r="C1591" t="s">
        <v>13307</v>
      </c>
      <c r="D1591">
        <v>2019</v>
      </c>
      <c r="E1591" t="s">
        <v>746</v>
      </c>
      <c r="F1591" t="s">
        <v>13320</v>
      </c>
    </row>
    <row r="1592" spans="1:6" x14ac:dyDescent="0.25">
      <c r="A1592" t="s">
        <v>13321</v>
      </c>
      <c r="B1592" t="s">
        <v>13248</v>
      </c>
      <c r="C1592" t="s">
        <v>13307</v>
      </c>
      <c r="D1592">
        <v>2019</v>
      </c>
      <c r="E1592" t="s">
        <v>746</v>
      </c>
      <c r="F1592" t="s">
        <v>13322</v>
      </c>
    </row>
    <row r="1593" spans="1:6" x14ac:dyDescent="0.25">
      <c r="A1593" t="s">
        <v>13323</v>
      </c>
      <c r="B1593" t="s">
        <v>13248</v>
      </c>
      <c r="C1593" t="s">
        <v>13307</v>
      </c>
      <c r="D1593">
        <v>2019</v>
      </c>
      <c r="E1593" t="s">
        <v>746</v>
      </c>
      <c r="F1593" t="s">
        <v>13324</v>
      </c>
    </row>
    <row r="1594" spans="1:6" x14ac:dyDescent="0.25">
      <c r="A1594" t="s">
        <v>13325</v>
      </c>
      <c r="B1594" t="s">
        <v>13248</v>
      </c>
      <c r="C1594" t="s">
        <v>13307</v>
      </c>
      <c r="D1594">
        <v>2019</v>
      </c>
      <c r="E1594" t="s">
        <v>746</v>
      </c>
      <c r="F1594" t="s">
        <v>13326</v>
      </c>
    </row>
    <row r="1595" spans="1:6" x14ac:dyDescent="0.25">
      <c r="A1595" t="s">
        <v>13327</v>
      </c>
      <c r="B1595" t="s">
        <v>13248</v>
      </c>
      <c r="C1595" t="s">
        <v>13307</v>
      </c>
      <c r="D1595">
        <v>2019</v>
      </c>
      <c r="E1595" t="s">
        <v>746</v>
      </c>
      <c r="F1595" t="s">
        <v>13328</v>
      </c>
    </row>
    <row r="1596" spans="1:6" x14ac:dyDescent="0.25">
      <c r="A1596" t="s">
        <v>13329</v>
      </c>
      <c r="B1596" t="s">
        <v>13248</v>
      </c>
      <c r="C1596" t="s">
        <v>13307</v>
      </c>
      <c r="D1596">
        <v>2019</v>
      </c>
      <c r="E1596" t="s">
        <v>746</v>
      </c>
      <c r="F1596" t="s">
        <v>13330</v>
      </c>
    </row>
    <row r="1597" spans="1:6" x14ac:dyDescent="0.25">
      <c r="A1597" t="s">
        <v>13331</v>
      </c>
      <c r="B1597" t="s">
        <v>13248</v>
      </c>
      <c r="C1597" t="s">
        <v>13307</v>
      </c>
      <c r="D1597">
        <v>2019</v>
      </c>
      <c r="E1597" t="s">
        <v>746</v>
      </c>
      <c r="F1597" t="s">
        <v>13332</v>
      </c>
    </row>
    <row r="1598" spans="1:6" x14ac:dyDescent="0.25">
      <c r="A1598" t="s">
        <v>13333</v>
      </c>
      <c r="B1598" t="s">
        <v>13248</v>
      </c>
      <c r="C1598" t="s">
        <v>13307</v>
      </c>
      <c r="D1598">
        <v>2019</v>
      </c>
      <c r="E1598" t="s">
        <v>746</v>
      </c>
      <c r="F1598" t="s">
        <v>13334</v>
      </c>
    </row>
    <row r="1599" spans="1:6" x14ac:dyDescent="0.25">
      <c r="A1599" t="s">
        <v>13335</v>
      </c>
      <c r="B1599" t="s">
        <v>13248</v>
      </c>
      <c r="C1599" t="s">
        <v>13307</v>
      </c>
      <c r="D1599">
        <v>2019</v>
      </c>
      <c r="E1599" t="s">
        <v>746</v>
      </c>
      <c r="F1599" t="s">
        <v>13336</v>
      </c>
    </row>
    <row r="1600" spans="1:6" x14ac:dyDescent="0.25">
      <c r="A1600" t="s">
        <v>13337</v>
      </c>
      <c r="B1600" t="s">
        <v>13248</v>
      </c>
      <c r="C1600" t="s">
        <v>13307</v>
      </c>
      <c r="D1600">
        <v>2019</v>
      </c>
      <c r="E1600" t="s">
        <v>746</v>
      </c>
      <c r="F1600" t="s">
        <v>13338</v>
      </c>
    </row>
    <row r="1601" spans="1:6" x14ac:dyDescent="0.25">
      <c r="A1601" t="s">
        <v>13339</v>
      </c>
      <c r="B1601" t="s">
        <v>13248</v>
      </c>
      <c r="C1601" t="s">
        <v>13307</v>
      </c>
      <c r="D1601">
        <v>2019</v>
      </c>
      <c r="E1601" t="s">
        <v>746</v>
      </c>
      <c r="F1601" t="s">
        <v>13340</v>
      </c>
    </row>
    <row r="1602" spans="1:6" x14ac:dyDescent="0.25">
      <c r="A1602" t="s">
        <v>13341</v>
      </c>
      <c r="B1602" t="s">
        <v>13248</v>
      </c>
      <c r="C1602" t="s">
        <v>13307</v>
      </c>
      <c r="D1602">
        <v>2019</v>
      </c>
      <c r="E1602" t="s">
        <v>746</v>
      </c>
      <c r="F1602" t="s">
        <v>13342</v>
      </c>
    </row>
    <row r="1603" spans="1:6" x14ac:dyDescent="0.25">
      <c r="A1603" t="s">
        <v>13343</v>
      </c>
      <c r="B1603" t="s">
        <v>13248</v>
      </c>
      <c r="C1603" t="s">
        <v>13307</v>
      </c>
      <c r="D1603">
        <v>2019</v>
      </c>
      <c r="E1603" t="s">
        <v>746</v>
      </c>
      <c r="F1603" t="s">
        <v>13344</v>
      </c>
    </row>
    <row r="1604" spans="1:6" x14ac:dyDescent="0.25">
      <c r="A1604" t="s">
        <v>13345</v>
      </c>
      <c r="B1604" t="s">
        <v>13248</v>
      </c>
      <c r="C1604" t="s">
        <v>13307</v>
      </c>
      <c r="D1604">
        <v>2019</v>
      </c>
      <c r="E1604" t="s">
        <v>746</v>
      </c>
      <c r="F1604" t="s">
        <v>13346</v>
      </c>
    </row>
    <row r="1605" spans="1:6" x14ac:dyDescent="0.25">
      <c r="A1605" t="s">
        <v>13347</v>
      </c>
      <c r="B1605" t="s">
        <v>13248</v>
      </c>
      <c r="C1605" t="s">
        <v>13307</v>
      </c>
      <c r="D1605">
        <v>2019</v>
      </c>
      <c r="E1605" t="s">
        <v>746</v>
      </c>
      <c r="F1605" t="s">
        <v>13348</v>
      </c>
    </row>
    <row r="1606" spans="1:6" x14ac:dyDescent="0.25">
      <c r="A1606" t="s">
        <v>13349</v>
      </c>
      <c r="B1606" t="s">
        <v>13248</v>
      </c>
      <c r="C1606" t="s">
        <v>13307</v>
      </c>
      <c r="D1606">
        <v>2019</v>
      </c>
      <c r="E1606" t="s">
        <v>746</v>
      </c>
      <c r="F1606" t="s">
        <v>13350</v>
      </c>
    </row>
    <row r="1607" spans="1:6" x14ac:dyDescent="0.25">
      <c r="A1607" t="s">
        <v>13351</v>
      </c>
      <c r="B1607" t="s">
        <v>13248</v>
      </c>
      <c r="C1607" t="s">
        <v>13307</v>
      </c>
      <c r="D1607">
        <v>2019</v>
      </c>
      <c r="E1607" t="s">
        <v>746</v>
      </c>
      <c r="F1607" t="s">
        <v>13352</v>
      </c>
    </row>
    <row r="1608" spans="1:6" x14ac:dyDescent="0.25">
      <c r="A1608" t="s">
        <v>763</v>
      </c>
      <c r="B1608" t="s">
        <v>13353</v>
      </c>
      <c r="C1608" t="s">
        <v>13354</v>
      </c>
      <c r="D1608">
        <v>2021</v>
      </c>
      <c r="E1608" t="s">
        <v>763</v>
      </c>
      <c r="F1608" t="s">
        <v>13355</v>
      </c>
    </row>
    <row r="1609" spans="1:6" x14ac:dyDescent="0.25">
      <c r="A1609" t="s">
        <v>13356</v>
      </c>
      <c r="B1609" t="s">
        <v>13353</v>
      </c>
      <c r="C1609" t="s">
        <v>13354</v>
      </c>
      <c r="D1609">
        <v>2021</v>
      </c>
      <c r="E1609" t="s">
        <v>763</v>
      </c>
      <c r="F1609" t="s">
        <v>13357</v>
      </c>
    </row>
    <row r="1610" spans="1:6" x14ac:dyDescent="0.25">
      <c r="A1610" t="s">
        <v>13358</v>
      </c>
      <c r="B1610" t="s">
        <v>13353</v>
      </c>
      <c r="C1610" t="s">
        <v>13354</v>
      </c>
      <c r="D1610">
        <v>2021</v>
      </c>
      <c r="E1610" t="s">
        <v>763</v>
      </c>
      <c r="F1610" t="s">
        <v>13359</v>
      </c>
    </row>
    <row r="1611" spans="1:6" x14ac:dyDescent="0.25">
      <c r="A1611" t="s">
        <v>13360</v>
      </c>
      <c r="B1611" t="s">
        <v>13353</v>
      </c>
      <c r="C1611" t="s">
        <v>13354</v>
      </c>
      <c r="D1611">
        <v>2021</v>
      </c>
      <c r="E1611" t="s">
        <v>763</v>
      </c>
      <c r="F1611" t="s">
        <v>13361</v>
      </c>
    </row>
    <row r="1612" spans="1:6" x14ac:dyDescent="0.25">
      <c r="A1612" t="s">
        <v>13362</v>
      </c>
      <c r="B1612" t="s">
        <v>13353</v>
      </c>
      <c r="C1612" t="s">
        <v>13354</v>
      </c>
      <c r="D1612">
        <v>2021</v>
      </c>
      <c r="E1612" t="s">
        <v>763</v>
      </c>
      <c r="F1612" t="s">
        <v>13363</v>
      </c>
    </row>
    <row r="1613" spans="1:6" x14ac:dyDescent="0.25">
      <c r="A1613" t="s">
        <v>13364</v>
      </c>
      <c r="B1613" t="s">
        <v>13353</v>
      </c>
      <c r="C1613" t="s">
        <v>13354</v>
      </c>
      <c r="D1613">
        <v>2021</v>
      </c>
      <c r="E1613" t="s">
        <v>763</v>
      </c>
      <c r="F1613" t="s">
        <v>13365</v>
      </c>
    </row>
    <row r="1614" spans="1:6" x14ac:dyDescent="0.25">
      <c r="A1614" t="s">
        <v>13366</v>
      </c>
      <c r="B1614" t="s">
        <v>13353</v>
      </c>
      <c r="C1614" t="s">
        <v>13354</v>
      </c>
      <c r="D1614">
        <v>2021</v>
      </c>
      <c r="E1614" t="s">
        <v>763</v>
      </c>
      <c r="F1614" t="s">
        <v>13367</v>
      </c>
    </row>
    <row r="1615" spans="1:6" x14ac:dyDescent="0.25">
      <c r="A1615" t="s">
        <v>13368</v>
      </c>
      <c r="B1615" t="s">
        <v>13353</v>
      </c>
      <c r="C1615" t="s">
        <v>13354</v>
      </c>
      <c r="D1615">
        <v>2021</v>
      </c>
      <c r="E1615" t="s">
        <v>763</v>
      </c>
      <c r="F1615" t="s">
        <v>13369</v>
      </c>
    </row>
    <row r="1616" spans="1:6" x14ac:dyDescent="0.25">
      <c r="A1616" t="s">
        <v>13370</v>
      </c>
      <c r="B1616" t="s">
        <v>13353</v>
      </c>
      <c r="C1616" t="s">
        <v>13354</v>
      </c>
      <c r="D1616">
        <v>2021</v>
      </c>
      <c r="E1616" t="s">
        <v>763</v>
      </c>
      <c r="F1616" t="s">
        <v>13371</v>
      </c>
    </row>
    <row r="1617" spans="1:6" x14ac:dyDescent="0.25">
      <c r="A1617" t="s">
        <v>13372</v>
      </c>
      <c r="B1617" t="s">
        <v>13353</v>
      </c>
      <c r="C1617" t="s">
        <v>13354</v>
      </c>
      <c r="D1617">
        <v>2021</v>
      </c>
      <c r="E1617" t="s">
        <v>763</v>
      </c>
      <c r="F1617" t="s">
        <v>13373</v>
      </c>
    </row>
    <row r="1618" spans="1:6" x14ac:dyDescent="0.25">
      <c r="A1618" t="s">
        <v>13374</v>
      </c>
      <c r="B1618" t="s">
        <v>13353</v>
      </c>
      <c r="C1618" t="s">
        <v>13354</v>
      </c>
      <c r="D1618">
        <v>2021</v>
      </c>
      <c r="E1618" t="s">
        <v>763</v>
      </c>
      <c r="F1618" t="s">
        <v>13375</v>
      </c>
    </row>
    <row r="1619" spans="1:6" x14ac:dyDescent="0.25">
      <c r="A1619" t="s">
        <v>13376</v>
      </c>
      <c r="B1619" t="s">
        <v>13353</v>
      </c>
      <c r="C1619" t="s">
        <v>13354</v>
      </c>
      <c r="D1619">
        <v>2021</v>
      </c>
      <c r="E1619" t="s">
        <v>763</v>
      </c>
      <c r="F1619" t="s">
        <v>13377</v>
      </c>
    </row>
    <row r="1620" spans="1:6" x14ac:dyDescent="0.25">
      <c r="A1620" t="s">
        <v>13378</v>
      </c>
      <c r="B1620" t="s">
        <v>13353</v>
      </c>
      <c r="C1620" t="s">
        <v>13354</v>
      </c>
      <c r="D1620">
        <v>2021</v>
      </c>
      <c r="E1620" t="s">
        <v>763</v>
      </c>
      <c r="F1620" t="s">
        <v>13379</v>
      </c>
    </row>
    <row r="1621" spans="1:6" x14ac:dyDescent="0.25">
      <c r="A1621" t="s">
        <v>13380</v>
      </c>
      <c r="B1621" t="s">
        <v>13353</v>
      </c>
      <c r="C1621" t="s">
        <v>13354</v>
      </c>
      <c r="D1621">
        <v>2021</v>
      </c>
      <c r="E1621" t="s">
        <v>763</v>
      </c>
      <c r="F1621" t="s">
        <v>13381</v>
      </c>
    </row>
    <row r="1622" spans="1:6" x14ac:dyDescent="0.25">
      <c r="A1622" t="s">
        <v>13382</v>
      </c>
      <c r="B1622" t="s">
        <v>13353</v>
      </c>
      <c r="C1622" t="s">
        <v>13354</v>
      </c>
      <c r="D1622">
        <v>2021</v>
      </c>
      <c r="E1622" t="s">
        <v>763</v>
      </c>
      <c r="F1622" t="s">
        <v>13383</v>
      </c>
    </row>
    <row r="1623" spans="1:6" x14ac:dyDescent="0.25">
      <c r="A1623" t="s">
        <v>13384</v>
      </c>
      <c r="B1623" t="s">
        <v>13353</v>
      </c>
      <c r="C1623" t="s">
        <v>13354</v>
      </c>
      <c r="D1623">
        <v>2021</v>
      </c>
      <c r="E1623" t="s">
        <v>763</v>
      </c>
      <c r="F1623" t="s">
        <v>13385</v>
      </c>
    </row>
    <row r="1624" spans="1:6" x14ac:dyDescent="0.25">
      <c r="A1624" t="s">
        <v>13386</v>
      </c>
      <c r="B1624" t="s">
        <v>13353</v>
      </c>
      <c r="C1624" t="s">
        <v>13354</v>
      </c>
      <c r="D1624">
        <v>2021</v>
      </c>
      <c r="E1624" t="s">
        <v>763</v>
      </c>
      <c r="F1624" t="s">
        <v>13387</v>
      </c>
    </row>
    <row r="1625" spans="1:6" x14ac:dyDescent="0.25">
      <c r="A1625" t="s">
        <v>13388</v>
      </c>
      <c r="B1625" t="s">
        <v>13353</v>
      </c>
      <c r="C1625" t="s">
        <v>13354</v>
      </c>
      <c r="D1625">
        <v>2021</v>
      </c>
      <c r="E1625" t="s">
        <v>763</v>
      </c>
      <c r="F1625" t="s">
        <v>13389</v>
      </c>
    </row>
    <row r="1626" spans="1:6" x14ac:dyDescent="0.25">
      <c r="A1626" t="s">
        <v>13390</v>
      </c>
      <c r="B1626" t="s">
        <v>13353</v>
      </c>
      <c r="C1626" t="s">
        <v>13354</v>
      </c>
      <c r="D1626">
        <v>2021</v>
      </c>
      <c r="E1626" t="s">
        <v>763</v>
      </c>
      <c r="F1626" t="s">
        <v>13391</v>
      </c>
    </row>
    <row r="1627" spans="1:6" x14ac:dyDescent="0.25">
      <c r="A1627" t="s">
        <v>13392</v>
      </c>
      <c r="B1627" t="s">
        <v>13353</v>
      </c>
      <c r="C1627" t="s">
        <v>13354</v>
      </c>
      <c r="D1627">
        <v>2021</v>
      </c>
      <c r="E1627" t="s">
        <v>763</v>
      </c>
      <c r="F1627" t="s">
        <v>13393</v>
      </c>
    </row>
    <row r="1628" spans="1:6" x14ac:dyDescent="0.25">
      <c r="A1628" t="s">
        <v>13394</v>
      </c>
      <c r="B1628" t="s">
        <v>13353</v>
      </c>
      <c r="C1628" t="s">
        <v>13354</v>
      </c>
      <c r="D1628">
        <v>2021</v>
      </c>
      <c r="E1628" t="s">
        <v>763</v>
      </c>
      <c r="F1628" t="s">
        <v>13395</v>
      </c>
    </row>
    <row r="1629" spans="1:6" x14ac:dyDescent="0.25">
      <c r="A1629" t="s">
        <v>13396</v>
      </c>
      <c r="B1629" t="s">
        <v>13353</v>
      </c>
      <c r="C1629" t="s">
        <v>13354</v>
      </c>
      <c r="D1629">
        <v>2021</v>
      </c>
      <c r="E1629" t="s">
        <v>763</v>
      </c>
      <c r="F1629" t="s">
        <v>13397</v>
      </c>
    </row>
    <row r="1630" spans="1:6" x14ac:dyDescent="0.25">
      <c r="A1630" t="s">
        <v>13398</v>
      </c>
      <c r="B1630" t="s">
        <v>13353</v>
      </c>
      <c r="C1630" t="s">
        <v>13354</v>
      </c>
      <c r="D1630">
        <v>2021</v>
      </c>
      <c r="E1630" t="s">
        <v>763</v>
      </c>
      <c r="F1630" t="s">
        <v>13399</v>
      </c>
    </row>
    <row r="1631" spans="1:6" x14ac:dyDescent="0.25">
      <c r="A1631" t="s">
        <v>13400</v>
      </c>
      <c r="B1631" t="s">
        <v>13353</v>
      </c>
      <c r="C1631" t="s">
        <v>13354</v>
      </c>
      <c r="D1631">
        <v>2021</v>
      </c>
      <c r="E1631" t="s">
        <v>763</v>
      </c>
      <c r="F1631" t="s">
        <v>13401</v>
      </c>
    </row>
    <row r="1632" spans="1:6" x14ac:dyDescent="0.25">
      <c r="A1632" t="s">
        <v>13402</v>
      </c>
      <c r="B1632" t="s">
        <v>13353</v>
      </c>
      <c r="C1632" t="s">
        <v>13354</v>
      </c>
      <c r="D1632">
        <v>2021</v>
      </c>
      <c r="E1632" t="s">
        <v>763</v>
      </c>
      <c r="F1632" t="s">
        <v>13403</v>
      </c>
    </row>
    <row r="1633" spans="1:6" x14ac:dyDescent="0.25">
      <c r="A1633" t="s">
        <v>13404</v>
      </c>
      <c r="B1633" t="s">
        <v>13353</v>
      </c>
      <c r="C1633" t="s">
        <v>13354</v>
      </c>
      <c r="D1633">
        <v>2021</v>
      </c>
      <c r="E1633" t="s">
        <v>763</v>
      </c>
      <c r="F1633" t="s">
        <v>13405</v>
      </c>
    </row>
    <row r="1634" spans="1:6" x14ac:dyDescent="0.25">
      <c r="A1634" t="s">
        <v>13406</v>
      </c>
      <c r="B1634" t="s">
        <v>13353</v>
      </c>
      <c r="C1634" t="s">
        <v>13354</v>
      </c>
      <c r="D1634">
        <v>2021</v>
      </c>
      <c r="E1634" t="s">
        <v>763</v>
      </c>
      <c r="F1634" t="s">
        <v>13407</v>
      </c>
    </row>
    <row r="1635" spans="1:6" x14ac:dyDescent="0.25">
      <c r="A1635" t="s">
        <v>13408</v>
      </c>
      <c r="B1635" t="s">
        <v>13353</v>
      </c>
      <c r="C1635" t="s">
        <v>13354</v>
      </c>
      <c r="D1635">
        <v>2021</v>
      </c>
      <c r="E1635" t="s">
        <v>763</v>
      </c>
      <c r="F1635" t="s">
        <v>13409</v>
      </c>
    </row>
    <row r="1636" spans="1:6" x14ac:dyDescent="0.25">
      <c r="A1636" t="s">
        <v>13410</v>
      </c>
      <c r="B1636" t="s">
        <v>13353</v>
      </c>
      <c r="C1636" t="s">
        <v>13354</v>
      </c>
      <c r="D1636">
        <v>2021</v>
      </c>
      <c r="E1636" t="s">
        <v>763</v>
      </c>
      <c r="F1636" t="s">
        <v>13411</v>
      </c>
    </row>
    <row r="1637" spans="1:6" x14ac:dyDescent="0.25">
      <c r="A1637" t="s">
        <v>13412</v>
      </c>
      <c r="B1637" t="s">
        <v>13353</v>
      </c>
      <c r="C1637" t="s">
        <v>13354</v>
      </c>
      <c r="D1637">
        <v>2021</v>
      </c>
      <c r="E1637" t="s">
        <v>763</v>
      </c>
      <c r="F1637" t="s">
        <v>13413</v>
      </c>
    </row>
    <row r="1638" spans="1:6" x14ac:dyDescent="0.25">
      <c r="A1638" t="s">
        <v>13414</v>
      </c>
      <c r="B1638" t="s">
        <v>13353</v>
      </c>
      <c r="C1638" t="s">
        <v>13354</v>
      </c>
      <c r="D1638">
        <v>2021</v>
      </c>
      <c r="E1638" t="s">
        <v>763</v>
      </c>
      <c r="F1638" t="s">
        <v>13415</v>
      </c>
    </row>
    <row r="1639" spans="1:6" x14ac:dyDescent="0.25">
      <c r="A1639" t="s">
        <v>13416</v>
      </c>
      <c r="B1639" t="s">
        <v>13353</v>
      </c>
      <c r="C1639" t="s">
        <v>13354</v>
      </c>
      <c r="D1639">
        <v>2021</v>
      </c>
      <c r="E1639" t="s">
        <v>763</v>
      </c>
      <c r="F1639" t="s">
        <v>13417</v>
      </c>
    </row>
    <row r="1640" spans="1:6" x14ac:dyDescent="0.25">
      <c r="A1640" t="s">
        <v>13418</v>
      </c>
      <c r="B1640" t="s">
        <v>13353</v>
      </c>
      <c r="C1640" t="s">
        <v>13354</v>
      </c>
      <c r="D1640">
        <v>2021</v>
      </c>
      <c r="E1640" t="s">
        <v>763</v>
      </c>
      <c r="F1640" t="s">
        <v>13419</v>
      </c>
    </row>
    <row r="1641" spans="1:6" x14ac:dyDescent="0.25">
      <c r="A1641" t="s">
        <v>13420</v>
      </c>
      <c r="B1641" t="s">
        <v>13353</v>
      </c>
      <c r="C1641" t="s">
        <v>13354</v>
      </c>
      <c r="D1641">
        <v>2021</v>
      </c>
      <c r="E1641" t="s">
        <v>763</v>
      </c>
      <c r="F1641" t="s">
        <v>13421</v>
      </c>
    </row>
    <row r="1642" spans="1:6" x14ac:dyDescent="0.25">
      <c r="A1642" t="s">
        <v>13422</v>
      </c>
      <c r="B1642" t="s">
        <v>13353</v>
      </c>
      <c r="C1642" t="s">
        <v>13354</v>
      </c>
      <c r="D1642">
        <v>2021</v>
      </c>
      <c r="E1642" t="s">
        <v>763</v>
      </c>
      <c r="F1642" t="s">
        <v>13423</v>
      </c>
    </row>
    <row r="1643" spans="1:6" x14ac:dyDescent="0.25">
      <c r="A1643" t="s">
        <v>13424</v>
      </c>
      <c r="B1643" t="s">
        <v>13353</v>
      </c>
      <c r="C1643" t="s">
        <v>13354</v>
      </c>
      <c r="D1643">
        <v>2021</v>
      </c>
      <c r="E1643" t="s">
        <v>763</v>
      </c>
      <c r="F1643" t="s">
        <v>13425</v>
      </c>
    </row>
    <row r="1644" spans="1:6" x14ac:dyDescent="0.25">
      <c r="A1644" t="s">
        <v>13426</v>
      </c>
      <c r="B1644" t="s">
        <v>13353</v>
      </c>
      <c r="C1644" t="s">
        <v>13354</v>
      </c>
      <c r="D1644">
        <v>2021</v>
      </c>
      <c r="E1644" t="s">
        <v>763</v>
      </c>
      <c r="F1644" t="s">
        <v>13427</v>
      </c>
    </row>
    <row r="1645" spans="1:6" x14ac:dyDescent="0.25">
      <c r="A1645" t="s">
        <v>13428</v>
      </c>
      <c r="B1645" t="s">
        <v>13353</v>
      </c>
      <c r="C1645" t="s">
        <v>13354</v>
      </c>
      <c r="D1645">
        <v>2021</v>
      </c>
      <c r="E1645" t="s">
        <v>763</v>
      </c>
      <c r="F1645" t="s">
        <v>13429</v>
      </c>
    </row>
    <row r="1646" spans="1:6" x14ac:dyDescent="0.25">
      <c r="A1646" t="s">
        <v>13430</v>
      </c>
      <c r="B1646" t="s">
        <v>13353</v>
      </c>
      <c r="C1646" t="s">
        <v>13354</v>
      </c>
      <c r="D1646">
        <v>2021</v>
      </c>
      <c r="E1646" t="s">
        <v>763</v>
      </c>
      <c r="F1646" t="s">
        <v>13431</v>
      </c>
    </row>
    <row r="1647" spans="1:6" x14ac:dyDescent="0.25">
      <c r="A1647" t="s">
        <v>13432</v>
      </c>
      <c r="B1647" t="s">
        <v>13353</v>
      </c>
      <c r="C1647" t="s">
        <v>13354</v>
      </c>
      <c r="D1647">
        <v>2021</v>
      </c>
      <c r="E1647" t="s">
        <v>763</v>
      </c>
      <c r="F1647" t="s">
        <v>13433</v>
      </c>
    </row>
    <row r="1648" spans="1:6" x14ac:dyDescent="0.25">
      <c r="A1648" t="s">
        <v>13434</v>
      </c>
      <c r="B1648" t="s">
        <v>13353</v>
      </c>
      <c r="C1648" t="s">
        <v>13354</v>
      </c>
      <c r="D1648">
        <v>2021</v>
      </c>
      <c r="E1648" t="s">
        <v>763</v>
      </c>
      <c r="F1648" t="s">
        <v>13435</v>
      </c>
    </row>
    <row r="1649" spans="1:6" x14ac:dyDescent="0.25">
      <c r="A1649" t="s">
        <v>13436</v>
      </c>
      <c r="B1649" t="s">
        <v>13353</v>
      </c>
      <c r="C1649" t="s">
        <v>13354</v>
      </c>
      <c r="D1649">
        <v>2021</v>
      </c>
      <c r="E1649" t="s">
        <v>763</v>
      </c>
      <c r="F1649" t="s">
        <v>13437</v>
      </c>
    </row>
    <row r="1650" spans="1:6" x14ac:dyDescent="0.25">
      <c r="A1650" t="s">
        <v>13438</v>
      </c>
      <c r="B1650" t="s">
        <v>13353</v>
      </c>
      <c r="C1650" t="s">
        <v>13354</v>
      </c>
      <c r="D1650">
        <v>2021</v>
      </c>
      <c r="E1650" t="s">
        <v>763</v>
      </c>
      <c r="F1650" t="s">
        <v>13439</v>
      </c>
    </row>
    <row r="1651" spans="1:6" x14ac:dyDescent="0.25">
      <c r="A1651" t="s">
        <v>13440</v>
      </c>
      <c r="B1651" t="s">
        <v>13353</v>
      </c>
      <c r="C1651" t="s">
        <v>13354</v>
      </c>
      <c r="D1651">
        <v>2021</v>
      </c>
      <c r="E1651" t="s">
        <v>763</v>
      </c>
      <c r="F1651" t="s">
        <v>13441</v>
      </c>
    </row>
    <row r="1652" spans="1:6" x14ac:dyDescent="0.25">
      <c r="A1652" t="s">
        <v>13442</v>
      </c>
      <c r="B1652" t="s">
        <v>13353</v>
      </c>
      <c r="C1652" t="s">
        <v>13354</v>
      </c>
      <c r="D1652">
        <v>2021</v>
      </c>
      <c r="E1652" t="s">
        <v>763</v>
      </c>
      <c r="F1652" t="s">
        <v>13443</v>
      </c>
    </row>
    <row r="1653" spans="1:6" x14ac:dyDescent="0.25">
      <c r="A1653" t="s">
        <v>13444</v>
      </c>
      <c r="B1653" t="s">
        <v>13353</v>
      </c>
      <c r="C1653" t="s">
        <v>13354</v>
      </c>
      <c r="D1653">
        <v>2021</v>
      </c>
      <c r="E1653" t="s">
        <v>763</v>
      </c>
      <c r="F1653" t="s">
        <v>13445</v>
      </c>
    </row>
    <row r="1654" spans="1:6" x14ac:dyDescent="0.25">
      <c r="A1654" t="s">
        <v>13446</v>
      </c>
      <c r="B1654" t="s">
        <v>13353</v>
      </c>
      <c r="C1654" t="s">
        <v>13354</v>
      </c>
      <c r="D1654">
        <v>2021</v>
      </c>
      <c r="E1654" t="s">
        <v>763</v>
      </c>
      <c r="F1654" t="s">
        <v>13447</v>
      </c>
    </row>
    <row r="1655" spans="1:6" x14ac:dyDescent="0.25">
      <c r="A1655" t="s">
        <v>13448</v>
      </c>
      <c r="B1655" t="s">
        <v>13353</v>
      </c>
      <c r="C1655" t="s">
        <v>13354</v>
      </c>
      <c r="D1655">
        <v>2021</v>
      </c>
      <c r="E1655" t="s">
        <v>763</v>
      </c>
      <c r="F1655" t="s">
        <v>13449</v>
      </c>
    </row>
    <row r="1656" spans="1:6" x14ac:dyDescent="0.25">
      <c r="A1656" t="s">
        <v>13450</v>
      </c>
      <c r="B1656" t="s">
        <v>13353</v>
      </c>
      <c r="C1656" t="s">
        <v>13354</v>
      </c>
      <c r="D1656">
        <v>2021</v>
      </c>
      <c r="E1656" t="s">
        <v>763</v>
      </c>
      <c r="F1656" t="s">
        <v>13451</v>
      </c>
    </row>
    <row r="1657" spans="1:6" x14ac:dyDescent="0.25">
      <c r="A1657" t="s">
        <v>13452</v>
      </c>
      <c r="B1657" t="s">
        <v>13353</v>
      </c>
      <c r="C1657" t="s">
        <v>13354</v>
      </c>
      <c r="D1657">
        <v>2021</v>
      </c>
      <c r="E1657" t="s">
        <v>763</v>
      </c>
      <c r="F1657" t="s">
        <v>13453</v>
      </c>
    </row>
    <row r="1658" spans="1:6" x14ac:dyDescent="0.25">
      <c r="A1658" t="s">
        <v>13454</v>
      </c>
      <c r="B1658" t="s">
        <v>13353</v>
      </c>
      <c r="C1658" t="s">
        <v>13354</v>
      </c>
      <c r="D1658">
        <v>2021</v>
      </c>
      <c r="E1658" t="s">
        <v>763</v>
      </c>
      <c r="F1658" t="s">
        <v>13455</v>
      </c>
    </row>
    <row r="1659" spans="1:6" x14ac:dyDescent="0.25">
      <c r="A1659" t="s">
        <v>13456</v>
      </c>
      <c r="B1659" t="s">
        <v>13353</v>
      </c>
      <c r="C1659" t="s">
        <v>13354</v>
      </c>
      <c r="D1659">
        <v>2021</v>
      </c>
      <c r="E1659" t="s">
        <v>763</v>
      </c>
      <c r="F1659" t="s">
        <v>13457</v>
      </c>
    </row>
    <row r="1660" spans="1:6" x14ac:dyDescent="0.25">
      <c r="A1660" t="s">
        <v>13458</v>
      </c>
      <c r="B1660" t="s">
        <v>13353</v>
      </c>
      <c r="C1660" t="s">
        <v>13354</v>
      </c>
      <c r="D1660">
        <v>2021</v>
      </c>
      <c r="E1660" t="s">
        <v>763</v>
      </c>
      <c r="F1660" t="s">
        <v>13459</v>
      </c>
    </row>
    <row r="1661" spans="1:6" x14ac:dyDescent="0.25">
      <c r="A1661" t="s">
        <v>13460</v>
      </c>
      <c r="B1661" t="s">
        <v>13353</v>
      </c>
      <c r="C1661" t="s">
        <v>13354</v>
      </c>
      <c r="D1661">
        <v>2021</v>
      </c>
      <c r="E1661" t="s">
        <v>763</v>
      </c>
      <c r="F1661" t="s">
        <v>13461</v>
      </c>
    </row>
    <row r="1662" spans="1:6" x14ac:dyDescent="0.25">
      <c r="A1662" t="s">
        <v>13462</v>
      </c>
      <c r="B1662" t="s">
        <v>13353</v>
      </c>
      <c r="C1662" t="s">
        <v>13354</v>
      </c>
      <c r="D1662">
        <v>2021</v>
      </c>
      <c r="E1662" t="s">
        <v>763</v>
      </c>
      <c r="F1662" t="s">
        <v>13463</v>
      </c>
    </row>
    <row r="1663" spans="1:6" x14ac:dyDescent="0.25">
      <c r="A1663" t="s">
        <v>13464</v>
      </c>
      <c r="B1663" t="s">
        <v>13353</v>
      </c>
      <c r="C1663" t="s">
        <v>13354</v>
      </c>
      <c r="D1663">
        <v>2021</v>
      </c>
      <c r="E1663" t="s">
        <v>763</v>
      </c>
      <c r="F1663" t="s">
        <v>13465</v>
      </c>
    </row>
    <row r="1664" spans="1:6" x14ac:dyDescent="0.25">
      <c r="A1664" t="s">
        <v>13466</v>
      </c>
      <c r="B1664" t="s">
        <v>13353</v>
      </c>
      <c r="C1664" t="s">
        <v>13354</v>
      </c>
      <c r="D1664">
        <v>2021</v>
      </c>
      <c r="E1664" t="s">
        <v>763</v>
      </c>
      <c r="F1664" t="s">
        <v>13467</v>
      </c>
    </row>
    <row r="1665" spans="1:6" x14ac:dyDescent="0.25">
      <c r="A1665" t="s">
        <v>13468</v>
      </c>
      <c r="B1665" t="s">
        <v>13353</v>
      </c>
      <c r="C1665" t="s">
        <v>13354</v>
      </c>
      <c r="D1665">
        <v>2021</v>
      </c>
      <c r="E1665" t="s">
        <v>763</v>
      </c>
      <c r="F1665" t="s">
        <v>13469</v>
      </c>
    </row>
    <row r="1666" spans="1:6" x14ac:dyDescent="0.25">
      <c r="A1666" t="s">
        <v>13470</v>
      </c>
      <c r="B1666" t="s">
        <v>13353</v>
      </c>
      <c r="C1666" t="s">
        <v>13354</v>
      </c>
      <c r="D1666">
        <v>2021</v>
      </c>
      <c r="E1666" t="s">
        <v>763</v>
      </c>
      <c r="F1666" t="s">
        <v>13471</v>
      </c>
    </row>
    <row r="1667" spans="1:6" x14ac:dyDescent="0.25">
      <c r="A1667" t="s">
        <v>13472</v>
      </c>
      <c r="B1667" t="s">
        <v>13353</v>
      </c>
      <c r="C1667" t="s">
        <v>13354</v>
      </c>
      <c r="D1667">
        <v>2021</v>
      </c>
      <c r="E1667" t="s">
        <v>763</v>
      </c>
      <c r="F1667" t="s">
        <v>13473</v>
      </c>
    </row>
    <row r="1668" spans="1:6" x14ac:dyDescent="0.25">
      <c r="A1668" t="s">
        <v>13474</v>
      </c>
      <c r="B1668" t="s">
        <v>13353</v>
      </c>
      <c r="C1668" t="s">
        <v>13354</v>
      </c>
      <c r="D1668">
        <v>2021</v>
      </c>
      <c r="E1668" t="s">
        <v>763</v>
      </c>
      <c r="F1668" t="s">
        <v>13475</v>
      </c>
    </row>
    <row r="1669" spans="1:6" x14ac:dyDescent="0.25">
      <c r="A1669" t="s">
        <v>13476</v>
      </c>
      <c r="B1669" t="s">
        <v>13353</v>
      </c>
      <c r="C1669" t="s">
        <v>13354</v>
      </c>
      <c r="D1669">
        <v>2021</v>
      </c>
      <c r="E1669" t="s">
        <v>763</v>
      </c>
      <c r="F1669" t="s">
        <v>13477</v>
      </c>
    </row>
    <row r="1670" spans="1:6" x14ac:dyDescent="0.25">
      <c r="A1670" t="s">
        <v>13478</v>
      </c>
      <c r="B1670" t="s">
        <v>13353</v>
      </c>
      <c r="C1670" t="s">
        <v>13354</v>
      </c>
      <c r="D1670">
        <v>2021</v>
      </c>
      <c r="E1670" t="s">
        <v>763</v>
      </c>
      <c r="F1670" t="s">
        <v>13479</v>
      </c>
    </row>
    <row r="1671" spans="1:6" x14ac:dyDescent="0.25">
      <c r="A1671" t="s">
        <v>13480</v>
      </c>
      <c r="B1671" t="s">
        <v>13353</v>
      </c>
      <c r="C1671" t="s">
        <v>13481</v>
      </c>
      <c r="D1671">
        <v>2023</v>
      </c>
      <c r="E1671" t="s">
        <v>763</v>
      </c>
      <c r="F1671" t="s">
        <v>13482</v>
      </c>
    </row>
    <row r="1672" spans="1:6" x14ac:dyDescent="0.25">
      <c r="A1672" t="s">
        <v>13483</v>
      </c>
      <c r="B1672" t="s">
        <v>13353</v>
      </c>
      <c r="C1672" t="s">
        <v>13481</v>
      </c>
      <c r="D1672">
        <v>2023</v>
      </c>
      <c r="E1672" t="s">
        <v>763</v>
      </c>
      <c r="F1672" t="s">
        <v>13484</v>
      </c>
    </row>
    <row r="1673" spans="1:6" x14ac:dyDescent="0.25">
      <c r="A1673" t="s">
        <v>13485</v>
      </c>
      <c r="B1673" t="s">
        <v>13353</v>
      </c>
      <c r="C1673" t="s">
        <v>13481</v>
      </c>
      <c r="D1673">
        <v>2023</v>
      </c>
      <c r="E1673" t="s">
        <v>763</v>
      </c>
      <c r="F1673" t="s">
        <v>13486</v>
      </c>
    </row>
    <row r="1674" spans="1:6" x14ac:dyDescent="0.25">
      <c r="A1674" t="s">
        <v>13487</v>
      </c>
      <c r="B1674" t="s">
        <v>13353</v>
      </c>
      <c r="C1674" t="s">
        <v>13481</v>
      </c>
      <c r="D1674">
        <v>2023</v>
      </c>
      <c r="E1674" t="s">
        <v>763</v>
      </c>
      <c r="F1674" t="s">
        <v>13488</v>
      </c>
    </row>
    <row r="1675" spans="1:6" x14ac:dyDescent="0.25">
      <c r="A1675" t="s">
        <v>13489</v>
      </c>
      <c r="B1675" t="s">
        <v>13353</v>
      </c>
      <c r="C1675" t="s">
        <v>13481</v>
      </c>
      <c r="D1675">
        <v>2023</v>
      </c>
      <c r="E1675" t="s">
        <v>763</v>
      </c>
      <c r="F1675" t="s">
        <v>13490</v>
      </c>
    </row>
    <row r="1676" spans="1:6" x14ac:dyDescent="0.25">
      <c r="A1676" t="s">
        <v>13491</v>
      </c>
      <c r="B1676" t="s">
        <v>13353</v>
      </c>
      <c r="C1676" t="s">
        <v>13481</v>
      </c>
      <c r="D1676">
        <v>2023</v>
      </c>
      <c r="E1676" t="s">
        <v>763</v>
      </c>
      <c r="F1676" t="s">
        <v>13492</v>
      </c>
    </row>
    <row r="1677" spans="1:6" x14ac:dyDescent="0.25">
      <c r="A1677" t="s">
        <v>13493</v>
      </c>
      <c r="B1677" t="s">
        <v>13353</v>
      </c>
      <c r="C1677" t="s">
        <v>13481</v>
      </c>
      <c r="D1677">
        <v>2023</v>
      </c>
      <c r="E1677" t="s">
        <v>763</v>
      </c>
      <c r="F1677" t="s">
        <v>13494</v>
      </c>
    </row>
    <row r="1678" spans="1:6" x14ac:dyDescent="0.25">
      <c r="A1678" t="s">
        <v>13495</v>
      </c>
      <c r="B1678" t="s">
        <v>13353</v>
      </c>
      <c r="C1678" t="s">
        <v>13481</v>
      </c>
      <c r="D1678">
        <v>2023</v>
      </c>
      <c r="E1678" t="s">
        <v>763</v>
      </c>
      <c r="F1678" t="s">
        <v>13496</v>
      </c>
    </row>
    <row r="1679" spans="1:6" x14ac:dyDescent="0.25">
      <c r="A1679" t="s">
        <v>13497</v>
      </c>
      <c r="B1679" t="s">
        <v>13353</v>
      </c>
      <c r="C1679" t="s">
        <v>13481</v>
      </c>
      <c r="D1679">
        <v>2023</v>
      </c>
      <c r="E1679" t="s">
        <v>763</v>
      </c>
      <c r="F1679" t="s">
        <v>13498</v>
      </c>
    </row>
    <row r="1680" spans="1:6" x14ac:dyDescent="0.25">
      <c r="A1680" t="s">
        <v>13499</v>
      </c>
      <c r="B1680" t="s">
        <v>13353</v>
      </c>
      <c r="C1680" t="s">
        <v>13481</v>
      </c>
      <c r="D1680">
        <v>2023</v>
      </c>
      <c r="E1680" t="s">
        <v>763</v>
      </c>
      <c r="F1680" t="s">
        <v>13500</v>
      </c>
    </row>
    <row r="1681" spans="1:6" x14ac:dyDescent="0.25">
      <c r="A1681" t="s">
        <v>13501</v>
      </c>
      <c r="B1681" t="s">
        <v>13353</v>
      </c>
      <c r="C1681" t="s">
        <v>13481</v>
      </c>
      <c r="D1681">
        <v>2023</v>
      </c>
      <c r="E1681" t="s">
        <v>763</v>
      </c>
      <c r="F1681" t="s">
        <v>13502</v>
      </c>
    </row>
    <row r="1682" spans="1:6" x14ac:dyDescent="0.25">
      <c r="A1682" t="s">
        <v>13503</v>
      </c>
      <c r="B1682" t="s">
        <v>13353</v>
      </c>
      <c r="C1682" t="s">
        <v>13481</v>
      </c>
      <c r="D1682">
        <v>2023</v>
      </c>
      <c r="E1682" t="s">
        <v>763</v>
      </c>
      <c r="F1682" t="s">
        <v>13504</v>
      </c>
    </row>
    <row r="1683" spans="1:6" x14ac:dyDescent="0.25">
      <c r="A1683" t="s">
        <v>13505</v>
      </c>
      <c r="B1683" t="s">
        <v>13353</v>
      </c>
      <c r="C1683" t="s">
        <v>13481</v>
      </c>
      <c r="D1683">
        <v>2023</v>
      </c>
      <c r="E1683" t="s">
        <v>763</v>
      </c>
      <c r="F1683" t="s">
        <v>13506</v>
      </c>
    </row>
    <row r="1684" spans="1:6" x14ac:dyDescent="0.25">
      <c r="A1684" t="s">
        <v>13507</v>
      </c>
      <c r="B1684" t="s">
        <v>13353</v>
      </c>
      <c r="C1684" t="s">
        <v>13481</v>
      </c>
      <c r="D1684">
        <v>2023</v>
      </c>
      <c r="E1684" t="s">
        <v>763</v>
      </c>
      <c r="F1684" t="s">
        <v>13508</v>
      </c>
    </row>
    <row r="1685" spans="1:6" x14ac:dyDescent="0.25">
      <c r="A1685" t="s">
        <v>13509</v>
      </c>
      <c r="B1685" t="s">
        <v>13353</v>
      </c>
      <c r="C1685" t="s">
        <v>13481</v>
      </c>
      <c r="D1685">
        <v>2023</v>
      </c>
      <c r="E1685" t="s">
        <v>763</v>
      </c>
      <c r="F1685" t="s">
        <v>13510</v>
      </c>
    </row>
    <row r="1686" spans="1:6" x14ac:dyDescent="0.25">
      <c r="A1686" t="s">
        <v>13511</v>
      </c>
      <c r="B1686" t="s">
        <v>13353</v>
      </c>
      <c r="C1686" t="s">
        <v>13481</v>
      </c>
      <c r="D1686">
        <v>2023</v>
      </c>
      <c r="E1686" t="s">
        <v>763</v>
      </c>
      <c r="F1686" t="s">
        <v>13512</v>
      </c>
    </row>
    <row r="1687" spans="1:6" x14ac:dyDescent="0.25">
      <c r="A1687" t="s">
        <v>13513</v>
      </c>
      <c r="E1687" t="s">
        <v>904</v>
      </c>
      <c r="F1687" t="s">
        <v>13514</v>
      </c>
    </row>
    <row r="1688" spans="1:6" x14ac:dyDescent="0.25">
      <c r="A1688" t="s">
        <v>13515</v>
      </c>
      <c r="E1688" t="s">
        <v>904</v>
      </c>
      <c r="F1688" t="s">
        <v>13516</v>
      </c>
    </row>
    <row r="1689" spans="1:6" x14ac:dyDescent="0.25">
      <c r="A1689" t="s">
        <v>13517</v>
      </c>
      <c r="E1689" t="s">
        <v>904</v>
      </c>
      <c r="F1689" t="s">
        <v>13518</v>
      </c>
    </row>
    <row r="1690" spans="1:6" x14ac:dyDescent="0.25">
      <c r="A1690" t="s">
        <v>13519</v>
      </c>
      <c r="E1690" t="s">
        <v>904</v>
      </c>
      <c r="F1690" t="s">
        <v>13520</v>
      </c>
    </row>
    <row r="1691" spans="1:6" x14ac:dyDescent="0.25">
      <c r="A1691" t="s">
        <v>13521</v>
      </c>
      <c r="E1691" t="s">
        <v>904</v>
      </c>
      <c r="F1691" t="s">
        <v>13522</v>
      </c>
    </row>
    <row r="1692" spans="1:6" x14ac:dyDescent="0.25">
      <c r="A1692" t="s">
        <v>13523</v>
      </c>
      <c r="E1692" t="s">
        <v>904</v>
      </c>
      <c r="F1692" t="s">
        <v>13524</v>
      </c>
    </row>
    <row r="1693" spans="1:6" x14ac:dyDescent="0.25">
      <c r="A1693" t="s">
        <v>13525</v>
      </c>
      <c r="E1693" t="s">
        <v>904</v>
      </c>
      <c r="F1693" t="s">
        <v>13526</v>
      </c>
    </row>
    <row r="1694" spans="1:6" x14ac:dyDescent="0.25">
      <c r="A1694" t="s">
        <v>13527</v>
      </c>
      <c r="E1694" t="s">
        <v>904</v>
      </c>
      <c r="F1694" t="s">
        <v>13528</v>
      </c>
    </row>
    <row r="1695" spans="1:6" x14ac:dyDescent="0.25">
      <c r="A1695" t="s">
        <v>13529</v>
      </c>
      <c r="E1695" t="s">
        <v>904</v>
      </c>
      <c r="F1695" t="s">
        <v>13530</v>
      </c>
    </row>
    <row r="1696" spans="1:6" x14ac:dyDescent="0.25">
      <c r="A1696" t="s">
        <v>13531</v>
      </c>
      <c r="E1696" t="s">
        <v>904</v>
      </c>
      <c r="F1696" t="s">
        <v>13532</v>
      </c>
    </row>
    <row r="1697" spans="1:6" x14ac:dyDescent="0.25">
      <c r="A1697" t="s">
        <v>13533</v>
      </c>
      <c r="E1697" t="s">
        <v>904</v>
      </c>
      <c r="F1697" t="s">
        <v>13534</v>
      </c>
    </row>
    <row r="1698" spans="1:6" x14ac:dyDescent="0.25">
      <c r="A1698" t="s">
        <v>13535</v>
      </c>
      <c r="E1698" t="s">
        <v>904</v>
      </c>
      <c r="F1698" t="s">
        <v>13536</v>
      </c>
    </row>
    <row r="1699" spans="1:6" x14ac:dyDescent="0.25">
      <c r="A1699" t="s">
        <v>13537</v>
      </c>
      <c r="E1699" t="s">
        <v>904</v>
      </c>
      <c r="F1699" t="s">
        <v>13538</v>
      </c>
    </row>
    <row r="1700" spans="1:6" x14ac:dyDescent="0.25">
      <c r="A1700" t="s">
        <v>13539</v>
      </c>
      <c r="E1700" t="s">
        <v>904</v>
      </c>
      <c r="F1700" t="s">
        <v>13540</v>
      </c>
    </row>
    <row r="1701" spans="1:6" x14ac:dyDescent="0.25">
      <c r="A1701" t="s">
        <v>13541</v>
      </c>
      <c r="E1701" t="s">
        <v>904</v>
      </c>
      <c r="F1701" t="s">
        <v>13542</v>
      </c>
    </row>
    <row r="1702" spans="1:6" x14ac:dyDescent="0.25">
      <c r="A1702" t="s">
        <v>13543</v>
      </c>
      <c r="E1702" t="s">
        <v>904</v>
      </c>
      <c r="F1702" t="s">
        <v>13544</v>
      </c>
    </row>
    <row r="1703" spans="1:6" x14ac:dyDescent="0.25">
      <c r="A1703" t="s">
        <v>13545</v>
      </c>
      <c r="E1703" t="s">
        <v>904</v>
      </c>
      <c r="F1703" t="s">
        <v>13546</v>
      </c>
    </row>
    <row r="1704" spans="1:6" x14ac:dyDescent="0.25">
      <c r="A1704" t="s">
        <v>13547</v>
      </c>
      <c r="E1704" t="s">
        <v>904</v>
      </c>
      <c r="F1704" t="s">
        <v>13548</v>
      </c>
    </row>
    <row r="1705" spans="1:6" x14ac:dyDescent="0.25">
      <c r="A1705" t="s">
        <v>13549</v>
      </c>
      <c r="B1705" t="s">
        <v>13550</v>
      </c>
      <c r="C1705" t="s">
        <v>13551</v>
      </c>
      <c r="E1705" t="s">
        <v>904</v>
      </c>
      <c r="F1705" t="s">
        <v>13552</v>
      </c>
    </row>
    <row r="1706" spans="1:6" x14ac:dyDescent="0.25">
      <c r="A1706" t="s">
        <v>13553</v>
      </c>
      <c r="B1706" t="s">
        <v>13550</v>
      </c>
      <c r="C1706" t="s">
        <v>13551</v>
      </c>
      <c r="E1706" t="s">
        <v>904</v>
      </c>
      <c r="F1706" t="s">
        <v>13554</v>
      </c>
    </row>
    <row r="1707" spans="1:6" x14ac:dyDescent="0.25">
      <c r="A1707" t="s">
        <v>13555</v>
      </c>
      <c r="B1707" t="s">
        <v>13550</v>
      </c>
      <c r="C1707" t="s">
        <v>13551</v>
      </c>
      <c r="E1707" t="s">
        <v>904</v>
      </c>
      <c r="F1707" t="s">
        <v>13556</v>
      </c>
    </row>
    <row r="1708" spans="1:6" x14ac:dyDescent="0.25">
      <c r="A1708" t="s">
        <v>13557</v>
      </c>
      <c r="B1708" t="s">
        <v>13550</v>
      </c>
      <c r="C1708" t="s">
        <v>13551</v>
      </c>
      <c r="E1708" t="s">
        <v>904</v>
      </c>
      <c r="F1708" t="s">
        <v>13558</v>
      </c>
    </row>
    <row r="1709" spans="1:6" x14ac:dyDescent="0.25">
      <c r="A1709" t="s">
        <v>13559</v>
      </c>
      <c r="B1709" t="s">
        <v>13550</v>
      </c>
      <c r="C1709" t="s">
        <v>13551</v>
      </c>
      <c r="E1709" t="s">
        <v>904</v>
      </c>
      <c r="F1709" t="s">
        <v>13560</v>
      </c>
    </row>
    <row r="1710" spans="1:6" x14ac:dyDescent="0.25">
      <c r="A1710" t="s">
        <v>13561</v>
      </c>
      <c r="B1710" t="s">
        <v>13550</v>
      </c>
      <c r="C1710" t="s">
        <v>13551</v>
      </c>
      <c r="E1710" t="s">
        <v>904</v>
      </c>
      <c r="F1710" t="s">
        <v>13562</v>
      </c>
    </row>
    <row r="1711" spans="1:6" x14ac:dyDescent="0.25">
      <c r="A1711" t="s">
        <v>13563</v>
      </c>
      <c r="B1711" t="s">
        <v>13550</v>
      </c>
      <c r="C1711" t="s">
        <v>13551</v>
      </c>
      <c r="E1711" t="s">
        <v>904</v>
      </c>
      <c r="F1711" t="s">
        <v>13564</v>
      </c>
    </row>
    <row r="1712" spans="1:6" x14ac:dyDescent="0.25">
      <c r="A1712" t="s">
        <v>13565</v>
      </c>
      <c r="B1712" t="s">
        <v>13550</v>
      </c>
      <c r="C1712" t="s">
        <v>13551</v>
      </c>
      <c r="E1712" t="s">
        <v>904</v>
      </c>
      <c r="F1712" t="s">
        <v>13566</v>
      </c>
    </row>
    <row r="1713" spans="1:6" x14ac:dyDescent="0.25">
      <c r="A1713" t="s">
        <v>13567</v>
      </c>
      <c r="B1713" t="s">
        <v>13550</v>
      </c>
      <c r="C1713" t="s">
        <v>13551</v>
      </c>
      <c r="E1713" t="s">
        <v>904</v>
      </c>
      <c r="F1713" t="s">
        <v>13568</v>
      </c>
    </row>
    <row r="1714" spans="1:6" x14ac:dyDescent="0.25">
      <c r="A1714" t="s">
        <v>13569</v>
      </c>
      <c r="B1714" t="s">
        <v>13550</v>
      </c>
      <c r="C1714" t="s">
        <v>13551</v>
      </c>
      <c r="E1714" t="s">
        <v>904</v>
      </c>
      <c r="F1714" t="s">
        <v>13570</v>
      </c>
    </row>
    <row r="1715" spans="1:6" x14ac:dyDescent="0.25">
      <c r="A1715" t="s">
        <v>13571</v>
      </c>
      <c r="B1715" t="s">
        <v>13550</v>
      </c>
      <c r="C1715" t="s">
        <v>13551</v>
      </c>
      <c r="E1715" t="s">
        <v>904</v>
      </c>
      <c r="F1715" t="s">
        <v>13572</v>
      </c>
    </row>
    <row r="1716" spans="1:6" x14ac:dyDescent="0.25">
      <c r="A1716" t="s">
        <v>13573</v>
      </c>
      <c r="B1716" t="s">
        <v>13550</v>
      </c>
      <c r="C1716" t="s">
        <v>13551</v>
      </c>
      <c r="E1716" t="s">
        <v>904</v>
      </c>
      <c r="F1716" t="s">
        <v>13574</v>
      </c>
    </row>
    <row r="1717" spans="1:6" x14ac:dyDescent="0.25">
      <c r="A1717" t="s">
        <v>13575</v>
      </c>
      <c r="B1717" t="s">
        <v>13550</v>
      </c>
      <c r="C1717" t="s">
        <v>13551</v>
      </c>
      <c r="E1717" t="s">
        <v>904</v>
      </c>
      <c r="F1717" t="s">
        <v>13576</v>
      </c>
    </row>
    <row r="1718" spans="1:6" x14ac:dyDescent="0.25">
      <c r="A1718" t="s">
        <v>13577</v>
      </c>
      <c r="B1718" t="s">
        <v>13550</v>
      </c>
      <c r="C1718" t="s">
        <v>13551</v>
      </c>
      <c r="E1718" t="s">
        <v>904</v>
      </c>
      <c r="F1718" t="s">
        <v>13578</v>
      </c>
    </row>
    <row r="1719" spans="1:6" x14ac:dyDescent="0.25">
      <c r="A1719" t="s">
        <v>13579</v>
      </c>
      <c r="B1719" t="s">
        <v>13550</v>
      </c>
      <c r="C1719" t="s">
        <v>13551</v>
      </c>
      <c r="E1719" t="s">
        <v>904</v>
      </c>
      <c r="F1719" t="s">
        <v>13580</v>
      </c>
    </row>
    <row r="1720" spans="1:6" x14ac:dyDescent="0.25">
      <c r="A1720" t="s">
        <v>13581</v>
      </c>
      <c r="B1720" t="s">
        <v>13550</v>
      </c>
      <c r="C1720" t="s">
        <v>13582</v>
      </c>
      <c r="D1720">
        <v>2023</v>
      </c>
      <c r="E1720" t="s">
        <v>904</v>
      </c>
      <c r="F1720" t="s">
        <v>13583</v>
      </c>
    </row>
    <row r="1721" spans="1:6" x14ac:dyDescent="0.25">
      <c r="A1721" t="s">
        <v>13584</v>
      </c>
      <c r="B1721" t="s">
        <v>13550</v>
      </c>
      <c r="C1721" t="s">
        <v>13582</v>
      </c>
      <c r="D1721">
        <v>2023</v>
      </c>
      <c r="E1721" t="s">
        <v>904</v>
      </c>
      <c r="F1721" t="s">
        <v>13585</v>
      </c>
    </row>
    <row r="1722" spans="1:6" x14ac:dyDescent="0.25">
      <c r="A1722" t="s">
        <v>13586</v>
      </c>
      <c r="E1722" t="s">
        <v>904</v>
      </c>
      <c r="F1722" t="s">
        <v>13587</v>
      </c>
    </row>
    <row r="1723" spans="1:6" x14ac:dyDescent="0.25">
      <c r="A1723" t="s">
        <v>13588</v>
      </c>
      <c r="E1723" t="s">
        <v>904</v>
      </c>
      <c r="F1723" t="s">
        <v>13589</v>
      </c>
    </row>
    <row r="1724" spans="1:6" x14ac:dyDescent="0.25">
      <c r="A1724" t="s">
        <v>13590</v>
      </c>
      <c r="E1724" t="s">
        <v>904</v>
      </c>
      <c r="F1724" t="s">
        <v>13591</v>
      </c>
    </row>
    <row r="1725" spans="1:6" x14ac:dyDescent="0.25">
      <c r="A1725" t="s">
        <v>13592</v>
      </c>
      <c r="E1725" t="s">
        <v>904</v>
      </c>
      <c r="F1725" t="s">
        <v>13593</v>
      </c>
    </row>
    <row r="1726" spans="1:6" x14ac:dyDescent="0.25">
      <c r="A1726" t="s">
        <v>13594</v>
      </c>
      <c r="E1726" t="s">
        <v>904</v>
      </c>
      <c r="F1726" t="s">
        <v>13595</v>
      </c>
    </row>
    <row r="1727" spans="1:6" x14ac:dyDescent="0.25">
      <c r="A1727" t="s">
        <v>13596</v>
      </c>
      <c r="E1727" t="s">
        <v>904</v>
      </c>
      <c r="F1727" t="s">
        <v>13597</v>
      </c>
    </row>
    <row r="1728" spans="1:6" x14ac:dyDescent="0.25">
      <c r="A1728" t="s">
        <v>13598</v>
      </c>
      <c r="E1728" t="s">
        <v>904</v>
      </c>
      <c r="F1728" t="s">
        <v>13599</v>
      </c>
    </row>
    <row r="1729" spans="1:6" x14ac:dyDescent="0.25">
      <c r="A1729" t="s">
        <v>13600</v>
      </c>
      <c r="E1729" t="s">
        <v>904</v>
      </c>
      <c r="F1729" t="s">
        <v>13601</v>
      </c>
    </row>
    <row r="1730" spans="1:6" x14ac:dyDescent="0.25">
      <c r="A1730" t="s">
        <v>13602</v>
      </c>
      <c r="E1730" t="s">
        <v>904</v>
      </c>
      <c r="F1730" t="s">
        <v>13603</v>
      </c>
    </row>
    <row r="1731" spans="1:6" x14ac:dyDescent="0.25">
      <c r="A1731" t="s">
        <v>13604</v>
      </c>
      <c r="E1731" t="s">
        <v>904</v>
      </c>
      <c r="F1731" t="s">
        <v>13605</v>
      </c>
    </row>
    <row r="1732" spans="1:6" x14ac:dyDescent="0.25">
      <c r="A1732" t="s">
        <v>13606</v>
      </c>
      <c r="E1732" t="s">
        <v>904</v>
      </c>
      <c r="F1732" t="s">
        <v>13607</v>
      </c>
    </row>
    <row r="1733" spans="1:6" x14ac:dyDescent="0.25">
      <c r="A1733" t="s">
        <v>13608</v>
      </c>
      <c r="E1733" t="s">
        <v>904</v>
      </c>
      <c r="F1733" t="s">
        <v>13609</v>
      </c>
    </row>
    <row r="1734" spans="1:6" x14ac:dyDescent="0.25">
      <c r="A1734" t="s">
        <v>13610</v>
      </c>
      <c r="E1734" t="s">
        <v>904</v>
      </c>
      <c r="F1734" t="s">
        <v>13611</v>
      </c>
    </row>
    <row r="1735" spans="1:6" x14ac:dyDescent="0.25">
      <c r="A1735" t="s">
        <v>13612</v>
      </c>
      <c r="E1735" t="s">
        <v>904</v>
      </c>
      <c r="F1735" t="s">
        <v>13613</v>
      </c>
    </row>
    <row r="1736" spans="1:6" x14ac:dyDescent="0.25">
      <c r="A1736" t="s">
        <v>13614</v>
      </c>
      <c r="E1736" t="s">
        <v>904</v>
      </c>
      <c r="F1736" t="s">
        <v>13615</v>
      </c>
    </row>
    <row r="1737" spans="1:6" x14ac:dyDescent="0.25">
      <c r="A1737" t="s">
        <v>13616</v>
      </c>
      <c r="E1737" t="s">
        <v>904</v>
      </c>
      <c r="F1737" t="s">
        <v>13617</v>
      </c>
    </row>
    <row r="1738" spans="1:6" x14ac:dyDescent="0.25">
      <c r="A1738" t="s">
        <v>13618</v>
      </c>
      <c r="E1738" t="s">
        <v>904</v>
      </c>
      <c r="F1738" t="s">
        <v>13619</v>
      </c>
    </row>
    <row r="1739" spans="1:6" x14ac:dyDescent="0.25">
      <c r="A1739" t="s">
        <v>13620</v>
      </c>
      <c r="E1739" t="s">
        <v>904</v>
      </c>
      <c r="F1739" t="s">
        <v>13621</v>
      </c>
    </row>
    <row r="1740" spans="1:6" x14ac:dyDescent="0.25">
      <c r="A1740" t="s">
        <v>13622</v>
      </c>
      <c r="B1740" t="s">
        <v>13550</v>
      </c>
      <c r="C1740" t="s">
        <v>13623</v>
      </c>
      <c r="E1740" t="s">
        <v>904</v>
      </c>
      <c r="F1740" t="s">
        <v>13624</v>
      </c>
    </row>
    <row r="1741" spans="1:6" x14ac:dyDescent="0.25">
      <c r="A1741" t="s">
        <v>13625</v>
      </c>
      <c r="B1741" t="s">
        <v>13550</v>
      </c>
      <c r="C1741" t="s">
        <v>13623</v>
      </c>
      <c r="E1741" t="s">
        <v>904</v>
      </c>
      <c r="F1741" t="s">
        <v>13626</v>
      </c>
    </row>
    <row r="1742" spans="1:6" x14ac:dyDescent="0.25">
      <c r="A1742" t="s">
        <v>13627</v>
      </c>
      <c r="B1742" t="s">
        <v>13550</v>
      </c>
      <c r="C1742" t="s">
        <v>13623</v>
      </c>
      <c r="E1742" t="s">
        <v>904</v>
      </c>
      <c r="F1742" t="s">
        <v>13628</v>
      </c>
    </row>
    <row r="1743" spans="1:6" x14ac:dyDescent="0.25">
      <c r="A1743" t="s">
        <v>13629</v>
      </c>
      <c r="B1743" t="s">
        <v>13550</v>
      </c>
      <c r="C1743" t="s">
        <v>13623</v>
      </c>
      <c r="E1743" t="s">
        <v>904</v>
      </c>
      <c r="F1743" t="s">
        <v>13630</v>
      </c>
    </row>
    <row r="1744" spans="1:6" x14ac:dyDescent="0.25">
      <c r="A1744" t="s">
        <v>13631</v>
      </c>
      <c r="B1744" t="s">
        <v>13550</v>
      </c>
      <c r="C1744" t="s">
        <v>13623</v>
      </c>
      <c r="E1744" t="s">
        <v>904</v>
      </c>
      <c r="F1744" t="s">
        <v>13632</v>
      </c>
    </row>
    <row r="1745" spans="1:6" x14ac:dyDescent="0.25">
      <c r="A1745" t="s">
        <v>13633</v>
      </c>
      <c r="B1745" t="s">
        <v>13550</v>
      </c>
      <c r="C1745" t="s">
        <v>13623</v>
      </c>
      <c r="E1745" t="s">
        <v>904</v>
      </c>
      <c r="F1745" t="s">
        <v>13634</v>
      </c>
    </row>
    <row r="1746" spans="1:6" x14ac:dyDescent="0.25">
      <c r="A1746" t="s">
        <v>13635</v>
      </c>
      <c r="B1746" t="s">
        <v>13550</v>
      </c>
      <c r="C1746" t="s">
        <v>13623</v>
      </c>
      <c r="E1746" t="s">
        <v>904</v>
      </c>
      <c r="F1746" t="s">
        <v>13636</v>
      </c>
    </row>
    <row r="1747" spans="1:6" x14ac:dyDescent="0.25">
      <c r="A1747" t="s">
        <v>13637</v>
      </c>
      <c r="B1747" t="s">
        <v>13550</v>
      </c>
      <c r="C1747" t="s">
        <v>13623</v>
      </c>
      <c r="E1747" t="s">
        <v>904</v>
      </c>
      <c r="F1747" t="s">
        <v>13638</v>
      </c>
    </row>
    <row r="1748" spans="1:6" x14ac:dyDescent="0.25">
      <c r="A1748" t="s">
        <v>13639</v>
      </c>
      <c r="B1748" t="s">
        <v>13550</v>
      </c>
      <c r="C1748" t="s">
        <v>13623</v>
      </c>
      <c r="E1748" t="s">
        <v>904</v>
      </c>
      <c r="F1748" t="s">
        <v>13640</v>
      </c>
    </row>
    <row r="1749" spans="1:6" x14ac:dyDescent="0.25">
      <c r="A1749" t="s">
        <v>13641</v>
      </c>
      <c r="B1749" t="s">
        <v>13550</v>
      </c>
      <c r="C1749" t="s">
        <v>13623</v>
      </c>
      <c r="E1749" t="s">
        <v>904</v>
      </c>
      <c r="F1749" t="s">
        <v>13642</v>
      </c>
    </row>
    <row r="1750" spans="1:6" x14ac:dyDescent="0.25">
      <c r="A1750" t="s">
        <v>13643</v>
      </c>
      <c r="B1750" t="s">
        <v>13550</v>
      </c>
      <c r="C1750" t="s">
        <v>13623</v>
      </c>
      <c r="E1750" t="s">
        <v>904</v>
      </c>
      <c r="F1750" t="s">
        <v>13644</v>
      </c>
    </row>
    <row r="1751" spans="1:6" x14ac:dyDescent="0.25">
      <c r="A1751" t="s">
        <v>13645</v>
      </c>
      <c r="B1751" t="s">
        <v>13550</v>
      </c>
      <c r="C1751" t="s">
        <v>13623</v>
      </c>
      <c r="E1751" t="s">
        <v>904</v>
      </c>
      <c r="F1751" t="s">
        <v>13646</v>
      </c>
    </row>
    <row r="1752" spans="1:6" x14ac:dyDescent="0.25">
      <c r="A1752" t="s">
        <v>13647</v>
      </c>
      <c r="B1752" t="s">
        <v>13550</v>
      </c>
      <c r="C1752" t="s">
        <v>13623</v>
      </c>
      <c r="E1752" t="s">
        <v>904</v>
      </c>
      <c r="F1752" t="s">
        <v>13648</v>
      </c>
    </row>
    <row r="1753" spans="1:6" x14ac:dyDescent="0.25">
      <c r="A1753" t="s">
        <v>13649</v>
      </c>
      <c r="B1753" t="s">
        <v>13550</v>
      </c>
      <c r="C1753" t="s">
        <v>13623</v>
      </c>
      <c r="E1753" t="s">
        <v>904</v>
      </c>
      <c r="F1753" t="s">
        <v>13650</v>
      </c>
    </row>
    <row r="1754" spans="1:6" x14ac:dyDescent="0.25">
      <c r="A1754" t="s">
        <v>13651</v>
      </c>
      <c r="B1754" t="s">
        <v>13550</v>
      </c>
      <c r="C1754" t="s">
        <v>13623</v>
      </c>
      <c r="E1754" t="s">
        <v>904</v>
      </c>
      <c r="F1754" t="s">
        <v>13652</v>
      </c>
    </row>
    <row r="1755" spans="1:6" x14ac:dyDescent="0.25">
      <c r="A1755" t="s">
        <v>13653</v>
      </c>
      <c r="B1755" t="s">
        <v>13654</v>
      </c>
      <c r="C1755" t="s">
        <v>13655</v>
      </c>
      <c r="D1755">
        <v>2022</v>
      </c>
      <c r="E1755" t="s">
        <v>904</v>
      </c>
      <c r="F1755" t="s">
        <v>13656</v>
      </c>
    </row>
    <row r="1756" spans="1:6" x14ac:dyDescent="0.25">
      <c r="A1756" t="s">
        <v>13657</v>
      </c>
      <c r="B1756" t="s">
        <v>13654</v>
      </c>
      <c r="C1756" t="s">
        <v>13655</v>
      </c>
      <c r="D1756">
        <v>2022</v>
      </c>
      <c r="E1756" t="s">
        <v>904</v>
      </c>
      <c r="F1756" t="s">
        <v>13658</v>
      </c>
    </row>
    <row r="1757" spans="1:6" x14ac:dyDescent="0.25">
      <c r="A1757" t="s">
        <v>13659</v>
      </c>
      <c r="B1757" t="s">
        <v>10026</v>
      </c>
      <c r="C1757" t="s">
        <v>13660</v>
      </c>
      <c r="D1757">
        <v>2025</v>
      </c>
      <c r="E1757" t="s">
        <v>1298</v>
      </c>
      <c r="F1757" t="s">
        <v>13661</v>
      </c>
    </row>
    <row r="1758" spans="1:6" x14ac:dyDescent="0.25">
      <c r="A1758" t="s">
        <v>13662</v>
      </c>
      <c r="B1758" t="s">
        <v>10026</v>
      </c>
      <c r="C1758" t="s">
        <v>13660</v>
      </c>
      <c r="D1758">
        <v>2025</v>
      </c>
      <c r="E1758" t="s">
        <v>1298</v>
      </c>
      <c r="F1758" t="s">
        <v>13663</v>
      </c>
    </row>
    <row r="1759" spans="1:6" x14ac:dyDescent="0.25">
      <c r="A1759" t="s">
        <v>13664</v>
      </c>
      <c r="B1759" t="s">
        <v>10026</v>
      </c>
      <c r="C1759" t="s">
        <v>13660</v>
      </c>
      <c r="D1759">
        <v>2025</v>
      </c>
      <c r="E1759" t="s">
        <v>1298</v>
      </c>
      <c r="F1759" t="s">
        <v>13665</v>
      </c>
    </row>
    <row r="1760" spans="1:6" x14ac:dyDescent="0.25">
      <c r="A1760" t="s">
        <v>13666</v>
      </c>
      <c r="B1760" t="s">
        <v>10026</v>
      </c>
      <c r="C1760" t="s">
        <v>13660</v>
      </c>
      <c r="D1760">
        <v>2025</v>
      </c>
      <c r="E1760" t="s">
        <v>1298</v>
      </c>
      <c r="F1760" t="s">
        <v>13667</v>
      </c>
    </row>
    <row r="1761" spans="1:6" x14ac:dyDescent="0.25">
      <c r="A1761" t="s">
        <v>13668</v>
      </c>
      <c r="B1761" t="s">
        <v>10026</v>
      </c>
      <c r="C1761" t="s">
        <v>13660</v>
      </c>
      <c r="D1761">
        <v>2025</v>
      </c>
      <c r="E1761" t="s">
        <v>1298</v>
      </c>
      <c r="F1761" t="s">
        <v>13669</v>
      </c>
    </row>
    <row r="1762" spans="1:6" x14ac:dyDescent="0.25">
      <c r="A1762" t="s">
        <v>13670</v>
      </c>
      <c r="B1762" t="s">
        <v>10026</v>
      </c>
      <c r="C1762" t="s">
        <v>13660</v>
      </c>
      <c r="D1762">
        <v>2025</v>
      </c>
      <c r="E1762" t="s">
        <v>1298</v>
      </c>
      <c r="F1762" t="s">
        <v>13671</v>
      </c>
    </row>
    <row r="1763" spans="1:6" x14ac:dyDescent="0.25">
      <c r="A1763" t="s">
        <v>13672</v>
      </c>
      <c r="B1763" t="s">
        <v>10026</v>
      </c>
      <c r="C1763" t="s">
        <v>13660</v>
      </c>
      <c r="D1763">
        <v>2025</v>
      </c>
      <c r="E1763" t="s">
        <v>1298</v>
      </c>
      <c r="F1763" t="s">
        <v>13673</v>
      </c>
    </row>
    <row r="1764" spans="1:6" x14ac:dyDescent="0.25">
      <c r="A1764" t="s">
        <v>13674</v>
      </c>
      <c r="B1764" t="s">
        <v>10026</v>
      </c>
      <c r="C1764" t="s">
        <v>13660</v>
      </c>
      <c r="D1764">
        <v>2025</v>
      </c>
      <c r="E1764" t="s">
        <v>1298</v>
      </c>
      <c r="F1764" t="s">
        <v>13675</v>
      </c>
    </row>
    <row r="1765" spans="1:6" x14ac:dyDescent="0.25">
      <c r="A1765" t="s">
        <v>13676</v>
      </c>
      <c r="B1765" t="s">
        <v>10026</v>
      </c>
      <c r="C1765" t="s">
        <v>13660</v>
      </c>
      <c r="D1765">
        <v>2025</v>
      </c>
      <c r="E1765" t="s">
        <v>1298</v>
      </c>
      <c r="F1765" t="s">
        <v>13677</v>
      </c>
    </row>
    <row r="1766" spans="1:6" x14ac:dyDescent="0.25">
      <c r="A1766" t="s">
        <v>13678</v>
      </c>
      <c r="B1766" t="s">
        <v>10026</v>
      </c>
      <c r="C1766" t="s">
        <v>13660</v>
      </c>
      <c r="D1766">
        <v>2025</v>
      </c>
      <c r="E1766" t="s">
        <v>1298</v>
      </c>
      <c r="F1766" t="s">
        <v>13679</v>
      </c>
    </row>
    <row r="1767" spans="1:6" x14ac:dyDescent="0.25">
      <c r="A1767" t="s">
        <v>13680</v>
      </c>
      <c r="B1767" t="s">
        <v>10026</v>
      </c>
      <c r="C1767" t="s">
        <v>13660</v>
      </c>
      <c r="D1767">
        <v>2025</v>
      </c>
      <c r="E1767" t="s">
        <v>1298</v>
      </c>
      <c r="F1767" t="s">
        <v>13681</v>
      </c>
    </row>
    <row r="1768" spans="1:6" x14ac:dyDescent="0.25">
      <c r="A1768" t="s">
        <v>13682</v>
      </c>
      <c r="B1768" t="s">
        <v>10026</v>
      </c>
      <c r="C1768" t="s">
        <v>13660</v>
      </c>
      <c r="D1768">
        <v>2025</v>
      </c>
      <c r="E1768" t="s">
        <v>1298</v>
      </c>
      <c r="F1768" t="s">
        <v>13683</v>
      </c>
    </row>
    <row r="1769" spans="1:6" x14ac:dyDescent="0.25">
      <c r="A1769" t="s">
        <v>13684</v>
      </c>
      <c r="B1769" t="s">
        <v>10026</v>
      </c>
      <c r="C1769" t="s">
        <v>13660</v>
      </c>
      <c r="D1769">
        <v>2025</v>
      </c>
      <c r="E1769" t="s">
        <v>1298</v>
      </c>
      <c r="F1769" t="s">
        <v>13685</v>
      </c>
    </row>
    <row r="1770" spans="1:6" x14ac:dyDescent="0.25">
      <c r="A1770" t="s">
        <v>13686</v>
      </c>
      <c r="B1770" t="s">
        <v>10026</v>
      </c>
      <c r="C1770" t="s">
        <v>13660</v>
      </c>
      <c r="D1770">
        <v>2025</v>
      </c>
      <c r="E1770" t="s">
        <v>1298</v>
      </c>
      <c r="F1770" t="s">
        <v>13687</v>
      </c>
    </row>
    <row r="1771" spans="1:6" x14ac:dyDescent="0.25">
      <c r="A1771" t="s">
        <v>13688</v>
      </c>
      <c r="B1771" t="s">
        <v>10026</v>
      </c>
      <c r="C1771" t="s">
        <v>13660</v>
      </c>
      <c r="D1771">
        <v>2025</v>
      </c>
      <c r="E1771" t="s">
        <v>1298</v>
      </c>
      <c r="F1771" t="s">
        <v>13689</v>
      </c>
    </row>
    <row r="1772" spans="1:6" x14ac:dyDescent="0.25">
      <c r="A1772" t="s">
        <v>13690</v>
      </c>
      <c r="B1772" t="s">
        <v>10026</v>
      </c>
      <c r="C1772" t="s">
        <v>13660</v>
      </c>
      <c r="D1772">
        <v>2025</v>
      </c>
      <c r="E1772" t="s">
        <v>1298</v>
      </c>
      <c r="F1772" t="s">
        <v>13691</v>
      </c>
    </row>
    <row r="1773" spans="1:6" x14ac:dyDescent="0.25">
      <c r="A1773" t="s">
        <v>13692</v>
      </c>
      <c r="B1773" t="s">
        <v>10026</v>
      </c>
      <c r="C1773" t="s">
        <v>13660</v>
      </c>
      <c r="D1773">
        <v>2025</v>
      </c>
      <c r="E1773" t="s">
        <v>1298</v>
      </c>
      <c r="F1773" t="s">
        <v>13693</v>
      </c>
    </row>
    <row r="1774" spans="1:6" x14ac:dyDescent="0.25">
      <c r="A1774" t="s">
        <v>13694</v>
      </c>
      <c r="B1774" t="s">
        <v>10026</v>
      </c>
      <c r="C1774" t="s">
        <v>13660</v>
      </c>
      <c r="D1774">
        <v>2025</v>
      </c>
      <c r="E1774" t="s">
        <v>1298</v>
      </c>
      <c r="F1774" t="s">
        <v>13695</v>
      </c>
    </row>
    <row r="1775" spans="1:6" x14ac:dyDescent="0.25">
      <c r="A1775" t="s">
        <v>13696</v>
      </c>
      <c r="B1775" t="s">
        <v>10026</v>
      </c>
      <c r="C1775" t="s">
        <v>13660</v>
      </c>
      <c r="D1775">
        <v>2025</v>
      </c>
      <c r="E1775" t="s">
        <v>1298</v>
      </c>
      <c r="F1775" t="s">
        <v>13697</v>
      </c>
    </row>
    <row r="1776" spans="1:6" x14ac:dyDescent="0.25">
      <c r="A1776" t="s">
        <v>13698</v>
      </c>
      <c r="B1776" t="s">
        <v>10026</v>
      </c>
      <c r="C1776" t="s">
        <v>13660</v>
      </c>
      <c r="D1776">
        <v>2025</v>
      </c>
      <c r="E1776" t="s">
        <v>1298</v>
      </c>
      <c r="F1776" t="s">
        <v>13699</v>
      </c>
    </row>
    <row r="1777" spans="1:6" x14ac:dyDescent="0.25">
      <c r="A1777" t="s">
        <v>13700</v>
      </c>
      <c r="B1777" t="s">
        <v>10026</v>
      </c>
      <c r="C1777" t="s">
        <v>13660</v>
      </c>
      <c r="D1777">
        <v>2025</v>
      </c>
      <c r="E1777" t="s">
        <v>1298</v>
      </c>
      <c r="F1777" t="s">
        <v>13701</v>
      </c>
    </row>
    <row r="1778" spans="1:6" x14ac:dyDescent="0.25">
      <c r="A1778" t="s">
        <v>13702</v>
      </c>
      <c r="B1778" t="s">
        <v>10026</v>
      </c>
      <c r="C1778" t="s">
        <v>13660</v>
      </c>
      <c r="D1778">
        <v>2025</v>
      </c>
      <c r="E1778" t="s">
        <v>1298</v>
      </c>
      <c r="F1778" t="s">
        <v>13703</v>
      </c>
    </row>
    <row r="1779" spans="1:6" x14ac:dyDescent="0.25">
      <c r="A1779" t="s">
        <v>13704</v>
      </c>
      <c r="B1779" t="s">
        <v>10026</v>
      </c>
      <c r="C1779" t="s">
        <v>13660</v>
      </c>
      <c r="D1779">
        <v>2025</v>
      </c>
      <c r="E1779" t="s">
        <v>1298</v>
      </c>
      <c r="F1779" t="s">
        <v>13705</v>
      </c>
    </row>
    <row r="1780" spans="1:6" x14ac:dyDescent="0.25">
      <c r="A1780" t="s">
        <v>13706</v>
      </c>
      <c r="B1780" t="s">
        <v>10026</v>
      </c>
      <c r="C1780" t="s">
        <v>13660</v>
      </c>
      <c r="D1780">
        <v>2025</v>
      </c>
      <c r="E1780" t="s">
        <v>1298</v>
      </c>
      <c r="F1780" t="s">
        <v>13707</v>
      </c>
    </row>
    <row r="1781" spans="1:6" x14ac:dyDescent="0.25">
      <c r="A1781" t="s">
        <v>13708</v>
      </c>
      <c r="B1781" t="s">
        <v>10026</v>
      </c>
      <c r="C1781" t="s">
        <v>13660</v>
      </c>
      <c r="D1781">
        <v>2025</v>
      </c>
      <c r="E1781" t="s">
        <v>1298</v>
      </c>
      <c r="F1781" t="s">
        <v>13709</v>
      </c>
    </row>
    <row r="1782" spans="1:6" x14ac:dyDescent="0.25">
      <c r="A1782" t="s">
        <v>13710</v>
      </c>
      <c r="B1782" t="s">
        <v>10026</v>
      </c>
      <c r="C1782" t="s">
        <v>13660</v>
      </c>
      <c r="D1782">
        <v>2025</v>
      </c>
      <c r="E1782" t="s">
        <v>1298</v>
      </c>
      <c r="F1782" t="s">
        <v>13711</v>
      </c>
    </row>
    <row r="1783" spans="1:6" x14ac:dyDescent="0.25">
      <c r="A1783" t="s">
        <v>13712</v>
      </c>
      <c r="B1783" t="s">
        <v>10026</v>
      </c>
      <c r="C1783" t="s">
        <v>13660</v>
      </c>
      <c r="D1783">
        <v>2025</v>
      </c>
      <c r="E1783" t="s">
        <v>1298</v>
      </c>
      <c r="F1783" t="s">
        <v>13713</v>
      </c>
    </row>
    <row r="1784" spans="1:6" x14ac:dyDescent="0.25">
      <c r="A1784" t="s">
        <v>13714</v>
      </c>
      <c r="B1784" t="s">
        <v>10026</v>
      </c>
      <c r="C1784" t="s">
        <v>13660</v>
      </c>
      <c r="D1784">
        <v>2025</v>
      </c>
      <c r="E1784" t="s">
        <v>1298</v>
      </c>
      <c r="F1784" t="s">
        <v>13715</v>
      </c>
    </row>
    <row r="1785" spans="1:6" x14ac:dyDescent="0.25">
      <c r="A1785" t="s">
        <v>13716</v>
      </c>
      <c r="B1785" t="s">
        <v>10026</v>
      </c>
      <c r="C1785" t="s">
        <v>13660</v>
      </c>
      <c r="D1785">
        <v>2025</v>
      </c>
      <c r="E1785" t="s">
        <v>1298</v>
      </c>
      <c r="F1785" t="s">
        <v>13717</v>
      </c>
    </row>
    <row r="1786" spans="1:6" x14ac:dyDescent="0.25">
      <c r="A1786" t="s">
        <v>13718</v>
      </c>
      <c r="B1786" t="s">
        <v>10026</v>
      </c>
      <c r="C1786" t="s">
        <v>13660</v>
      </c>
      <c r="D1786">
        <v>2025</v>
      </c>
      <c r="E1786" t="s">
        <v>1298</v>
      </c>
      <c r="F1786" t="s">
        <v>13719</v>
      </c>
    </row>
    <row r="1787" spans="1:6" x14ac:dyDescent="0.25">
      <c r="A1787" t="s">
        <v>13720</v>
      </c>
      <c r="B1787" t="s">
        <v>10026</v>
      </c>
      <c r="C1787" t="s">
        <v>13660</v>
      </c>
      <c r="D1787">
        <v>2025</v>
      </c>
      <c r="E1787" t="s">
        <v>1298</v>
      </c>
      <c r="F1787" t="s">
        <v>13721</v>
      </c>
    </row>
    <row r="1788" spans="1:6" x14ac:dyDescent="0.25">
      <c r="A1788" t="s">
        <v>13722</v>
      </c>
      <c r="B1788" t="s">
        <v>10026</v>
      </c>
      <c r="C1788" t="s">
        <v>13660</v>
      </c>
      <c r="D1788">
        <v>2025</v>
      </c>
      <c r="E1788" t="s">
        <v>1298</v>
      </c>
      <c r="F1788" t="s">
        <v>13723</v>
      </c>
    </row>
    <row r="1789" spans="1:6" x14ac:dyDescent="0.25">
      <c r="A1789" t="s">
        <v>13724</v>
      </c>
      <c r="B1789" t="s">
        <v>10026</v>
      </c>
      <c r="C1789" t="s">
        <v>13660</v>
      </c>
      <c r="D1789">
        <v>2025</v>
      </c>
      <c r="E1789" t="s">
        <v>1298</v>
      </c>
      <c r="F1789" t="s">
        <v>13725</v>
      </c>
    </row>
    <row r="1790" spans="1:6" x14ac:dyDescent="0.25">
      <c r="A1790" t="s">
        <v>13726</v>
      </c>
      <c r="B1790" t="s">
        <v>10026</v>
      </c>
      <c r="C1790" t="s">
        <v>13660</v>
      </c>
      <c r="D1790">
        <v>2025</v>
      </c>
      <c r="E1790" t="s">
        <v>1298</v>
      </c>
      <c r="F1790" t="s">
        <v>13727</v>
      </c>
    </row>
    <row r="1791" spans="1:6" x14ac:dyDescent="0.25">
      <c r="A1791" t="s">
        <v>13728</v>
      </c>
      <c r="B1791" t="s">
        <v>10026</v>
      </c>
      <c r="C1791" t="s">
        <v>13660</v>
      </c>
      <c r="D1791">
        <v>2025</v>
      </c>
      <c r="E1791" t="s">
        <v>1298</v>
      </c>
      <c r="F1791" t="s">
        <v>13729</v>
      </c>
    </row>
    <row r="1792" spans="1:6" x14ac:dyDescent="0.25">
      <c r="A1792" t="s">
        <v>13730</v>
      </c>
      <c r="B1792" t="s">
        <v>10026</v>
      </c>
      <c r="C1792" t="s">
        <v>13660</v>
      </c>
      <c r="D1792">
        <v>2025</v>
      </c>
      <c r="E1792" t="s">
        <v>1298</v>
      </c>
      <c r="F1792" t="s">
        <v>13731</v>
      </c>
    </row>
    <row r="1793" spans="1:6" x14ac:dyDescent="0.25">
      <c r="A1793" t="s">
        <v>13732</v>
      </c>
      <c r="B1793" t="s">
        <v>10026</v>
      </c>
      <c r="C1793" t="s">
        <v>13660</v>
      </c>
      <c r="D1793">
        <v>2025</v>
      </c>
      <c r="E1793" t="s">
        <v>1298</v>
      </c>
      <c r="F1793" t="s">
        <v>13733</v>
      </c>
    </row>
    <row r="1794" spans="1:6" x14ac:dyDescent="0.25">
      <c r="A1794" t="s">
        <v>13734</v>
      </c>
      <c r="B1794" t="s">
        <v>10026</v>
      </c>
      <c r="C1794" t="s">
        <v>13660</v>
      </c>
      <c r="D1794">
        <v>2025</v>
      </c>
      <c r="E1794" t="s">
        <v>1298</v>
      </c>
      <c r="F1794" t="s">
        <v>13735</v>
      </c>
    </row>
    <row r="1795" spans="1:6" x14ac:dyDescent="0.25">
      <c r="A1795" t="s">
        <v>13736</v>
      </c>
      <c r="B1795" t="s">
        <v>10026</v>
      </c>
      <c r="C1795" t="s">
        <v>13660</v>
      </c>
      <c r="D1795">
        <v>2025</v>
      </c>
      <c r="E1795" t="s">
        <v>1298</v>
      </c>
      <c r="F1795" t="s">
        <v>13737</v>
      </c>
    </row>
    <row r="1796" spans="1:6" x14ac:dyDescent="0.25">
      <c r="A1796" t="s">
        <v>13738</v>
      </c>
      <c r="B1796" t="s">
        <v>10026</v>
      </c>
      <c r="C1796" t="s">
        <v>13660</v>
      </c>
      <c r="D1796">
        <v>2025</v>
      </c>
      <c r="E1796" t="s">
        <v>1298</v>
      </c>
      <c r="F1796" t="s">
        <v>13739</v>
      </c>
    </row>
    <row r="1797" spans="1:6" x14ac:dyDescent="0.25">
      <c r="A1797" t="s">
        <v>13740</v>
      </c>
      <c r="B1797" t="s">
        <v>10026</v>
      </c>
      <c r="C1797" t="s">
        <v>13660</v>
      </c>
      <c r="D1797">
        <v>2025</v>
      </c>
      <c r="E1797" t="s">
        <v>1298</v>
      </c>
      <c r="F1797" t="s">
        <v>13741</v>
      </c>
    </row>
    <row r="1798" spans="1:6" x14ac:dyDescent="0.25">
      <c r="A1798" t="s">
        <v>13742</v>
      </c>
      <c r="B1798" t="s">
        <v>10026</v>
      </c>
      <c r="C1798" t="s">
        <v>13660</v>
      </c>
      <c r="D1798">
        <v>2025</v>
      </c>
      <c r="E1798" t="s">
        <v>1298</v>
      </c>
      <c r="F1798" t="s">
        <v>13743</v>
      </c>
    </row>
    <row r="1799" spans="1:6" x14ac:dyDescent="0.25">
      <c r="A1799" t="s">
        <v>13744</v>
      </c>
      <c r="B1799" t="s">
        <v>10026</v>
      </c>
      <c r="C1799" t="s">
        <v>13660</v>
      </c>
      <c r="D1799">
        <v>2025</v>
      </c>
      <c r="E1799" t="s">
        <v>1298</v>
      </c>
      <c r="F1799" t="s">
        <v>13745</v>
      </c>
    </row>
    <row r="1800" spans="1:6" x14ac:dyDescent="0.25">
      <c r="A1800" t="s">
        <v>13746</v>
      </c>
      <c r="B1800" t="s">
        <v>10026</v>
      </c>
      <c r="C1800" t="s">
        <v>13660</v>
      </c>
      <c r="D1800">
        <v>2025</v>
      </c>
      <c r="E1800" t="s">
        <v>1298</v>
      </c>
      <c r="F1800" t="s">
        <v>13747</v>
      </c>
    </row>
    <row r="1801" spans="1:6" x14ac:dyDescent="0.25">
      <c r="A1801" t="s">
        <v>13748</v>
      </c>
      <c r="B1801" t="s">
        <v>10026</v>
      </c>
      <c r="C1801" t="s">
        <v>13660</v>
      </c>
      <c r="D1801">
        <v>2025</v>
      </c>
      <c r="E1801" t="s">
        <v>1298</v>
      </c>
      <c r="F1801" t="s">
        <v>13749</v>
      </c>
    </row>
    <row r="1802" spans="1:6" x14ac:dyDescent="0.25">
      <c r="A1802" t="s">
        <v>13750</v>
      </c>
      <c r="B1802" t="s">
        <v>10026</v>
      </c>
      <c r="C1802" t="s">
        <v>13660</v>
      </c>
      <c r="D1802">
        <v>2025</v>
      </c>
      <c r="E1802" t="s">
        <v>1298</v>
      </c>
      <c r="F1802" t="s">
        <v>13751</v>
      </c>
    </row>
    <row r="1803" spans="1:6" x14ac:dyDescent="0.25">
      <c r="A1803" t="s">
        <v>13752</v>
      </c>
      <c r="B1803" t="s">
        <v>10026</v>
      </c>
      <c r="C1803" t="s">
        <v>13660</v>
      </c>
      <c r="D1803">
        <v>2025</v>
      </c>
      <c r="E1803" t="s">
        <v>1298</v>
      </c>
      <c r="F1803" t="s">
        <v>13753</v>
      </c>
    </row>
    <row r="1804" spans="1:6" x14ac:dyDescent="0.25">
      <c r="A1804" t="s">
        <v>13754</v>
      </c>
      <c r="B1804" t="s">
        <v>10026</v>
      </c>
      <c r="C1804" t="s">
        <v>13660</v>
      </c>
      <c r="D1804">
        <v>2025</v>
      </c>
      <c r="E1804" t="s">
        <v>1298</v>
      </c>
      <c r="F1804" t="s">
        <v>13755</v>
      </c>
    </row>
    <row r="1805" spans="1:6" x14ac:dyDescent="0.25">
      <c r="A1805" t="s">
        <v>13756</v>
      </c>
      <c r="B1805" t="s">
        <v>10026</v>
      </c>
      <c r="C1805" t="s">
        <v>13660</v>
      </c>
      <c r="D1805">
        <v>2025</v>
      </c>
      <c r="E1805" t="s">
        <v>1298</v>
      </c>
      <c r="F1805" t="s">
        <v>13757</v>
      </c>
    </row>
    <row r="1806" spans="1:6" x14ac:dyDescent="0.25">
      <c r="A1806" t="s">
        <v>13758</v>
      </c>
      <c r="B1806" t="s">
        <v>10026</v>
      </c>
      <c r="C1806" t="s">
        <v>13660</v>
      </c>
      <c r="D1806">
        <v>2025</v>
      </c>
      <c r="E1806" t="s">
        <v>1298</v>
      </c>
      <c r="F1806" t="s">
        <v>13759</v>
      </c>
    </row>
    <row r="1807" spans="1:6" x14ac:dyDescent="0.25">
      <c r="A1807" t="s">
        <v>13760</v>
      </c>
      <c r="B1807" t="s">
        <v>10026</v>
      </c>
      <c r="C1807" t="s">
        <v>13660</v>
      </c>
      <c r="D1807">
        <v>2025</v>
      </c>
      <c r="E1807" t="s">
        <v>1298</v>
      </c>
      <c r="F1807" t="s">
        <v>13761</v>
      </c>
    </row>
    <row r="1808" spans="1:6" x14ac:dyDescent="0.25">
      <c r="A1808" t="s">
        <v>13762</v>
      </c>
      <c r="B1808" t="s">
        <v>10026</v>
      </c>
      <c r="C1808" t="s">
        <v>13660</v>
      </c>
      <c r="D1808">
        <v>2025</v>
      </c>
      <c r="E1808" t="s">
        <v>1298</v>
      </c>
      <c r="F1808" t="s">
        <v>13763</v>
      </c>
    </row>
    <row r="1809" spans="1:6" x14ac:dyDescent="0.25">
      <c r="A1809" t="s">
        <v>13764</v>
      </c>
      <c r="B1809" t="s">
        <v>13765</v>
      </c>
      <c r="C1809" t="s">
        <v>13766</v>
      </c>
      <c r="D1809">
        <v>2018</v>
      </c>
      <c r="E1809" t="s">
        <v>1713</v>
      </c>
      <c r="F1809" t="s">
        <v>13767</v>
      </c>
    </row>
    <row r="1810" spans="1:6" x14ac:dyDescent="0.25">
      <c r="A1810" t="s">
        <v>13768</v>
      </c>
      <c r="B1810" t="s">
        <v>13769</v>
      </c>
      <c r="C1810" t="s">
        <v>13770</v>
      </c>
      <c r="E1810" t="s">
        <v>1713</v>
      </c>
      <c r="F1810" t="s">
        <v>13771</v>
      </c>
    </row>
    <row r="1811" spans="1:6" x14ac:dyDescent="0.25">
      <c r="A1811" t="s">
        <v>13772</v>
      </c>
      <c r="B1811" t="s">
        <v>13769</v>
      </c>
      <c r="C1811" t="s">
        <v>13770</v>
      </c>
      <c r="E1811" t="s">
        <v>1713</v>
      </c>
      <c r="F1811" t="s">
        <v>13773</v>
      </c>
    </row>
    <row r="1812" spans="1:6" x14ac:dyDescent="0.25">
      <c r="A1812" t="s">
        <v>13774</v>
      </c>
      <c r="B1812" t="s">
        <v>13765</v>
      </c>
      <c r="C1812" t="s">
        <v>13766</v>
      </c>
      <c r="D1812">
        <v>2018</v>
      </c>
      <c r="E1812" t="s">
        <v>1713</v>
      </c>
      <c r="F1812" t="s">
        <v>13775</v>
      </c>
    </row>
    <row r="1813" spans="1:6" x14ac:dyDescent="0.25">
      <c r="A1813" t="s">
        <v>13776</v>
      </c>
      <c r="B1813" t="s">
        <v>13769</v>
      </c>
      <c r="C1813" t="s">
        <v>13770</v>
      </c>
      <c r="E1813" t="s">
        <v>1713</v>
      </c>
      <c r="F1813" t="s">
        <v>13777</v>
      </c>
    </row>
    <row r="1814" spans="1:6" x14ac:dyDescent="0.25">
      <c r="A1814" t="s">
        <v>13778</v>
      </c>
      <c r="B1814" t="s">
        <v>13765</v>
      </c>
      <c r="C1814" t="s">
        <v>13766</v>
      </c>
      <c r="D1814">
        <v>2018</v>
      </c>
      <c r="E1814" t="s">
        <v>1713</v>
      </c>
      <c r="F1814" t="s">
        <v>13779</v>
      </c>
    </row>
    <row r="1815" spans="1:6" x14ac:dyDescent="0.25">
      <c r="A1815" t="s">
        <v>13780</v>
      </c>
      <c r="B1815" t="s">
        <v>13769</v>
      </c>
      <c r="C1815" t="s">
        <v>13770</v>
      </c>
      <c r="E1815" t="s">
        <v>1713</v>
      </c>
      <c r="F1815" t="s">
        <v>13781</v>
      </c>
    </row>
    <row r="1816" spans="1:6" x14ac:dyDescent="0.25">
      <c r="A1816" t="s">
        <v>13782</v>
      </c>
      <c r="B1816" t="s">
        <v>13765</v>
      </c>
      <c r="C1816" t="s">
        <v>13766</v>
      </c>
      <c r="D1816">
        <v>2018</v>
      </c>
      <c r="E1816" t="s">
        <v>1713</v>
      </c>
      <c r="F1816" t="s">
        <v>13783</v>
      </c>
    </row>
    <row r="1817" spans="1:6" x14ac:dyDescent="0.25">
      <c r="A1817" t="s">
        <v>13784</v>
      </c>
      <c r="B1817" t="s">
        <v>13765</v>
      </c>
      <c r="C1817" t="s">
        <v>13766</v>
      </c>
      <c r="D1817">
        <v>2018</v>
      </c>
      <c r="E1817" t="s">
        <v>1713</v>
      </c>
      <c r="F1817" t="s">
        <v>13785</v>
      </c>
    </row>
    <row r="1818" spans="1:6" x14ac:dyDescent="0.25">
      <c r="A1818" t="s">
        <v>13786</v>
      </c>
      <c r="B1818" t="s">
        <v>13769</v>
      </c>
      <c r="C1818" t="s">
        <v>13770</v>
      </c>
      <c r="E1818" t="s">
        <v>1713</v>
      </c>
      <c r="F1818" t="s">
        <v>13787</v>
      </c>
    </row>
    <row r="1819" spans="1:6" x14ac:dyDescent="0.25">
      <c r="A1819" t="s">
        <v>13788</v>
      </c>
      <c r="B1819" t="s">
        <v>13769</v>
      </c>
      <c r="C1819" t="s">
        <v>13770</v>
      </c>
      <c r="E1819" t="s">
        <v>1713</v>
      </c>
      <c r="F1819" t="s">
        <v>13789</v>
      </c>
    </row>
    <row r="1820" spans="1:6" x14ac:dyDescent="0.25">
      <c r="A1820" t="s">
        <v>13790</v>
      </c>
      <c r="B1820" t="s">
        <v>13765</v>
      </c>
      <c r="C1820" t="s">
        <v>13766</v>
      </c>
      <c r="D1820">
        <v>2018</v>
      </c>
      <c r="E1820" t="s">
        <v>1713</v>
      </c>
      <c r="F1820" t="s">
        <v>13791</v>
      </c>
    </row>
    <row r="1821" spans="1:6" x14ac:dyDescent="0.25">
      <c r="A1821" t="s">
        <v>13792</v>
      </c>
      <c r="B1821" t="s">
        <v>13769</v>
      </c>
      <c r="C1821" t="s">
        <v>13770</v>
      </c>
      <c r="E1821" t="s">
        <v>1713</v>
      </c>
      <c r="F1821" t="s">
        <v>13793</v>
      </c>
    </row>
    <row r="1822" spans="1:6" x14ac:dyDescent="0.25">
      <c r="A1822" t="s">
        <v>13794</v>
      </c>
      <c r="B1822" t="s">
        <v>13765</v>
      </c>
      <c r="C1822" t="s">
        <v>13766</v>
      </c>
      <c r="D1822">
        <v>2018</v>
      </c>
      <c r="E1822" t="s">
        <v>1713</v>
      </c>
      <c r="F1822" t="s">
        <v>13795</v>
      </c>
    </row>
    <row r="1823" spans="1:6" x14ac:dyDescent="0.25">
      <c r="A1823" t="s">
        <v>13796</v>
      </c>
      <c r="B1823" t="s">
        <v>13769</v>
      </c>
      <c r="C1823" t="s">
        <v>13770</v>
      </c>
      <c r="E1823" t="s">
        <v>1713</v>
      </c>
      <c r="F1823" t="s">
        <v>13797</v>
      </c>
    </row>
    <row r="1824" spans="1:6" x14ac:dyDescent="0.25">
      <c r="A1824" t="s">
        <v>13798</v>
      </c>
      <c r="B1824" t="s">
        <v>13765</v>
      </c>
      <c r="C1824" t="s">
        <v>13766</v>
      </c>
      <c r="D1824">
        <v>2018</v>
      </c>
      <c r="E1824" t="s">
        <v>1713</v>
      </c>
      <c r="F1824" t="s">
        <v>13799</v>
      </c>
    </row>
    <row r="1825" spans="1:6" x14ac:dyDescent="0.25">
      <c r="A1825" t="s">
        <v>13800</v>
      </c>
      <c r="B1825" t="s">
        <v>13765</v>
      </c>
      <c r="C1825" t="s">
        <v>13766</v>
      </c>
      <c r="D1825">
        <v>2018</v>
      </c>
      <c r="E1825" t="s">
        <v>1713</v>
      </c>
      <c r="F1825" t="s">
        <v>13801</v>
      </c>
    </row>
    <row r="1826" spans="1:6" x14ac:dyDescent="0.25">
      <c r="A1826" t="s">
        <v>13802</v>
      </c>
      <c r="B1826" t="s">
        <v>13765</v>
      </c>
      <c r="C1826" t="s">
        <v>13766</v>
      </c>
      <c r="D1826">
        <v>2018</v>
      </c>
      <c r="E1826" t="s">
        <v>1713</v>
      </c>
      <c r="F1826" t="s">
        <v>13803</v>
      </c>
    </row>
    <row r="1827" spans="1:6" x14ac:dyDescent="0.25">
      <c r="A1827" t="s">
        <v>13804</v>
      </c>
      <c r="B1827" t="s">
        <v>13765</v>
      </c>
      <c r="C1827" t="s">
        <v>13766</v>
      </c>
      <c r="D1827">
        <v>2018</v>
      </c>
      <c r="E1827" t="s">
        <v>1713</v>
      </c>
      <c r="F1827" t="s">
        <v>13805</v>
      </c>
    </row>
    <row r="1828" spans="1:6" x14ac:dyDescent="0.25">
      <c r="A1828" t="s">
        <v>13806</v>
      </c>
      <c r="B1828" t="s">
        <v>13765</v>
      </c>
      <c r="C1828" t="s">
        <v>13766</v>
      </c>
      <c r="D1828">
        <v>2018</v>
      </c>
      <c r="E1828" t="s">
        <v>1713</v>
      </c>
      <c r="F1828" t="s">
        <v>13807</v>
      </c>
    </row>
    <row r="1829" spans="1:6" x14ac:dyDescent="0.25">
      <c r="A1829" t="s">
        <v>13808</v>
      </c>
      <c r="B1829" t="s">
        <v>13765</v>
      </c>
      <c r="C1829" t="s">
        <v>13766</v>
      </c>
      <c r="D1829">
        <v>2018</v>
      </c>
      <c r="E1829" t="s">
        <v>1713</v>
      </c>
      <c r="F1829" t="s">
        <v>13809</v>
      </c>
    </row>
    <row r="1830" spans="1:6" x14ac:dyDescent="0.25">
      <c r="A1830" t="s">
        <v>13810</v>
      </c>
      <c r="B1830" t="s">
        <v>13765</v>
      </c>
      <c r="C1830" t="s">
        <v>13766</v>
      </c>
      <c r="D1830">
        <v>2018</v>
      </c>
      <c r="E1830" t="s">
        <v>1713</v>
      </c>
      <c r="F1830" t="s">
        <v>13811</v>
      </c>
    </row>
    <row r="1831" spans="1:6" x14ac:dyDescent="0.25">
      <c r="A1831" t="s">
        <v>13812</v>
      </c>
      <c r="B1831" t="s">
        <v>13765</v>
      </c>
      <c r="C1831" t="s">
        <v>13766</v>
      </c>
      <c r="D1831">
        <v>2018</v>
      </c>
      <c r="E1831" t="s">
        <v>1713</v>
      </c>
      <c r="F1831" t="s">
        <v>13813</v>
      </c>
    </row>
    <row r="1832" spans="1:6" x14ac:dyDescent="0.25">
      <c r="A1832" t="s">
        <v>13814</v>
      </c>
      <c r="B1832" t="s">
        <v>13765</v>
      </c>
      <c r="C1832" t="s">
        <v>13766</v>
      </c>
      <c r="D1832">
        <v>2018</v>
      </c>
      <c r="E1832" t="s">
        <v>1713</v>
      </c>
      <c r="F1832" t="s">
        <v>13815</v>
      </c>
    </row>
    <row r="1833" spans="1:6" x14ac:dyDescent="0.25">
      <c r="A1833" t="s">
        <v>13816</v>
      </c>
      <c r="B1833" t="s">
        <v>13765</v>
      </c>
      <c r="C1833" t="s">
        <v>13766</v>
      </c>
      <c r="D1833">
        <v>2018</v>
      </c>
      <c r="E1833" t="s">
        <v>1713</v>
      </c>
      <c r="F1833" t="s">
        <v>13817</v>
      </c>
    </row>
    <row r="1834" spans="1:6" x14ac:dyDescent="0.25">
      <c r="A1834" t="s">
        <v>13818</v>
      </c>
      <c r="B1834" t="s">
        <v>13765</v>
      </c>
      <c r="C1834" t="s">
        <v>13766</v>
      </c>
      <c r="D1834">
        <v>2018</v>
      </c>
      <c r="E1834" t="s">
        <v>1713</v>
      </c>
      <c r="F1834" t="s">
        <v>13819</v>
      </c>
    </row>
    <row r="1835" spans="1:6" x14ac:dyDescent="0.25">
      <c r="A1835" t="s">
        <v>13820</v>
      </c>
      <c r="B1835" t="s">
        <v>13765</v>
      </c>
      <c r="C1835" t="s">
        <v>13766</v>
      </c>
      <c r="D1835">
        <v>2018</v>
      </c>
      <c r="E1835" t="s">
        <v>1713</v>
      </c>
      <c r="F1835" t="s">
        <v>13821</v>
      </c>
    </row>
    <row r="1836" spans="1:6" x14ac:dyDescent="0.25">
      <c r="A1836" t="s">
        <v>13822</v>
      </c>
      <c r="B1836" t="s">
        <v>13765</v>
      </c>
      <c r="C1836" t="s">
        <v>13766</v>
      </c>
      <c r="D1836">
        <v>2018</v>
      </c>
      <c r="E1836" t="s">
        <v>1713</v>
      </c>
      <c r="F1836" t="s">
        <v>13823</v>
      </c>
    </row>
    <row r="1837" spans="1:6" x14ac:dyDescent="0.25">
      <c r="A1837" t="s">
        <v>13824</v>
      </c>
      <c r="B1837" t="s">
        <v>13765</v>
      </c>
      <c r="C1837" t="s">
        <v>13766</v>
      </c>
      <c r="D1837">
        <v>2018</v>
      </c>
      <c r="E1837" t="s">
        <v>1713</v>
      </c>
      <c r="F1837" t="s">
        <v>13825</v>
      </c>
    </row>
    <row r="1838" spans="1:6" x14ac:dyDescent="0.25">
      <c r="A1838" t="s">
        <v>4367</v>
      </c>
      <c r="B1838" t="s">
        <v>13765</v>
      </c>
      <c r="C1838" t="s">
        <v>13766</v>
      </c>
      <c r="D1838">
        <v>2018</v>
      </c>
      <c r="E1838" t="s">
        <v>1713</v>
      </c>
      <c r="F1838" t="s">
        <v>13826</v>
      </c>
    </row>
    <row r="1839" spans="1:6" x14ac:dyDescent="0.25">
      <c r="A1839" t="s">
        <v>13827</v>
      </c>
      <c r="B1839" t="s">
        <v>13765</v>
      </c>
      <c r="C1839" t="s">
        <v>13766</v>
      </c>
      <c r="D1839">
        <v>2018</v>
      </c>
      <c r="E1839" t="s">
        <v>1713</v>
      </c>
      <c r="F1839" t="s">
        <v>13828</v>
      </c>
    </row>
    <row r="1840" spans="1:6" x14ac:dyDescent="0.25">
      <c r="A1840" t="s">
        <v>13829</v>
      </c>
      <c r="B1840" t="s">
        <v>13765</v>
      </c>
      <c r="C1840" t="s">
        <v>13766</v>
      </c>
      <c r="D1840">
        <v>2018</v>
      </c>
      <c r="E1840" t="s">
        <v>1713</v>
      </c>
      <c r="F1840" t="s">
        <v>13830</v>
      </c>
    </row>
    <row r="1841" spans="1:6" x14ac:dyDescent="0.25">
      <c r="A1841" t="s">
        <v>13831</v>
      </c>
      <c r="B1841" t="s">
        <v>13765</v>
      </c>
      <c r="C1841" t="s">
        <v>13766</v>
      </c>
      <c r="D1841">
        <v>2018</v>
      </c>
      <c r="E1841" t="s">
        <v>1713</v>
      </c>
      <c r="F1841" t="s">
        <v>13832</v>
      </c>
    </row>
    <row r="1842" spans="1:6" x14ac:dyDescent="0.25">
      <c r="A1842" t="s">
        <v>13833</v>
      </c>
      <c r="B1842" t="s">
        <v>13834</v>
      </c>
      <c r="C1842" t="s">
        <v>13766</v>
      </c>
      <c r="D1842">
        <v>2018</v>
      </c>
      <c r="E1842" t="s">
        <v>1713</v>
      </c>
      <c r="F1842" t="s">
        <v>13835</v>
      </c>
    </row>
    <row r="1843" spans="1:6" x14ac:dyDescent="0.25">
      <c r="A1843" t="s">
        <v>13836</v>
      </c>
      <c r="B1843" t="s">
        <v>13837</v>
      </c>
      <c r="C1843" t="s">
        <v>13838</v>
      </c>
      <c r="D1843">
        <v>2019</v>
      </c>
      <c r="E1843" t="s">
        <v>1817</v>
      </c>
      <c r="F1843" t="s">
        <v>13839</v>
      </c>
    </row>
    <row r="1844" spans="1:6" x14ac:dyDescent="0.25">
      <c r="A1844" t="s">
        <v>13840</v>
      </c>
      <c r="B1844" t="s">
        <v>13837</v>
      </c>
      <c r="C1844" t="s">
        <v>13841</v>
      </c>
      <c r="D1844">
        <v>2020</v>
      </c>
      <c r="E1844" t="s">
        <v>1817</v>
      </c>
      <c r="F1844" t="s">
        <v>13842</v>
      </c>
    </row>
    <row r="1845" spans="1:6" x14ac:dyDescent="0.25">
      <c r="A1845" t="s">
        <v>13843</v>
      </c>
      <c r="B1845" t="s">
        <v>13837</v>
      </c>
      <c r="C1845" t="s">
        <v>13844</v>
      </c>
      <c r="D1845">
        <v>2022</v>
      </c>
      <c r="E1845" t="s">
        <v>1817</v>
      </c>
      <c r="F1845" t="s">
        <v>13845</v>
      </c>
    </row>
    <row r="1846" spans="1:6" x14ac:dyDescent="0.25">
      <c r="A1846" t="s">
        <v>13846</v>
      </c>
      <c r="B1846" t="s">
        <v>13837</v>
      </c>
      <c r="C1846" t="s">
        <v>13838</v>
      </c>
      <c r="D1846">
        <v>2019</v>
      </c>
      <c r="E1846" t="s">
        <v>1817</v>
      </c>
      <c r="F1846" t="s">
        <v>13847</v>
      </c>
    </row>
    <row r="1847" spans="1:6" x14ac:dyDescent="0.25">
      <c r="A1847" t="s">
        <v>13848</v>
      </c>
      <c r="B1847" t="s">
        <v>13837</v>
      </c>
      <c r="C1847" t="s">
        <v>13841</v>
      </c>
      <c r="D1847">
        <v>2020</v>
      </c>
      <c r="E1847" t="s">
        <v>1817</v>
      </c>
      <c r="F1847" t="s">
        <v>13849</v>
      </c>
    </row>
    <row r="1848" spans="1:6" x14ac:dyDescent="0.25">
      <c r="A1848" t="s">
        <v>13850</v>
      </c>
      <c r="B1848" t="s">
        <v>13837</v>
      </c>
      <c r="C1848" t="s">
        <v>13844</v>
      </c>
      <c r="D1848">
        <v>2022</v>
      </c>
      <c r="E1848" t="s">
        <v>1817</v>
      </c>
      <c r="F1848" t="s">
        <v>13851</v>
      </c>
    </row>
    <row r="1849" spans="1:6" x14ac:dyDescent="0.25">
      <c r="A1849" t="s">
        <v>13852</v>
      </c>
      <c r="B1849" t="s">
        <v>13837</v>
      </c>
      <c r="C1849" t="s">
        <v>13838</v>
      </c>
      <c r="D1849">
        <v>2019</v>
      </c>
      <c r="E1849" t="s">
        <v>1817</v>
      </c>
      <c r="F1849" t="s">
        <v>13853</v>
      </c>
    </row>
    <row r="1850" spans="1:6" x14ac:dyDescent="0.25">
      <c r="A1850" t="s">
        <v>13854</v>
      </c>
      <c r="B1850" t="s">
        <v>13837</v>
      </c>
      <c r="C1850" t="s">
        <v>13844</v>
      </c>
      <c r="D1850">
        <v>2022</v>
      </c>
      <c r="E1850" t="s">
        <v>1817</v>
      </c>
      <c r="F1850" t="s">
        <v>13855</v>
      </c>
    </row>
    <row r="1851" spans="1:6" x14ac:dyDescent="0.25">
      <c r="A1851" t="s">
        <v>13856</v>
      </c>
      <c r="B1851" t="s">
        <v>13837</v>
      </c>
      <c r="C1851" t="s">
        <v>13841</v>
      </c>
      <c r="D1851">
        <v>2020</v>
      </c>
      <c r="E1851" t="s">
        <v>1817</v>
      </c>
      <c r="F1851" t="s">
        <v>13857</v>
      </c>
    </row>
    <row r="1852" spans="1:6" x14ac:dyDescent="0.25">
      <c r="A1852" t="s">
        <v>13858</v>
      </c>
      <c r="B1852" t="s">
        <v>13837</v>
      </c>
      <c r="C1852" t="s">
        <v>13838</v>
      </c>
      <c r="D1852">
        <v>2019</v>
      </c>
      <c r="E1852" t="s">
        <v>1817</v>
      </c>
      <c r="F1852" t="s">
        <v>13859</v>
      </c>
    </row>
    <row r="1853" spans="1:6" x14ac:dyDescent="0.25">
      <c r="A1853" t="s">
        <v>13860</v>
      </c>
      <c r="B1853" t="s">
        <v>13837</v>
      </c>
      <c r="C1853" t="s">
        <v>13841</v>
      </c>
      <c r="D1853">
        <v>2020</v>
      </c>
      <c r="E1853" t="s">
        <v>1817</v>
      </c>
      <c r="F1853" t="s">
        <v>13861</v>
      </c>
    </row>
    <row r="1854" spans="1:6" x14ac:dyDescent="0.25">
      <c r="A1854" t="s">
        <v>13862</v>
      </c>
      <c r="B1854" t="s">
        <v>13837</v>
      </c>
      <c r="C1854" t="s">
        <v>13844</v>
      </c>
      <c r="D1854">
        <v>2022</v>
      </c>
      <c r="E1854" t="s">
        <v>1817</v>
      </c>
      <c r="F1854" t="s">
        <v>13863</v>
      </c>
    </row>
    <row r="1855" spans="1:6" x14ac:dyDescent="0.25">
      <c r="A1855" t="s">
        <v>13864</v>
      </c>
      <c r="B1855" t="s">
        <v>13837</v>
      </c>
      <c r="C1855" t="s">
        <v>13838</v>
      </c>
      <c r="D1855">
        <v>2019</v>
      </c>
      <c r="E1855" t="s">
        <v>1817</v>
      </c>
      <c r="F1855" t="s">
        <v>13865</v>
      </c>
    </row>
    <row r="1856" spans="1:6" x14ac:dyDescent="0.25">
      <c r="A1856" t="s">
        <v>13866</v>
      </c>
      <c r="B1856" t="s">
        <v>13837</v>
      </c>
      <c r="C1856" t="s">
        <v>13844</v>
      </c>
      <c r="D1856">
        <v>2022</v>
      </c>
      <c r="E1856" t="s">
        <v>1817</v>
      </c>
      <c r="F1856" t="s">
        <v>13867</v>
      </c>
    </row>
    <row r="1857" spans="1:6" x14ac:dyDescent="0.25">
      <c r="A1857" t="s">
        <v>13868</v>
      </c>
      <c r="B1857" t="s">
        <v>13837</v>
      </c>
      <c r="C1857" t="s">
        <v>13841</v>
      </c>
      <c r="D1857">
        <v>2020</v>
      </c>
      <c r="E1857" t="s">
        <v>1817</v>
      </c>
      <c r="F1857" t="s">
        <v>13869</v>
      </c>
    </row>
    <row r="1858" spans="1:6" x14ac:dyDescent="0.25">
      <c r="A1858" t="s">
        <v>13870</v>
      </c>
      <c r="B1858" t="s">
        <v>13837</v>
      </c>
      <c r="C1858" t="s">
        <v>13838</v>
      </c>
      <c r="D1858">
        <v>2019</v>
      </c>
      <c r="E1858" t="s">
        <v>1817</v>
      </c>
      <c r="F1858" t="s">
        <v>13871</v>
      </c>
    </row>
    <row r="1859" spans="1:6" x14ac:dyDescent="0.25">
      <c r="A1859" t="s">
        <v>13872</v>
      </c>
      <c r="B1859" t="s">
        <v>13837</v>
      </c>
      <c r="C1859" t="s">
        <v>13844</v>
      </c>
      <c r="D1859">
        <v>2022</v>
      </c>
      <c r="E1859" t="s">
        <v>1817</v>
      </c>
      <c r="F1859" t="s">
        <v>13873</v>
      </c>
    </row>
    <row r="1860" spans="1:6" x14ac:dyDescent="0.25">
      <c r="A1860" t="s">
        <v>13874</v>
      </c>
      <c r="B1860" t="s">
        <v>13837</v>
      </c>
      <c r="C1860" t="s">
        <v>13841</v>
      </c>
      <c r="D1860">
        <v>2020</v>
      </c>
      <c r="E1860" t="s">
        <v>1817</v>
      </c>
      <c r="F1860" t="s">
        <v>13875</v>
      </c>
    </row>
    <row r="1861" spans="1:6" x14ac:dyDescent="0.25">
      <c r="A1861" t="s">
        <v>13876</v>
      </c>
      <c r="B1861" t="s">
        <v>13837</v>
      </c>
      <c r="C1861" t="s">
        <v>13838</v>
      </c>
      <c r="D1861">
        <v>2019</v>
      </c>
      <c r="E1861" t="s">
        <v>1817</v>
      </c>
      <c r="F1861" t="s">
        <v>13877</v>
      </c>
    </row>
    <row r="1862" spans="1:6" x14ac:dyDescent="0.25">
      <c r="A1862" t="s">
        <v>13878</v>
      </c>
      <c r="B1862" t="s">
        <v>13837</v>
      </c>
      <c r="C1862" t="s">
        <v>13844</v>
      </c>
      <c r="D1862">
        <v>2022</v>
      </c>
      <c r="E1862" t="s">
        <v>1817</v>
      </c>
      <c r="F1862" t="s">
        <v>13879</v>
      </c>
    </row>
    <row r="1863" spans="1:6" x14ac:dyDescent="0.25">
      <c r="A1863" t="s">
        <v>13880</v>
      </c>
      <c r="B1863" t="s">
        <v>13837</v>
      </c>
      <c r="C1863" t="s">
        <v>13841</v>
      </c>
      <c r="D1863">
        <v>2020</v>
      </c>
      <c r="E1863" t="s">
        <v>1817</v>
      </c>
      <c r="F1863" t="s">
        <v>13881</v>
      </c>
    </row>
    <row r="1864" spans="1:6" x14ac:dyDescent="0.25">
      <c r="A1864" t="s">
        <v>13882</v>
      </c>
      <c r="B1864" t="s">
        <v>13837</v>
      </c>
      <c r="C1864" t="s">
        <v>13838</v>
      </c>
      <c r="D1864">
        <v>2019</v>
      </c>
      <c r="E1864" t="s">
        <v>1817</v>
      </c>
      <c r="F1864" t="s">
        <v>13883</v>
      </c>
    </row>
    <row r="1865" spans="1:6" x14ac:dyDescent="0.25">
      <c r="A1865" t="s">
        <v>13884</v>
      </c>
      <c r="B1865" t="s">
        <v>13837</v>
      </c>
      <c r="C1865" t="s">
        <v>13844</v>
      </c>
      <c r="D1865">
        <v>2022</v>
      </c>
      <c r="E1865" t="s">
        <v>1817</v>
      </c>
      <c r="F1865" t="s">
        <v>13885</v>
      </c>
    </row>
    <row r="1866" spans="1:6" x14ac:dyDescent="0.25">
      <c r="A1866" t="s">
        <v>13886</v>
      </c>
      <c r="B1866" t="s">
        <v>13837</v>
      </c>
      <c r="C1866" t="s">
        <v>13841</v>
      </c>
      <c r="D1866">
        <v>2020</v>
      </c>
      <c r="E1866" t="s">
        <v>1817</v>
      </c>
      <c r="F1866" t="s">
        <v>13887</v>
      </c>
    </row>
    <row r="1867" spans="1:6" x14ac:dyDescent="0.25">
      <c r="A1867" t="s">
        <v>13888</v>
      </c>
      <c r="B1867" t="s">
        <v>13837</v>
      </c>
      <c r="C1867" t="s">
        <v>13838</v>
      </c>
      <c r="D1867">
        <v>2019</v>
      </c>
      <c r="E1867" t="s">
        <v>1817</v>
      </c>
      <c r="F1867" t="s">
        <v>13889</v>
      </c>
    </row>
    <row r="1868" spans="1:6" x14ac:dyDescent="0.25">
      <c r="A1868" t="s">
        <v>13890</v>
      </c>
      <c r="B1868" t="s">
        <v>13837</v>
      </c>
      <c r="C1868" t="s">
        <v>13844</v>
      </c>
      <c r="D1868">
        <v>2022</v>
      </c>
      <c r="E1868" t="s">
        <v>1817</v>
      </c>
      <c r="F1868" t="s">
        <v>13891</v>
      </c>
    </row>
    <row r="1869" spans="1:6" x14ac:dyDescent="0.25">
      <c r="A1869" t="s">
        <v>13892</v>
      </c>
      <c r="B1869" t="s">
        <v>13837</v>
      </c>
      <c r="C1869" t="s">
        <v>13841</v>
      </c>
      <c r="D1869">
        <v>2020</v>
      </c>
      <c r="E1869" t="s">
        <v>1817</v>
      </c>
      <c r="F1869" t="s">
        <v>13893</v>
      </c>
    </row>
    <row r="1870" spans="1:6" x14ac:dyDescent="0.25">
      <c r="A1870" t="s">
        <v>13894</v>
      </c>
      <c r="B1870" t="s">
        <v>13837</v>
      </c>
      <c r="C1870" t="s">
        <v>13838</v>
      </c>
      <c r="D1870">
        <v>2019</v>
      </c>
      <c r="E1870" t="s">
        <v>1817</v>
      </c>
      <c r="F1870" t="s">
        <v>13895</v>
      </c>
    </row>
    <row r="1871" spans="1:6" x14ac:dyDescent="0.25">
      <c r="A1871" t="s">
        <v>13896</v>
      </c>
      <c r="B1871" t="s">
        <v>13837</v>
      </c>
      <c r="C1871" t="s">
        <v>13841</v>
      </c>
      <c r="D1871">
        <v>2020</v>
      </c>
      <c r="E1871" t="s">
        <v>1817</v>
      </c>
      <c r="F1871" t="s">
        <v>13897</v>
      </c>
    </row>
    <row r="1872" spans="1:6" x14ac:dyDescent="0.25">
      <c r="A1872" t="s">
        <v>13898</v>
      </c>
      <c r="B1872" t="s">
        <v>13837</v>
      </c>
      <c r="C1872" t="s">
        <v>13844</v>
      </c>
      <c r="D1872">
        <v>2022</v>
      </c>
      <c r="E1872" t="s">
        <v>1817</v>
      </c>
      <c r="F1872" t="s">
        <v>13899</v>
      </c>
    </row>
    <row r="1873" spans="1:6" x14ac:dyDescent="0.25">
      <c r="A1873" t="s">
        <v>13900</v>
      </c>
      <c r="B1873" t="s">
        <v>13837</v>
      </c>
      <c r="C1873" t="s">
        <v>13838</v>
      </c>
      <c r="D1873">
        <v>2019</v>
      </c>
      <c r="E1873" t="s">
        <v>1817</v>
      </c>
      <c r="F1873" t="s">
        <v>13901</v>
      </c>
    </row>
    <row r="1874" spans="1:6" x14ac:dyDescent="0.25">
      <c r="A1874" t="s">
        <v>13902</v>
      </c>
      <c r="B1874" t="s">
        <v>13837</v>
      </c>
      <c r="C1874" t="s">
        <v>13841</v>
      </c>
      <c r="D1874">
        <v>2020</v>
      </c>
      <c r="E1874" t="s">
        <v>1817</v>
      </c>
      <c r="F1874" t="s">
        <v>13903</v>
      </c>
    </row>
    <row r="1875" spans="1:6" x14ac:dyDescent="0.25">
      <c r="A1875" t="s">
        <v>13904</v>
      </c>
      <c r="B1875" t="s">
        <v>13837</v>
      </c>
      <c r="C1875" t="s">
        <v>13844</v>
      </c>
      <c r="D1875">
        <v>2022</v>
      </c>
      <c r="E1875" t="s">
        <v>1817</v>
      </c>
      <c r="F1875" t="s">
        <v>13905</v>
      </c>
    </row>
    <row r="1876" spans="1:6" x14ac:dyDescent="0.25">
      <c r="A1876" t="s">
        <v>13906</v>
      </c>
      <c r="B1876" t="s">
        <v>13837</v>
      </c>
      <c r="C1876" t="s">
        <v>13838</v>
      </c>
      <c r="D1876">
        <v>2019</v>
      </c>
      <c r="E1876" t="s">
        <v>1817</v>
      </c>
      <c r="F1876" t="s">
        <v>13907</v>
      </c>
    </row>
    <row r="1877" spans="1:6" x14ac:dyDescent="0.25">
      <c r="A1877" t="s">
        <v>13908</v>
      </c>
      <c r="B1877" t="s">
        <v>13837</v>
      </c>
      <c r="C1877" t="s">
        <v>13844</v>
      </c>
      <c r="D1877">
        <v>2022</v>
      </c>
      <c r="E1877" t="s">
        <v>1817</v>
      </c>
      <c r="F1877" t="s">
        <v>13909</v>
      </c>
    </row>
    <row r="1878" spans="1:6" x14ac:dyDescent="0.25">
      <c r="A1878" t="s">
        <v>13910</v>
      </c>
      <c r="B1878" t="s">
        <v>13837</v>
      </c>
      <c r="C1878" t="s">
        <v>13841</v>
      </c>
      <c r="D1878">
        <v>2020</v>
      </c>
      <c r="E1878" t="s">
        <v>1817</v>
      </c>
      <c r="F1878" t="s">
        <v>13911</v>
      </c>
    </row>
    <row r="1879" spans="1:6" x14ac:dyDescent="0.25">
      <c r="A1879" t="s">
        <v>13912</v>
      </c>
      <c r="B1879" t="s">
        <v>13837</v>
      </c>
      <c r="C1879" t="s">
        <v>13838</v>
      </c>
      <c r="D1879">
        <v>2019</v>
      </c>
      <c r="E1879" t="s">
        <v>1817</v>
      </c>
      <c r="F1879" t="s">
        <v>13913</v>
      </c>
    </row>
    <row r="1880" spans="1:6" x14ac:dyDescent="0.25">
      <c r="A1880" t="s">
        <v>13914</v>
      </c>
      <c r="B1880" t="s">
        <v>13837</v>
      </c>
      <c r="C1880" t="s">
        <v>13844</v>
      </c>
      <c r="D1880">
        <v>2022</v>
      </c>
      <c r="E1880" t="s">
        <v>1817</v>
      </c>
      <c r="F1880" t="s">
        <v>13915</v>
      </c>
    </row>
    <row r="1881" spans="1:6" x14ac:dyDescent="0.25">
      <c r="A1881" t="s">
        <v>13916</v>
      </c>
      <c r="B1881" t="s">
        <v>13837</v>
      </c>
      <c r="C1881" t="s">
        <v>13841</v>
      </c>
      <c r="D1881">
        <v>2020</v>
      </c>
      <c r="E1881" t="s">
        <v>1817</v>
      </c>
      <c r="F1881" t="s">
        <v>13917</v>
      </c>
    </row>
    <row r="1882" spans="1:6" x14ac:dyDescent="0.25">
      <c r="A1882" t="s">
        <v>13918</v>
      </c>
      <c r="B1882" t="s">
        <v>13837</v>
      </c>
      <c r="C1882" t="s">
        <v>13838</v>
      </c>
      <c r="D1882">
        <v>2019</v>
      </c>
      <c r="E1882" t="s">
        <v>1817</v>
      </c>
      <c r="F1882" t="s">
        <v>13919</v>
      </c>
    </row>
    <row r="1883" spans="1:6" x14ac:dyDescent="0.25">
      <c r="A1883" t="s">
        <v>13920</v>
      </c>
      <c r="B1883" t="s">
        <v>13837</v>
      </c>
      <c r="C1883" t="s">
        <v>13844</v>
      </c>
      <c r="D1883">
        <v>2022</v>
      </c>
      <c r="E1883" t="s">
        <v>1817</v>
      </c>
      <c r="F1883" t="s">
        <v>13921</v>
      </c>
    </row>
    <row r="1884" spans="1:6" x14ac:dyDescent="0.25">
      <c r="A1884" t="s">
        <v>13922</v>
      </c>
      <c r="B1884" t="s">
        <v>13837</v>
      </c>
      <c r="C1884" t="s">
        <v>13841</v>
      </c>
      <c r="D1884">
        <v>2020</v>
      </c>
      <c r="E1884" t="s">
        <v>1817</v>
      </c>
      <c r="F1884" t="s">
        <v>13923</v>
      </c>
    </row>
    <row r="1885" spans="1:6" x14ac:dyDescent="0.25">
      <c r="A1885" t="s">
        <v>13924</v>
      </c>
      <c r="B1885" t="s">
        <v>13837</v>
      </c>
      <c r="C1885" t="s">
        <v>13838</v>
      </c>
      <c r="D1885">
        <v>2019</v>
      </c>
      <c r="E1885" t="s">
        <v>1817</v>
      </c>
      <c r="F1885" t="s">
        <v>13925</v>
      </c>
    </row>
    <row r="1886" spans="1:6" x14ac:dyDescent="0.25">
      <c r="A1886" t="s">
        <v>13926</v>
      </c>
      <c r="B1886" t="s">
        <v>13837</v>
      </c>
      <c r="C1886" t="s">
        <v>13844</v>
      </c>
      <c r="D1886">
        <v>2022</v>
      </c>
      <c r="E1886" t="s">
        <v>1817</v>
      </c>
      <c r="F1886" t="s">
        <v>13927</v>
      </c>
    </row>
    <row r="1887" spans="1:6" x14ac:dyDescent="0.25">
      <c r="A1887" t="s">
        <v>13928</v>
      </c>
      <c r="B1887" t="s">
        <v>13837</v>
      </c>
      <c r="C1887" t="s">
        <v>13841</v>
      </c>
      <c r="D1887">
        <v>2020</v>
      </c>
      <c r="E1887" t="s">
        <v>1817</v>
      </c>
      <c r="F1887" t="s">
        <v>13929</v>
      </c>
    </row>
    <row r="1888" spans="1:6" x14ac:dyDescent="0.25">
      <c r="A1888" t="s">
        <v>13930</v>
      </c>
      <c r="B1888" t="s">
        <v>13837</v>
      </c>
      <c r="C1888" t="s">
        <v>13838</v>
      </c>
      <c r="D1888">
        <v>2019</v>
      </c>
      <c r="E1888" t="s">
        <v>1817</v>
      </c>
      <c r="F1888" t="s">
        <v>13931</v>
      </c>
    </row>
    <row r="1889" spans="1:6" x14ac:dyDescent="0.25">
      <c r="A1889" t="s">
        <v>13932</v>
      </c>
      <c r="B1889" t="s">
        <v>13837</v>
      </c>
      <c r="C1889" t="s">
        <v>13841</v>
      </c>
      <c r="D1889">
        <v>2020</v>
      </c>
      <c r="E1889" t="s">
        <v>1817</v>
      </c>
      <c r="F1889" t="s">
        <v>13933</v>
      </c>
    </row>
    <row r="1890" spans="1:6" x14ac:dyDescent="0.25">
      <c r="A1890" t="s">
        <v>13934</v>
      </c>
      <c r="B1890" t="s">
        <v>13837</v>
      </c>
      <c r="C1890" t="s">
        <v>13844</v>
      </c>
      <c r="D1890">
        <v>2022</v>
      </c>
      <c r="E1890" t="s">
        <v>1817</v>
      </c>
      <c r="F1890" t="s">
        <v>13935</v>
      </c>
    </row>
    <row r="1891" spans="1:6" x14ac:dyDescent="0.25">
      <c r="A1891" t="s">
        <v>13936</v>
      </c>
      <c r="B1891" t="s">
        <v>13837</v>
      </c>
      <c r="C1891" t="s">
        <v>13838</v>
      </c>
      <c r="D1891">
        <v>2019</v>
      </c>
      <c r="E1891" t="s">
        <v>1817</v>
      </c>
      <c r="F1891" t="s">
        <v>13937</v>
      </c>
    </row>
    <row r="1892" spans="1:6" x14ac:dyDescent="0.25">
      <c r="A1892" t="s">
        <v>13938</v>
      </c>
      <c r="B1892" t="s">
        <v>13837</v>
      </c>
      <c r="C1892" t="s">
        <v>13844</v>
      </c>
      <c r="D1892">
        <v>2022</v>
      </c>
      <c r="E1892" t="s">
        <v>1817</v>
      </c>
      <c r="F1892" t="s">
        <v>13939</v>
      </c>
    </row>
    <row r="1893" spans="1:6" x14ac:dyDescent="0.25">
      <c r="A1893" t="s">
        <v>13940</v>
      </c>
      <c r="B1893" t="s">
        <v>13837</v>
      </c>
      <c r="C1893" t="s">
        <v>13841</v>
      </c>
      <c r="D1893">
        <v>2020</v>
      </c>
      <c r="E1893" t="s">
        <v>1817</v>
      </c>
      <c r="F1893" t="s">
        <v>13941</v>
      </c>
    </row>
    <row r="1894" spans="1:6" x14ac:dyDescent="0.25">
      <c r="A1894" t="s">
        <v>13942</v>
      </c>
      <c r="B1894" t="s">
        <v>13837</v>
      </c>
      <c r="C1894" t="s">
        <v>13838</v>
      </c>
      <c r="D1894">
        <v>2019</v>
      </c>
      <c r="E1894" t="s">
        <v>1817</v>
      </c>
      <c r="F1894" t="s">
        <v>13943</v>
      </c>
    </row>
    <row r="1895" spans="1:6" x14ac:dyDescent="0.25">
      <c r="A1895" t="s">
        <v>13944</v>
      </c>
      <c r="B1895" t="s">
        <v>13837</v>
      </c>
      <c r="C1895" t="s">
        <v>13841</v>
      </c>
      <c r="D1895">
        <v>2020</v>
      </c>
      <c r="E1895" t="s">
        <v>1817</v>
      </c>
      <c r="F1895" t="s">
        <v>13945</v>
      </c>
    </row>
    <row r="1896" spans="1:6" x14ac:dyDescent="0.25">
      <c r="A1896" t="s">
        <v>13946</v>
      </c>
      <c r="B1896" t="s">
        <v>13837</v>
      </c>
      <c r="C1896" t="s">
        <v>13844</v>
      </c>
      <c r="D1896">
        <v>2022</v>
      </c>
      <c r="E1896" t="s">
        <v>1817</v>
      </c>
      <c r="F1896" t="s">
        <v>13947</v>
      </c>
    </row>
    <row r="1897" spans="1:6" x14ac:dyDescent="0.25">
      <c r="A1897" t="s">
        <v>13948</v>
      </c>
      <c r="B1897" t="s">
        <v>13837</v>
      </c>
      <c r="C1897" t="s">
        <v>13838</v>
      </c>
      <c r="D1897">
        <v>2019</v>
      </c>
      <c r="E1897" t="s">
        <v>1817</v>
      </c>
      <c r="F1897" t="s">
        <v>13949</v>
      </c>
    </row>
    <row r="1898" spans="1:6" x14ac:dyDescent="0.25">
      <c r="A1898" t="s">
        <v>13950</v>
      </c>
      <c r="B1898" t="s">
        <v>13837</v>
      </c>
      <c r="C1898" t="s">
        <v>13841</v>
      </c>
      <c r="D1898">
        <v>2020</v>
      </c>
      <c r="E1898" t="s">
        <v>1817</v>
      </c>
      <c r="F1898" t="s">
        <v>13951</v>
      </c>
    </row>
    <row r="1899" spans="1:6" x14ac:dyDescent="0.25">
      <c r="A1899" t="s">
        <v>10466</v>
      </c>
      <c r="B1899" t="s">
        <v>13837</v>
      </c>
      <c r="C1899" t="s">
        <v>13844</v>
      </c>
      <c r="D1899">
        <v>2022</v>
      </c>
      <c r="E1899" t="s">
        <v>1817</v>
      </c>
      <c r="F1899" t="s">
        <v>13952</v>
      </c>
    </row>
    <row r="1900" spans="1:6" x14ac:dyDescent="0.25">
      <c r="A1900" t="s">
        <v>13953</v>
      </c>
      <c r="B1900" t="s">
        <v>13837</v>
      </c>
      <c r="C1900" t="s">
        <v>13838</v>
      </c>
      <c r="D1900">
        <v>2019</v>
      </c>
      <c r="E1900" t="s">
        <v>1817</v>
      </c>
      <c r="F1900" t="s">
        <v>13954</v>
      </c>
    </row>
    <row r="1901" spans="1:6" x14ac:dyDescent="0.25">
      <c r="A1901" t="s">
        <v>13955</v>
      </c>
      <c r="B1901" t="s">
        <v>13837</v>
      </c>
      <c r="C1901" t="s">
        <v>13844</v>
      </c>
      <c r="D1901">
        <v>2022</v>
      </c>
      <c r="E1901" t="s">
        <v>1817</v>
      </c>
      <c r="F1901" t="s">
        <v>13956</v>
      </c>
    </row>
    <row r="1902" spans="1:6" x14ac:dyDescent="0.25">
      <c r="A1902" t="s">
        <v>13957</v>
      </c>
      <c r="B1902" t="s">
        <v>13837</v>
      </c>
      <c r="C1902" t="s">
        <v>13841</v>
      </c>
      <c r="D1902">
        <v>2020</v>
      </c>
      <c r="E1902" t="s">
        <v>1817</v>
      </c>
      <c r="F1902" t="s">
        <v>13958</v>
      </c>
    </row>
    <row r="1903" spans="1:6" x14ac:dyDescent="0.25">
      <c r="A1903" t="s">
        <v>13838</v>
      </c>
      <c r="B1903" t="s">
        <v>13837</v>
      </c>
      <c r="C1903" t="s">
        <v>13838</v>
      </c>
      <c r="D1903">
        <v>2019</v>
      </c>
      <c r="E1903" t="s">
        <v>1817</v>
      </c>
      <c r="F1903" t="s">
        <v>13959</v>
      </c>
    </row>
    <row r="1904" spans="1:6" x14ac:dyDescent="0.25">
      <c r="A1904" t="s">
        <v>13960</v>
      </c>
      <c r="B1904" t="s">
        <v>13837</v>
      </c>
      <c r="C1904" t="s">
        <v>13841</v>
      </c>
      <c r="D1904">
        <v>2020</v>
      </c>
      <c r="E1904" t="s">
        <v>1817</v>
      </c>
      <c r="F1904" t="s">
        <v>13961</v>
      </c>
    </row>
    <row r="1905" spans="1:6" x14ac:dyDescent="0.25">
      <c r="A1905" t="s">
        <v>13962</v>
      </c>
      <c r="B1905" t="s">
        <v>13837</v>
      </c>
      <c r="C1905" t="s">
        <v>13838</v>
      </c>
      <c r="D1905">
        <v>2019</v>
      </c>
      <c r="E1905" t="s">
        <v>1817</v>
      </c>
      <c r="F1905" t="s">
        <v>13963</v>
      </c>
    </row>
    <row r="1906" spans="1:6" x14ac:dyDescent="0.25">
      <c r="A1906" t="s">
        <v>13964</v>
      </c>
      <c r="B1906" t="s">
        <v>13837</v>
      </c>
      <c r="C1906" t="s">
        <v>13841</v>
      </c>
      <c r="D1906">
        <v>2020</v>
      </c>
      <c r="E1906" t="s">
        <v>1817</v>
      </c>
      <c r="F1906" t="s">
        <v>13965</v>
      </c>
    </row>
    <row r="1907" spans="1:6" x14ac:dyDescent="0.25">
      <c r="A1907" t="s">
        <v>13966</v>
      </c>
      <c r="B1907" t="s">
        <v>13837</v>
      </c>
      <c r="C1907" t="s">
        <v>13841</v>
      </c>
      <c r="D1907">
        <v>2020</v>
      </c>
      <c r="E1907" t="s">
        <v>1817</v>
      </c>
      <c r="F1907" t="s">
        <v>13967</v>
      </c>
    </row>
    <row r="1908" spans="1:6" x14ac:dyDescent="0.25">
      <c r="A1908" t="s">
        <v>13968</v>
      </c>
      <c r="B1908" t="s">
        <v>13969</v>
      </c>
      <c r="C1908" t="s">
        <v>13970</v>
      </c>
      <c r="E1908" t="s">
        <v>2648</v>
      </c>
      <c r="F1908" t="s">
        <v>13971</v>
      </c>
    </row>
    <row r="1909" spans="1:6" x14ac:dyDescent="0.25">
      <c r="A1909" t="s">
        <v>13972</v>
      </c>
      <c r="B1909" t="s">
        <v>13969</v>
      </c>
      <c r="C1909" t="s">
        <v>13970</v>
      </c>
      <c r="E1909" t="s">
        <v>2648</v>
      </c>
      <c r="F1909" t="s">
        <v>13973</v>
      </c>
    </row>
    <row r="1910" spans="1:6" x14ac:dyDescent="0.25">
      <c r="A1910" t="s">
        <v>13974</v>
      </c>
      <c r="B1910" t="s">
        <v>13969</v>
      </c>
      <c r="C1910" t="s">
        <v>13970</v>
      </c>
      <c r="E1910" t="s">
        <v>2648</v>
      </c>
      <c r="F1910" t="s">
        <v>13975</v>
      </c>
    </row>
    <row r="1911" spans="1:6" x14ac:dyDescent="0.25">
      <c r="A1911" t="s">
        <v>13976</v>
      </c>
      <c r="B1911" t="s">
        <v>13969</v>
      </c>
      <c r="C1911" t="s">
        <v>13970</v>
      </c>
      <c r="E1911" t="s">
        <v>2648</v>
      </c>
      <c r="F1911" t="s">
        <v>13977</v>
      </c>
    </row>
    <row r="1912" spans="1:6" x14ac:dyDescent="0.25">
      <c r="A1912" t="s">
        <v>13978</v>
      </c>
      <c r="B1912" t="s">
        <v>13969</v>
      </c>
      <c r="C1912" t="s">
        <v>13970</v>
      </c>
      <c r="E1912" t="s">
        <v>2648</v>
      </c>
      <c r="F1912" t="s">
        <v>13979</v>
      </c>
    </row>
    <row r="1913" spans="1:6" x14ac:dyDescent="0.25">
      <c r="A1913" t="s">
        <v>13980</v>
      </c>
      <c r="B1913" t="s">
        <v>13969</v>
      </c>
      <c r="C1913" t="s">
        <v>13970</v>
      </c>
      <c r="E1913" t="s">
        <v>2648</v>
      </c>
      <c r="F1913" t="s">
        <v>13981</v>
      </c>
    </row>
    <row r="1914" spans="1:6" x14ac:dyDescent="0.25">
      <c r="A1914" t="s">
        <v>13982</v>
      </c>
      <c r="B1914" t="s">
        <v>13969</v>
      </c>
      <c r="C1914" t="s">
        <v>13970</v>
      </c>
      <c r="E1914" t="s">
        <v>2648</v>
      </c>
      <c r="F1914" t="s">
        <v>13983</v>
      </c>
    </row>
    <row r="1915" spans="1:6" x14ac:dyDescent="0.25">
      <c r="A1915" t="s">
        <v>13984</v>
      </c>
      <c r="B1915" t="s">
        <v>13969</v>
      </c>
      <c r="C1915" t="s">
        <v>13970</v>
      </c>
      <c r="E1915" t="s">
        <v>2648</v>
      </c>
      <c r="F1915" t="s">
        <v>13985</v>
      </c>
    </row>
    <row r="1916" spans="1:6" x14ac:dyDescent="0.25">
      <c r="A1916" t="s">
        <v>13986</v>
      </c>
      <c r="B1916" t="s">
        <v>13969</v>
      </c>
      <c r="C1916" t="s">
        <v>13970</v>
      </c>
      <c r="E1916" t="s">
        <v>2648</v>
      </c>
      <c r="F1916" t="s">
        <v>13987</v>
      </c>
    </row>
    <row r="1917" spans="1:6" x14ac:dyDescent="0.25">
      <c r="A1917" t="s">
        <v>13988</v>
      </c>
      <c r="B1917" t="s">
        <v>13969</v>
      </c>
      <c r="C1917" t="s">
        <v>13970</v>
      </c>
      <c r="E1917" t="s">
        <v>2648</v>
      </c>
      <c r="F1917" t="s">
        <v>13989</v>
      </c>
    </row>
    <row r="1918" spans="1:6" x14ac:dyDescent="0.25">
      <c r="A1918" t="s">
        <v>13990</v>
      </c>
      <c r="B1918" t="s">
        <v>13969</v>
      </c>
      <c r="C1918" t="s">
        <v>13970</v>
      </c>
      <c r="E1918" t="s">
        <v>2648</v>
      </c>
      <c r="F1918" t="s">
        <v>13991</v>
      </c>
    </row>
    <row r="1919" spans="1:6" x14ac:dyDescent="0.25">
      <c r="A1919" t="s">
        <v>13992</v>
      </c>
      <c r="B1919" t="s">
        <v>13969</v>
      </c>
      <c r="C1919" t="s">
        <v>13970</v>
      </c>
      <c r="E1919" t="s">
        <v>2648</v>
      </c>
      <c r="F1919" t="s">
        <v>13993</v>
      </c>
    </row>
    <row r="1920" spans="1:6" x14ac:dyDescent="0.25">
      <c r="A1920" t="s">
        <v>13994</v>
      </c>
      <c r="B1920" t="s">
        <v>13969</v>
      </c>
      <c r="C1920" t="s">
        <v>13970</v>
      </c>
      <c r="E1920" t="s">
        <v>2648</v>
      </c>
      <c r="F1920" t="s">
        <v>13995</v>
      </c>
    </row>
    <row r="1921" spans="1:6" x14ac:dyDescent="0.25">
      <c r="A1921" t="s">
        <v>13996</v>
      </c>
      <c r="B1921" t="s">
        <v>13969</v>
      </c>
      <c r="C1921" t="s">
        <v>13970</v>
      </c>
      <c r="E1921" t="s">
        <v>2648</v>
      </c>
      <c r="F1921" t="s">
        <v>13997</v>
      </c>
    </row>
    <row r="1922" spans="1:6" x14ac:dyDescent="0.25">
      <c r="A1922" t="s">
        <v>13998</v>
      </c>
      <c r="B1922" t="s">
        <v>13969</v>
      </c>
      <c r="C1922" t="s">
        <v>13970</v>
      </c>
      <c r="E1922" t="s">
        <v>2648</v>
      </c>
      <c r="F1922" t="s">
        <v>13999</v>
      </c>
    </row>
    <row r="1923" spans="1:6" x14ac:dyDescent="0.25">
      <c r="A1923" t="s">
        <v>14000</v>
      </c>
      <c r="B1923" t="s">
        <v>13969</v>
      </c>
      <c r="C1923" t="s">
        <v>13970</v>
      </c>
      <c r="E1923" t="s">
        <v>2648</v>
      </c>
      <c r="F1923" t="s">
        <v>14001</v>
      </c>
    </row>
    <row r="1924" spans="1:6" x14ac:dyDescent="0.25">
      <c r="A1924" t="s">
        <v>14002</v>
      </c>
      <c r="B1924" t="s">
        <v>13969</v>
      </c>
      <c r="C1924" t="s">
        <v>13970</v>
      </c>
      <c r="E1924" t="s">
        <v>2648</v>
      </c>
      <c r="F1924" t="s">
        <v>14003</v>
      </c>
    </row>
    <row r="1925" spans="1:6" x14ac:dyDescent="0.25">
      <c r="A1925" t="s">
        <v>14004</v>
      </c>
      <c r="B1925" t="s">
        <v>13969</v>
      </c>
      <c r="C1925" t="s">
        <v>13970</v>
      </c>
      <c r="E1925" t="s">
        <v>2648</v>
      </c>
      <c r="F1925" t="s">
        <v>14005</v>
      </c>
    </row>
    <row r="1926" spans="1:6" x14ac:dyDescent="0.25">
      <c r="A1926" t="s">
        <v>14006</v>
      </c>
      <c r="B1926" t="s">
        <v>13969</v>
      </c>
      <c r="C1926" t="s">
        <v>13970</v>
      </c>
      <c r="E1926" t="s">
        <v>2648</v>
      </c>
      <c r="F1926" t="s">
        <v>14007</v>
      </c>
    </row>
    <row r="1927" spans="1:6" x14ac:dyDescent="0.25">
      <c r="A1927" t="s">
        <v>14008</v>
      </c>
      <c r="B1927" t="s">
        <v>13969</v>
      </c>
      <c r="C1927" t="s">
        <v>13970</v>
      </c>
      <c r="E1927" t="s">
        <v>2648</v>
      </c>
      <c r="F1927" t="s">
        <v>14009</v>
      </c>
    </row>
    <row r="1928" spans="1:6" x14ac:dyDescent="0.25">
      <c r="A1928" t="s">
        <v>14010</v>
      </c>
      <c r="B1928" t="s">
        <v>13969</v>
      </c>
      <c r="C1928" t="s">
        <v>13970</v>
      </c>
      <c r="E1928" t="s">
        <v>2648</v>
      </c>
      <c r="F1928" t="s">
        <v>14011</v>
      </c>
    </row>
    <row r="1929" spans="1:6" x14ac:dyDescent="0.25">
      <c r="A1929" t="s">
        <v>14012</v>
      </c>
      <c r="B1929" t="s">
        <v>13969</v>
      </c>
      <c r="C1929" t="s">
        <v>13970</v>
      </c>
      <c r="E1929" t="s">
        <v>2648</v>
      </c>
      <c r="F1929" t="s">
        <v>14013</v>
      </c>
    </row>
    <row r="1930" spans="1:6" x14ac:dyDescent="0.25">
      <c r="A1930" t="s">
        <v>14014</v>
      </c>
      <c r="B1930" t="s">
        <v>13969</v>
      </c>
      <c r="C1930" t="s">
        <v>13970</v>
      </c>
      <c r="E1930" t="s">
        <v>2648</v>
      </c>
      <c r="F1930" t="s">
        <v>14015</v>
      </c>
    </row>
    <row r="1931" spans="1:6" x14ac:dyDescent="0.25">
      <c r="A1931" t="s">
        <v>14016</v>
      </c>
      <c r="B1931" t="s">
        <v>13969</v>
      </c>
      <c r="C1931" t="s">
        <v>13970</v>
      </c>
      <c r="E1931" t="s">
        <v>2648</v>
      </c>
      <c r="F1931" t="s">
        <v>14017</v>
      </c>
    </row>
    <row r="1932" spans="1:6" x14ac:dyDescent="0.25">
      <c r="A1932" t="s">
        <v>14018</v>
      </c>
      <c r="B1932" t="s">
        <v>13969</v>
      </c>
      <c r="C1932" t="s">
        <v>13970</v>
      </c>
      <c r="E1932" t="s">
        <v>2648</v>
      </c>
      <c r="F1932" t="s">
        <v>14019</v>
      </c>
    </row>
    <row r="1933" spans="1:6" x14ac:dyDescent="0.25">
      <c r="A1933" t="s">
        <v>14020</v>
      </c>
      <c r="B1933" t="s">
        <v>13969</v>
      </c>
      <c r="C1933" t="s">
        <v>13970</v>
      </c>
      <c r="E1933" t="s">
        <v>2648</v>
      </c>
      <c r="F1933" t="s">
        <v>14021</v>
      </c>
    </row>
    <row r="1934" spans="1:6" x14ac:dyDescent="0.25">
      <c r="A1934" t="s">
        <v>14022</v>
      </c>
      <c r="B1934" t="s">
        <v>13969</v>
      </c>
      <c r="C1934" t="s">
        <v>13970</v>
      </c>
      <c r="E1934" t="s">
        <v>2648</v>
      </c>
      <c r="F1934" t="s">
        <v>14023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7"/>
  <sheetViews>
    <sheetView tabSelected="1" workbookViewId="0">
      <selection activeCell="D36" sqref="D36"/>
    </sheetView>
  </sheetViews>
  <sheetFormatPr defaultRowHeight="15" x14ac:dyDescent="0.25"/>
  <cols>
    <col min="1" max="1" width="17.42578125" bestFit="1" customWidth="1"/>
    <col min="2" max="2" width="26.5703125" bestFit="1" customWidth="1"/>
    <col min="3" max="3" width="11.42578125" bestFit="1" customWidth="1"/>
    <col min="4" max="4" width="105.5703125" bestFit="1" customWidth="1"/>
    <col min="5" max="5" width="63.7109375" customWidth="1"/>
    <col min="6" max="6" width="11" bestFit="1" customWidth="1"/>
    <col min="7" max="7" width="11.28515625" bestFit="1" customWidth="1"/>
    <col min="8" max="8" width="16.85546875" bestFit="1" customWidth="1"/>
    <col min="9" max="9" width="63.7109375" bestFit="1" customWidth="1"/>
    <col min="11" max="11" width="14.28515625" bestFit="1" customWidth="1"/>
    <col min="12" max="12" width="16.85546875" bestFit="1" customWidth="1"/>
  </cols>
  <sheetData>
    <row r="1" spans="1:11" x14ac:dyDescent="0.25">
      <c r="A1" t="s">
        <v>165</v>
      </c>
      <c r="B1" t="s">
        <v>1</v>
      </c>
      <c r="C1" t="s">
        <v>3727</v>
      </c>
      <c r="D1" t="s">
        <v>3447</v>
      </c>
      <c r="E1" t="s">
        <v>3490</v>
      </c>
      <c r="F1" t="s">
        <v>14384</v>
      </c>
      <c r="G1" t="s">
        <v>14385</v>
      </c>
      <c r="H1" t="s">
        <v>4252</v>
      </c>
      <c r="K1" t="s">
        <v>14383</v>
      </c>
    </row>
    <row r="2" spans="1:11" x14ac:dyDescent="0.25">
      <c r="A2" t="s">
        <v>4279</v>
      </c>
      <c r="B2" t="s">
        <v>2619</v>
      </c>
      <c r="C2" t="s">
        <v>3735</v>
      </c>
      <c r="D2" t="s">
        <v>14398</v>
      </c>
      <c r="E2" t="inlineStr">
        <is>
          <t xml:space="preserve">arrive: spawn_enemy fire 1; place_tile fire 2</t>
        </is>
      </c>
      <c r="F2" t="s">
        <v>3668</v>
      </c>
      <c r="G2" s="18">
        <v>0.2</v>
      </c>
      <c r="H2" t="s">
        <v>14382</v>
      </c>
    </row>
    <row r="3" spans="1:11" x14ac:dyDescent="0.25">
      <c r="A3" t="s">
        <v>4281</v>
      </c>
      <c r="B3" t="s">
        <v>2619</v>
      </c>
      <c r="C3" t="s">
        <v>3735</v>
      </c>
      <c r="D3" t="s">
        <v>14389</v>
      </c>
      <c r="E3" t="inlineStr">
        <is>
          <t xml:space="preserve">arrive: place_unit poop 2 favour=poop:80</t>
        </is>
      </c>
      <c r="F3" t="inlineStr">
        <is>
          <t xml:space="preserve">poop, stinky</t>
        </is>
      </c>
      <c r="G3" s="18">
        <v>0.2</v>
      </c>
      <c r="H3" t="s">
        <v>4281</v>
      </c>
    </row>
    <row r="4" spans="1:11" x14ac:dyDescent="0.25">
      <c r="A4" t="s">
        <v>14396</v>
      </c>
      <c r="B4" t="s">
        <v>38</v>
      </c>
      <c r="C4" t="s">
        <v>3769</v>
      </c>
      <c r="D4" t="s">
        <v>14397</v>
      </c>
      <c r="E4" t="inlineStr">
        <is>
          <t xml:space="preserve">arrive: spawn_enemy bug 2</t>
        </is>
      </c>
      <c r="F4" t="s">
        <v>4612</v>
      </c>
      <c r="G4" s="18">
        <v>0.3</v>
      </c>
      <c r="H4" t="s">
        <v>14399</v>
      </c>
    </row>
    <row r="5" spans="1:11" x14ac:dyDescent="0.25">
      <c r="A5" t="s">
        <v>14392</v>
      </c>
      <c r="B5" t="s">
        <v>2619</v>
      </c>
      <c r="C5" t="s">
        <v>3783</v>
      </c>
      <c r="D5" t="s">
        <v>14395</v>
      </c>
      <c r="E5" t="inlineStr">
        <is>
          <t xml:space="preserve">while: damage_taken_mult 2; action 4: lose_max_hp 2 =&gt; gain_chest small devilish</t>
        </is>
      </c>
      <c r="F5" t="s">
        <v>3703</v>
      </c>
      <c r="G5" s="18">
        <v>0.2</v>
      </c>
      <c r="H5" t="s">
        <v>14393</v>
      </c>
    </row>
    <row r="6" spans="1:11" x14ac:dyDescent="0.25">
      <c r="A6" t="s">
        <v>14390</v>
      </c>
      <c r="B6" t="s">
        <v>160</v>
      </c>
      <c r="C6" t="s">
        <v>3783</v>
      </c>
      <c r="D6" t="s">
        <v>14394</v>
      </c>
      <c r="E6" t="inlineStr">
        <is>
          <t xml:space="preserve">while: damage_taken_mult 2; action 4: spend keys 1 =&gt; gain_chest small</t>
        </is>
      </c>
      <c r="H6" t="s">
        <v>14391</v>
      </c>
    </row>
    <row r="7" spans="1:11" x14ac:dyDescent="0.25">
      <c r="A7" t="s">
        <v>4367</v>
      </c>
      <c r="B7" t="s">
        <v>2619</v>
      </c>
      <c r="C7" t="s">
        <v>3903</v>
      </c>
      <c r="D7" t="s">
        <v>14387</v>
      </c>
      <c r="E7" t="inlineStr">
        <is>
          <t xml:space="preserve">while: offering_rift 1</t>
        </is>
      </c>
      <c r="G7" s="18"/>
      <c r="H7" t="s">
        <v>14386</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53"/>
  <sheetViews>
    <sheetView zoomScale="85" zoomScaleNormal="85" workbookViewId="0">
      <selection activeCell="H30" sqref="H30"/>
    </sheetView>
  </sheetViews>
  <sheetFormatPr defaultRowHeight="15" x14ac:dyDescent="0.25"/>
  <cols>
    <col min="1" max="1" width="33.28515625" customWidth="1"/>
    <col min="2" max="2" width="12" customWidth="1"/>
    <col min="3" max="3" width="68.42578125" customWidth="1"/>
    <col min="5" max="5" width="7.85546875" bestFit="1" customWidth="1"/>
    <col min="6" max="7" width="7.7109375" bestFit="1" customWidth="1"/>
    <col min="8" max="8" width="7.140625" bestFit="1" customWidth="1"/>
    <col min="9" max="9" width="12.28515625" bestFit="1" customWidth="1"/>
    <col min="10" max="12" width="7.7109375" bestFit="1" customWidth="1"/>
    <col min="14" max="14" width="7" customWidth="1"/>
    <col min="15" max="15" width="32" customWidth="1"/>
    <col min="16" max="16" width="9" customWidth="1"/>
    <col min="18" max="18" width="7" customWidth="1"/>
    <col min="19" max="19" width="32" customWidth="1"/>
    <col min="20" max="20" width="9" customWidth="1"/>
    <col min="22" max="22" width="5.28515625" bestFit="1" customWidth="1"/>
    <col min="23" max="24" width="7.7109375" bestFit="1" customWidth="1"/>
    <col min="25" max="25" width="12.85546875" bestFit="1" customWidth="1"/>
    <col min="27" max="27" width="10.7109375" bestFit="1" customWidth="1"/>
    <col min="28" max="28" width="12.85546875" bestFit="1" customWidth="1"/>
    <col min="30" max="30" width="7" customWidth="1"/>
    <col min="31" max="31" width="23.28515625" bestFit="1" customWidth="1"/>
    <col min="32" max="32" width="14.42578125" bestFit="1" customWidth="1"/>
    <col min="34" max="34" width="7" customWidth="1"/>
    <col min="35" max="35" width="43.28515625" bestFit="1" customWidth="1"/>
    <col min="36" max="36" width="7.85546875" bestFit="1" customWidth="1"/>
  </cols>
  <sheetData>
    <row r="1" ht="20.25" customHeight="1" x14ac:dyDescent="0.3">
      <c r="A1" s="12" t="s">
        <v>4283</v>
      </c>
    </row>
    <row r="2" x14ac:dyDescent="0.25">
      <c r="A2" s="13" t="s">
        <v>4284</v>
      </c>
    </row>
    <row r="4" ht="25.5" customHeight="1" x14ac:dyDescent="0.25">
      <c r="A4" s="14" t="s">
        <v>4285</v>
      </c>
      <c r="B4" s="14" t="s">
        <v>4286</v>
      </c>
      <c r="C4" s="14" t="s">
        <v>4287</v>
      </c>
      <c r="E4" s="14" t="s">
        <v>4288</v>
      </c>
      <c r="F4" s="14" t="s">
        <v>4289</v>
      </c>
      <c r="G4" s="14" t="s">
        <v>172</v>
      </c>
      <c r="H4" s="14" t="inlineStr">
        <is>
          <t>On the map</t>
        </is>
      </c>
      <c r="I4" s="14" t="s">
        <v>4290</v>
      </c>
      <c r="J4" s="14" t="s">
        <v>4289</v>
      </c>
      <c r="K4" s="14" t="s">
        <v>172</v>
      </c>
      <c r="L4" s="14" t="s">
        <v>4291</v>
      </c>
      <c r="N4" s="14" t="s">
        <v>4292</v>
      </c>
      <c r="O4" s="14" t="s">
        <v>1</v>
      </c>
      <c r="P4" s="14" t="s">
        <v>4288</v>
      </c>
      <c r="R4" s="14" t="s">
        <v>4292</v>
      </c>
      <c r="S4" s="14" t="s">
        <v>4293</v>
      </c>
      <c r="T4" s="14" t="s">
        <v>4288</v>
      </c>
      <c r="V4" s="14" t="s">
        <v>166</v>
      </c>
      <c r="W4" s="14" t="s">
        <v>4289</v>
      </c>
      <c r="X4" s="14" t="s">
        <v>172</v>
      </c>
      <c r="Y4" s="14" t="s">
        <v>4294</v>
      </c>
      <c r="AA4" s="14" t="s">
        <v>4295</v>
      </c>
      <c r="AB4" s="14" t="s">
        <v>4294</v>
      </c>
      <c r="AD4" s="14" t="inlineStr">
        <is>
          <t>Rank</t>
        </is>
      </c>
      <c r="AE4" s="14" t="inlineStr">
        <is>
          <t>Game to buy</t>
        </is>
      </c>
      <c r="AF4" s="14" t="inlineStr">
        <is>
          <t>Owned games it joins</t>
        </is>
      </c>
      <c r="AH4" s="14" t="inlineStr">
        <is>
          <t>Rank</t>
        </is>
      </c>
      <c r="AI4" s="14" t="inlineStr">
        <is>
          <t>Hub on the map</t>
        </is>
      </c>
      <c r="AJ4" s="14" t="inlineStr">
        <is>
          <t>Map degree</t>
        </is>
      </c>
    </row>
    <row r="5" x14ac:dyDescent="0.25">
      <c r="A5" s="15" t="inlineStr">
        <is>
          <t>Games</t>
        </is>
      </c>
      <c r="B5" s="16">
        <f>SUMPRODUCT(--('Map Calc'!$A$2:$A$1500&lt;&gt;""))</f>
      </c>
      <c r="C5" s="17" t="inlineStr">
        <is>
          <t>Nodes in the graph</t>
        </is>
      </c>
      <c r="E5" t="inlineStr">
        <is>
          <t>0</t>
        </is>
      </c>
      <c r="F5">
        <f>COUNTIFS('Map Calc'!$D$2:$D$1500,0)</f>
      </c>
      <c r="G5">
        <f>COUNTIFS('Map Calc'!$D$2:$D$1500,0,'Map Calc'!$P$2:$P$1500,"Yes")</f>
      </c>
      <c r="H5">
        <f>COUNTIFS('Map Calc'!$AI$2:$AI$1500,0)</f>
      </c>
      <c r="I5" t="s">
        <v>176</v>
      </c>
      <c r="J5">
        <f>COUNTIF('Map Calc'!$C$2:$C$1500,$I5)</f>
      </c>
      <c r="K5">
        <f>COUNTIFS('Map Calc'!$C$2:$C$1500,$I5,'Map Calc'!$P$2:$P$1500,"Yes")</f>
      </c>
      <c r="L5" s="18">
        <f>IF($J5=0,0,$K5/$J5)</f>
        <v>0.65476190476190477</v>
      </c>
      <c r="N5">
        <v>1</v>
      </c>
      <c r="O5" t="str">
        <f>IFERROR(INDEX('Map Calc'!$A$2:$A$1500,MATCH(LARGE('Map Calc'!$O$2:$O$1500,1),'Map Calc'!$O$2:$O$1500,0)),"")</f>
      </c>
      <c r="P5">
        <f>IFERROR(INDEX('Map Calc'!$D$2:$D$1500,MATCH(LARGE('Map Calc'!$O$2:$O$1500,1),'Map Calc'!$O$2:$O$1500,0)),"")</f>
      </c>
      <c r="R5">
        <v>1</v>
      </c>
      <c r="S5" t="str">
        <f>IFERROR(INDEX('Map Calc'!$A$2:$A$1500,MATCH(LARGE('Map Calc'!$Q$2:$Q$1500,1),'Map Calc'!$Q$2:$Q$1500,0)),"")</f>
      </c>
      <c r="T5">
        <f>IFERROR(INDEX('Map Calc'!$D$2:$D$1500,MATCH(LARGE('Map Calc'!$Q$2:$Q$1500,1),'Map Calc'!$Q$2:$Q$1500,0)),"")</f>
      </c>
      <c r="V5">
        <v>1978</v>
      </c>
      <c r="W5">
        <f>COUNTIF('Map Calc'!$B$2:$B$1500,$V5)</f>
      </c>
      <c r="X5">
        <f>COUNTIFS('Map Calc'!$B$2:$B$1500,$V5,'Map Calc'!$P$2:$P$1500,"Yes")</f>
      </c>
      <c r="Y5">
        <f>COUNTIF('Map Calc'!$T$2:$T$2500,$V5)</f>
      </c>
      <c r="AA5">
        <v>0</v>
      </c>
      <c r="AB5">
        <f>COUNTIF('Map Calc'!$V$2:$V$2500,$AA5)</f>
      </c>
      <c r="AD5">
        <v>1</v>
      </c>
      <c r="AE5" t="str">
        <f>IFERROR(INDEX('Map Calc'!$A$2:$A$1500,MATCH(LARGE('Map Calc'!$AK$2:$AK$1500,1),'Map Calc'!$AK$2:$AK$1500,0)),"")</f>
      </c>
      <c r="AF5" t="str">
        <f>IFERROR(INDEX('Map Calc'!$AG$2:$AG$1500,MATCH(LARGE('Map Calc'!$AK$2:$AK$1500,1),'Map Calc'!$AK$2:$AK$1500,0)),"")</f>
      </c>
      <c r="AH5">
        <v>1</v>
      </c>
      <c r="AI5" t="str">
        <f>IFERROR(INDEX('Map Calc'!$A$2:$A$1500,MATCH(LARGE('Map Calc'!$AJ$2:$AJ$1500,1),'Map Calc'!$AJ$2:$AJ$1500,0)),"")</f>
      </c>
      <c r="AJ5" t="str">
        <f>IFERROR(INDEX('Map Calc'!$AI$2:$AI$1500,MATCH(LARGE('Map Calc'!$AJ$2:$AJ$1500,1),'Map Calc'!$AJ$2:$AJ$1500,0)),"")</f>
      </c>
    </row>
    <row r="6" x14ac:dyDescent="0.25">
      <c r="A6" s="15" t="inlineStr">
        <is>
          <t>Games owned</t>
        </is>
      </c>
      <c r="B6" s="16">
        <f>COUNTIF('Map Calc'!$P$2:$P$1500,"Yes")</f>
      </c>
      <c r="C6" s="17" t="inlineStr">
        <is>
          <t>Marked Owned — the catalog a default run draws from</t>
        </is>
      </c>
      <c r="E6" t="inlineStr">
        <is>
          <t>1</t>
        </is>
      </c>
      <c r="F6">
        <f>COUNTIFS('Map Calc'!$D$2:$D$1500,1)</f>
      </c>
      <c r="G6">
        <f>COUNTIFS('Map Calc'!$D$2:$D$1500,1,'Map Calc'!$P$2:$P$1500,"Yes")</f>
      </c>
      <c r="H6">
        <f>COUNTIFS('Map Calc'!$AI$2:$AI$1500,1)</f>
      </c>
      <c r="I6" t="s">
        <v>222</v>
      </c>
      <c r="J6">
        <f>COUNTIF('Map Calc'!$C$2:$C$1500,$I6)</f>
      </c>
      <c r="K6">
        <f>COUNTIFS('Map Calc'!$C$2:$C$1500,$I6,'Map Calc'!$P$2:$P$1500,"Yes")</f>
      </c>
      <c r="L6" s="18">
        <f>IF($J6=0,0,$K6/$J6)</f>
        <v>0.63905325443786987</v>
      </c>
      <c r="N6">
        <v>2</v>
      </c>
      <c r="O6" t="str">
        <f>IFERROR(INDEX('Map Calc'!$A$2:$A$1500,MATCH(LARGE('Map Calc'!$O$2:$O$1500,2),'Map Calc'!$O$2:$O$1500,0)),"")</f>
      </c>
      <c r="P6">
        <f>IFERROR(INDEX('Map Calc'!$D$2:$D$1500,MATCH(LARGE('Map Calc'!$O$2:$O$1500,2),'Map Calc'!$O$2:$O$1500,0)),"")</f>
      </c>
      <c r="R6">
        <v>2</v>
      </c>
      <c r="S6" t="str">
        <f>IFERROR(INDEX('Map Calc'!$A$2:$A$1500,MATCH(LARGE('Map Calc'!$Q$2:$Q$1500,2),'Map Calc'!$Q$2:$Q$1500,0)),"")</f>
      </c>
      <c r="T6">
        <f>IFERROR(INDEX('Map Calc'!$D$2:$D$1500,MATCH(LARGE('Map Calc'!$Q$2:$Q$1500,2),'Map Calc'!$Q$2:$Q$1500,0)),"")</f>
      </c>
      <c r="V6">
        <v>1979</v>
      </c>
      <c r="W6">
        <f>COUNTIF('Map Calc'!$B$2:$B$1500,$V6)</f>
      </c>
      <c r="X6">
        <f>COUNTIFS('Map Calc'!$B$2:$B$1500,$V6,'Map Calc'!$P$2:$P$1500,"Yes")</f>
      </c>
      <c r="Y6">
        <f>COUNTIF('Map Calc'!$T$2:$T$2500,$V6)</f>
      </c>
      <c r="AA6">
        <v>1</v>
      </c>
      <c r="AB6">
        <f>COUNTIF('Map Calc'!$V$2:$V$2500,$AA6)</f>
      </c>
      <c r="AD6">
        <v>2</v>
      </c>
      <c r="AE6" t="str">
        <f>IFERROR(INDEX('Map Calc'!$A$2:$A$1500,MATCH(LARGE('Map Calc'!$AK$2:$AK$1500,2),'Map Calc'!$AK$2:$AK$1500,0)),"")</f>
      </c>
      <c r="AF6" t="str">
        <f>IFERROR(INDEX('Map Calc'!$AG$2:$AG$1500,MATCH(LARGE('Map Calc'!$AK$2:$AK$1500,2),'Map Calc'!$AK$2:$AK$1500,0)),"")</f>
      </c>
      <c r="AH6">
        <v>2</v>
      </c>
      <c r="AI6" t="str">
        <f>IFERROR(INDEX('Map Calc'!$A$2:$A$1500,MATCH(LARGE('Map Calc'!$AJ$2:$AJ$1500,2),'Map Calc'!$AJ$2:$AJ$1500,0)),"")</f>
      </c>
      <c r="AJ6" t="str">
        <f>IFERROR(INDEX('Map Calc'!$AI$2:$AI$1500,MATCH(LARGE('Map Calc'!$AJ$2:$AJ$1500,2),'Map Calc'!$AJ$2:$AJ$1500,0)),"")</f>
      </c>
    </row>
    <row r="7" x14ac:dyDescent="0.25">
      <c r="A7" s="15" t="inlineStr">
        <is>
          <t>Owned share</t>
        </is>
      </c>
      <c r="B7" s="18">
        <f>IF(B5=0,0,B6/B5)</f>
      </c>
      <c r="C7" s="17" t="inlineStr">
        <is>
          <t>How much of the sheet a run can actually be sent to</t>
        </is>
      </c>
      <c r="E7" t="inlineStr">
        <is>
          <t>2</t>
        </is>
      </c>
      <c r="F7">
        <f>COUNTIFS('Map Calc'!$D$2:$D$1500,2)</f>
      </c>
      <c r="G7">
        <f>COUNTIFS('Map Calc'!$D$2:$D$1500,2,'Map Calc'!$P$2:$P$1500,"Yes")</f>
      </c>
      <c r="H7">
        <f>COUNTIFS('Map Calc'!$AI$2:$AI$1500,2)</f>
      </c>
      <c r="I7" t="s">
        <v>182</v>
      </c>
      <c r="J7">
        <f>COUNTIF('Map Calc'!$C$2:$C$1500,$I7)</f>
      </c>
      <c r="K7">
        <f>COUNTIFS('Map Calc'!$C$2:$C$1500,$I7,'Map Calc'!$P$2:$P$1500,"Yes")</f>
      </c>
      <c r="L7" s="18">
        <f>IF($J7=0,0,$K7/$J7)</f>
        <v>0.52040816326530615</v>
      </c>
      <c r="N7">
        <v>3</v>
      </c>
      <c r="O7" t="str">
        <f>IFERROR(INDEX('Map Calc'!$A$2:$A$1500,MATCH(LARGE('Map Calc'!$O$2:$O$1500,3),'Map Calc'!$O$2:$O$1500,0)),"")</f>
      </c>
      <c r="P7">
        <f>IFERROR(INDEX('Map Calc'!$D$2:$D$1500,MATCH(LARGE('Map Calc'!$O$2:$O$1500,3),'Map Calc'!$O$2:$O$1500,0)),"")</f>
      </c>
      <c r="R7">
        <v>3</v>
      </c>
      <c r="S7" t="str">
        <f>IFERROR(INDEX('Map Calc'!$A$2:$A$1500,MATCH(LARGE('Map Calc'!$Q$2:$Q$1500,3),'Map Calc'!$Q$2:$Q$1500,0)),"")</f>
      </c>
      <c r="T7">
        <f>IFERROR(INDEX('Map Calc'!$D$2:$D$1500,MATCH(LARGE('Map Calc'!$Q$2:$Q$1500,3),'Map Calc'!$Q$2:$Q$1500,0)),"")</f>
      </c>
      <c r="V7">
        <v>1980</v>
      </c>
      <c r="W7">
        <f>COUNTIF('Map Calc'!$B$2:$B$1500,$V7)</f>
      </c>
      <c r="X7">
        <f>COUNTIFS('Map Calc'!$B$2:$B$1500,$V7,'Map Calc'!$P$2:$P$1500,"Yes")</f>
      </c>
      <c r="Y7">
        <f>COUNTIF('Map Calc'!$T$2:$T$2500,$V7)</f>
      </c>
      <c r="AA7">
        <v>2</v>
      </c>
      <c r="AB7">
        <f>COUNTIF('Map Calc'!$V$2:$V$2500,$AA7)</f>
      </c>
      <c r="AD7">
        <v>3</v>
      </c>
      <c r="AE7" t="str">
        <f>IFERROR(INDEX('Map Calc'!$A$2:$A$1500,MATCH(LARGE('Map Calc'!$AK$2:$AK$1500,3),'Map Calc'!$AK$2:$AK$1500,0)),"")</f>
      </c>
      <c r="AF7" t="str">
        <f>IFERROR(INDEX('Map Calc'!$AG$2:$AG$1500,MATCH(LARGE('Map Calc'!$AK$2:$AK$1500,3),'Map Calc'!$AK$2:$AK$1500,0)),"")</f>
      </c>
      <c r="AH7">
        <v>3</v>
      </c>
      <c r="AI7" t="str">
        <f>IFERROR(INDEX('Map Calc'!$A$2:$A$1500,MATCH(LARGE('Map Calc'!$AJ$2:$AJ$1500,3),'Map Calc'!$AJ$2:$AJ$1500,0)),"")</f>
      </c>
      <c r="AJ7" t="str">
        <f>IFERROR(INDEX('Map Calc'!$AI$2:$AI$1500,MATCH(LARGE('Map Calc'!$AJ$2:$AJ$1500,3),'Map Calc'!$AJ$2:$AJ$1500,0)),"")</f>
      </c>
    </row>
    <row r="8" x14ac:dyDescent="0.25">
      <c r="A8" s="15" t="inlineStr">
        <is>
          <t>Connections</t>
        </is>
      </c>
      <c r="B8" s="16">
        <f>SUMPRODUCT(--('Map Calc'!$W$2:$W$2500&lt;&gt;""))</f>
      </c>
      <c r="C8" s="17" t="inlineStr">
        <is>
          <t>Authored influence edges</t>
        </is>
      </c>
      <c r="E8" t="inlineStr">
        <is>
          <t>3</t>
        </is>
      </c>
      <c r="F8">
        <f>COUNTIFS('Map Calc'!$D$2:$D$1500,3)</f>
      </c>
      <c r="G8">
        <f>COUNTIFS('Map Calc'!$D$2:$D$1500,3,'Map Calc'!$P$2:$P$1500,"Yes")</f>
      </c>
      <c r="H8">
        <f>COUNTIFS('Map Calc'!$AI$2:$AI$1500,3)</f>
      </c>
      <c r="I8" t="s">
        <v>179</v>
      </c>
      <c r="J8">
        <f>COUNTIF('Map Calc'!$C$2:$C$1500,$I8)</f>
      </c>
      <c r="K8">
        <f>COUNTIFS('Map Calc'!$C$2:$C$1500,$I8,'Map Calc'!$P$2:$P$1500,"Yes")</f>
      </c>
      <c r="L8" s="18">
        <f>IF($J8=0,0,$K8/$J8)</f>
        <v>0.64880952380952384</v>
      </c>
      <c r="N8">
        <v>4</v>
      </c>
      <c r="O8" t="str">
        <f>IFERROR(INDEX('Map Calc'!$A$2:$A$1500,MATCH(LARGE('Map Calc'!$O$2:$O$1500,4),'Map Calc'!$O$2:$O$1500,0)),"")</f>
      </c>
      <c r="P8">
        <f>IFERROR(INDEX('Map Calc'!$D$2:$D$1500,MATCH(LARGE('Map Calc'!$O$2:$O$1500,4),'Map Calc'!$O$2:$O$1500,0)),"")</f>
      </c>
      <c r="R8">
        <v>4</v>
      </c>
      <c r="S8" t="str">
        <f>IFERROR(INDEX('Map Calc'!$A$2:$A$1500,MATCH(LARGE('Map Calc'!$Q$2:$Q$1500,4),'Map Calc'!$Q$2:$Q$1500,0)),"")</f>
      </c>
      <c r="T8">
        <f>IFERROR(INDEX('Map Calc'!$D$2:$D$1500,MATCH(LARGE('Map Calc'!$Q$2:$Q$1500,4),'Map Calc'!$Q$2:$Q$1500,0)),"")</f>
      </c>
      <c r="V8">
        <v>1981</v>
      </c>
      <c r="W8">
        <f>COUNTIF('Map Calc'!$B$2:$B$1500,$V8)</f>
      </c>
      <c r="X8">
        <f>COUNTIFS('Map Calc'!$B$2:$B$1500,$V8,'Map Calc'!$P$2:$P$1500,"Yes")</f>
      </c>
      <c r="Y8">
        <f>COUNTIF('Map Calc'!$T$2:$T$2500,$V8)</f>
      </c>
      <c r="AA8">
        <v>3</v>
      </c>
      <c r="AB8">
        <f>COUNTIF('Map Calc'!$V$2:$V$2500,$AA8)</f>
      </c>
      <c r="AD8">
        <v>4</v>
      </c>
      <c r="AE8" t="str">
        <f>IFERROR(INDEX('Map Calc'!$A$2:$A$1500,MATCH(LARGE('Map Calc'!$AK$2:$AK$1500,4),'Map Calc'!$AK$2:$AK$1500,0)),"")</f>
      </c>
      <c r="AF8" t="str">
        <f>IFERROR(INDEX('Map Calc'!$AG$2:$AG$1500,MATCH(LARGE('Map Calc'!$AK$2:$AK$1500,4),'Map Calc'!$AK$2:$AK$1500,0)),"")</f>
      </c>
      <c r="AH8">
        <v>4</v>
      </c>
      <c r="AI8" t="str">
        <f>IFERROR(INDEX('Map Calc'!$A$2:$A$1500,MATCH(LARGE('Map Calc'!$AJ$2:$AJ$1500,4),'Map Calc'!$AJ$2:$AJ$1500,0)),"")</f>
      </c>
      <c r="AJ8" t="str">
        <f>IFERROR(INDEX('Map Calc'!$AI$2:$AI$1500,MATCH(LARGE('Map Calc'!$AJ$2:$AJ$1500,4),'Map Calc'!$AJ$2:$AJ$1500,0)),"")</f>
      </c>
    </row>
    <row r="9" x14ac:dyDescent="0.25">
      <c r="A9" s="15" t="inlineStr">
        <is>
          <t>Average degree</t>
        </is>
      </c>
      <c r="B9" s="19">
        <f>IF(B5=0,0,2*B8/B5)</f>
      </c>
      <c r="C9" s="17" t="inlineStr">
        <is>
          <t>Connections per game — under 3 means a sparse graph</t>
        </is>
      </c>
      <c r="E9" t="inlineStr">
        <is>
          <t>4</t>
        </is>
      </c>
      <c r="F9">
        <f>COUNTIFS('Map Calc'!$D$2:$D$1500,4)</f>
      </c>
      <c r="G9">
        <f>COUNTIFS('Map Calc'!$D$2:$D$1500,4,'Map Calc'!$P$2:$P$1500,"Yes")</f>
      </c>
      <c r="H9">
        <f>COUNTIFS('Map Calc'!$AI$2:$AI$1500,4)</f>
      </c>
      <c r="I9" s="20" t="s">
        <v>39</v>
      </c>
      <c r="J9" s="20">
        <f>SUM(J5:J8)</f>
        <v>953</v>
      </c>
      <c r="K9" s="20">
        <f>SUM(K5:K8)</f>
        <v>594</v>
      </c>
      <c r="L9" s="21">
        <f>IF($J9=0,0,$K9/$J9)</f>
        <v>0.62329485834207765</v>
      </c>
      <c r="N9">
        <v>5</v>
      </c>
      <c r="O9" t="str">
        <f>IFERROR(INDEX('Map Calc'!$A$2:$A$1500,MATCH(LARGE('Map Calc'!$O$2:$O$1500,5),'Map Calc'!$O$2:$O$1500,0)),"")</f>
      </c>
      <c r="P9">
        <f>IFERROR(INDEX('Map Calc'!$D$2:$D$1500,MATCH(LARGE('Map Calc'!$O$2:$O$1500,5),'Map Calc'!$O$2:$O$1500,0)),"")</f>
      </c>
      <c r="R9">
        <v>5</v>
      </c>
      <c r="S9" t="str">
        <f>IFERROR(INDEX('Map Calc'!$A$2:$A$1500,MATCH(LARGE('Map Calc'!$Q$2:$Q$1500,5),'Map Calc'!$Q$2:$Q$1500,0)),"")</f>
      </c>
      <c r="T9">
        <f>IFERROR(INDEX('Map Calc'!$D$2:$D$1500,MATCH(LARGE('Map Calc'!$Q$2:$Q$1500,5),'Map Calc'!$Q$2:$Q$1500,0)),"")</f>
      </c>
      <c r="V9">
        <v>1982</v>
      </c>
      <c r="W9">
        <f>COUNTIF('Map Calc'!$B$2:$B$1500,$V9)</f>
      </c>
      <c r="X9">
        <f>COUNTIFS('Map Calc'!$B$2:$B$1500,$V9,'Map Calc'!$P$2:$P$1500,"Yes")</f>
      </c>
      <c r="Y9">
        <f>COUNTIF('Map Calc'!$T$2:$T$2500,$V9)</f>
      </c>
      <c r="AA9">
        <v>4</v>
      </c>
      <c r="AB9">
        <f>COUNTIF('Map Calc'!$V$2:$V$2500,$AA9)</f>
      </c>
      <c r="AD9">
        <v>5</v>
      </c>
      <c r="AE9" t="str">
        <f>IFERROR(INDEX('Map Calc'!$A$2:$A$1500,MATCH(LARGE('Map Calc'!$AK$2:$AK$1500,5),'Map Calc'!$AK$2:$AK$1500,0)),"")</f>
      </c>
      <c r="AF9" t="str">
        <f>IFERROR(INDEX('Map Calc'!$AG$2:$AG$1500,MATCH(LARGE('Map Calc'!$AK$2:$AK$1500,5),'Map Calc'!$AK$2:$AK$1500,0)),"")</f>
      </c>
      <c r="AH9">
        <v>5</v>
      </c>
      <c r="AI9" t="str">
        <f>IFERROR(INDEX('Map Calc'!$A$2:$A$1500,MATCH(LARGE('Map Calc'!$AJ$2:$AJ$1500,5),'Map Calc'!$AJ$2:$AJ$1500,0)),"")</f>
      </c>
      <c r="AJ9" t="str">
        <f>IFERROR(INDEX('Map Calc'!$AI$2:$AI$1500,MATCH(LARGE('Map Calc'!$AJ$2:$AJ$1500,5),'Map Calc'!$AJ$2:$AJ$1500,0)),"")</f>
      </c>
    </row>
    <row r="10" x14ac:dyDescent="0.25">
      <c r="A10" s="15" t="inlineStr">
        <is>
          <t>Average degree (owned)</t>
        </is>
      </c>
      <c r="B10" s="19">
        <f>IFERROR(SUMIFS('Map Calc'!$D$2:$D$1500,'Map Calc'!$P$2:$P$1500,"Yes")/B6,0)</f>
      </c>
      <c r="C10" s="17" t="inlineStr">
        <is>
          <t>Over the owned games, but still counting their links to games you don't own</t>
        </is>
      </c>
      <c r="E10" t="inlineStr">
        <is>
          <t>5</t>
        </is>
      </c>
      <c r="F10">
        <f>COUNTIFS('Map Calc'!$D$2:$D$1500,5)</f>
      </c>
      <c r="G10">
        <f>COUNTIFS('Map Calc'!$D$2:$D$1500,5,'Map Calc'!$P$2:$P$1500,"Yes")</f>
      </c>
      <c r="H10">
        <f>COUNTIFS('Map Calc'!$AI$2:$AI$1500,5)</f>
      </c>
      <c r="N10">
        <v>6</v>
      </c>
      <c r="O10" t="str">
        <f>IFERROR(INDEX('Map Calc'!$A$2:$A$1500,MATCH(LARGE('Map Calc'!$O$2:$O$1500,6),'Map Calc'!$O$2:$O$1500,0)),"")</f>
      </c>
      <c r="P10">
        <f>IFERROR(INDEX('Map Calc'!$D$2:$D$1500,MATCH(LARGE('Map Calc'!$O$2:$O$1500,6),'Map Calc'!$O$2:$O$1500,0)),"")</f>
      </c>
      <c r="R10">
        <v>6</v>
      </c>
      <c r="S10" t="str">
        <f>IFERROR(INDEX('Map Calc'!$A$2:$A$1500,MATCH(LARGE('Map Calc'!$Q$2:$Q$1500,6),'Map Calc'!$Q$2:$Q$1500,0)),"")</f>
      </c>
      <c r="T10">
        <f>IFERROR(INDEX('Map Calc'!$D$2:$D$1500,MATCH(LARGE('Map Calc'!$Q$2:$Q$1500,6),'Map Calc'!$Q$2:$Q$1500,0)),"")</f>
      </c>
      <c r="V10">
        <v>1983</v>
      </c>
      <c r="W10">
        <f>COUNTIF('Map Calc'!$B$2:$B$1500,$V10)</f>
      </c>
      <c r="X10">
        <f>COUNTIFS('Map Calc'!$B$2:$B$1500,$V10,'Map Calc'!$P$2:$P$1500,"Yes")</f>
      </c>
      <c r="Y10">
        <f>COUNTIF('Map Calc'!$T$2:$T$2500,$V10)</f>
      </c>
      <c r="AA10">
        <v>5</v>
      </c>
      <c r="AB10">
        <f>COUNTIF('Map Calc'!$V$2:$V$2500,$AA10)</f>
      </c>
      <c r="AD10">
        <v>6</v>
      </c>
      <c r="AE10" t="str">
        <f>IFERROR(INDEX('Map Calc'!$A$2:$A$1500,MATCH(LARGE('Map Calc'!$AK$2:$AK$1500,6),'Map Calc'!$AK$2:$AK$1500,0)),"")</f>
      </c>
      <c r="AF10" t="str">
        <f>IFERROR(INDEX('Map Calc'!$AG$2:$AG$1500,MATCH(LARGE('Map Calc'!$AK$2:$AK$1500,6),'Map Calc'!$AK$2:$AK$1500,0)),"")</f>
      </c>
      <c r="AH10">
        <v>6</v>
      </c>
      <c r="AI10" t="str">
        <f>IFERROR(INDEX('Map Calc'!$A$2:$A$1500,MATCH(LARGE('Map Calc'!$AJ$2:$AJ$1500,6),'Map Calc'!$AJ$2:$AJ$1500,0)),"")</f>
      </c>
      <c r="AJ10" t="str">
        <f>IFERROR(INDEX('Map Calc'!$AI$2:$AI$1500,MATCH(LARGE('Map Calc'!$AJ$2:$AJ$1500,6),'Map Calc'!$AJ$2:$AJ$1500,0)),"")</f>
      </c>
    </row>
    <row r="11" x14ac:dyDescent="0.25">
      <c r="A11" s="15" t="inlineStr">
        <is>
          <t>Median degree</t>
        </is>
      </c>
      <c r="B11" s="16">
        <f>MEDIAN('Map Calc'!$D$2:$D$1500)</f>
      </c>
      <c r="C11" s="17" t="inlineStr">
        <is>
          <t>Half of all games sit at or below this</t>
        </is>
      </c>
      <c r="E11" t="inlineStr">
        <is>
          <t>6-9</t>
        </is>
      </c>
      <c r="F11">
        <f>COUNTIFS('Map Calc'!$D$2:$D$1500,"&gt;=6",'Map Calc'!$D$2:$D$1500,"&lt;=9")</f>
      </c>
      <c r="G11">
        <f>COUNTIFS('Map Calc'!$D$2:$D$1500,"&gt;=6",'Map Calc'!$D$2:$D$1500,"&lt;=9",'Map Calc'!$P$2:$P$1500,"Yes")</f>
      </c>
      <c r="H11">
        <f>COUNTIFS('Map Calc'!$AI$2:$AI$1500,"&gt;=6",'Map Calc'!$AI$2:$AI$1500,"&lt;=9")</f>
      </c>
      <c r="N11">
        <v>7</v>
      </c>
      <c r="O11" t="str">
        <f>IFERROR(INDEX('Map Calc'!$A$2:$A$1500,MATCH(LARGE('Map Calc'!$O$2:$O$1500,7),'Map Calc'!$O$2:$O$1500,0)),"")</f>
      </c>
      <c r="P11">
        <f>IFERROR(INDEX('Map Calc'!$D$2:$D$1500,MATCH(LARGE('Map Calc'!$O$2:$O$1500,7),'Map Calc'!$O$2:$O$1500,0)),"")</f>
      </c>
      <c r="R11">
        <v>7</v>
      </c>
      <c r="S11" t="str">
        <f>IFERROR(INDEX('Map Calc'!$A$2:$A$1500,MATCH(LARGE('Map Calc'!$Q$2:$Q$1500,7),'Map Calc'!$Q$2:$Q$1500,0)),"")</f>
      </c>
      <c r="T11">
        <f>IFERROR(INDEX('Map Calc'!$D$2:$D$1500,MATCH(LARGE('Map Calc'!$Q$2:$Q$1500,7),'Map Calc'!$Q$2:$Q$1500,0)),"")</f>
      </c>
      <c r="V11">
        <v>1984</v>
      </c>
      <c r="W11">
        <f>COUNTIF('Map Calc'!$B$2:$B$1500,$V11)</f>
      </c>
      <c r="X11">
        <f>COUNTIFS('Map Calc'!$B$2:$B$1500,$V11,'Map Calc'!$P$2:$P$1500,"Yes")</f>
      </c>
      <c r="Y11">
        <f>COUNTIF('Map Calc'!$T$2:$T$2500,$V11)</f>
      </c>
      <c r="AA11">
        <v>6</v>
      </c>
      <c r="AB11">
        <f>COUNTIF('Map Calc'!$V$2:$V$2500,$AA11)</f>
      </c>
      <c r="AD11">
        <v>7</v>
      </c>
      <c r="AE11" t="str">
        <f>IFERROR(INDEX('Map Calc'!$A$2:$A$1500,MATCH(LARGE('Map Calc'!$AK$2:$AK$1500,7),'Map Calc'!$AK$2:$AK$1500,0)),"")</f>
      </c>
      <c r="AF11" t="str">
        <f>IFERROR(INDEX('Map Calc'!$AG$2:$AG$1500,MATCH(LARGE('Map Calc'!$AK$2:$AK$1500,7),'Map Calc'!$AK$2:$AK$1500,0)),"")</f>
      </c>
      <c r="AH11">
        <v>7</v>
      </c>
      <c r="AI11" t="str">
        <f>IFERROR(INDEX('Map Calc'!$A$2:$A$1500,MATCH(LARGE('Map Calc'!$AJ$2:$AJ$1500,7),'Map Calc'!$AJ$2:$AJ$1500,0)),"")</f>
      </c>
      <c r="AJ11" t="str">
        <f>IFERROR(INDEX('Map Calc'!$AI$2:$AI$1500,MATCH(LARGE('Map Calc'!$AJ$2:$AJ$1500,7),'Map Calc'!$AJ$2:$AJ$1500,0)),"")</f>
      </c>
    </row>
    <row r="12" x14ac:dyDescent="0.25">
      <c r="A12" s="15" t="inlineStr">
        <is>
          <t>Largest hub</t>
        </is>
      </c>
      <c r="B12" s="16">
        <f>MAX('Map Calc'!$D$2:$D$1500)</f>
      </c>
      <c r="C12" s="17" t="inlineStr">
        <is>
          <t>Degree of the single most connected game</t>
        </is>
      </c>
      <c r="E12" t="inlineStr">
        <is>
          <t>10-24</t>
        </is>
      </c>
      <c r="F12">
        <f>COUNTIFS('Map Calc'!$D$2:$D$1500,"&gt;=10",'Map Calc'!$D$2:$D$1500,"&lt;=24")</f>
      </c>
      <c r="G12">
        <f>COUNTIFS('Map Calc'!$D$2:$D$1500,"&gt;=10",'Map Calc'!$D$2:$D$1500,"&lt;=24",'Map Calc'!$P$2:$P$1500,"Yes")</f>
      </c>
      <c r="H12">
        <f>COUNTIFS('Map Calc'!$AI$2:$AI$1500,"&gt;=10",'Map Calc'!$AI$2:$AI$1500,"&lt;=24")</f>
      </c>
      <c r="N12">
        <v>8</v>
      </c>
      <c r="O12" t="str">
        <f>IFERROR(INDEX('Map Calc'!$A$2:$A$1500,MATCH(LARGE('Map Calc'!$O$2:$O$1500,8),'Map Calc'!$O$2:$O$1500,0)),"")</f>
      </c>
      <c r="P12">
        <f>IFERROR(INDEX('Map Calc'!$D$2:$D$1500,MATCH(LARGE('Map Calc'!$O$2:$O$1500,8),'Map Calc'!$O$2:$O$1500,0)),"")</f>
      </c>
      <c r="R12">
        <v>8</v>
      </c>
      <c r="S12" t="str">
        <f>IFERROR(INDEX('Map Calc'!$A$2:$A$1500,MATCH(LARGE('Map Calc'!$Q$2:$Q$1500,8),'Map Calc'!$Q$2:$Q$1500,0)),"")</f>
      </c>
      <c r="T12">
        <f>IFERROR(INDEX('Map Calc'!$D$2:$D$1500,MATCH(LARGE('Map Calc'!$Q$2:$Q$1500,8),'Map Calc'!$Q$2:$Q$1500,0)),"")</f>
      </c>
      <c r="V12">
        <v>1985</v>
      </c>
      <c r="W12">
        <f>COUNTIF('Map Calc'!$B$2:$B$1500,$V12)</f>
      </c>
      <c r="X12">
        <f>COUNTIFS('Map Calc'!$B$2:$B$1500,$V12,'Map Calc'!$P$2:$P$1500,"Yes")</f>
      </c>
      <c r="Y12">
        <f>COUNTIF('Map Calc'!$T$2:$T$2500,$V12)</f>
      </c>
      <c r="AA12">
        <v>7</v>
      </c>
      <c r="AB12">
        <f>COUNTIF('Map Calc'!$V$2:$V$2500,$AA12)</f>
      </c>
      <c r="AD12">
        <v>8</v>
      </c>
      <c r="AE12" t="str">
        <f>IFERROR(INDEX('Map Calc'!$A$2:$A$1500,MATCH(LARGE('Map Calc'!$AK$2:$AK$1500,8),'Map Calc'!$AK$2:$AK$1500,0)),"")</f>
      </c>
      <c r="AF12" t="str">
        <f>IFERROR(INDEX('Map Calc'!$AG$2:$AG$1500,MATCH(LARGE('Map Calc'!$AK$2:$AK$1500,8),'Map Calc'!$AK$2:$AK$1500,0)),"")</f>
      </c>
      <c r="AH12">
        <v>8</v>
      </c>
      <c r="AI12" t="str">
        <f>IFERROR(INDEX('Map Calc'!$A$2:$A$1500,MATCH(LARGE('Map Calc'!$AJ$2:$AJ$1500,8),'Map Calc'!$AJ$2:$AJ$1500,0)),"")</f>
      </c>
      <c r="AJ12" t="str">
        <f>IFERROR(INDEX('Map Calc'!$AI$2:$AI$1500,MATCH(LARGE('Map Calc'!$AJ$2:$AJ$1500,8),'Map Calc'!$AJ$2:$AJ$1500,0)),"")</f>
      </c>
    </row>
    <row r="13" x14ac:dyDescent="0.25">
      <c r="A13" s="15" t="inlineStr">
        <is>
          <t>Leaves (degree 1)</t>
        </is>
      </c>
      <c r="B13" s="16">
        <f>COUNTIF('Map Calc'!$D$2:$D$1500,1)</f>
      </c>
      <c r="C13" s="17" t="inlineStr">
        <is>
          <t>Dead ends — one way in, the same way out</t>
        </is>
      </c>
      <c r="E13" t="inlineStr">
        <is>
          <t>25+</t>
        </is>
      </c>
      <c r="F13">
        <f>COUNTIFS('Map Calc'!$D$2:$D$1500,"&gt;=25")</f>
      </c>
      <c r="G13">
        <f>COUNTIFS('Map Calc'!$D$2:$D$1500,"&gt;=25",'Map Calc'!$P$2:$P$1500,"Yes")</f>
      </c>
      <c r="H13">
        <f>COUNTIFS('Map Calc'!$AI$2:$AI$1500,"&gt;=25")</f>
      </c>
      <c r="N13">
        <v>9</v>
      </c>
      <c r="O13" t="str">
        <f>IFERROR(INDEX('Map Calc'!$A$2:$A$1500,MATCH(LARGE('Map Calc'!$O$2:$O$1500,9),'Map Calc'!$O$2:$O$1500,0)),"")</f>
      </c>
      <c r="P13">
        <f>IFERROR(INDEX('Map Calc'!$D$2:$D$1500,MATCH(LARGE('Map Calc'!$O$2:$O$1500,9),'Map Calc'!$O$2:$O$1500,0)),"")</f>
      </c>
      <c r="R13">
        <v>9</v>
      </c>
      <c r="S13" t="str">
        <f>IFERROR(INDEX('Map Calc'!$A$2:$A$1500,MATCH(LARGE('Map Calc'!$Q$2:$Q$1500,9),'Map Calc'!$Q$2:$Q$1500,0)),"")</f>
      </c>
      <c r="T13">
        <f>IFERROR(INDEX('Map Calc'!$D$2:$D$1500,MATCH(LARGE('Map Calc'!$Q$2:$Q$1500,9),'Map Calc'!$Q$2:$Q$1500,0)),"")</f>
      </c>
      <c r="V13">
        <v>1986</v>
      </c>
      <c r="W13">
        <f>COUNTIF('Map Calc'!$B$2:$B$1500,$V13)</f>
      </c>
      <c r="X13">
        <f>COUNTIFS('Map Calc'!$B$2:$B$1500,$V13,'Map Calc'!$P$2:$P$1500,"Yes")</f>
      </c>
      <c r="Y13">
        <f>COUNTIF('Map Calc'!$T$2:$T$2500,$V13)</f>
      </c>
      <c r="AA13">
        <v>8</v>
      </c>
      <c r="AB13">
        <f>COUNTIF('Map Calc'!$V$2:$V$2500,$AA13)</f>
      </c>
      <c r="AD13">
        <v>9</v>
      </c>
      <c r="AE13" t="str">
        <f>IFERROR(INDEX('Map Calc'!$A$2:$A$1500,MATCH(LARGE('Map Calc'!$AK$2:$AK$1500,9),'Map Calc'!$AK$2:$AK$1500,0)),"")</f>
      </c>
      <c r="AF13" t="str">
        <f>IFERROR(INDEX('Map Calc'!$AG$2:$AG$1500,MATCH(LARGE('Map Calc'!$AK$2:$AK$1500,9),'Map Calc'!$AK$2:$AK$1500,0)),"")</f>
      </c>
      <c r="AH13">
        <v>9</v>
      </c>
      <c r="AI13" t="str">
        <f>IFERROR(INDEX('Map Calc'!$A$2:$A$1500,MATCH(LARGE('Map Calc'!$AJ$2:$AJ$1500,9),'Map Calc'!$AJ$2:$AJ$1500,0)),"")</f>
      </c>
      <c r="AJ13" t="str">
        <f>IFERROR(INDEX('Map Calc'!$AI$2:$AI$1500,MATCH(LARGE('Map Calc'!$AJ$2:$AJ$1500,9),'Map Calc'!$AJ$2:$AJ$1500,0)),"")</f>
      </c>
    </row>
    <row r="14" x14ac:dyDescent="0.25">
      <c r="A14" s="15" t="inlineStr">
        <is>
          <t>Isolated (degree 0)</t>
        </is>
      </c>
      <c r="B14" s="16">
        <f>COUNTIF('Map Calc'!$D$2:$D$1500,0)</f>
      </c>
      <c r="C14" s="17" t="inlineStr">
        <is>
          <t>No connection at all; only a rift or Transmute ever puts one in a run</t>
        </is>
      </c>
      <c r="N14">
        <v>10</v>
      </c>
      <c r="O14" t="str">
        <f>IFERROR(INDEX('Map Calc'!$A$2:$A$1500,MATCH(LARGE('Map Calc'!$O$2:$O$1500,10),'Map Calc'!$O$2:$O$1500,0)),"")</f>
      </c>
      <c r="P14">
        <f>IFERROR(INDEX('Map Calc'!$D$2:$D$1500,MATCH(LARGE('Map Calc'!$O$2:$O$1500,10),'Map Calc'!$O$2:$O$1500,0)),"")</f>
      </c>
      <c r="R14">
        <v>10</v>
      </c>
      <c r="S14" t="str">
        <f>IFERROR(INDEX('Map Calc'!$A$2:$A$1500,MATCH(LARGE('Map Calc'!$Q$2:$Q$1500,10),'Map Calc'!$Q$2:$Q$1500,0)),"")</f>
      </c>
      <c r="T14">
        <f>IFERROR(INDEX('Map Calc'!$D$2:$D$1500,MATCH(LARGE('Map Calc'!$Q$2:$Q$1500,10),'Map Calc'!$Q$2:$Q$1500,0)),"")</f>
      </c>
      <c r="V14">
        <v>1987</v>
      </c>
      <c r="W14">
        <f>COUNTIF('Map Calc'!$B$2:$B$1500,$V14)</f>
      </c>
      <c r="X14">
        <f>COUNTIFS('Map Calc'!$B$2:$B$1500,$V14,'Map Calc'!$P$2:$P$1500,"Yes")</f>
      </c>
      <c r="Y14">
        <f>COUNTIF('Map Calc'!$T$2:$T$2500,$V14)</f>
      </c>
      <c r="AA14">
        <v>9</v>
      </c>
      <c r="AB14">
        <f>COUNTIF('Map Calc'!$V$2:$V$2500,$AA14)</f>
      </c>
      <c r="AD14">
        <v>10</v>
      </c>
      <c r="AE14" t="str">
        <f>IFERROR(INDEX('Map Calc'!$A$2:$A$1500,MATCH(LARGE('Map Calc'!$AK$2:$AK$1500,10),'Map Calc'!$AK$2:$AK$1500,0)),"")</f>
      </c>
      <c r="AF14" t="str">
        <f>IFERROR(INDEX('Map Calc'!$AG$2:$AG$1500,MATCH(LARGE('Map Calc'!$AK$2:$AK$1500,10),'Map Calc'!$AK$2:$AK$1500,0)),"")</f>
      </c>
      <c r="AH14">
        <v>10</v>
      </c>
      <c r="AI14" t="str">
        <f>IFERROR(INDEX('Map Calc'!$A$2:$A$1500,MATCH(LARGE('Map Calc'!$AJ$2:$AJ$1500,10),'Map Calc'!$AJ$2:$AJ$1500,0)),"")</f>
      </c>
      <c r="AJ14" t="str">
        <f>IFERROR(INDEX('Map Calc'!$AI$2:$AI$1500,MATCH(LARGE('Map Calc'!$AJ$2:$AJ$1500,10),'Map Calc'!$AJ$2:$AJ$1500,0)),"")</f>
      </c>
    </row>
    <row r="15" x14ac:dyDescent="0.25">
      <c r="A15" s="15" t="inlineStr">
        <is>
          <t>Leaves + isolated</t>
        </is>
      </c>
      <c r="B15" s="16">
        <f>B13+B14</f>
      </c>
      <c r="C15" s="17" t="inlineStr">
        <is>
          <t>Share of the map that carries no routing information</t>
        </is>
      </c>
      <c r="N15">
        <v>11</v>
      </c>
      <c r="O15" t="str">
        <f>IFERROR(INDEX('Map Calc'!$A$2:$A$1500,MATCH(LARGE('Map Calc'!$O$2:$O$1500,11),'Map Calc'!$O$2:$O$1500,0)),"")</f>
      </c>
      <c r="P15">
        <f>IFERROR(INDEX('Map Calc'!$D$2:$D$1500,MATCH(LARGE('Map Calc'!$O$2:$O$1500,11),'Map Calc'!$O$2:$O$1500,0)),"")</f>
      </c>
      <c r="R15">
        <v>11</v>
      </c>
      <c r="S15" t="str">
        <f>IFERROR(INDEX('Map Calc'!$A$2:$A$1500,MATCH(LARGE('Map Calc'!$Q$2:$Q$1500,11),'Map Calc'!$Q$2:$Q$1500,0)),"")</f>
      </c>
      <c r="T15">
        <f>IFERROR(INDEX('Map Calc'!$D$2:$D$1500,MATCH(LARGE('Map Calc'!$Q$2:$Q$1500,11),'Map Calc'!$Q$2:$Q$1500,0)),"")</f>
      </c>
      <c r="V15">
        <v>1988</v>
      </c>
      <c r="W15">
        <f>COUNTIF('Map Calc'!$B$2:$B$1500,$V15)</f>
      </c>
      <c r="X15">
        <f>COUNTIFS('Map Calc'!$B$2:$B$1500,$V15,'Map Calc'!$P$2:$P$1500,"Yes")</f>
      </c>
      <c r="Y15">
        <f>COUNTIF('Map Calc'!$T$2:$T$2500,$V15)</f>
      </c>
      <c r="AA15">
        <v>10</v>
      </c>
      <c r="AB15">
        <f>COUNTIF('Map Calc'!$V$2:$V$2500,$AA15)</f>
      </c>
      <c r="AD15">
        <v>11</v>
      </c>
      <c r="AE15" t="str">
        <f>IFERROR(INDEX('Map Calc'!$A$2:$A$1500,MATCH(LARGE('Map Calc'!$AK$2:$AK$1500,11),'Map Calc'!$AK$2:$AK$1500,0)),"")</f>
      </c>
      <c r="AF15" t="str">
        <f>IFERROR(INDEX('Map Calc'!$AG$2:$AG$1500,MATCH(LARGE('Map Calc'!$AK$2:$AK$1500,11),'Map Calc'!$AK$2:$AK$1500,0)),"")</f>
      </c>
      <c r="AH15">
        <v>11</v>
      </c>
      <c r="AI15" t="str">
        <f>IFERROR(INDEX('Map Calc'!$A$2:$A$1500,MATCH(LARGE('Map Calc'!$AJ$2:$AJ$1500,11),'Map Calc'!$AJ$2:$AJ$1500,0)),"")</f>
      </c>
      <c r="AJ15" t="str">
        <f>IFERROR(INDEX('Map Calc'!$AI$2:$AI$1500,MATCH(LARGE('Map Calc'!$AJ$2:$AJ$1500,11),'Map Calc'!$AJ$2:$AJ$1500,0)),"")</f>
      </c>
    </row>
    <row r="16" x14ac:dyDescent="0.25">
      <c r="A16" s="15" t="inlineStr">
        <is>
          <t>Owned &amp; routable</t>
        </is>
      </c>
      <c r="B16" s="16">
        <f>COUNTIFS('Map Calc'!$P$2:$P$1500,"Yes",'Map Calc'!$D$2:$D$1500,"&gt;1")</f>
      </c>
      <c r="C16" s="17" t="inlineStr">
        <is>
          <t>Owned games with more than one way out — real junctions on a route</t>
        </is>
      </c>
      <c r="N16">
        <v>12</v>
      </c>
      <c r="O16" t="str">
        <f>IFERROR(INDEX('Map Calc'!$A$2:$A$1500,MATCH(LARGE('Map Calc'!$O$2:$O$1500,12),'Map Calc'!$O$2:$O$1500,0)),"")</f>
      </c>
      <c r="P16">
        <f>IFERROR(INDEX('Map Calc'!$D$2:$D$1500,MATCH(LARGE('Map Calc'!$O$2:$O$1500,12),'Map Calc'!$O$2:$O$1500,0)),"")</f>
      </c>
      <c r="R16">
        <v>12</v>
      </c>
      <c r="S16" t="str">
        <f>IFERROR(INDEX('Map Calc'!$A$2:$A$1500,MATCH(LARGE('Map Calc'!$Q$2:$Q$1500,12),'Map Calc'!$Q$2:$Q$1500,0)),"")</f>
      </c>
      <c r="T16">
        <f>IFERROR(INDEX('Map Calc'!$D$2:$D$1500,MATCH(LARGE('Map Calc'!$Q$2:$Q$1500,12),'Map Calc'!$Q$2:$Q$1500,0)),"")</f>
      </c>
      <c r="V16">
        <v>1989</v>
      </c>
      <c r="W16">
        <f>COUNTIF('Map Calc'!$B$2:$B$1500,$V16)</f>
      </c>
      <c r="X16">
        <f>COUNTIFS('Map Calc'!$B$2:$B$1500,$V16,'Map Calc'!$P$2:$P$1500,"Yes")</f>
      </c>
      <c r="Y16">
        <f>COUNTIF('Map Calc'!$T$2:$T$2500,$V16)</f>
      </c>
      <c r="AA16" t="s">
        <v>4325</v>
      </c>
      <c r="AB16">
        <f>COUNTIFS('Map Calc'!$V$2:$V$2500,"&gt;=11",'Map Calc'!$V$2:$V$2500,"&lt;=20")</f>
      </c>
      <c r="AD16">
        <v>12</v>
      </c>
      <c r="AE16" t="str">
        <f>IFERROR(INDEX('Map Calc'!$A$2:$A$1500,MATCH(LARGE('Map Calc'!$AK$2:$AK$1500,12),'Map Calc'!$AK$2:$AK$1500,0)),"")</f>
      </c>
      <c r="AF16" t="str">
        <f>IFERROR(INDEX('Map Calc'!$AG$2:$AG$1500,MATCH(LARGE('Map Calc'!$AK$2:$AK$1500,12),'Map Calc'!$AK$2:$AK$1500,0)),"")</f>
      </c>
      <c r="AH16">
        <v>12</v>
      </c>
      <c r="AI16" t="str">
        <f>IFERROR(INDEX('Map Calc'!$A$2:$A$1500,MATCH(LARGE('Map Calc'!$AJ$2:$AJ$1500,12),'Map Calc'!$AJ$2:$AJ$1500,0)),"")</f>
      </c>
      <c r="AJ16" t="str">
        <f>IFERROR(INDEX('Map Calc'!$AI$2:$AI$1500,MATCH(LARGE('Map Calc'!$AJ$2:$AJ$1500,12),'Map Calc'!$AJ$2:$AJ$1500,0)),"")</f>
      </c>
    </row>
    <row r="17" x14ac:dyDescent="0.25">
      <c r="A17" s="15" t="inlineStr">
        <is>
          <t>Owned dead ends</t>
        </is>
      </c>
      <c r="B17" s="16">
        <f>COUNTIFS('Map Calc'!$P$2:$P$1500,"Yes",'Map Calc'!$D$2:$D$1500,"&lt;=1")</f>
      </c>
      <c r="C17" s="17" t="inlineStr">
        <is>
          <t>Owned games the run can only reach and turn around in</t>
        </is>
      </c>
      <c r="N17">
        <v>13</v>
      </c>
      <c r="O17" t="str">
        <f>IFERROR(INDEX('Map Calc'!$A$2:$A$1500,MATCH(LARGE('Map Calc'!$O$2:$O$1500,13),'Map Calc'!$O$2:$O$1500,0)),"")</f>
      </c>
      <c r="P17">
        <f>IFERROR(INDEX('Map Calc'!$D$2:$D$1500,MATCH(LARGE('Map Calc'!$O$2:$O$1500,13),'Map Calc'!$O$2:$O$1500,0)),"")</f>
      </c>
      <c r="R17">
        <v>13</v>
      </c>
      <c r="S17" t="str">
        <f>IFERROR(INDEX('Map Calc'!$A$2:$A$1500,MATCH(LARGE('Map Calc'!$Q$2:$Q$1500,13),'Map Calc'!$Q$2:$Q$1500,0)),"")</f>
      </c>
      <c r="T17">
        <f>IFERROR(INDEX('Map Calc'!$D$2:$D$1500,MATCH(LARGE('Map Calc'!$Q$2:$Q$1500,13),'Map Calc'!$Q$2:$Q$1500,0)),"")</f>
      </c>
      <c r="V17">
        <v>1990</v>
      </c>
      <c r="W17">
        <f>COUNTIF('Map Calc'!$B$2:$B$1500,$V17)</f>
      </c>
      <c r="X17">
        <f>COUNTIFS('Map Calc'!$B$2:$B$1500,$V17,'Map Calc'!$P$2:$P$1500,"Yes")</f>
      </c>
      <c r="Y17">
        <f>COUNTIF('Map Calc'!$T$2:$T$2500,$V17)</f>
      </c>
      <c r="AA17" t="s">
        <v>4328</v>
      </c>
      <c r="AB17">
        <f>COUNTIF('Map Calc'!$V$2:$V$2500,"&gt;=21")</f>
      </c>
      <c r="AD17">
        <v>13</v>
      </c>
      <c r="AE17" t="str">
        <f>IFERROR(INDEX('Map Calc'!$A$2:$A$1500,MATCH(LARGE('Map Calc'!$AK$2:$AK$1500,13),'Map Calc'!$AK$2:$AK$1500,0)),"")</f>
      </c>
      <c r="AF17" t="str">
        <f>IFERROR(INDEX('Map Calc'!$AG$2:$AG$1500,MATCH(LARGE('Map Calc'!$AK$2:$AK$1500,13),'Map Calc'!$AK$2:$AK$1500,0)),"")</f>
      </c>
      <c r="AH17">
        <v>13</v>
      </c>
      <c r="AI17" t="str">
        <f>IFERROR(INDEX('Map Calc'!$A$2:$A$1500,MATCH(LARGE('Map Calc'!$AJ$2:$AJ$1500,13),'Map Calc'!$AJ$2:$AJ$1500,0)),"")</f>
      </c>
      <c r="AJ17" t="str">
        <f>IFERROR(INDEX('Map Calc'!$AI$2:$AI$1500,MATCH(LARGE('Map Calc'!$AJ$2:$AJ$1500,13),'Map Calc'!$AJ$2:$AJ$1500,0)),"")</f>
      </c>
    </row>
    <row r="18" x14ac:dyDescent="0.25">
      <c r="A18" s="15" t="inlineStr">
        <is>
          <t>Backward in time</t>
        </is>
      </c>
      <c r="B18" s="16">
        <f>SUMPRODUCT(('Map Calc'!$V$2:$V$2500&lt;&gt;"")*('Map Calc'!$V$2:$V$2500&lt;0))</f>
      </c>
      <c r="C18" s="17" t="inlineStr">
        <is>
          <t>MUST BE 0 — an influence cannot point at an older game</t>
        </is>
      </c>
      <c r="N18">
        <v>14</v>
      </c>
      <c r="O18" t="str">
        <f>IFERROR(INDEX('Map Calc'!$A$2:$A$1500,MATCH(LARGE('Map Calc'!$O$2:$O$1500,14),'Map Calc'!$O$2:$O$1500,0)),"")</f>
      </c>
      <c r="P18">
        <f>IFERROR(INDEX('Map Calc'!$D$2:$D$1500,MATCH(LARGE('Map Calc'!$O$2:$O$1500,14),'Map Calc'!$O$2:$O$1500,0)),"")</f>
      </c>
      <c r="R18">
        <v>14</v>
      </c>
      <c r="S18" t="str">
        <f>IFERROR(INDEX('Map Calc'!$A$2:$A$1500,MATCH(LARGE('Map Calc'!$Q$2:$Q$1500,14),'Map Calc'!$Q$2:$Q$1500,0)),"")</f>
      </c>
      <c r="T18">
        <f>IFERROR(INDEX('Map Calc'!$D$2:$D$1500,MATCH(LARGE('Map Calc'!$Q$2:$Q$1500,14),'Map Calc'!$Q$2:$Q$1500,0)),"")</f>
      </c>
      <c r="V18">
        <v>1991</v>
      </c>
      <c r="W18">
        <f>COUNTIF('Map Calc'!$B$2:$B$1500,$V18)</f>
      </c>
      <c r="X18">
        <f>COUNTIFS('Map Calc'!$B$2:$B$1500,$V18,'Map Calc'!$P$2:$P$1500,"Yes")</f>
      </c>
      <c r="Y18">
        <f>COUNTIF('Map Calc'!$T$2:$T$2500,$V18)</f>
      </c>
      <c r="AD18">
        <v>14</v>
      </c>
      <c r="AE18" t="str">
        <f>IFERROR(INDEX('Map Calc'!$A$2:$A$1500,MATCH(LARGE('Map Calc'!$AK$2:$AK$1500,14),'Map Calc'!$AK$2:$AK$1500,0)),"")</f>
      </c>
      <c r="AF18" t="str">
        <f>IFERROR(INDEX('Map Calc'!$AG$2:$AG$1500,MATCH(LARGE('Map Calc'!$AK$2:$AK$1500,14),'Map Calc'!$AK$2:$AK$1500,0)),"")</f>
      </c>
      <c r="AH18">
        <v>14</v>
      </c>
      <c r="AI18" t="str">
        <f>IFERROR(INDEX('Map Calc'!$A$2:$A$1500,MATCH(LARGE('Map Calc'!$AJ$2:$AJ$1500,14),'Map Calc'!$AJ$2:$AJ$1500,0)),"")</f>
      </c>
      <c r="AJ18" t="str">
        <f>IFERROR(INDEX('Map Calc'!$AI$2:$AI$1500,MATCH(LARGE('Map Calc'!$AJ$2:$AJ$1500,14),'Map Calc'!$AJ$2:$AJ$1500,0)),"")</f>
      </c>
    </row>
    <row r="19" x14ac:dyDescent="0.25">
      <c r="A19" s="15" t="inlineStr">
        <is>
          <t>Same year</t>
        </is>
      </c>
      <c r="B19" s="16">
        <f>SUMPRODUCT(('Map Calc'!$V$2:$V$2500&lt;&gt;"")*('Map Calc'!$V$2:$V$2500=0))</f>
      </c>
      <c r="C19" s="17" t="inlineStr">
        <is>
          <t>Legal: a demo influencing something shipped the same year</t>
        </is>
      </c>
      <c r="N19">
        <v>15</v>
      </c>
      <c r="O19" t="str">
        <f>IFERROR(INDEX('Map Calc'!$A$2:$A$1500,MATCH(LARGE('Map Calc'!$O$2:$O$1500,15),'Map Calc'!$O$2:$O$1500,0)),"")</f>
      </c>
      <c r="P19">
        <f>IFERROR(INDEX('Map Calc'!$D$2:$D$1500,MATCH(LARGE('Map Calc'!$O$2:$O$1500,15),'Map Calc'!$O$2:$O$1500,0)),"")</f>
      </c>
      <c r="R19">
        <v>15</v>
      </c>
      <c r="S19" t="str">
        <f>IFERROR(INDEX('Map Calc'!$A$2:$A$1500,MATCH(LARGE('Map Calc'!$Q$2:$Q$1500,15),'Map Calc'!$Q$2:$Q$1500,0)),"")</f>
      </c>
      <c r="T19">
        <f>IFERROR(INDEX('Map Calc'!$D$2:$D$1500,MATCH(LARGE('Map Calc'!$Q$2:$Q$1500,15),'Map Calc'!$Q$2:$Q$1500,0)),"")</f>
      </c>
      <c r="V19">
        <v>1992</v>
      </c>
      <c r="W19">
        <f>COUNTIF('Map Calc'!$B$2:$B$1500,$V19)</f>
      </c>
      <c r="X19">
        <f>COUNTIFS('Map Calc'!$B$2:$B$1500,$V19,'Map Calc'!$P$2:$P$1500,"Yes")</f>
      </c>
      <c r="Y19">
        <f>COUNTIF('Map Calc'!$T$2:$T$2500,$V19)</f>
      </c>
      <c r="AD19">
        <v>15</v>
      </c>
      <c r="AE19" t="str">
        <f>IFERROR(INDEX('Map Calc'!$A$2:$A$1500,MATCH(LARGE('Map Calc'!$AK$2:$AK$1500,15),'Map Calc'!$AK$2:$AK$1500,0)),"")</f>
      </c>
      <c r="AF19" t="str">
        <f>IFERROR(INDEX('Map Calc'!$AG$2:$AG$1500,MATCH(LARGE('Map Calc'!$AK$2:$AK$1500,15),'Map Calc'!$AK$2:$AK$1500,0)),"")</f>
      </c>
      <c r="AH19">
        <v>15</v>
      </c>
      <c r="AI19" t="str">
        <f>IFERROR(INDEX('Map Calc'!$A$2:$A$1500,MATCH(LARGE('Map Calc'!$AJ$2:$AJ$1500,15),'Map Calc'!$AJ$2:$AJ$1500,0)),"")</f>
      </c>
      <c r="AJ19" t="str">
        <f>IFERROR(INDEX('Map Calc'!$AI$2:$AI$1500,MATCH(LARGE('Map Calc'!$AJ$2:$AJ$1500,15),'Map Calc'!$AJ$2:$AJ$1500,0)),"")</f>
      </c>
    </row>
    <row r="20" x14ac:dyDescent="0.25">
      <c r="A20" s="15" t="inlineStr">
        <is>
          <t>Median edge span</t>
        </is>
      </c>
      <c r="B20" s="22">
        <f>MEDIAN('Map Calc'!$V$2:$V$2500)</f>
      </c>
      <c r="C20" s="17" t="inlineStr">
        <is>
          <t>Years between an influencer and what it influenced</t>
        </is>
      </c>
      <c r="N20">
        <v>16</v>
      </c>
      <c r="O20" t="str">
        <f>IFERROR(INDEX('Map Calc'!$A$2:$A$1500,MATCH(LARGE('Map Calc'!$O$2:$O$1500,16),'Map Calc'!$O$2:$O$1500,0)),"")</f>
      </c>
      <c r="P20">
        <f>IFERROR(INDEX('Map Calc'!$D$2:$D$1500,MATCH(LARGE('Map Calc'!$O$2:$O$1500,16),'Map Calc'!$O$2:$O$1500,0)),"")</f>
      </c>
      <c r="R20">
        <v>16</v>
      </c>
      <c r="S20" t="str">
        <f>IFERROR(INDEX('Map Calc'!$A$2:$A$1500,MATCH(LARGE('Map Calc'!$Q$2:$Q$1500,16),'Map Calc'!$Q$2:$Q$1500,0)),"")</f>
      </c>
      <c r="T20">
        <f>IFERROR(INDEX('Map Calc'!$D$2:$D$1500,MATCH(LARGE('Map Calc'!$Q$2:$Q$1500,16),'Map Calc'!$Q$2:$Q$1500,0)),"")</f>
      </c>
      <c r="V20">
        <v>1993</v>
      </c>
      <c r="W20">
        <f>COUNTIF('Map Calc'!$B$2:$B$1500,$V20)</f>
      </c>
      <c r="X20">
        <f>COUNTIFS('Map Calc'!$B$2:$B$1500,$V20,'Map Calc'!$P$2:$P$1500,"Yes")</f>
      </c>
      <c r="Y20">
        <f>COUNTIF('Map Calc'!$T$2:$T$2500,$V20)</f>
      </c>
      <c r="AD20">
        <v>16</v>
      </c>
      <c r="AE20" t="str">
        <f>IFERROR(INDEX('Map Calc'!$A$2:$A$1500,MATCH(LARGE('Map Calc'!$AK$2:$AK$1500,16),'Map Calc'!$AK$2:$AK$1500,0)),"")</f>
      </c>
      <c r="AF20" t="str">
        <f>IFERROR(INDEX('Map Calc'!$AG$2:$AG$1500,MATCH(LARGE('Map Calc'!$AK$2:$AK$1500,16),'Map Calc'!$AK$2:$AK$1500,0)),"")</f>
      </c>
      <c r="AH20">
        <v>16</v>
      </c>
      <c r="AI20" t="str">
        <f>IFERROR(INDEX('Map Calc'!$A$2:$A$1500,MATCH(LARGE('Map Calc'!$AJ$2:$AJ$1500,16),'Map Calc'!$AJ$2:$AJ$1500,0)),"")</f>
      </c>
      <c r="AJ20" t="str">
        <f>IFERROR(INDEX('Map Calc'!$AI$2:$AI$1500,MATCH(LARGE('Map Calc'!$AJ$2:$AJ$1500,16),'Map Calc'!$AJ$2:$AJ$1500,0)),"")</f>
      </c>
    </row>
    <row r="21" x14ac:dyDescent="0.25">
      <c r="A21" s="15" t="inlineStr">
        <is>
          <t>Dev/Series flagged</t>
        </is>
      </c>
      <c r="B21" s="16">
        <f>COUNTIF(connections!$D:$D,"Yes")</f>
      </c>
      <c r="C21" s="17" t="inlineStr">
        <is>
          <t>Sequel / same-devs links, distinct from plain influence</t>
        </is>
      </c>
      <c r="N21">
        <v>17</v>
      </c>
      <c r="O21" t="str">
        <f>IFERROR(INDEX('Map Calc'!$A$2:$A$1500,MATCH(LARGE('Map Calc'!$O$2:$O$1500,17),'Map Calc'!$O$2:$O$1500,0)),"")</f>
      </c>
      <c r="P21">
        <f>IFERROR(INDEX('Map Calc'!$D$2:$D$1500,MATCH(LARGE('Map Calc'!$O$2:$O$1500,17),'Map Calc'!$O$2:$O$1500,0)),"")</f>
      </c>
      <c r="R21">
        <v>17</v>
      </c>
      <c r="S21" t="str">
        <f>IFERROR(INDEX('Map Calc'!$A$2:$A$1500,MATCH(LARGE('Map Calc'!$Q$2:$Q$1500,17),'Map Calc'!$Q$2:$Q$1500,0)),"")</f>
      </c>
      <c r="T21">
        <f>IFERROR(INDEX('Map Calc'!$D$2:$D$1500,MATCH(LARGE('Map Calc'!$Q$2:$Q$1500,17),'Map Calc'!$Q$2:$Q$1500,0)),"")</f>
      </c>
      <c r="V21">
        <v>1994</v>
      </c>
      <c r="W21">
        <f>COUNTIF('Map Calc'!$B$2:$B$1500,$V21)</f>
      </c>
      <c r="X21">
        <f>COUNTIFS('Map Calc'!$B$2:$B$1500,$V21,'Map Calc'!$P$2:$P$1500,"Yes")</f>
      </c>
      <c r="Y21">
        <f>COUNTIF('Map Calc'!$T$2:$T$2500,$V21)</f>
      </c>
      <c r="AD21">
        <v>17</v>
      </c>
      <c r="AE21" t="str">
        <f>IFERROR(INDEX('Map Calc'!$A$2:$A$1500,MATCH(LARGE('Map Calc'!$AK$2:$AK$1500,17),'Map Calc'!$AK$2:$AK$1500,0)),"")</f>
      </c>
      <c r="AF21" t="str">
        <f>IFERROR(INDEX('Map Calc'!$AG$2:$AG$1500,MATCH(LARGE('Map Calc'!$AK$2:$AK$1500,17),'Map Calc'!$AK$2:$AK$1500,0)),"")</f>
      </c>
      <c r="AH21">
        <v>17</v>
      </c>
      <c r="AI21" t="str">
        <f>IFERROR(INDEX('Map Calc'!$A$2:$A$1500,MATCH(LARGE('Map Calc'!$AJ$2:$AJ$1500,17),'Map Calc'!$AJ$2:$AJ$1500,0)),"")</f>
      </c>
      <c r="AJ21" t="str">
        <f>IFERROR(INDEX('Map Calc'!$AI$2:$AI$1500,MATCH(LARGE('Map Calc'!$AJ$2:$AJ$1500,17),'Map Calc'!$AJ$2:$AJ$1500,0)),"")</f>
      </c>
    </row>
    <row r="22" x14ac:dyDescent="0.25">
      <c r="A22" s="15" t="inlineStr">
        <is>
          <t>With a source</t>
        </is>
      </c>
      <c r="B22" s="16">
        <f>COUNTA(connections!$E:$E)-COUNTA(connections!$E$1)</f>
      </c>
      <c r="C22" s="17" t="inlineStr">
        <is>
          <t>Connections carrying a URL or note as evidence</t>
        </is>
      </c>
      <c r="N22">
        <v>18</v>
      </c>
      <c r="O22" t="str">
        <f>IFERROR(INDEX('Map Calc'!$A$2:$A$1500,MATCH(LARGE('Map Calc'!$O$2:$O$1500,18),'Map Calc'!$O$2:$O$1500,0)),"")</f>
      </c>
      <c r="P22">
        <f>IFERROR(INDEX('Map Calc'!$D$2:$D$1500,MATCH(LARGE('Map Calc'!$O$2:$O$1500,18),'Map Calc'!$O$2:$O$1500,0)),"")</f>
      </c>
      <c r="R22">
        <v>18</v>
      </c>
      <c r="S22" t="str">
        <f>IFERROR(INDEX('Map Calc'!$A$2:$A$1500,MATCH(LARGE('Map Calc'!$Q$2:$Q$1500,18),'Map Calc'!$Q$2:$Q$1500,0)),"")</f>
      </c>
      <c r="T22">
        <f>IFERROR(INDEX('Map Calc'!$D$2:$D$1500,MATCH(LARGE('Map Calc'!$Q$2:$Q$1500,18),'Map Calc'!$Q$2:$Q$1500,0)),"")</f>
      </c>
      <c r="V22">
        <v>1995</v>
      </c>
      <c r="W22">
        <f>COUNTIF('Map Calc'!$B$2:$B$1500,$V22)</f>
      </c>
      <c r="X22">
        <f>COUNTIFS('Map Calc'!$B$2:$B$1500,$V22,'Map Calc'!$P$2:$P$1500,"Yes")</f>
      </c>
      <c r="Y22">
        <f>COUNTIF('Map Calc'!$T$2:$T$2500,$V22)</f>
      </c>
      <c r="AD22">
        <v>18</v>
      </c>
      <c r="AE22" t="str">
        <f>IFERROR(INDEX('Map Calc'!$A$2:$A$1500,MATCH(LARGE('Map Calc'!$AK$2:$AK$1500,18),'Map Calc'!$AK$2:$AK$1500,0)),"")</f>
      </c>
      <c r="AF22" t="str">
        <f>IFERROR(INDEX('Map Calc'!$AG$2:$AG$1500,MATCH(LARGE('Map Calc'!$AK$2:$AK$1500,18),'Map Calc'!$AK$2:$AK$1500,0)),"")</f>
      </c>
      <c r="AH22">
        <v>18</v>
      </c>
      <c r="AI22" t="str">
        <f>IFERROR(INDEX('Map Calc'!$A$2:$A$1500,MATCH(LARGE('Map Calc'!$AJ$2:$AJ$1500,18),'Map Calc'!$AJ$2:$AJ$1500,0)),"")</f>
      </c>
      <c r="AJ22" t="str">
        <f>IFERROR(INDEX('Map Calc'!$AI$2:$AI$1500,MATCH(LARGE('Map Calc'!$AJ$2:$AJ$1500,18),'Map Calc'!$AJ$2:$AJ$1500,0)),"")</f>
      </c>
    </row>
    <row r="23" x14ac:dyDescent="0.25">
      <c r="A23" s="15" t="inlineStr">
        <is>
          <t>Owned, no Steam page</t>
        </is>
      </c>
      <c r="B23" s="16">
        <f>COUNTIFS('Map Calc'!$P$2:$P$1500,"Yes",'Map Calc'!$AL$2:$AL$1500,"")</f>
      </c>
      <c r="C23" s="17" t="inlineStr">
        <is>
          <t>Owned rows with nothing to link to — a gap in the sheet, not the graph</t>
        </is>
      </c>
      <c r="N23">
        <v>19</v>
      </c>
      <c r="O23" t="str">
        <f>IFERROR(INDEX('Map Calc'!$A$2:$A$1500,MATCH(LARGE('Map Calc'!$O$2:$O$1500,19),'Map Calc'!$O$2:$O$1500,0)),"")</f>
      </c>
      <c r="P23">
        <f>IFERROR(INDEX('Map Calc'!$D$2:$D$1500,MATCH(LARGE('Map Calc'!$O$2:$O$1500,19),'Map Calc'!$O$2:$O$1500,0)),"")</f>
      </c>
      <c r="R23">
        <v>19</v>
      </c>
      <c r="S23" t="str">
        <f>IFERROR(INDEX('Map Calc'!$A$2:$A$1500,MATCH(LARGE('Map Calc'!$Q$2:$Q$1500,19),'Map Calc'!$Q$2:$Q$1500,0)),"")</f>
      </c>
      <c r="T23">
        <f>IFERROR(INDEX('Map Calc'!$D$2:$D$1500,MATCH(LARGE('Map Calc'!$Q$2:$Q$1500,19),'Map Calc'!$Q$2:$Q$1500,0)),"")</f>
      </c>
      <c r="V23">
        <v>1996</v>
      </c>
      <c r="W23">
        <f>COUNTIF('Map Calc'!$B$2:$B$1500,$V23)</f>
      </c>
      <c r="X23">
        <f>COUNTIFS('Map Calc'!$B$2:$B$1500,$V23,'Map Calc'!$P$2:$P$1500,"Yes")</f>
      </c>
      <c r="Y23">
        <f>COUNTIF('Map Calc'!$T$2:$T$2500,$V23)</f>
      </c>
      <c r="AD23">
        <v>19</v>
      </c>
      <c r="AE23" t="str">
        <f>IFERROR(INDEX('Map Calc'!$A$2:$A$1500,MATCH(LARGE('Map Calc'!$AK$2:$AK$1500,19),'Map Calc'!$AK$2:$AK$1500,0)),"")</f>
      </c>
      <c r="AF23" t="str">
        <f>IFERROR(INDEX('Map Calc'!$AG$2:$AG$1500,MATCH(LARGE('Map Calc'!$AK$2:$AK$1500,19),'Map Calc'!$AK$2:$AK$1500,0)),"")</f>
      </c>
      <c r="AH23">
        <v>19</v>
      </c>
      <c r="AI23" t="str">
        <f>IFERROR(INDEX('Map Calc'!$A$2:$A$1500,MATCH(LARGE('Map Calc'!$AJ$2:$AJ$1500,19),'Map Calc'!$AJ$2:$AJ$1500,0)),"")</f>
      </c>
      <c r="AJ23" t="str">
        <f>IFERROR(INDEX('Map Calc'!$AI$2:$AI$1500,MATCH(LARGE('Map Calc'!$AJ$2:$AJ$1500,19),'Map Calc'!$AJ$2:$AJ$1500,0)),"")</f>
      </c>
    </row>
    <row r="24" x14ac:dyDescent="0.25">
      <c r="A24" s="14" t="inlineStr">
        <is>
          <t>On the map</t>
        </is>
      </c>
      <c r="B24" s="14" t="inlineStr">
        <is>
          <t>Value</t>
        </is>
      </c>
      <c r="C24" s="14" t="inlineStr">
        <is>
          <t>What it means</t>
        </is>
      </c>
      <c r="N24">
        <v>20</v>
      </c>
      <c r="O24" t="str">
        <f>IFERROR(INDEX('Map Calc'!$A$2:$A$1500,MATCH(LARGE('Map Calc'!$O$2:$O$1500,20),'Map Calc'!$O$2:$O$1500,0)),"")</f>
      </c>
      <c r="P24">
        <f>IFERROR(INDEX('Map Calc'!$D$2:$D$1500,MATCH(LARGE('Map Calc'!$O$2:$O$1500,20),'Map Calc'!$O$2:$O$1500,0)),"")</f>
      </c>
      <c r="R24">
        <v>20</v>
      </c>
      <c r="S24" t="str">
        <f>IFERROR(INDEX('Map Calc'!$A$2:$A$1500,MATCH(LARGE('Map Calc'!$Q$2:$Q$1500,20),'Map Calc'!$Q$2:$Q$1500,0)),"")</f>
      </c>
      <c r="T24">
        <f>IFERROR(INDEX('Map Calc'!$D$2:$D$1500,MATCH(LARGE('Map Calc'!$Q$2:$Q$1500,20),'Map Calc'!$Q$2:$Q$1500,0)),"")</f>
      </c>
      <c r="V24">
        <v>1997</v>
      </c>
      <c r="W24">
        <f>COUNTIF('Map Calc'!$B$2:$B$1500,$V24)</f>
      </c>
      <c r="X24">
        <f>COUNTIFS('Map Calc'!$B$2:$B$1500,$V24,'Map Calc'!$P$2:$P$1500,"Yes")</f>
      </c>
      <c r="Y24">
        <f>COUNTIF('Map Calc'!$T$2:$T$2500,$V24)</f>
      </c>
      <c r="AD24">
        <v>20</v>
      </c>
      <c r="AE24" t="str">
        <f>IFERROR(INDEX('Map Calc'!$A$2:$A$1500,MATCH(LARGE('Map Calc'!$AK$2:$AK$1500,20),'Map Calc'!$AK$2:$AK$1500,0)),"")</f>
      </c>
      <c r="AF24" t="str">
        <f>IFERROR(INDEX('Map Calc'!$AG$2:$AG$1500,MATCH(LARGE('Map Calc'!$AK$2:$AK$1500,20),'Map Calc'!$AK$2:$AK$1500,0)),"")</f>
      </c>
      <c r="AH24">
        <v>20</v>
      </c>
      <c r="AI24" t="str">
        <f>IFERROR(INDEX('Map Calc'!$A$2:$A$1500,MATCH(LARGE('Map Calc'!$AJ$2:$AJ$1500,20),'Map Calc'!$AJ$2:$AJ$1500,0)),"")</f>
      </c>
      <c r="AJ24" t="str">
        <f>IFERROR(INDEX('Map Calc'!$AI$2:$AI$1500,MATCH(LARGE('Map Calc'!$AJ$2:$AJ$1500,20),'Map Calc'!$AJ$2:$AJ$1500,0)),"")</f>
      </c>
    </row>
    <row r="25" x14ac:dyDescent="0.25">
      <c r="A25" s="15" t="inlineStr">
        <is>
          <t>Games on the map</t>
        </is>
      </c>
      <c r="B25" s="16">
        <f>COUNTIF('Map Calc'!$AH$2:$AH$1500,"Yes")</f>
      </c>
      <c r="C25" s="17" t="inlineStr">
        <is>
          <t>Owned games in the main group: every game a default run's routes can reach</t>
        </is>
      </c>
      <c r="V25">
        <v>1998</v>
      </c>
      <c r="W25">
        <f>COUNTIF('Map Calc'!$B$2:$B$1500,$V25)</f>
      </c>
      <c r="X25">
        <f>COUNTIFS('Map Calc'!$B$2:$B$1500,$V25,'Map Calc'!$P$2:$P$1500,"Yes")</f>
      </c>
      <c r="Y25">
        <f>COUNTIF('Map Calc'!$T$2:$T$2500,$V25)</f>
      </c>
    </row>
    <row r="26" x14ac:dyDescent="0.25">
      <c r="A26" s="15" t="inlineStr">
        <is>
          <t>Owned, off the map</t>
        </is>
      </c>
      <c r="B26" s="16">
        <f>B6-B25</f>
      </c>
      <c r="C26" s="17" t="inlineStr">
        <is>
          <t>Owned games no route reaches (islands and loners). Transmute's pool</t>
        </is>
      </c>
      <c r="V26">
        <v>1999</v>
      </c>
      <c r="W26">
        <f>COUNTIF('Map Calc'!$B$2:$B$1500,$V26)</f>
      </c>
      <c r="X26">
        <f>COUNTIFS('Map Calc'!$B$2:$B$1500,$V26,'Map Calc'!$P$2:$P$1500,"Yes")</f>
      </c>
      <c r="Y26">
        <f>COUNTIF('Map Calc'!$T$2:$T$2500,$V26)</f>
      </c>
    </row>
    <row r="27" x14ac:dyDescent="0.25">
      <c r="A27" s="15" t="inlineStr">
        <is>
          <t>Rift pool</t>
        </is>
      </c>
      <c r="B27" s="16">
        <f>COUNTIFS('Map Calc'!$P$2:$P$1500,"Yes",'Map Calc'!$AG$2:$AG$1500,0)</f>
      </c>
      <c r="C27" s="17" t="inlineStr">
        <is>
          <t>Owned games with no owned connection at all: what a rift can pull onto the map</t>
        </is>
      </c>
      <c r="V27">
        <v>2000</v>
      </c>
      <c r="W27">
        <f>COUNTIF('Map Calc'!$B$2:$B$1500,$V27)</f>
      </c>
      <c r="X27">
        <f>COUNTIFS('Map Calc'!$B$2:$B$1500,$V27,'Map Calc'!$P$2:$P$1500,"Yes")</f>
      </c>
      <c r="Y27">
        <f>COUNTIF('Map Calc'!$T$2:$T$2500,$V27)</f>
      </c>
    </row>
    <row r="28" x14ac:dyDescent="0.25">
      <c r="A28" s="15" t="inlineStr">
        <is>
          <t>Connections on the map</t>
        </is>
      </c>
      <c r="B28" s="16">
        <f>SUM('Map Calc'!$AI$2:$AI$1500)/2</f>
      </c>
      <c r="C28" s="17" t="inlineStr">
        <is>
          <t>Influences with both ends on the map: the roads a run can walk</t>
        </is>
      </c>
      <c r="V28">
        <v>2001</v>
      </c>
      <c r="W28">
        <f>COUNTIF('Map Calc'!$B$2:$B$1500,$V28)</f>
      </c>
      <c r="X28">
        <f>COUNTIFS('Map Calc'!$B$2:$B$1500,$V28,'Map Calc'!$P$2:$P$1500,"Yes")</f>
      </c>
      <c r="Y28">
        <f>COUNTIF('Map Calc'!$T$2:$T$2500,$V28)</f>
      </c>
    </row>
    <row r="29" x14ac:dyDescent="0.25">
      <c r="A29" s="15" t="inlineStr">
        <is>
          <t>Share of connections on the map</t>
        </is>
      </c>
      <c r="B29" s="18">
        <f>IF(B8=0,0,B28/B8)</f>
      </c>
      <c r="C29" s="17" t="inlineStr">
        <is>
          <t>The rest touch a game you don't own, or an island</t>
        </is>
      </c>
      <c r="V29">
        <v>2002</v>
      </c>
      <c r="W29">
        <f>COUNTIF('Map Calc'!$B$2:$B$1500,$V29)</f>
      </c>
      <c r="X29">
        <f>COUNTIFS('Map Calc'!$B$2:$B$1500,$V29,'Map Calc'!$P$2:$P$1500,"Yes")</f>
      </c>
      <c r="Y29">
        <f>COUNTIF('Map Calc'!$T$2:$T$2500,$V29)</f>
      </c>
    </row>
    <row r="30" x14ac:dyDescent="0.25">
      <c r="A30" s="15" t="inlineStr">
        <is>
          <t>Average degree on the map</t>
        </is>
      </c>
      <c r="B30" s="19">
        <f>IFERROR(SUM('Map Calc'!$AI$2:$AI$1500)/B25,0)</f>
      </c>
      <c r="C30" s="17" t="inlineStr">
        <is>
          <t>Roads out of a map game, counting only roads to other map games — what a player on the map sees</t>
        </is>
      </c>
      <c r="V30">
        <v>2003</v>
      </c>
      <c r="W30">
        <f>COUNTIF('Map Calc'!$B$2:$B$1500,$V30)</f>
      </c>
      <c r="X30">
        <f>COUNTIFS('Map Calc'!$B$2:$B$1500,$V30,'Map Calc'!$P$2:$P$1500,"Yes")</f>
      </c>
      <c r="Y30">
        <f>COUNTIF('Map Calc'!$T$2:$T$2500,$V30)</f>
      </c>
    </row>
    <row r="31" x14ac:dyDescent="0.25">
      <c r="A31" s="15" t="inlineStr">
        <is>
          <t>Median degree on the map</t>
        </is>
      </c>
      <c r="B31" s="16">
        <f>MEDIAN('Map Calc'!$AI$2:$AI$1500)</f>
      </c>
      <c r="C31" s="17" t="inlineStr">
        <is>
          <t>Half of the map's games have this many roads or fewer</t>
        </is>
      </c>
      <c r="V31">
        <v>2004</v>
      </c>
      <c r="W31">
        <f>COUNTIF('Map Calc'!$B$2:$B$1500,$V31)</f>
      </c>
      <c r="X31">
        <f>COUNTIFS('Map Calc'!$B$2:$B$1500,$V31,'Map Calc'!$P$2:$P$1500,"Yes")</f>
      </c>
      <c r="Y31">
        <f>COUNTIF('Map Calc'!$T$2:$T$2500,$V31)</f>
      </c>
    </row>
    <row r="32" x14ac:dyDescent="0.25">
      <c r="A32" s="15" t="inlineStr">
        <is>
          <t>Largest hub on the map</t>
        </is>
      </c>
      <c r="B32" s="16">
        <f>MAX('Map Calc'!$AI$2:$AI$1500)</f>
      </c>
      <c r="C32" s="17" t="inlineStr">
        <is>
          <t>The most roads out of any one map game (see the table under AH)</t>
        </is>
      </c>
      <c r="V32">
        <v>2005</v>
      </c>
      <c r="W32">
        <f>COUNTIF('Map Calc'!$B$2:$B$1500,$V32)</f>
      </c>
      <c r="X32">
        <f>COUNTIFS('Map Calc'!$B$2:$B$1500,$V32,'Map Calc'!$P$2:$P$1500,"Yes")</f>
      </c>
      <c r="Y32">
        <f>COUNTIF('Map Calc'!$T$2:$T$2500,$V32)</f>
      </c>
    </row>
    <row r="33" x14ac:dyDescent="0.25">
      <c r="A33" s="15" t="inlineStr">
        <is>
          <t>Dead ends on the map</t>
        </is>
      </c>
      <c r="B33" s="16">
        <f>COUNTIF('Map Calc'!$AI$2:$AI$1500,1)</f>
      </c>
      <c r="C33" s="17" t="inlineStr">
        <is>
          <t>One road in and out. Two off the same hub are where a rift usually goes</t>
        </is>
      </c>
      <c r="V33">
        <v>2006</v>
      </c>
      <c r="W33">
        <f>COUNTIF('Map Calc'!$B$2:$B$1500,$V33)</f>
      </c>
      <c r="X33">
        <f>COUNTIFS('Map Calc'!$B$2:$B$1500,$V33,'Map Calc'!$P$2:$P$1500,"Yes")</f>
      </c>
      <c r="Y33">
        <f>COUNTIF('Map Calc'!$T$2:$T$2500,$V33)</f>
      </c>
    </row>
    <row r="34" x14ac:dyDescent="0.25">
      <c r="A34" s="15" t="inlineStr">
        <is>
          <t>Dead-end share on the map</t>
        </is>
      </c>
      <c r="B34" s="18">
        <f>IF(B25=0,0,B33/B25)</f>
      </c>
      <c r="C34" s="17" t="inlineStr">
        <is>
          <t>How much of the map is a cul-de-sac</t>
        </is>
      </c>
      <c r="V34">
        <v>2007</v>
      </c>
      <c r="W34">
        <f>COUNTIF('Map Calc'!$B$2:$B$1500,$V34)</f>
      </c>
      <c r="X34">
        <f>COUNTIFS('Map Calc'!$B$2:$B$1500,$V34,'Map Calc'!$P$2:$P$1500,"Yes")</f>
      </c>
      <c r="Y34">
        <f>COUNTIF('Map Calc'!$T$2:$T$2500,$V34)</f>
      </c>
    </row>
    <row r="35" x14ac:dyDescent="0.25">
      <c r="A35" s="15" t="inlineStr">
        <is>
          <t>Unowned games touching the map</t>
        </is>
      </c>
      <c r="B35" s="16">
        <f>COUNTIF('Map Calc'!$AK$2:$AK$1500,"&gt;0")</f>
      </c>
      <c r="C35" s="17" t="inlineStr">
        <is>
          <t>Games you don't own with a connection to one you do (best buys under AD)</t>
        </is>
      </c>
      <c r="V35">
        <v>2008</v>
      </c>
      <c r="W35">
        <f>COUNTIF('Map Calc'!$B$2:$B$1500,$V35)</f>
      </c>
      <c r="X35">
        <f>COUNTIFS('Map Calc'!$B$2:$B$1500,$V35,'Map Calc'!$P$2:$P$1500,"Yes")</f>
      </c>
      <c r="Y35">
        <f>COUNTIF('Map Calc'!$T$2:$T$2500,$V35)</f>
      </c>
    </row>
    <row r="36" x14ac:dyDescent="0.25">
      <c r="A36" s="15" t="inlineStr">
        <is>
          <t>Cross-genre connections</t>
        </is>
      </c>
      <c r="B36" s="18">
        <f>IFERROR(SUM('Map Calc'!$AD$2:$AD$2500)/COUNT('Map Calc'!$AD$2:$AD$2500),0)</f>
      </c>
      <c r="C36" s="17" t="inlineStr">
        <is>
          <t>Influences that cross from one genre to another</t>
        </is>
      </c>
      <c r="V36">
        <v>2009</v>
      </c>
      <c r="W36">
        <f>COUNTIF('Map Calc'!$B$2:$B$1500,$V36)</f>
      </c>
      <c r="X36">
        <f>COUNTIFS('Map Calc'!$B$2:$B$1500,$V36,'Map Calc'!$P$2:$P$1500,"Yes")</f>
      </c>
      <c r="Y36">
        <f>COUNTIF('Map Calc'!$T$2:$T$2500,$V36)</f>
      </c>
    </row>
    <row r="37" x14ac:dyDescent="0.25">
      <c r="V37">
        <v>2010</v>
      </c>
      <c r="W37">
        <f>COUNTIF('Map Calc'!$B$2:$B$1500,$V37)</f>
      </c>
      <c r="X37">
        <f>COUNTIFS('Map Calc'!$B$2:$B$1500,$V37,'Map Calc'!$P$2:$P$1500,"Yes")</f>
      </c>
      <c r="Y37">
        <f>COUNTIF('Map Calc'!$T$2:$T$2500,$V37)</f>
      </c>
    </row>
    <row r="38" x14ac:dyDescent="0.25">
      <c r="V38">
        <v>2011</v>
      </c>
      <c r="W38">
        <f>COUNTIF('Map Calc'!$B$2:$B$1500,$V38)</f>
      </c>
      <c r="X38">
        <f>COUNTIFS('Map Calc'!$B$2:$B$1500,$V38,'Map Calc'!$P$2:$P$1500,"Yes")</f>
      </c>
      <c r="Y38">
        <f>COUNTIF('Map Calc'!$T$2:$T$2500,$V38)</f>
      </c>
    </row>
    <row r="39" x14ac:dyDescent="0.25">
      <c r="V39">
        <v>2012</v>
      </c>
      <c r="W39">
        <f>COUNTIF('Map Calc'!$B$2:$B$1500,$V39)</f>
      </c>
      <c r="X39">
        <f>COUNTIFS('Map Calc'!$B$2:$B$1500,$V39,'Map Calc'!$P$2:$P$1500,"Yes")</f>
      </c>
      <c r="Y39">
        <f>COUNTIF('Map Calc'!$T$2:$T$2500,$V39)</f>
      </c>
    </row>
    <row r="40" x14ac:dyDescent="0.25">
      <c r="V40">
        <v>2013</v>
      </c>
      <c r="W40">
        <f>COUNTIF('Map Calc'!$B$2:$B$1500,$V40)</f>
      </c>
      <c r="X40">
        <f>COUNTIFS('Map Calc'!$B$2:$B$1500,$V40,'Map Calc'!$P$2:$P$1500,"Yes")</f>
      </c>
      <c r="Y40">
        <f>COUNTIF('Map Calc'!$T$2:$T$2500,$V40)</f>
      </c>
    </row>
    <row r="41" x14ac:dyDescent="0.25">
      <c r="V41">
        <v>2014</v>
      </c>
      <c r="W41">
        <f>COUNTIF('Map Calc'!$B$2:$B$1500,$V41)</f>
      </c>
      <c r="X41">
        <f>COUNTIFS('Map Calc'!$B$2:$B$1500,$V41,'Map Calc'!$P$2:$P$1500,"Yes")</f>
      </c>
      <c r="Y41">
        <f>COUNTIF('Map Calc'!$T$2:$T$2500,$V41)</f>
      </c>
    </row>
    <row r="42" x14ac:dyDescent="0.25">
      <c r="V42">
        <v>2015</v>
      </c>
      <c r="W42">
        <f>COUNTIF('Map Calc'!$B$2:$B$1500,$V42)</f>
      </c>
      <c r="X42">
        <f>COUNTIFS('Map Calc'!$B$2:$B$1500,$V42,'Map Calc'!$P$2:$P$1500,"Yes")</f>
      </c>
      <c r="Y42">
        <f>COUNTIF('Map Calc'!$T$2:$T$2500,$V42)</f>
      </c>
    </row>
    <row r="43" x14ac:dyDescent="0.25">
      <c r="V43">
        <v>2016</v>
      </c>
      <c r="W43">
        <f>COUNTIF('Map Calc'!$B$2:$B$1500,$V43)</f>
      </c>
      <c r="X43">
        <f>COUNTIFS('Map Calc'!$B$2:$B$1500,$V43,'Map Calc'!$P$2:$P$1500,"Yes")</f>
      </c>
      <c r="Y43">
        <f>COUNTIF('Map Calc'!$T$2:$T$2500,$V43)</f>
      </c>
    </row>
    <row r="44" x14ac:dyDescent="0.25">
      <c r="V44">
        <v>2017</v>
      </c>
      <c r="W44">
        <f>COUNTIF('Map Calc'!$B$2:$B$1500,$V44)</f>
      </c>
      <c r="X44">
        <f>COUNTIFS('Map Calc'!$B$2:$B$1500,$V44,'Map Calc'!$P$2:$P$1500,"Yes")</f>
      </c>
      <c r="Y44">
        <f>COUNTIF('Map Calc'!$T$2:$T$2500,$V44)</f>
      </c>
    </row>
    <row r="45" x14ac:dyDescent="0.25">
      <c r="V45">
        <v>2018</v>
      </c>
      <c r="W45">
        <f>COUNTIF('Map Calc'!$B$2:$B$1500,$V45)</f>
      </c>
      <c r="X45">
        <f>COUNTIFS('Map Calc'!$B$2:$B$1500,$V45,'Map Calc'!$P$2:$P$1500,"Yes")</f>
      </c>
      <c r="Y45">
        <f>COUNTIF('Map Calc'!$T$2:$T$2500,$V45)</f>
      </c>
    </row>
    <row r="46" x14ac:dyDescent="0.25">
      <c r="V46">
        <v>2019</v>
      </c>
      <c r="W46">
        <f>COUNTIF('Map Calc'!$B$2:$B$1500,$V46)</f>
      </c>
      <c r="X46">
        <f>COUNTIFS('Map Calc'!$B$2:$B$1500,$V46,'Map Calc'!$P$2:$P$1500,"Yes")</f>
      </c>
      <c r="Y46">
        <f>COUNTIF('Map Calc'!$T$2:$T$2500,$V46)</f>
      </c>
    </row>
    <row r="47" x14ac:dyDescent="0.25">
      <c r="V47">
        <v>2020</v>
      </c>
      <c r="W47">
        <f>COUNTIF('Map Calc'!$B$2:$B$1500,$V47)</f>
      </c>
      <c r="X47">
        <f>COUNTIFS('Map Calc'!$B$2:$B$1500,$V47,'Map Calc'!$P$2:$P$1500,"Yes")</f>
      </c>
      <c r="Y47">
        <f>COUNTIF('Map Calc'!$T$2:$T$2500,$V47)</f>
      </c>
    </row>
    <row r="48" x14ac:dyDescent="0.25">
      <c r="V48">
        <v>2021</v>
      </c>
      <c r="W48">
        <f>COUNTIF('Map Calc'!$B$2:$B$1500,$V48)</f>
      </c>
      <c r="X48">
        <f>COUNTIFS('Map Calc'!$B$2:$B$1500,$V48,'Map Calc'!$P$2:$P$1500,"Yes")</f>
      </c>
      <c r="Y48">
        <f>COUNTIF('Map Calc'!$T$2:$T$2500,$V48)</f>
      </c>
    </row>
    <row r="49" x14ac:dyDescent="0.25">
      <c r="V49">
        <v>2022</v>
      </c>
      <c r="W49">
        <f>COUNTIF('Map Calc'!$B$2:$B$1500,$V49)</f>
      </c>
      <c r="X49">
        <f>COUNTIFS('Map Calc'!$B$2:$B$1500,$V49,'Map Calc'!$P$2:$P$1500,"Yes")</f>
      </c>
      <c r="Y49">
        <f>COUNTIF('Map Calc'!$T$2:$T$2500,$V49)</f>
      </c>
    </row>
    <row r="50" x14ac:dyDescent="0.25">
      <c r="V50">
        <v>2023</v>
      </c>
      <c r="W50">
        <f>COUNTIF('Map Calc'!$B$2:$B$1500,$V50)</f>
      </c>
      <c r="X50">
        <f>COUNTIFS('Map Calc'!$B$2:$B$1500,$V50,'Map Calc'!$P$2:$P$1500,"Yes")</f>
      </c>
      <c r="Y50">
        <f>COUNTIF('Map Calc'!$T$2:$T$2500,$V50)</f>
      </c>
    </row>
    <row r="51" x14ac:dyDescent="0.25">
      <c r="V51">
        <v>2024</v>
      </c>
      <c r="W51">
        <f>COUNTIF('Map Calc'!$B$2:$B$1500,$V51)</f>
      </c>
      <c r="X51">
        <f>COUNTIFS('Map Calc'!$B$2:$B$1500,$V51,'Map Calc'!$P$2:$P$1500,"Yes")</f>
      </c>
      <c r="Y51">
        <f>COUNTIF('Map Calc'!$T$2:$T$2500,$V51)</f>
      </c>
    </row>
    <row r="52" x14ac:dyDescent="0.25">
      <c r="V52">
        <v>2025</v>
      </c>
      <c r="W52">
        <f>COUNTIF('Map Calc'!$B$2:$B$1500,$V52)</f>
      </c>
      <c r="X52">
        <f>COUNTIFS('Map Calc'!$B$2:$B$1500,$V52,'Map Calc'!$P$2:$P$1500,"Yes")</f>
      </c>
      <c r="Y52">
        <f>COUNTIF('Map Calc'!$T$2:$T$2500,$V52)</f>
      </c>
    </row>
    <row r="53" x14ac:dyDescent="0.25">
      <c r="V53">
        <v>2026</v>
      </c>
      <c r="W53">
        <f>COUNTIF('Map Calc'!$B$2:$B$1500,$V53)</f>
      </c>
      <c r="X53">
        <f>COUNTIFS('Map Calc'!$B$2:$B$1500,$V53,'Map Calc'!$P$2:$P$1500,"Yes")</f>
      </c>
      <c r="Y53">
        <f>COUNTIF('Map Calc'!$T$2:$T$2500,$V53)</f>
      </c>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1"/>
  <sheetViews>
    <sheetView workbookViewId="0">
      <selection activeCell="R24" sqref="R24"/>
    </sheetView>
  </sheetViews>
  <sheetFormatPr defaultRowHeight="15" x14ac:dyDescent="0.25"/>
  <cols>
    <col min="2" max="2" width="10.7109375" bestFit="1" customWidth="1"/>
    <col min="3" max="3" width="10.140625" bestFit="1" customWidth="1"/>
    <col min="4" max="4" width="9" bestFit="1" customWidth="1"/>
    <col min="5" max="5" width="39.28515625" bestFit="1" customWidth="1"/>
    <col min="7" max="7" width="26.28515625" customWidth="1"/>
  </cols>
  <sheetData>
    <row r="1" spans="1:8" x14ac:dyDescent="0.25">
      <c r="A1" t="s">
        <v>165</v>
      </c>
      <c r="B1" t="s">
        <v>167</v>
      </c>
      <c r="C1" t="s">
        <v>2</v>
      </c>
      <c r="D1" t="s">
        <v>6</v>
      </c>
      <c r="E1" t="s">
        <v>4262</v>
      </c>
      <c r="F1" t="s">
        <v>3490</v>
      </c>
      <c r="G1" t="s">
        <v>4263</v>
      </c>
      <c r="H1" t="s">
        <v>7</v>
      </c>
    </row>
    <row r="2" spans="1:8" x14ac:dyDescent="0.25">
      <c r="B2" t="s">
        <v>4264</v>
      </c>
      <c r="C2" t="s">
        <v>3735</v>
      </c>
      <c r="D2" t="s">
        <v>41</v>
      </c>
      <c r="E2" t="s">
        <v>4265</v>
      </c>
      <c r="F2" t="s">
        <v>3452</v>
      </c>
      <c r="G2" t="s">
        <v>14114</v>
      </c>
    </row>
    <row r="3" spans="1:8" x14ac:dyDescent="0.25">
      <c r="B3" t="s">
        <v>4264</v>
      </c>
      <c r="C3" t="s">
        <v>3769</v>
      </c>
      <c r="D3" t="s">
        <v>41</v>
      </c>
      <c r="E3" t="s">
        <v>4266</v>
      </c>
      <c r="G3" t="s">
        <v>14116</v>
      </c>
    </row>
    <row r="4" spans="1:8" x14ac:dyDescent="0.25">
      <c r="B4" t="s">
        <v>4264</v>
      </c>
      <c r="C4" t="s">
        <v>3783</v>
      </c>
      <c r="D4" t="s">
        <v>41</v>
      </c>
      <c r="E4" t="s">
        <v>4267</v>
      </c>
      <c r="G4" t="s">
        <v>14115</v>
      </c>
    </row>
    <row r="5" spans="1:8" x14ac:dyDescent="0.25">
      <c r="B5" t="s">
        <v>4268</v>
      </c>
      <c r="C5" t="s">
        <v>3735</v>
      </c>
      <c r="D5" t="s">
        <v>41</v>
      </c>
      <c r="E5" t="s">
        <v>4269</v>
      </c>
      <c r="F5" t="s">
        <v>3452</v>
      </c>
      <c r="G5" t="s">
        <v>14117</v>
      </c>
    </row>
    <row r="6" spans="1:8" x14ac:dyDescent="0.25">
      <c r="B6" t="s">
        <v>4268</v>
      </c>
      <c r="C6" t="s">
        <v>3769</v>
      </c>
      <c r="D6" t="s">
        <v>41</v>
      </c>
      <c r="E6" t="s">
        <v>4270</v>
      </c>
      <c r="G6" t="s">
        <v>4271</v>
      </c>
    </row>
    <row r="7" spans="1:8" x14ac:dyDescent="0.25">
      <c r="B7" t="s">
        <v>4268</v>
      </c>
      <c r="C7" t="s">
        <v>3783</v>
      </c>
      <c r="D7" t="s">
        <v>41</v>
      </c>
      <c r="E7" t="s">
        <v>4272</v>
      </c>
      <c r="G7" t="s">
        <v>4273</v>
      </c>
    </row>
    <row r="8" spans="1:8" x14ac:dyDescent="0.25">
      <c r="B8" t="s">
        <v>4274</v>
      </c>
      <c r="C8" t="s">
        <v>3735</v>
      </c>
      <c r="D8" t="s">
        <v>41</v>
      </c>
      <c r="E8" t="s">
        <v>4275</v>
      </c>
      <c r="F8" t="s">
        <v>3452</v>
      </c>
      <c r="G8" t="s">
        <v>14118</v>
      </c>
    </row>
    <row r="9" spans="1:8" x14ac:dyDescent="0.25">
      <c r="B9" t="s">
        <v>4274</v>
      </c>
      <c r="C9" t="s">
        <v>3769</v>
      </c>
      <c r="D9" t="s">
        <v>41</v>
      </c>
      <c r="E9" t="s">
        <v>4276</v>
      </c>
      <c r="G9" t="s">
        <v>14119</v>
      </c>
    </row>
    <row r="10" spans="1:8" x14ac:dyDescent="0.25">
      <c r="B10" t="s">
        <v>4274</v>
      </c>
      <c r="C10" t="s">
        <v>3783</v>
      </c>
      <c r="D10" t="s">
        <v>41</v>
      </c>
      <c r="E10" t="s">
        <v>4277</v>
      </c>
      <c r="G10" t="s">
        <v>14120</v>
      </c>
    </row>
    <row r="11" spans="1:8" x14ac:dyDescent="0.25">
      <c r="B11" t="s">
        <v>4274</v>
      </c>
      <c r="C11" t="s">
        <v>3903</v>
      </c>
      <c r="D11" t="s">
        <v>41</v>
      </c>
      <c r="E11" t="s">
        <v>4278</v>
      </c>
      <c r="G11" t="s">
        <v>14121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A3AB-A456-4A68-A50F-D9D79BF48452}">
  <dimension ref="A1:W158"/>
  <sheetViews>
    <sheetView topLeftCell="A127" workbookViewId="0">
      <selection activeCell="A162" sqref="A162"/>
    </sheetView>
  </sheetViews>
  <sheetFormatPr defaultRowHeight="15" x14ac:dyDescent="0.25"/>
  <cols>
    <col min="1" max="1" width="26.7109375" bestFit="1" customWidth="1"/>
    <col min="2" max="2" width="34.7109375" customWidth="1"/>
    <col min="3" max="3" width="13.42578125" bestFit="1" customWidth="1"/>
    <col min="4" max="4" width="13.5703125" bestFit="1" customWidth="1"/>
    <col min="5" max="5" width="28" bestFit="1" customWidth="1"/>
    <col min="6" max="6" width="20.7109375" bestFit="1" customWidth="1"/>
    <col min="7" max="7" width="7.28515625" bestFit="1" customWidth="1"/>
    <col min="8" max="8" width="11.140625" bestFit="1" customWidth="1"/>
    <col min="9" max="9" width="20.5703125" bestFit="1" customWidth="1"/>
    <col min="10" max="10" width="14" bestFit="1" customWidth="1"/>
    <col min="11" max="11" width="7.28515625" bestFit="1" customWidth="1"/>
    <col min="12" max="12" width="11.140625" bestFit="1" customWidth="1"/>
    <col min="13" max="13" width="17.7109375" bestFit="1" customWidth="1"/>
    <col min="14" max="14" width="13.42578125" bestFit="1" customWidth="1"/>
    <col min="15" max="15" width="7.28515625" bestFit="1" customWidth="1"/>
    <col min="16" max="16" width="11.140625" bestFit="1" customWidth="1"/>
    <col min="17" max="17" width="18.7109375" bestFit="1" customWidth="1"/>
    <col min="18" max="18" width="12.85546875" bestFit="1" customWidth="1"/>
    <col min="19" max="19" width="7.28515625" bestFit="1" customWidth="1"/>
    <col min="20" max="20" width="5.42578125" customWidth="1"/>
    <col min="21" max="21" width="28" bestFit="1" customWidth="1"/>
    <col min="22" max="22" width="11.140625" bestFit="1" customWidth="1"/>
    <col min="23" max="23" width="14.140625" bestFit="1" customWidth="1"/>
    <col min="24" max="24" width="13.5703125" bestFit="1" customWidth="1"/>
    <col min="25" max="25" width="10.7109375" bestFit="1" customWidth="1"/>
  </cols>
  <sheetData>
    <row r="1" spans="1:23" x14ac:dyDescent="0.25">
      <c r="A1" t="s">
        <v>7531</v>
      </c>
      <c r="B1" t="s">
        <v>7532</v>
      </c>
      <c r="C1" t="s">
        <v>7550</v>
      </c>
      <c r="D1" t="s">
        <v>7464</v>
      </c>
      <c r="E1" t="s">
        <v>7465</v>
      </c>
      <c r="F1" t="s">
        <v>7518</v>
      </c>
      <c r="G1" t="s">
        <v>7558</v>
      </c>
      <c r="H1" t="s">
        <v>7466</v>
      </c>
      <c r="I1" t="s">
        <v>7467</v>
      </c>
      <c r="J1" t="s">
        <v>7519</v>
      </c>
      <c r="K1" t="s">
        <v>7559</v>
      </c>
      <c r="L1" t="s">
        <v>7468</v>
      </c>
      <c r="M1" t="s">
        <v>7469</v>
      </c>
      <c r="N1" t="s">
        <v>7521</v>
      </c>
      <c r="O1" t="s">
        <v>7560</v>
      </c>
      <c r="P1" t="s">
        <v>7711</v>
      </c>
      <c r="Q1" t="s">
        <v>7712</v>
      </c>
      <c r="R1" t="s">
        <v>7713</v>
      </c>
      <c r="S1" t="s">
        <v>7714</v>
      </c>
      <c r="U1" t="s">
        <v>7540</v>
      </c>
      <c r="V1" t="s">
        <v>7715</v>
      </c>
      <c r="W1" t="s">
        <v>7561</v>
      </c>
    </row>
    <row r="2" spans="1:23" x14ac:dyDescent="0.25">
      <c r="A2" t="s">
        <v>7504</v>
      </c>
      <c r="B2" t="s">
        <v>7576</v>
      </c>
      <c r="C2" t="s">
        <v>4921</v>
      </c>
      <c r="D2" t="s">
        <v>7564</v>
      </c>
      <c r="E2" t="s">
        <v>7689</v>
      </c>
      <c r="F2" t="s">
        <v>7688</v>
      </c>
      <c r="G2" t="s">
        <v>7542</v>
      </c>
      <c r="U2" t="s">
        <v>3437</v>
      </c>
      <c r="V2" t="s">
        <v>7542</v>
      </c>
    </row>
    <row r="3" spans="1:23" x14ac:dyDescent="0.25">
      <c r="A3" t="s">
        <v>7483</v>
      </c>
      <c r="B3" t="s">
        <v>7576</v>
      </c>
      <c r="C3" t="s">
        <v>4921</v>
      </c>
      <c r="D3" t="s">
        <v>3673</v>
      </c>
      <c r="E3" t="s">
        <v>7734</v>
      </c>
      <c r="F3" t="s">
        <v>7688</v>
      </c>
      <c r="G3" t="s">
        <v>7542</v>
      </c>
      <c r="U3" t="s">
        <v>7526</v>
      </c>
      <c r="V3" t="s">
        <v>7542</v>
      </c>
      <c r="W3" t="s">
        <v>7572</v>
      </c>
    </row>
    <row r="4" spans="1:23" x14ac:dyDescent="0.25">
      <c r="A4" t="s">
        <v>7488</v>
      </c>
      <c r="B4" t="s">
        <v>7576</v>
      </c>
      <c r="C4" t="s">
        <v>4921</v>
      </c>
      <c r="D4" t="s">
        <v>3442</v>
      </c>
      <c r="E4" t="s">
        <v>7526</v>
      </c>
      <c r="F4" t="s">
        <v>7688</v>
      </c>
      <c r="G4" t="s">
        <v>7542</v>
      </c>
      <c r="U4" t="s">
        <v>7541</v>
      </c>
      <c r="V4" t="s">
        <v>7542</v>
      </c>
      <c r="W4" t="s">
        <v>3514</v>
      </c>
    </row>
    <row r="5" spans="1:23" x14ac:dyDescent="0.25">
      <c r="A5" t="s">
        <v>7490</v>
      </c>
      <c r="B5" t="s">
        <v>7576</v>
      </c>
      <c r="C5" t="s">
        <v>4921</v>
      </c>
      <c r="D5" t="s">
        <v>3571</v>
      </c>
      <c r="E5" t="s">
        <v>3436</v>
      </c>
      <c r="F5" t="s">
        <v>7688</v>
      </c>
      <c r="G5" t="s">
        <v>7542</v>
      </c>
      <c r="U5" t="s">
        <v>7702</v>
      </c>
      <c r="V5" t="s">
        <v>7542</v>
      </c>
      <c r="W5" t="s">
        <v>3435</v>
      </c>
    </row>
    <row r="6" spans="1:23" x14ac:dyDescent="0.25">
      <c r="A6" t="s">
        <v>7494</v>
      </c>
      <c r="B6" t="s">
        <v>7576</v>
      </c>
      <c r="C6" t="s">
        <v>4921</v>
      </c>
      <c r="D6" t="s">
        <v>3435</v>
      </c>
      <c r="E6" t="s">
        <v>7525</v>
      </c>
      <c r="F6" t="s">
        <v>7688</v>
      </c>
      <c r="G6" t="s">
        <v>7542</v>
      </c>
      <c r="U6" t="s">
        <v>7701</v>
      </c>
      <c r="V6" t="s">
        <v>7543</v>
      </c>
      <c r="W6" t="s">
        <v>3442</v>
      </c>
    </row>
    <row r="7" spans="1:23" x14ac:dyDescent="0.25">
      <c r="A7" t="s">
        <v>7500</v>
      </c>
      <c r="B7" t="s">
        <v>7576</v>
      </c>
      <c r="C7" t="s">
        <v>4921</v>
      </c>
      <c r="D7" t="s">
        <v>5403</v>
      </c>
      <c r="E7" t="s">
        <v>7690</v>
      </c>
      <c r="F7" t="s">
        <v>7688</v>
      </c>
      <c r="G7" t="s">
        <v>7542</v>
      </c>
      <c r="U7" t="s">
        <v>7690</v>
      </c>
      <c r="V7" t="s">
        <v>7542</v>
      </c>
      <c r="W7" t="s">
        <v>7563</v>
      </c>
    </row>
    <row r="8" spans="1:23" x14ac:dyDescent="0.25">
      <c r="A8" t="s">
        <v>3515</v>
      </c>
      <c r="B8" t="s">
        <v>7576</v>
      </c>
      <c r="C8" t="s">
        <v>4921</v>
      </c>
      <c r="D8" t="s">
        <v>7573</v>
      </c>
      <c r="E8" t="s">
        <v>7692</v>
      </c>
      <c r="F8" t="s">
        <v>7527</v>
      </c>
      <c r="G8" t="s">
        <v>7542</v>
      </c>
      <c r="U8" t="s">
        <v>7604</v>
      </c>
      <c r="V8" t="s">
        <v>7542</v>
      </c>
      <c r="W8" t="s">
        <v>7573</v>
      </c>
    </row>
    <row r="9" spans="1:23" x14ac:dyDescent="0.25">
      <c r="A9" t="s">
        <v>7685</v>
      </c>
      <c r="B9" t="s">
        <v>7576</v>
      </c>
      <c r="C9" t="s">
        <v>4921</v>
      </c>
      <c r="D9" t="s">
        <v>3582</v>
      </c>
      <c r="E9" t="s">
        <v>7562</v>
      </c>
      <c r="F9" t="s">
        <v>7688</v>
      </c>
      <c r="G9" t="s">
        <v>7542</v>
      </c>
      <c r="U9" t="s">
        <v>4237</v>
      </c>
      <c r="V9" t="s">
        <v>7543</v>
      </c>
      <c r="W9" t="s">
        <v>3436</v>
      </c>
    </row>
    <row r="10" spans="1:23" x14ac:dyDescent="0.25">
      <c r="A10" t="s">
        <v>7478</v>
      </c>
      <c r="B10" t="s">
        <v>7576</v>
      </c>
      <c r="C10" t="s">
        <v>4921</v>
      </c>
      <c r="D10" t="s">
        <v>3673</v>
      </c>
      <c r="E10" t="s">
        <v>7693</v>
      </c>
      <c r="F10" t="s">
        <v>7688</v>
      </c>
      <c r="G10" t="s">
        <v>7542</v>
      </c>
      <c r="U10" t="s">
        <v>3438</v>
      </c>
      <c r="V10" t="s">
        <v>7542</v>
      </c>
    </row>
    <row r="11" spans="1:23" x14ac:dyDescent="0.25">
      <c r="A11" t="s">
        <v>7497</v>
      </c>
      <c r="B11" t="s">
        <v>7576</v>
      </c>
      <c r="C11" t="s">
        <v>4921</v>
      </c>
      <c r="D11" t="s">
        <v>3435</v>
      </c>
      <c r="E11" t="s">
        <v>7525</v>
      </c>
      <c r="F11" t="s">
        <v>7688</v>
      </c>
      <c r="G11" t="s">
        <v>7542</v>
      </c>
      <c r="U11" t="s">
        <v>7723</v>
      </c>
      <c r="V11" t="s">
        <v>7543</v>
      </c>
      <c r="W11" t="s">
        <v>7563</v>
      </c>
    </row>
    <row r="12" spans="1:23" x14ac:dyDescent="0.25">
      <c r="A12" t="s">
        <v>3670</v>
      </c>
      <c r="B12" t="s">
        <v>7576</v>
      </c>
      <c r="C12" t="s">
        <v>4921</v>
      </c>
      <c r="D12" t="s">
        <v>3673</v>
      </c>
      <c r="E12" t="s">
        <v>7694</v>
      </c>
      <c r="F12" t="s">
        <v>7688</v>
      </c>
      <c r="G12" t="s">
        <v>7542</v>
      </c>
      <c r="U12" t="s">
        <v>7605</v>
      </c>
      <c r="V12" t="s">
        <v>7542</v>
      </c>
      <c r="W12" t="s">
        <v>7564</v>
      </c>
    </row>
    <row r="13" spans="1:23" x14ac:dyDescent="0.25">
      <c r="A13" t="s">
        <v>7475</v>
      </c>
      <c r="B13" t="s">
        <v>7576</v>
      </c>
      <c r="C13" t="s">
        <v>4921</v>
      </c>
      <c r="D13" t="s">
        <v>7573</v>
      </c>
      <c r="E13" t="s">
        <v>7692</v>
      </c>
      <c r="F13" t="s">
        <v>7688</v>
      </c>
      <c r="G13" t="s">
        <v>7542</v>
      </c>
      <c r="U13" t="s">
        <v>7605</v>
      </c>
      <c r="V13" t="s">
        <v>7542</v>
      </c>
      <c r="W13" t="s">
        <v>3582</v>
      </c>
    </row>
    <row r="14" spans="1:23" x14ac:dyDescent="0.25">
      <c r="A14" t="s">
        <v>7476</v>
      </c>
      <c r="B14" t="s">
        <v>7576</v>
      </c>
      <c r="C14" t="s">
        <v>4921</v>
      </c>
      <c r="D14" t="s">
        <v>3435</v>
      </c>
      <c r="E14" t="s">
        <v>7525</v>
      </c>
      <c r="F14" t="s">
        <v>7688</v>
      </c>
      <c r="G14" t="s">
        <v>7542</v>
      </c>
      <c r="U14" t="s">
        <v>7697</v>
      </c>
      <c r="V14" t="s">
        <v>7543</v>
      </c>
    </row>
    <row r="15" spans="1:23" x14ac:dyDescent="0.25">
      <c r="A15" t="s">
        <v>7480</v>
      </c>
      <c r="B15" t="s">
        <v>7576</v>
      </c>
      <c r="C15" t="s">
        <v>4921</v>
      </c>
      <c r="D15" t="s">
        <v>7574</v>
      </c>
      <c r="E15" t="s">
        <v>7569</v>
      </c>
      <c r="F15" t="s">
        <v>7688</v>
      </c>
      <c r="G15" t="s">
        <v>7542</v>
      </c>
      <c r="U15" t="s">
        <v>7724</v>
      </c>
      <c r="V15" t="s">
        <v>7543</v>
      </c>
      <c r="W15" t="s">
        <v>3582</v>
      </c>
    </row>
    <row r="16" spans="1:23" x14ac:dyDescent="0.25">
      <c r="A16" t="s">
        <v>7421</v>
      </c>
      <c r="B16" t="s">
        <v>7520</v>
      </c>
      <c r="C16" t="s">
        <v>7725</v>
      </c>
      <c r="D16" t="s">
        <v>7703</v>
      </c>
      <c r="E16" t="s">
        <v>7554</v>
      </c>
      <c r="F16" t="s">
        <v>7537</v>
      </c>
      <c r="G16" t="s">
        <v>7542</v>
      </c>
      <c r="U16" t="s">
        <v>7553</v>
      </c>
      <c r="V16" t="s">
        <v>7543</v>
      </c>
      <c r="W16" t="s">
        <v>7528</v>
      </c>
    </row>
    <row r="17" spans="1:23" x14ac:dyDescent="0.25">
      <c r="A17" t="s">
        <v>7450</v>
      </c>
      <c r="B17" t="s">
        <v>7520</v>
      </c>
      <c r="C17" t="s">
        <v>7725</v>
      </c>
      <c r="D17" t="s">
        <v>7575</v>
      </c>
      <c r="E17" t="s">
        <v>7726</v>
      </c>
      <c r="F17" t="s">
        <v>7557</v>
      </c>
      <c r="G17" t="s">
        <v>7543</v>
      </c>
      <c r="U17" t="s">
        <v>7726</v>
      </c>
      <c r="V17" t="s">
        <v>7542</v>
      </c>
      <c r="W17" t="s">
        <v>4000</v>
      </c>
    </row>
    <row r="18" spans="1:23" x14ac:dyDescent="0.25">
      <c r="A18" t="s">
        <v>7411</v>
      </c>
      <c r="B18" t="s">
        <v>7520</v>
      </c>
      <c r="C18" t="s">
        <v>7725</v>
      </c>
      <c r="D18" t="s">
        <v>5502</v>
      </c>
      <c r="E18" t="s">
        <v>7729</v>
      </c>
      <c r="F18" t="s">
        <v>7735</v>
      </c>
      <c r="G18" t="s">
        <v>7542</v>
      </c>
      <c r="U18" t="s">
        <v>7545</v>
      </c>
      <c r="V18" t="s">
        <v>7542</v>
      </c>
      <c r="W18" t="s">
        <v>7530</v>
      </c>
    </row>
    <row r="19" spans="1:23" x14ac:dyDescent="0.25">
      <c r="A19" t="s">
        <v>7381</v>
      </c>
      <c r="B19" t="s">
        <v>7520</v>
      </c>
      <c r="C19" t="s">
        <v>7725</v>
      </c>
      <c r="D19" t="s">
        <v>5502</v>
      </c>
      <c r="E19" t="s">
        <v>7723</v>
      </c>
      <c r="F19" t="s">
        <v>7730</v>
      </c>
      <c r="G19" t="s">
        <v>7542</v>
      </c>
      <c r="U19" t="s">
        <v>7554</v>
      </c>
      <c r="V19" t="s">
        <v>7542</v>
      </c>
      <c r="W19" t="s">
        <v>5403</v>
      </c>
    </row>
    <row r="20" spans="1:23" x14ac:dyDescent="0.25">
      <c r="A20" t="s">
        <v>7376</v>
      </c>
      <c r="B20" t="s">
        <v>7520</v>
      </c>
      <c r="C20" t="s">
        <v>7725</v>
      </c>
      <c r="D20" t="s">
        <v>3582</v>
      </c>
      <c r="E20" t="s">
        <v>7565</v>
      </c>
      <c r="F20" t="s">
        <v>7736</v>
      </c>
      <c r="G20" t="s">
        <v>7543</v>
      </c>
      <c r="U20" t="s">
        <v>7556</v>
      </c>
      <c r="V20" t="s">
        <v>7542</v>
      </c>
      <c r="W20" t="s">
        <v>7607</v>
      </c>
    </row>
    <row r="21" spans="1:23" x14ac:dyDescent="0.25">
      <c r="A21" t="s">
        <v>7427</v>
      </c>
      <c r="B21" t="s">
        <v>7520</v>
      </c>
      <c r="C21" t="s">
        <v>7725</v>
      </c>
      <c r="D21" t="s">
        <v>7737</v>
      </c>
      <c r="E21" t="s">
        <v>7738</v>
      </c>
      <c r="F21" t="s">
        <v>7736</v>
      </c>
      <c r="G21" t="s">
        <v>7542</v>
      </c>
      <c r="U21" t="s">
        <v>3436</v>
      </c>
      <c r="V21" t="s">
        <v>7542</v>
      </c>
    </row>
    <row r="22" spans="1:23" x14ac:dyDescent="0.25">
      <c r="A22" t="s">
        <v>7667</v>
      </c>
      <c r="B22" t="s">
        <v>7520</v>
      </c>
      <c r="C22" t="s">
        <v>7725</v>
      </c>
      <c r="D22" t="s">
        <v>3435</v>
      </c>
      <c r="E22" t="s">
        <v>7471</v>
      </c>
      <c r="F22" t="s">
        <v>7736</v>
      </c>
      <c r="G22" t="s">
        <v>7543</v>
      </c>
      <c r="U22" t="s">
        <v>7609</v>
      </c>
      <c r="V22" t="s">
        <v>7542</v>
      </c>
    </row>
    <row r="23" spans="1:23" x14ac:dyDescent="0.25">
      <c r="A23" t="s">
        <v>7670</v>
      </c>
      <c r="B23" t="s">
        <v>7520</v>
      </c>
      <c r="C23" t="s">
        <v>7725</v>
      </c>
      <c r="D23" t="s">
        <v>7575</v>
      </c>
      <c r="E23" t="s">
        <v>7697</v>
      </c>
      <c r="F23" t="s">
        <v>7730</v>
      </c>
      <c r="G23" t="s">
        <v>7542</v>
      </c>
      <c r="H23" t="s">
        <v>3582</v>
      </c>
      <c r="I23" t="s">
        <v>7565</v>
      </c>
      <c r="J23" t="s">
        <v>7537</v>
      </c>
      <c r="K23" t="s">
        <v>7542</v>
      </c>
      <c r="L23" t="s">
        <v>3571</v>
      </c>
      <c r="M23" t="s">
        <v>3436</v>
      </c>
      <c r="N23" t="s">
        <v>7537</v>
      </c>
      <c r="O23" t="s">
        <v>7542</v>
      </c>
      <c r="P23" t="s">
        <v>7566</v>
      </c>
      <c r="Q23" t="s">
        <v>7739</v>
      </c>
      <c r="R23" t="s">
        <v>7730</v>
      </c>
      <c r="S23" t="s">
        <v>7542</v>
      </c>
      <c r="U23" t="s">
        <v>7579</v>
      </c>
      <c r="V23" t="s">
        <v>7543</v>
      </c>
    </row>
    <row r="24" spans="1:23" x14ac:dyDescent="0.25">
      <c r="A24" t="s">
        <v>5181</v>
      </c>
      <c r="B24" t="s">
        <v>7520</v>
      </c>
      <c r="C24" t="s">
        <v>7725</v>
      </c>
      <c r="D24" t="s">
        <v>7575</v>
      </c>
      <c r="E24" t="s">
        <v>7724</v>
      </c>
      <c r="F24" t="s">
        <v>7730</v>
      </c>
      <c r="G24" t="s">
        <v>7543</v>
      </c>
      <c r="U24" t="s">
        <v>7580</v>
      </c>
      <c r="V24" t="s">
        <v>7542</v>
      </c>
    </row>
    <row r="25" spans="1:23" x14ac:dyDescent="0.25">
      <c r="A25" t="s">
        <v>7367</v>
      </c>
      <c r="B25" t="s">
        <v>7520</v>
      </c>
      <c r="C25" t="s">
        <v>7725</v>
      </c>
      <c r="D25" t="s">
        <v>5502</v>
      </c>
      <c r="E25" t="s">
        <v>7702</v>
      </c>
      <c r="F25" t="s">
        <v>7735</v>
      </c>
      <c r="G25" t="s">
        <v>7543</v>
      </c>
      <c r="U25" t="s">
        <v>7525</v>
      </c>
      <c r="V25" t="s">
        <v>7542</v>
      </c>
    </row>
    <row r="26" spans="1:23" x14ac:dyDescent="0.25">
      <c r="A26" t="s">
        <v>1322</v>
      </c>
      <c r="B26" t="s">
        <v>7520</v>
      </c>
      <c r="C26" t="s">
        <v>7725</v>
      </c>
      <c r="D26" t="s">
        <v>5502</v>
      </c>
      <c r="E26" t="s">
        <v>7723</v>
      </c>
      <c r="F26" t="s">
        <v>7520</v>
      </c>
      <c r="G26" t="s">
        <v>7542</v>
      </c>
      <c r="I26" t="s">
        <v>7722</v>
      </c>
      <c r="U26" t="s">
        <v>7535</v>
      </c>
      <c r="V26" t="s">
        <v>7542</v>
      </c>
    </row>
    <row r="27" spans="1:23" x14ac:dyDescent="0.25">
      <c r="A27" t="s">
        <v>7389</v>
      </c>
      <c r="B27" t="s">
        <v>7520</v>
      </c>
      <c r="C27" t="s">
        <v>7725</v>
      </c>
      <c r="D27" t="s">
        <v>7566</v>
      </c>
      <c r="E27" t="s">
        <v>4237</v>
      </c>
      <c r="F27" t="s">
        <v>7736</v>
      </c>
      <c r="G27" t="s">
        <v>7542</v>
      </c>
      <c r="U27" t="s">
        <v>7689</v>
      </c>
      <c r="V27" t="s">
        <v>7542</v>
      </c>
    </row>
    <row r="28" spans="1:23" x14ac:dyDescent="0.25">
      <c r="A28" t="s">
        <v>7404</v>
      </c>
      <c r="B28" t="s">
        <v>7520</v>
      </c>
      <c r="C28" t="s">
        <v>7725</v>
      </c>
      <c r="D28" t="s">
        <v>3452</v>
      </c>
      <c r="U28" t="s">
        <v>3445</v>
      </c>
      <c r="V28" t="s">
        <v>7542</v>
      </c>
    </row>
    <row r="29" spans="1:23" x14ac:dyDescent="0.25">
      <c r="A29" t="s">
        <v>7402</v>
      </c>
      <c r="B29" t="s">
        <v>7520</v>
      </c>
      <c r="C29" t="s">
        <v>7725</v>
      </c>
      <c r="D29" t="s">
        <v>7575</v>
      </c>
      <c r="E29" t="s">
        <v>7697</v>
      </c>
      <c r="F29" t="s">
        <v>7730</v>
      </c>
      <c r="G29" t="s">
        <v>7542</v>
      </c>
      <c r="H29" t="s">
        <v>3582</v>
      </c>
      <c r="I29" t="s">
        <v>7565</v>
      </c>
      <c r="J29" t="s">
        <v>7537</v>
      </c>
      <c r="K29" t="s">
        <v>7542</v>
      </c>
      <c r="L29" t="s">
        <v>3571</v>
      </c>
      <c r="M29" t="s">
        <v>3436</v>
      </c>
      <c r="N29" t="s">
        <v>7537</v>
      </c>
      <c r="O29" t="s">
        <v>7542</v>
      </c>
      <c r="P29" t="s">
        <v>7566</v>
      </c>
      <c r="Q29" t="s">
        <v>7739</v>
      </c>
      <c r="R29" t="s">
        <v>7730</v>
      </c>
      <c r="S29" t="s">
        <v>7542</v>
      </c>
      <c r="U29" t="s">
        <v>7565</v>
      </c>
      <c r="V29" t="s">
        <v>7542</v>
      </c>
    </row>
    <row r="30" spans="1:23" x14ac:dyDescent="0.25">
      <c r="A30" t="s">
        <v>7385</v>
      </c>
      <c r="B30" t="s">
        <v>7520</v>
      </c>
      <c r="C30" t="s">
        <v>7725</v>
      </c>
      <c r="D30" t="s">
        <v>7575</v>
      </c>
      <c r="E30" t="s">
        <v>7726</v>
      </c>
      <c r="F30" t="s">
        <v>7735</v>
      </c>
      <c r="G30" t="s">
        <v>7542</v>
      </c>
      <c r="U30" t="s">
        <v>7562</v>
      </c>
      <c r="V30" t="s">
        <v>7542</v>
      </c>
    </row>
    <row r="31" spans="1:23" x14ac:dyDescent="0.25">
      <c r="A31" t="s">
        <v>7431</v>
      </c>
      <c r="B31" t="s">
        <v>7520</v>
      </c>
      <c r="C31" t="s">
        <v>7725</v>
      </c>
      <c r="D31" t="s">
        <v>5502</v>
      </c>
      <c r="E31" t="s">
        <v>7731</v>
      </c>
      <c r="F31" t="s">
        <v>7736</v>
      </c>
      <c r="G31" t="s">
        <v>7542</v>
      </c>
      <c r="U31" t="s">
        <v>5657</v>
      </c>
      <c r="V31" t="s">
        <v>7542</v>
      </c>
    </row>
    <row r="32" spans="1:23" x14ac:dyDescent="0.25">
      <c r="A32" t="s">
        <v>7377</v>
      </c>
      <c r="B32" t="s">
        <v>7520</v>
      </c>
      <c r="C32" t="s">
        <v>7725</v>
      </c>
      <c r="D32" t="s">
        <v>7575</v>
      </c>
      <c r="E32" t="s">
        <v>7732</v>
      </c>
      <c r="F32" t="s">
        <v>7520</v>
      </c>
      <c r="G32" t="s">
        <v>7543</v>
      </c>
      <c r="U32" t="s">
        <v>7471</v>
      </c>
      <c r="V32" t="s">
        <v>7542</v>
      </c>
    </row>
    <row r="33" spans="1:22" x14ac:dyDescent="0.25">
      <c r="A33" t="s">
        <v>7391</v>
      </c>
      <c r="B33" t="s">
        <v>7520</v>
      </c>
      <c r="C33" t="s">
        <v>7725</v>
      </c>
      <c r="D33" t="s">
        <v>7566</v>
      </c>
      <c r="E33" t="s">
        <v>4237</v>
      </c>
      <c r="F33" t="s">
        <v>7736</v>
      </c>
      <c r="G33" t="s">
        <v>7542</v>
      </c>
      <c r="U33" t="s">
        <v>7569</v>
      </c>
      <c r="V33" t="s">
        <v>7542</v>
      </c>
    </row>
    <row r="34" spans="1:22" x14ac:dyDescent="0.25">
      <c r="A34" t="s">
        <v>7373</v>
      </c>
      <c r="B34" t="s">
        <v>7520</v>
      </c>
      <c r="C34" t="s">
        <v>7725</v>
      </c>
      <c r="D34" t="s">
        <v>5502</v>
      </c>
      <c r="E34" t="s">
        <v>7729</v>
      </c>
      <c r="F34" t="s">
        <v>7730</v>
      </c>
      <c r="G34" t="s">
        <v>7542</v>
      </c>
      <c r="U34" t="s">
        <v>7529</v>
      </c>
      <c r="V34" t="s">
        <v>7542</v>
      </c>
    </row>
    <row r="35" spans="1:22" x14ac:dyDescent="0.25">
      <c r="A35" t="s">
        <v>7366</v>
      </c>
      <c r="B35" t="s">
        <v>7520</v>
      </c>
      <c r="C35" t="s">
        <v>7725</v>
      </c>
      <c r="D35" t="s">
        <v>7575</v>
      </c>
      <c r="E35" t="s">
        <v>7697</v>
      </c>
      <c r="F35" t="s">
        <v>7730</v>
      </c>
      <c r="G35" t="s">
        <v>7542</v>
      </c>
      <c r="H35" t="s">
        <v>3582</v>
      </c>
      <c r="I35" t="s">
        <v>7565</v>
      </c>
      <c r="J35" t="s">
        <v>7537</v>
      </c>
      <c r="K35" t="s">
        <v>7542</v>
      </c>
      <c r="L35" t="s">
        <v>3571</v>
      </c>
      <c r="M35" t="s">
        <v>3436</v>
      </c>
      <c r="N35" t="s">
        <v>7537</v>
      </c>
      <c r="O35" t="s">
        <v>7542</v>
      </c>
      <c r="P35" t="s">
        <v>7566</v>
      </c>
      <c r="Q35" t="s">
        <v>7739</v>
      </c>
      <c r="R35" t="s">
        <v>7730</v>
      </c>
      <c r="S35" t="s">
        <v>7542</v>
      </c>
      <c r="U35" t="s">
        <v>7536</v>
      </c>
      <c r="V35" t="s">
        <v>7542</v>
      </c>
    </row>
    <row r="36" spans="1:22" x14ac:dyDescent="0.25">
      <c r="A36" t="s">
        <v>7364</v>
      </c>
      <c r="B36" t="s">
        <v>7520</v>
      </c>
      <c r="C36" t="s">
        <v>7725</v>
      </c>
      <c r="D36" t="s">
        <v>7575</v>
      </c>
      <c r="E36" t="s">
        <v>7697</v>
      </c>
      <c r="F36" t="s">
        <v>7730</v>
      </c>
      <c r="G36" t="s">
        <v>7542</v>
      </c>
      <c r="H36" t="s">
        <v>3582</v>
      </c>
      <c r="I36" t="s">
        <v>7565</v>
      </c>
      <c r="J36" t="s">
        <v>7537</v>
      </c>
      <c r="K36" t="s">
        <v>7542</v>
      </c>
      <c r="L36" t="s">
        <v>3571</v>
      </c>
      <c r="M36" t="s">
        <v>3436</v>
      </c>
      <c r="N36" t="s">
        <v>7537</v>
      </c>
      <c r="O36" t="s">
        <v>7542</v>
      </c>
      <c r="P36" t="s">
        <v>7566</v>
      </c>
      <c r="Q36" t="s">
        <v>7739</v>
      </c>
      <c r="R36" t="s">
        <v>7730</v>
      </c>
      <c r="S36" t="s">
        <v>7542</v>
      </c>
      <c r="U36" t="s">
        <v>7589</v>
      </c>
      <c r="V36" t="s">
        <v>7542</v>
      </c>
    </row>
    <row r="37" spans="1:22" x14ac:dyDescent="0.25">
      <c r="A37" t="s">
        <v>7380</v>
      </c>
      <c r="B37" t="s">
        <v>7520</v>
      </c>
      <c r="C37" t="s">
        <v>7725</v>
      </c>
      <c r="D37" t="s">
        <v>7575</v>
      </c>
      <c r="E37" t="s">
        <v>7730</v>
      </c>
      <c r="F37" t="s">
        <v>7740</v>
      </c>
      <c r="G37" t="s">
        <v>7542</v>
      </c>
      <c r="U37" t="s">
        <v>7588</v>
      </c>
      <c r="V37" t="s">
        <v>7542</v>
      </c>
    </row>
    <row r="38" spans="1:22" x14ac:dyDescent="0.25">
      <c r="A38" t="s">
        <v>5428</v>
      </c>
      <c r="B38" t="s">
        <v>7520</v>
      </c>
      <c r="C38" t="s">
        <v>7725</v>
      </c>
      <c r="D38" t="s">
        <v>7575</v>
      </c>
      <c r="E38" t="s">
        <v>7733</v>
      </c>
      <c r="F38" t="s">
        <v>7735</v>
      </c>
      <c r="G38" t="s">
        <v>7542</v>
      </c>
      <c r="U38" t="s">
        <v>7704</v>
      </c>
      <c r="V38" t="s">
        <v>7542</v>
      </c>
    </row>
    <row r="39" spans="1:22" x14ac:dyDescent="0.25">
      <c r="A39" t="s">
        <v>5241</v>
      </c>
      <c r="B39" t="s">
        <v>7520</v>
      </c>
      <c r="C39" t="s">
        <v>7725</v>
      </c>
      <c r="D39" t="s">
        <v>5502</v>
      </c>
      <c r="E39" t="s">
        <v>7582</v>
      </c>
      <c r="F39" t="s">
        <v>7730</v>
      </c>
      <c r="G39" t="s">
        <v>7542</v>
      </c>
      <c r="U39" t="s">
        <v>3441</v>
      </c>
      <c r="V39" t="s">
        <v>7542</v>
      </c>
    </row>
    <row r="40" spans="1:22" x14ac:dyDescent="0.25">
      <c r="A40" t="s">
        <v>7429</v>
      </c>
      <c r="B40" t="s">
        <v>7520</v>
      </c>
      <c r="C40" t="s">
        <v>7725</v>
      </c>
      <c r="D40" t="s">
        <v>7575</v>
      </c>
      <c r="E40" t="s">
        <v>7724</v>
      </c>
      <c r="F40" t="s">
        <v>7730</v>
      </c>
      <c r="G40" t="s">
        <v>7543</v>
      </c>
      <c r="U40" t="s">
        <v>7692</v>
      </c>
      <c r="V40" t="s">
        <v>7542</v>
      </c>
    </row>
    <row r="41" spans="1:22" x14ac:dyDescent="0.25">
      <c r="A41" t="s">
        <v>5255</v>
      </c>
      <c r="B41" t="s">
        <v>7520</v>
      </c>
      <c r="C41" t="s">
        <v>7725</v>
      </c>
      <c r="D41" t="s">
        <v>7575</v>
      </c>
      <c r="E41" t="s">
        <v>7697</v>
      </c>
      <c r="F41" t="s">
        <v>7537</v>
      </c>
      <c r="G41" t="s">
        <v>7542</v>
      </c>
      <c r="H41" t="s">
        <v>3582</v>
      </c>
      <c r="I41" t="s">
        <v>7565</v>
      </c>
      <c r="J41" t="s">
        <v>7537</v>
      </c>
      <c r="K41" t="s">
        <v>7542</v>
      </c>
      <c r="L41" t="s">
        <v>3571</v>
      </c>
      <c r="M41" t="s">
        <v>3436</v>
      </c>
      <c r="N41" t="s">
        <v>7537</v>
      </c>
      <c r="O41" t="s">
        <v>7542</v>
      </c>
      <c r="P41" t="s">
        <v>7566</v>
      </c>
      <c r="Q41" t="s">
        <v>7739</v>
      </c>
      <c r="R41" t="s">
        <v>7537</v>
      </c>
      <c r="S41" t="s">
        <v>7542</v>
      </c>
      <c r="U41" t="s">
        <v>7721</v>
      </c>
      <c r="V41" t="s">
        <v>7543</v>
      </c>
    </row>
    <row r="42" spans="1:22" x14ac:dyDescent="0.25">
      <c r="A42" t="s">
        <v>7371</v>
      </c>
      <c r="B42" t="s">
        <v>7520</v>
      </c>
      <c r="C42" t="s">
        <v>7725</v>
      </c>
      <c r="D42" t="s">
        <v>7575</v>
      </c>
      <c r="E42" t="s">
        <v>7724</v>
      </c>
      <c r="F42" t="s">
        <v>7520</v>
      </c>
      <c r="G42" t="s">
        <v>7542</v>
      </c>
      <c r="U42" t="s">
        <v>7722</v>
      </c>
      <c r="V42" t="s">
        <v>7543</v>
      </c>
    </row>
    <row r="43" spans="1:22" x14ac:dyDescent="0.25">
      <c r="A43" t="s">
        <v>7379</v>
      </c>
      <c r="B43" t="s">
        <v>7520</v>
      </c>
      <c r="C43" t="s">
        <v>7725</v>
      </c>
      <c r="D43" t="s">
        <v>7564</v>
      </c>
      <c r="E43" t="s">
        <v>7535</v>
      </c>
      <c r="F43" t="s">
        <v>7736</v>
      </c>
      <c r="G43" t="s">
        <v>7543</v>
      </c>
      <c r="H43" t="s">
        <v>3582</v>
      </c>
      <c r="I43" t="s">
        <v>7565</v>
      </c>
      <c r="J43" t="s">
        <v>7736</v>
      </c>
      <c r="K43" t="s">
        <v>7543</v>
      </c>
      <c r="L43" t="s">
        <v>3571</v>
      </c>
      <c r="M43" t="s">
        <v>3436</v>
      </c>
      <c r="N43" t="s">
        <v>7736</v>
      </c>
      <c r="O43" t="s">
        <v>7543</v>
      </c>
      <c r="U43" t="s">
        <v>7603</v>
      </c>
      <c r="V43" t="s">
        <v>7542</v>
      </c>
    </row>
    <row r="44" spans="1:22" x14ac:dyDescent="0.25">
      <c r="A44" t="s">
        <v>7359</v>
      </c>
      <c r="B44" t="s">
        <v>7520</v>
      </c>
      <c r="C44" t="s">
        <v>7725</v>
      </c>
      <c r="D44" t="s">
        <v>7575</v>
      </c>
      <c r="E44" t="s">
        <v>7726</v>
      </c>
      <c r="F44" t="s">
        <v>7730</v>
      </c>
      <c r="G44" t="s">
        <v>7542</v>
      </c>
      <c r="U44" t="s">
        <v>7582</v>
      </c>
      <c r="V44" t="s">
        <v>7543</v>
      </c>
    </row>
    <row r="45" spans="1:22" x14ac:dyDescent="0.25">
      <c r="A45" t="s">
        <v>7409</v>
      </c>
      <c r="B45" t="s">
        <v>7520</v>
      </c>
      <c r="C45" t="s">
        <v>7725</v>
      </c>
      <c r="D45" t="s">
        <v>7575</v>
      </c>
      <c r="E45" t="s">
        <v>7697</v>
      </c>
      <c r="F45" t="s">
        <v>7537</v>
      </c>
      <c r="G45" t="s">
        <v>7542</v>
      </c>
      <c r="U45" t="s">
        <v>7581</v>
      </c>
      <c r="V45" t="s">
        <v>7542</v>
      </c>
    </row>
    <row r="46" spans="1:22" x14ac:dyDescent="0.25">
      <c r="A46" t="s">
        <v>159</v>
      </c>
      <c r="B46" t="s">
        <v>7568</v>
      </c>
      <c r="C46" t="s">
        <v>0</v>
      </c>
      <c r="D46" t="s">
        <v>7574</v>
      </c>
      <c r="E46" t="s">
        <v>7569</v>
      </c>
      <c r="F46" t="s">
        <v>7570</v>
      </c>
      <c r="G46" t="s">
        <v>7542</v>
      </c>
      <c r="U46" t="s">
        <v>7698</v>
      </c>
      <c r="V46" t="s">
        <v>7542</v>
      </c>
    </row>
    <row r="47" spans="1:22" x14ac:dyDescent="0.25">
      <c r="A47" t="s">
        <v>3495</v>
      </c>
      <c r="B47" t="s">
        <v>7533</v>
      </c>
      <c r="C47" t="s">
        <v>7470</v>
      </c>
      <c r="D47" t="s">
        <v>3435</v>
      </c>
      <c r="E47" t="s">
        <v>7471</v>
      </c>
      <c r="F47" t="s">
        <v>7700</v>
      </c>
      <c r="G47" t="s">
        <v>7542</v>
      </c>
      <c r="H47" t="s">
        <v>3435</v>
      </c>
      <c r="I47" t="s">
        <v>7525</v>
      </c>
      <c r="J47" t="s">
        <v>7700</v>
      </c>
      <c r="K47" t="s">
        <v>7542</v>
      </c>
      <c r="L47" t="s">
        <v>7575</v>
      </c>
      <c r="M47" t="s">
        <v>7553</v>
      </c>
      <c r="N47" t="s">
        <v>7520</v>
      </c>
      <c r="O47" t="s">
        <v>7542</v>
      </c>
      <c r="U47" t="s">
        <v>7693</v>
      </c>
      <c r="V47" t="s">
        <v>7542</v>
      </c>
    </row>
    <row r="48" spans="1:22" x14ac:dyDescent="0.25">
      <c r="A48" t="s">
        <v>3502</v>
      </c>
      <c r="B48" t="s">
        <v>7533</v>
      </c>
      <c r="C48" t="s">
        <v>7470</v>
      </c>
      <c r="D48" t="s">
        <v>7573</v>
      </c>
      <c r="E48" t="s">
        <v>7691</v>
      </c>
      <c r="F48" t="s">
        <v>7522</v>
      </c>
      <c r="G48" t="s">
        <v>7542</v>
      </c>
      <c r="U48" t="s">
        <v>7699</v>
      </c>
      <c r="V48" t="s">
        <v>7542</v>
      </c>
    </row>
    <row r="49" spans="1:22" x14ac:dyDescent="0.25">
      <c r="A49" t="s">
        <v>3507</v>
      </c>
      <c r="B49" t="s">
        <v>7533</v>
      </c>
      <c r="C49" t="s">
        <v>7470</v>
      </c>
      <c r="D49" t="s">
        <v>3514</v>
      </c>
      <c r="E49" t="s">
        <v>3437</v>
      </c>
      <c r="F49" t="s">
        <v>7700</v>
      </c>
      <c r="G49" t="s">
        <v>7542</v>
      </c>
      <c r="U49" t="s">
        <v>7694</v>
      </c>
      <c r="V49" t="s">
        <v>7542</v>
      </c>
    </row>
    <row r="50" spans="1:22" x14ac:dyDescent="0.25">
      <c r="A50" t="s">
        <v>3516</v>
      </c>
      <c r="B50" t="s">
        <v>7533</v>
      </c>
      <c r="C50" t="s">
        <v>7470</v>
      </c>
      <c r="D50" t="s">
        <v>5502</v>
      </c>
      <c r="E50" t="s">
        <v>7603</v>
      </c>
      <c r="F50" t="s">
        <v>3517</v>
      </c>
      <c r="G50" t="s">
        <v>7542</v>
      </c>
      <c r="H50" t="s">
        <v>7564</v>
      </c>
      <c r="I50" t="s">
        <v>7535</v>
      </c>
      <c r="J50" t="s">
        <v>7523</v>
      </c>
      <c r="K50" t="s">
        <v>7543</v>
      </c>
      <c r="U50" t="s">
        <v>7734</v>
      </c>
      <c r="V50" t="s">
        <v>7543</v>
      </c>
    </row>
    <row r="51" spans="1:22" x14ac:dyDescent="0.25">
      <c r="A51" t="s">
        <v>3522</v>
      </c>
      <c r="B51" t="s">
        <v>7548</v>
      </c>
      <c r="C51" t="s">
        <v>7470</v>
      </c>
      <c r="D51" t="s">
        <v>3435</v>
      </c>
      <c r="E51" t="s">
        <v>7471</v>
      </c>
      <c r="F51" t="s">
        <v>7700</v>
      </c>
      <c r="G51" t="s">
        <v>7542</v>
      </c>
      <c r="H51" t="s">
        <v>3435</v>
      </c>
      <c r="I51" t="s">
        <v>7525</v>
      </c>
      <c r="J51" t="s">
        <v>7700</v>
      </c>
      <c r="K51" t="s">
        <v>7542</v>
      </c>
      <c r="U51" t="s">
        <v>7691</v>
      </c>
      <c r="V51" t="s">
        <v>7542</v>
      </c>
    </row>
    <row r="52" spans="1:22" x14ac:dyDescent="0.25">
      <c r="A52" t="s">
        <v>3527</v>
      </c>
      <c r="B52" t="s">
        <v>7533</v>
      </c>
      <c r="C52" t="s">
        <v>7470</v>
      </c>
      <c r="D52" t="s">
        <v>3442</v>
      </c>
      <c r="E52" t="s">
        <v>7526</v>
      </c>
      <c r="F52" t="s">
        <v>7700</v>
      </c>
      <c r="G52" t="s">
        <v>7542</v>
      </c>
      <c r="H52" t="s">
        <v>3435</v>
      </c>
      <c r="I52" t="s">
        <v>7525</v>
      </c>
      <c r="J52" t="s">
        <v>7524</v>
      </c>
      <c r="K52" t="s">
        <v>7542</v>
      </c>
      <c r="U52" t="s">
        <v>3440</v>
      </c>
      <c r="V52" t="s">
        <v>7542</v>
      </c>
    </row>
    <row r="53" spans="1:22" x14ac:dyDescent="0.25">
      <c r="A53" t="s">
        <v>3533</v>
      </c>
      <c r="B53" t="s">
        <v>7533</v>
      </c>
      <c r="C53" t="s">
        <v>7470</v>
      </c>
      <c r="D53" t="s">
        <v>3442</v>
      </c>
      <c r="E53" t="s">
        <v>7526</v>
      </c>
      <c r="F53" t="s">
        <v>7700</v>
      </c>
      <c r="G53" t="s">
        <v>7542</v>
      </c>
      <c r="H53" t="s">
        <v>3442</v>
      </c>
      <c r="I53" t="s">
        <v>7541</v>
      </c>
      <c r="J53" t="s">
        <v>3517</v>
      </c>
      <c r="K53" t="s">
        <v>7542</v>
      </c>
      <c r="U53" t="s">
        <v>7601</v>
      </c>
      <c r="V53" t="s">
        <v>7542</v>
      </c>
    </row>
    <row r="54" spans="1:22" x14ac:dyDescent="0.25">
      <c r="A54" t="s">
        <v>3461</v>
      </c>
      <c r="B54" t="s">
        <v>3540</v>
      </c>
      <c r="C54" t="s">
        <v>7470</v>
      </c>
      <c r="D54" t="s">
        <v>3435</v>
      </c>
      <c r="E54" t="s">
        <v>7525</v>
      </c>
      <c r="F54" t="s">
        <v>7527</v>
      </c>
      <c r="G54" t="s">
        <v>7542</v>
      </c>
      <c r="U54" t="s">
        <v>7696</v>
      </c>
      <c r="V54" t="s">
        <v>7542</v>
      </c>
    </row>
    <row r="55" spans="1:22" x14ac:dyDescent="0.25">
      <c r="A55" t="s">
        <v>3544</v>
      </c>
      <c r="B55" t="s">
        <v>7533</v>
      </c>
      <c r="C55" t="s">
        <v>7470</v>
      </c>
      <c r="D55" t="s">
        <v>5502</v>
      </c>
      <c r="E55" t="s">
        <v>7603</v>
      </c>
      <c r="F55" t="s">
        <v>3517</v>
      </c>
      <c r="G55" t="s">
        <v>7542</v>
      </c>
      <c r="H55" t="s">
        <v>7528</v>
      </c>
      <c r="I55" t="s">
        <v>7529</v>
      </c>
      <c r="J55" t="s">
        <v>7700</v>
      </c>
      <c r="K55" t="s">
        <v>7542</v>
      </c>
      <c r="U55" t="s">
        <v>7725</v>
      </c>
      <c r="V55" t="s">
        <v>7543</v>
      </c>
    </row>
    <row r="56" spans="1:22" x14ac:dyDescent="0.25">
      <c r="A56" t="s">
        <v>3551</v>
      </c>
      <c r="B56" t="s">
        <v>7534</v>
      </c>
      <c r="C56" t="s">
        <v>7470</v>
      </c>
      <c r="D56" t="s">
        <v>7566</v>
      </c>
      <c r="E56" t="s">
        <v>4237</v>
      </c>
      <c r="F56" t="s">
        <v>7700</v>
      </c>
      <c r="G56" t="s">
        <v>7542</v>
      </c>
      <c r="H56" t="s">
        <v>7564</v>
      </c>
      <c r="I56" t="s">
        <v>7535</v>
      </c>
      <c r="J56" t="s">
        <v>7700</v>
      </c>
      <c r="K56" t="s">
        <v>7542</v>
      </c>
      <c r="U56" t="s">
        <v>7578</v>
      </c>
      <c r="V56" t="s">
        <v>7542</v>
      </c>
    </row>
    <row r="57" spans="1:22" x14ac:dyDescent="0.25">
      <c r="A57" t="s">
        <v>7340</v>
      </c>
      <c r="B57" t="s">
        <v>7533</v>
      </c>
      <c r="C57" t="s">
        <v>7470</v>
      </c>
      <c r="D57" t="s">
        <v>7530</v>
      </c>
      <c r="E57" t="s">
        <v>7536</v>
      </c>
      <c r="F57" t="s">
        <v>7700</v>
      </c>
      <c r="G57" t="s">
        <v>7542</v>
      </c>
      <c r="U57" t="s">
        <v>7729</v>
      </c>
      <c r="V57" t="s">
        <v>7543</v>
      </c>
    </row>
    <row r="58" spans="1:22" x14ac:dyDescent="0.25">
      <c r="A58" t="s">
        <v>3557</v>
      </c>
      <c r="B58" t="s">
        <v>7533</v>
      </c>
      <c r="C58" t="s">
        <v>7470</v>
      </c>
      <c r="D58" t="s">
        <v>3435</v>
      </c>
      <c r="E58" t="s">
        <v>7525</v>
      </c>
      <c r="F58" t="s">
        <v>7537</v>
      </c>
      <c r="G58" t="s">
        <v>7542</v>
      </c>
      <c r="U58" t="s">
        <v>7731</v>
      </c>
      <c r="V58" t="s">
        <v>7543</v>
      </c>
    </row>
    <row r="59" spans="1:22" x14ac:dyDescent="0.25">
      <c r="A59" t="s">
        <v>3563</v>
      </c>
      <c r="B59" t="s">
        <v>7533</v>
      </c>
      <c r="C59" t="s">
        <v>7470</v>
      </c>
      <c r="D59" t="s">
        <v>3514</v>
      </c>
      <c r="E59" t="s">
        <v>5657</v>
      </c>
      <c r="F59" t="s">
        <v>3517</v>
      </c>
      <c r="G59" t="s">
        <v>7542</v>
      </c>
      <c r="U59" t="s">
        <v>7732</v>
      </c>
      <c r="V59" t="s">
        <v>7542</v>
      </c>
    </row>
    <row r="60" spans="1:22" x14ac:dyDescent="0.25">
      <c r="A60" t="s">
        <v>3567</v>
      </c>
      <c r="B60" t="s">
        <v>7533</v>
      </c>
      <c r="C60" t="s">
        <v>7470</v>
      </c>
      <c r="D60" t="s">
        <v>7566</v>
      </c>
      <c r="E60" t="s">
        <v>3445</v>
      </c>
      <c r="F60" t="s">
        <v>7539</v>
      </c>
      <c r="G60" t="s">
        <v>7542</v>
      </c>
      <c r="U60" t="s">
        <v>7730</v>
      </c>
      <c r="V60" t="s">
        <v>7543</v>
      </c>
    </row>
    <row r="61" spans="1:22" x14ac:dyDescent="0.25">
      <c r="A61" t="s">
        <v>3572</v>
      </c>
      <c r="B61" t="s">
        <v>7533</v>
      </c>
      <c r="C61" t="s">
        <v>7470</v>
      </c>
      <c r="D61" t="s">
        <v>7575</v>
      </c>
      <c r="E61" t="s">
        <v>7545</v>
      </c>
      <c r="F61" t="s">
        <v>7544</v>
      </c>
      <c r="G61" t="s">
        <v>7542</v>
      </c>
      <c r="U61" t="s">
        <v>7733</v>
      </c>
      <c r="V61" t="s">
        <v>7543</v>
      </c>
    </row>
    <row r="62" spans="1:22" x14ac:dyDescent="0.25">
      <c r="A62" t="s">
        <v>3465</v>
      </c>
      <c r="B62" t="s">
        <v>7538</v>
      </c>
      <c r="C62" t="s">
        <v>7470</v>
      </c>
      <c r="D62" t="s">
        <v>3514</v>
      </c>
      <c r="E62" t="s">
        <v>3441</v>
      </c>
      <c r="F62" t="s">
        <v>7544</v>
      </c>
      <c r="G62" t="s">
        <v>7542</v>
      </c>
      <c r="U62" t="s">
        <v>7738</v>
      </c>
      <c r="V62" t="s">
        <v>7543</v>
      </c>
    </row>
    <row r="63" spans="1:22" x14ac:dyDescent="0.25">
      <c r="A63" t="s">
        <v>3578</v>
      </c>
      <c r="B63" t="s">
        <v>7533</v>
      </c>
      <c r="C63" t="s">
        <v>7470</v>
      </c>
      <c r="D63" t="s">
        <v>3582</v>
      </c>
      <c r="E63" t="s">
        <v>7562</v>
      </c>
      <c r="F63" t="s">
        <v>7546</v>
      </c>
      <c r="G63" t="s">
        <v>7542</v>
      </c>
      <c r="U63" t="s">
        <v>7739</v>
      </c>
      <c r="V63" t="s">
        <v>7543</v>
      </c>
    </row>
    <row r="64" spans="1:22" x14ac:dyDescent="0.25">
      <c r="A64" t="s">
        <v>3583</v>
      </c>
      <c r="B64" t="s">
        <v>7533</v>
      </c>
      <c r="C64" t="s">
        <v>7470</v>
      </c>
      <c r="D64" t="s">
        <v>3514</v>
      </c>
      <c r="E64" t="s">
        <v>5657</v>
      </c>
      <c r="F64" t="s">
        <v>3517</v>
      </c>
      <c r="G64" t="s">
        <v>7542</v>
      </c>
      <c r="H64" t="s">
        <v>7564</v>
      </c>
      <c r="I64" t="s">
        <v>7535</v>
      </c>
      <c r="J64" t="s">
        <v>7523</v>
      </c>
      <c r="K64" t="s">
        <v>7543</v>
      </c>
    </row>
    <row r="65" spans="1:11" x14ac:dyDescent="0.25">
      <c r="A65" t="s">
        <v>131</v>
      </c>
      <c r="B65" t="s">
        <v>7547</v>
      </c>
      <c r="C65" t="s">
        <v>7470</v>
      </c>
      <c r="D65" t="s">
        <v>3571</v>
      </c>
      <c r="E65" t="s">
        <v>3436</v>
      </c>
      <c r="F65" t="s">
        <v>7537</v>
      </c>
      <c r="G65" t="s">
        <v>7542</v>
      </c>
    </row>
    <row r="66" spans="1:11" x14ac:dyDescent="0.25">
      <c r="A66" t="s">
        <v>3591</v>
      </c>
      <c r="B66" t="s">
        <v>7533</v>
      </c>
      <c r="C66" t="s">
        <v>7470</v>
      </c>
      <c r="D66" t="s">
        <v>3435</v>
      </c>
      <c r="E66" t="s">
        <v>7471</v>
      </c>
      <c r="F66" t="s">
        <v>7700</v>
      </c>
      <c r="G66" t="s">
        <v>7542</v>
      </c>
    </row>
    <row r="67" spans="1:11" x14ac:dyDescent="0.25">
      <c r="A67" t="s">
        <v>3595</v>
      </c>
      <c r="B67" t="s">
        <v>7533</v>
      </c>
      <c r="C67" t="s">
        <v>7470</v>
      </c>
      <c r="D67" t="s">
        <v>3442</v>
      </c>
      <c r="E67" t="s">
        <v>7526</v>
      </c>
      <c r="F67" t="s">
        <v>7700</v>
      </c>
      <c r="G67" t="s">
        <v>7542</v>
      </c>
      <c r="H67" t="s">
        <v>7703</v>
      </c>
      <c r="I67" t="s">
        <v>7554</v>
      </c>
      <c r="J67" t="s">
        <v>7524</v>
      </c>
      <c r="K67" t="s">
        <v>7542</v>
      </c>
    </row>
    <row r="68" spans="1:11" x14ac:dyDescent="0.25">
      <c r="A68" t="s">
        <v>3599</v>
      </c>
      <c r="B68" t="s">
        <v>7548</v>
      </c>
      <c r="C68" t="s">
        <v>7470</v>
      </c>
      <c r="D68" t="s">
        <v>3435</v>
      </c>
      <c r="E68" t="s">
        <v>7525</v>
      </c>
      <c r="F68" t="s">
        <v>7700</v>
      </c>
      <c r="G68" t="s">
        <v>7543</v>
      </c>
      <c r="H68" t="s">
        <v>3571</v>
      </c>
      <c r="I68" t="s">
        <v>3436</v>
      </c>
      <c r="J68" t="s">
        <v>7544</v>
      </c>
      <c r="K68" t="s">
        <v>7542</v>
      </c>
    </row>
    <row r="69" spans="1:11" x14ac:dyDescent="0.25">
      <c r="A69" t="s">
        <v>3604</v>
      </c>
      <c r="B69" t="s">
        <v>7533</v>
      </c>
      <c r="C69" t="s">
        <v>7470</v>
      </c>
      <c r="D69" t="s">
        <v>3576</v>
      </c>
      <c r="E69" t="s">
        <v>7556</v>
      </c>
      <c r="F69" t="s">
        <v>7527</v>
      </c>
      <c r="G69" t="s">
        <v>7542</v>
      </c>
    </row>
    <row r="70" spans="1:11" x14ac:dyDescent="0.25">
      <c r="A70" t="s">
        <v>3607</v>
      </c>
      <c r="B70" t="s">
        <v>7534</v>
      </c>
      <c r="C70" t="s">
        <v>7470</v>
      </c>
      <c r="D70" t="s">
        <v>7564</v>
      </c>
      <c r="E70" t="s">
        <v>7535</v>
      </c>
      <c r="F70" t="s">
        <v>7577</v>
      </c>
      <c r="G70" t="s">
        <v>7542</v>
      </c>
    </row>
    <row r="71" spans="1:11" x14ac:dyDescent="0.25">
      <c r="A71" t="s">
        <v>3612</v>
      </c>
      <c r="B71" t="s">
        <v>7533</v>
      </c>
      <c r="C71" t="s">
        <v>7470</v>
      </c>
      <c r="D71" t="s">
        <v>3514</v>
      </c>
      <c r="E71" t="s">
        <v>5657</v>
      </c>
      <c r="F71" t="s">
        <v>3517</v>
      </c>
      <c r="G71" t="s">
        <v>7542</v>
      </c>
      <c r="H71" t="s">
        <v>7528</v>
      </c>
      <c r="I71" t="s">
        <v>7578</v>
      </c>
      <c r="J71" t="s">
        <v>3517</v>
      </c>
      <c r="K71" t="s">
        <v>7542</v>
      </c>
    </row>
    <row r="72" spans="1:11" x14ac:dyDescent="0.25">
      <c r="A72" t="s">
        <v>3617</v>
      </c>
      <c r="B72" t="s">
        <v>7533</v>
      </c>
      <c r="C72" t="s">
        <v>7470</v>
      </c>
      <c r="D72" t="s">
        <v>3514</v>
      </c>
      <c r="E72" t="s">
        <v>5657</v>
      </c>
      <c r="F72" t="s">
        <v>3517</v>
      </c>
      <c r="G72" t="s">
        <v>7542</v>
      </c>
      <c r="H72" t="s">
        <v>7564</v>
      </c>
      <c r="I72" t="s">
        <v>7535</v>
      </c>
      <c r="J72" t="s">
        <v>7523</v>
      </c>
      <c r="K72" t="s">
        <v>7543</v>
      </c>
    </row>
    <row r="73" spans="1:11" x14ac:dyDescent="0.25">
      <c r="A73" t="s">
        <v>3622</v>
      </c>
      <c r="B73" t="s">
        <v>7533</v>
      </c>
      <c r="C73" t="s">
        <v>7470</v>
      </c>
      <c r="D73" t="s">
        <v>3435</v>
      </c>
      <c r="E73" t="s">
        <v>7471</v>
      </c>
      <c r="F73" t="s">
        <v>7700</v>
      </c>
      <c r="G73" t="s">
        <v>7542</v>
      </c>
      <c r="H73" t="s">
        <v>3435</v>
      </c>
      <c r="I73" t="s">
        <v>7525</v>
      </c>
      <c r="J73" t="s">
        <v>7700</v>
      </c>
      <c r="K73" t="s">
        <v>7542</v>
      </c>
    </row>
    <row r="74" spans="1:11" x14ac:dyDescent="0.25">
      <c r="A74" t="s">
        <v>3625</v>
      </c>
      <c r="B74" t="s">
        <v>7533</v>
      </c>
      <c r="C74" t="s">
        <v>7470</v>
      </c>
      <c r="D74" t="s">
        <v>3435</v>
      </c>
      <c r="E74" t="s">
        <v>7471</v>
      </c>
      <c r="F74" t="s">
        <v>7700</v>
      </c>
      <c r="G74" t="s">
        <v>7542</v>
      </c>
      <c r="H74" t="s">
        <v>3435</v>
      </c>
      <c r="I74" t="s">
        <v>7525</v>
      </c>
      <c r="J74" t="s">
        <v>7700</v>
      </c>
      <c r="K74" t="s">
        <v>7542</v>
      </c>
    </row>
    <row r="75" spans="1:11" x14ac:dyDescent="0.25">
      <c r="A75" t="s">
        <v>3629</v>
      </c>
      <c r="B75" t="s">
        <v>7533</v>
      </c>
      <c r="C75" t="s">
        <v>7470</v>
      </c>
      <c r="D75" t="s">
        <v>3435</v>
      </c>
      <c r="E75" t="s">
        <v>7525</v>
      </c>
      <c r="F75" t="s">
        <v>7527</v>
      </c>
      <c r="G75" t="s">
        <v>7542</v>
      </c>
    </row>
    <row r="76" spans="1:11" x14ac:dyDescent="0.25">
      <c r="A76" t="s">
        <v>3634</v>
      </c>
      <c r="B76" t="s">
        <v>7533</v>
      </c>
      <c r="C76" t="s">
        <v>7470</v>
      </c>
      <c r="D76" t="s">
        <v>3576</v>
      </c>
      <c r="E76" t="s">
        <v>7579</v>
      </c>
      <c r="F76" t="s">
        <v>7700</v>
      </c>
      <c r="G76" t="s">
        <v>7542</v>
      </c>
      <c r="H76" t="s">
        <v>3576</v>
      </c>
      <c r="I76" t="s">
        <v>7580</v>
      </c>
      <c r="J76" t="s">
        <v>7700</v>
      </c>
      <c r="K76" t="s">
        <v>7542</v>
      </c>
    </row>
    <row r="77" spans="1:11" x14ac:dyDescent="0.25">
      <c r="A77" t="s">
        <v>3639</v>
      </c>
      <c r="B77" t="s">
        <v>7533</v>
      </c>
      <c r="C77" t="s">
        <v>7470</v>
      </c>
      <c r="D77" t="s">
        <v>7528</v>
      </c>
      <c r="E77" t="s">
        <v>7529</v>
      </c>
      <c r="F77" t="s">
        <v>7544</v>
      </c>
      <c r="G77" t="s">
        <v>7542</v>
      </c>
    </row>
    <row r="78" spans="1:11" x14ac:dyDescent="0.25">
      <c r="A78" t="s">
        <v>3644</v>
      </c>
      <c r="B78" t="s">
        <v>7533</v>
      </c>
      <c r="C78" t="s">
        <v>7470</v>
      </c>
      <c r="D78" t="s">
        <v>7528</v>
      </c>
      <c r="E78" t="s">
        <v>7529</v>
      </c>
      <c r="F78" t="s">
        <v>7700</v>
      </c>
      <c r="G78" t="s">
        <v>7542</v>
      </c>
    </row>
    <row r="79" spans="1:11" x14ac:dyDescent="0.25">
      <c r="A79" t="s">
        <v>3648</v>
      </c>
      <c r="B79" t="s">
        <v>7533</v>
      </c>
      <c r="C79" t="s">
        <v>7470</v>
      </c>
      <c r="D79" t="s">
        <v>5502</v>
      </c>
      <c r="E79" t="s">
        <v>7605</v>
      </c>
      <c r="F79" t="s">
        <v>3517</v>
      </c>
      <c r="G79" t="s">
        <v>7542</v>
      </c>
    </row>
    <row r="80" spans="1:11" x14ac:dyDescent="0.25">
      <c r="A80" t="s">
        <v>4724</v>
      </c>
      <c r="B80" t="s">
        <v>7533</v>
      </c>
      <c r="C80" t="s">
        <v>7470</v>
      </c>
      <c r="D80" t="s">
        <v>3571</v>
      </c>
      <c r="E80" t="s">
        <v>3436</v>
      </c>
      <c r="F80" t="s">
        <v>7700</v>
      </c>
      <c r="G80" t="s">
        <v>7542</v>
      </c>
    </row>
    <row r="81" spans="1:15" x14ac:dyDescent="0.25">
      <c r="A81" t="s">
        <v>3654</v>
      </c>
      <c r="B81" t="s">
        <v>7534</v>
      </c>
      <c r="C81" t="s">
        <v>7470</v>
      </c>
      <c r="D81" t="s">
        <v>5502</v>
      </c>
      <c r="E81" t="s">
        <v>7582</v>
      </c>
      <c r="F81" t="s">
        <v>3517</v>
      </c>
      <c r="G81" t="s">
        <v>7542</v>
      </c>
      <c r="H81" t="s">
        <v>3576</v>
      </c>
      <c r="I81" t="s">
        <v>7580</v>
      </c>
      <c r="J81" t="s">
        <v>7700</v>
      </c>
      <c r="K81" t="s">
        <v>7542</v>
      </c>
    </row>
    <row r="82" spans="1:15" x14ac:dyDescent="0.25">
      <c r="A82" t="s">
        <v>3658</v>
      </c>
      <c r="B82" t="s">
        <v>7533</v>
      </c>
      <c r="C82" t="s">
        <v>7470</v>
      </c>
      <c r="D82" t="s">
        <v>3571</v>
      </c>
      <c r="E82" t="s">
        <v>3436</v>
      </c>
      <c r="F82" t="s">
        <v>7583</v>
      </c>
      <c r="G82" t="s">
        <v>7542</v>
      </c>
    </row>
    <row r="83" spans="1:15" x14ac:dyDescent="0.25">
      <c r="A83" t="s">
        <v>3475</v>
      </c>
      <c r="B83" t="s">
        <v>7584</v>
      </c>
      <c r="C83" t="s">
        <v>7470</v>
      </c>
      <c r="D83" t="s">
        <v>3435</v>
      </c>
      <c r="E83" t="s">
        <v>7525</v>
      </c>
      <c r="F83" t="s">
        <v>7527</v>
      </c>
      <c r="G83" t="s">
        <v>7542</v>
      </c>
    </row>
    <row r="84" spans="1:15" x14ac:dyDescent="0.25">
      <c r="A84" t="s">
        <v>3664</v>
      </c>
      <c r="B84" t="s">
        <v>7533</v>
      </c>
      <c r="C84" t="s">
        <v>7470</v>
      </c>
      <c r="D84" t="s">
        <v>7703</v>
      </c>
      <c r="E84" t="s">
        <v>7554</v>
      </c>
      <c r="F84" t="s">
        <v>7544</v>
      </c>
      <c r="G84" t="s">
        <v>7542</v>
      </c>
    </row>
    <row r="85" spans="1:15" x14ac:dyDescent="0.25">
      <c r="A85" t="s">
        <v>7342</v>
      </c>
      <c r="B85" t="s">
        <v>7533</v>
      </c>
      <c r="C85" t="s">
        <v>7470</v>
      </c>
      <c r="D85" t="s">
        <v>5502</v>
      </c>
      <c r="E85" t="s">
        <v>7581</v>
      </c>
      <c r="F85" t="s">
        <v>7585</v>
      </c>
      <c r="G85" t="s">
        <v>7542</v>
      </c>
    </row>
    <row r="86" spans="1:15" x14ac:dyDescent="0.25">
      <c r="A86" t="s">
        <v>7351</v>
      </c>
      <c r="B86" t="s">
        <v>7533</v>
      </c>
      <c r="C86" t="s">
        <v>7470</v>
      </c>
      <c r="D86" t="s">
        <v>7573</v>
      </c>
      <c r="E86" t="s">
        <v>7691</v>
      </c>
      <c r="F86" t="s">
        <v>7586</v>
      </c>
      <c r="G86" t="s">
        <v>7542</v>
      </c>
    </row>
    <row r="87" spans="1:15" x14ac:dyDescent="0.25">
      <c r="A87" t="s">
        <v>3674</v>
      </c>
      <c r="B87" t="s">
        <v>7534</v>
      </c>
      <c r="C87" t="s">
        <v>7470</v>
      </c>
      <c r="D87" t="s">
        <v>7587</v>
      </c>
      <c r="E87" t="s">
        <v>7588</v>
      </c>
      <c r="F87" t="s">
        <v>3517</v>
      </c>
      <c r="G87" t="s">
        <v>7543</v>
      </c>
      <c r="H87" t="s">
        <v>3576</v>
      </c>
      <c r="I87" t="s">
        <v>7580</v>
      </c>
      <c r="J87" t="s">
        <v>7700</v>
      </c>
      <c r="K87" t="s">
        <v>7542</v>
      </c>
    </row>
    <row r="88" spans="1:15" x14ac:dyDescent="0.25">
      <c r="A88" t="s">
        <v>3678</v>
      </c>
      <c r="B88" t="s">
        <v>7534</v>
      </c>
      <c r="C88" t="s">
        <v>7470</v>
      </c>
      <c r="D88" t="s">
        <v>7530</v>
      </c>
      <c r="E88" t="s">
        <v>7589</v>
      </c>
      <c r="F88" t="s">
        <v>3517</v>
      </c>
      <c r="G88" t="s">
        <v>7542</v>
      </c>
    </row>
    <row r="89" spans="1:15" x14ac:dyDescent="0.25">
      <c r="A89" t="s">
        <v>3683</v>
      </c>
      <c r="B89" t="s">
        <v>7533</v>
      </c>
      <c r="C89" t="s">
        <v>7470</v>
      </c>
      <c r="D89" t="s">
        <v>3514</v>
      </c>
      <c r="E89" t="s">
        <v>3440</v>
      </c>
      <c r="F89" t="s">
        <v>7590</v>
      </c>
      <c r="G89" t="s">
        <v>7542</v>
      </c>
    </row>
    <row r="90" spans="1:15" x14ac:dyDescent="0.25">
      <c r="A90" t="s">
        <v>3687</v>
      </c>
      <c r="B90" t="s">
        <v>7533</v>
      </c>
      <c r="C90" t="s">
        <v>7470</v>
      </c>
      <c r="D90" t="s">
        <v>7703</v>
      </c>
      <c r="E90" t="s">
        <v>7554</v>
      </c>
      <c r="F90" t="s">
        <v>7544</v>
      </c>
      <c r="G90" t="s">
        <v>7542</v>
      </c>
    </row>
    <row r="91" spans="1:15" x14ac:dyDescent="0.25">
      <c r="A91" t="s">
        <v>3692</v>
      </c>
      <c r="B91" t="s">
        <v>7533</v>
      </c>
      <c r="C91" t="s">
        <v>7470</v>
      </c>
      <c r="D91" t="s">
        <v>3442</v>
      </c>
      <c r="E91" t="s">
        <v>7526</v>
      </c>
      <c r="F91" t="s">
        <v>7700</v>
      </c>
      <c r="G91" t="s">
        <v>7542</v>
      </c>
      <c r="H91" t="s">
        <v>7703</v>
      </c>
      <c r="I91" t="s">
        <v>7601</v>
      </c>
      <c r="J91" t="s">
        <v>7524</v>
      </c>
      <c r="K91" t="s">
        <v>7542</v>
      </c>
    </row>
    <row r="92" spans="1:15" x14ac:dyDescent="0.25">
      <c r="A92" t="s">
        <v>3695</v>
      </c>
      <c r="B92" t="s">
        <v>7533</v>
      </c>
      <c r="C92" t="s">
        <v>7470</v>
      </c>
      <c r="D92" t="s">
        <v>3435</v>
      </c>
      <c r="E92" t="s">
        <v>7471</v>
      </c>
      <c r="F92" t="s">
        <v>7700</v>
      </c>
      <c r="G92" t="s">
        <v>7542</v>
      </c>
      <c r="H92" t="s">
        <v>3435</v>
      </c>
      <c r="I92" t="s">
        <v>7525</v>
      </c>
      <c r="J92" t="s">
        <v>7700</v>
      </c>
      <c r="K92" t="s">
        <v>7542</v>
      </c>
      <c r="L92" t="s">
        <v>3514</v>
      </c>
      <c r="M92" t="s">
        <v>3437</v>
      </c>
      <c r="N92" t="s">
        <v>7700</v>
      </c>
      <c r="O92" t="s">
        <v>7542</v>
      </c>
    </row>
    <row r="93" spans="1:15" x14ac:dyDescent="0.25">
      <c r="A93" t="s">
        <v>3700</v>
      </c>
      <c r="B93" t="s">
        <v>7533</v>
      </c>
      <c r="C93" t="s">
        <v>7470</v>
      </c>
      <c r="D93" t="s">
        <v>3514</v>
      </c>
      <c r="E93" t="s">
        <v>3437</v>
      </c>
      <c r="F93" t="s">
        <v>7700</v>
      </c>
      <c r="G93" t="s">
        <v>7542</v>
      </c>
      <c r="H93" t="s">
        <v>5502</v>
      </c>
      <c r="I93" t="s">
        <v>7603</v>
      </c>
      <c r="J93" t="s">
        <v>3517</v>
      </c>
      <c r="K93" t="s">
        <v>7542</v>
      </c>
    </row>
    <row r="94" spans="1:15" x14ac:dyDescent="0.25">
      <c r="A94" t="s">
        <v>3705</v>
      </c>
      <c r="B94" t="s">
        <v>7533</v>
      </c>
      <c r="C94" t="s">
        <v>7470</v>
      </c>
      <c r="D94" t="s">
        <v>7533</v>
      </c>
      <c r="E94" t="s">
        <v>7604</v>
      </c>
      <c r="F94" t="s">
        <v>3517</v>
      </c>
      <c r="G94" t="s">
        <v>7542</v>
      </c>
    </row>
    <row r="95" spans="1:15" x14ac:dyDescent="0.25">
      <c r="A95" t="s">
        <v>3709</v>
      </c>
      <c r="B95" t="s">
        <v>7533</v>
      </c>
      <c r="C95" t="s">
        <v>7470</v>
      </c>
      <c r="D95" t="s">
        <v>7564</v>
      </c>
      <c r="E95" t="s">
        <v>7535</v>
      </c>
      <c r="F95" t="s">
        <v>7568</v>
      </c>
      <c r="G95" t="s">
        <v>7542</v>
      </c>
    </row>
    <row r="96" spans="1:15" x14ac:dyDescent="0.25">
      <c r="A96" t="s">
        <v>3714</v>
      </c>
      <c r="B96" t="s">
        <v>7533</v>
      </c>
      <c r="C96" t="s">
        <v>7470</v>
      </c>
      <c r="D96" t="s">
        <v>5502</v>
      </c>
      <c r="E96" t="s">
        <v>7581</v>
      </c>
      <c r="F96" t="s">
        <v>3517</v>
      </c>
      <c r="G96" t="s">
        <v>7542</v>
      </c>
    </row>
    <row r="97" spans="1:15" x14ac:dyDescent="0.25">
      <c r="A97" t="s">
        <v>7345</v>
      </c>
      <c r="B97" t="s">
        <v>7533</v>
      </c>
      <c r="C97" t="s">
        <v>7470</v>
      </c>
      <c r="D97" t="s">
        <v>7530</v>
      </c>
      <c r="E97" t="s">
        <v>7536</v>
      </c>
      <c r="F97" t="s">
        <v>7568</v>
      </c>
      <c r="G97" t="s">
        <v>7542</v>
      </c>
    </row>
    <row r="98" spans="1:15" x14ac:dyDescent="0.25">
      <c r="A98" t="s">
        <v>3722</v>
      </c>
      <c r="B98" t="s">
        <v>7533</v>
      </c>
      <c r="C98" t="s">
        <v>7470</v>
      </c>
      <c r="D98" t="s">
        <v>3571</v>
      </c>
      <c r="E98" t="s">
        <v>3436</v>
      </c>
      <c r="F98" t="s">
        <v>7544</v>
      </c>
      <c r="G98" t="s">
        <v>7542</v>
      </c>
    </row>
    <row r="99" spans="1:15" x14ac:dyDescent="0.25">
      <c r="A99" t="s">
        <v>4225</v>
      </c>
      <c r="B99" t="s">
        <v>7728</v>
      </c>
      <c r="C99" t="s">
        <v>7552</v>
      </c>
      <c r="D99" t="s">
        <v>3571</v>
      </c>
      <c r="E99" t="s">
        <v>3436</v>
      </c>
      <c r="F99" t="s">
        <v>7571</v>
      </c>
      <c r="G99" t="s">
        <v>7542</v>
      </c>
      <c r="H99" t="s">
        <v>3435</v>
      </c>
      <c r="I99" t="s">
        <v>7525</v>
      </c>
      <c r="J99" t="s">
        <v>7567</v>
      </c>
      <c r="K99" t="s">
        <v>7543</v>
      </c>
      <c r="L99" t="s">
        <v>3435</v>
      </c>
      <c r="M99" t="s">
        <v>7525</v>
      </c>
      <c r="N99" t="s">
        <v>7524</v>
      </c>
      <c r="O99" t="s">
        <v>7542</v>
      </c>
    </row>
    <row r="100" spans="1:15" x14ac:dyDescent="0.25">
      <c r="A100" t="s">
        <v>4232</v>
      </c>
      <c r="B100" t="s">
        <v>7727</v>
      </c>
      <c r="C100" t="s">
        <v>7552</v>
      </c>
      <c r="D100" t="s">
        <v>3571</v>
      </c>
      <c r="E100" t="s">
        <v>3436</v>
      </c>
      <c r="F100" t="s">
        <v>7567</v>
      </c>
      <c r="G100" t="s">
        <v>7543</v>
      </c>
      <c r="H100" t="s">
        <v>3571</v>
      </c>
      <c r="I100" t="s">
        <v>3436</v>
      </c>
      <c r="J100" t="s">
        <v>7524</v>
      </c>
      <c r="K100" t="s">
        <v>7542</v>
      </c>
    </row>
    <row r="101" spans="1:15" x14ac:dyDescent="0.25">
      <c r="A101" t="s">
        <v>4122</v>
      </c>
      <c r="B101" t="s">
        <v>7576</v>
      </c>
      <c r="C101" t="s">
        <v>7517</v>
      </c>
      <c r="D101" t="s">
        <v>7606</v>
      </c>
      <c r="E101" t="s">
        <v>7704</v>
      </c>
      <c r="F101" t="s">
        <v>7705</v>
      </c>
      <c r="G101" t="s">
        <v>7542</v>
      </c>
    </row>
    <row r="102" spans="1:15" x14ac:dyDescent="0.25">
      <c r="A102" t="s">
        <v>4014</v>
      </c>
      <c r="B102" t="s">
        <v>7576</v>
      </c>
      <c r="C102" t="s">
        <v>7517</v>
      </c>
      <c r="D102" t="s">
        <v>7566</v>
      </c>
      <c r="E102" t="s">
        <v>4237</v>
      </c>
      <c r="F102" t="s">
        <v>7705</v>
      </c>
      <c r="G102" t="s">
        <v>7542</v>
      </c>
      <c r="H102" t="s">
        <v>3582</v>
      </c>
      <c r="I102" t="s">
        <v>7696</v>
      </c>
      <c r="J102" t="s">
        <v>7705</v>
      </c>
      <c r="K102" t="s">
        <v>7543</v>
      </c>
    </row>
    <row r="103" spans="1:15" x14ac:dyDescent="0.25">
      <c r="A103" t="s">
        <v>4133</v>
      </c>
      <c r="B103" t="s">
        <v>7576</v>
      </c>
      <c r="C103" t="s">
        <v>7517</v>
      </c>
      <c r="D103" t="s">
        <v>3435</v>
      </c>
      <c r="E103" t="s">
        <v>7525</v>
      </c>
      <c r="F103" t="s">
        <v>7705</v>
      </c>
      <c r="G103" t="s">
        <v>7543</v>
      </c>
    </row>
    <row r="104" spans="1:15" x14ac:dyDescent="0.25">
      <c r="A104" t="s">
        <v>4144</v>
      </c>
      <c r="B104" t="s">
        <v>7576</v>
      </c>
      <c r="C104" t="s">
        <v>7517</v>
      </c>
      <c r="D104" t="s">
        <v>7573</v>
      </c>
      <c r="E104" t="s">
        <v>7692</v>
      </c>
      <c r="F104" t="s">
        <v>7705</v>
      </c>
      <c r="G104" t="s">
        <v>7542</v>
      </c>
    </row>
    <row r="105" spans="1:15" x14ac:dyDescent="0.25">
      <c r="A105" t="s">
        <v>4139</v>
      </c>
      <c r="B105" t="s">
        <v>7576</v>
      </c>
      <c r="C105" t="s">
        <v>7517</v>
      </c>
      <c r="D105" t="s">
        <v>3435</v>
      </c>
      <c r="E105" t="s">
        <v>7525</v>
      </c>
      <c r="F105" t="s">
        <v>7705</v>
      </c>
      <c r="G105" t="s">
        <v>7542</v>
      </c>
    </row>
    <row r="106" spans="1:15" x14ac:dyDescent="0.25">
      <c r="A106" t="s">
        <v>4128</v>
      </c>
      <c r="B106" t="s">
        <v>7576</v>
      </c>
      <c r="C106" t="s">
        <v>7517</v>
      </c>
      <c r="D106" t="s">
        <v>3435</v>
      </c>
      <c r="E106" t="s">
        <v>7471</v>
      </c>
      <c r="F106" t="s">
        <v>7705</v>
      </c>
      <c r="G106" t="s">
        <v>7543</v>
      </c>
    </row>
    <row r="107" spans="1:15" x14ac:dyDescent="0.25">
      <c r="A107" t="s">
        <v>4125</v>
      </c>
      <c r="B107" t="s">
        <v>7576</v>
      </c>
      <c r="C107" t="s">
        <v>7517</v>
      </c>
      <c r="D107" t="s">
        <v>3435</v>
      </c>
      <c r="E107" t="s">
        <v>7471</v>
      </c>
      <c r="F107" t="s">
        <v>7705</v>
      </c>
      <c r="G107" t="s">
        <v>7542</v>
      </c>
    </row>
    <row r="108" spans="1:15" x14ac:dyDescent="0.25">
      <c r="A108" t="s">
        <v>4114</v>
      </c>
      <c r="B108" t="s">
        <v>7576</v>
      </c>
      <c r="C108" t="s">
        <v>7517</v>
      </c>
      <c r="D108" t="s">
        <v>3514</v>
      </c>
      <c r="E108" t="s">
        <v>5657</v>
      </c>
      <c r="F108" t="s">
        <v>7705</v>
      </c>
      <c r="G108" t="s">
        <v>7543</v>
      </c>
    </row>
    <row r="109" spans="1:15" x14ac:dyDescent="0.25">
      <c r="A109" t="s">
        <v>4110</v>
      </c>
      <c r="B109" t="s">
        <v>7576</v>
      </c>
      <c r="C109" t="s">
        <v>7517</v>
      </c>
      <c r="D109" t="s">
        <v>3514</v>
      </c>
      <c r="E109" t="s">
        <v>5657</v>
      </c>
      <c r="F109" t="s">
        <v>7705</v>
      </c>
      <c r="G109" t="s">
        <v>7542</v>
      </c>
    </row>
    <row r="110" spans="1:15" x14ac:dyDescent="0.25">
      <c r="A110" t="s">
        <v>4119</v>
      </c>
      <c r="B110" t="s">
        <v>7576</v>
      </c>
      <c r="C110" t="s">
        <v>7517</v>
      </c>
      <c r="D110" t="s">
        <v>3673</v>
      </c>
      <c r="E110" t="s">
        <v>7699</v>
      </c>
      <c r="F110" t="s">
        <v>7705</v>
      </c>
      <c r="G110" t="s">
        <v>7542</v>
      </c>
    </row>
    <row r="111" spans="1:15" x14ac:dyDescent="0.25">
      <c r="A111" t="s">
        <v>4155</v>
      </c>
      <c r="B111" t="s">
        <v>7576</v>
      </c>
      <c r="C111" t="s">
        <v>7709</v>
      </c>
      <c r="D111" t="s">
        <v>7573</v>
      </c>
      <c r="E111" t="s">
        <v>7692</v>
      </c>
      <c r="F111" t="s">
        <v>7585</v>
      </c>
      <c r="G111" t="s">
        <v>7542</v>
      </c>
      <c r="H111" t="s">
        <v>7575</v>
      </c>
      <c r="I111" t="s">
        <v>7721</v>
      </c>
      <c r="J111" t="s">
        <v>7720</v>
      </c>
      <c r="K111" t="s">
        <v>7542</v>
      </c>
    </row>
    <row r="112" spans="1:15" x14ac:dyDescent="0.25">
      <c r="A112" t="s">
        <v>4175</v>
      </c>
      <c r="B112" t="s">
        <v>7576</v>
      </c>
      <c r="C112" t="s">
        <v>7709</v>
      </c>
      <c r="D112" t="s">
        <v>5502</v>
      </c>
      <c r="E112" t="s">
        <v>7605</v>
      </c>
      <c r="F112" t="s">
        <v>7585</v>
      </c>
      <c r="G112" t="s">
        <v>7542</v>
      </c>
      <c r="H112" t="s">
        <v>5502</v>
      </c>
      <c r="I112" t="s">
        <v>7723</v>
      </c>
      <c r="J112" t="s">
        <v>7720</v>
      </c>
      <c r="K112" t="s">
        <v>7542</v>
      </c>
    </row>
    <row r="113" spans="1:19" x14ac:dyDescent="0.25">
      <c r="A113" t="s">
        <v>4187</v>
      </c>
      <c r="B113" t="s">
        <v>7576</v>
      </c>
      <c r="C113" t="s">
        <v>7709</v>
      </c>
      <c r="D113" t="s">
        <v>3435</v>
      </c>
      <c r="E113" t="s">
        <v>7525</v>
      </c>
      <c r="F113" t="s">
        <v>7585</v>
      </c>
      <c r="G113" t="s">
        <v>7543</v>
      </c>
      <c r="H113" t="s">
        <v>7575</v>
      </c>
      <c r="I113" t="s">
        <v>7724</v>
      </c>
      <c r="J113" t="s">
        <v>7720</v>
      </c>
      <c r="K113" t="s">
        <v>7543</v>
      </c>
    </row>
    <row r="114" spans="1:19" x14ac:dyDescent="0.25">
      <c r="A114" t="s">
        <v>4153</v>
      </c>
      <c r="B114" t="s">
        <v>7576</v>
      </c>
      <c r="C114" t="s">
        <v>7709</v>
      </c>
      <c r="D114" t="s">
        <v>5502</v>
      </c>
      <c r="E114" t="s">
        <v>7701</v>
      </c>
      <c r="F114" t="s">
        <v>7585</v>
      </c>
      <c r="G114" t="s">
        <v>7542</v>
      </c>
      <c r="H114" t="s">
        <v>5502</v>
      </c>
      <c r="I114" t="s">
        <v>7702</v>
      </c>
      <c r="J114" t="s">
        <v>7720</v>
      </c>
      <c r="K114" t="s">
        <v>7542</v>
      </c>
      <c r="L114" t="s">
        <v>7703</v>
      </c>
      <c r="M114" t="s">
        <v>7554</v>
      </c>
      <c r="N114" t="s">
        <v>7720</v>
      </c>
      <c r="O114" t="s">
        <v>7542</v>
      </c>
    </row>
    <row r="115" spans="1:19" x14ac:dyDescent="0.25">
      <c r="A115" t="s">
        <v>4165</v>
      </c>
      <c r="B115" t="s">
        <v>7576</v>
      </c>
      <c r="C115" t="s">
        <v>7709</v>
      </c>
      <c r="D115" t="s">
        <v>5502</v>
      </c>
      <c r="E115" t="s">
        <v>7581</v>
      </c>
      <c r="F115" t="s">
        <v>7585</v>
      </c>
      <c r="G115" t="s">
        <v>7542</v>
      </c>
      <c r="H115" t="s">
        <v>5502</v>
      </c>
      <c r="I115" t="s">
        <v>7582</v>
      </c>
      <c r="J115" t="s">
        <v>7720</v>
      </c>
      <c r="K115" t="s">
        <v>7542</v>
      </c>
    </row>
    <row r="116" spans="1:19" x14ac:dyDescent="0.25">
      <c r="A116" t="s">
        <v>4171</v>
      </c>
      <c r="B116" t="s">
        <v>7576</v>
      </c>
      <c r="C116" t="s">
        <v>7709</v>
      </c>
      <c r="D116" t="s">
        <v>3435</v>
      </c>
      <c r="E116" t="s">
        <v>7471</v>
      </c>
      <c r="F116" t="s">
        <v>7585</v>
      </c>
      <c r="G116" t="s">
        <v>7542</v>
      </c>
      <c r="H116" t="s">
        <v>7575</v>
      </c>
      <c r="I116" t="s">
        <v>7553</v>
      </c>
      <c r="J116" t="s">
        <v>7720</v>
      </c>
      <c r="K116" t="s">
        <v>7542</v>
      </c>
    </row>
    <row r="117" spans="1:19" x14ac:dyDescent="0.25">
      <c r="A117" t="s">
        <v>4193</v>
      </c>
      <c r="B117" t="s">
        <v>7576</v>
      </c>
      <c r="C117" t="s">
        <v>7709</v>
      </c>
      <c r="D117" t="s">
        <v>5502</v>
      </c>
      <c r="E117" t="s">
        <v>7581</v>
      </c>
      <c r="F117" t="s">
        <v>7585</v>
      </c>
      <c r="G117" t="s">
        <v>7542</v>
      </c>
      <c r="H117" t="s">
        <v>5502</v>
      </c>
      <c r="I117" t="s">
        <v>7605</v>
      </c>
      <c r="J117" t="s">
        <v>7585</v>
      </c>
      <c r="K117" t="s">
        <v>7542</v>
      </c>
      <c r="L117" t="s">
        <v>5502</v>
      </c>
      <c r="M117" t="s">
        <v>7582</v>
      </c>
      <c r="N117" t="s">
        <v>7720</v>
      </c>
      <c r="O117" t="s">
        <v>7542</v>
      </c>
      <c r="P117" t="s">
        <v>5502</v>
      </c>
      <c r="Q117" t="s">
        <v>7723</v>
      </c>
      <c r="R117" t="s">
        <v>7720</v>
      </c>
      <c r="S117" t="s">
        <v>7542</v>
      </c>
    </row>
    <row r="118" spans="1:19" x14ac:dyDescent="0.25">
      <c r="A118" t="s">
        <v>4208</v>
      </c>
      <c r="B118" t="s">
        <v>7576</v>
      </c>
      <c r="C118" t="s">
        <v>7709</v>
      </c>
      <c r="D118" t="s">
        <v>3435</v>
      </c>
      <c r="E118" t="s">
        <v>7525</v>
      </c>
      <c r="F118" t="s">
        <v>7585</v>
      </c>
      <c r="G118" t="s">
        <v>7542</v>
      </c>
      <c r="H118" t="s">
        <v>7575</v>
      </c>
      <c r="I118" t="s">
        <v>7724</v>
      </c>
      <c r="J118" t="s">
        <v>7720</v>
      </c>
      <c r="K118" t="s">
        <v>7542</v>
      </c>
    </row>
    <row r="119" spans="1:19" x14ac:dyDescent="0.25">
      <c r="A119" t="s">
        <v>4213</v>
      </c>
      <c r="B119" t="s">
        <v>7576</v>
      </c>
      <c r="C119" t="s">
        <v>7709</v>
      </c>
      <c r="D119" t="s">
        <v>5502</v>
      </c>
      <c r="E119" t="s">
        <v>7603</v>
      </c>
      <c r="F119" t="s">
        <v>7585</v>
      </c>
      <c r="G119" t="s">
        <v>7542</v>
      </c>
      <c r="H119" t="s">
        <v>5502</v>
      </c>
      <c r="I119" t="s">
        <v>7722</v>
      </c>
      <c r="J119" t="s">
        <v>7720</v>
      </c>
      <c r="K119" t="s">
        <v>7542</v>
      </c>
    </row>
    <row r="120" spans="1:19" x14ac:dyDescent="0.25">
      <c r="A120" t="s">
        <v>4199</v>
      </c>
      <c r="B120" t="s">
        <v>7576</v>
      </c>
      <c r="C120" t="s">
        <v>7709</v>
      </c>
      <c r="D120" t="s">
        <v>3435</v>
      </c>
      <c r="E120" t="s">
        <v>7525</v>
      </c>
      <c r="F120" t="s">
        <v>7585</v>
      </c>
      <c r="G120" t="s">
        <v>7542</v>
      </c>
      <c r="H120" t="s">
        <v>7575</v>
      </c>
      <c r="I120" t="s">
        <v>7724</v>
      </c>
      <c r="J120" t="s">
        <v>7720</v>
      </c>
      <c r="K120" t="s">
        <v>7542</v>
      </c>
    </row>
    <row r="121" spans="1:19" x14ac:dyDescent="0.25">
      <c r="A121" t="s">
        <v>4204</v>
      </c>
      <c r="B121" t="s">
        <v>7576</v>
      </c>
      <c r="C121" t="s">
        <v>7709</v>
      </c>
      <c r="D121" t="s">
        <v>7566</v>
      </c>
      <c r="E121" t="s">
        <v>3445</v>
      </c>
      <c r="F121" t="s">
        <v>7585</v>
      </c>
      <c r="G121" t="s">
        <v>7542</v>
      </c>
    </row>
    <row r="122" spans="1:19" x14ac:dyDescent="0.25">
      <c r="A122" t="s">
        <v>4218</v>
      </c>
      <c r="B122" t="s">
        <v>7576</v>
      </c>
      <c r="C122" t="s">
        <v>7709</v>
      </c>
      <c r="D122" t="s">
        <v>3435</v>
      </c>
      <c r="E122" t="s">
        <v>7525</v>
      </c>
      <c r="F122" t="s">
        <v>7585</v>
      </c>
      <c r="G122" t="s">
        <v>7543</v>
      </c>
      <c r="H122" t="s">
        <v>7575</v>
      </c>
      <c r="I122" t="s">
        <v>7724</v>
      </c>
      <c r="J122" t="s">
        <v>7720</v>
      </c>
      <c r="K122" t="s">
        <v>7543</v>
      </c>
    </row>
    <row r="123" spans="1:19" x14ac:dyDescent="0.25">
      <c r="A123" t="s">
        <v>4221</v>
      </c>
      <c r="B123" t="s">
        <v>7576</v>
      </c>
      <c r="C123" t="s">
        <v>7709</v>
      </c>
      <c r="D123" t="s">
        <v>3452</v>
      </c>
    </row>
    <row r="124" spans="1:19" x14ac:dyDescent="0.25">
      <c r="A124" t="s">
        <v>4159</v>
      </c>
      <c r="B124" t="s">
        <v>7576</v>
      </c>
      <c r="C124" t="s">
        <v>7709</v>
      </c>
      <c r="D124" t="s">
        <v>5502</v>
      </c>
      <c r="E124" t="s">
        <v>7605</v>
      </c>
      <c r="F124" t="s">
        <v>7585</v>
      </c>
      <c r="G124" t="s">
        <v>7542</v>
      </c>
      <c r="H124" t="s">
        <v>5502</v>
      </c>
      <c r="I124" t="s">
        <v>7723</v>
      </c>
      <c r="J124" t="s">
        <v>7720</v>
      </c>
      <c r="K124" t="s">
        <v>7542</v>
      </c>
    </row>
    <row r="125" spans="1:19" x14ac:dyDescent="0.25">
      <c r="A125" t="s">
        <v>4181</v>
      </c>
      <c r="B125" t="s">
        <v>7576</v>
      </c>
      <c r="C125" t="s">
        <v>7709</v>
      </c>
      <c r="D125" t="s">
        <v>5502</v>
      </c>
      <c r="E125" t="s">
        <v>7581</v>
      </c>
      <c r="F125" t="s">
        <v>7585</v>
      </c>
      <c r="G125" t="s">
        <v>7542</v>
      </c>
      <c r="H125" t="s">
        <v>5502</v>
      </c>
      <c r="I125" t="s">
        <v>7582</v>
      </c>
      <c r="J125" t="s">
        <v>7720</v>
      </c>
      <c r="K125" t="s">
        <v>7542</v>
      </c>
    </row>
    <row r="126" spans="1:19" x14ac:dyDescent="0.25">
      <c r="A126" t="s">
        <v>3442</v>
      </c>
      <c r="B126" t="s">
        <v>7602</v>
      </c>
      <c r="C126" t="s">
        <v>7572</v>
      </c>
      <c r="D126" t="s">
        <v>7575</v>
      </c>
      <c r="E126" t="s">
        <v>7724</v>
      </c>
      <c r="F126" t="s">
        <v>7524</v>
      </c>
      <c r="G126" t="s">
        <v>7543</v>
      </c>
    </row>
    <row r="127" spans="1:19" x14ac:dyDescent="0.25">
      <c r="A127" t="s">
        <v>4005</v>
      </c>
      <c r="B127" t="s">
        <v>7576</v>
      </c>
      <c r="C127" t="s">
        <v>7708</v>
      </c>
      <c r="D127" t="s">
        <v>5502</v>
      </c>
      <c r="E127" t="s">
        <v>7582</v>
      </c>
      <c r="F127" t="s">
        <v>7695</v>
      </c>
      <c r="G127" t="s">
        <v>7542</v>
      </c>
    </row>
    <row r="128" spans="1:19" x14ac:dyDescent="0.25">
      <c r="A128" t="s">
        <v>4011</v>
      </c>
      <c r="B128" t="s">
        <v>7576</v>
      </c>
      <c r="C128" t="s">
        <v>7708</v>
      </c>
      <c r="D128" t="s">
        <v>3582</v>
      </c>
      <c r="E128" t="s">
        <v>7696</v>
      </c>
      <c r="F128" t="s">
        <v>7695</v>
      </c>
      <c r="G128" t="s">
        <v>7543</v>
      </c>
    </row>
    <row r="129" spans="1:15" x14ac:dyDescent="0.25">
      <c r="A129" t="s">
        <v>4017</v>
      </c>
      <c r="B129" t="s">
        <v>7576</v>
      </c>
      <c r="C129" t="s">
        <v>7708</v>
      </c>
      <c r="D129" t="s">
        <v>7575</v>
      </c>
      <c r="E129" t="s">
        <v>7697</v>
      </c>
      <c r="F129" t="s">
        <v>7695</v>
      </c>
      <c r="G129" t="s">
        <v>7542</v>
      </c>
    </row>
    <row r="130" spans="1:15" x14ac:dyDescent="0.25">
      <c r="A130" t="s">
        <v>4040</v>
      </c>
      <c r="B130" t="s">
        <v>7576</v>
      </c>
      <c r="C130" t="s">
        <v>7708</v>
      </c>
      <c r="D130" t="s">
        <v>5502</v>
      </c>
      <c r="E130" t="s">
        <v>7701</v>
      </c>
      <c r="F130" t="s">
        <v>7695</v>
      </c>
      <c r="G130" t="s">
        <v>7542</v>
      </c>
      <c r="H130" t="s">
        <v>5502</v>
      </c>
      <c r="I130" t="s">
        <v>7702</v>
      </c>
      <c r="J130" t="s">
        <v>7695</v>
      </c>
      <c r="K130" t="s">
        <v>7542</v>
      </c>
      <c r="L130" t="s">
        <v>7703</v>
      </c>
      <c r="M130" t="s">
        <v>7554</v>
      </c>
      <c r="N130" t="s">
        <v>7695</v>
      </c>
      <c r="O130" t="s">
        <v>7542</v>
      </c>
    </row>
    <row r="131" spans="1:15" x14ac:dyDescent="0.25">
      <c r="A131" t="s">
        <v>4022</v>
      </c>
      <c r="B131" t="s">
        <v>7576</v>
      </c>
      <c r="C131" t="s">
        <v>7708</v>
      </c>
      <c r="D131" t="s">
        <v>3582</v>
      </c>
      <c r="E131" t="s">
        <v>7696</v>
      </c>
      <c r="F131" t="s">
        <v>7695</v>
      </c>
      <c r="G131" t="s">
        <v>7542</v>
      </c>
    </row>
    <row r="132" spans="1:15" x14ac:dyDescent="0.25">
      <c r="A132" t="s">
        <v>4045</v>
      </c>
      <c r="B132" t="s">
        <v>7576</v>
      </c>
      <c r="C132" t="s">
        <v>7708</v>
      </c>
      <c r="D132" t="s">
        <v>7566</v>
      </c>
      <c r="E132" t="s">
        <v>4237</v>
      </c>
      <c r="F132" t="s">
        <v>7695</v>
      </c>
      <c r="G132" t="s">
        <v>7543</v>
      </c>
    </row>
    <row r="133" spans="1:15" x14ac:dyDescent="0.25">
      <c r="A133" t="s">
        <v>4029</v>
      </c>
      <c r="B133" t="s">
        <v>7576</v>
      </c>
      <c r="C133" t="s">
        <v>7708</v>
      </c>
      <c r="D133" t="s">
        <v>5502</v>
      </c>
      <c r="E133" t="s">
        <v>7698</v>
      </c>
      <c r="F133" t="s">
        <v>7695</v>
      </c>
      <c r="G133" t="s">
        <v>7542</v>
      </c>
    </row>
    <row r="134" spans="1:15" x14ac:dyDescent="0.25">
      <c r="A134" t="s">
        <v>4033</v>
      </c>
      <c r="B134" t="s">
        <v>7576</v>
      </c>
      <c r="C134" t="s">
        <v>7708</v>
      </c>
      <c r="D134" t="s">
        <v>3673</v>
      </c>
      <c r="E134" t="s">
        <v>7699</v>
      </c>
      <c r="F134" t="s">
        <v>7695</v>
      </c>
      <c r="G134" t="s">
        <v>7542</v>
      </c>
    </row>
    <row r="135" spans="1:15" x14ac:dyDescent="0.25">
      <c r="A135" t="s">
        <v>4257</v>
      </c>
      <c r="B135" t="s">
        <v>7551</v>
      </c>
      <c r="C135" t="s">
        <v>7555</v>
      </c>
      <c r="D135" t="s">
        <v>7575</v>
      </c>
      <c r="E135" t="s">
        <v>7724</v>
      </c>
      <c r="F135" t="s">
        <v>7557</v>
      </c>
      <c r="G135" t="s">
        <v>7543</v>
      </c>
    </row>
    <row r="136" spans="1:15" x14ac:dyDescent="0.25">
      <c r="A136" t="s">
        <v>7635</v>
      </c>
      <c r="B136" t="s">
        <v>7576</v>
      </c>
      <c r="C136" t="s">
        <v>7710</v>
      </c>
      <c r="D136" t="s">
        <v>7575</v>
      </c>
      <c r="E136" t="s">
        <v>7725</v>
      </c>
      <c r="F136" t="s">
        <v>7608</v>
      </c>
      <c r="G136" t="s">
        <v>7543</v>
      </c>
    </row>
    <row r="137" spans="1:15" x14ac:dyDescent="0.25">
      <c r="A137" t="s">
        <v>7614</v>
      </c>
      <c r="B137" t="s">
        <v>7576</v>
      </c>
      <c r="C137" t="s">
        <v>7710</v>
      </c>
      <c r="D137" t="s">
        <v>7575</v>
      </c>
      <c r="E137" t="s">
        <v>7697</v>
      </c>
      <c r="F137" t="s">
        <v>7608</v>
      </c>
      <c r="G137" t="s">
        <v>7542</v>
      </c>
    </row>
    <row r="138" spans="1:15" x14ac:dyDescent="0.25">
      <c r="A138" t="s">
        <v>7637</v>
      </c>
      <c r="B138" t="s">
        <v>7576</v>
      </c>
      <c r="C138" t="s">
        <v>7710</v>
      </c>
      <c r="D138" t="s">
        <v>7575</v>
      </c>
      <c r="E138" t="s">
        <v>7724</v>
      </c>
      <c r="F138" t="s">
        <v>7608</v>
      </c>
      <c r="G138" t="s">
        <v>7543</v>
      </c>
    </row>
    <row r="139" spans="1:15" x14ac:dyDescent="0.25">
      <c r="A139" t="s">
        <v>7612</v>
      </c>
      <c r="B139" t="s">
        <v>7576</v>
      </c>
      <c r="C139" t="s">
        <v>7710</v>
      </c>
      <c r="D139" t="s">
        <v>5502</v>
      </c>
      <c r="E139" t="s">
        <v>7702</v>
      </c>
      <c r="F139" t="s">
        <v>7608</v>
      </c>
      <c r="G139" t="s">
        <v>7542</v>
      </c>
      <c r="H139" t="s">
        <v>7703</v>
      </c>
      <c r="I139" t="s">
        <v>7554</v>
      </c>
      <c r="J139" t="s">
        <v>7608</v>
      </c>
      <c r="K139" t="s">
        <v>7542</v>
      </c>
    </row>
    <row r="140" spans="1:15" x14ac:dyDescent="0.25">
      <c r="A140" t="s">
        <v>7633</v>
      </c>
      <c r="B140" t="s">
        <v>7576</v>
      </c>
      <c r="C140" t="s">
        <v>7710</v>
      </c>
      <c r="D140" t="s">
        <v>5502</v>
      </c>
      <c r="E140" t="s">
        <v>7722</v>
      </c>
      <c r="F140" t="s">
        <v>7608</v>
      </c>
      <c r="G140" t="s">
        <v>7542</v>
      </c>
    </row>
    <row r="141" spans="1:15" x14ac:dyDescent="0.25">
      <c r="A141" t="s">
        <v>7632</v>
      </c>
      <c r="B141" t="s">
        <v>7576</v>
      </c>
      <c r="C141" t="s">
        <v>7710</v>
      </c>
      <c r="D141" t="s">
        <v>7575</v>
      </c>
      <c r="E141" t="s">
        <v>7732</v>
      </c>
      <c r="F141" t="s">
        <v>7608</v>
      </c>
      <c r="G141" t="s">
        <v>7543</v>
      </c>
    </row>
    <row r="142" spans="1:15" x14ac:dyDescent="0.25">
      <c r="A142" t="s">
        <v>7634</v>
      </c>
      <c r="B142" t="s">
        <v>7576</v>
      </c>
      <c r="C142" t="s">
        <v>7710</v>
      </c>
      <c r="D142" t="s">
        <v>7575</v>
      </c>
      <c r="E142" t="s">
        <v>7724</v>
      </c>
      <c r="F142" t="s">
        <v>7608</v>
      </c>
      <c r="G142" t="s">
        <v>7543</v>
      </c>
    </row>
    <row r="143" spans="1:15" x14ac:dyDescent="0.25">
      <c r="A143" t="s">
        <v>7610</v>
      </c>
      <c r="B143" t="s">
        <v>7576</v>
      </c>
      <c r="C143" t="s">
        <v>7710</v>
      </c>
      <c r="D143" t="s">
        <v>3452</v>
      </c>
    </row>
    <row r="144" spans="1:15" x14ac:dyDescent="0.25">
      <c r="A144" t="s">
        <v>7647</v>
      </c>
      <c r="B144" t="s">
        <v>7576</v>
      </c>
      <c r="C144" t="s">
        <v>7710</v>
      </c>
      <c r="D144" t="s">
        <v>7575</v>
      </c>
      <c r="E144" t="s">
        <v>7697</v>
      </c>
      <c r="F144" t="s">
        <v>7608</v>
      </c>
      <c r="G144" t="s">
        <v>7542</v>
      </c>
    </row>
    <row r="145" spans="1:11" x14ac:dyDescent="0.25">
      <c r="A145" t="s">
        <v>7636</v>
      </c>
      <c r="B145" t="s">
        <v>7576</v>
      </c>
      <c r="C145" t="s">
        <v>7710</v>
      </c>
      <c r="D145" t="s">
        <v>7575</v>
      </c>
      <c r="E145" t="s">
        <v>7545</v>
      </c>
      <c r="F145" t="s">
        <v>7608</v>
      </c>
      <c r="G145" t="s">
        <v>7542</v>
      </c>
    </row>
    <row r="146" spans="1:11" x14ac:dyDescent="0.25">
      <c r="A146" t="s">
        <v>7638</v>
      </c>
      <c r="B146" t="s">
        <v>7576</v>
      </c>
      <c r="C146" t="s">
        <v>7710</v>
      </c>
      <c r="D146" t="s">
        <v>7575</v>
      </c>
      <c r="E146" t="s">
        <v>7726</v>
      </c>
      <c r="F146" t="s">
        <v>7608</v>
      </c>
      <c r="G146" t="s">
        <v>7542</v>
      </c>
    </row>
    <row r="147" spans="1:11" x14ac:dyDescent="0.25">
      <c r="A147" t="s">
        <v>3717</v>
      </c>
      <c r="B147" t="s">
        <v>7576</v>
      </c>
      <c r="C147" t="s">
        <v>7710</v>
      </c>
      <c r="D147" t="s">
        <v>7564</v>
      </c>
      <c r="E147" t="s">
        <v>7609</v>
      </c>
      <c r="F147" t="s">
        <v>7608</v>
      </c>
      <c r="G147" t="s">
        <v>7542</v>
      </c>
    </row>
    <row r="148" spans="1:11" x14ac:dyDescent="0.25">
      <c r="A148" t="s">
        <v>7741</v>
      </c>
      <c r="B148" t="s">
        <v>7520</v>
      </c>
      <c r="C148" t="s">
        <v>7572</v>
      </c>
      <c r="D148" t="s">
        <v>3435</v>
      </c>
      <c r="E148" t="s">
        <v>7525</v>
      </c>
      <c r="F148" t="s">
        <v>7736</v>
      </c>
      <c r="G148" t="s">
        <v>7543</v>
      </c>
      <c r="H148" t="s">
        <v>7573</v>
      </c>
      <c r="I148" t="s">
        <v>7692</v>
      </c>
      <c r="J148" t="s">
        <v>7736</v>
      </c>
      <c r="K148" t="s">
        <v>7543</v>
      </c>
    </row>
    <row r="149" spans="1:11" x14ac:dyDescent="0.25">
      <c r="A149" t="s">
        <v>7742</v>
      </c>
      <c r="B149" t="s">
        <v>7743</v>
      </c>
      <c r="C149" t="s">
        <v>7572</v>
      </c>
      <c r="D149" t="s">
        <v>3435</v>
      </c>
      <c r="E149" t="s">
        <v>7525</v>
      </c>
      <c r="F149" t="s">
        <v>7744</v>
      </c>
      <c r="G149" t="s">
        <v>7542</v>
      </c>
    </row>
    <row r="150" spans="1:11" x14ac:dyDescent="0.25">
      <c r="A150" t="s">
        <v>7745</v>
      </c>
      <c r="B150" t="s">
        <v>7586</v>
      </c>
      <c r="C150" t="s">
        <v>7572</v>
      </c>
      <c r="D150" t="s">
        <v>7575</v>
      </c>
      <c r="E150" t="s">
        <v>7730</v>
      </c>
      <c r="F150" t="s">
        <v>7586</v>
      </c>
      <c r="G150" t="s">
        <v>7542</v>
      </c>
    </row>
    <row r="151" spans="1:11" x14ac:dyDescent="0.25">
      <c r="A151" t="s">
        <v>4253</v>
      </c>
      <c r="B151" t="s">
        <v>7746</v>
      </c>
      <c r="C151" t="s">
        <v>7549</v>
      </c>
      <c r="D151" t="s">
        <v>5502</v>
      </c>
      <c r="E151" t="s">
        <v>7702</v>
      </c>
      <c r="F151" t="s">
        <v>7747</v>
      </c>
      <c r="G151" t="s">
        <v>7542</v>
      </c>
    </row>
    <row r="152" spans="1:11" x14ac:dyDescent="0.25">
      <c r="A152" t="s">
        <v>7591</v>
      </c>
      <c r="B152" t="s">
        <v>7748</v>
      </c>
      <c r="C152" t="s">
        <v>7549</v>
      </c>
      <c r="D152" t="s">
        <v>5502</v>
      </c>
      <c r="E152" t="s">
        <v>7698</v>
      </c>
      <c r="F152" t="s">
        <v>7747</v>
      </c>
      <c r="G152" t="s">
        <v>7542</v>
      </c>
    </row>
    <row r="153" spans="1:11" x14ac:dyDescent="0.25">
      <c r="A153" t="s">
        <v>7749</v>
      </c>
      <c r="B153" t="s">
        <v>7520</v>
      </c>
      <c r="C153" t="s">
        <v>7572</v>
      </c>
      <c r="D153" t="s">
        <v>7566</v>
      </c>
      <c r="E153" t="s">
        <v>7739</v>
      </c>
      <c r="F153" t="s">
        <v>7520</v>
      </c>
      <c r="G153" t="s">
        <v>7542</v>
      </c>
      <c r="H153" t="s">
        <v>7575</v>
      </c>
      <c r="I153" t="s">
        <v>7724</v>
      </c>
      <c r="J153" t="s">
        <v>7568</v>
      </c>
      <c r="K153" t="s">
        <v>7543</v>
      </c>
    </row>
    <row r="154" spans="1:11" x14ac:dyDescent="0.25">
      <c r="A154" t="s">
        <v>7797</v>
      </c>
    </row>
    <row r="155" spans="1:11" x14ac:dyDescent="0.25">
      <c r="A155" t="s">
        <v>7799</v>
      </c>
    </row>
    <row r="156" spans="1:11" x14ac:dyDescent="0.25">
      <c r="A156" t="s">
        <v>7811</v>
      </c>
    </row>
    <row r="157" spans="1:11" x14ac:dyDescent="0.25">
      <c r="A157" t="s">
        <v>7813</v>
      </c>
    </row>
    <row r="158" spans="1:11" x14ac:dyDescent="0.25">
      <c r="A158" t="s">
        <v>7816</v>
      </c>
    </row>
  </sheetData>
  <phoneticPr fontId="8" type="noConversion"/>
  <pageMargins left="0.7" right="0.7" top="0.75" bottom="0.75" header="0.3" footer="0.3"/>
  <tableParts count="5">
    <tablePart r:id="rId1"/>
    <tablePart r:id="rId2"/>
    <tablePart r:id="rId3"/>
    <tablePart r:id="rId4"/>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9"/>
  <sheetViews>
    <sheetView zoomScale="85" zoomScaleNormal="85" workbookViewId="0">
      <selection activeCell="A9" sqref="A9"/>
    </sheetView>
  </sheetViews>
  <sheetFormatPr defaultColWidth="8.7109375" defaultRowHeight="15" x14ac:dyDescent="0.25"/>
  <cols>
    <col min="1" max="1" width="20.42578125" customWidth="1"/>
    <col min="2" max="2" width="11.42578125" customWidth="1"/>
    <col min="3" max="3" width="18.7109375" customWidth="1"/>
    <col min="4" max="4" width="12.7109375" customWidth="1"/>
    <col min="5" max="5" width="156.28515625" customWidth="1"/>
  </cols>
  <sheetData>
    <row r="1" spans="1:5" ht="15" customHeight="1" x14ac:dyDescent="0.25">
      <c r="A1" t="s">
        <v>165</v>
      </c>
      <c r="B1" t="s">
        <v>3727</v>
      </c>
      <c r="C1" t="s">
        <v>1</v>
      </c>
      <c r="D1" t="s">
        <v>167</v>
      </c>
      <c r="E1" t="s">
        <v>3490</v>
      </c>
    </row>
    <row r="2" spans="1:5" ht="15" customHeight="1" x14ac:dyDescent="0.25">
      <c r="A2" t="s">
        <v>4341</v>
      </c>
      <c r="B2" t="s">
        <v>4342</v>
      </c>
      <c r="C2" t="s">
        <v>1046</v>
      </c>
      <c r="D2" t="s">
        <v>4343</v>
      </c>
      <c r="E2" t="s">
        <v>4344</v>
      </c>
    </row>
    <row r="3" spans="1:5" ht="15" customHeight="1" x14ac:dyDescent="0.25">
      <c r="A3" t="s">
        <v>4345</v>
      </c>
      <c r="B3" t="s">
        <v>4346</v>
      </c>
      <c r="C3" t="s">
        <v>1046</v>
      </c>
      <c r="D3" t="s">
        <v>4347</v>
      </c>
      <c r="E3" t="s">
        <v>4344</v>
      </c>
    </row>
    <row r="4" spans="1:5" ht="15" customHeight="1" x14ac:dyDescent="0.25">
      <c r="A4" t="s">
        <v>4348</v>
      </c>
      <c r="B4" t="s">
        <v>4346</v>
      </c>
      <c r="C4" t="s">
        <v>1046</v>
      </c>
      <c r="D4" t="s">
        <v>4349</v>
      </c>
      <c r="E4" t="s">
        <v>4344</v>
      </c>
    </row>
    <row r="5" spans="1:5" ht="15" customHeight="1" x14ac:dyDescent="0.25">
      <c r="A5" t="s">
        <v>4350</v>
      </c>
      <c r="B5" t="s">
        <v>4351</v>
      </c>
      <c r="C5" t="s">
        <v>1046</v>
      </c>
      <c r="D5" t="s">
        <v>4352</v>
      </c>
      <c r="E5" t="s">
        <v>4344</v>
      </c>
    </row>
    <row r="6" spans="1:5" ht="15" customHeight="1" x14ac:dyDescent="0.25">
      <c r="A6" t="s">
        <v>4353</v>
      </c>
      <c r="B6" t="s">
        <v>4351</v>
      </c>
      <c r="C6" t="s">
        <v>1046</v>
      </c>
      <c r="D6" t="s">
        <v>4354</v>
      </c>
      <c r="E6" t="s">
        <v>4344</v>
      </c>
    </row>
    <row r="7" spans="1:5" ht="15" customHeight="1" x14ac:dyDescent="0.25">
      <c r="A7" t="s">
        <v>4355</v>
      </c>
      <c r="B7" t="s">
        <v>4342</v>
      </c>
      <c r="C7" t="s">
        <v>160</v>
      </c>
      <c r="D7" t="s">
        <v>4343</v>
      </c>
      <c r="E7" t="s">
        <v>4356</v>
      </c>
    </row>
    <row r="8" spans="1:5" ht="15" customHeight="1" x14ac:dyDescent="0.25">
      <c r="A8" t="s">
        <v>4279</v>
      </c>
      <c r="B8" t="s">
        <v>4342</v>
      </c>
      <c r="C8" t="s">
        <v>160</v>
      </c>
      <c r="D8" t="s">
        <v>4357</v>
      </c>
      <c r="E8" t="s">
        <v>4356</v>
      </c>
    </row>
    <row r="9" spans="1:5" ht="15" customHeight="1" x14ac:dyDescent="0.25">
      <c r="A9" t="s">
        <v>4281</v>
      </c>
      <c r="B9" t="s">
        <v>4342</v>
      </c>
      <c r="C9" t="s">
        <v>160</v>
      </c>
      <c r="D9" t="s">
        <v>4358</v>
      </c>
      <c r="E9" t="s">
        <v>4356</v>
      </c>
    </row>
    <row r="10" spans="1:5" ht="15" customHeight="1" x14ac:dyDescent="0.25">
      <c r="A10" t="s">
        <v>4359</v>
      </c>
      <c r="B10" t="s">
        <v>4346</v>
      </c>
      <c r="C10" t="s">
        <v>160</v>
      </c>
      <c r="D10" t="s">
        <v>4347</v>
      </c>
      <c r="E10" t="s">
        <v>4356</v>
      </c>
    </row>
    <row r="11" spans="1:5" ht="15" customHeight="1" x14ac:dyDescent="0.25">
      <c r="A11" t="s">
        <v>4360</v>
      </c>
      <c r="B11" t="s">
        <v>4346</v>
      </c>
      <c r="C11" t="s">
        <v>160</v>
      </c>
      <c r="D11" t="s">
        <v>4361</v>
      </c>
      <c r="E11" t="s">
        <v>4356</v>
      </c>
    </row>
    <row r="12" spans="1:5" ht="15" customHeight="1" x14ac:dyDescent="0.25">
      <c r="A12" t="s">
        <v>4362</v>
      </c>
      <c r="B12" t="s">
        <v>4346</v>
      </c>
      <c r="C12" t="s">
        <v>160</v>
      </c>
      <c r="D12" t="s">
        <v>4354</v>
      </c>
      <c r="E12" t="s">
        <v>4356</v>
      </c>
    </row>
    <row r="13" spans="1:5" ht="15" customHeight="1" x14ac:dyDescent="0.25">
      <c r="A13" t="s">
        <v>4363</v>
      </c>
      <c r="B13" t="s">
        <v>4351</v>
      </c>
      <c r="C13" t="s">
        <v>160</v>
      </c>
      <c r="D13" t="s">
        <v>4364</v>
      </c>
      <c r="E13" t="s">
        <v>4356</v>
      </c>
    </row>
    <row r="14" spans="1:5" ht="15" customHeight="1" x14ac:dyDescent="0.25">
      <c r="A14" t="s">
        <v>4365</v>
      </c>
      <c r="B14" t="s">
        <v>4351</v>
      </c>
      <c r="C14" t="s">
        <v>160</v>
      </c>
      <c r="D14" t="s">
        <v>4366</v>
      </c>
      <c r="E14" t="s">
        <v>4356</v>
      </c>
    </row>
    <row r="15" spans="1:5" ht="15" customHeight="1" x14ac:dyDescent="0.25">
      <c r="A15" t="s">
        <v>4367</v>
      </c>
      <c r="B15" t="s">
        <v>4351</v>
      </c>
      <c r="C15" t="s">
        <v>160</v>
      </c>
      <c r="D15" t="s">
        <v>4368</v>
      </c>
      <c r="E15" t="s">
        <v>4356</v>
      </c>
    </row>
    <row r="16" spans="1:5" ht="15" customHeight="1" x14ac:dyDescent="0.25">
      <c r="A16" t="s">
        <v>4369</v>
      </c>
      <c r="B16" t="s">
        <v>4342</v>
      </c>
      <c r="C16" t="s">
        <v>1294</v>
      </c>
      <c r="D16" t="s">
        <v>4354</v>
      </c>
      <c r="E16" t="s">
        <v>4370</v>
      </c>
    </row>
    <row r="17" spans="1:5" ht="15" customHeight="1" x14ac:dyDescent="0.25">
      <c r="A17" t="s">
        <v>4371</v>
      </c>
      <c r="B17" t="s">
        <v>4342</v>
      </c>
      <c r="C17" t="s">
        <v>1294</v>
      </c>
      <c r="D17" t="s">
        <v>4357</v>
      </c>
      <c r="E17" t="s">
        <v>4370</v>
      </c>
    </row>
    <row r="18" spans="1:5" ht="15" customHeight="1" x14ac:dyDescent="0.25">
      <c r="A18" t="s">
        <v>4372</v>
      </c>
      <c r="B18" t="s">
        <v>4346</v>
      </c>
      <c r="C18" t="s">
        <v>1294</v>
      </c>
      <c r="D18" t="s">
        <v>4361</v>
      </c>
      <c r="E18" t="s">
        <v>4370</v>
      </c>
    </row>
    <row r="19" spans="1:5" ht="15" customHeight="1" x14ac:dyDescent="0.25">
      <c r="A19" t="s">
        <v>4368</v>
      </c>
      <c r="B19" t="s">
        <v>4346</v>
      </c>
      <c r="C19" t="s">
        <v>1294</v>
      </c>
      <c r="D19" t="s">
        <v>4368</v>
      </c>
      <c r="E19" t="s">
        <v>4370</v>
      </c>
    </row>
    <row r="20" spans="1:5" ht="15" customHeight="1" x14ac:dyDescent="0.25">
      <c r="A20" t="s">
        <v>4373</v>
      </c>
      <c r="B20" t="s">
        <v>4351</v>
      </c>
      <c r="C20" t="s">
        <v>1294</v>
      </c>
      <c r="D20" t="s">
        <v>4343</v>
      </c>
      <c r="E20" t="s">
        <v>4370</v>
      </c>
    </row>
    <row r="21" spans="1:5" ht="15" customHeight="1" x14ac:dyDescent="0.25">
      <c r="A21" t="s">
        <v>4374</v>
      </c>
      <c r="B21" t="s">
        <v>4342</v>
      </c>
      <c r="C21" t="s">
        <v>2136</v>
      </c>
      <c r="D21" t="s">
        <v>4375</v>
      </c>
      <c r="E21" t="s">
        <v>4376</v>
      </c>
    </row>
    <row r="22" spans="1:5" ht="15" customHeight="1" x14ac:dyDescent="0.25">
      <c r="A22" t="s">
        <v>4377</v>
      </c>
      <c r="B22" t="s">
        <v>4342</v>
      </c>
      <c r="C22" t="s">
        <v>2136</v>
      </c>
      <c r="D22" t="s">
        <v>4378</v>
      </c>
      <c r="E22" t="s">
        <v>4376</v>
      </c>
    </row>
    <row r="23" spans="1:5" ht="15" customHeight="1" x14ac:dyDescent="0.25">
      <c r="A23" t="s">
        <v>4379</v>
      </c>
      <c r="B23" t="s">
        <v>4342</v>
      </c>
      <c r="C23" t="s">
        <v>2136</v>
      </c>
      <c r="D23" t="s">
        <v>4349</v>
      </c>
      <c r="E23" t="s">
        <v>4376</v>
      </c>
    </row>
    <row r="24" spans="1:5" ht="15" customHeight="1" x14ac:dyDescent="0.25">
      <c r="A24" t="s">
        <v>4380</v>
      </c>
      <c r="B24" t="s">
        <v>4342</v>
      </c>
      <c r="C24" t="s">
        <v>2136</v>
      </c>
      <c r="D24" t="s">
        <v>4381</v>
      </c>
      <c r="E24" t="s">
        <v>4376</v>
      </c>
    </row>
    <row r="25" spans="1:5" ht="15" customHeight="1" x14ac:dyDescent="0.25">
      <c r="A25" t="s">
        <v>4382</v>
      </c>
      <c r="B25" t="s">
        <v>4346</v>
      </c>
      <c r="C25" t="s">
        <v>2136</v>
      </c>
      <c r="D25" t="s">
        <v>4349</v>
      </c>
      <c r="E25" t="s">
        <v>4376</v>
      </c>
    </row>
    <row r="26" spans="1:5" ht="15" customHeight="1" x14ac:dyDescent="0.25">
      <c r="A26" t="s">
        <v>4383</v>
      </c>
      <c r="B26" t="s">
        <v>4346</v>
      </c>
      <c r="C26" t="s">
        <v>2136</v>
      </c>
      <c r="D26" t="s">
        <v>4357</v>
      </c>
      <c r="E26" t="s">
        <v>4376</v>
      </c>
    </row>
    <row r="27" spans="1:5" ht="15" customHeight="1" x14ac:dyDescent="0.25">
      <c r="A27" t="s">
        <v>4384</v>
      </c>
      <c r="B27" t="s">
        <v>4346</v>
      </c>
      <c r="C27" t="s">
        <v>2136</v>
      </c>
      <c r="D27" t="s">
        <v>4375</v>
      </c>
      <c r="E27" t="s">
        <v>4376</v>
      </c>
    </row>
    <row r="28" spans="1:5" ht="15" customHeight="1" x14ac:dyDescent="0.25">
      <c r="A28" t="s">
        <v>4385</v>
      </c>
      <c r="B28" t="s">
        <v>4346</v>
      </c>
      <c r="C28" t="s">
        <v>2136</v>
      </c>
      <c r="D28" t="s">
        <v>4386</v>
      </c>
      <c r="E28" t="s">
        <v>4376</v>
      </c>
    </row>
    <row r="29" spans="1:5" ht="15" customHeight="1" x14ac:dyDescent="0.25">
      <c r="A29" t="s">
        <v>4387</v>
      </c>
      <c r="B29" t="s">
        <v>4351</v>
      </c>
      <c r="C29" t="s">
        <v>2136</v>
      </c>
      <c r="D29" t="s">
        <v>4388</v>
      </c>
      <c r="E29" t="s">
        <v>4376</v>
      </c>
    </row>
    <row r="30" spans="1:5" ht="15" customHeight="1" x14ac:dyDescent="0.25">
      <c r="A30" t="s">
        <v>4389</v>
      </c>
      <c r="B30" t="s">
        <v>4351</v>
      </c>
      <c r="C30" t="s">
        <v>2136</v>
      </c>
      <c r="D30" t="s">
        <v>4390</v>
      </c>
      <c r="E30" t="s">
        <v>4376</v>
      </c>
    </row>
    <row r="31" spans="1:5" ht="15" customHeight="1" x14ac:dyDescent="0.25">
      <c r="A31" t="s">
        <v>4391</v>
      </c>
      <c r="B31" t="s">
        <v>4342</v>
      </c>
      <c r="C31" t="s">
        <v>553</v>
      </c>
      <c r="D31" t="s">
        <v>4381</v>
      </c>
      <c r="E31" t="s">
        <v>4392</v>
      </c>
    </row>
    <row r="32" spans="1:5" ht="15" customHeight="1" x14ac:dyDescent="0.25">
      <c r="A32" t="s">
        <v>4393</v>
      </c>
      <c r="B32" t="s">
        <v>4351</v>
      </c>
      <c r="C32" t="s">
        <v>553</v>
      </c>
      <c r="D32" t="s">
        <v>4381</v>
      </c>
      <c r="E32" t="s">
        <v>4392</v>
      </c>
    </row>
    <row r="33" spans="1:5" ht="15" customHeight="1" x14ac:dyDescent="0.25">
      <c r="A33" t="s">
        <v>4394</v>
      </c>
      <c r="B33" t="s">
        <v>4346</v>
      </c>
      <c r="C33" t="s">
        <v>553</v>
      </c>
      <c r="D33" t="s">
        <v>4347</v>
      </c>
      <c r="E33" t="s">
        <v>4392</v>
      </c>
    </row>
    <row r="34" spans="1:5" ht="15" customHeight="1" x14ac:dyDescent="0.25">
      <c r="A34" t="s">
        <v>4395</v>
      </c>
      <c r="B34" t="s">
        <v>4351</v>
      </c>
      <c r="C34" t="s">
        <v>553</v>
      </c>
      <c r="D34" t="s">
        <v>4390</v>
      </c>
      <c r="E34" t="s">
        <v>4392</v>
      </c>
    </row>
    <row r="35" spans="1:5" ht="15" customHeight="1" x14ac:dyDescent="0.25">
      <c r="A35" t="s">
        <v>4396</v>
      </c>
      <c r="B35" t="s">
        <v>4346</v>
      </c>
      <c r="C35" t="s">
        <v>553</v>
      </c>
      <c r="D35" t="s">
        <v>4375</v>
      </c>
      <c r="E35" t="s">
        <v>4392</v>
      </c>
    </row>
    <row r="36" spans="1:5" ht="15" customHeight="1" x14ac:dyDescent="0.25">
      <c r="A36" t="s">
        <v>4397</v>
      </c>
      <c r="B36" t="s">
        <v>4342</v>
      </c>
      <c r="C36" t="s">
        <v>553</v>
      </c>
      <c r="D36" t="s">
        <v>4347</v>
      </c>
      <c r="E36" t="s">
        <v>4392</v>
      </c>
    </row>
    <row r="37" spans="1:5" ht="15" customHeight="1" x14ac:dyDescent="0.25">
      <c r="A37" t="s">
        <v>4398</v>
      </c>
      <c r="B37" t="s">
        <v>4342</v>
      </c>
      <c r="C37" t="s">
        <v>501</v>
      </c>
      <c r="D37" t="s">
        <v>4378</v>
      </c>
      <c r="E37" t="s">
        <v>4399</v>
      </c>
    </row>
    <row r="38" spans="1:5" ht="15" customHeight="1" x14ac:dyDescent="0.25">
      <c r="A38" t="s">
        <v>4400</v>
      </c>
      <c r="B38" t="s">
        <v>4346</v>
      </c>
      <c r="C38" t="s">
        <v>501</v>
      </c>
      <c r="D38" t="s">
        <v>4361</v>
      </c>
      <c r="E38" t="s">
        <v>4399</v>
      </c>
    </row>
    <row r="39" spans="1:5" ht="15" customHeight="1" x14ac:dyDescent="0.25">
      <c r="A39" t="s">
        <v>4401</v>
      </c>
      <c r="B39" t="s">
        <v>4351</v>
      </c>
      <c r="C39" t="s">
        <v>501</v>
      </c>
      <c r="D39" t="s">
        <v>4368</v>
      </c>
      <c r="E39" t="s">
        <v>4399</v>
      </c>
    </row>
  </sheetData>
  <pageMargins left="0.7" right="0.7" top="0.75" bottom="0.75" header="0.511811023622047" footer="0.511811023622047"/>
  <pageSetup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27"/>
  <sheetViews>
    <sheetView topLeftCell="A79" zoomScale="85" zoomScaleNormal="85" workbookViewId="0">
      <selection activeCell="C100" sqref="C100"/>
    </sheetView>
  </sheetViews>
  <sheetFormatPr defaultColWidth="8.7109375" defaultRowHeight="15" x14ac:dyDescent="0.25"/>
  <cols>
    <col min="1" max="1" width="32" customWidth="1"/>
    <col min="2" max="2" width="11.140625" customWidth="1"/>
    <col min="3" max="3" width="14.5703125" customWidth="1"/>
    <col min="4" max="4" width="125.85546875" customWidth="1"/>
    <col min="5" max="5" width="80.28515625" customWidth="1"/>
    <col min="6" max="6" width="23.42578125" customWidth="1"/>
    <col min="7" max="7" width="24.28515625" customWidth="1"/>
    <col min="8" max="8" width="20.42578125" customWidth="1"/>
    <col min="9" max="9" width="7" customWidth="1"/>
    <col min="10" max="10" width="17.42578125" customWidth="1"/>
  </cols>
  <sheetData>
    <row r="1" spans="1:10" ht="15" customHeight="1" x14ac:dyDescent="0.25">
      <c r="A1" t="s">
        <v>165</v>
      </c>
      <c r="B1" t="s">
        <v>3489</v>
      </c>
      <c r="C1" t="s">
        <v>167</v>
      </c>
      <c r="D1" t="s">
        <v>3447</v>
      </c>
      <c r="E1" t="s">
        <v>3490</v>
      </c>
      <c r="F1" t="s">
        <v>3491</v>
      </c>
      <c r="G1" t="s">
        <v>3492</v>
      </c>
      <c r="H1" t="s">
        <v>171</v>
      </c>
      <c r="I1" t="s">
        <v>4</v>
      </c>
      <c r="J1" t="s">
        <v>3494</v>
      </c>
    </row>
    <row r="2" spans="1:10" ht="15" customHeight="1" x14ac:dyDescent="0.25">
      <c r="A2" t="s">
        <v>3495</v>
      </c>
      <c r="B2" t="s">
        <v>3496</v>
      </c>
      <c r="C2" t="s">
        <v>3497</v>
      </c>
      <c r="D2" t="s">
        <v>4402</v>
      </c>
      <c r="E2" t="s">
        <v>4403</v>
      </c>
      <c r="F2" t="s">
        <v>497</v>
      </c>
      <c r="G2" t="s">
        <v>3500</v>
      </c>
      <c r="H2" t="s">
        <v>3501</v>
      </c>
      <c r="I2" t="s">
        <v>3452</v>
      </c>
      <c r="J2" t="s">
        <v>3435</v>
      </c>
    </row>
    <row r="3" spans="1:10" ht="15" customHeight="1" x14ac:dyDescent="0.25">
      <c r="A3" t="s">
        <v>3502</v>
      </c>
      <c r="B3" t="s">
        <v>41</v>
      </c>
      <c r="C3" t="s">
        <v>3503</v>
      </c>
      <c r="D3" t="s">
        <v>4404</v>
      </c>
      <c r="E3" t="s">
        <v>4405</v>
      </c>
      <c r="F3" t="s">
        <v>90</v>
      </c>
      <c r="G3" t="s">
        <v>3505</v>
      </c>
      <c r="H3" t="s">
        <v>3502</v>
      </c>
      <c r="I3" t="s">
        <v>3452</v>
      </c>
      <c r="J3" t="s">
        <v>3506</v>
      </c>
    </row>
    <row r="4" spans="1:10" ht="15" customHeight="1" x14ac:dyDescent="0.25">
      <c r="A4" t="s">
        <v>4406</v>
      </c>
      <c r="B4" t="s">
        <v>3508</v>
      </c>
      <c r="C4" t="s">
        <v>4407</v>
      </c>
      <c r="D4" t="s">
        <v>4408</v>
      </c>
      <c r="E4" t="s">
        <v>4409</v>
      </c>
      <c r="F4" t="s">
        <v>1649</v>
      </c>
      <c r="G4" t="s">
        <v>4410</v>
      </c>
      <c r="H4" t="s">
        <v>4411</v>
      </c>
      <c r="I4" t="s">
        <v>3452</v>
      </c>
      <c r="J4" t="s">
        <v>3506</v>
      </c>
    </row>
    <row r="5" spans="1:10" ht="15" customHeight="1" x14ac:dyDescent="0.25">
      <c r="A5" t="s">
        <v>4412</v>
      </c>
      <c r="B5" t="s">
        <v>41</v>
      </c>
      <c r="C5" t="s">
        <v>3517</v>
      </c>
      <c r="D5" t="s">
        <v>4413</v>
      </c>
      <c r="E5" t="s">
        <v>4414</v>
      </c>
      <c r="F5" t="s">
        <v>1046</v>
      </c>
      <c r="G5" t="s">
        <v>4415</v>
      </c>
      <c r="H5" t="s">
        <v>4416</v>
      </c>
      <c r="I5" t="s">
        <v>3452</v>
      </c>
      <c r="J5" t="s">
        <v>3514</v>
      </c>
    </row>
    <row r="6" spans="1:10" ht="15" customHeight="1" x14ac:dyDescent="0.25">
      <c r="A6" t="s">
        <v>4417</v>
      </c>
      <c r="B6" t="s">
        <v>3508</v>
      </c>
      <c r="C6" t="s">
        <v>4407</v>
      </c>
      <c r="D6" t="s">
        <v>4418</v>
      </c>
      <c r="E6" t="s">
        <v>4419</v>
      </c>
      <c r="F6" t="s">
        <v>1046</v>
      </c>
      <c r="G6" t="s">
        <v>4420</v>
      </c>
      <c r="H6" t="s">
        <v>4417</v>
      </c>
      <c r="I6" t="s">
        <v>3452</v>
      </c>
      <c r="J6" t="s">
        <v>4421</v>
      </c>
    </row>
    <row r="7" spans="1:10" ht="15" customHeight="1" x14ac:dyDescent="0.25">
      <c r="A7" t="s">
        <v>4422</v>
      </c>
      <c r="B7" t="s">
        <v>3508</v>
      </c>
      <c r="C7" t="s">
        <v>3503</v>
      </c>
      <c r="D7" t="s">
        <v>4423</v>
      </c>
      <c r="E7" t="s">
        <v>4424</v>
      </c>
      <c r="F7" t="s">
        <v>1649</v>
      </c>
      <c r="G7" t="s">
        <v>4425</v>
      </c>
      <c r="H7" t="s">
        <v>4426</v>
      </c>
      <c r="I7" t="s">
        <v>3452</v>
      </c>
      <c r="J7" t="s">
        <v>3506</v>
      </c>
    </row>
    <row r="8" spans="1:10" ht="15" customHeight="1" x14ac:dyDescent="0.25">
      <c r="A8" t="s">
        <v>4427</v>
      </c>
      <c r="B8" t="s">
        <v>3496</v>
      </c>
      <c r="C8" t="s">
        <v>4428</v>
      </c>
      <c r="D8" t="s">
        <v>4429</v>
      </c>
      <c r="E8" t="s">
        <v>4430</v>
      </c>
      <c r="F8" t="s">
        <v>1621</v>
      </c>
      <c r="G8" t="s">
        <v>4431</v>
      </c>
      <c r="H8" t="s">
        <v>4432</v>
      </c>
      <c r="I8" t="s">
        <v>3452</v>
      </c>
      <c r="J8" t="s">
        <v>3514</v>
      </c>
    </row>
    <row r="9" spans="1:10" ht="15" customHeight="1" x14ac:dyDescent="0.25">
      <c r="A9" t="s">
        <v>4433</v>
      </c>
      <c r="B9" t="s">
        <v>3496</v>
      </c>
      <c r="C9" t="s">
        <v>3503</v>
      </c>
      <c r="D9" t="s">
        <v>4434</v>
      </c>
      <c r="E9" t="s">
        <v>4435</v>
      </c>
      <c r="F9" t="s">
        <v>1649</v>
      </c>
      <c r="G9" t="s">
        <v>4436</v>
      </c>
      <c r="H9" t="s">
        <v>4437</v>
      </c>
      <c r="I9" t="s">
        <v>3452</v>
      </c>
      <c r="J9" t="s">
        <v>4438</v>
      </c>
    </row>
    <row r="10" spans="1:10" ht="15" customHeight="1" x14ac:dyDescent="0.25">
      <c r="A10" t="s">
        <v>4439</v>
      </c>
      <c r="B10" t="s">
        <v>3496</v>
      </c>
      <c r="C10" t="s">
        <v>3503</v>
      </c>
      <c r="D10" t="s">
        <v>4440</v>
      </c>
      <c r="E10" t="s">
        <v>4441</v>
      </c>
      <c r="F10" t="s">
        <v>90</v>
      </c>
      <c r="G10" t="s">
        <v>4442</v>
      </c>
      <c r="H10" t="s">
        <v>4443</v>
      </c>
      <c r="I10" t="s">
        <v>3452</v>
      </c>
      <c r="J10" t="s">
        <v>3435</v>
      </c>
    </row>
    <row r="11" spans="1:10" ht="15" customHeight="1" x14ac:dyDescent="0.25">
      <c r="A11" t="s">
        <v>4444</v>
      </c>
      <c r="B11" t="s">
        <v>41</v>
      </c>
      <c r="C11" t="s">
        <v>4407</v>
      </c>
      <c r="D11" t="s">
        <v>4445</v>
      </c>
      <c r="E11" t="s">
        <v>4446</v>
      </c>
      <c r="F11" t="s">
        <v>1104</v>
      </c>
      <c r="G11" t="s">
        <v>3875</v>
      </c>
      <c r="H11" t="s">
        <v>4447</v>
      </c>
      <c r="I11" t="s">
        <v>3452</v>
      </c>
      <c r="J11" t="s">
        <v>4421</v>
      </c>
    </row>
    <row r="12" spans="1:10" ht="15" customHeight="1" x14ac:dyDescent="0.25">
      <c r="A12" t="s">
        <v>4448</v>
      </c>
      <c r="B12" t="s">
        <v>3496</v>
      </c>
      <c r="C12" t="s">
        <v>4407</v>
      </c>
      <c r="D12" t="s">
        <v>4449</v>
      </c>
      <c r="E12" t="s">
        <v>4450</v>
      </c>
      <c r="F12" t="s">
        <v>1621</v>
      </c>
      <c r="H12" t="s">
        <v>4451</v>
      </c>
      <c r="I12" t="s">
        <v>3452</v>
      </c>
      <c r="J12" t="s">
        <v>4452</v>
      </c>
    </row>
    <row r="13" spans="1:10" ht="15" customHeight="1" x14ac:dyDescent="0.25">
      <c r="A13" t="s">
        <v>4453</v>
      </c>
      <c r="B13" t="s">
        <v>41</v>
      </c>
      <c r="C13" t="s">
        <v>3503</v>
      </c>
      <c r="D13" t="s">
        <v>4454</v>
      </c>
      <c r="E13" t="s">
        <v>4455</v>
      </c>
      <c r="F13" t="s">
        <v>90</v>
      </c>
      <c r="G13" t="s">
        <v>3525</v>
      </c>
      <c r="H13" t="s">
        <v>4456</v>
      </c>
      <c r="I13" t="s">
        <v>3452</v>
      </c>
      <c r="J13" t="s">
        <v>3435</v>
      </c>
    </row>
    <row r="14" spans="1:10" ht="15" customHeight="1" x14ac:dyDescent="0.25">
      <c r="A14" t="s">
        <v>4457</v>
      </c>
      <c r="B14" t="s">
        <v>41</v>
      </c>
      <c r="C14" t="s">
        <v>3534</v>
      </c>
      <c r="D14" t="s">
        <v>4458</v>
      </c>
      <c r="E14" t="s">
        <v>4459</v>
      </c>
      <c r="F14" t="s">
        <v>497</v>
      </c>
      <c r="G14" t="s">
        <v>4460</v>
      </c>
      <c r="H14" t="s">
        <v>4461</v>
      </c>
      <c r="I14" t="s">
        <v>3452</v>
      </c>
      <c r="J14" t="s">
        <v>3514</v>
      </c>
    </row>
    <row r="15" spans="1:10" ht="15" customHeight="1" x14ac:dyDescent="0.25">
      <c r="A15" t="s">
        <v>4462</v>
      </c>
      <c r="B15" t="s">
        <v>3452</v>
      </c>
      <c r="C15" t="s">
        <v>4463</v>
      </c>
      <c r="D15" t="s">
        <v>4464</v>
      </c>
      <c r="F15" t="s">
        <v>1294</v>
      </c>
      <c r="H15" t="s">
        <v>4465</v>
      </c>
      <c r="I15" t="s">
        <v>3452</v>
      </c>
      <c r="J15" t="s">
        <v>4463</v>
      </c>
    </row>
    <row r="16" spans="1:10" ht="15" customHeight="1" x14ac:dyDescent="0.25">
      <c r="A16" t="s">
        <v>4466</v>
      </c>
      <c r="B16" t="s">
        <v>3452</v>
      </c>
      <c r="C16" t="s">
        <v>4463</v>
      </c>
      <c r="D16" t="s">
        <v>4467</v>
      </c>
      <c r="F16" t="s">
        <v>1294</v>
      </c>
      <c r="H16" t="s">
        <v>4468</v>
      </c>
      <c r="I16" t="s">
        <v>3452</v>
      </c>
      <c r="J16" t="s">
        <v>4463</v>
      </c>
    </row>
    <row r="17" spans="1:10" ht="15" customHeight="1" x14ac:dyDescent="0.25">
      <c r="A17" t="s">
        <v>4469</v>
      </c>
      <c r="B17" t="s">
        <v>3452</v>
      </c>
      <c r="C17" t="s">
        <v>4463</v>
      </c>
      <c r="D17" t="s">
        <v>4470</v>
      </c>
      <c r="F17" t="s">
        <v>1294</v>
      </c>
      <c r="H17" t="s">
        <v>4471</v>
      </c>
      <c r="I17" t="s">
        <v>3452</v>
      </c>
      <c r="J17" t="s">
        <v>4463</v>
      </c>
    </row>
    <row r="18" spans="1:10" ht="15" customHeight="1" x14ac:dyDescent="0.25">
      <c r="A18" t="s">
        <v>4472</v>
      </c>
      <c r="B18" t="s">
        <v>3452</v>
      </c>
      <c r="C18" t="s">
        <v>4463</v>
      </c>
      <c r="D18" t="s">
        <v>4473</v>
      </c>
      <c r="F18" t="s">
        <v>1294</v>
      </c>
      <c r="H18" t="s">
        <v>4474</v>
      </c>
      <c r="I18" t="s">
        <v>3452</v>
      </c>
      <c r="J18" t="s">
        <v>4463</v>
      </c>
    </row>
    <row r="19" spans="1:10" ht="15" customHeight="1" x14ac:dyDescent="0.25">
      <c r="A19" t="s">
        <v>4475</v>
      </c>
      <c r="B19" t="s">
        <v>3452</v>
      </c>
      <c r="C19" t="s">
        <v>4463</v>
      </c>
      <c r="D19" t="s">
        <v>4476</v>
      </c>
      <c r="F19" t="s">
        <v>1294</v>
      </c>
      <c r="H19" t="s">
        <v>4477</v>
      </c>
      <c r="I19" t="s">
        <v>3452</v>
      </c>
      <c r="J19" t="s">
        <v>4463</v>
      </c>
    </row>
    <row r="20" spans="1:10" ht="15" customHeight="1" x14ac:dyDescent="0.25">
      <c r="A20" t="s">
        <v>4478</v>
      </c>
      <c r="B20" t="s">
        <v>3452</v>
      </c>
      <c r="C20" t="s">
        <v>4463</v>
      </c>
      <c r="D20" t="s">
        <v>4479</v>
      </c>
      <c r="F20" t="s">
        <v>1294</v>
      </c>
      <c r="H20" t="s">
        <v>4480</v>
      </c>
      <c r="I20" t="s">
        <v>3452</v>
      </c>
      <c r="J20" t="s">
        <v>4463</v>
      </c>
    </row>
    <row r="21" spans="1:10" ht="15" customHeight="1" x14ac:dyDescent="0.25">
      <c r="A21" t="s">
        <v>4481</v>
      </c>
      <c r="B21" t="s">
        <v>3508</v>
      </c>
      <c r="C21" t="s">
        <v>3517</v>
      </c>
      <c r="D21" t="s">
        <v>4482</v>
      </c>
      <c r="E21" t="s">
        <v>4483</v>
      </c>
      <c r="F21" t="s">
        <v>497</v>
      </c>
      <c r="G21" t="s">
        <v>3620</v>
      </c>
      <c r="H21" t="s">
        <v>4484</v>
      </c>
      <c r="I21" t="s">
        <v>3452</v>
      </c>
      <c r="J21" t="s">
        <v>4485</v>
      </c>
    </row>
    <row r="22" spans="1:10" ht="15" customHeight="1" x14ac:dyDescent="0.25">
      <c r="A22" t="s">
        <v>4486</v>
      </c>
      <c r="B22" t="s">
        <v>41</v>
      </c>
      <c r="C22" t="s">
        <v>4487</v>
      </c>
      <c r="D22" t="s">
        <v>4488</v>
      </c>
      <c r="E22" t="s">
        <v>4489</v>
      </c>
      <c r="F22" t="s">
        <v>1649</v>
      </c>
      <c r="G22" t="s">
        <v>4490</v>
      </c>
      <c r="H22" t="s">
        <v>4491</v>
      </c>
      <c r="I22" t="s">
        <v>3452</v>
      </c>
      <c r="J22" t="s">
        <v>3514</v>
      </c>
    </row>
    <row r="23" spans="1:10" ht="15" customHeight="1" x14ac:dyDescent="0.25">
      <c r="A23" t="s">
        <v>4492</v>
      </c>
      <c r="B23" t="s">
        <v>3496</v>
      </c>
      <c r="C23" t="s">
        <v>3503</v>
      </c>
      <c r="D23" t="s">
        <v>4493</v>
      </c>
      <c r="E23" t="s">
        <v>4494</v>
      </c>
      <c r="F23" t="s">
        <v>1649</v>
      </c>
      <c r="H23" t="s">
        <v>4495</v>
      </c>
      <c r="I23" t="s">
        <v>3452</v>
      </c>
      <c r="J23" t="s">
        <v>4438</v>
      </c>
    </row>
    <row r="24" spans="1:10" ht="15" customHeight="1" x14ac:dyDescent="0.25">
      <c r="A24" t="s">
        <v>4496</v>
      </c>
      <c r="B24" t="s">
        <v>3496</v>
      </c>
      <c r="C24" t="s">
        <v>3503</v>
      </c>
      <c r="D24" t="s">
        <v>4497</v>
      </c>
      <c r="E24" t="s">
        <v>4498</v>
      </c>
      <c r="F24" t="s">
        <v>1649</v>
      </c>
      <c r="G24" t="s">
        <v>4499</v>
      </c>
      <c r="H24" t="s">
        <v>4500</v>
      </c>
      <c r="I24" t="s">
        <v>3452</v>
      </c>
      <c r="J24" t="s">
        <v>3506</v>
      </c>
    </row>
    <row r="25" spans="1:10" ht="15" customHeight="1" x14ac:dyDescent="0.25">
      <c r="A25" t="s">
        <v>4501</v>
      </c>
      <c r="B25" t="s">
        <v>3508</v>
      </c>
      <c r="C25" t="s">
        <v>3503</v>
      </c>
      <c r="D25" t="s">
        <v>4502</v>
      </c>
      <c r="E25" t="s">
        <v>4503</v>
      </c>
      <c r="F25" t="s">
        <v>90</v>
      </c>
      <c r="G25" t="s">
        <v>4504</v>
      </c>
      <c r="H25" t="s">
        <v>4505</v>
      </c>
      <c r="I25" t="s">
        <v>3452</v>
      </c>
      <c r="J25" t="s">
        <v>4438</v>
      </c>
    </row>
    <row r="26" spans="1:10" ht="15" customHeight="1" x14ac:dyDescent="0.25">
      <c r="A26" t="s">
        <v>3461</v>
      </c>
      <c r="B26" t="s">
        <v>3540</v>
      </c>
      <c r="C26" t="s">
        <v>3503</v>
      </c>
      <c r="D26" t="s">
        <v>4506</v>
      </c>
      <c r="E26" t="s">
        <v>4507</v>
      </c>
      <c r="F26" t="s">
        <v>90</v>
      </c>
      <c r="H26" t="s">
        <v>3543</v>
      </c>
      <c r="I26" t="s">
        <v>3452</v>
      </c>
      <c r="J26" t="s">
        <v>3435</v>
      </c>
    </row>
    <row r="27" spans="1:10" ht="15" customHeight="1" x14ac:dyDescent="0.25">
      <c r="A27" t="s">
        <v>4508</v>
      </c>
      <c r="B27" t="s">
        <v>3496</v>
      </c>
      <c r="C27" t="s">
        <v>3517</v>
      </c>
      <c r="D27" t="s">
        <v>4509</v>
      </c>
      <c r="E27" t="s">
        <v>4510</v>
      </c>
      <c r="F27" t="s">
        <v>90</v>
      </c>
      <c r="G27" t="s">
        <v>3570</v>
      </c>
      <c r="H27" t="s">
        <v>4511</v>
      </c>
      <c r="I27" t="s">
        <v>3452</v>
      </c>
      <c r="J27" t="s">
        <v>4512</v>
      </c>
    </row>
    <row r="28" spans="1:10" ht="15" customHeight="1" x14ac:dyDescent="0.25">
      <c r="A28" t="s">
        <v>4513</v>
      </c>
      <c r="B28" t="s">
        <v>3508</v>
      </c>
      <c r="C28" t="s">
        <v>3517</v>
      </c>
      <c r="D28" t="s">
        <v>4514</v>
      </c>
      <c r="E28" t="s">
        <v>4515</v>
      </c>
      <c r="F28" t="s">
        <v>497</v>
      </c>
      <c r="H28" t="s">
        <v>4513</v>
      </c>
      <c r="I28" t="s">
        <v>3452</v>
      </c>
      <c r="J28" t="s">
        <v>3514</v>
      </c>
    </row>
    <row r="29" spans="1:10" ht="15" customHeight="1" x14ac:dyDescent="0.25">
      <c r="A29" t="s">
        <v>4516</v>
      </c>
      <c r="B29" t="s">
        <v>3496</v>
      </c>
      <c r="C29" t="s">
        <v>3503</v>
      </c>
      <c r="D29" t="s">
        <v>4517</v>
      </c>
      <c r="E29" t="s">
        <v>4518</v>
      </c>
      <c r="F29" t="s">
        <v>90</v>
      </c>
      <c r="G29" t="s">
        <v>3505</v>
      </c>
      <c r="H29" t="s">
        <v>4519</v>
      </c>
      <c r="I29" t="s">
        <v>3452</v>
      </c>
      <c r="J29" t="s">
        <v>3506</v>
      </c>
    </row>
    <row r="30" spans="1:10" ht="15" customHeight="1" x14ac:dyDescent="0.25">
      <c r="A30" t="s">
        <v>3557</v>
      </c>
      <c r="B30" t="s">
        <v>3508</v>
      </c>
      <c r="C30" t="s">
        <v>3503</v>
      </c>
      <c r="D30" t="s">
        <v>4520</v>
      </c>
      <c r="E30" t="s">
        <v>4521</v>
      </c>
      <c r="F30" t="s">
        <v>160</v>
      </c>
      <c r="H30" t="s">
        <v>3562</v>
      </c>
      <c r="I30" t="s">
        <v>3452</v>
      </c>
      <c r="J30" t="s">
        <v>3435</v>
      </c>
    </row>
    <row r="31" spans="1:10" ht="15" customHeight="1" x14ac:dyDescent="0.25">
      <c r="A31" t="s">
        <v>3563</v>
      </c>
      <c r="B31" t="s">
        <v>41</v>
      </c>
      <c r="C31" t="s">
        <v>4487</v>
      </c>
      <c r="D31" t="s">
        <v>4522</v>
      </c>
      <c r="E31" t="s">
        <v>4523</v>
      </c>
      <c r="F31" t="s">
        <v>1649</v>
      </c>
      <c r="G31" t="s">
        <v>4490</v>
      </c>
      <c r="H31" t="s">
        <v>3563</v>
      </c>
      <c r="I31" t="s">
        <v>3452</v>
      </c>
      <c r="J31" t="s">
        <v>3514</v>
      </c>
    </row>
    <row r="32" spans="1:10" ht="15" customHeight="1" x14ac:dyDescent="0.25">
      <c r="A32" t="s">
        <v>4524</v>
      </c>
      <c r="B32" t="s">
        <v>3508</v>
      </c>
      <c r="C32" t="s">
        <v>3503</v>
      </c>
      <c r="D32" t="s">
        <v>4525</v>
      </c>
      <c r="E32" t="s">
        <v>4526</v>
      </c>
      <c r="F32" t="s">
        <v>1322</v>
      </c>
      <c r="G32" t="s">
        <v>4527</v>
      </c>
      <c r="H32" t="s">
        <v>4528</v>
      </c>
      <c r="I32" t="s">
        <v>3452</v>
      </c>
      <c r="J32" t="s">
        <v>4529</v>
      </c>
    </row>
    <row r="33" spans="1:10" ht="15" customHeight="1" x14ac:dyDescent="0.25">
      <c r="A33" t="s">
        <v>4530</v>
      </c>
      <c r="B33" t="s">
        <v>3496</v>
      </c>
      <c r="C33" t="s">
        <v>3517</v>
      </c>
      <c r="D33" t="s">
        <v>4531</v>
      </c>
      <c r="E33" t="s">
        <v>4532</v>
      </c>
      <c r="F33" t="s">
        <v>160</v>
      </c>
      <c r="G33" t="s">
        <v>4533</v>
      </c>
      <c r="H33" t="s">
        <v>4534</v>
      </c>
      <c r="I33" t="s">
        <v>3452</v>
      </c>
      <c r="J33" t="s">
        <v>3514</v>
      </c>
    </row>
    <row r="34" spans="1:10" ht="15" customHeight="1" x14ac:dyDescent="0.25">
      <c r="A34" t="s">
        <v>3567</v>
      </c>
      <c r="B34" t="s">
        <v>3508</v>
      </c>
      <c r="C34" t="s">
        <v>3503</v>
      </c>
      <c r="D34" t="s">
        <v>3568</v>
      </c>
      <c r="E34" t="s">
        <v>4535</v>
      </c>
      <c r="F34" t="s">
        <v>2804</v>
      </c>
      <c r="G34" t="s">
        <v>3570</v>
      </c>
      <c r="H34" t="s">
        <v>3567</v>
      </c>
      <c r="I34" t="s">
        <v>3452</v>
      </c>
      <c r="J34" t="s">
        <v>3571</v>
      </c>
    </row>
    <row r="35" spans="1:10" ht="15" customHeight="1" x14ac:dyDescent="0.25">
      <c r="A35" t="s">
        <v>3465</v>
      </c>
      <c r="B35" t="s">
        <v>3508</v>
      </c>
      <c r="C35" t="s">
        <v>4536</v>
      </c>
      <c r="D35" t="s">
        <v>4537</v>
      </c>
      <c r="E35" t="s">
        <v>4538</v>
      </c>
      <c r="F35" t="s">
        <v>160</v>
      </c>
      <c r="G35" t="s">
        <v>315</v>
      </c>
      <c r="H35" t="s">
        <v>3465</v>
      </c>
      <c r="I35" t="s">
        <v>3452</v>
      </c>
      <c r="J35" t="s">
        <v>3514</v>
      </c>
    </row>
    <row r="36" spans="1:10" ht="15" customHeight="1" x14ac:dyDescent="0.25">
      <c r="A36" t="s">
        <v>4539</v>
      </c>
      <c r="B36" t="s">
        <v>3508</v>
      </c>
      <c r="C36" t="s">
        <v>3503</v>
      </c>
      <c r="D36" t="s">
        <v>4540</v>
      </c>
      <c r="E36" t="s">
        <v>4541</v>
      </c>
      <c r="F36" t="s">
        <v>90</v>
      </c>
      <c r="G36" t="s">
        <v>4542</v>
      </c>
      <c r="H36" t="s">
        <v>4543</v>
      </c>
      <c r="I36" t="s">
        <v>3452</v>
      </c>
      <c r="J36" t="s">
        <v>4544</v>
      </c>
    </row>
    <row r="37" spans="1:10" ht="15" customHeight="1" x14ac:dyDescent="0.25">
      <c r="A37" t="s">
        <v>4545</v>
      </c>
      <c r="B37" t="s">
        <v>3496</v>
      </c>
      <c r="C37" t="s">
        <v>4546</v>
      </c>
      <c r="D37" t="s">
        <v>4547</v>
      </c>
      <c r="E37" t="s">
        <v>4548</v>
      </c>
      <c r="F37" t="s">
        <v>160</v>
      </c>
      <c r="G37" t="s">
        <v>4549</v>
      </c>
      <c r="H37" t="s">
        <v>4550</v>
      </c>
      <c r="I37" t="s">
        <v>3452</v>
      </c>
      <c r="J37" t="s">
        <v>4438</v>
      </c>
    </row>
    <row r="38" spans="1:10" ht="15" customHeight="1" x14ac:dyDescent="0.25">
      <c r="A38" t="s">
        <v>4551</v>
      </c>
      <c r="B38" t="s">
        <v>3508</v>
      </c>
      <c r="C38" t="s">
        <v>3573</v>
      </c>
      <c r="D38" t="s">
        <v>4552</v>
      </c>
      <c r="F38" t="s">
        <v>160</v>
      </c>
      <c r="G38" t="s">
        <v>4553</v>
      </c>
      <c r="H38" t="s">
        <v>4554</v>
      </c>
      <c r="I38" t="s">
        <v>3452</v>
      </c>
      <c r="J38" t="s">
        <v>3444</v>
      </c>
    </row>
    <row r="39" spans="1:10" ht="15" customHeight="1" x14ac:dyDescent="0.25">
      <c r="A39" t="s">
        <v>4555</v>
      </c>
      <c r="B39" t="s">
        <v>3508</v>
      </c>
      <c r="C39" t="s">
        <v>3503</v>
      </c>
      <c r="D39" t="s">
        <v>4556</v>
      </c>
      <c r="E39" t="s">
        <v>4557</v>
      </c>
      <c r="F39" t="s">
        <v>1129</v>
      </c>
      <c r="G39" t="s">
        <v>4558</v>
      </c>
      <c r="H39" t="s">
        <v>4559</v>
      </c>
      <c r="I39" t="s">
        <v>3452</v>
      </c>
      <c r="J39" t="s">
        <v>4560</v>
      </c>
    </row>
    <row r="40" spans="1:10" ht="15" customHeight="1" x14ac:dyDescent="0.25">
      <c r="A40" t="s">
        <v>4561</v>
      </c>
      <c r="B40" t="s">
        <v>3508</v>
      </c>
      <c r="C40" t="s">
        <v>4407</v>
      </c>
      <c r="D40" t="s">
        <v>4562</v>
      </c>
      <c r="E40" t="s">
        <v>4563</v>
      </c>
      <c r="F40" t="s">
        <v>1621</v>
      </c>
      <c r="H40" t="s">
        <v>4561</v>
      </c>
      <c r="I40" t="s">
        <v>3452</v>
      </c>
      <c r="J40" t="s">
        <v>4438</v>
      </c>
    </row>
    <row r="41" spans="1:10" ht="15" customHeight="1" x14ac:dyDescent="0.25">
      <c r="A41" t="s">
        <v>4564</v>
      </c>
      <c r="B41" t="s">
        <v>41</v>
      </c>
      <c r="C41" t="s">
        <v>4487</v>
      </c>
      <c r="D41" t="s">
        <v>4565</v>
      </c>
      <c r="E41" t="s">
        <v>4566</v>
      </c>
      <c r="F41" t="s">
        <v>1649</v>
      </c>
      <c r="G41" t="s">
        <v>4490</v>
      </c>
      <c r="H41" t="s">
        <v>4567</v>
      </c>
      <c r="I41" t="s">
        <v>3452</v>
      </c>
      <c r="J41" t="s">
        <v>3514</v>
      </c>
    </row>
    <row r="42" spans="1:10" ht="15" customHeight="1" x14ac:dyDescent="0.25">
      <c r="A42" t="s">
        <v>4568</v>
      </c>
      <c r="B42" t="s">
        <v>3496</v>
      </c>
      <c r="C42" t="s">
        <v>3503</v>
      </c>
      <c r="D42" t="s">
        <v>4569</v>
      </c>
      <c r="E42" t="s">
        <v>4570</v>
      </c>
      <c r="F42" t="s">
        <v>2804</v>
      </c>
      <c r="G42" t="s">
        <v>4431</v>
      </c>
      <c r="H42" t="s">
        <v>4568</v>
      </c>
      <c r="I42" t="s">
        <v>3452</v>
      </c>
      <c r="J42" t="s">
        <v>4438</v>
      </c>
    </row>
    <row r="43" spans="1:10" ht="15" customHeight="1" x14ac:dyDescent="0.25">
      <c r="A43" t="s">
        <v>4571</v>
      </c>
      <c r="B43" t="s">
        <v>3496</v>
      </c>
      <c r="C43" t="s">
        <v>3503</v>
      </c>
      <c r="D43" t="s">
        <v>4572</v>
      </c>
      <c r="E43" t="s">
        <v>4573</v>
      </c>
      <c r="F43" t="s">
        <v>90</v>
      </c>
      <c r="G43" t="s">
        <v>4574</v>
      </c>
      <c r="H43" t="s">
        <v>4575</v>
      </c>
      <c r="I43" t="s">
        <v>3452</v>
      </c>
      <c r="J43" t="s">
        <v>4576</v>
      </c>
    </row>
    <row r="44" spans="1:10" ht="15" customHeight="1" x14ac:dyDescent="0.25">
      <c r="A44" t="s">
        <v>4577</v>
      </c>
      <c r="B44" t="s">
        <v>3496</v>
      </c>
      <c r="C44" t="s">
        <v>3503</v>
      </c>
      <c r="D44" t="s">
        <v>4578</v>
      </c>
      <c r="E44" t="s">
        <v>4579</v>
      </c>
      <c r="F44" t="s">
        <v>1649</v>
      </c>
      <c r="G44" t="s">
        <v>4580</v>
      </c>
      <c r="H44" t="s">
        <v>4581</v>
      </c>
      <c r="I44" t="s">
        <v>3452</v>
      </c>
      <c r="J44" t="s">
        <v>4438</v>
      </c>
    </row>
    <row r="45" spans="1:10" ht="15" customHeight="1" x14ac:dyDescent="0.25">
      <c r="A45" t="s">
        <v>4582</v>
      </c>
      <c r="B45" t="s">
        <v>3508</v>
      </c>
      <c r="C45" t="s">
        <v>3503</v>
      </c>
      <c r="D45" t="s">
        <v>4583</v>
      </c>
      <c r="E45" t="s">
        <v>4584</v>
      </c>
      <c r="F45" t="s">
        <v>2804</v>
      </c>
      <c r="G45" t="s">
        <v>4585</v>
      </c>
      <c r="H45" t="s">
        <v>4586</v>
      </c>
      <c r="I45" t="s">
        <v>3452</v>
      </c>
      <c r="J45" t="s">
        <v>3514</v>
      </c>
    </row>
    <row r="46" spans="1:10" ht="15" customHeight="1" x14ac:dyDescent="0.25">
      <c r="A46" t="s">
        <v>4587</v>
      </c>
      <c r="B46" t="s">
        <v>41</v>
      </c>
      <c r="C46" t="s">
        <v>3517</v>
      </c>
      <c r="D46" t="s">
        <v>4588</v>
      </c>
      <c r="E46" t="s">
        <v>4589</v>
      </c>
      <c r="F46" t="s">
        <v>2136</v>
      </c>
      <c r="G46" t="s">
        <v>4590</v>
      </c>
      <c r="H46" t="s">
        <v>4591</v>
      </c>
      <c r="I46" t="s">
        <v>3452</v>
      </c>
      <c r="J46" t="s">
        <v>3514</v>
      </c>
    </row>
    <row r="47" spans="1:10" ht="15" customHeight="1" x14ac:dyDescent="0.25">
      <c r="A47" t="s">
        <v>4592</v>
      </c>
      <c r="B47" t="s">
        <v>3508</v>
      </c>
      <c r="C47" t="s">
        <v>3503</v>
      </c>
      <c r="D47" t="s">
        <v>4593</v>
      </c>
      <c r="E47" t="s">
        <v>4594</v>
      </c>
      <c r="F47" t="s">
        <v>90</v>
      </c>
      <c r="G47" t="s">
        <v>4595</v>
      </c>
      <c r="H47" t="s">
        <v>4596</v>
      </c>
      <c r="I47" t="s">
        <v>3452</v>
      </c>
      <c r="J47" t="s">
        <v>3571</v>
      </c>
    </row>
    <row r="48" spans="1:10" ht="15" customHeight="1" x14ac:dyDescent="0.25">
      <c r="A48" t="s">
        <v>4597</v>
      </c>
      <c r="B48" t="s">
        <v>3508</v>
      </c>
      <c r="C48" t="s">
        <v>3503</v>
      </c>
      <c r="D48" t="s">
        <v>4598</v>
      </c>
      <c r="E48" t="s">
        <v>4599</v>
      </c>
      <c r="F48" t="s">
        <v>2506</v>
      </c>
      <c r="G48" t="s">
        <v>4600</v>
      </c>
      <c r="H48" t="s">
        <v>4597</v>
      </c>
      <c r="I48" t="s">
        <v>3452</v>
      </c>
      <c r="J48" t="s">
        <v>3506</v>
      </c>
    </row>
    <row r="49" spans="1:10" ht="15" customHeight="1" x14ac:dyDescent="0.25">
      <c r="A49" t="s">
        <v>4601</v>
      </c>
      <c r="B49" t="s">
        <v>3496</v>
      </c>
      <c r="C49" t="s">
        <v>3503</v>
      </c>
      <c r="D49" t="s">
        <v>4602</v>
      </c>
      <c r="E49" t="s">
        <v>4603</v>
      </c>
      <c r="F49" t="s">
        <v>90</v>
      </c>
      <c r="G49" t="s">
        <v>264</v>
      </c>
      <c r="H49" t="s">
        <v>4601</v>
      </c>
      <c r="I49" t="s">
        <v>3452</v>
      </c>
      <c r="J49" t="s">
        <v>3506</v>
      </c>
    </row>
    <row r="50" spans="1:10" ht="15" customHeight="1" x14ac:dyDescent="0.25">
      <c r="A50" t="s">
        <v>4604</v>
      </c>
      <c r="B50" t="s">
        <v>41</v>
      </c>
      <c r="C50" t="s">
        <v>3517</v>
      </c>
      <c r="D50" t="s">
        <v>4605</v>
      </c>
      <c r="E50" t="s">
        <v>4606</v>
      </c>
      <c r="F50" t="s">
        <v>160</v>
      </c>
      <c r="G50" t="s">
        <v>4607</v>
      </c>
      <c r="H50" t="s">
        <v>4608</v>
      </c>
      <c r="I50" t="s">
        <v>3452</v>
      </c>
      <c r="J50" t="s">
        <v>3514</v>
      </c>
    </row>
    <row r="51" spans="1:10" ht="15" customHeight="1" x14ac:dyDescent="0.25">
      <c r="A51" t="s">
        <v>4609</v>
      </c>
      <c r="B51" t="s">
        <v>3496</v>
      </c>
      <c r="C51" t="s">
        <v>3503</v>
      </c>
      <c r="D51" t="s">
        <v>4610</v>
      </c>
      <c r="E51" t="s">
        <v>4611</v>
      </c>
      <c r="F51" t="s">
        <v>1129</v>
      </c>
      <c r="G51" t="s">
        <v>4612</v>
      </c>
      <c r="H51" t="s">
        <v>4613</v>
      </c>
      <c r="I51" t="s">
        <v>3452</v>
      </c>
      <c r="J51" t="s">
        <v>4614</v>
      </c>
    </row>
    <row r="52" spans="1:10" ht="15" customHeight="1" x14ac:dyDescent="0.25">
      <c r="A52" t="s">
        <v>4615</v>
      </c>
      <c r="B52" t="s">
        <v>3508</v>
      </c>
      <c r="C52" t="s">
        <v>3503</v>
      </c>
      <c r="D52" t="s">
        <v>4616</v>
      </c>
      <c r="E52" t="s">
        <v>4617</v>
      </c>
      <c r="F52" t="s">
        <v>90</v>
      </c>
      <c r="H52" t="s">
        <v>4618</v>
      </c>
      <c r="I52" t="s">
        <v>3452</v>
      </c>
      <c r="J52" t="s">
        <v>4619</v>
      </c>
    </row>
    <row r="53" spans="1:10" ht="15" customHeight="1" x14ac:dyDescent="0.25">
      <c r="A53" t="s">
        <v>4620</v>
      </c>
      <c r="B53" t="s">
        <v>3496</v>
      </c>
      <c r="C53" t="s">
        <v>3517</v>
      </c>
      <c r="D53" t="s">
        <v>4621</v>
      </c>
      <c r="E53" t="s">
        <v>4622</v>
      </c>
      <c r="F53" t="s">
        <v>497</v>
      </c>
      <c r="G53" t="s">
        <v>4623</v>
      </c>
      <c r="H53" t="s">
        <v>4620</v>
      </c>
      <c r="I53" t="s">
        <v>3452</v>
      </c>
      <c r="J53" t="s">
        <v>3514</v>
      </c>
    </row>
    <row r="54" spans="1:10" ht="15" customHeight="1" x14ac:dyDescent="0.25">
      <c r="A54" t="s">
        <v>4624</v>
      </c>
      <c r="B54" t="s">
        <v>41</v>
      </c>
      <c r="C54" t="s">
        <v>4546</v>
      </c>
      <c r="D54" t="s">
        <v>4625</v>
      </c>
      <c r="E54" t="s">
        <v>4626</v>
      </c>
      <c r="F54" t="s">
        <v>90</v>
      </c>
      <c r="G54" t="s">
        <v>4627</v>
      </c>
      <c r="H54" t="s">
        <v>4628</v>
      </c>
      <c r="I54" t="s">
        <v>3452</v>
      </c>
      <c r="J54" t="s">
        <v>4512</v>
      </c>
    </row>
    <row r="55" spans="1:10" ht="15" customHeight="1" x14ac:dyDescent="0.25">
      <c r="A55" t="s">
        <v>4629</v>
      </c>
      <c r="B55" t="s">
        <v>3508</v>
      </c>
      <c r="C55" t="s">
        <v>3503</v>
      </c>
      <c r="D55" t="s">
        <v>4630</v>
      </c>
      <c r="E55" t="s">
        <v>4631</v>
      </c>
      <c r="F55" t="s">
        <v>160</v>
      </c>
      <c r="G55" t="s">
        <v>4632</v>
      </c>
      <c r="H55" t="s">
        <v>4633</v>
      </c>
      <c r="I55" t="s">
        <v>3452</v>
      </c>
      <c r="J55" t="s">
        <v>3571</v>
      </c>
    </row>
    <row r="56" spans="1:10" ht="15" customHeight="1" x14ac:dyDescent="0.25">
      <c r="A56" t="s">
        <v>3591</v>
      </c>
      <c r="B56" t="s">
        <v>41</v>
      </c>
      <c r="C56" t="s">
        <v>3509</v>
      </c>
      <c r="D56" t="s">
        <v>4634</v>
      </c>
      <c r="E56" t="s">
        <v>4635</v>
      </c>
      <c r="F56" t="s">
        <v>2804</v>
      </c>
      <c r="G56" t="s">
        <v>3593</v>
      </c>
      <c r="H56" t="s">
        <v>3594</v>
      </c>
      <c r="I56" t="s">
        <v>3452</v>
      </c>
      <c r="J56" t="s">
        <v>3435</v>
      </c>
    </row>
    <row r="57" spans="1:10" ht="15" customHeight="1" x14ac:dyDescent="0.25">
      <c r="A57" t="s">
        <v>4636</v>
      </c>
      <c r="B57" t="s">
        <v>3718</v>
      </c>
      <c r="C57" t="s">
        <v>3503</v>
      </c>
      <c r="D57" t="s">
        <v>4637</v>
      </c>
      <c r="E57" t="s">
        <v>4638</v>
      </c>
      <c r="F57" t="s">
        <v>160</v>
      </c>
      <c r="G57" t="s">
        <v>4639</v>
      </c>
      <c r="H57" t="s">
        <v>4640</v>
      </c>
      <c r="I57" t="s">
        <v>3452</v>
      </c>
      <c r="J57" t="s">
        <v>3506</v>
      </c>
    </row>
    <row r="58" spans="1:10" ht="15" customHeight="1" x14ac:dyDescent="0.25">
      <c r="A58" t="s">
        <v>4641</v>
      </c>
      <c r="B58" t="s">
        <v>3508</v>
      </c>
      <c r="C58" t="s">
        <v>3503</v>
      </c>
      <c r="D58" t="s">
        <v>4642</v>
      </c>
      <c r="E58" t="s">
        <v>4643</v>
      </c>
      <c r="F58" t="s">
        <v>90</v>
      </c>
      <c r="G58" t="s">
        <v>3505</v>
      </c>
      <c r="H58" t="s">
        <v>4644</v>
      </c>
      <c r="I58" t="s">
        <v>3452</v>
      </c>
      <c r="J58" t="s">
        <v>3506</v>
      </c>
    </row>
    <row r="59" spans="1:10" ht="15" customHeight="1" x14ac:dyDescent="0.25">
      <c r="A59" t="s">
        <v>4645</v>
      </c>
      <c r="B59" t="s">
        <v>3496</v>
      </c>
      <c r="C59" t="s">
        <v>3503</v>
      </c>
      <c r="D59" t="s">
        <v>4646</v>
      </c>
      <c r="E59" t="s">
        <v>4647</v>
      </c>
      <c r="F59" t="s">
        <v>90</v>
      </c>
      <c r="G59" t="s">
        <v>264</v>
      </c>
      <c r="H59" t="s">
        <v>4648</v>
      </c>
      <c r="I59" t="s">
        <v>3452</v>
      </c>
      <c r="J59" t="s">
        <v>4512</v>
      </c>
    </row>
    <row r="60" spans="1:10" ht="15" customHeight="1" x14ac:dyDescent="0.25">
      <c r="A60" t="s">
        <v>4649</v>
      </c>
      <c r="B60" t="s">
        <v>3496</v>
      </c>
      <c r="C60" t="s">
        <v>3503</v>
      </c>
      <c r="D60" t="s">
        <v>4650</v>
      </c>
      <c r="E60" t="s">
        <v>4651</v>
      </c>
      <c r="F60" t="s">
        <v>1649</v>
      </c>
      <c r="G60" t="s">
        <v>4652</v>
      </c>
      <c r="H60" t="s">
        <v>4653</v>
      </c>
      <c r="I60" t="s">
        <v>3452</v>
      </c>
      <c r="J60" t="s">
        <v>4452</v>
      </c>
    </row>
    <row r="61" spans="1:10" ht="15" customHeight="1" x14ac:dyDescent="0.25">
      <c r="A61" t="s">
        <v>4654</v>
      </c>
      <c r="B61" t="s">
        <v>41</v>
      </c>
      <c r="C61" t="s">
        <v>4428</v>
      </c>
      <c r="D61" t="s">
        <v>4655</v>
      </c>
      <c r="E61" t="s">
        <v>4656</v>
      </c>
      <c r="F61" t="s">
        <v>497</v>
      </c>
      <c r="G61" t="s">
        <v>264</v>
      </c>
      <c r="H61" t="s">
        <v>4654</v>
      </c>
      <c r="I61" t="s">
        <v>3452</v>
      </c>
      <c r="J61" t="s">
        <v>3435</v>
      </c>
    </row>
    <row r="62" spans="1:10" ht="15" customHeight="1" x14ac:dyDescent="0.25">
      <c r="A62" t="s">
        <v>4657</v>
      </c>
      <c r="B62" t="s">
        <v>3496</v>
      </c>
      <c r="C62" t="s">
        <v>3503</v>
      </c>
      <c r="D62" t="s">
        <v>4658</v>
      </c>
      <c r="E62" t="s">
        <v>4659</v>
      </c>
      <c r="F62" t="s">
        <v>160</v>
      </c>
      <c r="H62" t="s">
        <v>4660</v>
      </c>
      <c r="I62" t="s">
        <v>3452</v>
      </c>
      <c r="J62" t="s">
        <v>4661</v>
      </c>
    </row>
    <row r="63" spans="1:10" ht="15" customHeight="1" x14ac:dyDescent="0.25">
      <c r="A63" t="s">
        <v>4662</v>
      </c>
      <c r="B63" t="s">
        <v>3496</v>
      </c>
      <c r="C63" t="s">
        <v>3503</v>
      </c>
      <c r="D63" t="s">
        <v>4663</v>
      </c>
      <c r="E63" t="s">
        <v>4664</v>
      </c>
      <c r="F63" t="s">
        <v>1649</v>
      </c>
      <c r="G63" t="s">
        <v>4665</v>
      </c>
      <c r="H63" t="s">
        <v>4666</v>
      </c>
      <c r="I63" t="s">
        <v>3452</v>
      </c>
      <c r="J63" t="s">
        <v>4452</v>
      </c>
    </row>
    <row r="64" spans="1:10" ht="15" customHeight="1" x14ac:dyDescent="0.25">
      <c r="A64" t="s">
        <v>4667</v>
      </c>
      <c r="B64" t="s">
        <v>3508</v>
      </c>
      <c r="C64" t="s">
        <v>3517</v>
      </c>
      <c r="D64" t="s">
        <v>4668</v>
      </c>
      <c r="E64" t="s">
        <v>4669</v>
      </c>
      <c r="F64" t="s">
        <v>2136</v>
      </c>
      <c r="G64" t="s">
        <v>4670</v>
      </c>
      <c r="H64" t="s">
        <v>4671</v>
      </c>
      <c r="I64" t="s">
        <v>3452</v>
      </c>
      <c r="J64" t="s">
        <v>3435</v>
      </c>
    </row>
    <row r="65" spans="1:10" ht="15" customHeight="1" x14ac:dyDescent="0.25">
      <c r="A65" t="s">
        <v>4672</v>
      </c>
      <c r="B65" t="s">
        <v>41</v>
      </c>
      <c r="C65" t="s">
        <v>4407</v>
      </c>
      <c r="D65" t="s">
        <v>4673</v>
      </c>
      <c r="E65" t="s">
        <v>4674</v>
      </c>
      <c r="F65" t="s">
        <v>1046</v>
      </c>
      <c r="G65" t="s">
        <v>3875</v>
      </c>
      <c r="H65" t="s">
        <v>4675</v>
      </c>
      <c r="I65" t="s">
        <v>3452</v>
      </c>
      <c r="J65" t="s">
        <v>4438</v>
      </c>
    </row>
    <row r="66" spans="1:10" ht="15" customHeight="1" x14ac:dyDescent="0.25">
      <c r="A66" t="s">
        <v>4676</v>
      </c>
      <c r="B66" t="s">
        <v>3508</v>
      </c>
      <c r="C66" t="s">
        <v>4428</v>
      </c>
      <c r="D66" t="s">
        <v>4677</v>
      </c>
      <c r="E66" t="s">
        <v>4678</v>
      </c>
      <c r="F66" t="s">
        <v>501</v>
      </c>
      <c r="G66" t="s">
        <v>4679</v>
      </c>
      <c r="H66" t="s">
        <v>4680</v>
      </c>
      <c r="I66" t="s">
        <v>3452</v>
      </c>
      <c r="J66" t="s">
        <v>4438</v>
      </c>
    </row>
    <row r="67" spans="1:10" ht="15" customHeight="1" x14ac:dyDescent="0.25">
      <c r="A67" t="s">
        <v>4681</v>
      </c>
      <c r="B67" t="s">
        <v>41</v>
      </c>
      <c r="C67" t="s">
        <v>4407</v>
      </c>
      <c r="D67" t="s">
        <v>4682</v>
      </c>
      <c r="E67" t="s">
        <v>4683</v>
      </c>
      <c r="F67" t="s">
        <v>1046</v>
      </c>
      <c r="G67" t="s">
        <v>3875</v>
      </c>
      <c r="H67" t="s">
        <v>4684</v>
      </c>
      <c r="I67" t="s">
        <v>3452</v>
      </c>
      <c r="J67" t="s">
        <v>4438</v>
      </c>
    </row>
    <row r="68" spans="1:10" ht="15" customHeight="1" x14ac:dyDescent="0.25">
      <c r="A68" t="s">
        <v>4685</v>
      </c>
      <c r="B68" t="s">
        <v>41</v>
      </c>
      <c r="C68" t="s">
        <v>3517</v>
      </c>
      <c r="D68" t="s">
        <v>4112</v>
      </c>
      <c r="E68" t="s">
        <v>4686</v>
      </c>
      <c r="F68" t="s">
        <v>160</v>
      </c>
      <c r="H68" t="s">
        <v>4687</v>
      </c>
      <c r="I68" t="s">
        <v>3452</v>
      </c>
      <c r="J68" t="s">
        <v>3514</v>
      </c>
    </row>
    <row r="69" spans="1:10" ht="15" customHeight="1" x14ac:dyDescent="0.25">
      <c r="A69" t="s">
        <v>3622</v>
      </c>
      <c r="B69" t="s">
        <v>41</v>
      </c>
      <c r="C69" t="s">
        <v>3509</v>
      </c>
      <c r="D69" t="s">
        <v>4688</v>
      </c>
      <c r="E69" t="s">
        <v>4689</v>
      </c>
      <c r="F69" t="s">
        <v>160</v>
      </c>
      <c r="G69" t="s">
        <v>264</v>
      </c>
      <c r="H69" t="s">
        <v>3622</v>
      </c>
      <c r="I69" t="s">
        <v>3452</v>
      </c>
      <c r="J69" t="s">
        <v>3435</v>
      </c>
    </row>
    <row r="70" spans="1:10" ht="15" customHeight="1" x14ac:dyDescent="0.25">
      <c r="A70" t="s">
        <v>3625</v>
      </c>
      <c r="B70" t="s">
        <v>3496</v>
      </c>
      <c r="C70" t="s">
        <v>3509</v>
      </c>
      <c r="D70" t="s">
        <v>4690</v>
      </c>
      <c r="E70" t="s">
        <v>4691</v>
      </c>
      <c r="F70" t="s">
        <v>90</v>
      </c>
      <c r="G70" t="s">
        <v>3628</v>
      </c>
      <c r="H70" t="s">
        <v>3625</v>
      </c>
      <c r="I70" t="s">
        <v>3452</v>
      </c>
      <c r="J70" t="s">
        <v>3435</v>
      </c>
    </row>
    <row r="71" spans="1:10" ht="15" customHeight="1" x14ac:dyDescent="0.25">
      <c r="A71" t="s">
        <v>3629</v>
      </c>
      <c r="B71" t="s">
        <v>3508</v>
      </c>
      <c r="C71" t="s">
        <v>3503</v>
      </c>
      <c r="D71" t="s">
        <v>4692</v>
      </c>
      <c r="E71" t="s">
        <v>4693</v>
      </c>
      <c r="F71" t="s">
        <v>90</v>
      </c>
      <c r="G71" t="s">
        <v>3632</v>
      </c>
      <c r="H71" t="s">
        <v>3633</v>
      </c>
      <c r="I71" t="s">
        <v>3452</v>
      </c>
      <c r="J71" t="s">
        <v>3435</v>
      </c>
    </row>
    <row r="72" spans="1:10" ht="15" customHeight="1" x14ac:dyDescent="0.25">
      <c r="A72" t="s">
        <v>4694</v>
      </c>
      <c r="B72" t="s">
        <v>3508</v>
      </c>
      <c r="C72" t="s">
        <v>3503</v>
      </c>
      <c r="D72" t="s">
        <v>4695</v>
      </c>
      <c r="E72" t="s">
        <v>4696</v>
      </c>
      <c r="F72" t="s">
        <v>90</v>
      </c>
      <c r="H72" t="s">
        <v>4697</v>
      </c>
      <c r="I72" t="s">
        <v>3452</v>
      </c>
      <c r="J72" t="s">
        <v>4438</v>
      </c>
    </row>
    <row r="73" spans="1:10" ht="15" customHeight="1" x14ac:dyDescent="0.25">
      <c r="A73" t="s">
        <v>4698</v>
      </c>
      <c r="B73" t="s">
        <v>3508</v>
      </c>
      <c r="C73" t="s">
        <v>3503</v>
      </c>
      <c r="D73" t="s">
        <v>4699</v>
      </c>
      <c r="E73" t="s">
        <v>4700</v>
      </c>
      <c r="F73" t="s">
        <v>1649</v>
      </c>
      <c r="G73" t="s">
        <v>4701</v>
      </c>
      <c r="H73" t="s">
        <v>4702</v>
      </c>
      <c r="I73" t="s">
        <v>3452</v>
      </c>
      <c r="J73" t="s">
        <v>3506</v>
      </c>
    </row>
    <row r="74" spans="1:10" ht="15" customHeight="1" x14ac:dyDescent="0.25">
      <c r="A74" t="s">
        <v>4703</v>
      </c>
      <c r="B74" t="s">
        <v>3508</v>
      </c>
      <c r="C74" t="s">
        <v>3503</v>
      </c>
      <c r="D74" t="s">
        <v>4704</v>
      </c>
      <c r="E74" t="s">
        <v>4705</v>
      </c>
      <c r="F74" t="s">
        <v>90</v>
      </c>
      <c r="G74" t="s">
        <v>4595</v>
      </c>
      <c r="H74" t="s">
        <v>4706</v>
      </c>
      <c r="I74" t="s">
        <v>3452</v>
      </c>
      <c r="J74" t="s">
        <v>3571</v>
      </c>
    </row>
    <row r="75" spans="1:10" ht="15" customHeight="1" x14ac:dyDescent="0.25">
      <c r="A75" t="s">
        <v>4707</v>
      </c>
      <c r="B75" t="s">
        <v>3508</v>
      </c>
      <c r="C75" t="s">
        <v>3517</v>
      </c>
      <c r="D75" t="s">
        <v>4708</v>
      </c>
      <c r="E75" t="s">
        <v>4709</v>
      </c>
      <c r="F75" t="s">
        <v>160</v>
      </c>
      <c r="H75" t="s">
        <v>4710</v>
      </c>
      <c r="I75" t="s">
        <v>3452</v>
      </c>
      <c r="J75" t="s">
        <v>3514</v>
      </c>
    </row>
    <row r="76" spans="1:10" ht="15" customHeight="1" x14ac:dyDescent="0.25">
      <c r="A76" t="s">
        <v>4711</v>
      </c>
      <c r="B76" t="s">
        <v>3496</v>
      </c>
      <c r="C76" t="s">
        <v>3503</v>
      </c>
      <c r="D76" t="s">
        <v>4712</v>
      </c>
      <c r="E76" t="s">
        <v>4713</v>
      </c>
      <c r="F76" t="s">
        <v>90</v>
      </c>
      <c r="G76" t="s">
        <v>4714</v>
      </c>
      <c r="H76" t="s">
        <v>4715</v>
      </c>
      <c r="I76" t="s">
        <v>3452</v>
      </c>
      <c r="J76" t="s">
        <v>4716</v>
      </c>
    </row>
    <row r="77" spans="1:10" ht="15" customHeight="1" x14ac:dyDescent="0.25">
      <c r="A77" t="s">
        <v>4717</v>
      </c>
      <c r="B77" t="s">
        <v>41</v>
      </c>
      <c r="C77" t="s">
        <v>4546</v>
      </c>
      <c r="D77" t="s">
        <v>4718</v>
      </c>
      <c r="E77" t="s">
        <v>4719</v>
      </c>
      <c r="F77" t="s">
        <v>90</v>
      </c>
      <c r="G77" t="s">
        <v>4720</v>
      </c>
      <c r="H77" t="s">
        <v>4717</v>
      </c>
      <c r="I77" t="s">
        <v>3452</v>
      </c>
      <c r="J77" t="s">
        <v>4721</v>
      </c>
    </row>
    <row r="78" spans="1:10" ht="15" customHeight="1" x14ac:dyDescent="0.25">
      <c r="A78" t="s">
        <v>3648</v>
      </c>
      <c r="B78" t="s">
        <v>41</v>
      </c>
      <c r="C78" t="s">
        <v>3517</v>
      </c>
      <c r="D78" t="s">
        <v>4722</v>
      </c>
      <c r="E78" t="s">
        <v>4723</v>
      </c>
      <c r="F78" t="s">
        <v>90</v>
      </c>
      <c r="G78" t="s">
        <v>3652</v>
      </c>
      <c r="H78" t="s">
        <v>3653</v>
      </c>
      <c r="I78" t="s">
        <v>3452</v>
      </c>
      <c r="J78" t="s">
        <v>3514</v>
      </c>
    </row>
    <row r="79" spans="1:10" ht="15" customHeight="1" x14ac:dyDescent="0.25">
      <c r="A79" t="s">
        <v>4724</v>
      </c>
      <c r="B79" t="s">
        <v>3496</v>
      </c>
      <c r="C79" t="s">
        <v>3509</v>
      </c>
      <c r="D79" t="s">
        <v>4725</v>
      </c>
      <c r="E79" t="s">
        <v>4726</v>
      </c>
      <c r="F79" t="s">
        <v>90</v>
      </c>
      <c r="G79" t="s">
        <v>4632</v>
      </c>
      <c r="H79" t="s">
        <v>4727</v>
      </c>
      <c r="I79" t="s">
        <v>3452</v>
      </c>
      <c r="J79" t="s">
        <v>3571</v>
      </c>
    </row>
    <row r="80" spans="1:10" ht="15" customHeight="1" x14ac:dyDescent="0.25">
      <c r="A80" t="s">
        <v>4728</v>
      </c>
      <c r="B80" t="s">
        <v>3508</v>
      </c>
      <c r="C80" t="s">
        <v>4546</v>
      </c>
      <c r="D80" t="s">
        <v>4729</v>
      </c>
      <c r="E80" t="s">
        <v>4730</v>
      </c>
      <c r="F80" t="s">
        <v>90</v>
      </c>
      <c r="G80" t="s">
        <v>4731</v>
      </c>
      <c r="H80" t="s">
        <v>4732</v>
      </c>
      <c r="I80" t="s">
        <v>3452</v>
      </c>
      <c r="J80" t="s">
        <v>3506</v>
      </c>
    </row>
    <row r="81" spans="1:10" ht="15" customHeight="1" x14ac:dyDescent="0.25">
      <c r="A81" t="s">
        <v>4733</v>
      </c>
      <c r="B81" t="s">
        <v>3496</v>
      </c>
      <c r="C81" t="s">
        <v>3534</v>
      </c>
      <c r="D81" t="s">
        <v>4734</v>
      </c>
      <c r="E81" t="s">
        <v>4735</v>
      </c>
      <c r="F81" t="s">
        <v>497</v>
      </c>
      <c r="H81" t="s">
        <v>4733</v>
      </c>
      <c r="I81" t="s">
        <v>3452</v>
      </c>
      <c r="J81" t="s">
        <v>3699</v>
      </c>
    </row>
    <row r="82" spans="1:10" ht="15" customHeight="1" x14ac:dyDescent="0.25">
      <c r="A82" t="s">
        <v>4736</v>
      </c>
      <c r="B82" t="s">
        <v>3496</v>
      </c>
      <c r="C82" t="s">
        <v>4428</v>
      </c>
      <c r="D82" t="s">
        <v>4737</v>
      </c>
      <c r="E82" t="s">
        <v>4738</v>
      </c>
      <c r="F82" t="s">
        <v>1649</v>
      </c>
      <c r="G82" t="s">
        <v>4739</v>
      </c>
      <c r="H82" t="s">
        <v>4740</v>
      </c>
      <c r="I82" t="s">
        <v>3452</v>
      </c>
      <c r="J82" t="s">
        <v>3514</v>
      </c>
    </row>
    <row r="83" spans="1:10" ht="15" customHeight="1" x14ac:dyDescent="0.25">
      <c r="A83" t="s">
        <v>4741</v>
      </c>
      <c r="B83" t="s">
        <v>41</v>
      </c>
      <c r="C83" t="s">
        <v>4546</v>
      </c>
      <c r="D83" t="s">
        <v>4742</v>
      </c>
      <c r="E83" t="s">
        <v>4743</v>
      </c>
      <c r="F83" t="s">
        <v>90</v>
      </c>
      <c r="H83" t="s">
        <v>4744</v>
      </c>
      <c r="I83" t="s">
        <v>3452</v>
      </c>
      <c r="J83" t="s">
        <v>4438</v>
      </c>
    </row>
    <row r="84" spans="1:10" ht="15" customHeight="1" x14ac:dyDescent="0.25">
      <c r="A84" t="s">
        <v>4745</v>
      </c>
      <c r="B84" t="s">
        <v>41</v>
      </c>
      <c r="C84" t="s">
        <v>4487</v>
      </c>
      <c r="D84" t="s">
        <v>4746</v>
      </c>
      <c r="E84" t="s">
        <v>4747</v>
      </c>
      <c r="F84" t="s">
        <v>1649</v>
      </c>
      <c r="G84" t="s">
        <v>4490</v>
      </c>
      <c r="H84" t="s">
        <v>4745</v>
      </c>
      <c r="I84" t="s">
        <v>3452</v>
      </c>
      <c r="J84" t="s">
        <v>3506</v>
      </c>
    </row>
    <row r="85" spans="1:10" ht="15" customHeight="1" x14ac:dyDescent="0.25">
      <c r="A85" t="s">
        <v>4748</v>
      </c>
      <c r="B85" t="s">
        <v>41</v>
      </c>
      <c r="C85" t="s">
        <v>3503</v>
      </c>
      <c r="D85" t="s">
        <v>4749</v>
      </c>
      <c r="E85" t="s">
        <v>4750</v>
      </c>
      <c r="F85" t="s">
        <v>1322</v>
      </c>
      <c r="H85" t="s">
        <v>4751</v>
      </c>
      <c r="I85" t="s">
        <v>3452</v>
      </c>
      <c r="J85" t="s">
        <v>4752</v>
      </c>
    </row>
    <row r="86" spans="1:10" ht="15" customHeight="1" x14ac:dyDescent="0.25">
      <c r="A86" t="s">
        <v>4753</v>
      </c>
      <c r="B86" t="s">
        <v>3496</v>
      </c>
      <c r="C86" t="s">
        <v>3517</v>
      </c>
      <c r="D86" t="s">
        <v>4754</v>
      </c>
      <c r="E86" t="s">
        <v>4755</v>
      </c>
      <c r="F86" t="s">
        <v>90</v>
      </c>
      <c r="G86" t="s">
        <v>3652</v>
      </c>
      <c r="H86" t="s">
        <v>3657</v>
      </c>
      <c r="I86" t="s">
        <v>3452</v>
      </c>
      <c r="J86" t="s">
        <v>4512</v>
      </c>
    </row>
    <row r="87" spans="1:10" ht="15" customHeight="1" x14ac:dyDescent="0.25">
      <c r="A87" t="s">
        <v>4756</v>
      </c>
      <c r="B87" t="s">
        <v>3496</v>
      </c>
      <c r="C87" t="s">
        <v>3503</v>
      </c>
      <c r="D87" t="s">
        <v>4757</v>
      </c>
      <c r="E87" t="s">
        <v>4758</v>
      </c>
      <c r="F87" t="s">
        <v>1649</v>
      </c>
      <c r="G87" t="s">
        <v>4759</v>
      </c>
      <c r="H87" t="s">
        <v>4760</v>
      </c>
      <c r="I87" t="s">
        <v>3452</v>
      </c>
      <c r="J87" t="s">
        <v>3506</v>
      </c>
    </row>
    <row r="88" spans="1:10" ht="15" customHeight="1" x14ac:dyDescent="0.25">
      <c r="A88" t="s">
        <v>4761</v>
      </c>
      <c r="B88" t="s">
        <v>3496</v>
      </c>
      <c r="C88" t="s">
        <v>3503</v>
      </c>
      <c r="D88" s="3" t="s">
        <v>4762</v>
      </c>
      <c r="E88" s="3" t="s">
        <v>4763</v>
      </c>
      <c r="F88" t="s">
        <v>1649</v>
      </c>
      <c r="G88" t="s">
        <v>4764</v>
      </c>
      <c r="H88" t="s">
        <v>4765</v>
      </c>
      <c r="I88" t="s">
        <v>3452</v>
      </c>
      <c r="J88" t="s">
        <v>3506</v>
      </c>
    </row>
    <row r="89" spans="1:10" ht="15" customHeight="1" x14ac:dyDescent="0.25">
      <c r="A89" t="s">
        <v>4766</v>
      </c>
      <c r="B89" t="s">
        <v>41</v>
      </c>
      <c r="C89" t="s">
        <v>3517</v>
      </c>
      <c r="D89" t="s">
        <v>4767</v>
      </c>
      <c r="E89" t="s">
        <v>4768</v>
      </c>
      <c r="F89" t="s">
        <v>497</v>
      </c>
      <c r="G89" t="s">
        <v>3620</v>
      </c>
      <c r="H89" t="s">
        <v>4769</v>
      </c>
      <c r="I89" t="s">
        <v>3452</v>
      </c>
      <c r="J89" t="s">
        <v>3514</v>
      </c>
    </row>
    <row r="90" spans="1:10" ht="15" customHeight="1" x14ac:dyDescent="0.25">
      <c r="A90" t="s">
        <v>3475</v>
      </c>
      <c r="B90" t="s">
        <v>41</v>
      </c>
      <c r="C90" t="s">
        <v>3503</v>
      </c>
      <c r="D90" t="s">
        <v>4770</v>
      </c>
      <c r="E90" t="s">
        <v>4771</v>
      </c>
      <c r="F90" t="s">
        <v>2804</v>
      </c>
      <c r="G90" t="s">
        <v>3593</v>
      </c>
      <c r="H90" t="s">
        <v>3475</v>
      </c>
      <c r="I90" t="s">
        <v>3452</v>
      </c>
      <c r="J90" t="s">
        <v>3435</v>
      </c>
    </row>
    <row r="91" spans="1:10" ht="15" customHeight="1" x14ac:dyDescent="0.25">
      <c r="A91" t="s">
        <v>4772</v>
      </c>
      <c r="B91" t="s">
        <v>3496</v>
      </c>
      <c r="C91" t="s">
        <v>3503</v>
      </c>
      <c r="D91" t="s">
        <v>4773</v>
      </c>
      <c r="E91" t="s">
        <v>4774</v>
      </c>
      <c r="F91" t="s">
        <v>1649</v>
      </c>
      <c r="G91" t="s">
        <v>4442</v>
      </c>
      <c r="H91" t="s">
        <v>4775</v>
      </c>
      <c r="I91" t="s">
        <v>3452</v>
      </c>
      <c r="J91" t="s">
        <v>4438</v>
      </c>
    </row>
    <row r="92" spans="1:10" ht="15" customHeight="1" x14ac:dyDescent="0.25">
      <c r="A92" t="s">
        <v>4776</v>
      </c>
      <c r="B92" t="s">
        <v>3496</v>
      </c>
      <c r="C92" t="s">
        <v>3503</v>
      </c>
      <c r="D92" t="s">
        <v>4777</v>
      </c>
      <c r="E92" t="s">
        <v>4778</v>
      </c>
      <c r="F92" t="s">
        <v>553</v>
      </c>
      <c r="G92" t="s">
        <v>3520</v>
      </c>
      <c r="H92" t="s">
        <v>4779</v>
      </c>
      <c r="I92" t="s">
        <v>3452</v>
      </c>
      <c r="J92" t="s">
        <v>3435</v>
      </c>
    </row>
    <row r="93" spans="1:10" ht="15" customHeight="1" x14ac:dyDescent="0.25">
      <c r="A93" t="s">
        <v>3670</v>
      </c>
      <c r="B93" t="s">
        <v>3508</v>
      </c>
      <c r="C93" t="s">
        <v>4487</v>
      </c>
      <c r="D93" t="s">
        <v>4780</v>
      </c>
      <c r="F93" t="s">
        <v>353</v>
      </c>
      <c r="H93" t="s">
        <v>3672</v>
      </c>
      <c r="I93" t="s">
        <v>3452</v>
      </c>
      <c r="J93" t="s">
        <v>3673</v>
      </c>
    </row>
    <row r="94" spans="1:10" ht="15" customHeight="1" x14ac:dyDescent="0.25">
      <c r="A94" t="s">
        <v>4781</v>
      </c>
      <c r="B94" t="s">
        <v>3540</v>
      </c>
      <c r="C94" t="s">
        <v>3503</v>
      </c>
      <c r="D94" t="s">
        <v>4782</v>
      </c>
      <c r="E94" t="s">
        <v>4783</v>
      </c>
      <c r="F94" t="s">
        <v>90</v>
      </c>
      <c r="G94" t="s">
        <v>4784</v>
      </c>
      <c r="H94" t="s">
        <v>4785</v>
      </c>
      <c r="I94" t="s">
        <v>3452</v>
      </c>
      <c r="J94" t="s">
        <v>4786</v>
      </c>
    </row>
    <row r="95" spans="1:10" ht="15" customHeight="1" x14ac:dyDescent="0.25">
      <c r="A95" t="s">
        <v>4787</v>
      </c>
      <c r="B95" t="s">
        <v>3496</v>
      </c>
      <c r="C95" t="s">
        <v>4428</v>
      </c>
      <c r="D95" t="s">
        <v>4788</v>
      </c>
      <c r="E95" t="s">
        <v>4789</v>
      </c>
      <c r="F95" t="s">
        <v>160</v>
      </c>
      <c r="G95" t="s">
        <v>3652</v>
      </c>
      <c r="H95" t="s">
        <v>4790</v>
      </c>
      <c r="I95" t="s">
        <v>3452</v>
      </c>
      <c r="J95" t="s">
        <v>3514</v>
      </c>
    </row>
    <row r="96" spans="1:10" ht="15" customHeight="1" x14ac:dyDescent="0.25">
      <c r="A96" t="s">
        <v>4791</v>
      </c>
      <c r="B96" t="s">
        <v>41</v>
      </c>
      <c r="C96" t="s">
        <v>4487</v>
      </c>
      <c r="D96" t="s">
        <v>4792</v>
      </c>
      <c r="E96" t="s">
        <v>4793</v>
      </c>
      <c r="F96" t="s">
        <v>1649</v>
      </c>
      <c r="G96" t="s">
        <v>4490</v>
      </c>
      <c r="H96" t="s">
        <v>4794</v>
      </c>
      <c r="I96" t="s">
        <v>3452</v>
      </c>
      <c r="J96" t="s">
        <v>3514</v>
      </c>
    </row>
    <row r="97" spans="1:10" ht="15" customHeight="1" x14ac:dyDescent="0.25">
      <c r="A97" t="s">
        <v>4795</v>
      </c>
      <c r="B97" t="s">
        <v>3508</v>
      </c>
      <c r="C97" t="s">
        <v>4407</v>
      </c>
      <c r="D97" t="s">
        <v>4796</v>
      </c>
      <c r="E97" t="s">
        <v>4797</v>
      </c>
      <c r="F97" t="s">
        <v>1649</v>
      </c>
      <c r="H97" t="s">
        <v>4798</v>
      </c>
      <c r="I97" t="s">
        <v>3452</v>
      </c>
      <c r="J97" t="s">
        <v>4438</v>
      </c>
    </row>
    <row r="98" spans="1:10" ht="15" customHeight="1" x14ac:dyDescent="0.25">
      <c r="A98" t="s">
        <v>4799</v>
      </c>
      <c r="B98" t="s">
        <v>3718</v>
      </c>
      <c r="C98" t="s">
        <v>3503</v>
      </c>
      <c r="D98" t="s">
        <v>4800</v>
      </c>
      <c r="E98" t="s">
        <v>4801</v>
      </c>
      <c r="F98" t="s">
        <v>160</v>
      </c>
      <c r="G98" t="s">
        <v>4639</v>
      </c>
      <c r="H98" t="s">
        <v>4802</v>
      </c>
      <c r="I98" t="s">
        <v>3452</v>
      </c>
      <c r="J98" t="s">
        <v>3571</v>
      </c>
    </row>
    <row r="99" spans="1:10" ht="15" customHeight="1" x14ac:dyDescent="0.25">
      <c r="A99" t="s">
        <v>4803</v>
      </c>
      <c r="B99" t="s">
        <v>3496</v>
      </c>
      <c r="C99" t="s">
        <v>3503</v>
      </c>
      <c r="D99" t="s">
        <v>4804</v>
      </c>
      <c r="E99" t="s">
        <v>4805</v>
      </c>
      <c r="F99" t="s">
        <v>1322</v>
      </c>
      <c r="G99" t="s">
        <v>4585</v>
      </c>
      <c r="H99" t="s">
        <v>4806</v>
      </c>
      <c r="I99" t="s">
        <v>3452</v>
      </c>
      <c r="J99" t="s">
        <v>4807</v>
      </c>
    </row>
    <row r="100" spans="1:10" ht="15" customHeight="1" x14ac:dyDescent="0.25">
      <c r="A100" t="s">
        <v>4808</v>
      </c>
      <c r="B100" t="s">
        <v>3508</v>
      </c>
      <c r="C100" t="s">
        <v>4546</v>
      </c>
      <c r="D100" t="s">
        <v>4809</v>
      </c>
      <c r="E100" t="s">
        <v>4810</v>
      </c>
      <c r="F100" t="s">
        <v>90</v>
      </c>
      <c r="G100" t="s">
        <v>4720</v>
      </c>
      <c r="H100" t="s">
        <v>4808</v>
      </c>
      <c r="I100" t="s">
        <v>3452</v>
      </c>
      <c r="J100" t="s">
        <v>4438</v>
      </c>
    </row>
    <row r="101" spans="1:10" ht="15" customHeight="1" x14ac:dyDescent="0.25">
      <c r="A101" t="s">
        <v>3683</v>
      </c>
      <c r="B101" t="s">
        <v>3508</v>
      </c>
      <c r="C101" t="s">
        <v>3503</v>
      </c>
      <c r="D101" t="s">
        <v>4811</v>
      </c>
      <c r="E101" t="s">
        <v>4812</v>
      </c>
      <c r="F101" t="s">
        <v>497</v>
      </c>
      <c r="G101" t="s">
        <v>3686</v>
      </c>
      <c r="H101" t="s">
        <v>3683</v>
      </c>
      <c r="I101" t="s">
        <v>3452</v>
      </c>
      <c r="J101" t="s">
        <v>3514</v>
      </c>
    </row>
    <row r="102" spans="1:10" ht="15" customHeight="1" x14ac:dyDescent="0.25">
      <c r="A102" t="s">
        <v>4813</v>
      </c>
      <c r="B102" t="s">
        <v>41</v>
      </c>
      <c r="C102" t="s">
        <v>4487</v>
      </c>
      <c r="D102" t="s">
        <v>4814</v>
      </c>
      <c r="E102" t="s">
        <v>4815</v>
      </c>
      <c r="F102" t="s">
        <v>1649</v>
      </c>
      <c r="G102" t="s">
        <v>4490</v>
      </c>
      <c r="H102" t="s">
        <v>4813</v>
      </c>
      <c r="I102" t="s">
        <v>3452</v>
      </c>
      <c r="J102" t="s">
        <v>3514</v>
      </c>
    </row>
    <row r="103" spans="1:10" ht="15" customHeight="1" x14ac:dyDescent="0.25">
      <c r="A103" t="s">
        <v>4816</v>
      </c>
      <c r="B103" t="s">
        <v>3496</v>
      </c>
      <c r="C103" t="s">
        <v>3517</v>
      </c>
      <c r="D103" t="s">
        <v>4817</v>
      </c>
      <c r="E103" t="s">
        <v>4818</v>
      </c>
      <c r="F103" t="s">
        <v>553</v>
      </c>
      <c r="G103" t="s">
        <v>3520</v>
      </c>
      <c r="H103" t="s">
        <v>4819</v>
      </c>
      <c r="I103" t="s">
        <v>3452</v>
      </c>
      <c r="J103" t="s">
        <v>3514</v>
      </c>
    </row>
    <row r="104" spans="1:10" ht="15" customHeight="1" x14ac:dyDescent="0.25">
      <c r="A104" t="s">
        <v>4820</v>
      </c>
      <c r="B104" t="s">
        <v>41</v>
      </c>
      <c r="C104" t="s">
        <v>3503</v>
      </c>
      <c r="D104" t="s">
        <v>4821</v>
      </c>
      <c r="E104" t="s">
        <v>4822</v>
      </c>
      <c r="F104" t="s">
        <v>1322</v>
      </c>
      <c r="H104" t="s">
        <v>4823</v>
      </c>
      <c r="I104" t="s">
        <v>3452</v>
      </c>
      <c r="J104" t="s">
        <v>4824</v>
      </c>
    </row>
    <row r="105" spans="1:10" ht="15" customHeight="1" x14ac:dyDescent="0.25">
      <c r="A105" t="s">
        <v>4825</v>
      </c>
      <c r="B105" t="s">
        <v>3508</v>
      </c>
      <c r="C105" t="s">
        <v>4487</v>
      </c>
      <c r="D105" t="s">
        <v>4826</v>
      </c>
      <c r="F105" t="s">
        <v>1649</v>
      </c>
      <c r="G105" t="s">
        <v>4827</v>
      </c>
      <c r="H105" t="s">
        <v>4828</v>
      </c>
      <c r="I105" t="s">
        <v>3452</v>
      </c>
      <c r="J105" t="s">
        <v>3435</v>
      </c>
    </row>
    <row r="106" spans="1:10" ht="15" customHeight="1" x14ac:dyDescent="0.25">
      <c r="A106" t="s">
        <v>4829</v>
      </c>
      <c r="B106" t="s">
        <v>3496</v>
      </c>
      <c r="C106" t="s">
        <v>3503</v>
      </c>
      <c r="D106" t="s">
        <v>4830</v>
      </c>
      <c r="E106" t="s">
        <v>4831</v>
      </c>
      <c r="F106" t="s">
        <v>90</v>
      </c>
      <c r="G106" t="s">
        <v>3652</v>
      </c>
      <c r="H106" t="s">
        <v>4832</v>
      </c>
      <c r="I106" t="s">
        <v>3452</v>
      </c>
      <c r="J106" t="s">
        <v>3506</v>
      </c>
    </row>
    <row r="107" spans="1:10" ht="15" customHeight="1" x14ac:dyDescent="0.25">
      <c r="A107" t="s">
        <v>4833</v>
      </c>
      <c r="B107" t="s">
        <v>41</v>
      </c>
      <c r="C107" t="s">
        <v>3503</v>
      </c>
      <c r="D107" t="s">
        <v>4834</v>
      </c>
      <c r="E107" t="s">
        <v>4835</v>
      </c>
      <c r="F107" t="s">
        <v>90</v>
      </c>
      <c r="G107" t="s">
        <v>3681</v>
      </c>
      <c r="H107" t="s">
        <v>4836</v>
      </c>
      <c r="I107" t="s">
        <v>3452</v>
      </c>
      <c r="J107" t="s">
        <v>4438</v>
      </c>
    </row>
    <row r="108" spans="1:10" ht="15" customHeight="1" x14ac:dyDescent="0.25">
      <c r="A108" t="s">
        <v>4837</v>
      </c>
      <c r="B108" t="s">
        <v>3508</v>
      </c>
      <c r="C108" t="s">
        <v>3503</v>
      </c>
      <c r="D108" t="s">
        <v>4838</v>
      </c>
      <c r="E108" t="s">
        <v>4839</v>
      </c>
      <c r="F108" t="s">
        <v>501</v>
      </c>
      <c r="G108" t="s">
        <v>4623</v>
      </c>
      <c r="H108" t="s">
        <v>4840</v>
      </c>
      <c r="I108" t="s">
        <v>3452</v>
      </c>
      <c r="J108" t="s">
        <v>3506</v>
      </c>
    </row>
    <row r="109" spans="1:10" ht="15" customHeight="1" x14ac:dyDescent="0.25">
      <c r="A109" t="s">
        <v>4841</v>
      </c>
      <c r="B109" t="s">
        <v>41</v>
      </c>
      <c r="C109" t="s">
        <v>3517</v>
      </c>
      <c r="D109" t="s">
        <v>4842</v>
      </c>
      <c r="E109" t="s">
        <v>4843</v>
      </c>
      <c r="F109" t="s">
        <v>1046</v>
      </c>
      <c r="G109" t="s">
        <v>4844</v>
      </c>
      <c r="H109" t="s">
        <v>4841</v>
      </c>
      <c r="I109" t="s">
        <v>3452</v>
      </c>
      <c r="J109" t="s">
        <v>3514</v>
      </c>
    </row>
    <row r="110" spans="1:10" ht="15" customHeight="1" x14ac:dyDescent="0.25">
      <c r="A110" t="s">
        <v>4845</v>
      </c>
      <c r="B110" t="s">
        <v>3508</v>
      </c>
      <c r="C110" t="s">
        <v>4536</v>
      </c>
      <c r="D110" t="s">
        <v>4846</v>
      </c>
      <c r="F110" t="s">
        <v>160</v>
      </c>
      <c r="G110" t="s">
        <v>4847</v>
      </c>
      <c r="H110" t="s">
        <v>4848</v>
      </c>
      <c r="I110" t="s">
        <v>3452</v>
      </c>
      <c r="J110" t="s">
        <v>4438</v>
      </c>
    </row>
    <row r="111" spans="1:10" ht="15" customHeight="1" x14ac:dyDescent="0.25">
      <c r="A111" t="s">
        <v>4849</v>
      </c>
      <c r="B111" t="s">
        <v>41</v>
      </c>
      <c r="C111" t="s">
        <v>3665</v>
      </c>
      <c r="D111" t="s">
        <v>4850</v>
      </c>
      <c r="F111" t="s">
        <v>160</v>
      </c>
      <c r="G111" t="s">
        <v>4851</v>
      </c>
      <c r="H111" t="s">
        <v>4852</v>
      </c>
      <c r="I111" t="s">
        <v>3452</v>
      </c>
      <c r="J111" t="s">
        <v>3673</v>
      </c>
    </row>
    <row r="112" spans="1:10" ht="15" customHeight="1" x14ac:dyDescent="0.25">
      <c r="A112" t="s">
        <v>4853</v>
      </c>
      <c r="B112" t="s">
        <v>3496</v>
      </c>
      <c r="C112" t="s">
        <v>3503</v>
      </c>
      <c r="D112" t="s">
        <v>4854</v>
      </c>
      <c r="E112" t="s">
        <v>4855</v>
      </c>
      <c r="F112" t="s">
        <v>90</v>
      </c>
      <c r="H112" t="s">
        <v>4856</v>
      </c>
      <c r="I112" t="s">
        <v>3452</v>
      </c>
      <c r="J112" t="s">
        <v>3506</v>
      </c>
    </row>
    <row r="113" spans="1:10" ht="15" customHeight="1" x14ac:dyDescent="0.25">
      <c r="A113" t="s">
        <v>4857</v>
      </c>
      <c r="B113" t="s">
        <v>3508</v>
      </c>
      <c r="C113" t="s">
        <v>3503</v>
      </c>
      <c r="D113" t="s">
        <v>4858</v>
      </c>
      <c r="E113" t="s">
        <v>4859</v>
      </c>
      <c r="F113" t="s">
        <v>90</v>
      </c>
      <c r="G113" t="s">
        <v>4595</v>
      </c>
      <c r="H113" t="s">
        <v>4860</v>
      </c>
      <c r="I113" t="s">
        <v>3452</v>
      </c>
      <c r="J113" t="s">
        <v>3571</v>
      </c>
    </row>
    <row r="114" spans="1:10" ht="15" customHeight="1" x14ac:dyDescent="0.25">
      <c r="A114" t="s">
        <v>4861</v>
      </c>
      <c r="B114" t="s">
        <v>41</v>
      </c>
      <c r="C114" t="s">
        <v>3503</v>
      </c>
      <c r="D114" t="s">
        <v>4862</v>
      </c>
      <c r="E114" t="s">
        <v>4863</v>
      </c>
      <c r="F114" t="s">
        <v>90</v>
      </c>
      <c r="G114" t="s">
        <v>4864</v>
      </c>
      <c r="H114" t="s">
        <v>4865</v>
      </c>
      <c r="I114" t="s">
        <v>3452</v>
      </c>
      <c r="J114" t="s">
        <v>3435</v>
      </c>
    </row>
    <row r="115" spans="1:10" ht="15" customHeight="1" x14ac:dyDescent="0.25">
      <c r="A115" t="s">
        <v>4866</v>
      </c>
      <c r="B115" t="s">
        <v>3496</v>
      </c>
      <c r="C115" t="s">
        <v>3503</v>
      </c>
      <c r="D115" t="s">
        <v>4867</v>
      </c>
      <c r="E115" t="s">
        <v>4868</v>
      </c>
      <c r="F115" t="s">
        <v>90</v>
      </c>
      <c r="G115" t="s">
        <v>4600</v>
      </c>
      <c r="H115" t="s">
        <v>4866</v>
      </c>
      <c r="I115" t="s">
        <v>3452</v>
      </c>
      <c r="J115" t="s">
        <v>3506</v>
      </c>
    </row>
    <row r="116" spans="1:10" ht="15" customHeight="1" x14ac:dyDescent="0.25">
      <c r="A116" t="s">
        <v>3709</v>
      </c>
      <c r="B116" t="s">
        <v>3508</v>
      </c>
      <c r="C116" t="s">
        <v>3503</v>
      </c>
      <c r="D116" t="s">
        <v>3710</v>
      </c>
      <c r="F116" t="s">
        <v>553</v>
      </c>
      <c r="G116" t="s">
        <v>3712</v>
      </c>
      <c r="H116" t="s">
        <v>3713</v>
      </c>
      <c r="I116" t="s">
        <v>3452</v>
      </c>
      <c r="J116" t="s">
        <v>3571</v>
      </c>
    </row>
    <row r="117" spans="1:10" ht="15" customHeight="1" x14ac:dyDescent="0.25">
      <c r="A117" t="s">
        <v>4869</v>
      </c>
      <c r="B117" t="s">
        <v>41</v>
      </c>
      <c r="C117" t="s">
        <v>4487</v>
      </c>
      <c r="D117" t="s">
        <v>4870</v>
      </c>
      <c r="E117" t="s">
        <v>4871</v>
      </c>
      <c r="F117" t="s">
        <v>1649</v>
      </c>
      <c r="G117" t="s">
        <v>4490</v>
      </c>
      <c r="H117" t="s">
        <v>4869</v>
      </c>
      <c r="I117" t="s">
        <v>3452</v>
      </c>
      <c r="J117" t="s">
        <v>3514</v>
      </c>
    </row>
    <row r="118" spans="1:10" ht="15" customHeight="1" x14ac:dyDescent="0.25">
      <c r="A118" t="s">
        <v>3714</v>
      </c>
      <c r="B118" t="s">
        <v>41</v>
      </c>
      <c r="C118" t="s">
        <v>3517</v>
      </c>
      <c r="D118" t="s">
        <v>4872</v>
      </c>
      <c r="E118" t="s">
        <v>4873</v>
      </c>
      <c r="F118" t="s">
        <v>90</v>
      </c>
      <c r="H118" t="s">
        <v>3714</v>
      </c>
      <c r="I118" t="s">
        <v>3452</v>
      </c>
      <c r="J118" t="s">
        <v>3514</v>
      </c>
    </row>
    <row r="119" spans="1:10" ht="15" customHeight="1" x14ac:dyDescent="0.25">
      <c r="A119" t="s">
        <v>4874</v>
      </c>
      <c r="B119" t="s">
        <v>3496</v>
      </c>
      <c r="C119" t="s">
        <v>3573</v>
      </c>
      <c r="D119" t="s">
        <v>4875</v>
      </c>
      <c r="F119" t="s">
        <v>160</v>
      </c>
      <c r="H119" t="s">
        <v>4876</v>
      </c>
      <c r="I119" t="s">
        <v>3452</v>
      </c>
      <c r="J119" t="s">
        <v>3673</v>
      </c>
    </row>
    <row r="120" spans="1:10" ht="15" customHeight="1" x14ac:dyDescent="0.25">
      <c r="A120" t="s">
        <v>4877</v>
      </c>
      <c r="B120" t="s">
        <v>3496</v>
      </c>
      <c r="C120" t="s">
        <v>3503</v>
      </c>
      <c r="D120" t="s">
        <v>4878</v>
      </c>
      <c r="E120" t="s">
        <v>4879</v>
      </c>
      <c r="F120" t="s">
        <v>1129</v>
      </c>
      <c r="G120" t="s">
        <v>4880</v>
      </c>
      <c r="H120" t="s">
        <v>4881</v>
      </c>
      <c r="I120" t="s">
        <v>3452</v>
      </c>
      <c r="J120" t="s">
        <v>4544</v>
      </c>
    </row>
    <row r="121" spans="1:10" ht="15" customHeight="1" x14ac:dyDescent="0.25">
      <c r="A121" t="s">
        <v>3717</v>
      </c>
      <c r="B121" t="s">
        <v>3718</v>
      </c>
      <c r="C121" t="s">
        <v>4882</v>
      </c>
      <c r="D121" t="s">
        <v>4883</v>
      </c>
      <c r="F121" t="s">
        <v>1795</v>
      </c>
      <c r="G121" t="s">
        <v>3720</v>
      </c>
      <c r="H121" t="s">
        <v>3721</v>
      </c>
      <c r="I121" t="s">
        <v>3452</v>
      </c>
      <c r="J121" t="s">
        <v>3571</v>
      </c>
    </row>
    <row r="122" spans="1:10" ht="15" customHeight="1" x14ac:dyDescent="0.25">
      <c r="A122" t="s">
        <v>4884</v>
      </c>
      <c r="B122" t="s">
        <v>41</v>
      </c>
      <c r="C122" t="s">
        <v>3509</v>
      </c>
      <c r="D122" t="s">
        <v>4885</v>
      </c>
      <c r="E122" t="s">
        <v>4886</v>
      </c>
      <c r="F122" t="s">
        <v>90</v>
      </c>
      <c r="H122" t="s">
        <v>4887</v>
      </c>
      <c r="I122" t="s">
        <v>3452</v>
      </c>
      <c r="J122" t="s">
        <v>3506</v>
      </c>
    </row>
    <row r="123" spans="1:10" ht="15" customHeight="1" x14ac:dyDescent="0.25">
      <c r="A123" t="s">
        <v>4888</v>
      </c>
      <c r="B123" t="s">
        <v>3508</v>
      </c>
      <c r="C123" t="s">
        <v>3517</v>
      </c>
      <c r="D123" t="s">
        <v>4889</v>
      </c>
      <c r="E123" t="s">
        <v>4890</v>
      </c>
      <c r="F123" t="s">
        <v>497</v>
      </c>
      <c r="G123" t="s">
        <v>264</v>
      </c>
      <c r="H123" t="s">
        <v>4888</v>
      </c>
      <c r="I123" t="s">
        <v>3452</v>
      </c>
      <c r="J123" t="s">
        <v>3514</v>
      </c>
    </row>
    <row r="124" spans="1:10" ht="15" customHeight="1" x14ac:dyDescent="0.25">
      <c r="A124" t="s">
        <v>4891</v>
      </c>
      <c r="B124" t="s">
        <v>41</v>
      </c>
      <c r="C124" t="s">
        <v>3509</v>
      </c>
      <c r="D124" t="s">
        <v>4892</v>
      </c>
      <c r="E124" t="s">
        <v>4893</v>
      </c>
      <c r="F124" t="s">
        <v>90</v>
      </c>
      <c r="G124" t="s">
        <v>3652</v>
      </c>
      <c r="H124" t="s">
        <v>4891</v>
      </c>
      <c r="I124" t="s">
        <v>3452</v>
      </c>
      <c r="J124" t="s">
        <v>4438</v>
      </c>
    </row>
    <row r="125" spans="1:10" ht="15" customHeight="1" x14ac:dyDescent="0.25">
      <c r="A125" t="s">
        <v>4894</v>
      </c>
      <c r="B125" t="s">
        <v>3496</v>
      </c>
      <c r="C125" t="s">
        <v>4895</v>
      </c>
      <c r="D125" t="s">
        <v>4896</v>
      </c>
      <c r="E125" t="s">
        <v>4897</v>
      </c>
      <c r="F125" t="s">
        <v>90</v>
      </c>
      <c r="G125" t="s">
        <v>4415</v>
      </c>
      <c r="H125" t="s">
        <v>4898</v>
      </c>
      <c r="I125" t="s">
        <v>3452</v>
      </c>
      <c r="J125" t="s">
        <v>3673</v>
      </c>
    </row>
    <row r="126" spans="1:10" ht="15" customHeight="1" x14ac:dyDescent="0.25">
      <c r="A126" t="s">
        <v>4899</v>
      </c>
      <c r="B126" t="s">
        <v>3508</v>
      </c>
      <c r="C126" t="s">
        <v>3517</v>
      </c>
      <c r="D126" t="s">
        <v>4900</v>
      </c>
      <c r="E126" t="s">
        <v>4901</v>
      </c>
      <c r="F126" t="s">
        <v>497</v>
      </c>
      <c r="G126" t="s">
        <v>3712</v>
      </c>
      <c r="H126" t="s">
        <v>4899</v>
      </c>
      <c r="I126" t="s">
        <v>3452</v>
      </c>
      <c r="J126" t="s">
        <v>3514</v>
      </c>
    </row>
    <row r="127" spans="1:10" ht="15" customHeight="1" x14ac:dyDescent="0.25">
      <c r="A127" t="s">
        <v>3722</v>
      </c>
      <c r="B127" t="s">
        <v>41</v>
      </c>
      <c r="C127" t="s">
        <v>3665</v>
      </c>
      <c r="D127" t="s">
        <v>4902</v>
      </c>
      <c r="E127" t="s">
        <v>4903</v>
      </c>
      <c r="F127" t="s">
        <v>160</v>
      </c>
      <c r="G127" t="s">
        <v>4904</v>
      </c>
      <c r="H127" t="s">
        <v>3726</v>
      </c>
      <c r="I127" t="s">
        <v>3452</v>
      </c>
      <c r="J127" t="s">
        <v>3571</v>
      </c>
    </row>
  </sheetData>
  <pageMargins left="0.7" right="0.7" top="0.75" bottom="0.75" header="0.511811023622047" footer="0.511811023622047"/>
  <pageSetup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4"/>
  <sheetViews>
    <sheetView zoomScale="85" zoomScaleNormal="85" workbookViewId="0">
      <selection activeCell="B17" sqref="B17"/>
    </sheetView>
  </sheetViews>
  <sheetFormatPr defaultColWidth="8.7109375" defaultRowHeight="15" x14ac:dyDescent="0.25"/>
  <cols>
    <col min="1" max="1" width="26.5703125" customWidth="1"/>
    <col min="2" max="2" width="15.140625" customWidth="1"/>
    <col min="3" max="4" width="13.28515625" customWidth="1"/>
    <col min="5" max="5" width="16" customWidth="1"/>
    <col min="6" max="6" width="13" customWidth="1"/>
    <col min="7" max="7" width="35.5703125" customWidth="1"/>
    <col min="8" max="8" width="48.28515625" customWidth="1"/>
    <col min="9" max="9" width="12.42578125" customWidth="1"/>
    <col min="10" max="10" width="17.5703125" customWidth="1"/>
    <col min="11" max="11" width="11.5703125" customWidth="1"/>
    <col min="12" max="12" width="12.7109375" customWidth="1"/>
    <col min="13" max="13" width="12.28515625" customWidth="1"/>
  </cols>
  <sheetData>
    <row r="1" spans="1:13" ht="15" customHeight="1" x14ac:dyDescent="0.25">
      <c r="A1" t="s">
        <v>4905</v>
      </c>
      <c r="B1" t="s">
        <v>1</v>
      </c>
      <c r="C1" t="s">
        <v>167</v>
      </c>
      <c r="D1" t="s">
        <v>3727</v>
      </c>
      <c r="E1" t="s">
        <v>4906</v>
      </c>
      <c r="F1" t="s">
        <v>6</v>
      </c>
      <c r="G1" t="s">
        <v>4907</v>
      </c>
      <c r="H1" t="s">
        <v>4908</v>
      </c>
      <c r="I1" t="s">
        <v>4909</v>
      </c>
      <c r="J1" t="s">
        <v>4252</v>
      </c>
      <c r="K1" t="s">
        <v>4910</v>
      </c>
      <c r="L1" t="s">
        <v>4</v>
      </c>
      <c r="M1" t="s">
        <v>170</v>
      </c>
    </row>
    <row r="2" spans="1:13" ht="15" customHeight="1" x14ac:dyDescent="0.25">
      <c r="A2" t="s">
        <v>4911</v>
      </c>
      <c r="B2" t="s">
        <v>1649</v>
      </c>
      <c r="C2" t="s">
        <v>222</v>
      </c>
      <c r="D2" t="s">
        <v>39</v>
      </c>
      <c r="E2">
        <v>0</v>
      </c>
      <c r="F2" t="s">
        <v>41</v>
      </c>
      <c r="G2" t="s">
        <v>4912</v>
      </c>
      <c r="H2" t="s">
        <v>4913</v>
      </c>
      <c r="I2" t="s">
        <v>3989</v>
      </c>
      <c r="J2" t="s">
        <v>4914</v>
      </c>
      <c r="K2" t="s">
        <v>3452</v>
      </c>
      <c r="L2" t="s">
        <v>4280</v>
      </c>
      <c r="M2" t="s">
        <v>4915</v>
      </c>
    </row>
    <row r="3" spans="1:13" ht="15" customHeight="1" x14ac:dyDescent="0.25">
      <c r="A3" t="s">
        <v>4916</v>
      </c>
      <c r="B3" t="s">
        <v>1649</v>
      </c>
      <c r="C3" t="s">
        <v>222</v>
      </c>
      <c r="D3" t="s">
        <v>39</v>
      </c>
      <c r="E3">
        <v>0</v>
      </c>
      <c r="F3" t="s">
        <v>41</v>
      </c>
      <c r="G3" t="s">
        <v>4917</v>
      </c>
      <c r="H3" t="s">
        <v>4918</v>
      </c>
      <c r="I3" t="s">
        <v>3989</v>
      </c>
      <c r="J3" t="s">
        <v>4919</v>
      </c>
      <c r="K3" t="s">
        <v>3452</v>
      </c>
      <c r="L3" t="s">
        <v>4280</v>
      </c>
      <c r="M3" t="s">
        <v>264</v>
      </c>
    </row>
    <row r="4" spans="1:13" ht="15" customHeight="1" x14ac:dyDescent="0.25">
      <c r="A4" t="s">
        <v>4920</v>
      </c>
      <c r="B4" t="s">
        <v>90</v>
      </c>
      <c r="C4" t="s">
        <v>182</v>
      </c>
      <c r="D4" t="s">
        <v>39</v>
      </c>
      <c r="E4">
        <v>0</v>
      </c>
      <c r="F4" t="s">
        <v>3508</v>
      </c>
      <c r="G4" t="s">
        <v>4921</v>
      </c>
      <c r="H4" t="s">
        <v>4921</v>
      </c>
      <c r="I4" t="s">
        <v>3989</v>
      </c>
      <c r="J4" t="s">
        <v>4922</v>
      </c>
      <c r="K4">
        <v>1</v>
      </c>
      <c r="L4" t="s">
        <v>4280</v>
      </c>
    </row>
    <row r="5" spans="1:13" ht="15" customHeight="1" x14ac:dyDescent="0.25">
      <c r="A5" t="s">
        <v>4923</v>
      </c>
      <c r="B5" t="s">
        <v>90</v>
      </c>
      <c r="C5" t="s">
        <v>182</v>
      </c>
      <c r="D5" t="s">
        <v>4924</v>
      </c>
      <c r="E5">
        <v>0</v>
      </c>
      <c r="F5" t="s">
        <v>41</v>
      </c>
      <c r="G5" t="s">
        <v>3452</v>
      </c>
      <c r="H5" t="s">
        <v>4925</v>
      </c>
      <c r="I5" t="s">
        <v>3989</v>
      </c>
      <c r="J5" t="s">
        <v>4926</v>
      </c>
      <c r="K5" t="s">
        <v>3452</v>
      </c>
      <c r="L5" t="s">
        <v>4280</v>
      </c>
      <c r="M5" t="s">
        <v>4927</v>
      </c>
    </row>
    <row r="9" spans="1:13" ht="15" customHeight="1" x14ac:dyDescent="0.25">
      <c r="A9" t="s">
        <v>4928</v>
      </c>
      <c r="B9" t="s">
        <v>4929</v>
      </c>
      <c r="C9" t="s">
        <v>4930</v>
      </c>
      <c r="F9" t="s">
        <v>4931</v>
      </c>
      <c r="G9" t="s">
        <v>4932</v>
      </c>
      <c r="J9" t="s">
        <v>3452</v>
      </c>
    </row>
    <row r="10" spans="1:13" ht="15" customHeight="1" x14ac:dyDescent="0.25">
      <c r="A10" t="s">
        <v>4933</v>
      </c>
      <c r="B10" t="s">
        <v>4934</v>
      </c>
      <c r="C10" t="s">
        <v>4935</v>
      </c>
      <c r="F10" t="s">
        <v>4936</v>
      </c>
      <c r="G10" t="s">
        <v>4937</v>
      </c>
      <c r="J10" t="s">
        <v>4938</v>
      </c>
    </row>
    <row r="11" spans="1:13" ht="15" customHeight="1" x14ac:dyDescent="0.25">
      <c r="A11" t="s">
        <v>4939</v>
      </c>
      <c r="B11" t="s">
        <v>4940</v>
      </c>
      <c r="C11" t="s">
        <v>4941</v>
      </c>
      <c r="F11" t="s">
        <v>4942</v>
      </c>
      <c r="J11" t="s">
        <v>3452</v>
      </c>
    </row>
    <row r="12" spans="1:13" ht="15" customHeight="1" x14ac:dyDescent="0.25">
      <c r="A12" t="s">
        <v>4943</v>
      </c>
      <c r="B12" t="s">
        <v>4944</v>
      </c>
      <c r="C12" t="s">
        <v>4945</v>
      </c>
      <c r="F12" t="s">
        <v>4946</v>
      </c>
    </row>
    <row r="13" spans="1:13" ht="15" customHeight="1" x14ac:dyDescent="0.25">
      <c r="A13" t="s">
        <v>4947</v>
      </c>
      <c r="B13" t="s">
        <v>4948</v>
      </c>
      <c r="C13" t="s">
        <v>4949</v>
      </c>
      <c r="F13" t="s">
        <v>4950</v>
      </c>
      <c r="G13" t="s">
        <v>4951</v>
      </c>
      <c r="I13" t="s">
        <v>4222</v>
      </c>
    </row>
    <row r="14" spans="1:13" ht="15" customHeight="1" x14ac:dyDescent="0.25">
      <c r="A14" t="s">
        <v>4952</v>
      </c>
      <c r="B14" t="s">
        <v>4953</v>
      </c>
      <c r="C14" t="s">
        <v>4954</v>
      </c>
      <c r="F14" t="s">
        <v>4955</v>
      </c>
    </row>
  </sheetData>
  <pageMargins left="0.7" right="0.7" top="0.75" bottom="0.75" header="0.511811023622047" footer="0.511811023622047"/>
  <pageSetup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8"/>
  <sheetViews>
    <sheetView zoomScale="85" zoomScaleNormal="85" workbookViewId="0">
      <selection activeCell="A3" sqref="A3"/>
    </sheetView>
  </sheetViews>
  <sheetFormatPr defaultColWidth="8.7109375" defaultRowHeight="15" x14ac:dyDescent="0.25"/>
  <cols>
    <col min="1" max="1" width="18.140625" customWidth="1"/>
    <col min="2" max="2" width="10.7109375" customWidth="1"/>
    <col min="3" max="3" width="11.140625" customWidth="1"/>
    <col min="4" max="4" width="143.85546875" customWidth="1"/>
    <col min="5" max="5" width="51.140625" customWidth="1"/>
    <col min="6" max="6" width="6.28515625" customWidth="1"/>
    <col min="7" max="7" width="18.7109375" customWidth="1"/>
    <col min="8" max="8" width="44.28515625" customWidth="1"/>
    <col min="9" max="9" width="20.85546875" customWidth="1"/>
    <col min="10" max="10" width="18.7109375" customWidth="1"/>
    <col min="11" max="11" width="7.140625" customWidth="1"/>
  </cols>
  <sheetData>
    <row r="1" spans="1:11" ht="15" customHeight="1" x14ac:dyDescent="0.25">
      <c r="A1" t="s">
        <v>165</v>
      </c>
      <c r="B1" t="s">
        <v>167</v>
      </c>
      <c r="C1" t="s">
        <v>6</v>
      </c>
      <c r="D1" t="s">
        <v>3447</v>
      </c>
      <c r="E1" t="s">
        <v>3490</v>
      </c>
      <c r="F1" t="s">
        <v>4956</v>
      </c>
      <c r="G1" t="s">
        <v>3491</v>
      </c>
      <c r="H1" t="s">
        <v>4957</v>
      </c>
      <c r="I1" t="s">
        <v>4958</v>
      </c>
      <c r="J1" t="s">
        <v>4252</v>
      </c>
      <c r="K1" t="s">
        <v>170</v>
      </c>
    </row>
    <row r="2" spans="1:11" ht="15" customHeight="1" x14ac:dyDescent="0.25">
      <c r="A2" t="s">
        <v>4947</v>
      </c>
      <c r="B2" t="s">
        <v>4959</v>
      </c>
      <c r="C2" t="s">
        <v>3508</v>
      </c>
      <c r="D2" t="s">
        <v>4960</v>
      </c>
      <c r="E2" t="s">
        <v>4961</v>
      </c>
      <c r="F2" t="s">
        <v>4962</v>
      </c>
      <c r="G2" t="s">
        <v>160</v>
      </c>
      <c r="H2" t="s">
        <v>4963</v>
      </c>
      <c r="I2" t="s">
        <v>4964</v>
      </c>
      <c r="J2" t="s">
        <v>4965</v>
      </c>
    </row>
    <row r="3" spans="1:11" ht="15" customHeight="1" x14ac:dyDescent="0.25">
      <c r="A3" t="s">
        <v>4966</v>
      </c>
      <c r="B3" t="s">
        <v>4967</v>
      </c>
      <c r="C3" t="s">
        <v>41</v>
      </c>
      <c r="D3" t="s">
        <v>4968</v>
      </c>
      <c r="E3" t="s">
        <v>4969</v>
      </c>
      <c r="F3" t="s">
        <v>4970</v>
      </c>
      <c r="G3" t="s">
        <v>1649</v>
      </c>
      <c r="J3" t="s">
        <v>4971</v>
      </c>
    </row>
    <row r="4" spans="1:11" ht="15" customHeight="1" x14ac:dyDescent="0.25">
      <c r="A4" t="s">
        <v>4972</v>
      </c>
      <c r="B4" t="s">
        <v>4967</v>
      </c>
      <c r="C4" t="s">
        <v>41</v>
      </c>
      <c r="D4" t="s">
        <v>4973</v>
      </c>
      <c r="E4" t="s">
        <v>4974</v>
      </c>
      <c r="F4" t="s">
        <v>4975</v>
      </c>
      <c r="G4" t="s">
        <v>1046</v>
      </c>
      <c r="J4" t="s">
        <v>4976</v>
      </c>
    </row>
    <row r="5" spans="1:11" ht="15" customHeight="1" x14ac:dyDescent="0.25">
      <c r="A5" t="s">
        <v>4977</v>
      </c>
      <c r="B5" t="s">
        <v>3673</v>
      </c>
      <c r="C5" t="s">
        <v>41</v>
      </c>
      <c r="D5" t="s">
        <v>4978</v>
      </c>
      <c r="E5" t="s">
        <v>4979</v>
      </c>
      <c r="F5" t="s">
        <v>3452</v>
      </c>
      <c r="G5" t="s">
        <v>2132</v>
      </c>
      <c r="J5" t="s">
        <v>4980</v>
      </c>
    </row>
    <row r="6" spans="1:11" ht="15" customHeight="1" x14ac:dyDescent="0.25">
      <c r="A6" t="s">
        <v>4981</v>
      </c>
      <c r="B6" t="s">
        <v>3673</v>
      </c>
      <c r="C6" t="s">
        <v>3496</v>
      </c>
      <c r="D6" t="s">
        <v>4982</v>
      </c>
      <c r="E6" t="s">
        <v>4983</v>
      </c>
      <c r="F6" t="s">
        <v>3452</v>
      </c>
      <c r="G6" t="s">
        <v>2132</v>
      </c>
      <c r="J6" t="s">
        <v>4984</v>
      </c>
    </row>
    <row r="7" spans="1:11" ht="15" customHeight="1" x14ac:dyDescent="0.25">
      <c r="A7" t="s">
        <v>4985</v>
      </c>
      <c r="B7" t="s">
        <v>4986</v>
      </c>
      <c r="C7" t="s">
        <v>41</v>
      </c>
      <c r="D7" t="s">
        <v>4987</v>
      </c>
      <c r="E7" t="s">
        <v>4988</v>
      </c>
      <c r="F7" t="s">
        <v>3452</v>
      </c>
      <c r="G7" t="s">
        <v>759</v>
      </c>
      <c r="J7" t="s">
        <v>4989</v>
      </c>
    </row>
    <row r="8" spans="1:11" ht="15" customHeight="1" x14ac:dyDescent="0.25">
      <c r="A8" t="s">
        <v>4990</v>
      </c>
      <c r="B8" t="s">
        <v>4959</v>
      </c>
      <c r="C8" t="s">
        <v>3496</v>
      </c>
      <c r="D8" t="s">
        <v>4991</v>
      </c>
      <c r="E8" t="s">
        <v>4992</v>
      </c>
      <c r="F8" t="s">
        <v>3452</v>
      </c>
      <c r="G8" t="s">
        <v>160</v>
      </c>
      <c r="H8" t="s">
        <v>4993</v>
      </c>
      <c r="I8" t="s">
        <v>4994</v>
      </c>
      <c r="J8" t="s">
        <v>4995</v>
      </c>
    </row>
  </sheetData>
  <pageMargins left="0.7" right="0.7" top="0.75" bottom="0.75" header="0.511811023622047" footer="0.511811023622047"/>
  <pageSetup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3"/>
  <sheetViews>
    <sheetView zoomScale="85" zoomScaleNormal="85" workbookViewId="0">
      <pane ySplit="1" topLeftCell="A2" activePane="bottomLeft" state="frozen"/>
      <selection pane="bottomLeft" activeCell="A4" sqref="A4"/>
    </sheetView>
  </sheetViews>
  <sheetFormatPr defaultColWidth="8.7109375" defaultRowHeight="15" x14ac:dyDescent="0.25"/>
  <cols>
    <col min="1" max="1" width="16" customWidth="1"/>
    <col min="2" max="2" width="11" customWidth="1"/>
    <col min="3" max="3" width="11.28515625" customWidth="1"/>
    <col min="4" max="6" width="11" customWidth="1"/>
    <col min="7" max="7" width="24" customWidth="1"/>
    <col min="8" max="8" width="16" customWidth="1"/>
    <col min="9" max="9" width="11" customWidth="1"/>
    <col min="10" max="10" width="166.140625" customWidth="1"/>
    <col min="11" max="11" width="16" customWidth="1"/>
    <col min="12" max="13" width="11" customWidth="1"/>
  </cols>
  <sheetData>
    <row r="1" spans="1:13" ht="15" customHeight="1" x14ac:dyDescent="0.25">
      <c r="A1" t="s">
        <v>165</v>
      </c>
      <c r="B1" t="s">
        <v>167</v>
      </c>
      <c r="C1" t="s">
        <v>3727</v>
      </c>
      <c r="D1" t="s">
        <v>4996</v>
      </c>
      <c r="E1" t="s">
        <v>4997</v>
      </c>
      <c r="F1" t="s">
        <v>4998</v>
      </c>
      <c r="G1" t="s">
        <v>3732</v>
      </c>
      <c r="H1" t="s">
        <v>1</v>
      </c>
      <c r="I1" t="s">
        <v>4999</v>
      </c>
      <c r="J1" t="s">
        <v>5000</v>
      </c>
      <c r="K1" t="s">
        <v>171</v>
      </c>
      <c r="L1" t="s">
        <v>5001</v>
      </c>
      <c r="M1" t="s">
        <v>3733</v>
      </c>
    </row>
    <row r="2" spans="1:13" ht="27.75" customHeight="1" x14ac:dyDescent="0.25">
      <c r="A2" t="s">
        <v>3795</v>
      </c>
      <c r="B2" t="s">
        <v>5002</v>
      </c>
      <c r="C2" t="s">
        <v>4342</v>
      </c>
      <c r="D2">
        <v>2</v>
      </c>
      <c r="E2">
        <v>48</v>
      </c>
      <c r="F2">
        <v>54</v>
      </c>
      <c r="G2" t="s">
        <v>3452</v>
      </c>
      <c r="H2" t="s">
        <v>90</v>
      </c>
      <c r="I2" t="s">
        <v>4375</v>
      </c>
      <c r="J2" s="3" t="s">
        <v>5003</v>
      </c>
      <c r="K2" t="s">
        <v>3795</v>
      </c>
      <c r="L2" t="s">
        <v>3452</v>
      </c>
    </row>
    <row r="3" spans="1:13" ht="41.25" customHeight="1" x14ac:dyDescent="0.25">
      <c r="A3" t="s">
        <v>3824</v>
      </c>
      <c r="B3" t="s">
        <v>5002</v>
      </c>
      <c r="C3" t="s">
        <v>4346</v>
      </c>
      <c r="D3">
        <v>6</v>
      </c>
      <c r="E3">
        <v>114</v>
      </c>
      <c r="F3">
        <v>120</v>
      </c>
      <c r="G3" t="s">
        <v>3452</v>
      </c>
      <c r="H3" t="s">
        <v>90</v>
      </c>
      <c r="I3" t="s">
        <v>4375</v>
      </c>
      <c r="J3" s="3" t="s">
        <v>5004</v>
      </c>
      <c r="K3" t="s">
        <v>3824</v>
      </c>
      <c r="L3" t="s">
        <v>3452</v>
      </c>
    </row>
    <row r="4" spans="1:13" ht="15" customHeight="1" x14ac:dyDescent="0.25">
      <c r="A4" t="s">
        <v>3830</v>
      </c>
      <c r="B4" t="s">
        <v>5002</v>
      </c>
      <c r="C4" t="s">
        <v>5005</v>
      </c>
      <c r="D4">
        <v>9</v>
      </c>
      <c r="E4">
        <v>999</v>
      </c>
      <c r="F4">
        <v>999</v>
      </c>
      <c r="G4" t="s">
        <v>5006</v>
      </c>
      <c r="H4" t="s">
        <v>90</v>
      </c>
      <c r="I4" t="s">
        <v>4375</v>
      </c>
      <c r="J4" t="s">
        <v>5007</v>
      </c>
      <c r="K4" t="s">
        <v>3830</v>
      </c>
      <c r="L4" t="s">
        <v>3452</v>
      </c>
    </row>
    <row r="5" spans="1:13" ht="54.75" customHeight="1" x14ac:dyDescent="0.25">
      <c r="A5" t="s">
        <v>5008</v>
      </c>
      <c r="B5" t="s">
        <v>5002</v>
      </c>
      <c r="C5" t="s">
        <v>4342</v>
      </c>
      <c r="D5">
        <v>3</v>
      </c>
      <c r="E5">
        <v>40</v>
      </c>
      <c r="F5">
        <v>44</v>
      </c>
      <c r="G5" t="s">
        <v>3452</v>
      </c>
      <c r="H5" t="s">
        <v>90</v>
      </c>
      <c r="I5" t="s">
        <v>4375</v>
      </c>
      <c r="J5" s="3" t="s">
        <v>5009</v>
      </c>
      <c r="K5" t="s">
        <v>5010</v>
      </c>
      <c r="L5" t="s">
        <v>3452</v>
      </c>
    </row>
    <row r="6" spans="1:13" ht="27.75" customHeight="1" x14ac:dyDescent="0.25">
      <c r="A6" t="s">
        <v>5011</v>
      </c>
      <c r="B6" t="s">
        <v>5002</v>
      </c>
      <c r="C6" t="s">
        <v>4342</v>
      </c>
      <c r="D6">
        <v>1</v>
      </c>
      <c r="E6">
        <v>10</v>
      </c>
      <c r="F6">
        <v>15</v>
      </c>
      <c r="G6" t="s">
        <v>5012</v>
      </c>
      <c r="H6" t="s">
        <v>90</v>
      </c>
      <c r="I6" t="s">
        <v>4375</v>
      </c>
      <c r="J6" s="3" t="s">
        <v>5013</v>
      </c>
      <c r="K6" t="s">
        <v>5014</v>
      </c>
      <c r="L6" t="s">
        <v>3452</v>
      </c>
      <c r="M6" t="s">
        <v>4612</v>
      </c>
    </row>
    <row r="7" spans="1:13" ht="27.75" customHeight="1" x14ac:dyDescent="0.25">
      <c r="A7" t="s">
        <v>5015</v>
      </c>
      <c r="B7" t="s">
        <v>5002</v>
      </c>
      <c r="C7" t="s">
        <v>4342</v>
      </c>
      <c r="D7">
        <v>1</v>
      </c>
      <c r="E7">
        <v>11</v>
      </c>
      <c r="F7">
        <v>17</v>
      </c>
      <c r="G7" t="s">
        <v>5012</v>
      </c>
      <c r="H7" t="s">
        <v>90</v>
      </c>
      <c r="I7" t="s">
        <v>4375</v>
      </c>
      <c r="J7" s="3" t="s">
        <v>5016</v>
      </c>
      <c r="K7" t="s">
        <v>5017</v>
      </c>
      <c r="L7" t="s">
        <v>3452</v>
      </c>
      <c r="M7" t="s">
        <v>4612</v>
      </c>
    </row>
    <row r="8" spans="1:13" ht="41.25" customHeight="1" x14ac:dyDescent="0.25">
      <c r="A8" t="s">
        <v>5018</v>
      </c>
      <c r="B8" t="s">
        <v>5002</v>
      </c>
      <c r="C8" t="s">
        <v>4342</v>
      </c>
      <c r="D8">
        <v>4</v>
      </c>
      <c r="E8">
        <v>65</v>
      </c>
      <c r="F8">
        <v>69</v>
      </c>
      <c r="G8" t="s">
        <v>5019</v>
      </c>
      <c r="H8" t="s">
        <v>90</v>
      </c>
      <c r="I8" t="s">
        <v>4375</v>
      </c>
      <c r="J8" s="3" t="s">
        <v>5020</v>
      </c>
      <c r="K8" t="s">
        <v>5021</v>
      </c>
      <c r="L8" t="s">
        <v>3452</v>
      </c>
      <c r="M8" t="s">
        <v>3820</v>
      </c>
    </row>
    <row r="9" spans="1:13" ht="41.25" customHeight="1" x14ac:dyDescent="0.25">
      <c r="A9" t="s">
        <v>5022</v>
      </c>
      <c r="B9" t="s">
        <v>5002</v>
      </c>
      <c r="C9" t="s">
        <v>4342</v>
      </c>
      <c r="D9">
        <v>2</v>
      </c>
      <c r="E9">
        <v>28</v>
      </c>
      <c r="F9">
        <v>32</v>
      </c>
      <c r="G9" t="s">
        <v>3452</v>
      </c>
      <c r="H9" t="s">
        <v>90</v>
      </c>
      <c r="I9" t="s">
        <v>4375</v>
      </c>
      <c r="J9" s="3" t="s">
        <v>5023</v>
      </c>
      <c r="K9" t="s">
        <v>5024</v>
      </c>
      <c r="L9" t="s">
        <v>3452</v>
      </c>
      <c r="M9" t="s">
        <v>3820</v>
      </c>
    </row>
    <row r="10" spans="1:13" ht="27.75" customHeight="1" x14ac:dyDescent="0.25">
      <c r="A10" t="s">
        <v>5025</v>
      </c>
      <c r="B10" t="s">
        <v>5002</v>
      </c>
      <c r="C10" t="s">
        <v>4342</v>
      </c>
      <c r="D10">
        <v>1</v>
      </c>
      <c r="E10">
        <v>8</v>
      </c>
      <c r="F10">
        <v>12</v>
      </c>
      <c r="G10" t="s">
        <v>3452</v>
      </c>
      <c r="H10" t="s">
        <v>90</v>
      </c>
      <c r="I10" t="s">
        <v>4375</v>
      </c>
      <c r="J10" s="3" t="s">
        <v>5026</v>
      </c>
      <c r="K10" t="s">
        <v>5027</v>
      </c>
      <c r="L10" t="s">
        <v>3452</v>
      </c>
      <c r="M10" t="s">
        <v>3820</v>
      </c>
    </row>
    <row r="11" spans="1:13" ht="27.75" customHeight="1" x14ac:dyDescent="0.25">
      <c r="A11" t="s">
        <v>3817</v>
      </c>
      <c r="B11" t="s">
        <v>5002</v>
      </c>
      <c r="C11" t="s">
        <v>4342</v>
      </c>
      <c r="D11">
        <v>4</v>
      </c>
      <c r="E11">
        <v>64</v>
      </c>
      <c r="F11">
        <v>70</v>
      </c>
      <c r="G11" t="s">
        <v>5028</v>
      </c>
      <c r="H11" t="s">
        <v>90</v>
      </c>
      <c r="I11" t="s">
        <v>4375</v>
      </c>
      <c r="J11" s="3" t="s">
        <v>5029</v>
      </c>
      <c r="K11" t="s">
        <v>3819</v>
      </c>
      <c r="L11" t="s">
        <v>3452</v>
      </c>
      <c r="M11" t="s">
        <v>3820</v>
      </c>
    </row>
    <row r="12" spans="1:13" ht="27.75" customHeight="1" x14ac:dyDescent="0.25">
      <c r="A12" t="s">
        <v>5030</v>
      </c>
      <c r="B12" t="s">
        <v>5002</v>
      </c>
      <c r="C12" t="s">
        <v>4342</v>
      </c>
      <c r="D12">
        <v>2</v>
      </c>
      <c r="E12">
        <v>28</v>
      </c>
      <c r="F12">
        <v>32</v>
      </c>
      <c r="G12" t="s">
        <v>3452</v>
      </c>
      <c r="H12" t="s">
        <v>90</v>
      </c>
      <c r="I12" t="s">
        <v>4375</v>
      </c>
      <c r="J12" s="3" t="s">
        <v>5031</v>
      </c>
      <c r="K12" t="s">
        <v>5032</v>
      </c>
      <c r="L12" t="s">
        <v>3452</v>
      </c>
      <c r="M12" t="s">
        <v>3820</v>
      </c>
    </row>
    <row r="13" spans="1:13" ht="15" customHeight="1" x14ac:dyDescent="0.25">
      <c r="A13" t="s">
        <v>5033</v>
      </c>
      <c r="B13" t="s">
        <v>5002</v>
      </c>
      <c r="C13" t="s">
        <v>4342</v>
      </c>
      <c r="D13">
        <v>1</v>
      </c>
      <c r="E13">
        <v>10</v>
      </c>
      <c r="F13">
        <v>14</v>
      </c>
      <c r="G13" t="s">
        <v>3452</v>
      </c>
      <c r="H13" t="s">
        <v>90</v>
      </c>
      <c r="I13" t="s">
        <v>4375</v>
      </c>
      <c r="J13" t="s">
        <v>5034</v>
      </c>
      <c r="K13" t="s">
        <v>5035</v>
      </c>
      <c r="L13" t="s">
        <v>3452</v>
      </c>
      <c r="M13" t="s">
        <v>3820</v>
      </c>
    </row>
  </sheetData>
  <pageMargins left="0.75" right="0.75" top="1" bottom="1" header="0.511811023622047" footer="0.511811023622047"/>
  <pageSetup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7"/>
  <sheetViews>
    <sheetView zoomScale="85" zoomScaleNormal="85" workbookViewId="0">
      <pane ySplit="1" topLeftCell="A2" activePane="bottomLeft" state="frozen"/>
      <selection pane="bottomLeft" activeCell="Q2" sqref="Q2"/>
    </sheetView>
  </sheetViews>
  <sheetFormatPr defaultColWidth="8.7109375" defaultRowHeight="15" x14ac:dyDescent="0.25"/>
  <cols>
    <col min="1" max="1" width="10.28515625" customWidth="1"/>
    <col min="2" max="2" width="10.7109375" customWidth="1"/>
    <col min="3" max="3" width="11.42578125" customWidth="1"/>
    <col min="4" max="4" width="11" customWidth="1"/>
    <col min="5" max="5" width="20.140625" customWidth="1"/>
    <col min="6" max="6" width="11" customWidth="1"/>
    <col min="7" max="7" width="9.7109375" customWidth="1"/>
    <col min="8" max="8" width="10" customWidth="1"/>
    <col min="9" max="9" width="8.85546875" customWidth="1"/>
    <col min="10" max="10" width="11.28515625" customWidth="1"/>
    <col min="11" max="11" width="11.140625" customWidth="1"/>
    <col min="12" max="12" width="78.28515625" customWidth="1"/>
    <col min="13" max="13" width="12.85546875" customWidth="1"/>
    <col min="14" max="14" width="13" customWidth="1"/>
    <col min="15" max="15" width="9.85546875" customWidth="1"/>
    <col min="16" max="16" width="13.85546875" customWidth="1"/>
    <col min="17" max="17" width="54.85546875" customWidth="1"/>
    <col min="18" max="18" width="24.140625" customWidth="1"/>
    <col min="19" max="19" width="59.140625" customWidth="1"/>
    <col min="20" max="20" width="6.85546875" customWidth="1"/>
  </cols>
  <sheetData>
    <row r="1" spans="1:20" ht="15" customHeight="1" x14ac:dyDescent="0.25">
      <c r="A1" t="s">
        <v>165</v>
      </c>
      <c r="B1" t="s">
        <v>5036</v>
      </c>
      <c r="C1" t="s">
        <v>3727</v>
      </c>
      <c r="D1" t="s">
        <v>4996</v>
      </c>
      <c r="E1" t="s">
        <v>1</v>
      </c>
      <c r="F1" t="s">
        <v>4997</v>
      </c>
      <c r="G1" t="s">
        <v>4998</v>
      </c>
      <c r="H1" t="s">
        <v>3979</v>
      </c>
      <c r="I1" t="s">
        <v>3728</v>
      </c>
      <c r="J1" t="s">
        <v>5037</v>
      </c>
      <c r="K1" t="s">
        <v>5038</v>
      </c>
      <c r="L1" t="s">
        <v>5039</v>
      </c>
      <c r="M1" t="s">
        <v>5040</v>
      </c>
      <c r="N1" t="s">
        <v>5041</v>
      </c>
      <c r="O1" t="s">
        <v>5042</v>
      </c>
      <c r="P1" t="s">
        <v>5043</v>
      </c>
      <c r="Q1" t="s">
        <v>5044</v>
      </c>
      <c r="R1" t="s">
        <v>5045</v>
      </c>
      <c r="S1" t="s">
        <v>3732</v>
      </c>
      <c r="T1" t="s">
        <v>3733</v>
      </c>
    </row>
    <row r="2" spans="1:20" ht="15" customHeight="1" x14ac:dyDescent="0.25">
      <c r="A2" t="s">
        <v>3740</v>
      </c>
      <c r="B2" t="s">
        <v>5046</v>
      </c>
      <c r="C2" t="s">
        <v>4342</v>
      </c>
      <c r="D2">
        <v>1</v>
      </c>
      <c r="E2" t="s">
        <v>497</v>
      </c>
      <c r="F2">
        <v>10</v>
      </c>
      <c r="G2">
        <v>15</v>
      </c>
      <c r="H2">
        <v>80</v>
      </c>
      <c r="I2">
        <v>1</v>
      </c>
      <c r="J2" t="s">
        <v>5047</v>
      </c>
      <c r="K2">
        <v>0</v>
      </c>
      <c r="L2" t="s">
        <v>5048</v>
      </c>
      <c r="M2" t="s">
        <v>5049</v>
      </c>
      <c r="N2" t="s">
        <v>3989</v>
      </c>
      <c r="O2" t="s">
        <v>5050</v>
      </c>
      <c r="R2" t="s">
        <v>5051</v>
      </c>
      <c r="T2" t="s">
        <v>3500</v>
      </c>
    </row>
    <row r="3" spans="1:20" ht="15" customHeight="1" x14ac:dyDescent="0.25">
      <c r="A3" t="s">
        <v>5052</v>
      </c>
      <c r="B3" t="s">
        <v>5053</v>
      </c>
      <c r="C3" t="s">
        <v>4342</v>
      </c>
      <c r="D3">
        <v>2</v>
      </c>
      <c r="E3" t="s">
        <v>160</v>
      </c>
      <c r="F3">
        <v>16</v>
      </c>
      <c r="G3">
        <v>20</v>
      </c>
      <c r="H3">
        <v>90</v>
      </c>
      <c r="I3">
        <v>1</v>
      </c>
      <c r="J3" t="s">
        <v>5047</v>
      </c>
      <c r="K3">
        <v>0</v>
      </c>
      <c r="L3" t="s">
        <v>5054</v>
      </c>
      <c r="M3" t="s">
        <v>5055</v>
      </c>
      <c r="N3" t="s">
        <v>3989</v>
      </c>
      <c r="Q3" t="s">
        <v>5056</v>
      </c>
      <c r="R3" t="s">
        <v>5057</v>
      </c>
      <c r="S3" t="s">
        <v>5058</v>
      </c>
    </row>
    <row r="4" spans="1:20" ht="15" customHeight="1" x14ac:dyDescent="0.25">
      <c r="A4" t="s">
        <v>5059</v>
      </c>
      <c r="B4" t="s">
        <v>5060</v>
      </c>
      <c r="C4" t="s">
        <v>4342</v>
      </c>
      <c r="D4">
        <v>0</v>
      </c>
      <c r="E4" t="s">
        <v>160</v>
      </c>
      <c r="F4">
        <v>16</v>
      </c>
      <c r="G4">
        <v>20</v>
      </c>
      <c r="H4">
        <v>60</v>
      </c>
      <c r="I4">
        <v>1</v>
      </c>
      <c r="J4" t="s">
        <v>5061</v>
      </c>
      <c r="K4">
        <v>0</v>
      </c>
      <c r="L4" t="s">
        <v>5062</v>
      </c>
      <c r="M4" t="s">
        <v>5063</v>
      </c>
      <c r="N4" t="s">
        <v>3989</v>
      </c>
      <c r="Q4" t="s">
        <v>5064</v>
      </c>
      <c r="R4" t="s">
        <v>5065</v>
      </c>
    </row>
    <row r="5" spans="1:20" ht="15" customHeight="1" x14ac:dyDescent="0.25">
      <c r="A5" t="s">
        <v>5066</v>
      </c>
      <c r="B5" t="s">
        <v>5067</v>
      </c>
      <c r="C5" t="s">
        <v>4342</v>
      </c>
      <c r="D5">
        <v>2</v>
      </c>
      <c r="E5" t="s">
        <v>160</v>
      </c>
      <c r="F5">
        <v>16</v>
      </c>
      <c r="G5">
        <v>20</v>
      </c>
      <c r="H5">
        <v>0</v>
      </c>
      <c r="I5">
        <v>1</v>
      </c>
      <c r="J5" t="s">
        <v>5068</v>
      </c>
      <c r="K5">
        <v>0</v>
      </c>
      <c r="L5" t="s">
        <v>5069</v>
      </c>
      <c r="M5" t="s">
        <v>5070</v>
      </c>
      <c r="N5" t="s">
        <v>3989</v>
      </c>
      <c r="R5" t="s">
        <v>5071</v>
      </c>
    </row>
    <row r="6" spans="1:20" ht="15" customHeight="1" x14ac:dyDescent="0.25">
      <c r="A6" t="s">
        <v>5061</v>
      </c>
      <c r="B6" t="s">
        <v>5072</v>
      </c>
      <c r="C6" t="s">
        <v>4342</v>
      </c>
      <c r="D6">
        <v>0</v>
      </c>
      <c r="E6" t="s">
        <v>160</v>
      </c>
      <c r="F6">
        <v>16</v>
      </c>
      <c r="G6">
        <v>20</v>
      </c>
      <c r="H6">
        <v>70</v>
      </c>
      <c r="I6">
        <v>1</v>
      </c>
      <c r="J6" t="s">
        <v>5061</v>
      </c>
      <c r="K6">
        <v>0</v>
      </c>
      <c r="L6" t="s">
        <v>5054</v>
      </c>
      <c r="M6" t="s">
        <v>5073</v>
      </c>
      <c r="N6" t="s">
        <v>3989</v>
      </c>
      <c r="Q6" t="s">
        <v>5074</v>
      </c>
      <c r="R6" t="s">
        <v>5075</v>
      </c>
    </row>
    <row r="7" spans="1:20" ht="15" customHeight="1" x14ac:dyDescent="0.25">
      <c r="A7" t="s">
        <v>5076</v>
      </c>
      <c r="B7" t="s">
        <v>5077</v>
      </c>
      <c r="C7" t="s">
        <v>4342</v>
      </c>
      <c r="D7">
        <v>2</v>
      </c>
      <c r="E7" t="s">
        <v>497</v>
      </c>
      <c r="F7">
        <v>12</v>
      </c>
      <c r="G7">
        <v>16</v>
      </c>
      <c r="H7">
        <v>70</v>
      </c>
      <c r="I7">
        <v>1</v>
      </c>
      <c r="J7" t="s">
        <v>5078</v>
      </c>
      <c r="K7">
        <v>6</v>
      </c>
      <c r="L7" t="s">
        <v>5079</v>
      </c>
      <c r="M7" t="s">
        <v>5080</v>
      </c>
      <c r="N7" t="s">
        <v>3989</v>
      </c>
      <c r="O7" t="s">
        <v>5050</v>
      </c>
      <c r="P7" t="s">
        <v>5081</v>
      </c>
      <c r="R7" t="s">
        <v>5051</v>
      </c>
      <c r="T7" t="s">
        <v>3500</v>
      </c>
    </row>
  </sheetData>
  <pageMargins left="0.75" right="0.75" top="1" bottom="1" header="0.511811023622047" footer="0.511811023622047"/>
  <pageSetup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7"/>
  <sheetViews>
    <sheetView zoomScale="85" zoomScaleNormal="85" workbookViewId="0">
      <selection activeCell="E64" sqref="E64"/>
    </sheetView>
  </sheetViews>
  <sheetFormatPr defaultColWidth="8.7109375" defaultRowHeight="15" x14ac:dyDescent="0.25"/>
  <cols>
    <col min="1" max="1" width="21.85546875" customWidth="1"/>
    <col min="2" max="2" width="10.5703125" customWidth="1"/>
    <col min="3" max="3" width="118.28515625" customWidth="1"/>
    <col min="4" max="4" width="14.28515625" customWidth="1"/>
    <col min="5" max="5" width="24.7109375" customWidth="1"/>
  </cols>
  <sheetData>
    <row r="1" spans="1:5" ht="15" customHeight="1" x14ac:dyDescent="0.25">
      <c r="A1" t="s">
        <v>165</v>
      </c>
      <c r="B1" t="s">
        <v>167</v>
      </c>
      <c r="C1" t="s">
        <v>4986</v>
      </c>
      <c r="D1" t="s">
        <v>5082</v>
      </c>
      <c r="E1" t="s">
        <v>3490</v>
      </c>
    </row>
    <row r="2" spans="1:5" ht="15" customHeight="1" x14ac:dyDescent="0.25">
      <c r="A2" t="s">
        <v>5083</v>
      </c>
      <c r="B2" t="s">
        <v>3825</v>
      </c>
      <c r="C2" t="s">
        <v>5084</v>
      </c>
      <c r="D2" t="s">
        <v>3444</v>
      </c>
    </row>
    <row r="3" spans="1:5" ht="15" customHeight="1" x14ac:dyDescent="0.25">
      <c r="A3" t="s">
        <v>5085</v>
      </c>
      <c r="B3" t="s">
        <v>3825</v>
      </c>
      <c r="C3" t="s">
        <v>5086</v>
      </c>
      <c r="D3" t="s">
        <v>3444</v>
      </c>
    </row>
    <row r="4" spans="1:5" ht="15" customHeight="1" x14ac:dyDescent="0.25">
      <c r="A4" t="s">
        <v>5087</v>
      </c>
      <c r="B4" t="s">
        <v>3825</v>
      </c>
      <c r="C4" t="s">
        <v>3922</v>
      </c>
      <c r="D4" t="s">
        <v>5088</v>
      </c>
    </row>
    <row r="5" spans="1:5" ht="15" customHeight="1" x14ac:dyDescent="0.25">
      <c r="A5" t="s">
        <v>5089</v>
      </c>
      <c r="B5" t="s">
        <v>3825</v>
      </c>
      <c r="C5" t="s">
        <v>5090</v>
      </c>
      <c r="D5" t="s">
        <v>3444</v>
      </c>
    </row>
    <row r="6" spans="1:5" ht="15" customHeight="1" x14ac:dyDescent="0.25">
      <c r="A6" t="s">
        <v>5091</v>
      </c>
      <c r="B6" t="s">
        <v>3825</v>
      </c>
      <c r="C6" t="s">
        <v>5092</v>
      </c>
      <c r="D6" t="s">
        <v>3444</v>
      </c>
    </row>
    <row r="7" spans="1:5" ht="15" customHeight="1" x14ac:dyDescent="0.25">
      <c r="A7" t="s">
        <v>5093</v>
      </c>
      <c r="B7" t="s">
        <v>3825</v>
      </c>
      <c r="C7" t="s">
        <v>5094</v>
      </c>
      <c r="D7" t="s">
        <v>5095</v>
      </c>
    </row>
    <row r="8" spans="1:5" ht="15" customHeight="1" x14ac:dyDescent="0.25">
      <c r="A8" t="s">
        <v>5096</v>
      </c>
      <c r="B8" t="s">
        <v>3825</v>
      </c>
      <c r="C8" t="s">
        <v>5097</v>
      </c>
      <c r="D8" t="s">
        <v>5098</v>
      </c>
    </row>
    <row r="9" spans="1:5" ht="15" customHeight="1" x14ac:dyDescent="0.25">
      <c r="A9" t="s">
        <v>5099</v>
      </c>
      <c r="B9" t="s">
        <v>5100</v>
      </c>
      <c r="C9" t="s">
        <v>5101</v>
      </c>
      <c r="D9" t="s">
        <v>3452</v>
      </c>
      <c r="E9" t="s">
        <v>5102</v>
      </c>
    </row>
    <row r="10" spans="1:5" ht="15" customHeight="1" x14ac:dyDescent="0.25">
      <c r="A10" t="s">
        <v>5103</v>
      </c>
      <c r="B10" t="s">
        <v>5100</v>
      </c>
      <c r="C10" t="s">
        <v>5104</v>
      </c>
      <c r="D10" t="s">
        <v>3452</v>
      </c>
      <c r="E10" t="s">
        <v>5105</v>
      </c>
    </row>
    <row r="11" spans="1:5" ht="15" customHeight="1" x14ac:dyDescent="0.25">
      <c r="A11" t="s">
        <v>5106</v>
      </c>
      <c r="B11" t="s">
        <v>5100</v>
      </c>
      <c r="C11" t="s">
        <v>5107</v>
      </c>
      <c r="D11" t="s">
        <v>3452</v>
      </c>
      <c r="E11" t="s">
        <v>5108</v>
      </c>
    </row>
    <row r="12" spans="1:5" ht="15" customHeight="1" x14ac:dyDescent="0.25">
      <c r="A12" t="s">
        <v>5109</v>
      </c>
      <c r="B12" t="s">
        <v>3825</v>
      </c>
      <c r="C12" t="s">
        <v>5110</v>
      </c>
      <c r="D12" t="s">
        <v>5111</v>
      </c>
    </row>
    <row r="13" spans="1:5" ht="15" customHeight="1" x14ac:dyDescent="0.25">
      <c r="A13" t="s">
        <v>5112</v>
      </c>
      <c r="B13" t="s">
        <v>3825</v>
      </c>
      <c r="C13" t="s">
        <v>5113</v>
      </c>
      <c r="D13" t="s">
        <v>3444</v>
      </c>
    </row>
    <row r="14" spans="1:5" ht="15" customHeight="1" x14ac:dyDescent="0.25">
      <c r="A14" t="s">
        <v>5114</v>
      </c>
      <c r="B14" t="s">
        <v>3825</v>
      </c>
      <c r="C14" t="s">
        <v>5115</v>
      </c>
      <c r="D14" t="s">
        <v>4245</v>
      </c>
    </row>
    <row r="15" spans="1:5" ht="15" customHeight="1" x14ac:dyDescent="0.25">
      <c r="A15" t="s">
        <v>5116</v>
      </c>
      <c r="B15" t="s">
        <v>3825</v>
      </c>
      <c r="C15" t="s">
        <v>5117</v>
      </c>
      <c r="D15" t="s">
        <v>3444</v>
      </c>
    </row>
    <row r="16" spans="1:5" ht="15" customHeight="1" x14ac:dyDescent="0.25">
      <c r="A16" t="s">
        <v>5118</v>
      </c>
      <c r="B16" t="s">
        <v>5100</v>
      </c>
      <c r="C16" t="s">
        <v>5119</v>
      </c>
      <c r="D16" t="s">
        <v>3452</v>
      </c>
      <c r="E16" t="s">
        <v>5120</v>
      </c>
    </row>
    <row r="17" spans="1:4" ht="15" customHeight="1" x14ac:dyDescent="0.25">
      <c r="A17" t="s">
        <v>5121</v>
      </c>
      <c r="B17" t="s">
        <v>3825</v>
      </c>
      <c r="C17" t="s">
        <v>5122</v>
      </c>
      <c r="D17" t="s">
        <v>5123</v>
      </c>
    </row>
  </sheetData>
  <pageMargins left="0.7" right="0.7" top="0.75" bottom="0.75" header="0.511811023622047" footer="0.511811023622047"/>
  <pageSetup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61"/>
  <sheetViews>
    <sheetView topLeftCell="A10" zoomScale="85" zoomScaleNormal="85" workbookViewId="0">
      <selection activeCell="A45" sqref="A45"/>
    </sheetView>
  </sheetViews>
  <sheetFormatPr defaultColWidth="8.7109375" defaultRowHeight="15" x14ac:dyDescent="0.25"/>
  <cols>
    <col min="1" max="1" width="16.28515625" customWidth="1"/>
    <col min="2" max="2" width="132.7109375" customWidth="1"/>
    <col min="3" max="3" width="7.5703125" customWidth="1"/>
    <col min="4" max="4" width="11.7109375" customWidth="1"/>
    <col min="5" max="5" width="12.140625" customWidth="1"/>
    <col min="6" max="6" width="40.28515625" customWidth="1"/>
    <col min="7" max="7" width="7.5703125" customWidth="1"/>
    <col min="8" max="8" width="13.140625" customWidth="1"/>
    <col min="9" max="9" width="15.85546875" customWidth="1"/>
    <col min="10" max="10" width="11.140625" customWidth="1"/>
  </cols>
  <sheetData>
    <row r="1" spans="1:11" ht="15" customHeight="1" x14ac:dyDescent="0.25">
      <c r="A1" t="s">
        <v>165</v>
      </c>
      <c r="B1" t="s">
        <v>3447</v>
      </c>
      <c r="C1" t="s">
        <v>167</v>
      </c>
      <c r="D1" t="s">
        <v>3973</v>
      </c>
      <c r="E1" t="s">
        <v>5124</v>
      </c>
      <c r="F1" t="s">
        <v>4251</v>
      </c>
      <c r="G1" t="s">
        <v>5125</v>
      </c>
      <c r="H1" t="s">
        <v>4001</v>
      </c>
      <c r="I1" t="s">
        <v>171</v>
      </c>
      <c r="J1" t="s">
        <v>6</v>
      </c>
      <c r="K1" t="s">
        <v>5126</v>
      </c>
    </row>
    <row r="2" spans="1:11" ht="15" customHeight="1" x14ac:dyDescent="0.25">
      <c r="A2" t="s">
        <v>5127</v>
      </c>
      <c r="B2" t="s">
        <v>5128</v>
      </c>
      <c r="C2" t="s">
        <v>3975</v>
      </c>
      <c r="D2" t="s">
        <v>187</v>
      </c>
      <c r="E2" t="s">
        <v>3452</v>
      </c>
      <c r="F2" t="s">
        <v>4280</v>
      </c>
      <c r="G2" t="s">
        <v>39</v>
      </c>
      <c r="H2" t="s">
        <v>4023</v>
      </c>
      <c r="I2" t="s">
        <v>5127</v>
      </c>
      <c r="J2" t="s">
        <v>3508</v>
      </c>
      <c r="K2" t="s">
        <v>3452</v>
      </c>
    </row>
    <row r="3" spans="1:11" ht="15" customHeight="1" x14ac:dyDescent="0.25">
      <c r="A3" t="s">
        <v>3515</v>
      </c>
      <c r="B3" t="s">
        <v>5129</v>
      </c>
      <c r="C3" t="s">
        <v>3732</v>
      </c>
      <c r="D3" t="s">
        <v>3989</v>
      </c>
      <c r="E3" t="s">
        <v>3452</v>
      </c>
      <c r="F3" t="s">
        <v>4280</v>
      </c>
      <c r="G3" t="s">
        <v>39</v>
      </c>
      <c r="H3" t="s">
        <v>4023</v>
      </c>
      <c r="I3" t="s">
        <v>3515</v>
      </c>
      <c r="J3" t="s">
        <v>3496</v>
      </c>
      <c r="K3" t="s">
        <v>3452</v>
      </c>
    </row>
    <row r="4" spans="1:11" ht="15" customHeight="1" x14ac:dyDescent="0.25">
      <c r="A4" t="s">
        <v>5130</v>
      </c>
      <c r="B4" t="s">
        <v>5131</v>
      </c>
      <c r="C4" t="s">
        <v>3984</v>
      </c>
      <c r="D4" t="s">
        <v>187</v>
      </c>
      <c r="E4" t="s">
        <v>3452</v>
      </c>
      <c r="F4" t="s">
        <v>5132</v>
      </c>
      <c r="G4" t="s">
        <v>39</v>
      </c>
      <c r="H4" t="s">
        <v>4006</v>
      </c>
      <c r="I4" t="s">
        <v>5130</v>
      </c>
      <c r="J4" t="s">
        <v>3508</v>
      </c>
      <c r="K4" t="s">
        <v>3452</v>
      </c>
    </row>
    <row r="5" spans="1:11" ht="15" customHeight="1" x14ac:dyDescent="0.25">
      <c r="A5" t="s">
        <v>5133</v>
      </c>
      <c r="B5" t="s">
        <v>5134</v>
      </c>
      <c r="C5" t="s">
        <v>3975</v>
      </c>
      <c r="D5" t="s">
        <v>187</v>
      </c>
      <c r="E5" t="s">
        <v>3452</v>
      </c>
      <c r="F5" t="s">
        <v>4280</v>
      </c>
      <c r="G5" t="s">
        <v>39</v>
      </c>
      <c r="H5" t="s">
        <v>4023</v>
      </c>
      <c r="I5" t="s">
        <v>5135</v>
      </c>
      <c r="J5" t="s">
        <v>3496</v>
      </c>
      <c r="K5" t="s">
        <v>3452</v>
      </c>
    </row>
    <row r="6" spans="1:11" ht="15" customHeight="1" x14ac:dyDescent="0.25">
      <c r="A6" t="s">
        <v>5136</v>
      </c>
      <c r="B6" t="s">
        <v>5137</v>
      </c>
      <c r="C6" t="s">
        <v>3984</v>
      </c>
      <c r="D6" t="s">
        <v>187</v>
      </c>
      <c r="E6" t="s">
        <v>3452</v>
      </c>
      <c r="F6" t="s">
        <v>5138</v>
      </c>
      <c r="G6" t="s">
        <v>39</v>
      </c>
      <c r="H6" t="s">
        <v>4006</v>
      </c>
      <c r="I6" t="s">
        <v>5136</v>
      </c>
      <c r="J6" t="s">
        <v>41</v>
      </c>
      <c r="K6" t="s">
        <v>3452</v>
      </c>
    </row>
    <row r="7" spans="1:11" ht="15" customHeight="1" x14ac:dyDescent="0.25">
      <c r="A7" t="s">
        <v>5139</v>
      </c>
      <c r="B7" t="s">
        <v>5140</v>
      </c>
      <c r="C7" t="s">
        <v>3975</v>
      </c>
      <c r="D7" t="s">
        <v>187</v>
      </c>
      <c r="E7" t="s">
        <v>3452</v>
      </c>
      <c r="F7" t="s">
        <v>5138</v>
      </c>
      <c r="G7" t="s">
        <v>39</v>
      </c>
      <c r="H7" t="s">
        <v>4023</v>
      </c>
      <c r="I7" t="s">
        <v>5139</v>
      </c>
      <c r="J7" t="s">
        <v>3496</v>
      </c>
      <c r="K7" t="s">
        <v>3452</v>
      </c>
    </row>
    <row r="8" spans="1:11" ht="15" customHeight="1" x14ac:dyDescent="0.25">
      <c r="A8" t="s">
        <v>5141</v>
      </c>
      <c r="B8" t="s">
        <v>5142</v>
      </c>
      <c r="C8" t="s">
        <v>3975</v>
      </c>
      <c r="D8" t="s">
        <v>187</v>
      </c>
      <c r="E8" t="s">
        <v>3452</v>
      </c>
      <c r="F8" t="s">
        <v>4280</v>
      </c>
      <c r="G8" t="s">
        <v>39</v>
      </c>
      <c r="H8" t="s">
        <v>4023</v>
      </c>
      <c r="I8" t="s">
        <v>5141</v>
      </c>
      <c r="J8" t="s">
        <v>41</v>
      </c>
      <c r="K8" t="s">
        <v>3452</v>
      </c>
    </row>
    <row r="9" spans="1:11" ht="15" customHeight="1" x14ac:dyDescent="0.25">
      <c r="A9" t="s">
        <v>5143</v>
      </c>
      <c r="B9" t="s">
        <v>5144</v>
      </c>
      <c r="C9" t="s">
        <v>3984</v>
      </c>
      <c r="D9" t="s">
        <v>187</v>
      </c>
      <c r="E9" t="s">
        <v>3452</v>
      </c>
      <c r="F9" t="s">
        <v>4280</v>
      </c>
      <c r="G9" t="s">
        <v>39</v>
      </c>
      <c r="H9" t="s">
        <v>4006</v>
      </c>
      <c r="I9" t="s">
        <v>5143</v>
      </c>
      <c r="J9" t="s">
        <v>41</v>
      </c>
      <c r="K9" t="s">
        <v>3452</v>
      </c>
    </row>
    <row r="10" spans="1:11" ht="15" customHeight="1" x14ac:dyDescent="0.25">
      <c r="A10" t="s">
        <v>5145</v>
      </c>
      <c r="B10" t="s">
        <v>5146</v>
      </c>
      <c r="C10" t="s">
        <v>3975</v>
      </c>
      <c r="D10" t="s">
        <v>187</v>
      </c>
      <c r="E10" t="s">
        <v>3452</v>
      </c>
      <c r="F10" t="s">
        <v>5147</v>
      </c>
      <c r="G10" t="s">
        <v>39</v>
      </c>
      <c r="H10" t="s">
        <v>4023</v>
      </c>
      <c r="I10" t="s">
        <v>5145</v>
      </c>
      <c r="J10" t="s">
        <v>3496</v>
      </c>
      <c r="K10" t="s">
        <v>3452</v>
      </c>
    </row>
    <row r="11" spans="1:11" ht="15" customHeight="1" x14ac:dyDescent="0.25">
      <c r="A11" t="s">
        <v>3994</v>
      </c>
      <c r="B11" t="s">
        <v>5148</v>
      </c>
      <c r="C11" t="s">
        <v>3984</v>
      </c>
      <c r="D11" t="s">
        <v>187</v>
      </c>
      <c r="E11" t="s">
        <v>3452</v>
      </c>
      <c r="F11" t="s">
        <v>5138</v>
      </c>
      <c r="G11" t="s">
        <v>39</v>
      </c>
      <c r="H11" t="s">
        <v>4006</v>
      </c>
      <c r="I11" t="s">
        <v>3994</v>
      </c>
      <c r="J11" t="s">
        <v>41</v>
      </c>
      <c r="K11" t="s">
        <v>3452</v>
      </c>
    </row>
    <row r="12" spans="1:11" ht="15" customHeight="1" x14ac:dyDescent="0.25">
      <c r="A12" t="s">
        <v>5149</v>
      </c>
      <c r="B12" t="s">
        <v>5150</v>
      </c>
      <c r="C12" t="s">
        <v>3975</v>
      </c>
      <c r="D12" t="s">
        <v>187</v>
      </c>
      <c r="E12" t="s">
        <v>3452</v>
      </c>
      <c r="F12" t="s">
        <v>5151</v>
      </c>
      <c r="G12" t="s">
        <v>5152</v>
      </c>
      <c r="H12" t="s">
        <v>4023</v>
      </c>
      <c r="I12" t="s">
        <v>5149</v>
      </c>
      <c r="J12" t="s">
        <v>3496</v>
      </c>
      <c r="K12" t="s">
        <v>3452</v>
      </c>
    </row>
    <row r="13" spans="1:11" ht="15" customHeight="1" x14ac:dyDescent="0.25">
      <c r="A13" t="s">
        <v>5153</v>
      </c>
      <c r="B13" t="s">
        <v>5154</v>
      </c>
      <c r="C13" t="s">
        <v>3984</v>
      </c>
      <c r="D13" t="s">
        <v>187</v>
      </c>
      <c r="E13" t="s">
        <v>3452</v>
      </c>
      <c r="F13" t="s">
        <v>5151</v>
      </c>
      <c r="G13" t="s">
        <v>5155</v>
      </c>
      <c r="H13" t="s">
        <v>4006</v>
      </c>
      <c r="I13" t="s">
        <v>5153</v>
      </c>
      <c r="J13" t="s">
        <v>3452</v>
      </c>
      <c r="K13" t="s">
        <v>3452</v>
      </c>
    </row>
    <row r="14" spans="1:11" ht="15" customHeight="1" x14ac:dyDescent="0.25">
      <c r="A14" t="s">
        <v>5156</v>
      </c>
      <c r="B14" t="s">
        <v>5157</v>
      </c>
      <c r="C14" t="s">
        <v>3984</v>
      </c>
      <c r="D14" t="s">
        <v>187</v>
      </c>
      <c r="E14" t="s">
        <v>3452</v>
      </c>
      <c r="F14" t="s">
        <v>5138</v>
      </c>
      <c r="G14" t="s">
        <v>5152</v>
      </c>
      <c r="H14" t="s">
        <v>4006</v>
      </c>
      <c r="I14" t="s">
        <v>5156</v>
      </c>
      <c r="J14" t="s">
        <v>3452</v>
      </c>
      <c r="K14" t="s">
        <v>3452</v>
      </c>
    </row>
    <row r="15" spans="1:11" ht="15" customHeight="1" x14ac:dyDescent="0.25">
      <c r="A15" t="s">
        <v>5158</v>
      </c>
      <c r="B15" t="s">
        <v>5159</v>
      </c>
      <c r="C15" t="s">
        <v>3984</v>
      </c>
      <c r="D15" t="s">
        <v>187</v>
      </c>
      <c r="E15" t="s">
        <v>3452</v>
      </c>
      <c r="F15" t="s">
        <v>4280</v>
      </c>
      <c r="G15" t="s">
        <v>5155</v>
      </c>
      <c r="H15" t="s">
        <v>4006</v>
      </c>
      <c r="I15" t="s">
        <v>5160</v>
      </c>
      <c r="J15" t="s">
        <v>3452</v>
      </c>
      <c r="K15" t="s">
        <v>3452</v>
      </c>
    </row>
    <row r="16" spans="1:11" ht="15" customHeight="1" x14ac:dyDescent="0.25">
      <c r="A16" t="s">
        <v>5161</v>
      </c>
      <c r="B16" t="s">
        <v>5162</v>
      </c>
      <c r="C16" t="s">
        <v>3732</v>
      </c>
      <c r="D16" t="s">
        <v>3989</v>
      </c>
      <c r="E16" t="s">
        <v>3452</v>
      </c>
      <c r="F16" t="s">
        <v>4280</v>
      </c>
      <c r="G16" t="s">
        <v>39</v>
      </c>
      <c r="H16" t="s">
        <v>4023</v>
      </c>
      <c r="I16" t="s">
        <v>5163</v>
      </c>
      <c r="J16" t="s">
        <v>3452</v>
      </c>
      <c r="K16" t="s">
        <v>3452</v>
      </c>
    </row>
    <row r="17" spans="1:11" ht="15" customHeight="1" x14ac:dyDescent="0.25">
      <c r="A17" t="s">
        <v>3506</v>
      </c>
      <c r="B17" t="s">
        <v>5164</v>
      </c>
      <c r="C17" t="s">
        <v>3975</v>
      </c>
      <c r="D17" t="s">
        <v>187</v>
      </c>
      <c r="E17" t="s">
        <v>3452</v>
      </c>
      <c r="F17" t="s">
        <v>4280</v>
      </c>
      <c r="G17" t="s">
        <v>39</v>
      </c>
      <c r="H17" t="s">
        <v>4023</v>
      </c>
      <c r="I17" t="s">
        <v>3506</v>
      </c>
      <c r="J17" t="s">
        <v>3508</v>
      </c>
      <c r="K17" t="s">
        <v>3452</v>
      </c>
    </row>
    <row r="18" spans="1:11" ht="15" customHeight="1" x14ac:dyDescent="0.25">
      <c r="A18" t="s">
        <v>5165</v>
      </c>
      <c r="B18" t="s">
        <v>5166</v>
      </c>
      <c r="C18" t="s">
        <v>3975</v>
      </c>
      <c r="D18" t="s">
        <v>187</v>
      </c>
      <c r="E18" t="s">
        <v>3452</v>
      </c>
      <c r="F18" t="s">
        <v>5167</v>
      </c>
      <c r="G18" t="s">
        <v>39</v>
      </c>
      <c r="H18" t="s">
        <v>4023</v>
      </c>
      <c r="I18" t="s">
        <v>5165</v>
      </c>
      <c r="J18" t="s">
        <v>3496</v>
      </c>
      <c r="K18" t="s">
        <v>3452</v>
      </c>
    </row>
    <row r="19" spans="1:11" ht="15" customHeight="1" x14ac:dyDescent="0.25">
      <c r="A19" t="s">
        <v>5168</v>
      </c>
      <c r="B19" t="s">
        <v>5169</v>
      </c>
      <c r="C19" t="s">
        <v>3984</v>
      </c>
      <c r="D19" t="s">
        <v>187</v>
      </c>
      <c r="E19" t="s">
        <v>3452</v>
      </c>
      <c r="F19" t="s">
        <v>4280</v>
      </c>
      <c r="G19" t="s">
        <v>39</v>
      </c>
      <c r="H19" t="s">
        <v>4006</v>
      </c>
      <c r="I19" t="s">
        <v>5168</v>
      </c>
      <c r="J19" t="s">
        <v>3508</v>
      </c>
      <c r="K19" t="s">
        <v>3452</v>
      </c>
    </row>
    <row r="20" spans="1:11" ht="15" customHeight="1" x14ac:dyDescent="0.25">
      <c r="A20" t="s">
        <v>5170</v>
      </c>
      <c r="B20" t="s">
        <v>5171</v>
      </c>
      <c r="C20" t="s">
        <v>3975</v>
      </c>
      <c r="D20" t="s">
        <v>187</v>
      </c>
      <c r="E20" t="s">
        <v>3452</v>
      </c>
      <c r="F20" t="s">
        <v>5138</v>
      </c>
      <c r="G20" t="s">
        <v>5152</v>
      </c>
      <c r="H20" t="s">
        <v>4023</v>
      </c>
      <c r="I20" t="s">
        <v>5172</v>
      </c>
      <c r="J20" t="s">
        <v>3496</v>
      </c>
      <c r="K20" t="s">
        <v>3452</v>
      </c>
    </row>
    <row r="21" spans="1:11" ht="15" customHeight="1" x14ac:dyDescent="0.25">
      <c r="A21" t="s">
        <v>5173</v>
      </c>
      <c r="B21" t="s">
        <v>5174</v>
      </c>
      <c r="C21" t="s">
        <v>3984</v>
      </c>
      <c r="D21" t="s">
        <v>187</v>
      </c>
      <c r="E21" t="s">
        <v>3452</v>
      </c>
      <c r="F21" t="s">
        <v>5138</v>
      </c>
      <c r="G21" t="s">
        <v>39</v>
      </c>
      <c r="H21" t="s">
        <v>4006</v>
      </c>
      <c r="I21" t="s">
        <v>5173</v>
      </c>
      <c r="J21" t="s">
        <v>3496</v>
      </c>
      <c r="K21" t="s">
        <v>3452</v>
      </c>
    </row>
    <row r="22" spans="1:11" ht="15" customHeight="1" x14ac:dyDescent="0.25">
      <c r="A22" t="s">
        <v>5175</v>
      </c>
      <c r="B22" t="s">
        <v>5176</v>
      </c>
      <c r="C22" t="s">
        <v>3732</v>
      </c>
      <c r="D22" t="s">
        <v>187</v>
      </c>
      <c r="E22" t="s">
        <v>3452</v>
      </c>
      <c r="F22" t="s">
        <v>4280</v>
      </c>
      <c r="G22" t="s">
        <v>5152</v>
      </c>
      <c r="H22" t="s">
        <v>4023</v>
      </c>
      <c r="I22" t="s">
        <v>5175</v>
      </c>
      <c r="J22" t="s">
        <v>3452</v>
      </c>
      <c r="K22" t="s">
        <v>3452</v>
      </c>
    </row>
    <row r="23" spans="1:11" ht="15" customHeight="1" x14ac:dyDescent="0.25">
      <c r="A23" t="s">
        <v>5177</v>
      </c>
      <c r="B23" t="s">
        <v>5178</v>
      </c>
      <c r="C23" t="s">
        <v>3732</v>
      </c>
      <c r="D23" t="s">
        <v>187</v>
      </c>
      <c r="E23" t="s">
        <v>3452</v>
      </c>
      <c r="F23" t="s">
        <v>4280</v>
      </c>
      <c r="G23" t="s">
        <v>5152</v>
      </c>
      <c r="H23" t="s">
        <v>4023</v>
      </c>
      <c r="I23" t="s">
        <v>5177</v>
      </c>
      <c r="J23" t="s">
        <v>3452</v>
      </c>
      <c r="K23" t="s">
        <v>3452</v>
      </c>
    </row>
    <row r="24" spans="1:11" ht="15" customHeight="1" x14ac:dyDescent="0.25">
      <c r="A24" t="s">
        <v>5179</v>
      </c>
      <c r="B24" t="s">
        <v>5180</v>
      </c>
      <c r="C24" t="s">
        <v>3984</v>
      </c>
      <c r="D24" t="s">
        <v>187</v>
      </c>
      <c r="E24" t="s">
        <v>3452</v>
      </c>
      <c r="F24" t="s">
        <v>5138</v>
      </c>
      <c r="G24" t="s">
        <v>39</v>
      </c>
      <c r="H24" t="s">
        <v>4006</v>
      </c>
      <c r="I24" t="s">
        <v>5181</v>
      </c>
      <c r="J24" t="s">
        <v>3452</v>
      </c>
      <c r="K24" t="s">
        <v>3452</v>
      </c>
    </row>
    <row r="25" spans="1:11" ht="15" customHeight="1" x14ac:dyDescent="0.25">
      <c r="A25" t="s">
        <v>5182</v>
      </c>
      <c r="B25" t="s">
        <v>5183</v>
      </c>
      <c r="C25" t="s">
        <v>3984</v>
      </c>
      <c r="D25" t="s">
        <v>187</v>
      </c>
      <c r="E25" t="s">
        <v>3452</v>
      </c>
      <c r="F25" t="s">
        <v>5184</v>
      </c>
      <c r="G25" t="s">
        <v>5152</v>
      </c>
      <c r="H25" t="s">
        <v>4006</v>
      </c>
      <c r="I25" t="s">
        <v>5182</v>
      </c>
      <c r="J25" t="s">
        <v>3508</v>
      </c>
      <c r="K25" t="s">
        <v>3452</v>
      </c>
    </row>
    <row r="26" spans="1:11" ht="15" customHeight="1" x14ac:dyDescent="0.25">
      <c r="A26" t="s">
        <v>5185</v>
      </c>
      <c r="B26" t="s">
        <v>5186</v>
      </c>
      <c r="C26" t="s">
        <v>3732</v>
      </c>
      <c r="D26" t="s">
        <v>187</v>
      </c>
      <c r="E26" t="s">
        <v>3452</v>
      </c>
      <c r="F26" t="s">
        <v>4280</v>
      </c>
      <c r="G26" t="s">
        <v>5152</v>
      </c>
      <c r="H26" t="s">
        <v>4023</v>
      </c>
      <c r="I26" t="s">
        <v>5187</v>
      </c>
      <c r="J26" t="s">
        <v>3452</v>
      </c>
      <c r="K26" t="s">
        <v>3452</v>
      </c>
    </row>
    <row r="27" spans="1:11" ht="15" customHeight="1" x14ac:dyDescent="0.25">
      <c r="A27" t="s">
        <v>5188</v>
      </c>
      <c r="B27" t="s">
        <v>5189</v>
      </c>
      <c r="C27" t="s">
        <v>3732</v>
      </c>
      <c r="D27" t="s">
        <v>187</v>
      </c>
      <c r="E27" t="s">
        <v>3452</v>
      </c>
      <c r="F27" t="s">
        <v>4280</v>
      </c>
      <c r="G27" t="s">
        <v>5152</v>
      </c>
      <c r="H27" t="s">
        <v>4023</v>
      </c>
      <c r="I27" t="s">
        <v>5190</v>
      </c>
      <c r="J27" t="s">
        <v>3452</v>
      </c>
      <c r="K27" t="s">
        <v>3452</v>
      </c>
    </row>
    <row r="28" spans="1:11" ht="15" customHeight="1" x14ac:dyDescent="0.25">
      <c r="A28" t="s">
        <v>5191</v>
      </c>
      <c r="B28" t="s">
        <v>5192</v>
      </c>
      <c r="C28" t="s">
        <v>3975</v>
      </c>
      <c r="D28" t="s">
        <v>187</v>
      </c>
      <c r="E28" t="s">
        <v>3452</v>
      </c>
      <c r="F28" t="s">
        <v>5151</v>
      </c>
      <c r="G28" t="s">
        <v>39</v>
      </c>
      <c r="H28" t="s">
        <v>4023</v>
      </c>
      <c r="I28" t="s">
        <v>5193</v>
      </c>
      <c r="J28" t="s">
        <v>3508</v>
      </c>
      <c r="K28" t="s">
        <v>3452</v>
      </c>
    </row>
    <row r="29" spans="1:11" ht="15" customHeight="1" x14ac:dyDescent="0.25">
      <c r="A29" t="s">
        <v>5194</v>
      </c>
      <c r="B29" t="s">
        <v>5195</v>
      </c>
      <c r="C29" t="s">
        <v>3732</v>
      </c>
      <c r="D29" t="s">
        <v>3989</v>
      </c>
      <c r="E29" t="s">
        <v>3452</v>
      </c>
      <c r="F29" t="s">
        <v>5196</v>
      </c>
      <c r="G29" t="s">
        <v>5155</v>
      </c>
      <c r="H29" t="s">
        <v>4006</v>
      </c>
      <c r="I29" t="s">
        <v>5194</v>
      </c>
      <c r="J29" t="s">
        <v>3452</v>
      </c>
      <c r="K29" t="s">
        <v>3452</v>
      </c>
    </row>
    <row r="30" spans="1:11" ht="15" customHeight="1" x14ac:dyDescent="0.25">
      <c r="A30" t="s">
        <v>5197</v>
      </c>
      <c r="B30" t="s">
        <v>5198</v>
      </c>
      <c r="C30" t="s">
        <v>3732</v>
      </c>
      <c r="D30" t="s">
        <v>3989</v>
      </c>
      <c r="E30" t="s">
        <v>3452</v>
      </c>
      <c r="F30" t="s">
        <v>4280</v>
      </c>
      <c r="G30" t="s">
        <v>5155</v>
      </c>
      <c r="H30" t="s">
        <v>4034</v>
      </c>
      <c r="I30" t="s">
        <v>5197</v>
      </c>
      <c r="J30" t="s">
        <v>3452</v>
      </c>
      <c r="K30" t="s">
        <v>3452</v>
      </c>
    </row>
    <row r="31" spans="1:11" ht="15" customHeight="1" x14ac:dyDescent="0.25">
      <c r="A31" t="s">
        <v>5199</v>
      </c>
      <c r="B31" t="s">
        <v>5200</v>
      </c>
      <c r="C31" t="s">
        <v>3984</v>
      </c>
      <c r="D31" t="s">
        <v>187</v>
      </c>
      <c r="E31" t="s">
        <v>3452</v>
      </c>
      <c r="F31" t="s">
        <v>5138</v>
      </c>
      <c r="G31" t="s">
        <v>5152</v>
      </c>
      <c r="H31" t="s">
        <v>4006</v>
      </c>
      <c r="I31" t="s">
        <v>5199</v>
      </c>
      <c r="J31" t="s">
        <v>41</v>
      </c>
      <c r="K31" t="s">
        <v>3452</v>
      </c>
    </row>
    <row r="32" spans="1:11" ht="15" customHeight="1" x14ac:dyDescent="0.25">
      <c r="A32" t="s">
        <v>5201</v>
      </c>
      <c r="B32" t="s">
        <v>5202</v>
      </c>
      <c r="C32" t="s">
        <v>3975</v>
      </c>
      <c r="D32" t="s">
        <v>187</v>
      </c>
      <c r="E32" t="s">
        <v>3452</v>
      </c>
      <c r="F32" t="s">
        <v>5138</v>
      </c>
      <c r="G32" t="s">
        <v>39</v>
      </c>
      <c r="H32" t="s">
        <v>4023</v>
      </c>
      <c r="I32" t="s">
        <v>5201</v>
      </c>
      <c r="J32" t="s">
        <v>3496</v>
      </c>
      <c r="K32" t="s">
        <v>3452</v>
      </c>
    </row>
    <row r="33" spans="1:11" ht="15" customHeight="1" x14ac:dyDescent="0.25">
      <c r="A33" t="s">
        <v>5203</v>
      </c>
      <c r="B33" t="s">
        <v>5204</v>
      </c>
      <c r="C33" t="s">
        <v>3984</v>
      </c>
      <c r="D33" t="s">
        <v>187</v>
      </c>
      <c r="E33" t="s">
        <v>3452</v>
      </c>
      <c r="F33" t="s">
        <v>4280</v>
      </c>
      <c r="G33" t="s">
        <v>39</v>
      </c>
      <c r="H33" t="s">
        <v>4006</v>
      </c>
      <c r="I33" t="s">
        <v>5203</v>
      </c>
      <c r="J33" t="s">
        <v>3508</v>
      </c>
      <c r="K33" t="s">
        <v>3452</v>
      </c>
    </row>
    <row r="34" spans="1:11" ht="15" customHeight="1" x14ac:dyDescent="0.25">
      <c r="A34" t="s">
        <v>5205</v>
      </c>
      <c r="B34" t="s">
        <v>5206</v>
      </c>
      <c r="C34" t="s">
        <v>3732</v>
      </c>
      <c r="D34" t="s">
        <v>3989</v>
      </c>
      <c r="E34" t="s">
        <v>3452</v>
      </c>
      <c r="F34" t="s">
        <v>4280</v>
      </c>
      <c r="G34" t="s">
        <v>5155</v>
      </c>
      <c r="H34" t="s">
        <v>4023</v>
      </c>
      <c r="I34" t="s">
        <v>5207</v>
      </c>
      <c r="J34" t="s">
        <v>3452</v>
      </c>
      <c r="K34" t="s">
        <v>3452</v>
      </c>
    </row>
    <row r="35" spans="1:11" ht="15" customHeight="1" x14ac:dyDescent="0.25">
      <c r="A35" t="s">
        <v>5208</v>
      </c>
      <c r="B35" t="s">
        <v>5209</v>
      </c>
      <c r="C35" t="s">
        <v>3975</v>
      </c>
      <c r="D35" t="s">
        <v>5210</v>
      </c>
      <c r="E35" t="s">
        <v>3452</v>
      </c>
      <c r="F35" t="s">
        <v>5211</v>
      </c>
      <c r="G35" t="s">
        <v>5152</v>
      </c>
      <c r="H35" t="s">
        <v>4023</v>
      </c>
      <c r="I35" t="s">
        <v>5212</v>
      </c>
      <c r="J35" t="s">
        <v>41</v>
      </c>
      <c r="K35" t="s">
        <v>3452</v>
      </c>
    </row>
    <row r="36" spans="1:11" ht="15" customHeight="1" x14ac:dyDescent="0.25">
      <c r="A36" t="s">
        <v>5213</v>
      </c>
      <c r="B36" t="s">
        <v>5214</v>
      </c>
      <c r="C36" t="s">
        <v>3975</v>
      </c>
      <c r="D36" t="s">
        <v>5210</v>
      </c>
      <c r="E36" t="s">
        <v>3452</v>
      </c>
      <c r="F36" t="s">
        <v>5211</v>
      </c>
      <c r="G36" t="s">
        <v>5152</v>
      </c>
      <c r="H36" t="s">
        <v>4023</v>
      </c>
      <c r="I36" t="s">
        <v>5215</v>
      </c>
      <c r="J36" t="s">
        <v>3496</v>
      </c>
      <c r="K36" t="s">
        <v>3452</v>
      </c>
    </row>
    <row r="37" spans="1:11" ht="15" customHeight="1" x14ac:dyDescent="0.25">
      <c r="A37" t="s">
        <v>5216</v>
      </c>
      <c r="B37" t="s">
        <v>5217</v>
      </c>
      <c r="C37" t="s">
        <v>3975</v>
      </c>
      <c r="D37" t="s">
        <v>5210</v>
      </c>
      <c r="E37" t="s">
        <v>3452</v>
      </c>
      <c r="F37" t="s">
        <v>5211</v>
      </c>
      <c r="G37" t="s">
        <v>5152</v>
      </c>
      <c r="H37" t="s">
        <v>4023</v>
      </c>
      <c r="I37" t="s">
        <v>5218</v>
      </c>
      <c r="J37" t="s">
        <v>3496</v>
      </c>
      <c r="K37" t="s">
        <v>3452</v>
      </c>
    </row>
    <row r="38" spans="1:11" ht="15" customHeight="1" x14ac:dyDescent="0.25">
      <c r="A38" t="s">
        <v>5219</v>
      </c>
      <c r="B38" t="s">
        <v>5220</v>
      </c>
      <c r="C38" t="s">
        <v>3984</v>
      </c>
      <c r="D38" t="s">
        <v>3989</v>
      </c>
      <c r="E38" t="s">
        <v>3452</v>
      </c>
      <c r="F38" t="s">
        <v>5138</v>
      </c>
      <c r="G38" t="s">
        <v>5152</v>
      </c>
      <c r="H38" t="s">
        <v>4006</v>
      </c>
      <c r="I38" t="s">
        <v>5221</v>
      </c>
      <c r="J38" t="s">
        <v>3452</v>
      </c>
      <c r="K38" t="s">
        <v>3452</v>
      </c>
    </row>
    <row r="39" spans="1:11" ht="15" customHeight="1" x14ac:dyDescent="0.25">
      <c r="A39" t="s">
        <v>5222</v>
      </c>
      <c r="B39" t="s">
        <v>5223</v>
      </c>
      <c r="C39" t="s">
        <v>3984</v>
      </c>
      <c r="D39" t="s">
        <v>187</v>
      </c>
      <c r="E39" t="s">
        <v>3452</v>
      </c>
      <c r="F39" t="s">
        <v>5138</v>
      </c>
      <c r="G39" t="s">
        <v>39</v>
      </c>
      <c r="H39" t="s">
        <v>4006</v>
      </c>
      <c r="I39" t="s">
        <v>5222</v>
      </c>
      <c r="J39" t="s">
        <v>3452</v>
      </c>
      <c r="K39" t="s">
        <v>3452</v>
      </c>
    </row>
    <row r="40" spans="1:11" ht="15" customHeight="1" x14ac:dyDescent="0.25">
      <c r="A40" t="s">
        <v>5224</v>
      </c>
      <c r="B40" t="s">
        <v>5225</v>
      </c>
      <c r="C40" t="s">
        <v>3975</v>
      </c>
      <c r="D40" t="s">
        <v>187</v>
      </c>
      <c r="E40" t="s">
        <v>3452</v>
      </c>
      <c r="F40" t="s">
        <v>4280</v>
      </c>
      <c r="G40" t="s">
        <v>39</v>
      </c>
      <c r="H40" t="s">
        <v>4023</v>
      </c>
      <c r="I40" t="s">
        <v>5224</v>
      </c>
      <c r="J40" t="s">
        <v>3496</v>
      </c>
      <c r="K40" t="s">
        <v>3452</v>
      </c>
    </row>
    <row r="41" spans="1:11" ht="15" customHeight="1" x14ac:dyDescent="0.25">
      <c r="A41" t="s">
        <v>5226</v>
      </c>
      <c r="B41" t="s">
        <v>5227</v>
      </c>
      <c r="C41" t="s">
        <v>3732</v>
      </c>
      <c r="D41" t="s">
        <v>3989</v>
      </c>
      <c r="E41" t="s">
        <v>3452</v>
      </c>
      <c r="F41" t="s">
        <v>4280</v>
      </c>
      <c r="G41" t="s">
        <v>5155</v>
      </c>
      <c r="H41" t="s">
        <v>4034</v>
      </c>
      <c r="I41" t="s">
        <v>5228</v>
      </c>
      <c r="J41" t="s">
        <v>3452</v>
      </c>
      <c r="K41" t="s">
        <v>3452</v>
      </c>
    </row>
    <row r="42" spans="1:11" ht="15" customHeight="1" x14ac:dyDescent="0.25">
      <c r="A42" t="s">
        <v>5229</v>
      </c>
      <c r="B42" t="s">
        <v>5230</v>
      </c>
      <c r="C42" t="s">
        <v>3975</v>
      </c>
      <c r="D42" t="s">
        <v>187</v>
      </c>
      <c r="E42" t="s">
        <v>3452</v>
      </c>
      <c r="F42" t="s">
        <v>5231</v>
      </c>
      <c r="G42" t="s">
        <v>39</v>
      </c>
      <c r="H42" t="s">
        <v>4023</v>
      </c>
      <c r="I42" t="s">
        <v>5232</v>
      </c>
      <c r="J42" t="s">
        <v>3508</v>
      </c>
      <c r="K42" t="s">
        <v>3452</v>
      </c>
    </row>
    <row r="43" spans="1:11" ht="15" customHeight="1" x14ac:dyDescent="0.25">
      <c r="A43" t="s">
        <v>5233</v>
      </c>
      <c r="B43" t="s">
        <v>5234</v>
      </c>
      <c r="C43" t="s">
        <v>3984</v>
      </c>
      <c r="D43" t="s">
        <v>187</v>
      </c>
      <c r="E43" t="s">
        <v>3452</v>
      </c>
      <c r="F43" t="s">
        <v>5235</v>
      </c>
      <c r="G43" t="s">
        <v>39</v>
      </c>
      <c r="H43" t="s">
        <v>4006</v>
      </c>
      <c r="I43" t="s">
        <v>5233</v>
      </c>
      <c r="J43" t="s">
        <v>41</v>
      </c>
      <c r="K43" t="s">
        <v>3452</v>
      </c>
    </row>
    <row r="44" spans="1:11" ht="15" customHeight="1" x14ac:dyDescent="0.25">
      <c r="A44" t="s">
        <v>4576</v>
      </c>
      <c r="B44" t="s">
        <v>5236</v>
      </c>
      <c r="C44" t="s">
        <v>3975</v>
      </c>
      <c r="D44" t="s">
        <v>187</v>
      </c>
      <c r="E44" t="s">
        <v>3452</v>
      </c>
      <c r="F44" t="s">
        <v>4280</v>
      </c>
      <c r="G44" t="s">
        <v>39</v>
      </c>
      <c r="H44" t="s">
        <v>4023</v>
      </c>
      <c r="I44" t="s">
        <v>4576</v>
      </c>
      <c r="J44" t="s">
        <v>3508</v>
      </c>
      <c r="K44" t="s">
        <v>3452</v>
      </c>
    </row>
    <row r="45" spans="1:11" ht="15" customHeight="1" x14ac:dyDescent="0.25">
      <c r="A45" t="s">
        <v>5237</v>
      </c>
      <c r="B45" t="s">
        <v>5238</v>
      </c>
      <c r="C45" t="s">
        <v>3975</v>
      </c>
      <c r="D45" t="s">
        <v>187</v>
      </c>
      <c r="E45" t="s">
        <v>3452</v>
      </c>
      <c r="F45" t="s">
        <v>5138</v>
      </c>
      <c r="G45" t="s">
        <v>39</v>
      </c>
      <c r="H45" t="s">
        <v>4023</v>
      </c>
      <c r="I45" t="s">
        <v>5237</v>
      </c>
      <c r="J45" t="s">
        <v>3508</v>
      </c>
      <c r="K45" t="s">
        <v>3452</v>
      </c>
    </row>
    <row r="46" spans="1:11" ht="15" customHeight="1" x14ac:dyDescent="0.25">
      <c r="A46" t="s">
        <v>5239</v>
      </c>
      <c r="B46" t="s">
        <v>5240</v>
      </c>
      <c r="C46" t="s">
        <v>3732</v>
      </c>
      <c r="D46" t="s">
        <v>3989</v>
      </c>
      <c r="E46" t="s">
        <v>3452</v>
      </c>
      <c r="F46" t="s">
        <v>4280</v>
      </c>
      <c r="G46" t="s">
        <v>5155</v>
      </c>
      <c r="H46" t="s">
        <v>4034</v>
      </c>
      <c r="I46" t="s">
        <v>5239</v>
      </c>
      <c r="J46" t="s">
        <v>3452</v>
      </c>
      <c r="K46" t="s">
        <v>3452</v>
      </c>
    </row>
    <row r="47" spans="1:11" ht="15" customHeight="1" x14ac:dyDescent="0.25">
      <c r="A47" t="s">
        <v>5241</v>
      </c>
      <c r="B47" t="s">
        <v>5242</v>
      </c>
      <c r="C47" t="s">
        <v>3975</v>
      </c>
      <c r="D47" t="s">
        <v>187</v>
      </c>
      <c r="E47" t="s">
        <v>3452</v>
      </c>
      <c r="F47" t="s">
        <v>4280</v>
      </c>
      <c r="G47" t="s">
        <v>39</v>
      </c>
      <c r="H47" t="s">
        <v>4023</v>
      </c>
      <c r="I47" t="s">
        <v>5241</v>
      </c>
      <c r="J47" t="s">
        <v>3496</v>
      </c>
      <c r="K47" t="s">
        <v>3452</v>
      </c>
    </row>
    <row r="48" spans="1:11" ht="15" customHeight="1" x14ac:dyDescent="0.25">
      <c r="A48" t="s">
        <v>5243</v>
      </c>
      <c r="B48" t="s">
        <v>5244</v>
      </c>
      <c r="C48" t="s">
        <v>3984</v>
      </c>
      <c r="D48" t="s">
        <v>187</v>
      </c>
      <c r="E48" t="s">
        <v>3452</v>
      </c>
      <c r="F48" t="s">
        <v>5245</v>
      </c>
      <c r="G48" t="s">
        <v>39</v>
      </c>
      <c r="H48" t="s">
        <v>4006</v>
      </c>
      <c r="I48" t="s">
        <v>5243</v>
      </c>
      <c r="J48" t="s">
        <v>3452</v>
      </c>
      <c r="K48" t="s">
        <v>3452</v>
      </c>
    </row>
    <row r="49" spans="1:11" ht="15" customHeight="1" x14ac:dyDescent="0.25">
      <c r="A49" t="s">
        <v>5246</v>
      </c>
      <c r="B49" t="s">
        <v>5247</v>
      </c>
      <c r="C49" t="s">
        <v>3732</v>
      </c>
      <c r="D49" t="s">
        <v>3989</v>
      </c>
      <c r="E49" t="s">
        <v>3452</v>
      </c>
      <c r="F49" t="s">
        <v>4280</v>
      </c>
      <c r="G49" t="s">
        <v>5155</v>
      </c>
      <c r="H49" t="s">
        <v>4034</v>
      </c>
      <c r="I49" t="s">
        <v>5246</v>
      </c>
      <c r="J49" t="s">
        <v>3452</v>
      </c>
      <c r="K49" t="s">
        <v>3452</v>
      </c>
    </row>
    <row r="50" spans="1:11" ht="15" customHeight="1" x14ac:dyDescent="0.25">
      <c r="A50" t="s">
        <v>5248</v>
      </c>
      <c r="B50" t="s">
        <v>5249</v>
      </c>
      <c r="C50" t="s">
        <v>3975</v>
      </c>
      <c r="D50" t="s">
        <v>187</v>
      </c>
      <c r="E50" t="s">
        <v>3452</v>
      </c>
      <c r="F50" t="s">
        <v>5211</v>
      </c>
      <c r="G50" t="s">
        <v>39</v>
      </c>
      <c r="H50" t="s">
        <v>4023</v>
      </c>
      <c r="I50" t="s">
        <v>5248</v>
      </c>
      <c r="J50" t="s">
        <v>3452</v>
      </c>
      <c r="K50" t="s">
        <v>3452</v>
      </c>
    </row>
    <row r="51" spans="1:11" ht="15" customHeight="1" x14ac:dyDescent="0.25">
      <c r="A51" t="s">
        <v>5250</v>
      </c>
      <c r="B51" t="s">
        <v>5251</v>
      </c>
      <c r="C51" t="s">
        <v>3984</v>
      </c>
      <c r="D51" t="s">
        <v>3989</v>
      </c>
      <c r="E51" t="s">
        <v>3452</v>
      </c>
      <c r="F51" t="s">
        <v>4280</v>
      </c>
      <c r="G51" t="s">
        <v>39</v>
      </c>
      <c r="H51" t="s">
        <v>4006</v>
      </c>
      <c r="I51" t="s">
        <v>5250</v>
      </c>
      <c r="J51" t="s">
        <v>3452</v>
      </c>
      <c r="K51" t="s">
        <v>3452</v>
      </c>
    </row>
    <row r="52" spans="1:11" ht="15" customHeight="1" x14ac:dyDescent="0.25">
      <c r="A52" t="s">
        <v>5252</v>
      </c>
      <c r="B52" t="s">
        <v>5253</v>
      </c>
      <c r="C52" t="s">
        <v>3984</v>
      </c>
      <c r="D52" t="s">
        <v>3989</v>
      </c>
      <c r="E52" t="s">
        <v>3452</v>
      </c>
      <c r="F52" t="s">
        <v>4280</v>
      </c>
      <c r="G52" t="s">
        <v>39</v>
      </c>
      <c r="H52" t="s">
        <v>4006</v>
      </c>
      <c r="I52" t="s">
        <v>5254</v>
      </c>
      <c r="J52" t="s">
        <v>3496</v>
      </c>
      <c r="K52" t="s">
        <v>3452</v>
      </c>
    </row>
    <row r="53" spans="1:11" ht="15" customHeight="1" x14ac:dyDescent="0.25">
      <c r="A53" t="s">
        <v>5255</v>
      </c>
      <c r="B53" t="s">
        <v>5256</v>
      </c>
      <c r="C53" t="s">
        <v>3732</v>
      </c>
      <c r="D53" t="s">
        <v>3989</v>
      </c>
      <c r="E53" t="s">
        <v>3452</v>
      </c>
      <c r="F53" t="s">
        <v>4280</v>
      </c>
      <c r="G53" t="s">
        <v>5155</v>
      </c>
      <c r="H53" t="s">
        <v>4023</v>
      </c>
      <c r="I53" t="s">
        <v>5255</v>
      </c>
      <c r="J53" t="s">
        <v>3452</v>
      </c>
      <c r="K53" t="s">
        <v>3452</v>
      </c>
    </row>
    <row r="54" spans="1:11" ht="15" customHeight="1" x14ac:dyDescent="0.25">
      <c r="A54" t="s">
        <v>5257</v>
      </c>
      <c r="B54" t="s">
        <v>5258</v>
      </c>
      <c r="C54" t="s">
        <v>3732</v>
      </c>
      <c r="D54" t="s">
        <v>3989</v>
      </c>
      <c r="E54" t="s">
        <v>3452</v>
      </c>
      <c r="F54" t="s">
        <v>4280</v>
      </c>
      <c r="G54" t="s">
        <v>5155</v>
      </c>
      <c r="H54" t="s">
        <v>4006</v>
      </c>
      <c r="I54" t="s">
        <v>5259</v>
      </c>
      <c r="J54" t="s">
        <v>3452</v>
      </c>
      <c r="K54" t="s">
        <v>3452</v>
      </c>
    </row>
    <row r="55" spans="1:11" ht="15" customHeight="1" x14ac:dyDescent="0.25">
      <c r="A55" t="s">
        <v>5259</v>
      </c>
      <c r="B55" t="s">
        <v>5260</v>
      </c>
      <c r="C55" t="s">
        <v>3984</v>
      </c>
      <c r="D55" t="s">
        <v>3989</v>
      </c>
      <c r="E55">
        <v>1</v>
      </c>
      <c r="F55" t="s">
        <v>5138</v>
      </c>
      <c r="G55" t="s">
        <v>5155</v>
      </c>
      <c r="H55" t="s">
        <v>4006</v>
      </c>
      <c r="I55" t="s">
        <v>5259</v>
      </c>
      <c r="J55" t="s">
        <v>3452</v>
      </c>
      <c r="K55" t="s">
        <v>3452</v>
      </c>
    </row>
    <row r="56" spans="1:11" ht="15" customHeight="1" x14ac:dyDescent="0.25">
      <c r="A56" t="s">
        <v>5261</v>
      </c>
      <c r="B56" t="s">
        <v>5262</v>
      </c>
      <c r="C56" t="s">
        <v>3975</v>
      </c>
      <c r="D56" t="s">
        <v>187</v>
      </c>
      <c r="E56" t="s">
        <v>3452</v>
      </c>
      <c r="F56" t="s">
        <v>4280</v>
      </c>
      <c r="G56" t="s">
        <v>39</v>
      </c>
      <c r="H56" t="s">
        <v>4023</v>
      </c>
      <c r="I56" t="s">
        <v>5261</v>
      </c>
      <c r="J56" t="s">
        <v>3508</v>
      </c>
      <c r="K56" t="s">
        <v>3452</v>
      </c>
    </row>
    <row r="57" spans="1:11" ht="15" customHeight="1" x14ac:dyDescent="0.25">
      <c r="A57" t="s">
        <v>5263</v>
      </c>
      <c r="B57" t="s">
        <v>5264</v>
      </c>
      <c r="C57" t="s">
        <v>5265</v>
      </c>
      <c r="D57" t="s">
        <v>3989</v>
      </c>
      <c r="E57" t="s">
        <v>3452</v>
      </c>
      <c r="F57" t="s">
        <v>4280</v>
      </c>
      <c r="G57" t="s">
        <v>5155</v>
      </c>
      <c r="H57" t="s">
        <v>4034</v>
      </c>
      <c r="I57" t="s">
        <v>5263</v>
      </c>
      <c r="J57" t="s">
        <v>3452</v>
      </c>
      <c r="K57" t="s">
        <v>3452</v>
      </c>
    </row>
    <row r="58" spans="1:11" ht="15" customHeight="1" x14ac:dyDescent="0.25">
      <c r="A58" t="s">
        <v>5266</v>
      </c>
      <c r="B58" t="s">
        <v>5267</v>
      </c>
      <c r="C58" t="s">
        <v>3984</v>
      </c>
      <c r="D58" t="s">
        <v>187</v>
      </c>
      <c r="E58" t="s">
        <v>3452</v>
      </c>
      <c r="F58" t="s">
        <v>5138</v>
      </c>
      <c r="G58" t="s">
        <v>39</v>
      </c>
      <c r="H58" t="s">
        <v>4006</v>
      </c>
      <c r="I58" t="s">
        <v>5266</v>
      </c>
      <c r="J58" t="s">
        <v>41</v>
      </c>
      <c r="K58" t="s">
        <v>3452</v>
      </c>
    </row>
    <row r="59" spans="1:11" ht="15" customHeight="1" x14ac:dyDescent="0.25">
      <c r="A59" t="s">
        <v>5268</v>
      </c>
      <c r="B59" t="s">
        <v>5269</v>
      </c>
      <c r="C59" t="s">
        <v>3984</v>
      </c>
      <c r="D59" t="s">
        <v>187</v>
      </c>
      <c r="E59" t="s">
        <v>3452</v>
      </c>
      <c r="F59" t="s">
        <v>5138</v>
      </c>
      <c r="G59" t="s">
        <v>39</v>
      </c>
      <c r="H59" t="s">
        <v>4006</v>
      </c>
      <c r="I59" t="s">
        <v>5268</v>
      </c>
      <c r="J59" t="s">
        <v>41</v>
      </c>
      <c r="K59" t="s">
        <v>3452</v>
      </c>
    </row>
    <row r="60" spans="1:11" ht="15" customHeight="1" x14ac:dyDescent="0.25">
      <c r="A60" t="s">
        <v>5270</v>
      </c>
      <c r="B60" t="s">
        <v>5271</v>
      </c>
      <c r="C60" t="s">
        <v>3732</v>
      </c>
      <c r="D60" t="s">
        <v>187</v>
      </c>
      <c r="E60" t="s">
        <v>3452</v>
      </c>
      <c r="F60" t="s">
        <v>5151</v>
      </c>
      <c r="G60" t="s">
        <v>5152</v>
      </c>
      <c r="H60" t="s">
        <v>4023</v>
      </c>
      <c r="I60" t="s">
        <v>5272</v>
      </c>
      <c r="J60" t="s">
        <v>3452</v>
      </c>
      <c r="K60" t="s">
        <v>3452</v>
      </c>
    </row>
    <row r="61" spans="1:11" ht="15" customHeight="1" x14ac:dyDescent="0.25">
      <c r="A61" t="s">
        <v>5273</v>
      </c>
      <c r="B61" t="s">
        <v>5274</v>
      </c>
      <c r="C61" t="s">
        <v>3732</v>
      </c>
      <c r="D61" t="s">
        <v>187</v>
      </c>
      <c r="E61" t="s">
        <v>3452</v>
      </c>
      <c r="F61" t="s">
        <v>5138</v>
      </c>
      <c r="G61" t="s">
        <v>39</v>
      </c>
      <c r="H61" t="s">
        <v>4034</v>
      </c>
      <c r="I61" t="s">
        <v>5273</v>
      </c>
      <c r="J61" t="s">
        <v>3452</v>
      </c>
      <c r="K61" t="s">
        <v>3452</v>
      </c>
    </row>
  </sheetData>
  <pageMargins left="0.7" right="0.7" top="0.75" bottom="0.75" header="0.511811023622047" footer="0.511811023622047"/>
  <pageSetup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43"/>
  <sheetViews>
    <sheetView zoomScale="85" zoomScaleNormal="85" workbookViewId="0">
      <selection activeCell="B5" sqref="B5"/>
    </sheetView>
  </sheetViews>
  <sheetFormatPr defaultColWidth="8.7109375" defaultRowHeight="15" x14ac:dyDescent="0.25"/>
  <cols>
    <col min="1" max="1" width="17" bestFit="1" customWidth="1"/>
    <col min="2" max="2" width="112.85546875" customWidth="1"/>
    <col min="3" max="3" width="61" customWidth="1"/>
    <col min="4" max="4" width="7.5703125" customWidth="1"/>
    <col min="5" max="5" width="11.7109375" customWidth="1"/>
    <col min="6" max="6" width="12.140625" customWidth="1"/>
    <col min="7" max="7" width="40.28515625" customWidth="1"/>
    <col min="8" max="8" width="7.5703125" customWidth="1"/>
    <col min="9" max="10" width="13.140625" customWidth="1"/>
    <col min="11" max="11" width="11.140625" customWidth="1"/>
    <col min="12" max="12" width="12.28515625" customWidth="1"/>
    <col min="13" max="13" width="83.42578125" customWidth="1"/>
  </cols>
  <sheetData>
    <row r="1" spans="1:13" ht="15" customHeight="1" x14ac:dyDescent="0.25">
      <c r="A1" t="s">
        <v>165</v>
      </c>
      <c r="B1" t="s">
        <v>3447</v>
      </c>
      <c r="C1" t="s">
        <v>3490</v>
      </c>
      <c r="D1" t="s">
        <v>167</v>
      </c>
      <c r="E1" t="s">
        <v>3973</v>
      </c>
      <c r="F1" t="s">
        <v>5124</v>
      </c>
      <c r="G1" t="s">
        <v>4251</v>
      </c>
      <c r="H1" t="s">
        <v>5125</v>
      </c>
      <c r="I1" t="s">
        <v>4001</v>
      </c>
      <c r="J1" t="s">
        <v>5275</v>
      </c>
      <c r="K1" t="s">
        <v>6</v>
      </c>
      <c r="L1" t="s">
        <v>5276</v>
      </c>
      <c r="M1" t="s">
        <v>5277</v>
      </c>
    </row>
    <row r="2" spans="1:13" ht="15" customHeight="1" x14ac:dyDescent="0.25">
      <c r="A2" t="s">
        <v>5127</v>
      </c>
      <c r="B2" t="s">
        <v>5128</v>
      </c>
      <c r="C2" t="s">
        <v>5278</v>
      </c>
      <c r="D2" t="s">
        <v>3975</v>
      </c>
      <c r="E2" t="s">
        <v>187</v>
      </c>
      <c r="F2" t="s">
        <v>3452</v>
      </c>
      <c r="G2" t="s">
        <v>4280</v>
      </c>
      <c r="H2" t="s">
        <v>39</v>
      </c>
      <c r="I2" t="s">
        <v>4023</v>
      </c>
      <c r="J2" t="s">
        <v>5127</v>
      </c>
      <c r="K2" t="s">
        <v>3508</v>
      </c>
      <c r="L2" t="s">
        <v>187</v>
      </c>
      <c r="M2" t="s">
        <v>3452</v>
      </c>
    </row>
    <row r="3" spans="1:13" ht="15" customHeight="1" x14ac:dyDescent="0.25">
      <c r="A3" t="s">
        <v>5130</v>
      </c>
      <c r="B3" t="s">
        <v>5279</v>
      </c>
      <c r="C3" t="s">
        <v>5280</v>
      </c>
      <c r="D3" t="s">
        <v>3984</v>
      </c>
      <c r="E3" t="s">
        <v>187</v>
      </c>
      <c r="F3" t="s">
        <v>3452</v>
      </c>
      <c r="G3" t="s">
        <v>5281</v>
      </c>
      <c r="H3" t="s">
        <v>39</v>
      </c>
      <c r="I3" t="s">
        <v>4006</v>
      </c>
      <c r="J3" t="s">
        <v>5130</v>
      </c>
      <c r="K3" t="s">
        <v>3508</v>
      </c>
      <c r="L3" t="s">
        <v>3989</v>
      </c>
      <c r="M3" t="s">
        <v>5282</v>
      </c>
    </row>
    <row r="4" spans="1:13" ht="15" customHeight="1" x14ac:dyDescent="0.25">
      <c r="A4" t="s">
        <v>5133</v>
      </c>
      <c r="B4" t="s">
        <v>5283</v>
      </c>
      <c r="C4" t="s">
        <v>5284</v>
      </c>
      <c r="D4" t="s">
        <v>3975</v>
      </c>
      <c r="E4" t="s">
        <v>187</v>
      </c>
      <c r="F4" t="s">
        <v>3452</v>
      </c>
      <c r="G4" t="s">
        <v>4280</v>
      </c>
      <c r="H4" t="s">
        <v>39</v>
      </c>
      <c r="I4" t="s">
        <v>4023</v>
      </c>
      <c r="J4" t="s">
        <v>5135</v>
      </c>
      <c r="K4" t="s">
        <v>3496</v>
      </c>
      <c r="L4" t="s">
        <v>187</v>
      </c>
      <c r="M4" t="s">
        <v>3452</v>
      </c>
    </row>
    <row r="5" spans="1:13" ht="15" customHeight="1" x14ac:dyDescent="0.25">
      <c r="A5" s="4" t="s">
        <v>5136</v>
      </c>
      <c r="B5" s="4" t="s">
        <v>5285</v>
      </c>
      <c r="C5" s="4" t="s">
        <v>5286</v>
      </c>
      <c r="D5" s="4" t="s">
        <v>3984</v>
      </c>
      <c r="E5" s="4" t="s">
        <v>187</v>
      </c>
      <c r="F5" s="4" t="s">
        <v>3452</v>
      </c>
      <c r="G5" s="4" t="s">
        <v>5138</v>
      </c>
      <c r="H5" s="4" t="s">
        <v>39</v>
      </c>
      <c r="I5" s="4" t="s">
        <v>4006</v>
      </c>
      <c r="J5" s="4" t="s">
        <v>5136</v>
      </c>
      <c r="K5" s="4" t="s">
        <v>41</v>
      </c>
      <c r="L5" t="s">
        <v>187</v>
      </c>
      <c r="M5" t="s">
        <v>3452</v>
      </c>
    </row>
    <row r="6" spans="1:13" ht="15" customHeight="1" x14ac:dyDescent="0.25">
      <c r="A6" t="s">
        <v>5143</v>
      </c>
      <c r="B6" t="s">
        <v>5287</v>
      </c>
      <c r="C6" t="s">
        <v>5288</v>
      </c>
      <c r="D6" t="s">
        <v>3984</v>
      </c>
      <c r="E6" t="s">
        <v>187</v>
      </c>
      <c r="F6" t="s">
        <v>3452</v>
      </c>
      <c r="G6" t="s">
        <v>4280</v>
      </c>
      <c r="H6" t="s">
        <v>39</v>
      </c>
      <c r="I6" t="s">
        <v>4006</v>
      </c>
      <c r="J6" t="s">
        <v>5143</v>
      </c>
      <c r="K6" t="s">
        <v>41</v>
      </c>
      <c r="L6" t="s">
        <v>187</v>
      </c>
      <c r="M6" t="s">
        <v>3452</v>
      </c>
    </row>
    <row r="7" spans="1:13" ht="15" customHeight="1" x14ac:dyDescent="0.25">
      <c r="A7" s="5" t="s">
        <v>5145</v>
      </c>
      <c r="B7" s="6" t="s">
        <v>5146</v>
      </c>
      <c r="C7" s="6" t="s">
        <v>5289</v>
      </c>
      <c r="D7" s="6" t="s">
        <v>3975</v>
      </c>
      <c r="E7" s="6" t="s">
        <v>187</v>
      </c>
      <c r="F7" s="6" t="s">
        <v>3452</v>
      </c>
      <c r="G7" s="7" t="s">
        <v>5167</v>
      </c>
      <c r="H7" s="6" t="s">
        <v>39</v>
      </c>
      <c r="I7" s="6" t="s">
        <v>4023</v>
      </c>
      <c r="J7" s="6" t="s">
        <v>5145</v>
      </c>
      <c r="K7" s="6" t="s">
        <v>3496</v>
      </c>
      <c r="L7" t="s">
        <v>187</v>
      </c>
      <c r="M7" t="s">
        <v>3452</v>
      </c>
    </row>
    <row r="8" spans="1:13" ht="15" customHeight="1" x14ac:dyDescent="0.25">
      <c r="A8" t="s">
        <v>3994</v>
      </c>
      <c r="B8" t="s">
        <v>5148</v>
      </c>
      <c r="C8" t="s">
        <v>5290</v>
      </c>
      <c r="D8" t="s">
        <v>3984</v>
      </c>
      <c r="E8" t="s">
        <v>187</v>
      </c>
      <c r="F8" t="s">
        <v>3452</v>
      </c>
      <c r="G8" t="s">
        <v>5138</v>
      </c>
      <c r="H8" t="s">
        <v>39</v>
      </c>
      <c r="I8" t="s">
        <v>4006</v>
      </c>
      <c r="J8" t="s">
        <v>3994</v>
      </c>
      <c r="K8" t="s">
        <v>41</v>
      </c>
      <c r="L8" t="s">
        <v>187</v>
      </c>
      <c r="M8" t="s">
        <v>3452</v>
      </c>
    </row>
    <row r="9" spans="1:13" ht="15" customHeight="1" x14ac:dyDescent="0.25">
      <c r="A9" t="s">
        <v>5156</v>
      </c>
      <c r="B9" s="8" t="s">
        <v>5291</v>
      </c>
      <c r="C9" s="8" t="s">
        <v>5292</v>
      </c>
      <c r="D9" t="s">
        <v>3984</v>
      </c>
      <c r="E9" t="s">
        <v>187</v>
      </c>
      <c r="F9" t="s">
        <v>3452</v>
      </c>
      <c r="G9" t="s">
        <v>5138</v>
      </c>
      <c r="H9" t="s">
        <v>5152</v>
      </c>
      <c r="I9" t="s">
        <v>4006</v>
      </c>
      <c r="J9" t="s">
        <v>5156</v>
      </c>
      <c r="K9" t="s">
        <v>3452</v>
      </c>
      <c r="L9" t="s">
        <v>187</v>
      </c>
      <c r="M9" t="s">
        <v>3452</v>
      </c>
    </row>
    <row r="10" spans="1:13" ht="15" customHeight="1" x14ac:dyDescent="0.25">
      <c r="A10" t="s">
        <v>5293</v>
      </c>
      <c r="B10" t="s">
        <v>5294</v>
      </c>
      <c r="C10" t="s">
        <v>5295</v>
      </c>
      <c r="D10" t="s">
        <v>3975</v>
      </c>
      <c r="E10" t="s">
        <v>187</v>
      </c>
      <c r="F10" t="s">
        <v>3452</v>
      </c>
      <c r="G10" t="s">
        <v>4280</v>
      </c>
      <c r="H10" t="s">
        <v>39</v>
      </c>
      <c r="I10" t="s">
        <v>4023</v>
      </c>
      <c r="J10" t="s">
        <v>5296</v>
      </c>
      <c r="K10" t="s">
        <v>41</v>
      </c>
      <c r="L10" t="s">
        <v>187</v>
      </c>
      <c r="M10" t="s">
        <v>3452</v>
      </c>
    </row>
    <row r="11" spans="1:13" ht="15" customHeight="1" x14ac:dyDescent="0.25">
      <c r="A11" t="s">
        <v>5161</v>
      </c>
      <c r="B11" s="8" t="s">
        <v>5297</v>
      </c>
      <c r="C11" s="8" t="s">
        <v>5298</v>
      </c>
      <c r="D11" t="s">
        <v>3732</v>
      </c>
      <c r="E11" t="s">
        <v>3989</v>
      </c>
      <c r="F11" t="s">
        <v>3452</v>
      </c>
      <c r="G11" t="s">
        <v>4280</v>
      </c>
      <c r="H11" t="s">
        <v>39</v>
      </c>
      <c r="I11" t="s">
        <v>4023</v>
      </c>
      <c r="J11" t="s">
        <v>5163</v>
      </c>
      <c r="K11" t="s">
        <v>3452</v>
      </c>
      <c r="L11" t="s">
        <v>187</v>
      </c>
      <c r="M11" t="s">
        <v>3452</v>
      </c>
    </row>
    <row r="12" spans="1:13" ht="15" customHeight="1" x14ac:dyDescent="0.25">
      <c r="A12" t="s">
        <v>3506</v>
      </c>
      <c r="B12" t="s">
        <v>5164</v>
      </c>
      <c r="C12" t="s">
        <v>5299</v>
      </c>
      <c r="D12" t="s">
        <v>3975</v>
      </c>
      <c r="E12" t="s">
        <v>187</v>
      </c>
      <c r="F12" t="s">
        <v>3452</v>
      </c>
      <c r="G12" t="s">
        <v>4280</v>
      </c>
      <c r="H12" t="s">
        <v>39</v>
      </c>
      <c r="I12" t="s">
        <v>4023</v>
      </c>
      <c r="J12" t="s">
        <v>3506</v>
      </c>
      <c r="K12" t="s">
        <v>3508</v>
      </c>
      <c r="L12" t="s">
        <v>187</v>
      </c>
      <c r="M12" t="s">
        <v>3452</v>
      </c>
    </row>
    <row r="13" spans="1:13" ht="15" customHeight="1" x14ac:dyDescent="0.25">
      <c r="A13" t="s">
        <v>5165</v>
      </c>
      <c r="B13" t="s">
        <v>5166</v>
      </c>
      <c r="C13" t="s">
        <v>5289</v>
      </c>
      <c r="D13" t="s">
        <v>3975</v>
      </c>
      <c r="E13" t="s">
        <v>187</v>
      </c>
      <c r="F13" t="s">
        <v>3452</v>
      </c>
      <c r="G13" t="s">
        <v>5147</v>
      </c>
      <c r="H13" t="s">
        <v>39</v>
      </c>
      <c r="I13" t="s">
        <v>4023</v>
      </c>
      <c r="J13" t="s">
        <v>5165</v>
      </c>
      <c r="K13" t="s">
        <v>3496</v>
      </c>
      <c r="L13" t="s">
        <v>187</v>
      </c>
      <c r="M13" t="s">
        <v>3452</v>
      </c>
    </row>
    <row r="14" spans="1:13" ht="15" customHeight="1" x14ac:dyDescent="0.25">
      <c r="A14" t="s">
        <v>5181</v>
      </c>
      <c r="B14" s="8" t="s">
        <v>5180</v>
      </c>
      <c r="C14" s="8" t="s">
        <v>5300</v>
      </c>
      <c r="D14" t="s">
        <v>3984</v>
      </c>
      <c r="E14" t="s">
        <v>187</v>
      </c>
      <c r="F14" t="s">
        <v>3452</v>
      </c>
      <c r="G14" t="s">
        <v>5138</v>
      </c>
      <c r="H14" t="s">
        <v>39</v>
      </c>
      <c r="I14" t="s">
        <v>4006</v>
      </c>
      <c r="J14" t="s">
        <v>5181</v>
      </c>
      <c r="K14" t="s">
        <v>3452</v>
      </c>
      <c r="L14" t="s">
        <v>187</v>
      </c>
      <c r="M14" t="s">
        <v>3452</v>
      </c>
    </row>
    <row r="15" spans="1:13" ht="15" customHeight="1" x14ac:dyDescent="0.25">
      <c r="A15" t="s">
        <v>5182</v>
      </c>
      <c r="B15" t="s">
        <v>5183</v>
      </c>
      <c r="C15" t="s">
        <v>3452</v>
      </c>
      <c r="D15" t="s">
        <v>3984</v>
      </c>
      <c r="E15" t="s">
        <v>187</v>
      </c>
      <c r="F15" t="s">
        <v>3452</v>
      </c>
      <c r="G15" t="s">
        <v>5184</v>
      </c>
      <c r="H15" t="s">
        <v>5152</v>
      </c>
      <c r="I15" t="s">
        <v>4006</v>
      </c>
      <c r="J15" t="s">
        <v>5182</v>
      </c>
      <c r="K15" t="s">
        <v>3508</v>
      </c>
      <c r="L15" t="s">
        <v>3989</v>
      </c>
      <c r="M15" t="s">
        <v>5301</v>
      </c>
    </row>
    <row r="16" spans="1:13" ht="15" customHeight="1" x14ac:dyDescent="0.25">
      <c r="A16" t="s">
        <v>5199</v>
      </c>
      <c r="B16" t="s">
        <v>5200</v>
      </c>
      <c r="C16" t="s">
        <v>5302</v>
      </c>
      <c r="D16" t="s">
        <v>3984</v>
      </c>
      <c r="E16" t="s">
        <v>187</v>
      </c>
      <c r="F16" t="s">
        <v>3452</v>
      </c>
      <c r="G16" t="s">
        <v>5138</v>
      </c>
      <c r="H16" t="s">
        <v>39</v>
      </c>
      <c r="I16" t="s">
        <v>4006</v>
      </c>
      <c r="J16" t="s">
        <v>5199</v>
      </c>
      <c r="K16" t="s">
        <v>41</v>
      </c>
      <c r="L16" t="s">
        <v>187</v>
      </c>
      <c r="M16" t="s">
        <v>3452</v>
      </c>
    </row>
    <row r="17" spans="1:13" ht="15" customHeight="1" x14ac:dyDescent="0.25">
      <c r="A17" t="s">
        <v>5224</v>
      </c>
      <c r="B17" t="s">
        <v>5225</v>
      </c>
      <c r="C17" t="s">
        <v>5303</v>
      </c>
      <c r="D17" t="s">
        <v>3975</v>
      </c>
      <c r="E17" t="s">
        <v>187</v>
      </c>
      <c r="F17" t="s">
        <v>3452</v>
      </c>
      <c r="G17" t="s">
        <v>4280</v>
      </c>
      <c r="H17" t="s">
        <v>39</v>
      </c>
      <c r="I17" t="s">
        <v>4023</v>
      </c>
      <c r="J17" t="s">
        <v>5224</v>
      </c>
      <c r="K17" t="s">
        <v>3496</v>
      </c>
      <c r="L17" t="s">
        <v>187</v>
      </c>
      <c r="M17" t="s">
        <v>3452</v>
      </c>
    </row>
    <row r="18" spans="1:13" ht="15" customHeight="1" x14ac:dyDescent="0.25">
      <c r="A18" t="s">
        <v>5229</v>
      </c>
      <c r="B18" t="s">
        <v>5230</v>
      </c>
      <c r="C18" t="s">
        <v>5304</v>
      </c>
      <c r="D18" t="s">
        <v>3975</v>
      </c>
      <c r="E18" t="s">
        <v>187</v>
      </c>
      <c r="F18" t="s">
        <v>3452</v>
      </c>
      <c r="G18" s="2" t="s">
        <v>5231</v>
      </c>
      <c r="H18" t="s">
        <v>39</v>
      </c>
      <c r="I18" t="s">
        <v>4023</v>
      </c>
      <c r="J18" t="s">
        <v>5232</v>
      </c>
      <c r="K18" t="s">
        <v>3508</v>
      </c>
      <c r="L18" t="s">
        <v>3452</v>
      </c>
      <c r="M18" t="s">
        <v>3452</v>
      </c>
    </row>
    <row r="19" spans="1:13" ht="15" customHeight="1" x14ac:dyDescent="0.25">
      <c r="A19" t="s">
        <v>5233</v>
      </c>
      <c r="B19" t="s">
        <v>5234</v>
      </c>
      <c r="C19" t="s">
        <v>5305</v>
      </c>
      <c r="D19" t="s">
        <v>3984</v>
      </c>
      <c r="E19" t="s">
        <v>187</v>
      </c>
      <c r="F19" t="s">
        <v>3452</v>
      </c>
      <c r="G19" t="s">
        <v>5235</v>
      </c>
      <c r="H19" t="s">
        <v>39</v>
      </c>
      <c r="I19" t="s">
        <v>4006</v>
      </c>
      <c r="J19" t="s">
        <v>5233</v>
      </c>
      <c r="K19" t="s">
        <v>41</v>
      </c>
      <c r="L19" t="s">
        <v>187</v>
      </c>
      <c r="M19" t="s">
        <v>3452</v>
      </c>
    </row>
    <row r="20" spans="1:13" ht="15" customHeight="1" x14ac:dyDescent="0.25">
      <c r="A20" t="s">
        <v>4576</v>
      </c>
      <c r="B20" t="s">
        <v>5236</v>
      </c>
      <c r="C20" t="s">
        <v>5306</v>
      </c>
      <c r="D20" t="s">
        <v>3975</v>
      </c>
      <c r="E20" t="s">
        <v>187</v>
      </c>
      <c r="F20" t="s">
        <v>3452</v>
      </c>
      <c r="G20" t="s">
        <v>4280</v>
      </c>
      <c r="H20" t="s">
        <v>39</v>
      </c>
      <c r="I20" t="s">
        <v>4023</v>
      </c>
      <c r="J20" t="s">
        <v>4576</v>
      </c>
      <c r="K20" t="s">
        <v>3508</v>
      </c>
      <c r="L20" t="s">
        <v>187</v>
      </c>
      <c r="M20" t="s">
        <v>3452</v>
      </c>
    </row>
    <row r="21" spans="1:13" ht="15" customHeight="1" x14ac:dyDescent="0.25">
      <c r="A21" t="s">
        <v>5237</v>
      </c>
      <c r="B21" t="s">
        <v>5238</v>
      </c>
      <c r="C21" t="s">
        <v>5307</v>
      </c>
      <c r="D21" t="s">
        <v>3975</v>
      </c>
      <c r="E21" t="s">
        <v>187</v>
      </c>
      <c r="F21" t="s">
        <v>3452</v>
      </c>
      <c r="G21" t="s">
        <v>5138</v>
      </c>
      <c r="H21" t="s">
        <v>39</v>
      </c>
      <c r="I21" t="s">
        <v>4023</v>
      </c>
      <c r="J21" t="s">
        <v>5237</v>
      </c>
      <c r="K21" t="s">
        <v>3508</v>
      </c>
      <c r="L21" t="s">
        <v>187</v>
      </c>
      <c r="M21" t="s">
        <v>3452</v>
      </c>
    </row>
    <row r="22" spans="1:13" ht="15" customHeight="1" x14ac:dyDescent="0.25">
      <c r="A22" t="s">
        <v>5241</v>
      </c>
      <c r="B22" s="8" t="s">
        <v>5242</v>
      </c>
      <c r="C22" s="8" t="s">
        <v>5308</v>
      </c>
      <c r="D22" t="s">
        <v>3975</v>
      </c>
      <c r="E22" t="s">
        <v>187</v>
      </c>
      <c r="F22" t="s">
        <v>3452</v>
      </c>
      <c r="G22" t="s">
        <v>4280</v>
      </c>
      <c r="H22" t="s">
        <v>39</v>
      </c>
      <c r="I22" t="s">
        <v>4023</v>
      </c>
      <c r="J22" t="s">
        <v>5241</v>
      </c>
      <c r="K22" t="s">
        <v>3496</v>
      </c>
      <c r="L22" t="s">
        <v>187</v>
      </c>
      <c r="M22" t="s">
        <v>3452</v>
      </c>
    </row>
    <row r="23" spans="1:13" ht="15" customHeight="1" x14ac:dyDescent="0.25">
      <c r="A23" t="s">
        <v>5248</v>
      </c>
      <c r="B23" s="8" t="s">
        <v>5309</v>
      </c>
      <c r="C23" s="8" t="s">
        <v>5310</v>
      </c>
      <c r="D23" t="s">
        <v>3975</v>
      </c>
      <c r="E23" t="s">
        <v>187</v>
      </c>
      <c r="F23" t="s">
        <v>3452</v>
      </c>
      <c r="G23" t="s">
        <v>5211</v>
      </c>
      <c r="H23" t="s">
        <v>39</v>
      </c>
      <c r="I23" t="s">
        <v>4023</v>
      </c>
      <c r="J23" t="s">
        <v>5248</v>
      </c>
      <c r="K23" t="s">
        <v>3452</v>
      </c>
      <c r="L23" t="s">
        <v>187</v>
      </c>
      <c r="M23" t="s">
        <v>3452</v>
      </c>
    </row>
    <row r="24" spans="1:13" ht="15" customHeight="1" x14ac:dyDescent="0.25">
      <c r="A24" t="s">
        <v>5250</v>
      </c>
      <c r="B24" s="8" t="s">
        <v>5311</v>
      </c>
      <c r="C24" s="8" t="s">
        <v>5312</v>
      </c>
      <c r="D24" t="s">
        <v>3984</v>
      </c>
      <c r="E24" t="s">
        <v>3989</v>
      </c>
      <c r="F24" t="s">
        <v>3452</v>
      </c>
      <c r="G24" t="s">
        <v>4280</v>
      </c>
      <c r="H24" t="s">
        <v>39</v>
      </c>
      <c r="I24" t="s">
        <v>4006</v>
      </c>
      <c r="J24" t="s">
        <v>5250</v>
      </c>
      <c r="K24" t="s">
        <v>3452</v>
      </c>
      <c r="L24" t="s">
        <v>187</v>
      </c>
      <c r="M24" t="s">
        <v>3452</v>
      </c>
    </row>
    <row r="25" spans="1:13" ht="15" customHeight="1" x14ac:dyDescent="0.25">
      <c r="A25" t="s">
        <v>5252</v>
      </c>
      <c r="B25" t="s">
        <v>5253</v>
      </c>
      <c r="C25" t="s">
        <v>5313</v>
      </c>
      <c r="D25" t="s">
        <v>3984</v>
      </c>
      <c r="E25" t="s">
        <v>3989</v>
      </c>
      <c r="F25" t="s">
        <v>3452</v>
      </c>
      <c r="G25" t="s">
        <v>4280</v>
      </c>
      <c r="H25" t="s">
        <v>39</v>
      </c>
      <c r="I25" t="s">
        <v>4006</v>
      </c>
      <c r="J25" t="s">
        <v>5254</v>
      </c>
      <c r="K25" t="s">
        <v>3496</v>
      </c>
      <c r="L25" t="s">
        <v>187</v>
      </c>
      <c r="M25" t="s">
        <v>3452</v>
      </c>
    </row>
    <row r="26" spans="1:13" ht="15" customHeight="1" x14ac:dyDescent="0.25">
      <c r="A26" t="s">
        <v>5255</v>
      </c>
      <c r="B26" s="8" t="s">
        <v>5314</v>
      </c>
      <c r="C26" s="8" t="s">
        <v>5315</v>
      </c>
      <c r="D26" t="s">
        <v>3732</v>
      </c>
      <c r="E26" t="s">
        <v>3989</v>
      </c>
      <c r="F26" t="s">
        <v>3452</v>
      </c>
      <c r="G26" t="s">
        <v>4280</v>
      </c>
      <c r="H26" t="s">
        <v>5155</v>
      </c>
      <c r="I26" t="s">
        <v>4023</v>
      </c>
      <c r="J26" t="s">
        <v>5255</v>
      </c>
      <c r="K26" t="s">
        <v>3452</v>
      </c>
      <c r="L26" t="s">
        <v>187</v>
      </c>
      <c r="M26" t="s">
        <v>3452</v>
      </c>
    </row>
    <row r="27" spans="1:13" ht="15" customHeight="1" x14ac:dyDescent="0.25">
      <c r="A27" t="s">
        <v>5261</v>
      </c>
      <c r="B27" t="s">
        <v>5316</v>
      </c>
      <c r="C27" t="s">
        <v>5317</v>
      </c>
      <c r="D27" t="s">
        <v>3975</v>
      </c>
      <c r="E27" t="s">
        <v>187</v>
      </c>
      <c r="F27" t="s">
        <v>3452</v>
      </c>
      <c r="G27" t="s">
        <v>4280</v>
      </c>
      <c r="H27" t="s">
        <v>39</v>
      </c>
      <c r="I27" t="s">
        <v>4023</v>
      </c>
      <c r="J27" t="s">
        <v>5261</v>
      </c>
      <c r="K27" t="s">
        <v>3508</v>
      </c>
      <c r="L27" t="s">
        <v>187</v>
      </c>
      <c r="M27" t="s">
        <v>3452</v>
      </c>
    </row>
    <row r="28" spans="1:13" ht="15" customHeight="1" x14ac:dyDescent="0.25">
      <c r="A28" t="s">
        <v>5266</v>
      </c>
      <c r="B28" t="s">
        <v>5267</v>
      </c>
      <c r="C28" t="s">
        <v>5318</v>
      </c>
      <c r="D28" t="s">
        <v>3984</v>
      </c>
      <c r="E28" t="s">
        <v>187</v>
      </c>
      <c r="F28" t="s">
        <v>3452</v>
      </c>
      <c r="G28" t="s">
        <v>5138</v>
      </c>
      <c r="H28" t="s">
        <v>39</v>
      </c>
      <c r="I28" t="s">
        <v>4006</v>
      </c>
      <c r="J28" t="s">
        <v>5266</v>
      </c>
      <c r="K28" t="s">
        <v>41</v>
      </c>
      <c r="L28" t="s">
        <v>187</v>
      </c>
      <c r="M28" t="s">
        <v>3452</v>
      </c>
    </row>
    <row r="29" spans="1:13" ht="15" customHeight="1" x14ac:dyDescent="0.25">
      <c r="A29" t="s">
        <v>5268</v>
      </c>
      <c r="B29" t="s">
        <v>5269</v>
      </c>
      <c r="C29" t="s">
        <v>5319</v>
      </c>
      <c r="D29" t="s">
        <v>3984</v>
      </c>
      <c r="E29" t="s">
        <v>187</v>
      </c>
      <c r="F29" t="s">
        <v>3452</v>
      </c>
      <c r="G29" t="s">
        <v>5138</v>
      </c>
      <c r="H29" t="s">
        <v>39</v>
      </c>
      <c r="I29" t="s">
        <v>4006</v>
      </c>
      <c r="J29" t="s">
        <v>5268</v>
      </c>
      <c r="K29" t="s">
        <v>41</v>
      </c>
      <c r="L29" t="s">
        <v>187</v>
      </c>
      <c r="M29" t="s">
        <v>3452</v>
      </c>
    </row>
    <row r="30" spans="1:13" ht="15" customHeight="1" x14ac:dyDescent="0.25">
      <c r="A30" t="s">
        <v>5259</v>
      </c>
      <c r="B30" t="s">
        <v>5260</v>
      </c>
      <c r="C30" t="s">
        <v>5320</v>
      </c>
      <c r="D30" t="s">
        <v>3984</v>
      </c>
      <c r="E30" t="s">
        <v>3989</v>
      </c>
      <c r="F30">
        <v>1</v>
      </c>
      <c r="G30" t="s">
        <v>5138</v>
      </c>
      <c r="H30" t="s">
        <v>39</v>
      </c>
      <c r="I30" t="s">
        <v>4006</v>
      </c>
      <c r="J30" t="s">
        <v>5259</v>
      </c>
      <c r="K30" t="s">
        <v>3452</v>
      </c>
      <c r="L30" t="s">
        <v>187</v>
      </c>
      <c r="M30" t="s">
        <v>5321</v>
      </c>
    </row>
    <row r="31" spans="1:13" ht="60" customHeight="1" x14ac:dyDescent="0.25">
      <c r="A31" t="s">
        <v>5216</v>
      </c>
      <c r="B31" s="8" t="s">
        <v>5322</v>
      </c>
      <c r="C31" s="8" t="s">
        <v>5323</v>
      </c>
      <c r="D31" t="s">
        <v>3975</v>
      </c>
      <c r="E31" t="s">
        <v>187</v>
      </c>
      <c r="F31" t="s">
        <v>3452</v>
      </c>
      <c r="G31" t="s">
        <v>5211</v>
      </c>
      <c r="H31" t="s">
        <v>5152</v>
      </c>
      <c r="I31" t="s">
        <v>4023</v>
      </c>
      <c r="J31" t="s">
        <v>5218</v>
      </c>
      <c r="K31" t="s">
        <v>3508</v>
      </c>
      <c r="L31" t="s">
        <v>3989</v>
      </c>
      <c r="M31" s="8" t="s">
        <v>5324</v>
      </c>
    </row>
    <row r="32" spans="1:13" ht="45" customHeight="1" x14ac:dyDescent="0.25">
      <c r="A32" t="s">
        <v>5213</v>
      </c>
      <c r="B32" s="8" t="s">
        <v>5325</v>
      </c>
      <c r="C32" s="8" t="s">
        <v>5326</v>
      </c>
      <c r="D32" t="s">
        <v>3975</v>
      </c>
      <c r="E32" t="s">
        <v>187</v>
      </c>
      <c r="F32" t="s">
        <v>3452</v>
      </c>
      <c r="G32" t="s">
        <v>5211</v>
      </c>
      <c r="H32" t="s">
        <v>5152</v>
      </c>
      <c r="I32" t="s">
        <v>4023</v>
      </c>
      <c r="J32" t="s">
        <v>5215</v>
      </c>
      <c r="K32" t="s">
        <v>3508</v>
      </c>
      <c r="L32" t="s">
        <v>3989</v>
      </c>
      <c r="M32" s="8" t="s">
        <v>5327</v>
      </c>
    </row>
    <row r="33" spans="1:13" ht="60" customHeight="1" x14ac:dyDescent="0.25">
      <c r="A33" t="s">
        <v>5219</v>
      </c>
      <c r="B33" s="8" t="s">
        <v>5328</v>
      </c>
      <c r="C33" s="8" t="s">
        <v>5329</v>
      </c>
      <c r="D33" t="s">
        <v>3984</v>
      </c>
      <c r="E33" t="s">
        <v>187</v>
      </c>
      <c r="F33" t="s">
        <v>3452</v>
      </c>
      <c r="G33" t="s">
        <v>5138</v>
      </c>
      <c r="H33" t="s">
        <v>5152</v>
      </c>
      <c r="I33" t="s">
        <v>4006</v>
      </c>
      <c r="J33" t="s">
        <v>5221</v>
      </c>
      <c r="K33" t="s">
        <v>3452</v>
      </c>
      <c r="L33" t="s">
        <v>3989</v>
      </c>
      <c r="M33" s="8" t="s">
        <v>5330</v>
      </c>
    </row>
    <row r="34" spans="1:13" ht="45" customHeight="1" x14ac:dyDescent="0.25">
      <c r="A34" t="s">
        <v>5201</v>
      </c>
      <c r="B34" s="8" t="s">
        <v>5202</v>
      </c>
      <c r="C34" s="8" t="s">
        <v>5331</v>
      </c>
      <c r="D34" t="s">
        <v>3975</v>
      </c>
      <c r="E34" t="s">
        <v>187</v>
      </c>
      <c r="F34" t="s">
        <v>3452</v>
      </c>
      <c r="G34" t="s">
        <v>5138</v>
      </c>
      <c r="H34" t="s">
        <v>39</v>
      </c>
      <c r="I34" t="s">
        <v>4023</v>
      </c>
      <c r="J34" t="s">
        <v>5201</v>
      </c>
      <c r="K34" t="s">
        <v>3496</v>
      </c>
      <c r="L34" t="s">
        <v>187</v>
      </c>
      <c r="M34" s="8" t="s">
        <v>5332</v>
      </c>
    </row>
    <row r="35" spans="1:13" ht="45" customHeight="1" x14ac:dyDescent="0.25">
      <c r="A35" t="s">
        <v>5153</v>
      </c>
      <c r="B35" s="8" t="s">
        <v>5333</v>
      </c>
      <c r="C35" s="8" t="s">
        <v>5334</v>
      </c>
      <c r="D35" t="s">
        <v>3984</v>
      </c>
      <c r="E35" t="s">
        <v>187</v>
      </c>
      <c r="F35" t="s">
        <v>3452</v>
      </c>
      <c r="G35" t="s">
        <v>5335</v>
      </c>
      <c r="H35" t="s">
        <v>5155</v>
      </c>
      <c r="I35" t="s">
        <v>4006</v>
      </c>
      <c r="J35" t="s">
        <v>5153</v>
      </c>
      <c r="K35" t="s">
        <v>3452</v>
      </c>
      <c r="L35" t="s">
        <v>187</v>
      </c>
      <c r="M35" s="8" t="s">
        <v>5336</v>
      </c>
    </row>
    <row r="36" spans="1:13" x14ac:dyDescent="0.25">
      <c r="A36" t="s">
        <v>5191</v>
      </c>
      <c r="B36" s="8" t="s">
        <v>5337</v>
      </c>
      <c r="C36" s="8" t="s">
        <v>5338</v>
      </c>
      <c r="D36" t="s">
        <v>5339</v>
      </c>
      <c r="E36" t="s">
        <v>187</v>
      </c>
      <c r="F36" t="s">
        <v>3452</v>
      </c>
      <c r="G36" t="s">
        <v>5340</v>
      </c>
      <c r="H36" t="s">
        <v>5152</v>
      </c>
      <c r="I36" t="s">
        <v>4023</v>
      </c>
      <c r="J36" t="s">
        <v>5193</v>
      </c>
      <c r="K36" t="s">
        <v>3508</v>
      </c>
      <c r="L36" t="s">
        <v>3989</v>
      </c>
      <c r="M36" t="s">
        <v>3452</v>
      </c>
    </row>
    <row r="37" spans="1:13" x14ac:dyDescent="0.25">
      <c r="A37" t="s">
        <v>5341</v>
      </c>
      <c r="B37" s="8" t="s">
        <v>5342</v>
      </c>
      <c r="C37" s="8" t="s">
        <v>5338</v>
      </c>
      <c r="D37" t="s">
        <v>5339</v>
      </c>
      <c r="E37" t="s">
        <v>187</v>
      </c>
      <c r="F37" t="s">
        <v>3452</v>
      </c>
      <c r="G37" t="s">
        <v>5340</v>
      </c>
      <c r="H37" t="s">
        <v>5152</v>
      </c>
      <c r="I37" t="s">
        <v>4023</v>
      </c>
      <c r="J37" t="s">
        <v>5341</v>
      </c>
      <c r="K37" t="s">
        <v>3508</v>
      </c>
      <c r="L37" t="s">
        <v>3989</v>
      </c>
      <c r="M37" t="s">
        <v>3452</v>
      </c>
    </row>
    <row r="38" spans="1:13" x14ac:dyDescent="0.25">
      <c r="A38" t="s">
        <v>5343</v>
      </c>
      <c r="B38" s="8" t="s">
        <v>5344</v>
      </c>
      <c r="C38" s="8" t="s">
        <v>5338</v>
      </c>
      <c r="D38" t="s">
        <v>5339</v>
      </c>
      <c r="E38" t="s">
        <v>187</v>
      </c>
      <c r="F38" t="s">
        <v>3452</v>
      </c>
      <c r="G38" t="s">
        <v>5340</v>
      </c>
      <c r="H38" t="s">
        <v>5152</v>
      </c>
      <c r="I38" t="s">
        <v>4023</v>
      </c>
      <c r="J38" t="s">
        <v>5345</v>
      </c>
      <c r="K38" t="s">
        <v>3496</v>
      </c>
      <c r="L38" t="s">
        <v>3989</v>
      </c>
      <c r="M38" t="s">
        <v>3452</v>
      </c>
    </row>
    <row r="39" spans="1:13" x14ac:dyDescent="0.25">
      <c r="A39" t="s">
        <v>5139</v>
      </c>
      <c r="B39" s="8" t="s">
        <v>5346</v>
      </c>
      <c r="C39" s="8" t="s">
        <v>5347</v>
      </c>
      <c r="D39" t="s">
        <v>3975</v>
      </c>
      <c r="E39" t="s">
        <v>187</v>
      </c>
      <c r="F39" t="s">
        <v>3452</v>
      </c>
      <c r="G39" t="s">
        <v>5348</v>
      </c>
      <c r="H39" t="s">
        <v>5152</v>
      </c>
      <c r="I39" t="s">
        <v>4023</v>
      </c>
      <c r="J39" t="s">
        <v>5139</v>
      </c>
      <c r="K39" t="s">
        <v>3508</v>
      </c>
      <c r="L39" t="s">
        <v>3989</v>
      </c>
      <c r="M39" t="s">
        <v>5349</v>
      </c>
    </row>
    <row r="40" spans="1:13" x14ac:dyDescent="0.25">
      <c r="A40" t="s">
        <v>5149</v>
      </c>
      <c r="B40" s="8" t="s">
        <v>5350</v>
      </c>
      <c r="C40" s="8" t="s">
        <v>5338</v>
      </c>
      <c r="D40" t="s">
        <v>5339</v>
      </c>
      <c r="E40" t="s">
        <v>187</v>
      </c>
      <c r="F40" t="s">
        <v>3452</v>
      </c>
      <c r="G40" t="s">
        <v>5340</v>
      </c>
      <c r="H40" t="s">
        <v>5152</v>
      </c>
      <c r="I40" t="s">
        <v>4023</v>
      </c>
      <c r="J40" t="s">
        <v>5149</v>
      </c>
      <c r="K40" t="s">
        <v>3496</v>
      </c>
      <c r="L40" t="s">
        <v>3989</v>
      </c>
      <c r="M40" t="s">
        <v>3452</v>
      </c>
    </row>
    <row r="41" spans="1:13" x14ac:dyDescent="0.25">
      <c r="A41" t="s">
        <v>5208</v>
      </c>
      <c r="B41" s="8" t="s">
        <v>5351</v>
      </c>
      <c r="C41" s="8" t="s">
        <v>5352</v>
      </c>
      <c r="D41" t="s">
        <v>3975</v>
      </c>
      <c r="E41" t="s">
        <v>187</v>
      </c>
      <c r="F41" t="s">
        <v>3452</v>
      </c>
      <c r="G41" t="s">
        <v>5211</v>
      </c>
      <c r="H41" t="s">
        <v>5152</v>
      </c>
      <c r="I41" t="s">
        <v>4023</v>
      </c>
      <c r="J41" t="s">
        <v>5212</v>
      </c>
      <c r="K41" t="s">
        <v>3508</v>
      </c>
      <c r="L41" t="s">
        <v>3989</v>
      </c>
      <c r="M41" t="s">
        <v>5353</v>
      </c>
    </row>
    <row r="42" spans="1:13" x14ac:dyDescent="0.25">
      <c r="A42" t="s">
        <v>5170</v>
      </c>
      <c r="B42" s="8" t="s">
        <v>5354</v>
      </c>
      <c r="C42" s="8" t="s">
        <v>5355</v>
      </c>
      <c r="D42" t="s">
        <v>3975</v>
      </c>
      <c r="E42" t="s">
        <v>187</v>
      </c>
      <c r="F42" t="s">
        <v>3452</v>
      </c>
      <c r="G42" t="s">
        <v>5138</v>
      </c>
      <c r="H42" t="s">
        <v>39</v>
      </c>
      <c r="I42" t="s">
        <v>4023</v>
      </c>
      <c r="J42" t="s">
        <v>5172</v>
      </c>
      <c r="K42" t="s">
        <v>3496</v>
      </c>
      <c r="L42" t="s">
        <v>187</v>
      </c>
      <c r="M42" t="s">
        <v>3452</v>
      </c>
    </row>
    <row r="43" spans="1:13" x14ac:dyDescent="0.25">
      <c r="A43" t="s">
        <v>5158</v>
      </c>
      <c r="B43" s="8" t="s">
        <v>5356</v>
      </c>
      <c r="C43" s="8" t="s">
        <v>5357</v>
      </c>
      <c r="D43" t="s">
        <v>3984</v>
      </c>
      <c r="E43" t="s">
        <v>3989</v>
      </c>
      <c r="F43" t="s">
        <v>3452</v>
      </c>
      <c r="G43" t="s">
        <v>4280</v>
      </c>
      <c r="H43" t="s">
        <v>5155</v>
      </c>
      <c r="I43" t="s">
        <v>4006</v>
      </c>
      <c r="J43" t="s">
        <v>5160</v>
      </c>
      <c r="K43" t="s">
        <v>3496</v>
      </c>
      <c r="L43" t="s">
        <v>3989</v>
      </c>
      <c r="M43" t="s">
        <v>5358</v>
      </c>
    </row>
  </sheetData>
  <pageMargins left="0.7" right="0.7" top="0.75" bottom="0.75" header="0.511811023622047" footer="0.511811023622047"/>
  <pageSetup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8"/>
  <sheetViews>
    <sheetView zoomScale="85" zoomScaleNormal="85" workbookViewId="0">
      <selection activeCell="B10" sqref="B10"/>
    </sheetView>
  </sheetViews>
  <sheetFormatPr defaultColWidth="8.7109375" defaultRowHeight="15" x14ac:dyDescent="0.25"/>
  <cols>
    <col min="2" max="2" width="79.42578125" customWidth="1"/>
    <col min="3" max="3" width="23.85546875" customWidth="1"/>
    <col min="4" max="4" width="59" customWidth="1"/>
    <col min="5" max="5" width="11.140625" customWidth="1"/>
  </cols>
  <sheetData>
    <row r="1" spans="1:5" ht="15" customHeight="1" x14ac:dyDescent="0.25">
      <c r="A1" t="s">
        <v>165</v>
      </c>
      <c r="B1" t="s">
        <v>5359</v>
      </c>
      <c r="C1" t="s">
        <v>5360</v>
      </c>
      <c r="D1" t="s">
        <v>5361</v>
      </c>
      <c r="E1" t="s">
        <v>5040</v>
      </c>
    </row>
    <row r="2" spans="1:5" ht="15" customHeight="1" x14ac:dyDescent="0.25">
      <c r="A2" t="s">
        <v>5362</v>
      </c>
      <c r="B2" t="s">
        <v>5363</v>
      </c>
      <c r="E2" t="s">
        <v>5364</v>
      </c>
    </row>
    <row r="3" spans="1:5" ht="15" customHeight="1" x14ac:dyDescent="0.25">
      <c r="A3" t="s">
        <v>5365</v>
      </c>
      <c r="B3" t="s">
        <v>5366</v>
      </c>
      <c r="E3" t="s">
        <v>5367</v>
      </c>
    </row>
    <row r="4" spans="1:5" ht="15" customHeight="1" x14ac:dyDescent="0.25">
      <c r="A4" t="s">
        <v>5368</v>
      </c>
      <c r="B4" t="s">
        <v>3452</v>
      </c>
      <c r="E4" t="s">
        <v>5369</v>
      </c>
    </row>
    <row r="5" spans="1:5" ht="15" customHeight="1" x14ac:dyDescent="0.25">
      <c r="A5" t="s">
        <v>5370</v>
      </c>
      <c r="B5" t="s">
        <v>5371</v>
      </c>
      <c r="E5" t="s">
        <v>5372</v>
      </c>
    </row>
    <row r="6" spans="1:5" ht="15" customHeight="1" x14ac:dyDescent="0.25">
      <c r="A6" t="s">
        <v>4253</v>
      </c>
      <c r="B6" t="s">
        <v>5373</v>
      </c>
      <c r="E6" t="s">
        <v>5374</v>
      </c>
    </row>
    <row r="7" spans="1:5" ht="15" customHeight="1" x14ac:dyDescent="0.25">
      <c r="A7" t="s">
        <v>5233</v>
      </c>
      <c r="B7" t="s">
        <v>5375</v>
      </c>
      <c r="E7" t="s">
        <v>5376</v>
      </c>
    </row>
    <row r="8" spans="1:5" ht="15" customHeight="1" x14ac:dyDescent="0.25">
      <c r="A8" t="s">
        <v>5377</v>
      </c>
      <c r="B8" t="s">
        <v>5378</v>
      </c>
      <c r="C8" t="s">
        <v>5379</v>
      </c>
      <c r="D8" t="s">
        <v>5380</v>
      </c>
      <c r="E8" t="s">
        <v>5381</v>
      </c>
    </row>
  </sheetData>
  <pageMargins left="0.7" right="0.7" top="0.75" bottom="0.75" header="0.511811023622047" footer="0.511811023622047"/>
  <pageSetup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0"/>
  <sheetViews>
    <sheetView zoomScale="85" zoomScaleNormal="85" workbookViewId="0">
      <selection activeCell="B33" sqref="B33"/>
    </sheetView>
  </sheetViews>
  <sheetFormatPr defaultColWidth="8.7109375" defaultRowHeight="15" x14ac:dyDescent="0.25"/>
  <cols>
    <col min="1" max="1" width="18.7109375" customWidth="1"/>
    <col min="2" max="2" width="169.7109375" customWidth="1"/>
    <col min="3" max="3" width="21.85546875" customWidth="1"/>
    <col min="4" max="4" width="39" customWidth="1"/>
  </cols>
  <sheetData>
    <row r="1" spans="1:4" ht="15" customHeight="1" x14ac:dyDescent="0.25">
      <c r="A1" t="s">
        <v>165</v>
      </c>
      <c r="B1" t="s">
        <v>3447</v>
      </c>
      <c r="C1" t="s">
        <v>5382</v>
      </c>
      <c r="D1" t="s">
        <v>5383</v>
      </c>
    </row>
    <row r="2" spans="1:4" ht="15" customHeight="1" x14ac:dyDescent="0.25">
      <c r="A2" t="s">
        <v>5384</v>
      </c>
      <c r="B2" t="s">
        <v>5385</v>
      </c>
      <c r="C2" t="s">
        <v>39</v>
      </c>
      <c r="D2" t="s">
        <v>3452</v>
      </c>
    </row>
    <row r="3" spans="1:4" ht="15" customHeight="1" x14ac:dyDescent="0.25">
      <c r="A3" t="s">
        <v>5386</v>
      </c>
      <c r="B3" t="s">
        <v>5387</v>
      </c>
      <c r="C3" t="s">
        <v>5388</v>
      </c>
      <c r="D3" t="s">
        <v>3452</v>
      </c>
    </row>
    <row r="4" spans="1:4" ht="15" customHeight="1" x14ac:dyDescent="0.25">
      <c r="A4" t="s">
        <v>5389</v>
      </c>
      <c r="B4" t="s">
        <v>5390</v>
      </c>
      <c r="C4" t="s">
        <v>39</v>
      </c>
      <c r="D4" t="s">
        <v>3452</v>
      </c>
    </row>
    <row r="5" spans="1:4" ht="15" customHeight="1" x14ac:dyDescent="0.25">
      <c r="A5" t="s">
        <v>5391</v>
      </c>
      <c r="B5" t="s">
        <v>5392</v>
      </c>
      <c r="C5" t="s">
        <v>5388</v>
      </c>
      <c r="D5" t="s">
        <v>3452</v>
      </c>
    </row>
    <row r="6" spans="1:4" ht="15" customHeight="1" x14ac:dyDescent="0.25">
      <c r="A6" t="s">
        <v>5393</v>
      </c>
      <c r="B6" t="s">
        <v>5394</v>
      </c>
      <c r="C6" t="s">
        <v>5388</v>
      </c>
      <c r="D6" t="s">
        <v>3452</v>
      </c>
    </row>
    <row r="7" spans="1:4" ht="15" customHeight="1" x14ac:dyDescent="0.25">
      <c r="A7" t="s">
        <v>5395</v>
      </c>
      <c r="B7" t="s">
        <v>5396</v>
      </c>
      <c r="C7" t="s">
        <v>39</v>
      </c>
      <c r="D7" t="s">
        <v>3452</v>
      </c>
    </row>
    <row r="8" spans="1:4" ht="15" customHeight="1" x14ac:dyDescent="0.25">
      <c r="A8" t="s">
        <v>5397</v>
      </c>
      <c r="B8" t="s">
        <v>5398</v>
      </c>
      <c r="C8" t="s">
        <v>39</v>
      </c>
      <c r="D8" t="s">
        <v>3452</v>
      </c>
    </row>
    <row r="9" spans="1:4" ht="15" customHeight="1" x14ac:dyDescent="0.25">
      <c r="A9" t="s">
        <v>5399</v>
      </c>
      <c r="B9" t="s">
        <v>5400</v>
      </c>
      <c r="C9" t="s">
        <v>39</v>
      </c>
      <c r="D9" t="s">
        <v>3452</v>
      </c>
    </row>
    <row r="10" spans="1:4" ht="15" customHeight="1" x14ac:dyDescent="0.25">
      <c r="A10" t="s">
        <v>5401</v>
      </c>
      <c r="B10" t="s">
        <v>5402</v>
      </c>
      <c r="C10" t="s">
        <v>5403</v>
      </c>
      <c r="D10" t="s">
        <v>3452</v>
      </c>
    </row>
    <row r="11" spans="1:4" ht="15" customHeight="1" x14ac:dyDescent="0.25">
      <c r="A11" t="s">
        <v>5404</v>
      </c>
      <c r="B11" t="s">
        <v>5405</v>
      </c>
      <c r="C11" t="s">
        <v>4407</v>
      </c>
      <c r="D11" t="s">
        <v>3452</v>
      </c>
    </row>
    <row r="12" spans="1:4" ht="15" customHeight="1" x14ac:dyDescent="0.25">
      <c r="A12" t="s">
        <v>5406</v>
      </c>
      <c r="B12" t="s">
        <v>5407</v>
      </c>
      <c r="C12" t="s">
        <v>4407</v>
      </c>
      <c r="D12" t="s">
        <v>3452</v>
      </c>
    </row>
    <row r="13" spans="1:4" ht="15" customHeight="1" x14ac:dyDescent="0.25">
      <c r="A13" t="s">
        <v>5408</v>
      </c>
      <c r="B13" t="s">
        <v>5409</v>
      </c>
      <c r="C13" t="s">
        <v>5388</v>
      </c>
      <c r="D13" t="s">
        <v>3452</v>
      </c>
    </row>
    <row r="14" spans="1:4" ht="15" customHeight="1" x14ac:dyDescent="0.25">
      <c r="A14" t="s">
        <v>5410</v>
      </c>
      <c r="B14" t="s">
        <v>5411</v>
      </c>
      <c r="C14" t="s">
        <v>39</v>
      </c>
      <c r="D14" t="s">
        <v>3452</v>
      </c>
    </row>
    <row r="15" spans="1:4" ht="15" customHeight="1" x14ac:dyDescent="0.25">
      <c r="A15" t="s">
        <v>5412</v>
      </c>
      <c r="B15" t="s">
        <v>5413</v>
      </c>
      <c r="C15" t="s">
        <v>39</v>
      </c>
      <c r="D15" t="s">
        <v>3452</v>
      </c>
    </row>
    <row r="16" spans="1:4" ht="15" customHeight="1" x14ac:dyDescent="0.25">
      <c r="A16" t="s">
        <v>5414</v>
      </c>
      <c r="B16" t="s">
        <v>5415</v>
      </c>
      <c r="C16" t="s">
        <v>5403</v>
      </c>
      <c r="D16" t="s">
        <v>3452</v>
      </c>
    </row>
    <row r="17" spans="1:4" ht="15" customHeight="1" x14ac:dyDescent="0.25">
      <c r="A17" t="s">
        <v>5416</v>
      </c>
      <c r="B17" t="s">
        <v>5417</v>
      </c>
      <c r="C17" t="s">
        <v>39</v>
      </c>
      <c r="D17" t="s">
        <v>3452</v>
      </c>
    </row>
    <row r="18" spans="1:4" ht="15" customHeight="1" x14ac:dyDescent="0.25">
      <c r="A18" t="s">
        <v>5418</v>
      </c>
      <c r="B18" t="s">
        <v>5419</v>
      </c>
      <c r="C18" t="s">
        <v>5420</v>
      </c>
      <c r="D18" t="s">
        <v>3452</v>
      </c>
    </row>
    <row r="19" spans="1:4" ht="15" customHeight="1" x14ac:dyDescent="0.25">
      <c r="A19" t="s">
        <v>5421</v>
      </c>
      <c r="B19" t="s">
        <v>5422</v>
      </c>
      <c r="C19" t="s">
        <v>39</v>
      </c>
      <c r="D19" t="s">
        <v>3452</v>
      </c>
    </row>
    <row r="20" spans="1:4" ht="15" customHeight="1" x14ac:dyDescent="0.25">
      <c r="A20" t="s">
        <v>5423</v>
      </c>
      <c r="B20" t="s">
        <v>5424</v>
      </c>
      <c r="C20" t="s">
        <v>39</v>
      </c>
      <c r="D20" t="s">
        <v>3452</v>
      </c>
    </row>
    <row r="21" spans="1:4" ht="15" customHeight="1" x14ac:dyDescent="0.25">
      <c r="A21" t="s">
        <v>5425</v>
      </c>
      <c r="B21" t="s">
        <v>5426</v>
      </c>
      <c r="C21" t="s">
        <v>39</v>
      </c>
      <c r="D21" t="s">
        <v>5427</v>
      </c>
    </row>
    <row r="22" spans="1:4" ht="15" customHeight="1" x14ac:dyDescent="0.25">
      <c r="A22" t="s">
        <v>5428</v>
      </c>
      <c r="B22" t="s">
        <v>5429</v>
      </c>
      <c r="C22" t="s">
        <v>5430</v>
      </c>
      <c r="D22" t="s">
        <v>3452</v>
      </c>
    </row>
    <row r="23" spans="1:4" ht="15" customHeight="1" x14ac:dyDescent="0.25">
      <c r="A23" t="s">
        <v>5431</v>
      </c>
      <c r="B23" t="s">
        <v>5432</v>
      </c>
      <c r="C23" t="s">
        <v>5403</v>
      </c>
      <c r="D23" t="s">
        <v>3452</v>
      </c>
    </row>
    <row r="24" spans="1:4" ht="15" customHeight="1" x14ac:dyDescent="0.25">
      <c r="A24" t="s">
        <v>5433</v>
      </c>
      <c r="B24" t="s">
        <v>5434</v>
      </c>
      <c r="C24" t="s">
        <v>5403</v>
      </c>
      <c r="D24" t="s">
        <v>5435</v>
      </c>
    </row>
    <row r="25" spans="1:4" ht="15" customHeight="1" x14ac:dyDescent="0.25">
      <c r="A25" t="s">
        <v>5436</v>
      </c>
      <c r="B25" t="s">
        <v>5437</v>
      </c>
      <c r="C25" t="s">
        <v>5420</v>
      </c>
      <c r="D25" t="s">
        <v>3452</v>
      </c>
    </row>
    <row r="26" spans="1:4" ht="15" customHeight="1" x14ac:dyDescent="0.25">
      <c r="A26" t="s">
        <v>5438</v>
      </c>
      <c r="B26" t="s">
        <v>5439</v>
      </c>
      <c r="C26" t="s">
        <v>5388</v>
      </c>
      <c r="D26" t="s">
        <v>3452</v>
      </c>
    </row>
    <row r="27" spans="1:4" ht="15" customHeight="1" x14ac:dyDescent="0.25">
      <c r="A27" t="s">
        <v>5440</v>
      </c>
      <c r="B27" t="s">
        <v>5441</v>
      </c>
      <c r="C27" t="s">
        <v>5403</v>
      </c>
      <c r="D27" t="s">
        <v>3452</v>
      </c>
    </row>
    <row r="28" spans="1:4" ht="15" customHeight="1" x14ac:dyDescent="0.25">
      <c r="A28" t="s">
        <v>5442</v>
      </c>
      <c r="B28" t="s">
        <v>5443</v>
      </c>
      <c r="C28" t="s">
        <v>5403</v>
      </c>
      <c r="D28" t="s">
        <v>3452</v>
      </c>
    </row>
    <row r="29" spans="1:4" ht="15" customHeight="1" x14ac:dyDescent="0.25">
      <c r="A29" t="s">
        <v>5444</v>
      </c>
      <c r="B29" t="s">
        <v>5445</v>
      </c>
      <c r="C29" t="s">
        <v>5446</v>
      </c>
      <c r="D29" t="s">
        <v>3452</v>
      </c>
    </row>
    <row r="30" spans="1:4" ht="15" customHeight="1" x14ac:dyDescent="0.25">
      <c r="A30" t="s">
        <v>5447</v>
      </c>
      <c r="B30" t="s">
        <v>5448</v>
      </c>
      <c r="C30" t="s">
        <v>39</v>
      </c>
      <c r="D30" t="s">
        <v>3452</v>
      </c>
    </row>
  </sheetData>
  <pageMargins left="0.7" right="0.7" top="0.75" bottom="0.75" header="0.511811023622047" footer="0.511811023622047"/>
  <pageSetup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23"/>
  <sheetViews>
    <sheetView zoomScale="85" zoomScaleNormal="85" workbookViewId="0">
      <selection activeCell="C26" sqref="C26"/>
    </sheetView>
  </sheetViews>
  <sheetFormatPr defaultColWidth="8.7109375" defaultRowHeight="15" x14ac:dyDescent="0.25"/>
  <cols>
    <col min="1" max="1" width="14.28515625" customWidth="1"/>
    <col min="2" max="2" width="78" customWidth="1"/>
    <col min="3" max="3" width="77" customWidth="1"/>
    <col min="4" max="4" width="94" customWidth="1"/>
    <col min="5" max="5" width="12" customWidth="1"/>
    <col min="6" max="6" width="8.85546875" customWidth="1"/>
    <col min="8" max="8" width="14.28515625" customWidth="1"/>
    <col min="9" max="9" width="17.85546875" customWidth="1"/>
    <col min="10" max="10" width="20" customWidth="1"/>
    <col min="11" max="11" width="29.5703125" customWidth="1"/>
    <col min="12" max="13" width="20" customWidth="1"/>
  </cols>
  <sheetData>
    <row r="1" spans="1:13" ht="15" customHeight="1" x14ac:dyDescent="0.25">
      <c r="A1" t="s">
        <v>165</v>
      </c>
      <c r="B1" t="s">
        <v>182</v>
      </c>
      <c r="C1" t="s">
        <v>176</v>
      </c>
      <c r="D1" t="s">
        <v>222</v>
      </c>
      <c r="E1" t="s">
        <v>5449</v>
      </c>
      <c r="F1" t="s">
        <v>5450</v>
      </c>
      <c r="G1" t="s">
        <v>5383</v>
      </c>
      <c r="H1" t="s">
        <v>5451</v>
      </c>
      <c r="I1" t="s">
        <v>5452</v>
      </c>
      <c r="J1" t="s">
        <v>5453</v>
      </c>
      <c r="K1" t="s">
        <v>5454</v>
      </c>
      <c r="L1" t="s">
        <v>5455</v>
      </c>
      <c r="M1" t="s">
        <v>5456</v>
      </c>
    </row>
    <row r="2" spans="1:13" ht="15" customHeight="1" x14ac:dyDescent="0.25">
      <c r="A2" t="s">
        <v>5389</v>
      </c>
      <c r="B2" t="s">
        <v>5390</v>
      </c>
      <c r="C2" t="s">
        <v>5457</v>
      </c>
      <c r="D2" t="s">
        <v>5458</v>
      </c>
      <c r="E2" t="s">
        <v>3989</v>
      </c>
      <c r="F2" t="s">
        <v>39</v>
      </c>
      <c r="G2" t="s">
        <v>3452</v>
      </c>
      <c r="H2" t="s">
        <v>5459</v>
      </c>
      <c r="I2" t="s">
        <v>5460</v>
      </c>
      <c r="J2" t="s">
        <v>5461</v>
      </c>
    </row>
    <row r="3" spans="1:13" ht="15" customHeight="1" x14ac:dyDescent="0.25">
      <c r="A3" t="s">
        <v>5395</v>
      </c>
      <c r="B3" t="s">
        <v>5396</v>
      </c>
      <c r="C3" t="s">
        <v>5396</v>
      </c>
      <c r="D3" t="s">
        <v>5396</v>
      </c>
      <c r="E3" t="s">
        <v>3989</v>
      </c>
      <c r="F3" t="s">
        <v>39</v>
      </c>
      <c r="G3" t="s">
        <v>3452</v>
      </c>
      <c r="H3" t="s">
        <v>5462</v>
      </c>
      <c r="I3" t="s">
        <v>5463</v>
      </c>
    </row>
    <row r="4" spans="1:13" ht="15" customHeight="1" x14ac:dyDescent="0.25">
      <c r="A4" t="s">
        <v>5464</v>
      </c>
      <c r="B4" s="8" t="s">
        <v>5465</v>
      </c>
      <c r="C4" s="8" t="s">
        <v>5465</v>
      </c>
      <c r="D4" s="8" t="s">
        <v>5465</v>
      </c>
      <c r="E4" t="s">
        <v>187</v>
      </c>
      <c r="F4" t="s">
        <v>39</v>
      </c>
      <c r="G4" t="s">
        <v>3452</v>
      </c>
      <c r="H4" t="s">
        <v>5466</v>
      </c>
      <c r="I4" t="s">
        <v>5467</v>
      </c>
    </row>
    <row r="5" spans="1:13" ht="15" customHeight="1" x14ac:dyDescent="0.25">
      <c r="A5" t="s">
        <v>5468</v>
      </c>
      <c r="B5" t="s">
        <v>5469</v>
      </c>
      <c r="C5" t="s">
        <v>5469</v>
      </c>
      <c r="D5" t="s">
        <v>5469</v>
      </c>
      <c r="E5" t="s">
        <v>3989</v>
      </c>
      <c r="F5" t="s">
        <v>5403</v>
      </c>
      <c r="G5" t="s">
        <v>3452</v>
      </c>
      <c r="H5" t="s">
        <v>5470</v>
      </c>
      <c r="I5" t="s">
        <v>5463</v>
      </c>
    </row>
    <row r="6" spans="1:13" ht="15" customHeight="1" x14ac:dyDescent="0.25">
      <c r="A6" t="s">
        <v>5401</v>
      </c>
      <c r="B6" t="s">
        <v>5402</v>
      </c>
      <c r="C6" t="s">
        <v>5471</v>
      </c>
      <c r="D6" t="s">
        <v>5402</v>
      </c>
      <c r="E6" t="s">
        <v>3989</v>
      </c>
      <c r="F6" t="s">
        <v>5403</v>
      </c>
      <c r="G6" t="s">
        <v>3452</v>
      </c>
      <c r="H6" t="s">
        <v>5472</v>
      </c>
      <c r="I6" t="s">
        <v>5463</v>
      </c>
      <c r="K6" t="s">
        <v>5473</v>
      </c>
      <c r="L6" t="s">
        <v>5474</v>
      </c>
    </row>
    <row r="7" spans="1:13" ht="15" customHeight="1" x14ac:dyDescent="0.25">
      <c r="A7" t="s">
        <v>5475</v>
      </c>
      <c r="B7" t="s">
        <v>5476</v>
      </c>
      <c r="C7" t="s">
        <v>5477</v>
      </c>
      <c r="D7" t="s">
        <v>5476</v>
      </c>
      <c r="E7" t="s">
        <v>3989</v>
      </c>
      <c r="F7" t="s">
        <v>5403</v>
      </c>
      <c r="G7" t="s">
        <v>3452</v>
      </c>
      <c r="H7" t="s">
        <v>5478</v>
      </c>
      <c r="I7" t="s">
        <v>5463</v>
      </c>
      <c r="K7" t="s">
        <v>5479</v>
      </c>
      <c r="L7" t="s">
        <v>5480</v>
      </c>
    </row>
    <row r="8" spans="1:13" ht="15" customHeight="1" x14ac:dyDescent="0.25">
      <c r="A8" t="s">
        <v>5404</v>
      </c>
      <c r="B8" t="s">
        <v>5481</v>
      </c>
      <c r="C8" t="s">
        <v>5482</v>
      </c>
      <c r="D8" t="s">
        <v>5482</v>
      </c>
      <c r="E8" t="s">
        <v>3989</v>
      </c>
      <c r="F8" t="s">
        <v>4407</v>
      </c>
      <c r="G8" t="s">
        <v>3452</v>
      </c>
      <c r="H8" t="s">
        <v>5483</v>
      </c>
      <c r="I8" t="s">
        <v>5484</v>
      </c>
      <c r="J8" t="s">
        <v>5483</v>
      </c>
    </row>
    <row r="9" spans="1:13" ht="15" customHeight="1" x14ac:dyDescent="0.25">
      <c r="A9" t="s">
        <v>5406</v>
      </c>
      <c r="B9" t="s">
        <v>5407</v>
      </c>
      <c r="C9" t="s">
        <v>5407</v>
      </c>
      <c r="D9" t="s">
        <v>5407</v>
      </c>
      <c r="E9" t="s">
        <v>3989</v>
      </c>
      <c r="F9" t="s">
        <v>39</v>
      </c>
      <c r="G9" t="s">
        <v>3452</v>
      </c>
      <c r="H9" t="s">
        <v>5485</v>
      </c>
      <c r="I9" t="s">
        <v>5486</v>
      </c>
      <c r="J9" t="s">
        <v>3839</v>
      </c>
    </row>
    <row r="10" spans="1:13" ht="15" customHeight="1" x14ac:dyDescent="0.25">
      <c r="A10" t="s">
        <v>5410</v>
      </c>
      <c r="B10" t="s">
        <v>5411</v>
      </c>
      <c r="C10" t="s">
        <v>5487</v>
      </c>
      <c r="D10" t="s">
        <v>5487</v>
      </c>
      <c r="E10" t="s">
        <v>3989</v>
      </c>
      <c r="F10" t="s">
        <v>39</v>
      </c>
      <c r="G10" t="s">
        <v>3452</v>
      </c>
      <c r="H10" t="s">
        <v>5488</v>
      </c>
      <c r="I10" t="s">
        <v>5484</v>
      </c>
      <c r="J10" t="s">
        <v>5488</v>
      </c>
    </row>
    <row r="11" spans="1:13" ht="15" customHeight="1" x14ac:dyDescent="0.25">
      <c r="A11" t="s">
        <v>5489</v>
      </c>
      <c r="B11" t="s">
        <v>5413</v>
      </c>
      <c r="C11" t="s">
        <v>5490</v>
      </c>
      <c r="D11" t="s">
        <v>5413</v>
      </c>
      <c r="E11" t="s">
        <v>187</v>
      </c>
      <c r="F11" t="s">
        <v>39</v>
      </c>
      <c r="G11" t="s">
        <v>3452</v>
      </c>
      <c r="H11" t="s">
        <v>5491</v>
      </c>
      <c r="I11" t="s">
        <v>5467</v>
      </c>
    </row>
    <row r="12" spans="1:13" ht="15" customHeight="1" x14ac:dyDescent="0.25">
      <c r="A12" t="s">
        <v>5414</v>
      </c>
      <c r="B12" t="s">
        <v>5415</v>
      </c>
      <c r="C12" t="s">
        <v>5492</v>
      </c>
      <c r="D12" t="s">
        <v>5415</v>
      </c>
      <c r="E12" t="s">
        <v>3989</v>
      </c>
      <c r="F12" t="s">
        <v>5403</v>
      </c>
      <c r="G12" t="s">
        <v>3452</v>
      </c>
      <c r="H12" t="s">
        <v>5493</v>
      </c>
      <c r="I12" t="s">
        <v>5463</v>
      </c>
      <c r="K12" t="s">
        <v>5494</v>
      </c>
      <c r="L12" t="s">
        <v>5495</v>
      </c>
    </row>
    <row r="13" spans="1:13" ht="15" customHeight="1" x14ac:dyDescent="0.25">
      <c r="A13" t="s">
        <v>5416</v>
      </c>
      <c r="B13" t="s">
        <v>5417</v>
      </c>
      <c r="C13" t="s">
        <v>5417</v>
      </c>
      <c r="D13" t="s">
        <v>5417</v>
      </c>
      <c r="E13" t="s">
        <v>3989</v>
      </c>
      <c r="F13" t="s">
        <v>39</v>
      </c>
      <c r="G13" t="s">
        <v>3452</v>
      </c>
      <c r="H13" t="s">
        <v>5496</v>
      </c>
      <c r="I13" t="s">
        <v>5484</v>
      </c>
      <c r="J13" t="s">
        <v>5496</v>
      </c>
    </row>
    <row r="14" spans="1:13" ht="15" customHeight="1" x14ac:dyDescent="0.25">
      <c r="A14" t="s">
        <v>5421</v>
      </c>
      <c r="B14" t="s">
        <v>5497</v>
      </c>
      <c r="C14" t="s">
        <v>5498</v>
      </c>
      <c r="D14" t="s">
        <v>5498</v>
      </c>
      <c r="E14" t="s">
        <v>3989</v>
      </c>
      <c r="F14" t="s">
        <v>39</v>
      </c>
      <c r="G14" t="s">
        <v>3452</v>
      </c>
      <c r="H14" t="s">
        <v>5499</v>
      </c>
      <c r="I14" t="s">
        <v>5463</v>
      </c>
    </row>
    <row r="15" spans="1:13" ht="15" customHeight="1" x14ac:dyDescent="0.25">
      <c r="A15" t="s">
        <v>5500</v>
      </c>
      <c r="B15" t="s">
        <v>5501</v>
      </c>
      <c r="C15" t="s">
        <v>5501</v>
      </c>
      <c r="D15" t="s">
        <v>5501</v>
      </c>
      <c r="E15" t="s">
        <v>3989</v>
      </c>
      <c r="F15" t="s">
        <v>5502</v>
      </c>
      <c r="G15" t="s">
        <v>3452</v>
      </c>
      <c r="H15" t="s">
        <v>5503</v>
      </c>
      <c r="I15" t="s">
        <v>5503</v>
      </c>
    </row>
    <row r="16" spans="1:13" ht="15" customHeight="1" x14ac:dyDescent="0.25">
      <c r="A16" t="s">
        <v>5504</v>
      </c>
      <c r="B16" t="s">
        <v>5505</v>
      </c>
      <c r="C16" t="s">
        <v>5505</v>
      </c>
      <c r="D16" t="s">
        <v>5505</v>
      </c>
      <c r="E16" t="s">
        <v>187</v>
      </c>
      <c r="F16" t="s">
        <v>5502</v>
      </c>
      <c r="G16" t="s">
        <v>3452</v>
      </c>
      <c r="H16" t="s">
        <v>5506</v>
      </c>
      <c r="I16" t="s">
        <v>5506</v>
      </c>
    </row>
    <row r="17" spans="1:12" ht="15" customHeight="1" x14ac:dyDescent="0.25">
      <c r="A17" t="s">
        <v>5428</v>
      </c>
      <c r="B17" t="s">
        <v>5429</v>
      </c>
      <c r="C17" t="s">
        <v>5507</v>
      </c>
      <c r="D17" t="s">
        <v>5507</v>
      </c>
      <c r="E17" t="s">
        <v>3989</v>
      </c>
      <c r="F17" t="s">
        <v>39</v>
      </c>
      <c r="G17" t="s">
        <v>3452</v>
      </c>
      <c r="H17" t="s">
        <v>5508</v>
      </c>
      <c r="I17" t="s">
        <v>5463</v>
      </c>
    </row>
    <row r="18" spans="1:12" ht="15" customHeight="1" x14ac:dyDescent="0.25">
      <c r="A18" t="s">
        <v>5509</v>
      </c>
      <c r="B18" t="s">
        <v>5510</v>
      </c>
      <c r="C18" t="s">
        <v>5510</v>
      </c>
      <c r="D18" t="s">
        <v>5511</v>
      </c>
      <c r="E18" t="s">
        <v>187</v>
      </c>
      <c r="F18" t="s">
        <v>5403</v>
      </c>
      <c r="G18" t="s">
        <v>3452</v>
      </c>
      <c r="H18" t="s">
        <v>5512</v>
      </c>
      <c r="I18" t="s">
        <v>5513</v>
      </c>
    </row>
    <row r="19" spans="1:12" ht="15" customHeight="1" x14ac:dyDescent="0.25">
      <c r="A19" t="s">
        <v>5431</v>
      </c>
      <c r="B19" t="s">
        <v>5432</v>
      </c>
      <c r="C19" t="s">
        <v>5514</v>
      </c>
      <c r="D19" t="s">
        <v>5432</v>
      </c>
      <c r="E19" t="s">
        <v>3989</v>
      </c>
      <c r="F19" t="s">
        <v>5403</v>
      </c>
      <c r="G19" t="s">
        <v>3452</v>
      </c>
      <c r="H19" t="s">
        <v>5515</v>
      </c>
      <c r="I19" t="s">
        <v>5463</v>
      </c>
    </row>
    <row r="20" spans="1:12" ht="15" customHeight="1" x14ac:dyDescent="0.25">
      <c r="A20" t="s">
        <v>5440</v>
      </c>
      <c r="B20" t="s">
        <v>5516</v>
      </c>
      <c r="C20" t="s">
        <v>5517</v>
      </c>
      <c r="D20" t="s">
        <v>5516</v>
      </c>
      <c r="E20" t="s">
        <v>3989</v>
      </c>
      <c r="F20" t="s">
        <v>5403</v>
      </c>
      <c r="G20" t="s">
        <v>3452</v>
      </c>
      <c r="H20" t="s">
        <v>5518</v>
      </c>
      <c r="I20" t="s">
        <v>5463</v>
      </c>
    </row>
    <row r="21" spans="1:12" ht="15" customHeight="1" x14ac:dyDescent="0.25">
      <c r="A21" t="s">
        <v>5442</v>
      </c>
      <c r="B21" t="s">
        <v>5519</v>
      </c>
      <c r="C21" t="s">
        <v>5471</v>
      </c>
      <c r="D21" t="s">
        <v>5519</v>
      </c>
      <c r="E21" t="s">
        <v>3989</v>
      </c>
      <c r="F21" t="s">
        <v>5403</v>
      </c>
      <c r="G21" t="s">
        <v>3452</v>
      </c>
      <c r="H21" t="s">
        <v>5520</v>
      </c>
      <c r="I21" t="s">
        <v>5463</v>
      </c>
      <c r="K21" t="s">
        <v>5521</v>
      </c>
      <c r="L21" t="s">
        <v>5474</v>
      </c>
    </row>
    <row r="22" spans="1:12" ht="15" customHeight="1" x14ac:dyDescent="0.25">
      <c r="A22" t="s">
        <v>5444</v>
      </c>
      <c r="B22" t="s">
        <v>5522</v>
      </c>
      <c r="C22" t="s">
        <v>5522</v>
      </c>
      <c r="D22" t="s">
        <v>5522</v>
      </c>
      <c r="E22" t="s">
        <v>3989</v>
      </c>
      <c r="F22" t="s">
        <v>4407</v>
      </c>
      <c r="G22" t="s">
        <v>3452</v>
      </c>
      <c r="H22" t="s">
        <v>5523</v>
      </c>
      <c r="I22" t="s">
        <v>5524</v>
      </c>
    </row>
    <row r="23" spans="1:12" ht="15" customHeight="1" x14ac:dyDescent="0.25">
      <c r="A23" t="s">
        <v>5447</v>
      </c>
      <c r="B23" t="s">
        <v>5448</v>
      </c>
      <c r="C23" t="s">
        <v>5448</v>
      </c>
      <c r="D23" t="s">
        <v>5448</v>
      </c>
      <c r="E23" t="s">
        <v>3989</v>
      </c>
      <c r="F23" t="s">
        <v>39</v>
      </c>
      <c r="G23" t="s">
        <v>3452</v>
      </c>
      <c r="H23" t="s">
        <v>5525</v>
      </c>
      <c r="I23" t="s">
        <v>5486</v>
      </c>
      <c r="J23" t="s">
        <v>5526</v>
      </c>
    </row>
  </sheetData>
  <pageMargins left="0.7" right="0.7" top="0.75" bottom="0.75" header="0.511811023622047" footer="0.511811023622047"/>
  <pageSetup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3"/>
  <sheetViews>
    <sheetView zoomScale="85" zoomScaleNormal="85" workbookViewId="0">
      <selection activeCell="A8" sqref="A8"/>
    </sheetView>
  </sheetViews>
  <sheetFormatPr defaultColWidth="8.7109375" defaultRowHeight="15" x14ac:dyDescent="0.25"/>
  <cols>
    <col min="1" max="1" width="26.7109375" customWidth="1"/>
    <col min="2" max="2" width="11.140625" customWidth="1"/>
    <col min="3" max="3" width="63.5703125" customWidth="1"/>
    <col min="4" max="4" width="43.140625" customWidth="1"/>
    <col min="5" max="5" width="63.7109375" customWidth="1"/>
    <col min="6" max="6" width="34.140625" customWidth="1"/>
    <col min="7" max="7" width="70.28515625" customWidth="1"/>
    <col min="8" max="8" width="42.28515625" customWidth="1"/>
    <col min="9" max="9" width="62" customWidth="1"/>
    <col min="10" max="10" width="40.5703125" customWidth="1"/>
    <col min="11" max="11" width="16.85546875" customWidth="1"/>
    <col min="12" max="12" width="17.7109375" customWidth="1"/>
    <col min="13" max="13" width="16.28515625" customWidth="1"/>
  </cols>
  <sheetData>
    <row r="1" spans="1:13" ht="15" customHeight="1" x14ac:dyDescent="0.25">
      <c r="A1" t="s">
        <v>165</v>
      </c>
      <c r="B1" t="s">
        <v>6</v>
      </c>
      <c r="C1" t="s">
        <v>5527</v>
      </c>
      <c r="D1" t="s">
        <v>5528</v>
      </c>
      <c r="E1" t="s">
        <v>5529</v>
      </c>
      <c r="F1" t="s">
        <v>5530</v>
      </c>
      <c r="G1" t="s">
        <v>5531</v>
      </c>
      <c r="H1" t="s">
        <v>5532</v>
      </c>
      <c r="I1" t="s">
        <v>5533</v>
      </c>
      <c r="J1" t="s">
        <v>5534</v>
      </c>
      <c r="K1" t="s">
        <v>3491</v>
      </c>
      <c r="L1" t="s">
        <v>4001</v>
      </c>
      <c r="M1" t="s">
        <v>171</v>
      </c>
    </row>
    <row r="2" spans="1:13" ht="15" customHeight="1" x14ac:dyDescent="0.25">
      <c r="A2" t="s">
        <v>5535</v>
      </c>
      <c r="B2" t="s">
        <v>3508</v>
      </c>
      <c r="C2" t="s">
        <v>5536</v>
      </c>
      <c r="D2" t="s">
        <v>101</v>
      </c>
      <c r="E2" t="s">
        <v>5536</v>
      </c>
      <c r="F2" t="s">
        <v>101</v>
      </c>
      <c r="G2" t="s">
        <v>5536</v>
      </c>
      <c r="H2" t="s">
        <v>101</v>
      </c>
      <c r="I2" t="s">
        <v>5536</v>
      </c>
      <c r="J2" t="s">
        <v>101</v>
      </c>
      <c r="K2" t="s">
        <v>2154</v>
      </c>
      <c r="L2" t="s">
        <v>4034</v>
      </c>
    </row>
    <row r="3" spans="1:13" ht="15" customHeight="1" x14ac:dyDescent="0.25">
      <c r="A3" t="s">
        <v>4005</v>
      </c>
      <c r="B3" t="s">
        <v>3508</v>
      </c>
      <c r="C3" t="s">
        <v>5537</v>
      </c>
      <c r="D3" t="s">
        <v>5538</v>
      </c>
      <c r="E3" t="s">
        <v>5539</v>
      </c>
      <c r="F3" t="s">
        <v>5540</v>
      </c>
      <c r="G3" t="s">
        <v>5541</v>
      </c>
      <c r="H3" t="s">
        <v>5542</v>
      </c>
      <c r="I3" t="s">
        <v>5543</v>
      </c>
      <c r="J3" t="s">
        <v>5544</v>
      </c>
      <c r="K3" t="s">
        <v>2154</v>
      </c>
      <c r="L3" t="s">
        <v>4006</v>
      </c>
    </row>
    <row r="4" spans="1:13" ht="15" customHeight="1" x14ac:dyDescent="0.25">
      <c r="A4" t="s">
        <v>4011</v>
      </c>
      <c r="B4" t="s">
        <v>3508</v>
      </c>
      <c r="C4" t="s">
        <v>5545</v>
      </c>
      <c r="D4" t="s">
        <v>5546</v>
      </c>
      <c r="E4" t="s">
        <v>5547</v>
      </c>
      <c r="F4" t="s">
        <v>5548</v>
      </c>
      <c r="G4" t="s">
        <v>5549</v>
      </c>
      <c r="H4" t="s">
        <v>5550</v>
      </c>
      <c r="I4" t="s">
        <v>5551</v>
      </c>
      <c r="J4" t="s">
        <v>5552</v>
      </c>
      <c r="K4" t="s">
        <v>1284</v>
      </c>
      <c r="L4" t="s">
        <v>4006</v>
      </c>
      <c r="M4" t="s">
        <v>4014</v>
      </c>
    </row>
    <row r="5" spans="1:13" ht="15" customHeight="1" x14ac:dyDescent="0.25">
      <c r="A5" t="s">
        <v>5553</v>
      </c>
      <c r="B5" t="s">
        <v>3508</v>
      </c>
      <c r="C5" t="s">
        <v>5554</v>
      </c>
      <c r="D5" t="s">
        <v>5555</v>
      </c>
      <c r="E5" t="s">
        <v>5556</v>
      </c>
      <c r="F5" t="s">
        <v>5557</v>
      </c>
      <c r="G5" t="s">
        <v>5558</v>
      </c>
      <c r="H5" t="s">
        <v>5559</v>
      </c>
      <c r="I5" t="s">
        <v>5560</v>
      </c>
      <c r="J5" t="s">
        <v>5561</v>
      </c>
      <c r="K5" t="s">
        <v>1725</v>
      </c>
      <c r="L5" t="s">
        <v>4023</v>
      </c>
    </row>
    <row r="6" spans="1:13" ht="15" customHeight="1" x14ac:dyDescent="0.25">
      <c r="A6" t="s">
        <v>4017</v>
      </c>
      <c r="B6" t="s">
        <v>41</v>
      </c>
      <c r="C6" t="s">
        <v>5562</v>
      </c>
      <c r="D6" t="s">
        <v>5563</v>
      </c>
      <c r="E6" t="s">
        <v>5564</v>
      </c>
      <c r="F6" t="s">
        <v>5565</v>
      </c>
      <c r="G6" t="s">
        <v>5566</v>
      </c>
      <c r="H6" t="s">
        <v>5567</v>
      </c>
      <c r="I6" t="s">
        <v>5568</v>
      </c>
      <c r="J6" t="s">
        <v>5569</v>
      </c>
      <c r="K6" t="s">
        <v>2154</v>
      </c>
      <c r="L6" t="s">
        <v>4006</v>
      </c>
    </row>
    <row r="7" spans="1:13" ht="15" customHeight="1" x14ac:dyDescent="0.25">
      <c r="A7" t="s">
        <v>5570</v>
      </c>
      <c r="B7" t="s">
        <v>41</v>
      </c>
      <c r="C7" t="s">
        <v>5571</v>
      </c>
      <c r="D7" t="s">
        <v>5572</v>
      </c>
      <c r="E7" t="s">
        <v>5573</v>
      </c>
      <c r="F7" t="s">
        <v>5574</v>
      </c>
      <c r="G7" t="s">
        <v>5575</v>
      </c>
      <c r="H7" t="s">
        <v>5576</v>
      </c>
      <c r="I7" t="s">
        <v>5577</v>
      </c>
      <c r="J7" t="s">
        <v>5578</v>
      </c>
      <c r="K7" t="s">
        <v>2154</v>
      </c>
      <c r="L7" t="s">
        <v>4023</v>
      </c>
      <c r="M7" t="s">
        <v>5579</v>
      </c>
    </row>
    <row r="8" spans="1:13" ht="15" customHeight="1" x14ac:dyDescent="0.25">
      <c r="A8" t="s">
        <v>4040</v>
      </c>
      <c r="B8" t="s">
        <v>3508</v>
      </c>
      <c r="C8" t="s">
        <v>5580</v>
      </c>
      <c r="D8" t="s">
        <v>5581</v>
      </c>
      <c r="E8" t="s">
        <v>5582</v>
      </c>
      <c r="F8" t="s">
        <v>5583</v>
      </c>
      <c r="G8" t="s">
        <v>5584</v>
      </c>
      <c r="H8" t="s">
        <v>5585</v>
      </c>
      <c r="I8" t="s">
        <v>5586</v>
      </c>
      <c r="J8" t="s">
        <v>5587</v>
      </c>
      <c r="K8" t="s">
        <v>1284</v>
      </c>
      <c r="L8" t="s">
        <v>4006</v>
      </c>
    </row>
    <row r="9" spans="1:13" ht="15" customHeight="1" x14ac:dyDescent="0.25">
      <c r="A9" t="s">
        <v>4022</v>
      </c>
      <c r="B9" t="s">
        <v>41</v>
      </c>
      <c r="C9" t="s">
        <v>5588</v>
      </c>
      <c r="D9" t="s">
        <v>5589</v>
      </c>
      <c r="E9" t="s">
        <v>5590</v>
      </c>
      <c r="F9" t="s">
        <v>5591</v>
      </c>
      <c r="G9" t="s">
        <v>5592</v>
      </c>
      <c r="H9" t="s">
        <v>5593</v>
      </c>
      <c r="I9" t="s">
        <v>5594</v>
      </c>
      <c r="J9" t="s">
        <v>5595</v>
      </c>
      <c r="K9" t="s">
        <v>2154</v>
      </c>
      <c r="L9" t="s">
        <v>4023</v>
      </c>
      <c r="M9" t="s">
        <v>4026</v>
      </c>
    </row>
    <row r="10" spans="1:13" ht="15" customHeight="1" x14ac:dyDescent="0.25">
      <c r="A10" t="s">
        <v>4029</v>
      </c>
      <c r="B10" t="s">
        <v>3508</v>
      </c>
      <c r="C10" t="s">
        <v>5596</v>
      </c>
      <c r="D10" t="s">
        <v>5597</v>
      </c>
      <c r="E10" t="s">
        <v>5598</v>
      </c>
      <c r="F10" t="s">
        <v>5599</v>
      </c>
      <c r="G10" t="s">
        <v>5600</v>
      </c>
      <c r="H10" t="s">
        <v>4030</v>
      </c>
      <c r="I10" t="s">
        <v>5601</v>
      </c>
      <c r="J10" t="s">
        <v>5602</v>
      </c>
      <c r="K10" t="s">
        <v>2154</v>
      </c>
      <c r="L10" t="s">
        <v>4023</v>
      </c>
    </row>
    <row r="11" spans="1:13" ht="15" customHeight="1" x14ac:dyDescent="0.25">
      <c r="A11" t="s">
        <v>5603</v>
      </c>
      <c r="B11" t="s">
        <v>3508</v>
      </c>
      <c r="C11" t="s">
        <v>5604</v>
      </c>
      <c r="D11" t="s">
        <v>5605</v>
      </c>
      <c r="E11" t="s">
        <v>5606</v>
      </c>
      <c r="F11" t="s">
        <v>5607</v>
      </c>
      <c r="G11" t="s">
        <v>5608</v>
      </c>
      <c r="H11" t="s">
        <v>5609</v>
      </c>
      <c r="I11" t="s">
        <v>5610</v>
      </c>
      <c r="J11" t="s">
        <v>5611</v>
      </c>
      <c r="K11" t="s">
        <v>2154</v>
      </c>
      <c r="L11" t="s">
        <v>4006</v>
      </c>
    </row>
    <row r="12" spans="1:13" ht="15" customHeight="1" x14ac:dyDescent="0.25">
      <c r="A12" t="s">
        <v>5612</v>
      </c>
      <c r="B12" t="s">
        <v>41</v>
      </c>
      <c r="C12" t="s">
        <v>5613</v>
      </c>
      <c r="D12" t="s">
        <v>5614</v>
      </c>
      <c r="E12" t="s">
        <v>5615</v>
      </c>
      <c r="F12" t="s">
        <v>5616</v>
      </c>
      <c r="G12" t="s">
        <v>5617</v>
      </c>
      <c r="H12" t="s">
        <v>5618</v>
      </c>
      <c r="I12" t="s">
        <v>5619</v>
      </c>
      <c r="J12" t="s">
        <v>5620</v>
      </c>
      <c r="K12" t="s">
        <v>2154</v>
      </c>
      <c r="L12" t="s">
        <v>4034</v>
      </c>
      <c r="M12" t="s">
        <v>4037</v>
      </c>
    </row>
    <row r="13" spans="1:13" ht="15" customHeight="1" x14ac:dyDescent="0.25">
      <c r="A13" t="s">
        <v>5621</v>
      </c>
      <c r="B13" t="s">
        <v>3496</v>
      </c>
      <c r="C13" t="s">
        <v>5622</v>
      </c>
      <c r="D13" t="s">
        <v>5623</v>
      </c>
      <c r="E13" t="s">
        <v>5624</v>
      </c>
      <c r="F13" t="s">
        <v>5625</v>
      </c>
      <c r="G13" t="s">
        <v>5626</v>
      </c>
      <c r="H13" t="s">
        <v>5627</v>
      </c>
      <c r="I13" t="s">
        <v>5628</v>
      </c>
      <c r="J13" t="s">
        <v>5629</v>
      </c>
      <c r="K13" t="s">
        <v>2154</v>
      </c>
      <c r="L13" t="s">
        <v>4023</v>
      </c>
    </row>
  </sheetData>
  <pageMargins left="0.7" right="0.7" top="0.75" bottom="0.75" header="0.511811023622047" footer="0.511811023622047"/>
  <pageSetup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3"/>
  <sheetViews>
    <sheetView zoomScale="85" zoomScaleNormal="85" workbookViewId="0">
      <selection sqref="A1:E13"/>
    </sheetView>
  </sheetViews>
  <sheetFormatPr defaultColWidth="8.7109375" defaultRowHeight="15" x14ac:dyDescent="0.25"/>
  <cols>
    <col min="1" max="1" width="18.28515625" customWidth="1"/>
    <col min="2" max="2" width="11.140625" customWidth="1"/>
    <col min="3" max="3" width="28.42578125" customWidth="1"/>
    <col min="4" max="4" width="13.140625" customWidth="1"/>
    <col min="5" max="5" width="17.85546875" customWidth="1"/>
    <col min="7" max="7" width="10.28515625" customWidth="1"/>
  </cols>
  <sheetData>
    <row r="1" spans="1:5" ht="15" customHeight="1" x14ac:dyDescent="0.25">
      <c r="A1" t="s">
        <v>165</v>
      </c>
      <c r="B1" t="s">
        <v>6</v>
      </c>
      <c r="C1" t="s">
        <v>3490</v>
      </c>
      <c r="D1" t="s">
        <v>3491</v>
      </c>
      <c r="E1" t="s">
        <v>171</v>
      </c>
    </row>
    <row r="2" spans="1:5" ht="15" customHeight="1" x14ac:dyDescent="0.25">
      <c r="A2" t="s">
        <v>4153</v>
      </c>
      <c r="B2" t="s">
        <v>41</v>
      </c>
      <c r="C2" t="s">
        <v>5630</v>
      </c>
      <c r="D2" t="s">
        <v>90</v>
      </c>
      <c r="E2" t="s">
        <v>4154</v>
      </c>
    </row>
    <row r="3" spans="1:5" ht="15" customHeight="1" x14ac:dyDescent="0.25">
      <c r="A3" t="s">
        <v>4155</v>
      </c>
      <c r="B3" t="s">
        <v>41</v>
      </c>
      <c r="C3" t="s">
        <v>5631</v>
      </c>
      <c r="D3" t="s">
        <v>90</v>
      </c>
      <c r="E3" t="s">
        <v>4158</v>
      </c>
    </row>
    <row r="4" spans="1:5" ht="15" customHeight="1" x14ac:dyDescent="0.25">
      <c r="A4" t="s">
        <v>5632</v>
      </c>
      <c r="B4" t="s">
        <v>41</v>
      </c>
      <c r="C4" t="s">
        <v>5633</v>
      </c>
      <c r="D4" t="s">
        <v>90</v>
      </c>
      <c r="E4" t="s">
        <v>5634</v>
      </c>
    </row>
    <row r="5" spans="1:5" ht="15" customHeight="1" x14ac:dyDescent="0.25">
      <c r="A5" t="s">
        <v>5635</v>
      </c>
      <c r="B5" t="s">
        <v>41</v>
      </c>
      <c r="C5" t="s">
        <v>5636</v>
      </c>
      <c r="D5" t="s">
        <v>90</v>
      </c>
      <c r="E5" t="s">
        <v>5637</v>
      </c>
    </row>
    <row r="6" spans="1:5" ht="15" customHeight="1" x14ac:dyDescent="0.25">
      <c r="A6" t="s">
        <v>5638</v>
      </c>
      <c r="B6" t="s">
        <v>41</v>
      </c>
      <c r="C6" t="s">
        <v>5639</v>
      </c>
      <c r="D6" t="s">
        <v>90</v>
      </c>
      <c r="E6" t="s">
        <v>5640</v>
      </c>
    </row>
    <row r="7" spans="1:5" ht="15" customHeight="1" x14ac:dyDescent="0.25">
      <c r="A7" t="s">
        <v>4159</v>
      </c>
      <c r="B7" t="s">
        <v>41</v>
      </c>
      <c r="C7" t="s">
        <v>5641</v>
      </c>
      <c r="D7" t="s">
        <v>90</v>
      </c>
      <c r="E7" t="s">
        <v>4164</v>
      </c>
    </row>
    <row r="8" spans="1:5" ht="15" customHeight="1" x14ac:dyDescent="0.25">
      <c r="A8" t="s">
        <v>4165</v>
      </c>
      <c r="B8" t="s">
        <v>41</v>
      </c>
      <c r="C8" t="s">
        <v>5642</v>
      </c>
      <c r="D8" t="s">
        <v>90</v>
      </c>
      <c r="E8" t="s">
        <v>4170</v>
      </c>
    </row>
    <row r="9" spans="1:5" ht="15" customHeight="1" x14ac:dyDescent="0.25">
      <c r="A9" t="s">
        <v>4171</v>
      </c>
      <c r="B9" t="s">
        <v>3496</v>
      </c>
      <c r="C9" t="s">
        <v>5643</v>
      </c>
      <c r="D9" t="s">
        <v>90</v>
      </c>
      <c r="E9" t="s">
        <v>4174</v>
      </c>
    </row>
    <row r="10" spans="1:5" ht="15" customHeight="1" x14ac:dyDescent="0.25">
      <c r="A10" t="s">
        <v>4175</v>
      </c>
      <c r="B10" t="s">
        <v>41</v>
      </c>
      <c r="C10" t="s">
        <v>5644</v>
      </c>
      <c r="D10" t="s">
        <v>90</v>
      </c>
      <c r="E10" t="s">
        <v>4180</v>
      </c>
    </row>
    <row r="11" spans="1:5" ht="15" customHeight="1" x14ac:dyDescent="0.25">
      <c r="A11" t="s">
        <v>4181</v>
      </c>
      <c r="B11" t="s">
        <v>41</v>
      </c>
      <c r="C11" t="s">
        <v>5645</v>
      </c>
      <c r="D11" t="s">
        <v>90</v>
      </c>
      <c r="E11" t="s">
        <v>4186</v>
      </c>
    </row>
    <row r="12" spans="1:5" ht="15" customHeight="1" x14ac:dyDescent="0.25">
      <c r="A12" t="s">
        <v>4187</v>
      </c>
      <c r="B12" t="s">
        <v>41</v>
      </c>
      <c r="C12" t="s">
        <v>5646</v>
      </c>
      <c r="D12" t="s">
        <v>90</v>
      </c>
      <c r="E12" t="s">
        <v>4192</v>
      </c>
    </row>
    <row r="13" spans="1:5" ht="15" customHeight="1" x14ac:dyDescent="0.25">
      <c r="A13" t="s">
        <v>5647</v>
      </c>
      <c r="B13" t="s">
        <v>3508</v>
      </c>
      <c r="C13" t="s">
        <v>5648</v>
      </c>
      <c r="D13" t="s">
        <v>90</v>
      </c>
      <c r="E13" t="s">
        <v>5649</v>
      </c>
    </row>
  </sheetData>
  <pageMargins left="0.7" right="0.7" top="0.75" bottom="0.75" header="0.511811023622047" footer="0.511811023622047"/>
  <pageSetup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7"/>
  <sheetViews>
    <sheetView zoomScale="85" zoomScaleNormal="85" workbookViewId="0">
      <selection activeCell="H59" sqref="H59"/>
    </sheetView>
  </sheetViews>
  <sheetFormatPr defaultColWidth="8.7109375" defaultRowHeight="15" x14ac:dyDescent="0.25"/>
  <cols>
    <col min="1" max="1" width="8.5703125" customWidth="1"/>
    <col min="2" max="2" width="18.7109375" customWidth="1"/>
    <col min="3" max="3" width="9.140625" customWidth="1"/>
    <col min="4" max="4" width="9.28515625" customWidth="1"/>
    <col min="5" max="5" width="5.7109375" customWidth="1"/>
    <col min="6" max="6" width="6.5703125" customWidth="1"/>
    <col min="7" max="7" width="5.7109375" customWidth="1"/>
    <col min="8" max="8" width="6.5703125" customWidth="1"/>
    <col min="9" max="9" width="10.5703125" customWidth="1"/>
    <col min="10" max="10" width="8.5703125" customWidth="1"/>
    <col min="11" max="11" width="7.5703125" customWidth="1"/>
    <col min="12" max="12" width="7" customWidth="1"/>
    <col min="13" max="13" width="11.85546875" customWidth="1"/>
    <col min="14" max="14" width="7.140625" customWidth="1"/>
    <col min="15" max="15" width="10.5703125" customWidth="1"/>
    <col min="16" max="16" width="35.85546875" customWidth="1"/>
    <col min="17" max="17" width="21.5703125" customWidth="1"/>
    <col min="18" max="18" width="82.85546875" customWidth="1"/>
    <col min="19" max="19" width="15" customWidth="1"/>
    <col min="20" max="20" width="9.28515625" customWidth="1"/>
    <col min="21" max="21" width="10.7109375" customWidth="1"/>
    <col min="22" max="23" width="11.28515625" customWidth="1"/>
    <col min="24" max="24" width="16.42578125" customWidth="1"/>
    <col min="25" max="25" width="15.28515625" customWidth="1"/>
  </cols>
  <sheetData>
    <row r="1" spans="1:24" ht="15" customHeight="1" x14ac:dyDescent="0.25">
      <c r="A1" t="s">
        <v>165</v>
      </c>
      <c r="B1" t="s">
        <v>1</v>
      </c>
      <c r="C1" t="s">
        <v>3435</v>
      </c>
      <c r="D1" t="s">
        <v>4512</v>
      </c>
      <c r="E1" t="s">
        <v>5650</v>
      </c>
      <c r="F1" t="s">
        <v>5651</v>
      </c>
      <c r="G1" t="s">
        <v>5652</v>
      </c>
      <c r="H1" t="s">
        <v>5653</v>
      </c>
      <c r="I1" t="s">
        <v>3444</v>
      </c>
      <c r="J1" t="s">
        <v>5654</v>
      </c>
      <c r="K1" t="s">
        <v>3438</v>
      </c>
      <c r="L1" t="s">
        <v>5655</v>
      </c>
      <c r="M1" t="s">
        <v>3831</v>
      </c>
      <c r="N1" t="s">
        <v>5656</v>
      </c>
      <c r="O1" t="s">
        <v>5657</v>
      </c>
      <c r="P1" t="s">
        <v>3445</v>
      </c>
      <c r="Q1" t="s">
        <v>3446</v>
      </c>
      <c r="R1" t="s">
        <v>3447</v>
      </c>
      <c r="S1" t="s">
        <v>5658</v>
      </c>
      <c r="T1" t="s">
        <v>5659</v>
      </c>
      <c r="U1" t="s">
        <v>5660</v>
      </c>
      <c r="V1" t="s">
        <v>5661</v>
      </c>
      <c r="W1" t="s">
        <v>5662</v>
      </c>
      <c r="X1" t="s">
        <v>3448</v>
      </c>
    </row>
    <row r="2" spans="1:24" ht="15" customHeight="1" x14ac:dyDescent="0.25">
      <c r="A2" t="s">
        <v>3479</v>
      </c>
      <c r="B2" t="s">
        <v>2154</v>
      </c>
      <c r="C2">
        <v>75</v>
      </c>
      <c r="D2">
        <v>3</v>
      </c>
      <c r="E2">
        <v>0</v>
      </c>
      <c r="F2">
        <v>0</v>
      </c>
      <c r="G2">
        <v>0</v>
      </c>
      <c r="H2">
        <v>0</v>
      </c>
      <c r="I2">
        <v>2</v>
      </c>
      <c r="J2">
        <v>0</v>
      </c>
      <c r="K2">
        <v>0</v>
      </c>
      <c r="L2">
        <v>0</v>
      </c>
      <c r="M2">
        <v>0</v>
      </c>
      <c r="N2">
        <v>0</v>
      </c>
      <c r="O2">
        <v>0</v>
      </c>
      <c r="P2" t="s">
        <v>3480</v>
      </c>
      <c r="Q2" t="s">
        <v>5663</v>
      </c>
      <c r="R2" t="s">
        <v>3481</v>
      </c>
      <c r="S2" t="s">
        <v>5403</v>
      </c>
      <c r="T2">
        <v>5</v>
      </c>
      <c r="U2">
        <v>5</v>
      </c>
      <c r="X2" t="s">
        <v>3452</v>
      </c>
    </row>
    <row r="3" spans="1:24" ht="15" customHeight="1" x14ac:dyDescent="0.25">
      <c r="A3" t="s">
        <v>3462</v>
      </c>
      <c r="B3" t="s">
        <v>160</v>
      </c>
      <c r="C3">
        <v>75</v>
      </c>
      <c r="D3">
        <v>3</v>
      </c>
      <c r="E3">
        <v>0</v>
      </c>
      <c r="F3">
        <v>0</v>
      </c>
      <c r="G3">
        <v>0</v>
      </c>
      <c r="H3">
        <v>0</v>
      </c>
      <c r="I3">
        <v>0</v>
      </c>
      <c r="J3">
        <v>2</v>
      </c>
      <c r="K3">
        <v>0</v>
      </c>
      <c r="L3">
        <v>0</v>
      </c>
      <c r="M3">
        <v>0</v>
      </c>
      <c r="N3">
        <v>0</v>
      </c>
      <c r="O3">
        <v>0</v>
      </c>
      <c r="P3" t="s">
        <v>5664</v>
      </c>
      <c r="Q3" t="s">
        <v>5665</v>
      </c>
      <c r="R3" t="s">
        <v>3464</v>
      </c>
      <c r="S3" t="s">
        <v>5420</v>
      </c>
      <c r="T3">
        <v>5</v>
      </c>
      <c r="U3">
        <v>4</v>
      </c>
      <c r="V3" t="s">
        <v>5666</v>
      </c>
      <c r="X3" t="s">
        <v>3465</v>
      </c>
    </row>
    <row r="4" spans="1:24" ht="15" customHeight="1" x14ac:dyDescent="0.25">
      <c r="A4" t="s">
        <v>3485</v>
      </c>
      <c r="B4" t="s">
        <v>1322</v>
      </c>
      <c r="C4">
        <v>60</v>
      </c>
      <c r="D4">
        <v>3</v>
      </c>
      <c r="E4">
        <v>0</v>
      </c>
      <c r="F4">
        <v>1</v>
      </c>
      <c r="G4">
        <v>0</v>
      </c>
      <c r="H4">
        <v>0</v>
      </c>
      <c r="I4">
        <v>0</v>
      </c>
      <c r="J4">
        <v>0</v>
      </c>
      <c r="K4">
        <v>1</v>
      </c>
      <c r="L4">
        <v>0</v>
      </c>
      <c r="M4">
        <v>0</v>
      </c>
      <c r="N4">
        <v>0</v>
      </c>
      <c r="O4">
        <v>0</v>
      </c>
      <c r="P4" t="s">
        <v>3486</v>
      </c>
      <c r="Q4" t="s">
        <v>5667</v>
      </c>
      <c r="R4" t="s">
        <v>3488</v>
      </c>
      <c r="S4" t="s">
        <v>4529</v>
      </c>
      <c r="T4">
        <v>5</v>
      </c>
      <c r="U4">
        <v>5</v>
      </c>
      <c r="X4" t="s">
        <v>3452</v>
      </c>
    </row>
    <row r="5" spans="1:24" ht="15" customHeight="1" x14ac:dyDescent="0.25">
      <c r="A5" t="s">
        <v>3469</v>
      </c>
      <c r="B5" t="s">
        <v>1817</v>
      </c>
      <c r="C5">
        <v>60</v>
      </c>
      <c r="D5">
        <v>3</v>
      </c>
      <c r="E5">
        <v>0</v>
      </c>
      <c r="F5">
        <v>0</v>
      </c>
      <c r="G5">
        <v>1</v>
      </c>
      <c r="H5">
        <v>1</v>
      </c>
      <c r="I5">
        <v>0</v>
      </c>
      <c r="J5">
        <v>0</v>
      </c>
      <c r="K5">
        <v>0</v>
      </c>
      <c r="L5">
        <v>0</v>
      </c>
      <c r="M5">
        <v>0</v>
      </c>
      <c r="N5">
        <v>0</v>
      </c>
      <c r="O5">
        <v>0</v>
      </c>
      <c r="P5" t="s">
        <v>3470</v>
      </c>
      <c r="Q5" t="s">
        <v>5668</v>
      </c>
      <c r="R5" t="s">
        <v>3472</v>
      </c>
      <c r="S5" t="s">
        <v>5669</v>
      </c>
      <c r="T5">
        <v>5</v>
      </c>
      <c r="U5">
        <v>5</v>
      </c>
      <c r="X5" t="s">
        <v>3452</v>
      </c>
    </row>
    <row r="6" spans="1:24" ht="15" customHeight="1" x14ac:dyDescent="0.25">
      <c r="A6" t="s">
        <v>3458</v>
      </c>
      <c r="B6" t="s">
        <v>90</v>
      </c>
      <c r="C6">
        <v>80</v>
      </c>
      <c r="D6">
        <v>3</v>
      </c>
      <c r="E6">
        <v>2</v>
      </c>
      <c r="F6">
        <v>0</v>
      </c>
      <c r="G6">
        <v>0</v>
      </c>
      <c r="H6">
        <v>0</v>
      </c>
      <c r="I6">
        <v>0</v>
      </c>
      <c r="J6">
        <v>0</v>
      </c>
      <c r="K6">
        <v>0</v>
      </c>
      <c r="L6">
        <v>0</v>
      </c>
      <c r="M6">
        <v>0</v>
      </c>
      <c r="N6">
        <v>0</v>
      </c>
      <c r="O6">
        <v>0</v>
      </c>
      <c r="P6" t="s">
        <v>5670</v>
      </c>
      <c r="Q6" t="s">
        <v>5671</v>
      </c>
      <c r="R6" t="s">
        <v>3460</v>
      </c>
      <c r="S6" t="s">
        <v>5403</v>
      </c>
      <c r="T6">
        <v>5</v>
      </c>
      <c r="U6">
        <v>4</v>
      </c>
      <c r="V6" t="s">
        <v>3437</v>
      </c>
      <c r="X6" t="s">
        <v>3461</v>
      </c>
    </row>
    <row r="7" spans="1:24" ht="15" customHeight="1" x14ac:dyDescent="0.25">
      <c r="A7" t="s">
        <v>5672</v>
      </c>
      <c r="B7" t="s">
        <v>90</v>
      </c>
      <c r="C7">
        <v>70</v>
      </c>
      <c r="D7">
        <v>3</v>
      </c>
      <c r="E7">
        <v>0</v>
      </c>
      <c r="F7">
        <v>2</v>
      </c>
      <c r="G7">
        <v>0</v>
      </c>
      <c r="H7">
        <v>0</v>
      </c>
      <c r="I7">
        <v>0</v>
      </c>
      <c r="J7">
        <v>0</v>
      </c>
      <c r="K7">
        <v>0</v>
      </c>
      <c r="L7">
        <v>0</v>
      </c>
      <c r="M7">
        <v>0</v>
      </c>
      <c r="N7">
        <v>0</v>
      </c>
      <c r="O7">
        <v>0</v>
      </c>
      <c r="P7" t="s">
        <v>5670</v>
      </c>
      <c r="Q7" t="s">
        <v>5673</v>
      </c>
      <c r="R7" t="s">
        <v>5674</v>
      </c>
      <c r="S7" t="s">
        <v>5403</v>
      </c>
      <c r="T7">
        <v>5</v>
      </c>
      <c r="U7">
        <v>5</v>
      </c>
      <c r="V7" t="s">
        <v>5675</v>
      </c>
      <c r="W7" t="s">
        <v>5676</v>
      </c>
      <c r="X7" t="s">
        <v>4781</v>
      </c>
    </row>
  </sheetData>
  <pageMargins left="0.7" right="0.7" top="0.75" bottom="0.75" header="0.511811023622047" footer="0.511811023622047"/>
  <pageSetup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209"/>
  <sheetViews>
    <sheetView topLeftCell="J126" zoomScale="85" zoomScaleNormal="85" workbookViewId="0">
      <selection activeCell="T186" sqref="T186"/>
    </sheetView>
  </sheetViews>
  <sheetFormatPr defaultColWidth="8.7109375" defaultRowHeight="15" x14ac:dyDescent="0.25"/>
  <cols>
    <col min="1" max="1" width="17.85546875" customWidth="1"/>
    <col min="2" max="2" width="11.140625" customWidth="1"/>
    <col min="3" max="3" width="8.140625" customWidth="1"/>
    <col min="4" max="4" width="7.140625" customWidth="1"/>
    <col min="5" max="5" width="97.28515625" customWidth="1"/>
    <col min="6" max="6" width="104.5703125" customWidth="1"/>
    <col min="7" max="7" width="16.42578125" customWidth="1"/>
    <col min="8" max="8" width="17.42578125" customWidth="1"/>
    <col min="9" max="9" width="18.7109375" customWidth="1"/>
    <col min="10" max="10" width="31.42578125" customWidth="1"/>
    <col min="11" max="11" width="5.28515625" customWidth="1"/>
    <col min="12" max="12" width="5.42578125" customWidth="1"/>
    <col min="13" max="13" width="7.7109375" customWidth="1"/>
    <col min="14" max="14" width="4.28515625" customWidth="1"/>
  </cols>
  <sheetData>
    <row r="1" spans="1:10" ht="15" customHeight="1" x14ac:dyDescent="0.25">
      <c r="A1" t="s">
        <v>165</v>
      </c>
      <c r="B1" t="s">
        <v>6</v>
      </c>
      <c r="C1" t="s">
        <v>167</v>
      </c>
      <c r="D1" t="s">
        <v>5677</v>
      </c>
      <c r="E1" t="s">
        <v>3447</v>
      </c>
      <c r="F1" t="s">
        <v>5678</v>
      </c>
      <c r="G1" t="s">
        <v>5679</v>
      </c>
      <c r="H1" t="s">
        <v>4252</v>
      </c>
      <c r="I1" t="s">
        <v>1</v>
      </c>
      <c r="J1" t="s">
        <v>170</v>
      </c>
    </row>
    <row r="2" spans="1:10" ht="15" customHeight="1" x14ac:dyDescent="0.25">
      <c r="A2" t="s">
        <v>5680</v>
      </c>
      <c r="B2" t="s">
        <v>3508</v>
      </c>
      <c r="C2" t="s">
        <v>4576</v>
      </c>
      <c r="D2">
        <v>1</v>
      </c>
      <c r="E2" t="s">
        <v>5681</v>
      </c>
      <c r="F2" t="s">
        <v>5682</v>
      </c>
      <c r="G2">
        <v>1</v>
      </c>
      <c r="H2" t="s">
        <v>5680</v>
      </c>
      <c r="I2" t="s">
        <v>90</v>
      </c>
      <c r="J2" t="s">
        <v>5683</v>
      </c>
    </row>
    <row r="3" spans="1:10" ht="15" customHeight="1" x14ac:dyDescent="0.25">
      <c r="A3" t="s">
        <v>5684</v>
      </c>
      <c r="B3" t="s">
        <v>41</v>
      </c>
      <c r="C3" t="s">
        <v>5339</v>
      </c>
      <c r="D3">
        <v>1</v>
      </c>
      <c r="E3" t="s">
        <v>5685</v>
      </c>
      <c r="F3" t="s">
        <v>5686</v>
      </c>
      <c r="G3">
        <v>1</v>
      </c>
      <c r="H3" t="s">
        <v>5684</v>
      </c>
      <c r="I3" t="s">
        <v>90</v>
      </c>
      <c r="J3" t="s">
        <v>5687</v>
      </c>
    </row>
    <row r="4" spans="1:10" ht="15" customHeight="1" x14ac:dyDescent="0.25">
      <c r="A4" t="s">
        <v>5688</v>
      </c>
      <c r="B4" t="s">
        <v>3496</v>
      </c>
      <c r="C4" t="s">
        <v>5339</v>
      </c>
      <c r="D4">
        <v>0</v>
      </c>
      <c r="E4" t="s">
        <v>5689</v>
      </c>
      <c r="F4" t="s">
        <v>5690</v>
      </c>
      <c r="G4">
        <v>0</v>
      </c>
      <c r="H4" t="s">
        <v>5688</v>
      </c>
      <c r="I4" t="s">
        <v>90</v>
      </c>
      <c r="J4" t="s">
        <v>5691</v>
      </c>
    </row>
    <row r="5" spans="1:10" ht="15" customHeight="1" x14ac:dyDescent="0.25">
      <c r="A5" t="s">
        <v>5692</v>
      </c>
      <c r="B5" t="s">
        <v>3496</v>
      </c>
      <c r="C5" t="s">
        <v>4576</v>
      </c>
      <c r="D5">
        <v>1</v>
      </c>
      <c r="E5" t="s">
        <v>5693</v>
      </c>
      <c r="F5" t="s">
        <v>5694</v>
      </c>
      <c r="G5">
        <v>1</v>
      </c>
      <c r="H5" t="s">
        <v>5695</v>
      </c>
      <c r="I5" t="s">
        <v>90</v>
      </c>
      <c r="J5" t="s">
        <v>5696</v>
      </c>
    </row>
    <row r="6" spans="1:10" ht="15" customHeight="1" x14ac:dyDescent="0.25">
      <c r="A6" t="s">
        <v>5697</v>
      </c>
      <c r="B6" t="s">
        <v>3496</v>
      </c>
      <c r="C6" t="s">
        <v>5339</v>
      </c>
      <c r="D6">
        <v>1</v>
      </c>
      <c r="E6" t="s">
        <v>5698</v>
      </c>
      <c r="F6" t="s">
        <v>5698</v>
      </c>
      <c r="G6">
        <v>0</v>
      </c>
      <c r="H6" t="s">
        <v>5697</v>
      </c>
      <c r="I6" t="s">
        <v>90</v>
      </c>
      <c r="J6" t="s">
        <v>5699</v>
      </c>
    </row>
    <row r="7" spans="1:10" ht="15" customHeight="1" x14ac:dyDescent="0.25">
      <c r="A7" t="s">
        <v>5700</v>
      </c>
      <c r="B7" t="s">
        <v>3496</v>
      </c>
      <c r="C7" t="s">
        <v>5701</v>
      </c>
      <c r="D7">
        <v>2</v>
      </c>
      <c r="E7" t="s">
        <v>5702</v>
      </c>
      <c r="F7" t="s">
        <v>5703</v>
      </c>
      <c r="G7">
        <v>2</v>
      </c>
      <c r="H7" t="s">
        <v>5704</v>
      </c>
      <c r="I7" t="s">
        <v>90</v>
      </c>
      <c r="J7" t="s">
        <v>5705</v>
      </c>
    </row>
    <row r="8" spans="1:10" ht="15" customHeight="1" x14ac:dyDescent="0.25">
      <c r="A8" t="s">
        <v>5706</v>
      </c>
      <c r="B8" t="s">
        <v>3508</v>
      </c>
      <c r="C8" t="s">
        <v>5701</v>
      </c>
      <c r="D8">
        <v>1</v>
      </c>
      <c r="E8" t="s">
        <v>5707</v>
      </c>
      <c r="F8" t="s">
        <v>5708</v>
      </c>
      <c r="G8">
        <v>1</v>
      </c>
      <c r="H8" t="s">
        <v>5709</v>
      </c>
      <c r="I8" t="s">
        <v>90</v>
      </c>
      <c r="J8" t="s">
        <v>5710</v>
      </c>
    </row>
    <row r="9" spans="1:10" ht="15" customHeight="1" x14ac:dyDescent="0.25">
      <c r="A9" t="s">
        <v>5711</v>
      </c>
      <c r="B9" t="s">
        <v>41</v>
      </c>
      <c r="C9" t="s">
        <v>5701</v>
      </c>
      <c r="D9">
        <v>0</v>
      </c>
      <c r="E9" t="s">
        <v>5712</v>
      </c>
      <c r="F9" t="s">
        <v>5713</v>
      </c>
      <c r="G9">
        <v>0</v>
      </c>
      <c r="H9" t="s">
        <v>5711</v>
      </c>
      <c r="I9" t="s">
        <v>90</v>
      </c>
      <c r="J9" t="s">
        <v>5714</v>
      </c>
    </row>
    <row r="10" spans="1:10" ht="15" customHeight="1" x14ac:dyDescent="0.25">
      <c r="A10" t="s">
        <v>5715</v>
      </c>
      <c r="B10" t="s">
        <v>41</v>
      </c>
      <c r="C10" t="s">
        <v>5339</v>
      </c>
      <c r="D10">
        <v>1</v>
      </c>
      <c r="E10" t="s">
        <v>5716</v>
      </c>
      <c r="F10" t="s">
        <v>5717</v>
      </c>
      <c r="G10">
        <v>1</v>
      </c>
      <c r="H10" t="s">
        <v>5715</v>
      </c>
      <c r="I10" t="s">
        <v>90</v>
      </c>
      <c r="J10" t="s">
        <v>5718</v>
      </c>
    </row>
    <row r="11" spans="1:10" ht="15" customHeight="1" x14ac:dyDescent="0.25">
      <c r="A11" t="s">
        <v>5719</v>
      </c>
      <c r="B11" t="s">
        <v>41</v>
      </c>
      <c r="C11" t="s">
        <v>5339</v>
      </c>
      <c r="D11">
        <v>1</v>
      </c>
      <c r="E11" t="s">
        <v>5720</v>
      </c>
      <c r="F11" t="s">
        <v>5721</v>
      </c>
      <c r="G11">
        <v>1</v>
      </c>
      <c r="H11" t="s">
        <v>5719</v>
      </c>
      <c r="I11" t="s">
        <v>90</v>
      </c>
      <c r="J11" t="s">
        <v>5722</v>
      </c>
    </row>
    <row r="12" spans="1:10" ht="15" customHeight="1" x14ac:dyDescent="0.25">
      <c r="A12" t="s">
        <v>5723</v>
      </c>
      <c r="B12" t="s">
        <v>3508</v>
      </c>
      <c r="C12" t="s">
        <v>5701</v>
      </c>
      <c r="D12">
        <v>0</v>
      </c>
      <c r="E12" t="s">
        <v>5724</v>
      </c>
      <c r="F12" t="s">
        <v>5725</v>
      </c>
      <c r="G12">
        <v>0</v>
      </c>
      <c r="H12" t="s">
        <v>5723</v>
      </c>
      <c r="I12" t="s">
        <v>90</v>
      </c>
      <c r="J12" t="s">
        <v>5726</v>
      </c>
    </row>
    <row r="13" spans="1:10" ht="15" customHeight="1" x14ac:dyDescent="0.25">
      <c r="A13" t="s">
        <v>4406</v>
      </c>
      <c r="B13" t="s">
        <v>3508</v>
      </c>
      <c r="C13" t="s">
        <v>5339</v>
      </c>
      <c r="D13">
        <v>1</v>
      </c>
      <c r="E13" t="s">
        <v>5727</v>
      </c>
      <c r="F13" t="s">
        <v>5727</v>
      </c>
      <c r="G13">
        <v>1</v>
      </c>
      <c r="H13" t="s">
        <v>4411</v>
      </c>
      <c r="I13" t="s">
        <v>1649</v>
      </c>
      <c r="J13" t="s">
        <v>5728</v>
      </c>
    </row>
    <row r="14" spans="1:10" ht="15" customHeight="1" x14ac:dyDescent="0.25">
      <c r="A14" t="s">
        <v>5729</v>
      </c>
      <c r="B14" t="s">
        <v>41</v>
      </c>
      <c r="C14" t="s">
        <v>5701</v>
      </c>
      <c r="D14">
        <v>1</v>
      </c>
      <c r="E14" t="s">
        <v>5730</v>
      </c>
      <c r="F14" t="s">
        <v>5731</v>
      </c>
      <c r="G14">
        <v>1</v>
      </c>
      <c r="H14" t="s">
        <v>5729</v>
      </c>
      <c r="I14" t="s">
        <v>90</v>
      </c>
      <c r="J14" t="s">
        <v>5732</v>
      </c>
    </row>
    <row r="15" spans="1:10" ht="15" customHeight="1" x14ac:dyDescent="0.25">
      <c r="A15" t="s">
        <v>4417</v>
      </c>
      <c r="B15" t="s">
        <v>3508</v>
      </c>
      <c r="C15" t="s">
        <v>5701</v>
      </c>
      <c r="D15">
        <v>1</v>
      </c>
      <c r="E15" t="s">
        <v>5733</v>
      </c>
      <c r="F15" t="s">
        <v>5733</v>
      </c>
      <c r="G15">
        <v>1</v>
      </c>
      <c r="H15" t="s">
        <v>4417</v>
      </c>
      <c r="I15" t="s">
        <v>1046</v>
      </c>
      <c r="J15" t="s">
        <v>5734</v>
      </c>
    </row>
    <row r="16" spans="1:10" ht="15" customHeight="1" x14ac:dyDescent="0.25">
      <c r="A16" t="s">
        <v>3515</v>
      </c>
      <c r="B16" t="s">
        <v>3496</v>
      </c>
      <c r="C16" t="s">
        <v>4576</v>
      </c>
      <c r="D16">
        <v>3</v>
      </c>
      <c r="E16" t="s">
        <v>5735</v>
      </c>
      <c r="F16" t="s">
        <v>5735</v>
      </c>
      <c r="G16">
        <v>2</v>
      </c>
      <c r="H16" t="s">
        <v>3515</v>
      </c>
      <c r="I16" t="s">
        <v>90</v>
      </c>
      <c r="J16" t="s">
        <v>5718</v>
      </c>
    </row>
    <row r="17" spans="1:10" ht="15" customHeight="1" x14ac:dyDescent="0.25">
      <c r="A17" t="s">
        <v>3437</v>
      </c>
      <c r="B17" t="s">
        <v>3540</v>
      </c>
      <c r="C17" t="s">
        <v>5701</v>
      </c>
      <c r="D17">
        <v>2</v>
      </c>
      <c r="E17" t="s">
        <v>5736</v>
      </c>
      <c r="F17" t="s">
        <v>5737</v>
      </c>
      <c r="G17">
        <v>2</v>
      </c>
      <c r="H17" t="s">
        <v>3437</v>
      </c>
      <c r="I17" t="s">
        <v>90</v>
      </c>
      <c r="J17" t="s">
        <v>5714</v>
      </c>
    </row>
    <row r="18" spans="1:10" ht="15" customHeight="1" x14ac:dyDescent="0.25">
      <c r="A18" t="s">
        <v>5738</v>
      </c>
      <c r="B18" t="s">
        <v>3508</v>
      </c>
      <c r="C18" t="s">
        <v>5339</v>
      </c>
      <c r="D18">
        <v>0</v>
      </c>
      <c r="E18" t="s">
        <v>5739</v>
      </c>
      <c r="F18" t="s">
        <v>5740</v>
      </c>
      <c r="G18">
        <v>0</v>
      </c>
      <c r="H18" t="s">
        <v>5741</v>
      </c>
      <c r="I18" t="s">
        <v>90</v>
      </c>
      <c r="J18" t="s">
        <v>5742</v>
      </c>
    </row>
    <row r="19" spans="1:10" ht="15" customHeight="1" x14ac:dyDescent="0.25">
      <c r="A19" t="s">
        <v>5743</v>
      </c>
      <c r="B19" t="s">
        <v>41</v>
      </c>
      <c r="C19" t="s">
        <v>5701</v>
      </c>
      <c r="D19">
        <v>0</v>
      </c>
      <c r="E19" t="s">
        <v>5744</v>
      </c>
      <c r="F19" t="s">
        <v>5745</v>
      </c>
      <c r="G19">
        <v>0</v>
      </c>
      <c r="H19" t="s">
        <v>5746</v>
      </c>
      <c r="I19" t="s">
        <v>90</v>
      </c>
      <c r="J19" t="s">
        <v>5747</v>
      </c>
    </row>
    <row r="20" spans="1:10" ht="15" customHeight="1" x14ac:dyDescent="0.25">
      <c r="A20" t="s">
        <v>5748</v>
      </c>
      <c r="B20" t="s">
        <v>3496</v>
      </c>
      <c r="C20" t="s">
        <v>4576</v>
      </c>
      <c r="D20">
        <v>0</v>
      </c>
      <c r="E20" t="s">
        <v>5749</v>
      </c>
      <c r="F20" t="s">
        <v>5750</v>
      </c>
      <c r="G20">
        <v>0</v>
      </c>
      <c r="H20" t="s">
        <v>5748</v>
      </c>
      <c r="I20" t="s">
        <v>90</v>
      </c>
      <c r="J20" t="s">
        <v>5751</v>
      </c>
    </row>
    <row r="21" spans="1:10" ht="15" customHeight="1" x14ac:dyDescent="0.25">
      <c r="A21" t="s">
        <v>5752</v>
      </c>
      <c r="B21" t="s">
        <v>41</v>
      </c>
      <c r="C21" t="s">
        <v>5339</v>
      </c>
      <c r="D21">
        <v>1</v>
      </c>
      <c r="E21" t="s">
        <v>5753</v>
      </c>
      <c r="F21" t="s">
        <v>5754</v>
      </c>
      <c r="G21">
        <v>1</v>
      </c>
      <c r="H21" t="s">
        <v>5755</v>
      </c>
      <c r="I21" t="s">
        <v>90</v>
      </c>
      <c r="J21" t="s">
        <v>5756</v>
      </c>
    </row>
    <row r="22" spans="1:10" ht="15" customHeight="1" x14ac:dyDescent="0.25">
      <c r="A22" t="s">
        <v>4444</v>
      </c>
      <c r="B22" t="s">
        <v>41</v>
      </c>
      <c r="C22" t="s">
        <v>5701</v>
      </c>
      <c r="D22">
        <v>1</v>
      </c>
      <c r="E22" t="s">
        <v>5757</v>
      </c>
      <c r="F22" t="s">
        <v>5757</v>
      </c>
      <c r="G22">
        <v>1</v>
      </c>
      <c r="H22" t="s">
        <v>4447</v>
      </c>
      <c r="I22" t="s">
        <v>1104</v>
      </c>
      <c r="J22" t="s">
        <v>5734</v>
      </c>
    </row>
    <row r="23" spans="1:10" ht="15" customHeight="1" x14ac:dyDescent="0.25">
      <c r="A23" t="s">
        <v>5758</v>
      </c>
      <c r="B23" t="s">
        <v>3508</v>
      </c>
      <c r="C23" t="s">
        <v>5701</v>
      </c>
      <c r="D23">
        <v>4</v>
      </c>
      <c r="E23" t="s">
        <v>5759</v>
      </c>
      <c r="F23" t="s">
        <v>5760</v>
      </c>
      <c r="G23">
        <v>3</v>
      </c>
      <c r="H23" t="s">
        <v>5761</v>
      </c>
      <c r="I23" t="s">
        <v>90</v>
      </c>
      <c r="J23" t="s">
        <v>5742</v>
      </c>
    </row>
    <row r="24" spans="1:10" ht="15" customHeight="1" x14ac:dyDescent="0.25">
      <c r="A24" t="s">
        <v>4448</v>
      </c>
      <c r="B24" t="s">
        <v>3496</v>
      </c>
      <c r="C24" t="s">
        <v>5701</v>
      </c>
      <c r="D24">
        <v>1</v>
      </c>
      <c r="E24" t="s">
        <v>5762</v>
      </c>
      <c r="F24" t="s">
        <v>5762</v>
      </c>
      <c r="G24">
        <v>1</v>
      </c>
      <c r="H24" t="s">
        <v>4451</v>
      </c>
      <c r="I24" t="s">
        <v>1621</v>
      </c>
      <c r="J24" t="s">
        <v>5734</v>
      </c>
    </row>
    <row r="25" spans="1:10" ht="15" customHeight="1" x14ac:dyDescent="0.25">
      <c r="A25" t="s">
        <v>5763</v>
      </c>
      <c r="B25" t="s">
        <v>3508</v>
      </c>
      <c r="C25" t="s">
        <v>5339</v>
      </c>
      <c r="D25">
        <v>0</v>
      </c>
      <c r="E25" t="s">
        <v>5764</v>
      </c>
      <c r="F25" t="s">
        <v>5765</v>
      </c>
      <c r="G25">
        <v>0</v>
      </c>
      <c r="H25" t="s">
        <v>5763</v>
      </c>
      <c r="I25" t="s">
        <v>90</v>
      </c>
      <c r="J25" t="s">
        <v>5751</v>
      </c>
    </row>
    <row r="26" spans="1:10" ht="15" customHeight="1" x14ac:dyDescent="0.25">
      <c r="A26" t="s">
        <v>5766</v>
      </c>
      <c r="B26" t="s">
        <v>3496</v>
      </c>
      <c r="C26" t="s">
        <v>5701</v>
      </c>
      <c r="D26">
        <v>3</v>
      </c>
      <c r="E26" t="s">
        <v>5767</v>
      </c>
      <c r="F26" t="s">
        <v>5768</v>
      </c>
      <c r="G26">
        <v>3</v>
      </c>
      <c r="H26" t="s">
        <v>5766</v>
      </c>
      <c r="I26" t="s">
        <v>90</v>
      </c>
      <c r="J26" t="s">
        <v>5714</v>
      </c>
    </row>
    <row r="27" spans="1:10" ht="15" customHeight="1" x14ac:dyDescent="0.25">
      <c r="A27" t="s">
        <v>5769</v>
      </c>
      <c r="B27" t="s">
        <v>4280</v>
      </c>
      <c r="C27" t="s">
        <v>3649</v>
      </c>
      <c r="D27">
        <v>1</v>
      </c>
      <c r="E27" t="s">
        <v>5770</v>
      </c>
      <c r="F27" t="s">
        <v>3452</v>
      </c>
      <c r="G27" t="s">
        <v>3452</v>
      </c>
      <c r="H27" t="s">
        <v>5771</v>
      </c>
      <c r="I27" t="s">
        <v>501</v>
      </c>
      <c r="J27" t="s">
        <v>5772</v>
      </c>
    </row>
    <row r="28" spans="1:10" ht="15" customHeight="1" x14ac:dyDescent="0.25">
      <c r="A28" t="s">
        <v>5139</v>
      </c>
      <c r="B28" t="s">
        <v>3508</v>
      </c>
      <c r="C28" t="s">
        <v>5339</v>
      </c>
      <c r="D28">
        <v>1</v>
      </c>
      <c r="E28" t="s">
        <v>5773</v>
      </c>
      <c r="F28" t="s">
        <v>5774</v>
      </c>
      <c r="G28">
        <v>1</v>
      </c>
      <c r="H28" t="s">
        <v>5139</v>
      </c>
      <c r="I28" t="s">
        <v>90</v>
      </c>
      <c r="J28" t="s">
        <v>5696</v>
      </c>
    </row>
    <row r="29" spans="1:10" ht="15" customHeight="1" x14ac:dyDescent="0.25">
      <c r="A29" t="s">
        <v>5775</v>
      </c>
      <c r="B29" t="s">
        <v>41</v>
      </c>
      <c r="C29" t="s">
        <v>5701</v>
      </c>
      <c r="D29">
        <v>1</v>
      </c>
      <c r="E29" t="s">
        <v>5776</v>
      </c>
      <c r="F29" t="s">
        <v>5776</v>
      </c>
      <c r="G29">
        <v>0</v>
      </c>
      <c r="H29" t="s">
        <v>5777</v>
      </c>
      <c r="I29" t="s">
        <v>90</v>
      </c>
      <c r="J29" t="s">
        <v>5714</v>
      </c>
    </row>
    <row r="30" spans="1:10" ht="15" customHeight="1" x14ac:dyDescent="0.25">
      <c r="A30" t="s">
        <v>5778</v>
      </c>
      <c r="B30" t="s">
        <v>3508</v>
      </c>
      <c r="C30" t="s">
        <v>5339</v>
      </c>
      <c r="D30">
        <v>0</v>
      </c>
      <c r="E30" t="s">
        <v>5779</v>
      </c>
      <c r="F30" t="s">
        <v>5780</v>
      </c>
      <c r="G30">
        <v>0</v>
      </c>
      <c r="H30" t="s">
        <v>5781</v>
      </c>
      <c r="I30" t="s">
        <v>90</v>
      </c>
      <c r="J30" t="s">
        <v>5782</v>
      </c>
    </row>
    <row r="31" spans="1:10" ht="15" customHeight="1" x14ac:dyDescent="0.25">
      <c r="A31" t="s">
        <v>5783</v>
      </c>
      <c r="B31" t="s">
        <v>3508</v>
      </c>
      <c r="C31" t="s">
        <v>5784</v>
      </c>
      <c r="D31">
        <v>3</v>
      </c>
      <c r="E31" t="s">
        <v>5785</v>
      </c>
      <c r="F31" t="s">
        <v>5786</v>
      </c>
      <c r="G31">
        <v>3</v>
      </c>
      <c r="H31" t="s">
        <v>5787</v>
      </c>
      <c r="I31" t="s">
        <v>1672</v>
      </c>
    </row>
    <row r="32" spans="1:10" ht="15" customHeight="1" x14ac:dyDescent="0.25">
      <c r="A32" t="s">
        <v>5788</v>
      </c>
      <c r="B32" t="s">
        <v>3508</v>
      </c>
      <c r="C32" t="s">
        <v>5339</v>
      </c>
      <c r="D32">
        <v>2</v>
      </c>
      <c r="E32" t="s">
        <v>5789</v>
      </c>
      <c r="F32" t="s">
        <v>5790</v>
      </c>
      <c r="G32">
        <v>2</v>
      </c>
      <c r="H32" t="s">
        <v>5791</v>
      </c>
      <c r="I32" t="s">
        <v>90</v>
      </c>
      <c r="J32" t="s">
        <v>5792</v>
      </c>
    </row>
    <row r="33" spans="1:10" ht="15" customHeight="1" x14ac:dyDescent="0.25">
      <c r="A33" t="s">
        <v>5793</v>
      </c>
      <c r="B33" t="s">
        <v>3496</v>
      </c>
      <c r="C33" t="s">
        <v>4576</v>
      </c>
      <c r="D33">
        <v>0</v>
      </c>
      <c r="E33" t="s">
        <v>5794</v>
      </c>
      <c r="F33" t="s">
        <v>5795</v>
      </c>
      <c r="G33">
        <v>0</v>
      </c>
      <c r="H33" t="s">
        <v>5793</v>
      </c>
      <c r="I33" t="s">
        <v>90</v>
      </c>
      <c r="J33" t="s">
        <v>5742</v>
      </c>
    </row>
    <row r="34" spans="1:10" ht="15" customHeight="1" x14ac:dyDescent="0.25">
      <c r="A34" t="s">
        <v>5145</v>
      </c>
      <c r="B34" t="s">
        <v>3496</v>
      </c>
      <c r="C34" t="s">
        <v>4576</v>
      </c>
      <c r="D34">
        <v>2</v>
      </c>
      <c r="E34" t="s">
        <v>5796</v>
      </c>
      <c r="F34" t="s">
        <v>5797</v>
      </c>
      <c r="G34">
        <v>2</v>
      </c>
      <c r="H34" t="s">
        <v>5145</v>
      </c>
      <c r="I34" t="s">
        <v>90</v>
      </c>
      <c r="J34" t="s">
        <v>5798</v>
      </c>
    </row>
    <row r="35" spans="1:10" ht="15" customHeight="1" x14ac:dyDescent="0.25">
      <c r="A35" t="s">
        <v>5799</v>
      </c>
      <c r="B35" t="s">
        <v>3496</v>
      </c>
      <c r="C35" t="s">
        <v>5339</v>
      </c>
      <c r="D35">
        <v>3</v>
      </c>
      <c r="E35" t="s">
        <v>5800</v>
      </c>
      <c r="F35" t="s">
        <v>5800</v>
      </c>
      <c r="G35">
        <v>2</v>
      </c>
      <c r="H35" t="s">
        <v>5801</v>
      </c>
      <c r="I35" t="s">
        <v>90</v>
      </c>
      <c r="J35" t="s">
        <v>5802</v>
      </c>
    </row>
    <row r="36" spans="1:10" ht="15" customHeight="1" x14ac:dyDescent="0.25">
      <c r="A36" t="s">
        <v>3994</v>
      </c>
      <c r="B36" t="s">
        <v>4280</v>
      </c>
      <c r="C36" t="s">
        <v>3649</v>
      </c>
      <c r="D36" t="s">
        <v>3989</v>
      </c>
      <c r="E36" t="s">
        <v>5803</v>
      </c>
      <c r="F36" t="s">
        <v>5804</v>
      </c>
      <c r="G36" t="s">
        <v>3989</v>
      </c>
      <c r="H36" t="s">
        <v>3994</v>
      </c>
      <c r="I36" t="s">
        <v>90</v>
      </c>
    </row>
    <row r="37" spans="1:10" ht="15" customHeight="1" x14ac:dyDescent="0.25">
      <c r="A37" t="s">
        <v>5805</v>
      </c>
      <c r="B37" t="s">
        <v>3508</v>
      </c>
      <c r="C37" t="s">
        <v>5339</v>
      </c>
      <c r="D37">
        <v>1</v>
      </c>
      <c r="E37" t="s">
        <v>5806</v>
      </c>
      <c r="F37" t="s">
        <v>5807</v>
      </c>
      <c r="G37">
        <v>1</v>
      </c>
      <c r="H37" t="s">
        <v>5808</v>
      </c>
      <c r="I37" t="s">
        <v>90</v>
      </c>
      <c r="J37" t="s">
        <v>5809</v>
      </c>
    </row>
    <row r="38" spans="1:10" ht="15" customHeight="1" x14ac:dyDescent="0.25">
      <c r="A38" t="s">
        <v>5149</v>
      </c>
      <c r="B38" t="s">
        <v>3496</v>
      </c>
      <c r="C38" t="s">
        <v>5339</v>
      </c>
      <c r="D38">
        <v>1</v>
      </c>
      <c r="E38" t="s">
        <v>5810</v>
      </c>
      <c r="F38" t="s">
        <v>5811</v>
      </c>
      <c r="G38">
        <v>1</v>
      </c>
      <c r="H38" t="s">
        <v>5149</v>
      </c>
      <c r="I38" t="s">
        <v>90</v>
      </c>
      <c r="J38" t="s">
        <v>5802</v>
      </c>
    </row>
    <row r="39" spans="1:10" ht="15" customHeight="1" x14ac:dyDescent="0.25">
      <c r="A39" t="s">
        <v>5812</v>
      </c>
      <c r="B39" t="s">
        <v>3508</v>
      </c>
      <c r="C39" t="s">
        <v>5339</v>
      </c>
      <c r="D39">
        <v>0</v>
      </c>
      <c r="E39" t="s">
        <v>5813</v>
      </c>
      <c r="F39" t="s">
        <v>5814</v>
      </c>
      <c r="G39">
        <v>0</v>
      </c>
      <c r="H39" t="s">
        <v>5815</v>
      </c>
      <c r="I39" t="s">
        <v>90</v>
      </c>
      <c r="J39" t="s">
        <v>5816</v>
      </c>
    </row>
    <row r="40" spans="1:10" ht="15" customHeight="1" x14ac:dyDescent="0.25">
      <c r="A40" t="s">
        <v>5817</v>
      </c>
      <c r="B40" t="s">
        <v>3508</v>
      </c>
      <c r="C40" t="s">
        <v>4576</v>
      </c>
      <c r="D40">
        <v>1</v>
      </c>
      <c r="E40" t="s">
        <v>5648</v>
      </c>
      <c r="F40" t="s">
        <v>5818</v>
      </c>
      <c r="G40">
        <v>1</v>
      </c>
      <c r="H40" t="s">
        <v>5817</v>
      </c>
      <c r="I40" t="s">
        <v>90</v>
      </c>
      <c r="J40" t="s">
        <v>5696</v>
      </c>
    </row>
    <row r="41" spans="1:10" ht="15" customHeight="1" x14ac:dyDescent="0.25">
      <c r="A41" t="s">
        <v>5819</v>
      </c>
      <c r="B41" t="s">
        <v>3508</v>
      </c>
      <c r="C41" t="s">
        <v>5701</v>
      </c>
      <c r="D41">
        <v>2</v>
      </c>
      <c r="E41" t="s">
        <v>5820</v>
      </c>
      <c r="F41" t="s">
        <v>5821</v>
      </c>
      <c r="G41">
        <v>2</v>
      </c>
      <c r="H41" t="s">
        <v>5819</v>
      </c>
      <c r="I41" t="s">
        <v>90</v>
      </c>
      <c r="J41" t="s">
        <v>5714</v>
      </c>
    </row>
    <row r="42" spans="1:10" ht="15" customHeight="1" x14ac:dyDescent="0.25">
      <c r="A42" t="s">
        <v>5822</v>
      </c>
      <c r="B42" t="s">
        <v>3508</v>
      </c>
      <c r="C42" t="s">
        <v>5339</v>
      </c>
      <c r="D42">
        <v>1</v>
      </c>
      <c r="E42" t="s">
        <v>5823</v>
      </c>
      <c r="F42" t="s">
        <v>5824</v>
      </c>
      <c r="G42">
        <v>1</v>
      </c>
      <c r="H42" t="s">
        <v>5822</v>
      </c>
      <c r="I42" t="s">
        <v>90</v>
      </c>
      <c r="J42" t="s">
        <v>5792</v>
      </c>
    </row>
    <row r="43" spans="1:10" ht="15" customHeight="1" x14ac:dyDescent="0.25">
      <c r="A43" t="s">
        <v>5825</v>
      </c>
      <c r="B43" t="s">
        <v>3508</v>
      </c>
      <c r="C43" t="s">
        <v>5701</v>
      </c>
      <c r="D43">
        <v>2</v>
      </c>
      <c r="E43" t="s">
        <v>5826</v>
      </c>
      <c r="F43" t="s">
        <v>5827</v>
      </c>
      <c r="G43">
        <v>2</v>
      </c>
      <c r="H43" t="s">
        <v>5825</v>
      </c>
      <c r="I43" t="s">
        <v>90</v>
      </c>
      <c r="J43" t="s">
        <v>5828</v>
      </c>
    </row>
    <row r="44" spans="1:10" ht="15" customHeight="1" x14ac:dyDescent="0.25">
      <c r="A44" t="s">
        <v>5829</v>
      </c>
      <c r="B44" t="s">
        <v>41</v>
      </c>
      <c r="C44" t="s">
        <v>5701</v>
      </c>
      <c r="D44">
        <v>0</v>
      </c>
      <c r="E44" t="s">
        <v>5830</v>
      </c>
      <c r="F44" t="s">
        <v>5831</v>
      </c>
      <c r="G44">
        <v>0</v>
      </c>
      <c r="H44" t="s">
        <v>5829</v>
      </c>
      <c r="I44" t="s">
        <v>90</v>
      </c>
      <c r="J44" t="s">
        <v>5714</v>
      </c>
    </row>
    <row r="45" spans="1:10" ht="15" customHeight="1" x14ac:dyDescent="0.25">
      <c r="A45" t="s">
        <v>5832</v>
      </c>
      <c r="B45" t="s">
        <v>41</v>
      </c>
      <c r="C45" t="s">
        <v>5701</v>
      </c>
      <c r="D45">
        <v>0</v>
      </c>
      <c r="E45" t="s">
        <v>5833</v>
      </c>
      <c r="F45" t="s">
        <v>5834</v>
      </c>
      <c r="G45">
        <v>0</v>
      </c>
      <c r="H45" t="s">
        <v>5832</v>
      </c>
      <c r="I45" t="s">
        <v>90</v>
      </c>
      <c r="J45" t="s">
        <v>5835</v>
      </c>
    </row>
    <row r="46" spans="1:10" ht="15" customHeight="1" x14ac:dyDescent="0.25">
      <c r="A46" t="s">
        <v>5389</v>
      </c>
      <c r="B46" t="s">
        <v>41</v>
      </c>
      <c r="C46" t="s">
        <v>5701</v>
      </c>
      <c r="D46">
        <v>1</v>
      </c>
      <c r="E46" t="s">
        <v>5836</v>
      </c>
      <c r="F46" t="s">
        <v>5837</v>
      </c>
      <c r="G46">
        <v>1</v>
      </c>
      <c r="H46" t="s">
        <v>5389</v>
      </c>
      <c r="I46" t="s">
        <v>90</v>
      </c>
      <c r="J46" t="s">
        <v>5838</v>
      </c>
    </row>
    <row r="47" spans="1:10" ht="15" customHeight="1" x14ac:dyDescent="0.25">
      <c r="A47" t="s">
        <v>5839</v>
      </c>
      <c r="B47" t="s">
        <v>41</v>
      </c>
      <c r="C47" t="s">
        <v>5339</v>
      </c>
      <c r="D47">
        <v>1</v>
      </c>
      <c r="E47" t="s">
        <v>5840</v>
      </c>
      <c r="F47" t="s">
        <v>5841</v>
      </c>
      <c r="G47">
        <v>1</v>
      </c>
      <c r="H47" t="s">
        <v>5842</v>
      </c>
      <c r="I47" t="s">
        <v>90</v>
      </c>
      <c r="J47" t="s">
        <v>5696</v>
      </c>
    </row>
    <row r="48" spans="1:10" ht="15" customHeight="1" x14ac:dyDescent="0.25">
      <c r="A48" t="s">
        <v>5843</v>
      </c>
      <c r="B48" t="s">
        <v>41</v>
      </c>
      <c r="C48" t="s">
        <v>5701</v>
      </c>
      <c r="D48">
        <v>2</v>
      </c>
      <c r="E48" t="s">
        <v>5844</v>
      </c>
      <c r="F48" t="s">
        <v>5845</v>
      </c>
      <c r="G48">
        <v>2</v>
      </c>
      <c r="H48" t="s">
        <v>5843</v>
      </c>
      <c r="I48" t="s">
        <v>90</v>
      </c>
      <c r="J48" t="s">
        <v>5846</v>
      </c>
    </row>
    <row r="49" spans="1:10" ht="15" customHeight="1" x14ac:dyDescent="0.25">
      <c r="A49" t="s">
        <v>5847</v>
      </c>
      <c r="B49" t="s">
        <v>4280</v>
      </c>
      <c r="C49" t="s">
        <v>4237</v>
      </c>
      <c r="D49" t="s">
        <v>3989</v>
      </c>
      <c r="E49" t="s">
        <v>5848</v>
      </c>
      <c r="F49" t="s">
        <v>3452</v>
      </c>
      <c r="G49" t="s">
        <v>3452</v>
      </c>
      <c r="H49" t="s">
        <v>5847</v>
      </c>
      <c r="I49" t="s">
        <v>90</v>
      </c>
      <c r="J49" t="s">
        <v>5849</v>
      </c>
    </row>
    <row r="50" spans="1:10" ht="15" customHeight="1" x14ac:dyDescent="0.25">
      <c r="A50" t="s">
        <v>5847</v>
      </c>
      <c r="B50" t="s">
        <v>41</v>
      </c>
      <c r="C50" t="s">
        <v>5420</v>
      </c>
      <c r="D50">
        <v>1</v>
      </c>
      <c r="E50" t="s">
        <v>5850</v>
      </c>
      <c r="F50" t="s">
        <v>5851</v>
      </c>
      <c r="G50">
        <v>1</v>
      </c>
      <c r="H50" t="s">
        <v>5847</v>
      </c>
      <c r="I50" t="s">
        <v>5852</v>
      </c>
      <c r="J50" t="s">
        <v>5853</v>
      </c>
    </row>
    <row r="51" spans="1:10" ht="15" customHeight="1" x14ac:dyDescent="0.25">
      <c r="A51" t="s">
        <v>5854</v>
      </c>
      <c r="B51" t="s">
        <v>3508</v>
      </c>
      <c r="C51" t="s">
        <v>4576</v>
      </c>
      <c r="D51">
        <v>1</v>
      </c>
      <c r="E51" t="s">
        <v>5855</v>
      </c>
      <c r="F51" t="s">
        <v>5856</v>
      </c>
      <c r="G51">
        <v>1</v>
      </c>
      <c r="H51" t="s">
        <v>5854</v>
      </c>
      <c r="I51" t="s">
        <v>90</v>
      </c>
      <c r="J51" t="s">
        <v>5714</v>
      </c>
    </row>
    <row r="52" spans="1:10" ht="15" customHeight="1" x14ac:dyDescent="0.25">
      <c r="A52" t="s">
        <v>5857</v>
      </c>
      <c r="B52" t="s">
        <v>3508</v>
      </c>
      <c r="C52" t="s">
        <v>5339</v>
      </c>
      <c r="D52">
        <v>0</v>
      </c>
      <c r="E52" t="s">
        <v>5858</v>
      </c>
      <c r="F52" t="s">
        <v>5859</v>
      </c>
      <c r="G52">
        <v>0</v>
      </c>
      <c r="H52" t="s">
        <v>5857</v>
      </c>
      <c r="I52" t="s">
        <v>90</v>
      </c>
      <c r="J52" t="s">
        <v>5860</v>
      </c>
    </row>
    <row r="53" spans="1:10" ht="15" customHeight="1" x14ac:dyDescent="0.25">
      <c r="A53" t="s">
        <v>5158</v>
      </c>
      <c r="B53" t="s">
        <v>3496</v>
      </c>
      <c r="C53" t="s">
        <v>5339</v>
      </c>
      <c r="D53">
        <v>2</v>
      </c>
      <c r="E53" t="s">
        <v>5861</v>
      </c>
      <c r="F53" t="s">
        <v>5862</v>
      </c>
      <c r="G53">
        <v>2</v>
      </c>
      <c r="H53" t="s">
        <v>5160</v>
      </c>
      <c r="I53" t="s">
        <v>90</v>
      </c>
      <c r="J53" t="s">
        <v>5863</v>
      </c>
    </row>
    <row r="54" spans="1:10" ht="15" customHeight="1" x14ac:dyDescent="0.25">
      <c r="A54" t="s">
        <v>5864</v>
      </c>
      <c r="B54" t="s">
        <v>3496</v>
      </c>
      <c r="C54" t="s">
        <v>4576</v>
      </c>
      <c r="D54">
        <v>3</v>
      </c>
      <c r="E54" t="s">
        <v>5865</v>
      </c>
      <c r="F54" t="s">
        <v>5865</v>
      </c>
      <c r="G54">
        <v>2</v>
      </c>
      <c r="H54" t="s">
        <v>5864</v>
      </c>
      <c r="I54" t="s">
        <v>90</v>
      </c>
      <c r="J54" t="s">
        <v>5751</v>
      </c>
    </row>
    <row r="55" spans="1:10" ht="15" customHeight="1" x14ac:dyDescent="0.25">
      <c r="A55" t="s">
        <v>5866</v>
      </c>
      <c r="B55" t="s">
        <v>3508</v>
      </c>
      <c r="C55" t="s">
        <v>5339</v>
      </c>
      <c r="D55">
        <v>2</v>
      </c>
      <c r="E55" t="s">
        <v>5867</v>
      </c>
      <c r="F55" t="s">
        <v>5868</v>
      </c>
      <c r="G55">
        <v>2</v>
      </c>
      <c r="H55" t="s">
        <v>5869</v>
      </c>
      <c r="I55" t="s">
        <v>90</v>
      </c>
      <c r="J55" t="s">
        <v>5863</v>
      </c>
    </row>
    <row r="56" spans="1:10" ht="15" customHeight="1" x14ac:dyDescent="0.25">
      <c r="A56" t="s">
        <v>5870</v>
      </c>
      <c r="B56" t="s">
        <v>3496</v>
      </c>
      <c r="C56" t="s">
        <v>5420</v>
      </c>
      <c r="D56">
        <v>1</v>
      </c>
      <c r="E56" t="s">
        <v>5850</v>
      </c>
      <c r="F56" t="s">
        <v>5851</v>
      </c>
      <c r="G56">
        <v>1</v>
      </c>
      <c r="H56" t="s">
        <v>5870</v>
      </c>
      <c r="I56" t="s">
        <v>5852</v>
      </c>
      <c r="J56" t="s">
        <v>5853</v>
      </c>
    </row>
    <row r="57" spans="1:10" ht="15" customHeight="1" x14ac:dyDescent="0.25">
      <c r="A57" t="s">
        <v>5871</v>
      </c>
      <c r="B57" t="s">
        <v>41</v>
      </c>
      <c r="C57" t="s">
        <v>5701</v>
      </c>
      <c r="D57">
        <v>1</v>
      </c>
      <c r="E57" t="s">
        <v>5872</v>
      </c>
      <c r="F57" t="s">
        <v>5873</v>
      </c>
      <c r="G57">
        <v>1</v>
      </c>
      <c r="H57" t="s">
        <v>5874</v>
      </c>
      <c r="I57" t="s">
        <v>90</v>
      </c>
      <c r="J57" t="s">
        <v>5875</v>
      </c>
    </row>
    <row r="58" spans="1:10" ht="15" customHeight="1" x14ac:dyDescent="0.25">
      <c r="A58" t="s">
        <v>5876</v>
      </c>
      <c r="B58" t="s">
        <v>41</v>
      </c>
      <c r="C58" t="s">
        <v>5701</v>
      </c>
      <c r="D58">
        <v>1</v>
      </c>
      <c r="E58" t="s">
        <v>5877</v>
      </c>
      <c r="F58" t="s">
        <v>5878</v>
      </c>
      <c r="G58">
        <v>1</v>
      </c>
      <c r="H58" t="s">
        <v>5879</v>
      </c>
      <c r="I58" t="s">
        <v>90</v>
      </c>
      <c r="J58" t="s">
        <v>5880</v>
      </c>
    </row>
    <row r="59" spans="1:10" ht="15" customHeight="1" x14ac:dyDescent="0.25">
      <c r="A59" t="s">
        <v>5881</v>
      </c>
      <c r="B59" t="s">
        <v>3508</v>
      </c>
      <c r="C59" t="s">
        <v>4576</v>
      </c>
      <c r="D59">
        <v>2</v>
      </c>
      <c r="E59" t="s">
        <v>5882</v>
      </c>
      <c r="F59" t="s">
        <v>5882</v>
      </c>
      <c r="G59">
        <v>1</v>
      </c>
      <c r="H59" t="s">
        <v>5883</v>
      </c>
      <c r="I59" t="s">
        <v>90</v>
      </c>
      <c r="J59" t="s">
        <v>5809</v>
      </c>
    </row>
    <row r="60" spans="1:10" ht="15" customHeight="1" x14ac:dyDescent="0.25">
      <c r="A60" t="s">
        <v>3438</v>
      </c>
      <c r="B60" t="s">
        <v>3508</v>
      </c>
      <c r="C60" t="s">
        <v>5701</v>
      </c>
      <c r="D60">
        <v>2</v>
      </c>
      <c r="E60" t="s">
        <v>5884</v>
      </c>
      <c r="F60" t="s">
        <v>5885</v>
      </c>
      <c r="G60">
        <v>2</v>
      </c>
      <c r="H60" t="s">
        <v>3438</v>
      </c>
      <c r="I60" t="s">
        <v>90</v>
      </c>
      <c r="J60" t="s">
        <v>5886</v>
      </c>
    </row>
    <row r="61" spans="1:10" ht="15" customHeight="1" x14ac:dyDescent="0.25">
      <c r="A61" t="s">
        <v>5887</v>
      </c>
      <c r="B61" t="s">
        <v>4280</v>
      </c>
      <c r="C61" t="s">
        <v>3649</v>
      </c>
      <c r="D61" t="s">
        <v>3989</v>
      </c>
      <c r="E61" t="s">
        <v>5888</v>
      </c>
      <c r="F61" t="s">
        <v>3452</v>
      </c>
      <c r="G61" t="s">
        <v>3989</v>
      </c>
      <c r="H61" t="s">
        <v>5887</v>
      </c>
      <c r="I61" t="s">
        <v>90</v>
      </c>
    </row>
    <row r="62" spans="1:10" ht="15" customHeight="1" x14ac:dyDescent="0.25">
      <c r="A62" t="s">
        <v>5889</v>
      </c>
      <c r="B62" t="s">
        <v>41</v>
      </c>
      <c r="C62" t="s">
        <v>5339</v>
      </c>
      <c r="D62">
        <v>1</v>
      </c>
      <c r="E62" t="s">
        <v>5890</v>
      </c>
      <c r="F62" t="s">
        <v>5891</v>
      </c>
      <c r="G62">
        <v>1</v>
      </c>
      <c r="H62" t="s">
        <v>5892</v>
      </c>
      <c r="I62" t="s">
        <v>90</v>
      </c>
      <c r="J62" t="s">
        <v>5792</v>
      </c>
    </row>
    <row r="63" spans="1:10" ht="15" customHeight="1" x14ac:dyDescent="0.25">
      <c r="A63" t="s">
        <v>4251</v>
      </c>
      <c r="B63" t="s">
        <v>4280</v>
      </c>
      <c r="C63" t="s">
        <v>4237</v>
      </c>
      <c r="D63" t="s">
        <v>3989</v>
      </c>
      <c r="E63" t="s">
        <v>5893</v>
      </c>
      <c r="F63" t="s">
        <v>3452</v>
      </c>
      <c r="G63" t="s">
        <v>3452</v>
      </c>
      <c r="H63" t="s">
        <v>4251</v>
      </c>
      <c r="I63" t="s">
        <v>90</v>
      </c>
      <c r="J63" t="s">
        <v>5849</v>
      </c>
    </row>
    <row r="64" spans="1:10" ht="15" customHeight="1" x14ac:dyDescent="0.25">
      <c r="A64" t="s">
        <v>5894</v>
      </c>
      <c r="B64" t="s">
        <v>3540</v>
      </c>
      <c r="C64" t="s">
        <v>5339</v>
      </c>
      <c r="D64">
        <v>1</v>
      </c>
      <c r="E64" t="s">
        <v>5895</v>
      </c>
      <c r="F64" t="s">
        <v>5896</v>
      </c>
      <c r="G64">
        <v>1</v>
      </c>
      <c r="H64" t="s">
        <v>3452</v>
      </c>
      <c r="I64" t="s">
        <v>3452</v>
      </c>
    </row>
    <row r="65" spans="1:10" ht="15" customHeight="1" x14ac:dyDescent="0.25">
      <c r="A65" t="s">
        <v>5897</v>
      </c>
      <c r="B65" t="s">
        <v>41</v>
      </c>
      <c r="C65" t="s">
        <v>5420</v>
      </c>
      <c r="D65">
        <v>1</v>
      </c>
      <c r="E65" t="s">
        <v>5850</v>
      </c>
      <c r="F65" t="s">
        <v>5851</v>
      </c>
      <c r="G65">
        <v>1</v>
      </c>
      <c r="H65" t="s">
        <v>5897</v>
      </c>
      <c r="I65" t="s">
        <v>5852</v>
      </c>
      <c r="J65" t="s">
        <v>5898</v>
      </c>
    </row>
    <row r="66" spans="1:10" ht="15" customHeight="1" x14ac:dyDescent="0.25">
      <c r="A66" t="s">
        <v>5899</v>
      </c>
      <c r="B66" t="s">
        <v>41</v>
      </c>
      <c r="C66" t="s">
        <v>5339</v>
      </c>
      <c r="D66">
        <v>0</v>
      </c>
      <c r="E66" t="s">
        <v>5900</v>
      </c>
      <c r="F66" t="s">
        <v>5901</v>
      </c>
      <c r="G66">
        <v>0</v>
      </c>
      <c r="H66" t="s">
        <v>5899</v>
      </c>
      <c r="I66" t="s">
        <v>90</v>
      </c>
      <c r="J66" t="s">
        <v>5696</v>
      </c>
    </row>
    <row r="67" spans="1:10" ht="15" customHeight="1" x14ac:dyDescent="0.25">
      <c r="A67" t="s">
        <v>5902</v>
      </c>
      <c r="B67" t="s">
        <v>3496</v>
      </c>
      <c r="C67" t="s">
        <v>4576</v>
      </c>
      <c r="D67">
        <v>3</v>
      </c>
      <c r="E67" t="s">
        <v>5903</v>
      </c>
      <c r="F67" t="s">
        <v>5904</v>
      </c>
      <c r="G67">
        <v>3</v>
      </c>
      <c r="H67" t="s">
        <v>5905</v>
      </c>
      <c r="I67" t="s">
        <v>90</v>
      </c>
      <c r="J67" t="s">
        <v>5906</v>
      </c>
    </row>
    <row r="68" spans="1:10" ht="15" customHeight="1" x14ac:dyDescent="0.25">
      <c r="A68" t="s">
        <v>4561</v>
      </c>
      <c r="B68" t="s">
        <v>3508</v>
      </c>
      <c r="C68" t="s">
        <v>5701</v>
      </c>
      <c r="D68">
        <v>0</v>
      </c>
      <c r="E68" t="s">
        <v>5907</v>
      </c>
      <c r="F68" t="s">
        <v>5907</v>
      </c>
      <c r="G68">
        <v>1</v>
      </c>
      <c r="H68" t="s">
        <v>4561</v>
      </c>
      <c r="I68" t="s">
        <v>1621</v>
      </c>
      <c r="J68" t="s">
        <v>5734</v>
      </c>
    </row>
    <row r="69" spans="1:10" ht="15" customHeight="1" x14ac:dyDescent="0.25">
      <c r="A69" t="s">
        <v>5908</v>
      </c>
      <c r="B69" t="s">
        <v>3496</v>
      </c>
      <c r="C69" t="s">
        <v>5701</v>
      </c>
      <c r="D69">
        <v>1</v>
      </c>
      <c r="E69" t="s">
        <v>5909</v>
      </c>
      <c r="F69" t="s">
        <v>5910</v>
      </c>
      <c r="G69">
        <v>1</v>
      </c>
      <c r="H69" t="s">
        <v>5911</v>
      </c>
      <c r="I69" t="s">
        <v>90</v>
      </c>
      <c r="J69" t="s">
        <v>5912</v>
      </c>
    </row>
    <row r="70" spans="1:10" ht="15" customHeight="1" x14ac:dyDescent="0.25">
      <c r="A70" t="s">
        <v>5913</v>
      </c>
      <c r="B70" t="s">
        <v>3508</v>
      </c>
      <c r="C70" t="s">
        <v>5339</v>
      </c>
      <c r="D70">
        <v>1</v>
      </c>
      <c r="E70" t="s">
        <v>5914</v>
      </c>
      <c r="F70" t="s">
        <v>5915</v>
      </c>
      <c r="G70">
        <v>1</v>
      </c>
      <c r="H70" t="s">
        <v>5913</v>
      </c>
      <c r="I70" t="s">
        <v>90</v>
      </c>
      <c r="J70" t="s">
        <v>5916</v>
      </c>
    </row>
    <row r="71" spans="1:10" ht="15" customHeight="1" x14ac:dyDescent="0.25">
      <c r="A71" t="s">
        <v>5917</v>
      </c>
      <c r="B71" t="s">
        <v>3508</v>
      </c>
      <c r="C71" t="s">
        <v>5339</v>
      </c>
      <c r="D71">
        <v>1</v>
      </c>
      <c r="E71" t="s">
        <v>5918</v>
      </c>
      <c r="F71" t="s">
        <v>5918</v>
      </c>
      <c r="G71">
        <v>0</v>
      </c>
      <c r="H71" t="s">
        <v>5917</v>
      </c>
      <c r="I71" t="s">
        <v>90</v>
      </c>
      <c r="J71" t="s">
        <v>5919</v>
      </c>
    </row>
    <row r="72" spans="1:10" ht="15" customHeight="1" x14ac:dyDescent="0.25">
      <c r="A72" t="s">
        <v>5920</v>
      </c>
      <c r="B72" t="s">
        <v>41</v>
      </c>
      <c r="C72" t="s">
        <v>5339</v>
      </c>
      <c r="D72">
        <v>1</v>
      </c>
      <c r="E72" t="s">
        <v>5921</v>
      </c>
      <c r="F72" t="s">
        <v>5922</v>
      </c>
      <c r="G72">
        <v>1</v>
      </c>
      <c r="H72" t="s">
        <v>5923</v>
      </c>
      <c r="I72" t="s">
        <v>90</v>
      </c>
      <c r="J72" t="s">
        <v>5696</v>
      </c>
    </row>
    <row r="73" spans="1:10" ht="15" customHeight="1" x14ac:dyDescent="0.25">
      <c r="A73" t="s">
        <v>5924</v>
      </c>
      <c r="B73" t="s">
        <v>3496</v>
      </c>
      <c r="C73" t="s">
        <v>5339</v>
      </c>
      <c r="D73" t="s">
        <v>5925</v>
      </c>
      <c r="E73" t="s">
        <v>5926</v>
      </c>
      <c r="F73" t="s">
        <v>5927</v>
      </c>
      <c r="G73" t="s">
        <v>5925</v>
      </c>
      <c r="H73" t="s">
        <v>5924</v>
      </c>
      <c r="I73" t="s">
        <v>90</v>
      </c>
      <c r="J73" t="s">
        <v>5928</v>
      </c>
    </row>
    <row r="74" spans="1:10" ht="15" customHeight="1" x14ac:dyDescent="0.25">
      <c r="A74" t="s">
        <v>5343</v>
      </c>
      <c r="B74" t="s">
        <v>3496</v>
      </c>
      <c r="C74" t="s">
        <v>5339</v>
      </c>
      <c r="D74">
        <v>1</v>
      </c>
      <c r="E74" t="s">
        <v>5929</v>
      </c>
      <c r="F74" t="s">
        <v>5930</v>
      </c>
      <c r="G74">
        <v>1</v>
      </c>
      <c r="H74" t="s">
        <v>5345</v>
      </c>
      <c r="I74" t="s">
        <v>90</v>
      </c>
      <c r="J74" t="s">
        <v>5931</v>
      </c>
    </row>
    <row r="75" spans="1:10" ht="15" customHeight="1" x14ac:dyDescent="0.25">
      <c r="A75" t="s">
        <v>5932</v>
      </c>
      <c r="B75" t="s">
        <v>4280</v>
      </c>
      <c r="C75" t="s">
        <v>4237</v>
      </c>
      <c r="D75" t="s">
        <v>3989</v>
      </c>
      <c r="E75" t="s">
        <v>5933</v>
      </c>
      <c r="F75" t="s">
        <v>3452</v>
      </c>
      <c r="G75" t="s">
        <v>3452</v>
      </c>
      <c r="H75" t="s">
        <v>5932</v>
      </c>
      <c r="I75" t="s">
        <v>90</v>
      </c>
      <c r="J75" t="s">
        <v>5849</v>
      </c>
    </row>
    <row r="76" spans="1:10" ht="15" customHeight="1" x14ac:dyDescent="0.25">
      <c r="A76" t="s">
        <v>5934</v>
      </c>
      <c r="B76" t="s">
        <v>3508</v>
      </c>
      <c r="C76" t="s">
        <v>5701</v>
      </c>
      <c r="D76">
        <v>1</v>
      </c>
      <c r="E76" t="s">
        <v>5935</v>
      </c>
      <c r="F76" t="s">
        <v>5936</v>
      </c>
      <c r="G76">
        <v>1</v>
      </c>
      <c r="H76" t="s">
        <v>5934</v>
      </c>
      <c r="I76" t="s">
        <v>90</v>
      </c>
      <c r="J76" t="s">
        <v>5937</v>
      </c>
    </row>
    <row r="77" spans="1:10" ht="15" customHeight="1" x14ac:dyDescent="0.25">
      <c r="A77" t="s">
        <v>5938</v>
      </c>
      <c r="B77" t="s">
        <v>3508</v>
      </c>
      <c r="C77" t="s">
        <v>5420</v>
      </c>
      <c r="D77">
        <v>1</v>
      </c>
      <c r="E77" t="s">
        <v>5939</v>
      </c>
      <c r="F77" t="s">
        <v>5940</v>
      </c>
      <c r="G77">
        <v>1</v>
      </c>
      <c r="H77" t="s">
        <v>5938</v>
      </c>
      <c r="I77" t="s">
        <v>5852</v>
      </c>
      <c r="J77" t="s">
        <v>5941</v>
      </c>
    </row>
    <row r="78" spans="1:10" ht="15" customHeight="1" x14ac:dyDescent="0.25">
      <c r="A78" t="s">
        <v>5942</v>
      </c>
      <c r="B78" t="s">
        <v>3508</v>
      </c>
      <c r="C78" t="s">
        <v>5339</v>
      </c>
      <c r="D78">
        <v>1</v>
      </c>
      <c r="E78" t="s">
        <v>5943</v>
      </c>
      <c r="F78" t="s">
        <v>5944</v>
      </c>
      <c r="G78">
        <v>1</v>
      </c>
      <c r="H78" t="s">
        <v>5945</v>
      </c>
      <c r="I78" t="s">
        <v>90</v>
      </c>
      <c r="J78" t="s">
        <v>5742</v>
      </c>
    </row>
    <row r="79" spans="1:10" ht="15" customHeight="1" x14ac:dyDescent="0.25">
      <c r="A79" t="s">
        <v>5946</v>
      </c>
      <c r="B79" t="s">
        <v>3508</v>
      </c>
      <c r="C79" t="s">
        <v>5701</v>
      </c>
      <c r="D79">
        <v>0</v>
      </c>
      <c r="E79" t="s">
        <v>5947</v>
      </c>
      <c r="F79" t="s">
        <v>5948</v>
      </c>
      <c r="G79">
        <v>0</v>
      </c>
      <c r="H79" t="s">
        <v>5949</v>
      </c>
      <c r="I79" t="s">
        <v>90</v>
      </c>
      <c r="J79" t="s">
        <v>5756</v>
      </c>
    </row>
    <row r="80" spans="1:10" ht="15" customHeight="1" x14ac:dyDescent="0.25">
      <c r="A80" t="s">
        <v>5950</v>
      </c>
      <c r="B80" t="s">
        <v>3508</v>
      </c>
      <c r="C80" t="s">
        <v>5339</v>
      </c>
      <c r="D80">
        <v>2</v>
      </c>
      <c r="E80" t="s">
        <v>5951</v>
      </c>
      <c r="F80" t="s">
        <v>5951</v>
      </c>
      <c r="G80">
        <v>1</v>
      </c>
      <c r="H80" t="s">
        <v>5950</v>
      </c>
      <c r="I80" t="s">
        <v>90</v>
      </c>
      <c r="J80" t="s">
        <v>5718</v>
      </c>
    </row>
    <row r="81" spans="1:10" ht="15" customHeight="1" x14ac:dyDescent="0.25">
      <c r="A81" t="s">
        <v>5175</v>
      </c>
      <c r="B81" t="s">
        <v>3496</v>
      </c>
      <c r="C81" t="s">
        <v>4576</v>
      </c>
      <c r="D81">
        <v>2</v>
      </c>
      <c r="E81" t="s">
        <v>5952</v>
      </c>
      <c r="F81" t="s">
        <v>5952</v>
      </c>
      <c r="G81">
        <v>1</v>
      </c>
      <c r="H81" t="s">
        <v>5175</v>
      </c>
      <c r="I81" t="s">
        <v>90</v>
      </c>
      <c r="J81" t="s">
        <v>5828</v>
      </c>
    </row>
    <row r="82" spans="1:10" ht="15" customHeight="1" x14ac:dyDescent="0.25">
      <c r="A82" t="s">
        <v>5953</v>
      </c>
      <c r="B82" t="s">
        <v>3508</v>
      </c>
      <c r="C82" t="s">
        <v>5339</v>
      </c>
      <c r="D82">
        <v>0</v>
      </c>
      <c r="E82" t="s">
        <v>5954</v>
      </c>
      <c r="F82" t="s">
        <v>5955</v>
      </c>
      <c r="G82">
        <v>0</v>
      </c>
      <c r="H82" t="s">
        <v>5956</v>
      </c>
      <c r="I82" t="s">
        <v>90</v>
      </c>
      <c r="J82" t="s">
        <v>5957</v>
      </c>
    </row>
    <row r="83" spans="1:10" ht="15" customHeight="1" x14ac:dyDescent="0.25">
      <c r="A83" t="s">
        <v>5958</v>
      </c>
      <c r="B83" t="s">
        <v>3508</v>
      </c>
      <c r="C83" t="s">
        <v>5701</v>
      </c>
      <c r="D83">
        <v>3</v>
      </c>
      <c r="E83" t="s">
        <v>5959</v>
      </c>
      <c r="F83" t="s">
        <v>5960</v>
      </c>
      <c r="G83">
        <v>3</v>
      </c>
      <c r="H83" t="s">
        <v>5958</v>
      </c>
      <c r="I83" t="s">
        <v>90</v>
      </c>
      <c r="J83" t="s">
        <v>5961</v>
      </c>
    </row>
    <row r="84" spans="1:10" ht="15" customHeight="1" x14ac:dyDescent="0.25">
      <c r="A84" t="s">
        <v>5177</v>
      </c>
      <c r="B84" t="s">
        <v>3508</v>
      </c>
      <c r="C84" t="s">
        <v>4576</v>
      </c>
      <c r="D84">
        <v>1</v>
      </c>
      <c r="E84" t="s">
        <v>5962</v>
      </c>
      <c r="F84" t="s">
        <v>5963</v>
      </c>
      <c r="G84">
        <v>1</v>
      </c>
      <c r="H84" t="s">
        <v>5177</v>
      </c>
      <c r="I84" t="s">
        <v>90</v>
      </c>
      <c r="J84" t="s">
        <v>5964</v>
      </c>
    </row>
    <row r="85" spans="1:10" ht="15" customHeight="1" x14ac:dyDescent="0.25">
      <c r="A85" t="s">
        <v>5965</v>
      </c>
      <c r="B85" t="s">
        <v>3496</v>
      </c>
      <c r="C85" t="s">
        <v>5339</v>
      </c>
      <c r="D85">
        <v>1</v>
      </c>
      <c r="E85" t="s">
        <v>5966</v>
      </c>
      <c r="F85" t="s">
        <v>5966</v>
      </c>
      <c r="G85">
        <v>0</v>
      </c>
      <c r="H85" t="s">
        <v>5965</v>
      </c>
      <c r="I85" t="s">
        <v>90</v>
      </c>
      <c r="J85" t="s">
        <v>5967</v>
      </c>
    </row>
    <row r="86" spans="1:10" ht="15" customHeight="1" x14ac:dyDescent="0.25">
      <c r="A86" t="s">
        <v>5968</v>
      </c>
      <c r="B86" t="s">
        <v>3508</v>
      </c>
      <c r="C86" t="s">
        <v>5339</v>
      </c>
      <c r="D86">
        <v>1</v>
      </c>
      <c r="E86" t="s">
        <v>5969</v>
      </c>
      <c r="F86" t="s">
        <v>5970</v>
      </c>
      <c r="G86">
        <v>1</v>
      </c>
      <c r="H86" t="s">
        <v>5968</v>
      </c>
      <c r="I86" t="s">
        <v>90</v>
      </c>
      <c r="J86" t="s">
        <v>5971</v>
      </c>
    </row>
    <row r="87" spans="1:10" ht="15" customHeight="1" x14ac:dyDescent="0.25">
      <c r="A87" t="s">
        <v>5972</v>
      </c>
      <c r="B87" t="s">
        <v>3496</v>
      </c>
      <c r="C87" t="s">
        <v>5701</v>
      </c>
      <c r="D87">
        <v>1</v>
      </c>
      <c r="E87" t="s">
        <v>5973</v>
      </c>
      <c r="F87" t="s">
        <v>5974</v>
      </c>
      <c r="G87">
        <v>1</v>
      </c>
      <c r="H87" t="s">
        <v>5972</v>
      </c>
      <c r="I87" t="s">
        <v>90</v>
      </c>
      <c r="J87" t="s">
        <v>5975</v>
      </c>
    </row>
    <row r="88" spans="1:10" ht="15" customHeight="1" x14ac:dyDescent="0.25">
      <c r="A88" t="s">
        <v>5185</v>
      </c>
      <c r="B88" t="s">
        <v>3508</v>
      </c>
      <c r="C88" t="s">
        <v>4576</v>
      </c>
      <c r="D88">
        <v>1</v>
      </c>
      <c r="E88" t="s">
        <v>5976</v>
      </c>
      <c r="F88" t="s">
        <v>5977</v>
      </c>
      <c r="G88">
        <v>1</v>
      </c>
      <c r="H88" t="s">
        <v>5187</v>
      </c>
      <c r="I88" t="s">
        <v>90</v>
      </c>
      <c r="J88" t="s">
        <v>5978</v>
      </c>
    </row>
    <row r="89" spans="1:10" ht="15" customHeight="1" x14ac:dyDescent="0.25">
      <c r="A89" t="s">
        <v>5979</v>
      </c>
      <c r="B89" t="s">
        <v>3496</v>
      </c>
      <c r="C89" t="s">
        <v>5701</v>
      </c>
      <c r="D89">
        <v>2</v>
      </c>
      <c r="E89" t="s">
        <v>5980</v>
      </c>
      <c r="F89" t="s">
        <v>5981</v>
      </c>
      <c r="G89">
        <v>2</v>
      </c>
      <c r="H89" t="s">
        <v>5982</v>
      </c>
      <c r="I89" t="s">
        <v>90</v>
      </c>
      <c r="J89" t="s">
        <v>5983</v>
      </c>
    </row>
    <row r="90" spans="1:10" ht="15" customHeight="1" x14ac:dyDescent="0.25">
      <c r="A90" t="s">
        <v>5984</v>
      </c>
      <c r="B90" t="s">
        <v>41</v>
      </c>
      <c r="C90" t="s">
        <v>5420</v>
      </c>
      <c r="D90">
        <v>1</v>
      </c>
      <c r="E90" t="s">
        <v>5850</v>
      </c>
      <c r="F90" t="s">
        <v>5851</v>
      </c>
      <c r="G90">
        <v>1</v>
      </c>
      <c r="H90" t="s">
        <v>5984</v>
      </c>
      <c r="I90" t="s">
        <v>2361</v>
      </c>
      <c r="J90" t="s">
        <v>5985</v>
      </c>
    </row>
    <row r="91" spans="1:10" ht="15" customHeight="1" x14ac:dyDescent="0.25">
      <c r="A91" t="s">
        <v>5986</v>
      </c>
      <c r="B91" t="s">
        <v>3508</v>
      </c>
      <c r="C91" t="s">
        <v>5701</v>
      </c>
      <c r="D91">
        <v>1</v>
      </c>
      <c r="E91" t="s">
        <v>5987</v>
      </c>
      <c r="F91" t="s">
        <v>5988</v>
      </c>
      <c r="G91">
        <v>1</v>
      </c>
      <c r="H91" t="s">
        <v>5986</v>
      </c>
      <c r="I91" t="s">
        <v>90</v>
      </c>
      <c r="J91" t="s">
        <v>5756</v>
      </c>
    </row>
    <row r="92" spans="1:10" ht="15" customHeight="1" x14ac:dyDescent="0.25">
      <c r="A92" t="s">
        <v>5188</v>
      </c>
      <c r="B92" t="s">
        <v>3508</v>
      </c>
      <c r="C92" t="s">
        <v>4576</v>
      </c>
      <c r="D92">
        <v>1</v>
      </c>
      <c r="E92" t="s">
        <v>5989</v>
      </c>
      <c r="F92" t="s">
        <v>5990</v>
      </c>
      <c r="G92">
        <v>1</v>
      </c>
      <c r="H92" t="s">
        <v>5190</v>
      </c>
      <c r="I92" t="s">
        <v>90</v>
      </c>
      <c r="J92" t="s">
        <v>5991</v>
      </c>
    </row>
    <row r="93" spans="1:10" ht="15" customHeight="1" x14ac:dyDescent="0.25">
      <c r="A93" t="s">
        <v>5191</v>
      </c>
      <c r="B93" t="s">
        <v>3508</v>
      </c>
      <c r="C93" t="s">
        <v>5339</v>
      </c>
      <c r="D93">
        <v>2</v>
      </c>
      <c r="E93" t="s">
        <v>5992</v>
      </c>
      <c r="F93" t="s">
        <v>5993</v>
      </c>
      <c r="G93">
        <v>2</v>
      </c>
      <c r="H93" t="s">
        <v>5193</v>
      </c>
      <c r="I93" t="s">
        <v>90</v>
      </c>
      <c r="J93" t="s">
        <v>5718</v>
      </c>
    </row>
    <row r="94" spans="1:10" ht="15" customHeight="1" x14ac:dyDescent="0.25">
      <c r="A94" t="s">
        <v>5994</v>
      </c>
      <c r="B94" t="s">
        <v>3508</v>
      </c>
      <c r="C94" t="s">
        <v>5701</v>
      </c>
      <c r="D94">
        <v>1</v>
      </c>
      <c r="E94" t="s">
        <v>5995</v>
      </c>
      <c r="F94" t="s">
        <v>5996</v>
      </c>
      <c r="G94">
        <v>1</v>
      </c>
      <c r="H94" t="s">
        <v>5994</v>
      </c>
      <c r="I94" t="s">
        <v>90</v>
      </c>
      <c r="J94" t="s">
        <v>5756</v>
      </c>
    </row>
    <row r="95" spans="1:10" ht="15" customHeight="1" x14ac:dyDescent="0.25">
      <c r="A95" t="s">
        <v>5997</v>
      </c>
      <c r="B95" t="s">
        <v>41</v>
      </c>
      <c r="C95" t="s">
        <v>5339</v>
      </c>
      <c r="D95">
        <v>0</v>
      </c>
      <c r="E95" t="s">
        <v>5998</v>
      </c>
      <c r="F95" t="s">
        <v>5999</v>
      </c>
      <c r="G95">
        <v>0</v>
      </c>
      <c r="H95" t="s">
        <v>5997</v>
      </c>
      <c r="I95" t="s">
        <v>90</v>
      </c>
      <c r="J95" t="s">
        <v>5714</v>
      </c>
    </row>
    <row r="96" spans="1:10" ht="15" customHeight="1" x14ac:dyDescent="0.25">
      <c r="A96" t="s">
        <v>6000</v>
      </c>
      <c r="B96" t="s">
        <v>41</v>
      </c>
      <c r="C96" t="s">
        <v>5701</v>
      </c>
      <c r="D96">
        <v>1</v>
      </c>
      <c r="E96" t="s">
        <v>6001</v>
      </c>
      <c r="F96" t="s">
        <v>6002</v>
      </c>
      <c r="G96">
        <v>1</v>
      </c>
      <c r="H96" t="s">
        <v>6003</v>
      </c>
      <c r="I96" t="s">
        <v>90</v>
      </c>
      <c r="J96" t="s">
        <v>6004</v>
      </c>
    </row>
    <row r="97" spans="1:10" ht="15" customHeight="1" x14ac:dyDescent="0.25">
      <c r="A97" t="s">
        <v>6005</v>
      </c>
      <c r="B97" t="s">
        <v>3508</v>
      </c>
      <c r="C97" t="s">
        <v>4576</v>
      </c>
      <c r="D97">
        <v>1</v>
      </c>
      <c r="E97" t="s">
        <v>5644</v>
      </c>
      <c r="F97" t="s">
        <v>6006</v>
      </c>
      <c r="G97">
        <v>1</v>
      </c>
      <c r="H97" t="s">
        <v>6005</v>
      </c>
      <c r="I97" t="s">
        <v>90</v>
      </c>
      <c r="J97" t="s">
        <v>5696</v>
      </c>
    </row>
    <row r="98" spans="1:10" ht="15" customHeight="1" x14ac:dyDescent="0.25">
      <c r="A98" t="s">
        <v>6007</v>
      </c>
      <c r="B98" t="s">
        <v>3508</v>
      </c>
      <c r="C98" t="s">
        <v>5420</v>
      </c>
      <c r="D98">
        <v>1</v>
      </c>
      <c r="E98" t="s">
        <v>5850</v>
      </c>
      <c r="F98" t="s">
        <v>5851</v>
      </c>
      <c r="G98">
        <v>1</v>
      </c>
      <c r="H98" t="s">
        <v>6007</v>
      </c>
      <c r="I98" t="s">
        <v>2361</v>
      </c>
      <c r="J98" t="s">
        <v>5853</v>
      </c>
    </row>
    <row r="99" spans="1:10" ht="15" customHeight="1" x14ac:dyDescent="0.25">
      <c r="A99" t="s">
        <v>6008</v>
      </c>
      <c r="B99" t="s">
        <v>3508</v>
      </c>
      <c r="C99" t="s">
        <v>5339</v>
      </c>
      <c r="D99">
        <v>1</v>
      </c>
      <c r="E99" t="s">
        <v>6009</v>
      </c>
      <c r="F99" t="s">
        <v>6010</v>
      </c>
      <c r="G99">
        <v>1</v>
      </c>
      <c r="H99" t="s">
        <v>6011</v>
      </c>
      <c r="I99" t="s">
        <v>90</v>
      </c>
      <c r="J99" t="s">
        <v>5718</v>
      </c>
    </row>
    <row r="100" spans="1:10" ht="15" customHeight="1" x14ac:dyDescent="0.25">
      <c r="A100" t="s">
        <v>6012</v>
      </c>
      <c r="B100" t="s">
        <v>3508</v>
      </c>
      <c r="C100" t="s">
        <v>5420</v>
      </c>
      <c r="D100">
        <v>1</v>
      </c>
      <c r="E100" t="s">
        <v>5850</v>
      </c>
      <c r="F100" t="s">
        <v>5851</v>
      </c>
      <c r="G100">
        <v>1</v>
      </c>
      <c r="H100" t="s">
        <v>6012</v>
      </c>
      <c r="I100" t="s">
        <v>2361</v>
      </c>
      <c r="J100" t="s">
        <v>5985</v>
      </c>
    </row>
    <row r="101" spans="1:10" ht="15" customHeight="1" x14ac:dyDescent="0.25">
      <c r="A101" t="s">
        <v>6013</v>
      </c>
      <c r="B101" t="s">
        <v>3496</v>
      </c>
      <c r="C101" t="s">
        <v>5701</v>
      </c>
      <c r="D101">
        <v>1</v>
      </c>
      <c r="E101" t="s">
        <v>6014</v>
      </c>
      <c r="F101" t="s">
        <v>6015</v>
      </c>
      <c r="G101">
        <v>1</v>
      </c>
      <c r="H101" t="s">
        <v>6016</v>
      </c>
      <c r="I101" t="s">
        <v>90</v>
      </c>
      <c r="J101" t="s">
        <v>5756</v>
      </c>
    </row>
    <row r="102" spans="1:10" ht="15" customHeight="1" x14ac:dyDescent="0.25">
      <c r="A102" t="s">
        <v>6017</v>
      </c>
      <c r="B102" t="s">
        <v>41</v>
      </c>
      <c r="C102" t="s">
        <v>5701</v>
      </c>
      <c r="D102">
        <v>0</v>
      </c>
      <c r="E102" t="s">
        <v>6018</v>
      </c>
      <c r="F102" t="s">
        <v>6019</v>
      </c>
      <c r="G102">
        <v>0</v>
      </c>
      <c r="H102" t="s">
        <v>6020</v>
      </c>
      <c r="I102" t="s">
        <v>90</v>
      </c>
      <c r="J102" t="s">
        <v>5747</v>
      </c>
    </row>
    <row r="103" spans="1:10" ht="15" customHeight="1" x14ac:dyDescent="0.25">
      <c r="A103" t="s">
        <v>6021</v>
      </c>
      <c r="B103" t="s">
        <v>3496</v>
      </c>
      <c r="C103" t="s">
        <v>5701</v>
      </c>
      <c r="D103">
        <v>0</v>
      </c>
      <c r="E103" t="s">
        <v>6022</v>
      </c>
      <c r="F103" t="s">
        <v>6023</v>
      </c>
      <c r="G103">
        <v>0</v>
      </c>
      <c r="H103" t="s">
        <v>6024</v>
      </c>
      <c r="I103" t="s">
        <v>90</v>
      </c>
      <c r="J103" t="s">
        <v>5756</v>
      </c>
    </row>
    <row r="104" spans="1:10" ht="15" customHeight="1" x14ac:dyDescent="0.25">
      <c r="A104" t="s">
        <v>5111</v>
      </c>
      <c r="B104" t="s">
        <v>4280</v>
      </c>
      <c r="C104" t="s">
        <v>4237</v>
      </c>
      <c r="D104" t="s">
        <v>3989</v>
      </c>
      <c r="E104" t="s">
        <v>6025</v>
      </c>
      <c r="F104" t="s">
        <v>3452</v>
      </c>
      <c r="G104" t="s">
        <v>3452</v>
      </c>
      <c r="H104" t="s">
        <v>5111</v>
      </c>
      <c r="I104" t="s">
        <v>38</v>
      </c>
      <c r="J104" t="s">
        <v>5849</v>
      </c>
    </row>
    <row r="105" spans="1:10" ht="15" customHeight="1" x14ac:dyDescent="0.25">
      <c r="A105" t="s">
        <v>6026</v>
      </c>
      <c r="B105" t="s">
        <v>41</v>
      </c>
      <c r="C105" t="s">
        <v>5339</v>
      </c>
      <c r="D105">
        <v>1</v>
      </c>
      <c r="E105" t="s">
        <v>6027</v>
      </c>
      <c r="F105" t="s">
        <v>6027</v>
      </c>
      <c r="G105">
        <v>0</v>
      </c>
      <c r="H105" t="s">
        <v>6026</v>
      </c>
      <c r="I105" t="s">
        <v>90</v>
      </c>
      <c r="J105" t="s">
        <v>5983</v>
      </c>
    </row>
    <row r="106" spans="1:10" ht="15" customHeight="1" x14ac:dyDescent="0.25">
      <c r="A106" t="s">
        <v>6028</v>
      </c>
      <c r="B106" t="s">
        <v>41</v>
      </c>
      <c r="C106" t="s">
        <v>5701</v>
      </c>
      <c r="D106">
        <v>1</v>
      </c>
      <c r="E106" t="s">
        <v>6029</v>
      </c>
      <c r="F106" t="s">
        <v>6030</v>
      </c>
      <c r="G106">
        <v>1</v>
      </c>
      <c r="H106" t="s">
        <v>6028</v>
      </c>
      <c r="I106" t="s">
        <v>90</v>
      </c>
      <c r="J106" t="s">
        <v>5714</v>
      </c>
    </row>
    <row r="107" spans="1:10" ht="15" customHeight="1" x14ac:dyDescent="0.25">
      <c r="A107" t="s">
        <v>6031</v>
      </c>
      <c r="B107" t="s">
        <v>41</v>
      </c>
      <c r="C107" t="s">
        <v>5420</v>
      </c>
      <c r="D107">
        <v>1</v>
      </c>
      <c r="E107" t="s">
        <v>6032</v>
      </c>
      <c r="F107" t="s">
        <v>6033</v>
      </c>
      <c r="G107">
        <v>1</v>
      </c>
      <c r="H107" t="s">
        <v>6031</v>
      </c>
      <c r="I107" t="s">
        <v>2361</v>
      </c>
      <c r="J107" t="s">
        <v>5941</v>
      </c>
    </row>
    <row r="108" spans="1:10" ht="15" customHeight="1" x14ac:dyDescent="0.25">
      <c r="A108" t="s">
        <v>6034</v>
      </c>
      <c r="B108" t="s">
        <v>41</v>
      </c>
      <c r="C108" t="s">
        <v>5701</v>
      </c>
      <c r="D108">
        <v>2</v>
      </c>
      <c r="E108" t="s">
        <v>6035</v>
      </c>
      <c r="F108" t="s">
        <v>6036</v>
      </c>
      <c r="G108">
        <v>2</v>
      </c>
      <c r="H108" t="s">
        <v>6037</v>
      </c>
      <c r="I108" t="s">
        <v>90</v>
      </c>
      <c r="J108" t="s">
        <v>6038</v>
      </c>
    </row>
    <row r="109" spans="1:10" ht="15" customHeight="1" x14ac:dyDescent="0.25">
      <c r="A109" t="s">
        <v>6039</v>
      </c>
      <c r="B109" t="s">
        <v>3508</v>
      </c>
      <c r="C109" t="s">
        <v>5701</v>
      </c>
      <c r="D109">
        <v>1</v>
      </c>
      <c r="E109" t="s">
        <v>6040</v>
      </c>
      <c r="F109" t="s">
        <v>6041</v>
      </c>
      <c r="G109">
        <v>1</v>
      </c>
      <c r="H109" t="s">
        <v>6042</v>
      </c>
      <c r="I109" t="s">
        <v>90</v>
      </c>
      <c r="J109" t="s">
        <v>5828</v>
      </c>
    </row>
    <row r="110" spans="1:10" ht="15" customHeight="1" x14ac:dyDescent="0.25">
      <c r="A110" t="s">
        <v>6043</v>
      </c>
      <c r="B110" t="s">
        <v>3508</v>
      </c>
      <c r="C110" t="s">
        <v>5701</v>
      </c>
      <c r="D110">
        <v>1</v>
      </c>
      <c r="E110" t="s">
        <v>6044</v>
      </c>
      <c r="F110" t="s">
        <v>6045</v>
      </c>
      <c r="G110">
        <v>1</v>
      </c>
      <c r="H110" t="s">
        <v>6043</v>
      </c>
      <c r="I110" t="s">
        <v>90</v>
      </c>
      <c r="J110" t="s">
        <v>5714</v>
      </c>
    </row>
    <row r="111" spans="1:10" ht="15" customHeight="1" x14ac:dyDescent="0.25">
      <c r="A111" t="s">
        <v>6046</v>
      </c>
      <c r="B111" t="s">
        <v>41</v>
      </c>
      <c r="C111" t="s">
        <v>5339</v>
      </c>
      <c r="D111">
        <v>1</v>
      </c>
      <c r="E111" t="s">
        <v>6047</v>
      </c>
      <c r="F111" t="s">
        <v>6048</v>
      </c>
      <c r="G111">
        <v>1</v>
      </c>
      <c r="H111" t="s">
        <v>6046</v>
      </c>
      <c r="I111" t="s">
        <v>90</v>
      </c>
      <c r="J111" t="s">
        <v>6049</v>
      </c>
    </row>
    <row r="112" spans="1:10" ht="15" customHeight="1" x14ac:dyDescent="0.25">
      <c r="A112" t="s">
        <v>6050</v>
      </c>
      <c r="B112" t="s">
        <v>3496</v>
      </c>
      <c r="C112" t="s">
        <v>5701</v>
      </c>
      <c r="D112">
        <v>2</v>
      </c>
      <c r="E112" t="s">
        <v>6051</v>
      </c>
      <c r="F112" t="s">
        <v>6052</v>
      </c>
      <c r="G112">
        <v>2</v>
      </c>
      <c r="H112" t="s">
        <v>6050</v>
      </c>
      <c r="I112" t="s">
        <v>90</v>
      </c>
      <c r="J112" t="s">
        <v>5714</v>
      </c>
    </row>
    <row r="113" spans="1:10" ht="15" customHeight="1" x14ac:dyDescent="0.25">
      <c r="A113" t="s">
        <v>6053</v>
      </c>
      <c r="B113" t="s">
        <v>3496</v>
      </c>
      <c r="C113" t="s">
        <v>5339</v>
      </c>
      <c r="D113">
        <v>2</v>
      </c>
      <c r="E113" t="s">
        <v>6054</v>
      </c>
      <c r="F113" t="s">
        <v>6055</v>
      </c>
      <c r="G113">
        <v>2</v>
      </c>
      <c r="H113" t="s">
        <v>6053</v>
      </c>
      <c r="I113" t="s">
        <v>90</v>
      </c>
      <c r="J113" t="s">
        <v>5978</v>
      </c>
    </row>
    <row r="114" spans="1:10" ht="15" customHeight="1" x14ac:dyDescent="0.25">
      <c r="A114" t="s">
        <v>6056</v>
      </c>
      <c r="B114" t="s">
        <v>3508</v>
      </c>
      <c r="C114" t="s">
        <v>5339</v>
      </c>
      <c r="D114">
        <v>1</v>
      </c>
      <c r="E114" t="s">
        <v>6057</v>
      </c>
      <c r="F114" t="s">
        <v>6057</v>
      </c>
      <c r="G114">
        <v>0</v>
      </c>
      <c r="H114" t="s">
        <v>6058</v>
      </c>
      <c r="I114" t="s">
        <v>90</v>
      </c>
      <c r="J114" t="s">
        <v>6059</v>
      </c>
    </row>
    <row r="115" spans="1:10" ht="15" customHeight="1" x14ac:dyDescent="0.25">
      <c r="A115" t="s">
        <v>6060</v>
      </c>
      <c r="B115" t="s">
        <v>3508</v>
      </c>
      <c r="C115" t="s">
        <v>4576</v>
      </c>
      <c r="D115">
        <v>1</v>
      </c>
      <c r="E115" t="s">
        <v>6061</v>
      </c>
      <c r="F115" t="s">
        <v>6062</v>
      </c>
      <c r="G115">
        <v>1</v>
      </c>
      <c r="H115" t="s">
        <v>6063</v>
      </c>
      <c r="I115" t="s">
        <v>90</v>
      </c>
      <c r="J115" t="s">
        <v>5756</v>
      </c>
    </row>
    <row r="116" spans="1:10" ht="15" customHeight="1" x14ac:dyDescent="0.25">
      <c r="A116" t="s">
        <v>6064</v>
      </c>
      <c r="B116" t="s">
        <v>3508</v>
      </c>
      <c r="C116" t="s">
        <v>4576</v>
      </c>
      <c r="D116">
        <v>1</v>
      </c>
      <c r="E116" t="s">
        <v>6065</v>
      </c>
      <c r="F116" t="s">
        <v>6066</v>
      </c>
      <c r="G116">
        <v>1</v>
      </c>
      <c r="H116" t="s">
        <v>6064</v>
      </c>
      <c r="I116" t="s">
        <v>90</v>
      </c>
      <c r="J116" t="s">
        <v>5906</v>
      </c>
    </row>
    <row r="117" spans="1:10" ht="15" customHeight="1" x14ac:dyDescent="0.25">
      <c r="A117" t="s">
        <v>4245</v>
      </c>
      <c r="B117" t="s">
        <v>4280</v>
      </c>
      <c r="C117" t="s">
        <v>4237</v>
      </c>
      <c r="D117" t="s">
        <v>3989</v>
      </c>
      <c r="E117" t="s">
        <v>6067</v>
      </c>
      <c r="F117" t="s">
        <v>3452</v>
      </c>
      <c r="G117" t="s">
        <v>3452</v>
      </c>
      <c r="H117" t="s">
        <v>4245</v>
      </c>
      <c r="I117" t="s">
        <v>90</v>
      </c>
      <c r="J117" t="s">
        <v>5849</v>
      </c>
    </row>
    <row r="118" spans="1:10" ht="15" customHeight="1" x14ac:dyDescent="0.25">
      <c r="A118" t="s">
        <v>6068</v>
      </c>
      <c r="B118" t="s">
        <v>3508</v>
      </c>
      <c r="C118" t="s">
        <v>5339</v>
      </c>
      <c r="D118">
        <v>0</v>
      </c>
      <c r="E118" t="s">
        <v>6069</v>
      </c>
      <c r="F118" t="s">
        <v>6070</v>
      </c>
      <c r="G118">
        <v>0</v>
      </c>
      <c r="H118" t="s">
        <v>6068</v>
      </c>
      <c r="I118" t="s">
        <v>90</v>
      </c>
      <c r="J118" t="s">
        <v>5916</v>
      </c>
    </row>
    <row r="119" spans="1:10" ht="15" customHeight="1" x14ac:dyDescent="0.25">
      <c r="A119" t="s">
        <v>6071</v>
      </c>
      <c r="B119" t="s">
        <v>41</v>
      </c>
      <c r="C119" t="s">
        <v>5701</v>
      </c>
      <c r="D119">
        <v>1</v>
      </c>
      <c r="E119" t="s">
        <v>6072</v>
      </c>
      <c r="F119" t="s">
        <v>6073</v>
      </c>
      <c r="G119">
        <v>1</v>
      </c>
      <c r="H119" t="s">
        <v>6074</v>
      </c>
      <c r="I119" t="s">
        <v>90</v>
      </c>
      <c r="J119" t="s">
        <v>6075</v>
      </c>
    </row>
    <row r="120" spans="1:10" ht="15" customHeight="1" x14ac:dyDescent="0.25">
      <c r="A120" t="s">
        <v>5666</v>
      </c>
      <c r="B120" t="s">
        <v>3540</v>
      </c>
      <c r="C120" t="s">
        <v>5420</v>
      </c>
      <c r="D120">
        <v>1</v>
      </c>
      <c r="E120" s="3" t="s">
        <v>6076</v>
      </c>
      <c r="F120" s="3" t="s">
        <v>6076</v>
      </c>
      <c r="G120" s="3">
        <v>0</v>
      </c>
      <c r="H120" t="s">
        <v>3452</v>
      </c>
      <c r="I120" t="s">
        <v>160</v>
      </c>
    </row>
    <row r="121" spans="1:10" ht="15" customHeight="1" x14ac:dyDescent="0.25">
      <c r="A121" t="s">
        <v>6077</v>
      </c>
      <c r="B121" t="s">
        <v>3508</v>
      </c>
      <c r="C121" t="s">
        <v>5420</v>
      </c>
      <c r="D121">
        <v>1</v>
      </c>
      <c r="E121" t="s">
        <v>6078</v>
      </c>
      <c r="F121" t="s">
        <v>6079</v>
      </c>
      <c r="G121">
        <v>1</v>
      </c>
      <c r="H121" t="s">
        <v>6077</v>
      </c>
      <c r="I121" t="s">
        <v>2361</v>
      </c>
      <c r="J121" t="s">
        <v>6080</v>
      </c>
    </row>
    <row r="122" spans="1:10" ht="15" customHeight="1" x14ac:dyDescent="0.25">
      <c r="A122" t="s">
        <v>6081</v>
      </c>
      <c r="B122" t="s">
        <v>3496</v>
      </c>
      <c r="C122" t="s">
        <v>4576</v>
      </c>
      <c r="D122">
        <v>2</v>
      </c>
      <c r="E122" t="s">
        <v>6082</v>
      </c>
      <c r="F122" t="s">
        <v>6083</v>
      </c>
      <c r="G122">
        <v>2</v>
      </c>
      <c r="H122" t="s">
        <v>6081</v>
      </c>
      <c r="I122" t="s">
        <v>90</v>
      </c>
      <c r="J122" t="s">
        <v>6075</v>
      </c>
    </row>
    <row r="123" spans="1:10" ht="15" customHeight="1" x14ac:dyDescent="0.25">
      <c r="A123" t="s">
        <v>6084</v>
      </c>
      <c r="B123" t="s">
        <v>3508</v>
      </c>
      <c r="C123" t="s">
        <v>5420</v>
      </c>
      <c r="D123">
        <v>1</v>
      </c>
      <c r="E123" t="s">
        <v>5850</v>
      </c>
      <c r="F123" t="s">
        <v>5851</v>
      </c>
      <c r="G123">
        <v>1</v>
      </c>
      <c r="H123" t="s">
        <v>6084</v>
      </c>
      <c r="I123" t="s">
        <v>2361</v>
      </c>
      <c r="J123" t="s">
        <v>5853</v>
      </c>
    </row>
    <row r="124" spans="1:10" ht="15" customHeight="1" x14ac:dyDescent="0.25">
      <c r="A124" t="s">
        <v>6085</v>
      </c>
      <c r="B124" t="s">
        <v>41</v>
      </c>
      <c r="C124" t="s">
        <v>5420</v>
      </c>
      <c r="D124">
        <v>1</v>
      </c>
      <c r="E124" t="s">
        <v>5850</v>
      </c>
      <c r="F124" t="s">
        <v>5851</v>
      </c>
      <c r="G124">
        <v>1</v>
      </c>
      <c r="H124" t="s">
        <v>6085</v>
      </c>
      <c r="I124" t="s">
        <v>2361</v>
      </c>
      <c r="J124" t="s">
        <v>5985</v>
      </c>
    </row>
    <row r="125" spans="1:10" ht="15" customHeight="1" x14ac:dyDescent="0.25">
      <c r="A125" t="s">
        <v>6086</v>
      </c>
      <c r="B125" t="s">
        <v>41</v>
      </c>
      <c r="C125" t="s">
        <v>5339</v>
      </c>
      <c r="D125">
        <v>1</v>
      </c>
      <c r="E125" t="s">
        <v>6087</v>
      </c>
      <c r="F125" t="s">
        <v>6088</v>
      </c>
      <c r="G125">
        <v>1</v>
      </c>
      <c r="H125" t="s">
        <v>6086</v>
      </c>
      <c r="I125" t="s">
        <v>90</v>
      </c>
      <c r="J125" t="s">
        <v>5798</v>
      </c>
    </row>
    <row r="126" spans="1:10" ht="15" customHeight="1" x14ac:dyDescent="0.25">
      <c r="A126" t="s">
        <v>6089</v>
      </c>
      <c r="B126" t="s">
        <v>3508</v>
      </c>
      <c r="C126" t="s">
        <v>5339</v>
      </c>
      <c r="D126">
        <v>2</v>
      </c>
      <c r="E126" t="s">
        <v>6090</v>
      </c>
      <c r="F126" t="s">
        <v>6091</v>
      </c>
      <c r="G126">
        <v>2</v>
      </c>
      <c r="H126" t="s">
        <v>6092</v>
      </c>
      <c r="I126" t="s">
        <v>90</v>
      </c>
      <c r="J126" t="s">
        <v>6093</v>
      </c>
    </row>
    <row r="127" spans="1:10" ht="15" customHeight="1" x14ac:dyDescent="0.25">
      <c r="A127" t="s">
        <v>4672</v>
      </c>
      <c r="B127" t="s">
        <v>41</v>
      </c>
      <c r="C127" t="s">
        <v>5701</v>
      </c>
      <c r="D127">
        <v>1</v>
      </c>
      <c r="E127" t="s">
        <v>6094</v>
      </c>
      <c r="F127" t="s">
        <v>6094</v>
      </c>
      <c r="G127">
        <v>1</v>
      </c>
      <c r="H127" t="s">
        <v>4675</v>
      </c>
      <c r="I127" t="s">
        <v>1046</v>
      </c>
      <c r="J127" t="s">
        <v>5734</v>
      </c>
    </row>
    <row r="128" spans="1:10" ht="15" customHeight="1" x14ac:dyDescent="0.25">
      <c r="A128" t="s">
        <v>6095</v>
      </c>
      <c r="B128" t="s">
        <v>3496</v>
      </c>
      <c r="C128" t="s">
        <v>5339</v>
      </c>
      <c r="D128">
        <v>1</v>
      </c>
      <c r="E128" t="s">
        <v>6096</v>
      </c>
      <c r="F128" t="s">
        <v>6097</v>
      </c>
      <c r="G128">
        <v>1</v>
      </c>
      <c r="H128" t="s">
        <v>6098</v>
      </c>
      <c r="I128" t="s">
        <v>90</v>
      </c>
      <c r="J128" t="s">
        <v>5906</v>
      </c>
    </row>
    <row r="129" spans="1:10" ht="15" customHeight="1" x14ac:dyDescent="0.25">
      <c r="A129" t="s">
        <v>6099</v>
      </c>
      <c r="B129" t="s">
        <v>3496</v>
      </c>
      <c r="C129" t="s">
        <v>4576</v>
      </c>
      <c r="D129">
        <v>1</v>
      </c>
      <c r="E129" t="s">
        <v>6100</v>
      </c>
      <c r="F129" t="s">
        <v>6101</v>
      </c>
      <c r="G129">
        <v>1</v>
      </c>
      <c r="H129" t="s">
        <v>6102</v>
      </c>
      <c r="I129" t="s">
        <v>90</v>
      </c>
      <c r="J129" t="s">
        <v>6103</v>
      </c>
    </row>
    <row r="130" spans="1:10" ht="15" customHeight="1" x14ac:dyDescent="0.25">
      <c r="A130" t="s">
        <v>6104</v>
      </c>
      <c r="B130" t="s">
        <v>41</v>
      </c>
      <c r="C130" t="s">
        <v>5420</v>
      </c>
      <c r="D130">
        <v>1</v>
      </c>
      <c r="E130" t="s">
        <v>6105</v>
      </c>
      <c r="F130" t="s">
        <v>6106</v>
      </c>
      <c r="G130">
        <v>1</v>
      </c>
      <c r="H130" t="s">
        <v>6104</v>
      </c>
      <c r="I130" t="s">
        <v>2361</v>
      </c>
      <c r="J130" t="s">
        <v>6080</v>
      </c>
    </row>
    <row r="131" spans="1:10" ht="15" customHeight="1" x14ac:dyDescent="0.25">
      <c r="A131" t="s">
        <v>6107</v>
      </c>
      <c r="B131" t="s">
        <v>3496</v>
      </c>
      <c r="C131" t="s">
        <v>5339</v>
      </c>
      <c r="D131" t="s">
        <v>5925</v>
      </c>
      <c r="E131" t="s">
        <v>6108</v>
      </c>
      <c r="F131" t="s">
        <v>6109</v>
      </c>
      <c r="G131" t="s">
        <v>5925</v>
      </c>
      <c r="H131" t="s">
        <v>6107</v>
      </c>
      <c r="I131" t="s">
        <v>90</v>
      </c>
      <c r="J131" t="s">
        <v>6110</v>
      </c>
    </row>
    <row r="132" spans="1:10" ht="15" customHeight="1" x14ac:dyDescent="0.25">
      <c r="A132" t="s">
        <v>6111</v>
      </c>
      <c r="B132" t="s">
        <v>3508</v>
      </c>
      <c r="C132" t="s">
        <v>5701</v>
      </c>
      <c r="D132">
        <v>0</v>
      </c>
      <c r="E132" t="s">
        <v>6112</v>
      </c>
      <c r="F132" t="s">
        <v>6113</v>
      </c>
      <c r="G132">
        <v>0</v>
      </c>
      <c r="H132" t="s">
        <v>6114</v>
      </c>
      <c r="I132" t="s">
        <v>90</v>
      </c>
      <c r="J132" t="s">
        <v>5756</v>
      </c>
    </row>
    <row r="133" spans="1:10" ht="15" customHeight="1" x14ac:dyDescent="0.25">
      <c r="A133" t="s">
        <v>6115</v>
      </c>
      <c r="B133" t="s">
        <v>3508</v>
      </c>
      <c r="C133" t="s">
        <v>4576</v>
      </c>
      <c r="D133">
        <v>1</v>
      </c>
      <c r="E133" t="s">
        <v>6116</v>
      </c>
      <c r="F133" t="s">
        <v>6117</v>
      </c>
      <c r="G133">
        <v>1</v>
      </c>
      <c r="H133" t="s">
        <v>6115</v>
      </c>
      <c r="I133" t="s">
        <v>90</v>
      </c>
      <c r="J133" t="s">
        <v>5718</v>
      </c>
    </row>
    <row r="134" spans="1:10" ht="15" customHeight="1" x14ac:dyDescent="0.25">
      <c r="A134" t="s">
        <v>6118</v>
      </c>
      <c r="B134" t="s">
        <v>3496</v>
      </c>
      <c r="C134" t="s">
        <v>5784</v>
      </c>
      <c r="D134">
        <v>5</v>
      </c>
      <c r="E134" t="s">
        <v>6119</v>
      </c>
      <c r="F134" t="s">
        <v>6119</v>
      </c>
      <c r="G134">
        <v>4</v>
      </c>
      <c r="H134" t="s">
        <v>6120</v>
      </c>
      <c r="I134" t="s">
        <v>1672</v>
      </c>
    </row>
    <row r="135" spans="1:10" ht="15" customHeight="1" x14ac:dyDescent="0.25">
      <c r="A135" t="s">
        <v>6121</v>
      </c>
      <c r="B135" t="s">
        <v>41</v>
      </c>
      <c r="C135" t="s">
        <v>5420</v>
      </c>
      <c r="D135">
        <v>1</v>
      </c>
      <c r="E135" t="s">
        <v>6122</v>
      </c>
      <c r="F135" t="s">
        <v>6123</v>
      </c>
      <c r="G135">
        <v>1</v>
      </c>
      <c r="H135" t="s">
        <v>6121</v>
      </c>
      <c r="I135" t="s">
        <v>2361</v>
      </c>
      <c r="J135" t="s">
        <v>5941</v>
      </c>
    </row>
    <row r="136" spans="1:10" ht="15" customHeight="1" x14ac:dyDescent="0.25">
      <c r="A136" t="s">
        <v>5676</v>
      </c>
      <c r="B136" t="s">
        <v>3540</v>
      </c>
      <c r="C136" t="s">
        <v>5701</v>
      </c>
      <c r="D136">
        <v>0</v>
      </c>
      <c r="E136" t="s">
        <v>6124</v>
      </c>
      <c r="F136" t="s">
        <v>6125</v>
      </c>
      <c r="G136">
        <v>0</v>
      </c>
      <c r="H136" t="s">
        <v>5676</v>
      </c>
      <c r="I136" t="s">
        <v>90</v>
      </c>
      <c r="J136" t="s">
        <v>5732</v>
      </c>
    </row>
    <row r="137" spans="1:10" ht="15" customHeight="1" x14ac:dyDescent="0.25">
      <c r="A137" t="s">
        <v>6126</v>
      </c>
      <c r="B137" t="s">
        <v>3496</v>
      </c>
      <c r="C137" t="s">
        <v>5339</v>
      </c>
      <c r="D137">
        <v>3</v>
      </c>
      <c r="E137" t="s">
        <v>6127</v>
      </c>
      <c r="F137" t="s">
        <v>6127</v>
      </c>
      <c r="G137">
        <v>2</v>
      </c>
      <c r="H137" t="s">
        <v>6126</v>
      </c>
      <c r="I137" t="s">
        <v>90</v>
      </c>
      <c r="J137" t="s">
        <v>5971</v>
      </c>
    </row>
    <row r="138" spans="1:10" ht="15" customHeight="1" x14ac:dyDescent="0.25">
      <c r="A138" t="s">
        <v>6128</v>
      </c>
      <c r="B138" t="s">
        <v>3508</v>
      </c>
      <c r="C138" t="s">
        <v>4576</v>
      </c>
      <c r="D138">
        <v>1</v>
      </c>
      <c r="E138" t="s">
        <v>6129</v>
      </c>
      <c r="F138" t="s">
        <v>6130</v>
      </c>
      <c r="G138">
        <v>1</v>
      </c>
      <c r="H138" t="s">
        <v>6131</v>
      </c>
      <c r="I138" t="s">
        <v>90</v>
      </c>
      <c r="J138" t="s">
        <v>5863</v>
      </c>
    </row>
    <row r="139" spans="1:10" ht="15" customHeight="1" x14ac:dyDescent="0.25">
      <c r="A139" t="s">
        <v>6132</v>
      </c>
      <c r="B139" t="s">
        <v>3496</v>
      </c>
      <c r="C139" t="s">
        <v>5339</v>
      </c>
      <c r="D139">
        <v>0</v>
      </c>
      <c r="E139" t="s">
        <v>6133</v>
      </c>
      <c r="F139" t="s">
        <v>6134</v>
      </c>
      <c r="G139">
        <v>0</v>
      </c>
      <c r="H139" t="s">
        <v>6132</v>
      </c>
      <c r="I139" t="s">
        <v>90</v>
      </c>
      <c r="J139" t="s">
        <v>6135</v>
      </c>
    </row>
    <row r="140" spans="1:10" ht="15" customHeight="1" x14ac:dyDescent="0.25">
      <c r="A140" t="s">
        <v>6136</v>
      </c>
      <c r="B140" t="s">
        <v>41</v>
      </c>
      <c r="C140" t="s">
        <v>5339</v>
      </c>
      <c r="D140">
        <v>1</v>
      </c>
      <c r="E140" t="s">
        <v>6137</v>
      </c>
      <c r="F140" t="s">
        <v>6138</v>
      </c>
      <c r="G140">
        <v>1</v>
      </c>
      <c r="H140" t="s">
        <v>6136</v>
      </c>
      <c r="I140" t="s">
        <v>90</v>
      </c>
      <c r="J140" t="s">
        <v>5802</v>
      </c>
    </row>
    <row r="141" spans="1:10" ht="15" customHeight="1" x14ac:dyDescent="0.25">
      <c r="A141" t="s">
        <v>6139</v>
      </c>
      <c r="B141" t="s">
        <v>4280</v>
      </c>
      <c r="C141" t="s">
        <v>4237</v>
      </c>
      <c r="D141" t="s">
        <v>3989</v>
      </c>
      <c r="E141" t="s">
        <v>6140</v>
      </c>
      <c r="F141" t="s">
        <v>3452</v>
      </c>
      <c r="G141" t="s">
        <v>3452</v>
      </c>
      <c r="H141" t="s">
        <v>6139</v>
      </c>
      <c r="I141" t="s">
        <v>90</v>
      </c>
      <c r="J141" t="s">
        <v>5849</v>
      </c>
    </row>
    <row r="142" spans="1:10" ht="15" customHeight="1" x14ac:dyDescent="0.25">
      <c r="A142" t="s">
        <v>6141</v>
      </c>
      <c r="B142" t="s">
        <v>41</v>
      </c>
      <c r="C142" t="s">
        <v>5701</v>
      </c>
      <c r="D142">
        <v>2</v>
      </c>
      <c r="E142" t="s">
        <v>6142</v>
      </c>
      <c r="F142" t="s">
        <v>6143</v>
      </c>
      <c r="G142">
        <v>2</v>
      </c>
      <c r="H142" t="s">
        <v>6144</v>
      </c>
      <c r="I142" t="s">
        <v>90</v>
      </c>
      <c r="J142" t="s">
        <v>5714</v>
      </c>
    </row>
    <row r="143" spans="1:10" ht="15" customHeight="1" x14ac:dyDescent="0.25">
      <c r="A143" t="s">
        <v>6145</v>
      </c>
      <c r="B143" t="s">
        <v>3496</v>
      </c>
      <c r="C143" t="s">
        <v>5339</v>
      </c>
      <c r="D143">
        <v>1</v>
      </c>
      <c r="E143" t="s">
        <v>6146</v>
      </c>
      <c r="F143" t="s">
        <v>6146</v>
      </c>
      <c r="G143">
        <v>0</v>
      </c>
      <c r="H143" t="s">
        <v>6147</v>
      </c>
      <c r="I143" t="s">
        <v>90</v>
      </c>
      <c r="J143" t="s">
        <v>5756</v>
      </c>
    </row>
    <row r="144" spans="1:10" ht="15" customHeight="1" x14ac:dyDescent="0.25">
      <c r="A144" t="s">
        <v>6148</v>
      </c>
      <c r="B144" t="s">
        <v>41</v>
      </c>
      <c r="C144" t="s">
        <v>5339</v>
      </c>
      <c r="D144">
        <v>1</v>
      </c>
      <c r="E144" t="s">
        <v>6149</v>
      </c>
      <c r="F144" t="s">
        <v>6150</v>
      </c>
      <c r="G144">
        <v>1</v>
      </c>
      <c r="H144" t="s">
        <v>6151</v>
      </c>
      <c r="I144" t="s">
        <v>90</v>
      </c>
      <c r="J144" t="s">
        <v>6110</v>
      </c>
    </row>
    <row r="145" spans="1:10" ht="15" customHeight="1" x14ac:dyDescent="0.25">
      <c r="A145" t="s">
        <v>6152</v>
      </c>
      <c r="B145" t="s">
        <v>41</v>
      </c>
      <c r="C145" t="s">
        <v>5701</v>
      </c>
      <c r="D145">
        <v>1</v>
      </c>
      <c r="E145" t="s">
        <v>6153</v>
      </c>
      <c r="F145" t="s">
        <v>6154</v>
      </c>
      <c r="G145">
        <v>1</v>
      </c>
      <c r="H145" t="s">
        <v>6155</v>
      </c>
      <c r="I145" t="s">
        <v>90</v>
      </c>
      <c r="J145" t="s">
        <v>5732</v>
      </c>
    </row>
    <row r="146" spans="1:10" ht="15" customHeight="1" x14ac:dyDescent="0.25">
      <c r="A146" t="s">
        <v>6156</v>
      </c>
      <c r="B146" t="s">
        <v>41</v>
      </c>
      <c r="C146" t="s">
        <v>5701</v>
      </c>
      <c r="D146">
        <v>1</v>
      </c>
      <c r="E146" t="s">
        <v>6157</v>
      </c>
      <c r="F146" t="s">
        <v>6158</v>
      </c>
      <c r="G146">
        <v>1</v>
      </c>
      <c r="H146" t="s">
        <v>6159</v>
      </c>
      <c r="I146" t="s">
        <v>90</v>
      </c>
      <c r="J146" t="s">
        <v>6160</v>
      </c>
    </row>
    <row r="147" spans="1:10" ht="15" customHeight="1" x14ac:dyDescent="0.25">
      <c r="A147" t="s">
        <v>6161</v>
      </c>
      <c r="B147" t="s">
        <v>3508</v>
      </c>
      <c r="C147" t="s">
        <v>5339</v>
      </c>
      <c r="D147">
        <v>1</v>
      </c>
      <c r="E147" t="s">
        <v>6162</v>
      </c>
      <c r="F147" t="s">
        <v>6163</v>
      </c>
      <c r="G147">
        <v>1</v>
      </c>
      <c r="H147" t="s">
        <v>6164</v>
      </c>
      <c r="I147" t="s">
        <v>90</v>
      </c>
      <c r="J147" t="s">
        <v>6165</v>
      </c>
    </row>
    <row r="148" spans="1:10" ht="15" customHeight="1" x14ac:dyDescent="0.25">
      <c r="A148" t="s">
        <v>6166</v>
      </c>
      <c r="B148" t="s">
        <v>3508</v>
      </c>
      <c r="C148" t="s">
        <v>5701</v>
      </c>
      <c r="D148">
        <v>2</v>
      </c>
      <c r="E148" t="s">
        <v>6167</v>
      </c>
      <c r="F148" t="s">
        <v>6168</v>
      </c>
      <c r="G148">
        <v>2</v>
      </c>
      <c r="H148" t="s">
        <v>6166</v>
      </c>
      <c r="I148" t="s">
        <v>90</v>
      </c>
      <c r="J148" t="s">
        <v>6004</v>
      </c>
    </row>
    <row r="149" spans="1:10" ht="15" customHeight="1" x14ac:dyDescent="0.25">
      <c r="A149" t="s">
        <v>6169</v>
      </c>
      <c r="B149" t="s">
        <v>41</v>
      </c>
      <c r="C149" t="s">
        <v>5339</v>
      </c>
      <c r="D149">
        <v>0</v>
      </c>
      <c r="E149" t="s">
        <v>6170</v>
      </c>
      <c r="F149" t="s">
        <v>6171</v>
      </c>
      <c r="G149">
        <v>0</v>
      </c>
      <c r="H149" t="s">
        <v>6169</v>
      </c>
      <c r="I149" t="s">
        <v>90</v>
      </c>
      <c r="J149" t="s">
        <v>5687</v>
      </c>
    </row>
    <row r="150" spans="1:10" ht="15" customHeight="1" x14ac:dyDescent="0.25">
      <c r="A150" t="s">
        <v>6172</v>
      </c>
      <c r="B150" t="s">
        <v>3508</v>
      </c>
      <c r="C150" t="s">
        <v>5701</v>
      </c>
      <c r="D150">
        <v>1</v>
      </c>
      <c r="E150" t="s">
        <v>6173</v>
      </c>
      <c r="F150" t="s">
        <v>6174</v>
      </c>
      <c r="G150">
        <v>1</v>
      </c>
      <c r="H150" t="s">
        <v>6172</v>
      </c>
      <c r="I150" t="s">
        <v>90</v>
      </c>
      <c r="J150" t="s">
        <v>5983</v>
      </c>
    </row>
    <row r="151" spans="1:10" ht="15" customHeight="1" x14ac:dyDescent="0.25">
      <c r="A151" t="s">
        <v>5123</v>
      </c>
      <c r="B151" t="s">
        <v>4280</v>
      </c>
      <c r="C151" t="s">
        <v>4237</v>
      </c>
      <c r="D151" t="s">
        <v>3989</v>
      </c>
      <c r="E151" t="s">
        <v>6175</v>
      </c>
      <c r="F151" t="s">
        <v>3452</v>
      </c>
      <c r="G151" t="s">
        <v>3989</v>
      </c>
      <c r="H151" t="s">
        <v>6176</v>
      </c>
      <c r="I151" t="s">
        <v>1649</v>
      </c>
    </row>
    <row r="152" spans="1:10" ht="15" customHeight="1" x14ac:dyDescent="0.25">
      <c r="A152" t="s">
        <v>6177</v>
      </c>
      <c r="B152" t="s">
        <v>4280</v>
      </c>
      <c r="C152" t="s">
        <v>3649</v>
      </c>
      <c r="D152">
        <v>1</v>
      </c>
      <c r="E152" t="s">
        <v>6178</v>
      </c>
      <c r="F152" t="s">
        <v>3452</v>
      </c>
      <c r="G152" t="s">
        <v>3452</v>
      </c>
      <c r="H152" t="s">
        <v>6179</v>
      </c>
      <c r="I152" t="s">
        <v>501</v>
      </c>
      <c r="J152" t="s">
        <v>5772</v>
      </c>
    </row>
    <row r="153" spans="1:10" ht="15" customHeight="1" x14ac:dyDescent="0.25">
      <c r="A153" t="s">
        <v>6180</v>
      </c>
      <c r="B153" t="s">
        <v>41</v>
      </c>
      <c r="C153" t="s">
        <v>5701</v>
      </c>
      <c r="D153">
        <v>1</v>
      </c>
      <c r="E153" t="s">
        <v>6181</v>
      </c>
      <c r="F153" t="s">
        <v>6182</v>
      </c>
      <c r="G153">
        <v>1</v>
      </c>
      <c r="H153" t="s">
        <v>6183</v>
      </c>
      <c r="I153" t="s">
        <v>90</v>
      </c>
      <c r="J153" t="s">
        <v>6184</v>
      </c>
    </row>
    <row r="154" spans="1:10" ht="15" customHeight="1" x14ac:dyDescent="0.25">
      <c r="A154" t="s">
        <v>5341</v>
      </c>
      <c r="B154" t="s">
        <v>3508</v>
      </c>
      <c r="C154" t="s">
        <v>5339</v>
      </c>
      <c r="D154">
        <v>0</v>
      </c>
      <c r="E154" t="s">
        <v>6185</v>
      </c>
      <c r="F154" t="s">
        <v>6186</v>
      </c>
      <c r="G154">
        <v>0</v>
      </c>
      <c r="H154" t="s">
        <v>5341</v>
      </c>
      <c r="I154" t="s">
        <v>90</v>
      </c>
      <c r="J154" t="s">
        <v>5718</v>
      </c>
    </row>
    <row r="155" spans="1:10" ht="15" customHeight="1" x14ac:dyDescent="0.25">
      <c r="A155" t="s">
        <v>6187</v>
      </c>
      <c r="B155" t="s">
        <v>3508</v>
      </c>
      <c r="C155" t="s">
        <v>5701</v>
      </c>
      <c r="D155">
        <v>1</v>
      </c>
      <c r="E155" t="s">
        <v>6188</v>
      </c>
      <c r="F155" t="s">
        <v>6189</v>
      </c>
      <c r="G155">
        <v>1</v>
      </c>
      <c r="H155" t="s">
        <v>6187</v>
      </c>
      <c r="I155" t="s">
        <v>90</v>
      </c>
      <c r="J155" t="s">
        <v>6038</v>
      </c>
    </row>
    <row r="156" spans="1:10" ht="15" customHeight="1" x14ac:dyDescent="0.25">
      <c r="A156" t="s">
        <v>6190</v>
      </c>
      <c r="B156" t="s">
        <v>3508</v>
      </c>
      <c r="C156" t="s">
        <v>5420</v>
      </c>
      <c r="D156">
        <v>1</v>
      </c>
      <c r="E156" t="s">
        <v>5850</v>
      </c>
      <c r="F156" t="s">
        <v>5851</v>
      </c>
      <c r="G156">
        <v>1</v>
      </c>
      <c r="H156" t="s">
        <v>6190</v>
      </c>
      <c r="I156" t="s">
        <v>2361</v>
      </c>
      <c r="J156" t="s">
        <v>5853</v>
      </c>
    </row>
    <row r="157" spans="1:10" ht="15" customHeight="1" x14ac:dyDescent="0.25">
      <c r="A157" t="s">
        <v>6191</v>
      </c>
      <c r="B157" t="s">
        <v>3496</v>
      </c>
      <c r="C157" t="s">
        <v>5701</v>
      </c>
      <c r="D157">
        <v>2</v>
      </c>
      <c r="E157" t="s">
        <v>6192</v>
      </c>
      <c r="F157" t="s">
        <v>6193</v>
      </c>
      <c r="G157">
        <v>2</v>
      </c>
      <c r="H157" t="s">
        <v>6191</v>
      </c>
      <c r="I157" t="s">
        <v>90</v>
      </c>
      <c r="J157" t="s">
        <v>5975</v>
      </c>
    </row>
    <row r="158" spans="1:10" ht="15" customHeight="1" x14ac:dyDescent="0.25">
      <c r="A158" t="s">
        <v>6194</v>
      </c>
      <c r="B158" t="s">
        <v>3508</v>
      </c>
      <c r="C158" t="s">
        <v>5701</v>
      </c>
      <c r="D158">
        <v>0</v>
      </c>
      <c r="E158" t="s">
        <v>6195</v>
      </c>
      <c r="F158" t="s">
        <v>6196</v>
      </c>
      <c r="G158">
        <v>0</v>
      </c>
      <c r="H158" t="s">
        <v>6197</v>
      </c>
      <c r="I158" t="s">
        <v>90</v>
      </c>
      <c r="J158" t="s">
        <v>6198</v>
      </c>
    </row>
    <row r="159" spans="1:10" ht="15" customHeight="1" x14ac:dyDescent="0.25">
      <c r="A159" t="s">
        <v>6199</v>
      </c>
      <c r="B159" t="s">
        <v>4280</v>
      </c>
      <c r="C159" t="s">
        <v>3649</v>
      </c>
      <c r="D159">
        <v>1</v>
      </c>
      <c r="E159" t="s">
        <v>6200</v>
      </c>
      <c r="F159" t="s">
        <v>3452</v>
      </c>
      <c r="G159" t="s">
        <v>3452</v>
      </c>
      <c r="H159" t="s">
        <v>6201</v>
      </c>
      <c r="I159" t="s">
        <v>501</v>
      </c>
      <c r="J159" t="s">
        <v>5772</v>
      </c>
    </row>
    <row r="160" spans="1:10" ht="15" customHeight="1" x14ac:dyDescent="0.25">
      <c r="A160" t="s">
        <v>6202</v>
      </c>
      <c r="B160" t="s">
        <v>3508</v>
      </c>
      <c r="C160" t="s">
        <v>5339</v>
      </c>
      <c r="D160" t="s">
        <v>3989</v>
      </c>
      <c r="E160" t="s">
        <v>6203</v>
      </c>
      <c r="F160" t="s">
        <v>6204</v>
      </c>
      <c r="G160" t="s">
        <v>3989</v>
      </c>
      <c r="H160" t="s">
        <v>6202</v>
      </c>
      <c r="I160" t="s">
        <v>90</v>
      </c>
      <c r="J160" t="s">
        <v>5816</v>
      </c>
    </row>
    <row r="161" spans="1:10" ht="15" customHeight="1" x14ac:dyDescent="0.25">
      <c r="A161" t="s">
        <v>5088</v>
      </c>
      <c r="B161" t="s">
        <v>4280</v>
      </c>
      <c r="C161" t="s">
        <v>4237</v>
      </c>
      <c r="D161" t="s">
        <v>3989</v>
      </c>
      <c r="E161" t="s">
        <v>6205</v>
      </c>
      <c r="F161" t="s">
        <v>3452</v>
      </c>
      <c r="G161" t="s">
        <v>3452</v>
      </c>
      <c r="H161" t="s">
        <v>5088</v>
      </c>
      <c r="I161" t="s">
        <v>90</v>
      </c>
      <c r="J161" t="s">
        <v>5849</v>
      </c>
    </row>
    <row r="162" spans="1:10" ht="15" customHeight="1" x14ac:dyDescent="0.25">
      <c r="A162" t="s">
        <v>6206</v>
      </c>
      <c r="B162" t="s">
        <v>3508</v>
      </c>
      <c r="C162" t="s">
        <v>5701</v>
      </c>
      <c r="D162">
        <v>2</v>
      </c>
      <c r="E162" t="s">
        <v>6207</v>
      </c>
      <c r="F162" t="s">
        <v>6208</v>
      </c>
      <c r="G162">
        <v>2</v>
      </c>
      <c r="H162" t="s">
        <v>6209</v>
      </c>
      <c r="I162" t="s">
        <v>90</v>
      </c>
      <c r="J162" t="s">
        <v>5756</v>
      </c>
    </row>
    <row r="163" spans="1:10" ht="15" customHeight="1" x14ac:dyDescent="0.25">
      <c r="A163" t="s">
        <v>6210</v>
      </c>
      <c r="B163" t="s">
        <v>3508</v>
      </c>
      <c r="C163" t="s">
        <v>5784</v>
      </c>
      <c r="D163">
        <v>2</v>
      </c>
      <c r="E163" t="s">
        <v>6211</v>
      </c>
      <c r="F163" t="s">
        <v>6212</v>
      </c>
      <c r="G163">
        <v>2</v>
      </c>
      <c r="H163" t="s">
        <v>6213</v>
      </c>
      <c r="I163" t="s">
        <v>1672</v>
      </c>
    </row>
    <row r="164" spans="1:10" ht="15" customHeight="1" x14ac:dyDescent="0.25">
      <c r="A164" t="s">
        <v>6214</v>
      </c>
      <c r="B164" t="s">
        <v>3508</v>
      </c>
      <c r="C164" t="s">
        <v>4576</v>
      </c>
      <c r="D164">
        <v>1</v>
      </c>
      <c r="E164" t="s">
        <v>6215</v>
      </c>
      <c r="F164" t="s">
        <v>6216</v>
      </c>
      <c r="G164">
        <v>1</v>
      </c>
      <c r="H164" t="s">
        <v>6214</v>
      </c>
      <c r="I164" t="s">
        <v>90</v>
      </c>
      <c r="J164" t="s">
        <v>5906</v>
      </c>
    </row>
    <row r="165" spans="1:10" ht="15" customHeight="1" x14ac:dyDescent="0.25">
      <c r="A165" t="s">
        <v>4795</v>
      </c>
      <c r="B165" t="s">
        <v>3508</v>
      </c>
      <c r="C165" t="s">
        <v>5339</v>
      </c>
      <c r="D165">
        <v>1</v>
      </c>
      <c r="E165" t="s">
        <v>6217</v>
      </c>
      <c r="F165" t="s">
        <v>6217</v>
      </c>
      <c r="G165">
        <v>1</v>
      </c>
      <c r="H165" t="s">
        <v>4798</v>
      </c>
      <c r="I165" t="s">
        <v>1649</v>
      </c>
      <c r="J165" t="s">
        <v>5734</v>
      </c>
    </row>
    <row r="166" spans="1:10" ht="15" customHeight="1" x14ac:dyDescent="0.25">
      <c r="A166" t="s">
        <v>6218</v>
      </c>
      <c r="B166" t="s">
        <v>3508</v>
      </c>
      <c r="C166" t="s">
        <v>5701</v>
      </c>
      <c r="D166">
        <v>2</v>
      </c>
      <c r="E166" t="s">
        <v>6219</v>
      </c>
      <c r="F166" t="s">
        <v>3452</v>
      </c>
      <c r="G166">
        <v>2</v>
      </c>
      <c r="H166" t="s">
        <v>6220</v>
      </c>
      <c r="I166" t="s">
        <v>90</v>
      </c>
      <c r="J166" t="s">
        <v>6038</v>
      </c>
    </row>
    <row r="167" spans="1:10" ht="15" customHeight="1" x14ac:dyDescent="0.25">
      <c r="A167" t="s">
        <v>6221</v>
      </c>
      <c r="B167" t="s">
        <v>3508</v>
      </c>
      <c r="C167" t="s">
        <v>5339</v>
      </c>
      <c r="D167">
        <v>1</v>
      </c>
      <c r="E167" t="s">
        <v>6222</v>
      </c>
      <c r="F167" t="s">
        <v>6223</v>
      </c>
      <c r="G167">
        <v>1</v>
      </c>
      <c r="H167" t="s">
        <v>6224</v>
      </c>
      <c r="I167" t="s">
        <v>90</v>
      </c>
      <c r="J167" t="s">
        <v>5978</v>
      </c>
    </row>
    <row r="168" spans="1:10" ht="15" customHeight="1" x14ac:dyDescent="0.25">
      <c r="A168" t="s">
        <v>6225</v>
      </c>
      <c r="B168" t="s">
        <v>3508</v>
      </c>
      <c r="C168" t="s">
        <v>5339</v>
      </c>
      <c r="D168">
        <v>1</v>
      </c>
      <c r="E168" t="s">
        <v>6226</v>
      </c>
      <c r="F168" t="s">
        <v>6226</v>
      </c>
      <c r="G168">
        <v>0</v>
      </c>
      <c r="H168" t="s">
        <v>6227</v>
      </c>
      <c r="I168" t="s">
        <v>90</v>
      </c>
      <c r="J168" t="s">
        <v>6228</v>
      </c>
    </row>
    <row r="169" spans="1:10" ht="15" customHeight="1" x14ac:dyDescent="0.25">
      <c r="A169" t="s">
        <v>6229</v>
      </c>
      <c r="B169" t="s">
        <v>3496</v>
      </c>
      <c r="C169" t="s">
        <v>5339</v>
      </c>
      <c r="D169">
        <v>0</v>
      </c>
      <c r="E169" t="s">
        <v>6230</v>
      </c>
      <c r="F169" t="s">
        <v>6231</v>
      </c>
      <c r="G169">
        <v>0</v>
      </c>
      <c r="H169" t="s">
        <v>6229</v>
      </c>
      <c r="I169" t="s">
        <v>90</v>
      </c>
      <c r="J169" t="s">
        <v>6232</v>
      </c>
    </row>
    <row r="170" spans="1:10" ht="15" customHeight="1" x14ac:dyDescent="0.25">
      <c r="A170" t="s">
        <v>6233</v>
      </c>
      <c r="B170" t="s">
        <v>3508</v>
      </c>
      <c r="C170" t="s">
        <v>5339</v>
      </c>
      <c r="D170">
        <v>1</v>
      </c>
      <c r="E170" t="s">
        <v>6234</v>
      </c>
      <c r="F170" t="s">
        <v>6235</v>
      </c>
      <c r="G170">
        <v>1</v>
      </c>
      <c r="H170" t="s">
        <v>6233</v>
      </c>
      <c r="I170" t="s">
        <v>90</v>
      </c>
      <c r="J170" t="s">
        <v>5978</v>
      </c>
    </row>
    <row r="171" spans="1:10" ht="15" customHeight="1" x14ac:dyDescent="0.25">
      <c r="A171" t="s">
        <v>6236</v>
      </c>
      <c r="B171" t="s">
        <v>3508</v>
      </c>
      <c r="C171" t="s">
        <v>5339</v>
      </c>
      <c r="D171">
        <v>1</v>
      </c>
      <c r="E171" t="s">
        <v>6237</v>
      </c>
      <c r="F171" t="s">
        <v>6237</v>
      </c>
      <c r="G171">
        <v>0</v>
      </c>
      <c r="H171" t="s">
        <v>6236</v>
      </c>
      <c r="I171" t="s">
        <v>90</v>
      </c>
      <c r="J171" t="s">
        <v>5802</v>
      </c>
    </row>
    <row r="172" spans="1:10" ht="15" customHeight="1" x14ac:dyDescent="0.25">
      <c r="A172" t="s">
        <v>6238</v>
      </c>
      <c r="B172" t="s">
        <v>3508</v>
      </c>
      <c r="C172" t="s">
        <v>5701</v>
      </c>
      <c r="D172">
        <v>2</v>
      </c>
      <c r="E172" t="s">
        <v>6239</v>
      </c>
      <c r="F172" t="s">
        <v>6240</v>
      </c>
      <c r="G172">
        <v>2</v>
      </c>
      <c r="H172" t="s">
        <v>6241</v>
      </c>
      <c r="I172" t="s">
        <v>90</v>
      </c>
      <c r="J172" t="s">
        <v>5983</v>
      </c>
    </row>
    <row r="173" spans="1:10" ht="15" customHeight="1" x14ac:dyDescent="0.25">
      <c r="A173" t="s">
        <v>6242</v>
      </c>
      <c r="B173" t="s">
        <v>4280</v>
      </c>
      <c r="C173" t="s">
        <v>4237</v>
      </c>
      <c r="D173" t="s">
        <v>3989</v>
      </c>
      <c r="E173" t="s">
        <v>6243</v>
      </c>
      <c r="F173" t="s">
        <v>3452</v>
      </c>
      <c r="G173" t="s">
        <v>3452</v>
      </c>
      <c r="H173" t="s">
        <v>6242</v>
      </c>
      <c r="I173" t="s">
        <v>90</v>
      </c>
      <c r="J173" t="s">
        <v>5849</v>
      </c>
    </row>
    <row r="174" spans="1:10" ht="15" customHeight="1" x14ac:dyDescent="0.25">
      <c r="A174" t="s">
        <v>6244</v>
      </c>
      <c r="B174" t="s">
        <v>4280</v>
      </c>
      <c r="C174" t="s">
        <v>5701</v>
      </c>
      <c r="D174">
        <v>0</v>
      </c>
      <c r="E174" t="s">
        <v>6245</v>
      </c>
      <c r="F174" t="s">
        <v>6246</v>
      </c>
      <c r="G174">
        <v>0</v>
      </c>
      <c r="H174" t="s">
        <v>6244</v>
      </c>
      <c r="I174" t="s">
        <v>90</v>
      </c>
    </row>
    <row r="175" spans="1:10" ht="15" customHeight="1" x14ac:dyDescent="0.25">
      <c r="A175" t="s">
        <v>6247</v>
      </c>
      <c r="B175" t="s">
        <v>3508</v>
      </c>
      <c r="C175" t="s">
        <v>5339</v>
      </c>
      <c r="D175">
        <v>2</v>
      </c>
      <c r="E175" t="s">
        <v>6248</v>
      </c>
      <c r="F175" t="s">
        <v>6249</v>
      </c>
      <c r="G175">
        <v>2</v>
      </c>
      <c r="H175" t="s">
        <v>6247</v>
      </c>
      <c r="I175" t="s">
        <v>90</v>
      </c>
      <c r="J175" t="s">
        <v>5916</v>
      </c>
    </row>
    <row r="176" spans="1:10" ht="15" customHeight="1" x14ac:dyDescent="0.25">
      <c r="A176" t="s">
        <v>6250</v>
      </c>
      <c r="B176" t="s">
        <v>41</v>
      </c>
      <c r="C176" t="s">
        <v>5339</v>
      </c>
      <c r="D176">
        <v>1</v>
      </c>
      <c r="E176" t="s">
        <v>6251</v>
      </c>
      <c r="F176" t="s">
        <v>6252</v>
      </c>
      <c r="G176">
        <v>1</v>
      </c>
      <c r="H176" t="s">
        <v>6253</v>
      </c>
      <c r="I176" t="s">
        <v>90</v>
      </c>
      <c r="J176" t="s">
        <v>6254</v>
      </c>
    </row>
    <row r="177" spans="1:10" ht="15" customHeight="1" x14ac:dyDescent="0.25">
      <c r="A177" t="s">
        <v>6255</v>
      </c>
      <c r="B177" t="s">
        <v>3508</v>
      </c>
      <c r="C177" t="s">
        <v>5701</v>
      </c>
      <c r="D177" t="s">
        <v>5925</v>
      </c>
      <c r="E177" t="s">
        <v>6256</v>
      </c>
      <c r="F177" t="s">
        <v>6257</v>
      </c>
      <c r="G177" t="s">
        <v>5925</v>
      </c>
      <c r="H177" t="s">
        <v>6255</v>
      </c>
      <c r="I177" t="s">
        <v>90</v>
      </c>
      <c r="J177" t="s">
        <v>5756</v>
      </c>
    </row>
    <row r="178" spans="1:10" ht="15" customHeight="1" x14ac:dyDescent="0.25">
      <c r="A178" t="s">
        <v>6258</v>
      </c>
      <c r="B178" t="s">
        <v>41</v>
      </c>
      <c r="C178" t="s">
        <v>5701</v>
      </c>
      <c r="D178">
        <v>0</v>
      </c>
      <c r="E178" t="s">
        <v>6259</v>
      </c>
      <c r="F178" t="s">
        <v>6260</v>
      </c>
      <c r="G178">
        <v>0</v>
      </c>
      <c r="H178" t="s">
        <v>6258</v>
      </c>
      <c r="I178" t="s">
        <v>90</v>
      </c>
      <c r="J178" t="s">
        <v>5756</v>
      </c>
    </row>
    <row r="179" spans="1:10" ht="15" customHeight="1" x14ac:dyDescent="0.25">
      <c r="A179" t="s">
        <v>6261</v>
      </c>
      <c r="B179" t="s">
        <v>4280</v>
      </c>
      <c r="C179" t="s">
        <v>3649</v>
      </c>
      <c r="D179">
        <v>1</v>
      </c>
      <c r="E179" t="s">
        <v>6262</v>
      </c>
      <c r="F179" t="s">
        <v>3452</v>
      </c>
      <c r="G179" t="s">
        <v>3452</v>
      </c>
      <c r="H179" t="s">
        <v>6261</v>
      </c>
      <c r="I179" t="s">
        <v>90</v>
      </c>
    </row>
    <row r="180" spans="1:10" ht="15" customHeight="1" x14ac:dyDescent="0.25">
      <c r="A180" t="s">
        <v>6263</v>
      </c>
      <c r="B180" t="s">
        <v>41</v>
      </c>
      <c r="C180" t="s">
        <v>5701</v>
      </c>
      <c r="D180">
        <v>2</v>
      </c>
      <c r="E180" t="s">
        <v>6264</v>
      </c>
      <c r="F180" t="s">
        <v>6265</v>
      </c>
      <c r="G180">
        <v>2</v>
      </c>
      <c r="H180" t="s">
        <v>6266</v>
      </c>
      <c r="I180" t="s">
        <v>90</v>
      </c>
      <c r="J180" t="s">
        <v>6004</v>
      </c>
    </row>
    <row r="181" spans="1:10" ht="15" customHeight="1" x14ac:dyDescent="0.25">
      <c r="A181" t="s">
        <v>6267</v>
      </c>
      <c r="B181" t="s">
        <v>3508</v>
      </c>
      <c r="C181" t="s">
        <v>5420</v>
      </c>
      <c r="D181">
        <v>1</v>
      </c>
      <c r="E181" t="s">
        <v>5850</v>
      </c>
      <c r="F181" t="s">
        <v>5851</v>
      </c>
      <c r="G181">
        <v>1</v>
      </c>
      <c r="H181" t="s">
        <v>6267</v>
      </c>
      <c r="I181" t="s">
        <v>2361</v>
      </c>
      <c r="J181" t="s">
        <v>5985</v>
      </c>
    </row>
    <row r="182" spans="1:10" ht="15" customHeight="1" x14ac:dyDescent="0.25">
      <c r="A182" t="s">
        <v>6268</v>
      </c>
      <c r="B182" t="s">
        <v>3508</v>
      </c>
      <c r="C182" t="s">
        <v>5339</v>
      </c>
      <c r="D182">
        <v>1</v>
      </c>
      <c r="E182" t="s">
        <v>6269</v>
      </c>
      <c r="F182" t="s">
        <v>6270</v>
      </c>
      <c r="G182">
        <v>1</v>
      </c>
      <c r="H182" t="s">
        <v>6271</v>
      </c>
      <c r="I182" t="s">
        <v>90</v>
      </c>
      <c r="J182" t="s">
        <v>5906</v>
      </c>
    </row>
    <row r="183" spans="1:10" ht="15" customHeight="1" x14ac:dyDescent="0.25">
      <c r="A183" t="s">
        <v>6272</v>
      </c>
      <c r="B183" t="s">
        <v>3496</v>
      </c>
      <c r="C183" t="s">
        <v>5339</v>
      </c>
      <c r="D183">
        <v>1</v>
      </c>
      <c r="E183" t="s">
        <v>6273</v>
      </c>
      <c r="F183" t="s">
        <v>6274</v>
      </c>
      <c r="G183">
        <v>1</v>
      </c>
      <c r="H183" t="s">
        <v>6275</v>
      </c>
      <c r="I183" t="s">
        <v>90</v>
      </c>
      <c r="J183" t="s">
        <v>6276</v>
      </c>
    </row>
    <row r="184" spans="1:10" ht="15" customHeight="1" x14ac:dyDescent="0.25">
      <c r="A184" t="s">
        <v>6277</v>
      </c>
      <c r="B184" t="s">
        <v>3540</v>
      </c>
      <c r="C184" t="s">
        <v>5701</v>
      </c>
      <c r="D184">
        <v>1</v>
      </c>
      <c r="E184" t="s">
        <v>6259</v>
      </c>
      <c r="F184" t="s">
        <v>6260</v>
      </c>
      <c r="G184">
        <v>1</v>
      </c>
      <c r="H184" t="s">
        <v>3452</v>
      </c>
      <c r="I184" t="s">
        <v>3452</v>
      </c>
    </row>
    <row r="185" spans="1:10" ht="15" customHeight="1" x14ac:dyDescent="0.25">
      <c r="A185" t="s">
        <v>6278</v>
      </c>
      <c r="B185" t="s">
        <v>41</v>
      </c>
      <c r="C185" t="s">
        <v>5701</v>
      </c>
      <c r="D185">
        <v>1</v>
      </c>
      <c r="E185" t="s">
        <v>6279</v>
      </c>
      <c r="F185" t="s">
        <v>6280</v>
      </c>
      <c r="G185">
        <v>1</v>
      </c>
      <c r="H185" t="s">
        <v>6281</v>
      </c>
      <c r="I185" t="s">
        <v>90</v>
      </c>
      <c r="J185" t="s">
        <v>5732</v>
      </c>
    </row>
    <row r="186" spans="1:10" ht="15" customHeight="1" x14ac:dyDescent="0.25">
      <c r="A186" t="s">
        <v>5675</v>
      </c>
      <c r="B186" t="s">
        <v>3540</v>
      </c>
      <c r="C186" t="s">
        <v>5339</v>
      </c>
      <c r="D186">
        <v>1</v>
      </c>
      <c r="E186" t="s">
        <v>6282</v>
      </c>
      <c r="F186" t="s">
        <v>6283</v>
      </c>
      <c r="G186">
        <v>1</v>
      </c>
      <c r="H186" t="s">
        <v>5675</v>
      </c>
      <c r="I186" t="s">
        <v>90</v>
      </c>
      <c r="J186" t="s">
        <v>6284</v>
      </c>
    </row>
    <row r="187" spans="1:10" ht="15" customHeight="1" x14ac:dyDescent="0.25">
      <c r="A187" t="s">
        <v>6285</v>
      </c>
      <c r="B187" t="s">
        <v>41</v>
      </c>
      <c r="C187" t="s">
        <v>5701</v>
      </c>
      <c r="D187">
        <v>1</v>
      </c>
      <c r="E187" t="s">
        <v>6286</v>
      </c>
      <c r="F187" t="s">
        <v>6287</v>
      </c>
      <c r="G187">
        <v>1</v>
      </c>
      <c r="H187" t="s">
        <v>6288</v>
      </c>
      <c r="I187" t="s">
        <v>90</v>
      </c>
      <c r="J187" t="s">
        <v>6289</v>
      </c>
    </row>
    <row r="188" spans="1:10" ht="15" customHeight="1" x14ac:dyDescent="0.25">
      <c r="A188" t="s">
        <v>6290</v>
      </c>
      <c r="B188" t="s">
        <v>41</v>
      </c>
      <c r="C188" t="s">
        <v>5701</v>
      </c>
      <c r="D188">
        <v>1</v>
      </c>
      <c r="E188" t="s">
        <v>6291</v>
      </c>
      <c r="F188" t="s">
        <v>6292</v>
      </c>
      <c r="G188">
        <v>1</v>
      </c>
      <c r="H188" t="s">
        <v>6293</v>
      </c>
      <c r="I188" t="s">
        <v>90</v>
      </c>
      <c r="J188" t="s">
        <v>5714</v>
      </c>
    </row>
    <row r="189" spans="1:10" ht="15" customHeight="1" x14ac:dyDescent="0.25">
      <c r="A189" t="s">
        <v>6294</v>
      </c>
      <c r="B189" t="s">
        <v>3508</v>
      </c>
      <c r="C189" t="s">
        <v>5339</v>
      </c>
      <c r="D189" t="s">
        <v>3989</v>
      </c>
      <c r="E189" t="s">
        <v>6295</v>
      </c>
      <c r="F189" t="s">
        <v>6296</v>
      </c>
      <c r="G189" t="s">
        <v>3989</v>
      </c>
      <c r="H189" t="s">
        <v>6294</v>
      </c>
      <c r="I189" t="s">
        <v>90</v>
      </c>
      <c r="J189" t="s">
        <v>6297</v>
      </c>
    </row>
    <row r="190" spans="1:10" ht="15" customHeight="1" x14ac:dyDescent="0.25">
      <c r="A190" t="s">
        <v>6298</v>
      </c>
      <c r="B190" t="s">
        <v>3508</v>
      </c>
      <c r="C190" t="s">
        <v>5784</v>
      </c>
      <c r="D190">
        <v>3</v>
      </c>
      <c r="E190" t="s">
        <v>6299</v>
      </c>
      <c r="F190" t="s">
        <v>6300</v>
      </c>
      <c r="G190">
        <v>3</v>
      </c>
      <c r="H190" t="s">
        <v>6301</v>
      </c>
      <c r="I190" t="s">
        <v>1672</v>
      </c>
    </row>
    <row r="191" spans="1:10" ht="15" customHeight="1" x14ac:dyDescent="0.25">
      <c r="A191" t="s">
        <v>6302</v>
      </c>
      <c r="B191" t="s">
        <v>3508</v>
      </c>
      <c r="C191" t="s">
        <v>5339</v>
      </c>
      <c r="D191">
        <v>1</v>
      </c>
      <c r="E191" t="s">
        <v>6303</v>
      </c>
      <c r="F191" t="s">
        <v>6303</v>
      </c>
      <c r="G191">
        <v>0</v>
      </c>
      <c r="H191" t="s">
        <v>6302</v>
      </c>
      <c r="I191" t="s">
        <v>90</v>
      </c>
      <c r="J191" t="s">
        <v>6110</v>
      </c>
    </row>
    <row r="192" spans="1:10" ht="15" customHeight="1" x14ac:dyDescent="0.25">
      <c r="A192" t="s">
        <v>6304</v>
      </c>
      <c r="B192" t="s">
        <v>41</v>
      </c>
      <c r="C192" t="s">
        <v>5701</v>
      </c>
      <c r="D192">
        <v>1</v>
      </c>
      <c r="E192" t="s">
        <v>6305</v>
      </c>
      <c r="F192" t="s">
        <v>6306</v>
      </c>
      <c r="G192">
        <v>1</v>
      </c>
      <c r="H192" t="s">
        <v>6304</v>
      </c>
      <c r="I192" t="s">
        <v>90</v>
      </c>
      <c r="J192" t="s">
        <v>5846</v>
      </c>
    </row>
    <row r="193" spans="1:10" ht="15" customHeight="1" x14ac:dyDescent="0.25">
      <c r="A193" t="s">
        <v>6307</v>
      </c>
      <c r="B193" t="s">
        <v>3496</v>
      </c>
      <c r="C193" t="s">
        <v>4576</v>
      </c>
      <c r="D193">
        <v>1</v>
      </c>
      <c r="E193" t="s">
        <v>6308</v>
      </c>
      <c r="F193" t="s">
        <v>6308</v>
      </c>
      <c r="G193">
        <v>0</v>
      </c>
      <c r="H193" t="s">
        <v>6309</v>
      </c>
      <c r="I193" t="s">
        <v>90</v>
      </c>
      <c r="J193" t="s">
        <v>5687</v>
      </c>
    </row>
    <row r="194" spans="1:10" ht="15" customHeight="1" x14ac:dyDescent="0.25">
      <c r="A194" t="s">
        <v>6310</v>
      </c>
      <c r="B194" t="s">
        <v>41</v>
      </c>
      <c r="C194" t="s">
        <v>5339</v>
      </c>
      <c r="D194">
        <v>1</v>
      </c>
      <c r="E194" t="s">
        <v>6311</v>
      </c>
      <c r="F194" t="s">
        <v>6312</v>
      </c>
      <c r="G194">
        <v>1</v>
      </c>
      <c r="H194" t="s">
        <v>6313</v>
      </c>
      <c r="I194" t="s">
        <v>90</v>
      </c>
      <c r="J194" t="s">
        <v>5978</v>
      </c>
    </row>
    <row r="195" spans="1:10" ht="15" customHeight="1" x14ac:dyDescent="0.25">
      <c r="A195" t="s">
        <v>6314</v>
      </c>
      <c r="B195" t="s">
        <v>41</v>
      </c>
      <c r="C195" t="s">
        <v>5701</v>
      </c>
      <c r="D195">
        <v>1</v>
      </c>
      <c r="E195" t="s">
        <v>6315</v>
      </c>
      <c r="F195" t="s">
        <v>6316</v>
      </c>
      <c r="G195">
        <v>1</v>
      </c>
      <c r="H195" t="s">
        <v>6317</v>
      </c>
      <c r="I195" t="s">
        <v>90</v>
      </c>
      <c r="J195" t="s">
        <v>5714</v>
      </c>
    </row>
    <row r="196" spans="1:10" ht="15" customHeight="1" x14ac:dyDescent="0.25">
      <c r="A196" t="s">
        <v>6318</v>
      </c>
      <c r="B196" t="s">
        <v>3496</v>
      </c>
      <c r="C196" t="s">
        <v>5701</v>
      </c>
      <c r="D196">
        <v>1</v>
      </c>
      <c r="E196" t="s">
        <v>6319</v>
      </c>
      <c r="F196" t="s">
        <v>6320</v>
      </c>
      <c r="G196">
        <v>1</v>
      </c>
      <c r="H196" t="s">
        <v>6318</v>
      </c>
      <c r="I196" t="s">
        <v>90</v>
      </c>
      <c r="J196" t="s">
        <v>5961</v>
      </c>
    </row>
    <row r="197" spans="1:10" ht="15" customHeight="1" x14ac:dyDescent="0.25">
      <c r="A197" t="s">
        <v>6321</v>
      </c>
      <c r="B197" t="s">
        <v>3508</v>
      </c>
      <c r="C197" t="s">
        <v>5701</v>
      </c>
      <c r="D197">
        <v>2</v>
      </c>
      <c r="E197" t="s">
        <v>6322</v>
      </c>
      <c r="F197" t="s">
        <v>6323</v>
      </c>
      <c r="G197">
        <v>2</v>
      </c>
      <c r="H197" t="s">
        <v>6321</v>
      </c>
      <c r="I197" t="s">
        <v>90</v>
      </c>
      <c r="J197" t="s">
        <v>5846</v>
      </c>
    </row>
    <row r="198" spans="1:10" ht="15" customHeight="1" x14ac:dyDescent="0.25">
      <c r="A198" t="s">
        <v>6324</v>
      </c>
      <c r="B198" t="s">
        <v>3496</v>
      </c>
      <c r="C198" t="s">
        <v>5420</v>
      </c>
      <c r="D198">
        <v>1</v>
      </c>
      <c r="E198" t="s">
        <v>5850</v>
      </c>
      <c r="F198" t="s">
        <v>5851</v>
      </c>
      <c r="G198">
        <v>1</v>
      </c>
      <c r="H198" t="s">
        <v>6324</v>
      </c>
      <c r="I198" t="s">
        <v>2361</v>
      </c>
      <c r="J198" t="s">
        <v>5985</v>
      </c>
    </row>
    <row r="199" spans="1:10" ht="15" customHeight="1" x14ac:dyDescent="0.25">
      <c r="A199" t="s">
        <v>6325</v>
      </c>
      <c r="B199" t="s">
        <v>41</v>
      </c>
      <c r="C199" t="s">
        <v>5339</v>
      </c>
      <c r="D199">
        <v>0</v>
      </c>
      <c r="E199" t="s">
        <v>6326</v>
      </c>
      <c r="F199" t="s">
        <v>6327</v>
      </c>
      <c r="G199">
        <v>0</v>
      </c>
      <c r="H199" t="s">
        <v>6325</v>
      </c>
      <c r="I199" t="s">
        <v>90</v>
      </c>
      <c r="J199" t="s">
        <v>5742</v>
      </c>
    </row>
    <row r="200" spans="1:10" ht="15" customHeight="1" x14ac:dyDescent="0.25">
      <c r="A200" t="s">
        <v>6328</v>
      </c>
      <c r="B200" t="s">
        <v>3508</v>
      </c>
      <c r="C200" t="s">
        <v>5420</v>
      </c>
      <c r="D200">
        <v>1</v>
      </c>
      <c r="E200" t="s">
        <v>5850</v>
      </c>
      <c r="F200" t="s">
        <v>5851</v>
      </c>
      <c r="G200">
        <v>1</v>
      </c>
      <c r="H200" t="s">
        <v>6328</v>
      </c>
      <c r="I200" t="s">
        <v>2361</v>
      </c>
      <c r="J200" t="s">
        <v>5898</v>
      </c>
    </row>
    <row r="201" spans="1:10" ht="15" customHeight="1" x14ac:dyDescent="0.25">
      <c r="A201" t="s">
        <v>5270</v>
      </c>
      <c r="B201" t="s">
        <v>3508</v>
      </c>
      <c r="C201" t="s">
        <v>4576</v>
      </c>
      <c r="D201">
        <v>1</v>
      </c>
      <c r="E201" t="s">
        <v>6329</v>
      </c>
      <c r="F201" t="s">
        <v>6330</v>
      </c>
      <c r="G201">
        <v>1</v>
      </c>
      <c r="H201" t="s">
        <v>5272</v>
      </c>
      <c r="I201" t="s">
        <v>90</v>
      </c>
      <c r="J201" t="s">
        <v>5971</v>
      </c>
    </row>
    <row r="202" spans="1:10" ht="15" customHeight="1" x14ac:dyDescent="0.25">
      <c r="A202" t="s">
        <v>6331</v>
      </c>
      <c r="B202" t="s">
        <v>3508</v>
      </c>
      <c r="C202" t="s">
        <v>5701</v>
      </c>
      <c r="D202" t="s">
        <v>5925</v>
      </c>
      <c r="E202" t="s">
        <v>6332</v>
      </c>
      <c r="F202" t="s">
        <v>6333</v>
      </c>
      <c r="G202" t="s">
        <v>5925</v>
      </c>
      <c r="H202" t="s">
        <v>6331</v>
      </c>
      <c r="I202" t="s">
        <v>90</v>
      </c>
      <c r="J202" t="s">
        <v>5714</v>
      </c>
    </row>
    <row r="203" spans="1:10" ht="15" customHeight="1" x14ac:dyDescent="0.25">
      <c r="A203" t="s">
        <v>6334</v>
      </c>
      <c r="B203" t="s">
        <v>3508</v>
      </c>
      <c r="C203" t="s">
        <v>5339</v>
      </c>
      <c r="D203">
        <v>1</v>
      </c>
      <c r="E203" t="s">
        <v>6335</v>
      </c>
      <c r="F203" t="s">
        <v>6335</v>
      </c>
      <c r="G203">
        <v>0</v>
      </c>
      <c r="H203" t="s">
        <v>6336</v>
      </c>
      <c r="I203" t="s">
        <v>90</v>
      </c>
      <c r="J203" t="s">
        <v>6337</v>
      </c>
    </row>
    <row r="204" spans="1:10" ht="15" customHeight="1" x14ac:dyDescent="0.25">
      <c r="A204" t="s">
        <v>6338</v>
      </c>
      <c r="B204" t="s">
        <v>41</v>
      </c>
      <c r="C204" t="s">
        <v>5701</v>
      </c>
      <c r="D204">
        <v>1</v>
      </c>
      <c r="E204" t="s">
        <v>6339</v>
      </c>
      <c r="F204" t="s">
        <v>6340</v>
      </c>
      <c r="G204">
        <v>1</v>
      </c>
      <c r="H204" t="s">
        <v>6341</v>
      </c>
      <c r="I204" t="s">
        <v>90</v>
      </c>
      <c r="J204" t="s">
        <v>5964</v>
      </c>
    </row>
    <row r="205" spans="1:10" ht="15" customHeight="1" x14ac:dyDescent="0.25">
      <c r="A205" t="s">
        <v>6342</v>
      </c>
      <c r="B205" t="s">
        <v>4280</v>
      </c>
      <c r="C205" t="s">
        <v>3649</v>
      </c>
      <c r="D205" t="s">
        <v>3989</v>
      </c>
      <c r="E205" t="s">
        <v>6067</v>
      </c>
      <c r="F205" t="s">
        <v>3452</v>
      </c>
      <c r="G205" t="s">
        <v>3989</v>
      </c>
      <c r="H205" t="s">
        <v>6342</v>
      </c>
      <c r="I205" t="s">
        <v>90</v>
      </c>
    </row>
    <row r="206" spans="1:10" ht="15" customHeight="1" x14ac:dyDescent="0.25">
      <c r="A206" t="s">
        <v>6343</v>
      </c>
      <c r="B206" t="s">
        <v>3496</v>
      </c>
      <c r="C206" t="s">
        <v>4576</v>
      </c>
      <c r="D206">
        <v>3</v>
      </c>
      <c r="E206" t="s">
        <v>6344</v>
      </c>
      <c r="F206" t="s">
        <v>6345</v>
      </c>
      <c r="G206">
        <v>3</v>
      </c>
      <c r="H206" t="s">
        <v>6346</v>
      </c>
      <c r="I206" t="s">
        <v>90</v>
      </c>
      <c r="J206" t="s">
        <v>5696</v>
      </c>
    </row>
    <row r="207" spans="1:10" ht="15" customHeight="1" x14ac:dyDescent="0.25">
      <c r="A207" t="s">
        <v>6347</v>
      </c>
      <c r="B207" t="s">
        <v>4280</v>
      </c>
      <c r="C207" t="s">
        <v>4237</v>
      </c>
      <c r="D207" t="s">
        <v>3989</v>
      </c>
      <c r="E207" t="s">
        <v>6348</v>
      </c>
      <c r="F207" t="s">
        <v>3452</v>
      </c>
      <c r="G207" t="s">
        <v>3452</v>
      </c>
      <c r="H207" t="s">
        <v>6347</v>
      </c>
      <c r="I207" t="s">
        <v>90</v>
      </c>
      <c r="J207" t="s">
        <v>5849</v>
      </c>
    </row>
    <row r="208" spans="1:10" ht="15" customHeight="1" x14ac:dyDescent="0.25">
      <c r="A208" t="s">
        <v>6349</v>
      </c>
      <c r="B208" t="s">
        <v>4280</v>
      </c>
      <c r="C208" t="s">
        <v>3649</v>
      </c>
      <c r="D208">
        <v>1</v>
      </c>
      <c r="E208" t="s">
        <v>6350</v>
      </c>
      <c r="F208" t="s">
        <v>3452</v>
      </c>
      <c r="G208" t="s">
        <v>3452</v>
      </c>
      <c r="H208" t="s">
        <v>6351</v>
      </c>
      <c r="I208" t="s">
        <v>501</v>
      </c>
      <c r="J208" t="s">
        <v>5772</v>
      </c>
    </row>
    <row r="209" spans="1:10" ht="15" customHeight="1" x14ac:dyDescent="0.25">
      <c r="A209" t="s">
        <v>4681</v>
      </c>
      <c r="B209" t="s">
        <v>41</v>
      </c>
      <c r="C209" t="s">
        <v>5701</v>
      </c>
      <c r="D209">
        <v>1</v>
      </c>
      <c r="E209" t="s">
        <v>6094</v>
      </c>
      <c r="F209" t="s">
        <v>6094</v>
      </c>
      <c r="G209">
        <v>1</v>
      </c>
      <c r="H209" t="s">
        <v>4684</v>
      </c>
      <c r="I209" t="s">
        <v>1046</v>
      </c>
      <c r="J209" t="s">
        <v>5734</v>
      </c>
    </row>
  </sheetData>
  <pageMargins left="0.7" right="0.7" top="0.75" bottom="0.75" header="0.511811023622047" footer="0.511811023622047"/>
  <pageSetup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71"/>
  <sheetViews>
    <sheetView topLeftCell="A111" zoomScale="70" zoomScaleNormal="70" workbookViewId="0">
      <selection activeCell="E126" sqref="E126"/>
    </sheetView>
  </sheetViews>
  <sheetFormatPr defaultColWidth="8.7109375" defaultRowHeight="15" x14ac:dyDescent="0.25"/>
  <cols>
    <col min="1" max="1" width="17.85546875" bestFit="1" customWidth="1"/>
    <col min="2" max="2" width="11.140625" customWidth="1"/>
    <col min="3" max="3" width="7.5703125" customWidth="1"/>
    <col min="4" max="4" width="8.140625" bestFit="1" customWidth="1"/>
    <col min="5" max="5" width="103.85546875" customWidth="1"/>
    <col min="6" max="6" width="63.7109375" customWidth="1"/>
    <col min="7" max="7" width="100.28515625" bestFit="1" customWidth="1"/>
    <col min="8" max="8" width="61.28515625" customWidth="1"/>
    <col min="9" max="9" width="9.5703125" customWidth="1"/>
    <col min="10" max="10" width="30" customWidth="1"/>
    <col min="11" max="11" width="16.28515625" customWidth="1"/>
    <col min="12" max="12" width="17.85546875" bestFit="1" customWidth="1"/>
    <col min="13" max="13" width="19.85546875" customWidth="1"/>
    <col min="14" max="14" width="10.7109375" customWidth="1"/>
    <col min="15" max="15" width="27.5703125" customWidth="1"/>
  </cols>
  <sheetData>
    <row r="1" spans="1:15" ht="15" customHeight="1" x14ac:dyDescent="0.25">
      <c r="A1" t="s">
        <v>165</v>
      </c>
      <c r="B1" t="s">
        <v>6</v>
      </c>
      <c r="C1" t="s">
        <v>167</v>
      </c>
      <c r="D1" t="s">
        <v>5677</v>
      </c>
      <c r="E1" t="s">
        <v>3447</v>
      </c>
      <c r="F1" t="s">
        <v>6352</v>
      </c>
      <c r="G1" t="s">
        <v>6353</v>
      </c>
      <c r="H1" t="s">
        <v>6354</v>
      </c>
      <c r="I1" t="s">
        <v>6355</v>
      </c>
      <c r="J1" t="s">
        <v>5701</v>
      </c>
      <c r="K1" t="s">
        <v>4252</v>
      </c>
      <c r="L1" t="s">
        <v>1</v>
      </c>
      <c r="M1" t="s">
        <v>6356</v>
      </c>
      <c r="N1" t="s">
        <v>6357</v>
      </c>
      <c r="O1" t="s">
        <v>170</v>
      </c>
    </row>
    <row r="2" spans="1:15" ht="15" customHeight="1" x14ac:dyDescent="0.25">
      <c r="A2" t="s">
        <v>5680</v>
      </c>
      <c r="B2" t="s">
        <v>3508</v>
      </c>
      <c r="C2" t="s">
        <v>4576</v>
      </c>
      <c r="D2">
        <v>1</v>
      </c>
      <c r="E2" t="s">
        <v>5681</v>
      </c>
      <c r="F2" t="s">
        <v>6358</v>
      </c>
      <c r="G2" t="s">
        <v>5682</v>
      </c>
      <c r="H2" t="s">
        <v>6359</v>
      </c>
      <c r="I2">
        <v>1</v>
      </c>
      <c r="J2" t="s">
        <v>3452</v>
      </c>
      <c r="K2" t="s">
        <v>5680</v>
      </c>
      <c r="L2" t="s">
        <v>90</v>
      </c>
      <c r="M2" t="s">
        <v>3452</v>
      </c>
      <c r="N2" t="s">
        <v>3452</v>
      </c>
      <c r="O2" t="s">
        <v>5683</v>
      </c>
    </row>
    <row r="3" spans="1:15" ht="15" customHeight="1" x14ac:dyDescent="0.25">
      <c r="A3" t="s">
        <v>5684</v>
      </c>
      <c r="B3" t="s">
        <v>41</v>
      </c>
      <c r="C3" t="s">
        <v>5339</v>
      </c>
      <c r="D3">
        <v>1</v>
      </c>
      <c r="E3" t="s">
        <v>5685</v>
      </c>
      <c r="F3" t="s">
        <v>6360</v>
      </c>
      <c r="G3" t="s">
        <v>5686</v>
      </c>
      <c r="H3" t="s">
        <v>6361</v>
      </c>
      <c r="I3">
        <v>1</v>
      </c>
      <c r="J3" t="s">
        <v>3452</v>
      </c>
      <c r="K3" t="s">
        <v>5684</v>
      </c>
      <c r="L3" t="s">
        <v>90</v>
      </c>
      <c r="M3" t="s">
        <v>3452</v>
      </c>
      <c r="N3" t="s">
        <v>3452</v>
      </c>
      <c r="O3" t="s">
        <v>5687</v>
      </c>
    </row>
    <row r="4" spans="1:15" ht="15" customHeight="1" x14ac:dyDescent="0.25">
      <c r="A4" t="s">
        <v>5688</v>
      </c>
      <c r="B4" t="s">
        <v>3496</v>
      </c>
      <c r="C4" t="s">
        <v>5339</v>
      </c>
      <c r="D4">
        <v>0</v>
      </c>
      <c r="E4" t="s">
        <v>5689</v>
      </c>
      <c r="F4" t="s">
        <v>6362</v>
      </c>
      <c r="G4" t="s">
        <v>5690</v>
      </c>
      <c r="H4" t="s">
        <v>6363</v>
      </c>
      <c r="I4">
        <v>0</v>
      </c>
      <c r="J4" t="s">
        <v>3452</v>
      </c>
      <c r="K4" t="s">
        <v>5688</v>
      </c>
      <c r="L4" t="s">
        <v>90</v>
      </c>
      <c r="M4" t="s">
        <v>5475</v>
      </c>
      <c r="N4" t="s">
        <v>3452</v>
      </c>
      <c r="O4" t="s">
        <v>5691</v>
      </c>
    </row>
    <row r="5" spans="1:15" ht="15" customHeight="1" x14ac:dyDescent="0.25">
      <c r="A5" t="s">
        <v>5692</v>
      </c>
      <c r="B5" t="s">
        <v>3496</v>
      </c>
      <c r="C5" t="s">
        <v>4576</v>
      </c>
      <c r="D5">
        <v>1</v>
      </c>
      <c r="E5" t="s">
        <v>5693</v>
      </c>
      <c r="F5" t="s">
        <v>6364</v>
      </c>
      <c r="G5" t="s">
        <v>5694</v>
      </c>
      <c r="H5" t="s">
        <v>6364</v>
      </c>
      <c r="I5">
        <v>1</v>
      </c>
      <c r="J5" t="s">
        <v>3452</v>
      </c>
      <c r="K5" t="s">
        <v>5695</v>
      </c>
      <c r="L5" t="s">
        <v>90</v>
      </c>
      <c r="M5" t="s">
        <v>5414</v>
      </c>
      <c r="N5" t="s">
        <v>3452</v>
      </c>
      <c r="O5" t="s">
        <v>5696</v>
      </c>
    </row>
    <row r="6" spans="1:15" ht="15" customHeight="1" x14ac:dyDescent="0.25">
      <c r="A6" t="s">
        <v>5697</v>
      </c>
      <c r="B6" t="s">
        <v>3496</v>
      </c>
      <c r="C6" t="s">
        <v>5339</v>
      </c>
      <c r="D6">
        <v>1</v>
      </c>
      <c r="E6" t="s">
        <v>5698</v>
      </c>
      <c r="F6" t="s">
        <v>6365</v>
      </c>
      <c r="G6" t="s">
        <v>5698</v>
      </c>
      <c r="H6" t="s">
        <v>6365</v>
      </c>
      <c r="I6">
        <v>0</v>
      </c>
      <c r="J6" t="s">
        <v>3452</v>
      </c>
      <c r="K6" t="s">
        <v>5697</v>
      </c>
      <c r="L6" t="s">
        <v>90</v>
      </c>
      <c r="M6" t="s">
        <v>5475</v>
      </c>
      <c r="N6" t="s">
        <v>3452</v>
      </c>
      <c r="O6" t="s">
        <v>6366</v>
      </c>
    </row>
    <row r="7" spans="1:15" ht="15" customHeight="1" x14ac:dyDescent="0.25">
      <c r="A7" t="s">
        <v>5700</v>
      </c>
      <c r="B7" t="s">
        <v>3496</v>
      </c>
      <c r="C7" t="s">
        <v>5701</v>
      </c>
      <c r="D7">
        <v>2</v>
      </c>
      <c r="E7" t="s">
        <v>6367</v>
      </c>
      <c r="F7" t="s">
        <v>6368</v>
      </c>
      <c r="G7" t="s">
        <v>6369</v>
      </c>
      <c r="H7" t="s">
        <v>6370</v>
      </c>
      <c r="I7">
        <v>2</v>
      </c>
      <c r="J7" t="s">
        <v>6371</v>
      </c>
      <c r="K7" t="s">
        <v>5704</v>
      </c>
      <c r="L7" t="s">
        <v>90</v>
      </c>
      <c r="M7" t="s">
        <v>3452</v>
      </c>
      <c r="N7" t="s">
        <v>3452</v>
      </c>
      <c r="O7" t="s">
        <v>5705</v>
      </c>
    </row>
    <row r="8" spans="1:15" ht="15" customHeight="1" x14ac:dyDescent="0.25">
      <c r="A8" t="s">
        <v>5706</v>
      </c>
      <c r="B8" t="s">
        <v>3508</v>
      </c>
      <c r="C8" t="s">
        <v>5701</v>
      </c>
      <c r="D8">
        <v>1</v>
      </c>
      <c r="E8" t="s">
        <v>6372</v>
      </c>
      <c r="F8" t="s">
        <v>6373</v>
      </c>
      <c r="G8" t="s">
        <v>6374</v>
      </c>
      <c r="H8" t="s">
        <v>6375</v>
      </c>
      <c r="I8">
        <v>1</v>
      </c>
      <c r="J8" t="s">
        <v>6376</v>
      </c>
      <c r="K8" t="s">
        <v>5709</v>
      </c>
      <c r="L8" t="s">
        <v>90</v>
      </c>
      <c r="M8" t="s">
        <v>3452</v>
      </c>
      <c r="N8" t="s">
        <v>3452</v>
      </c>
      <c r="O8" t="s">
        <v>5710</v>
      </c>
    </row>
    <row r="9" spans="1:15" ht="15" customHeight="1" x14ac:dyDescent="0.25">
      <c r="A9" t="s">
        <v>5711</v>
      </c>
      <c r="B9" t="s">
        <v>41</v>
      </c>
      <c r="C9" t="s">
        <v>5701</v>
      </c>
      <c r="D9">
        <v>0</v>
      </c>
      <c r="E9" t="s">
        <v>5712</v>
      </c>
      <c r="F9" t="s">
        <v>6377</v>
      </c>
      <c r="G9" t="s">
        <v>5713</v>
      </c>
      <c r="H9" t="s">
        <v>6378</v>
      </c>
      <c r="I9">
        <v>0</v>
      </c>
      <c r="J9" t="s">
        <v>6379</v>
      </c>
      <c r="K9" t="s">
        <v>5711</v>
      </c>
      <c r="L9" t="s">
        <v>90</v>
      </c>
      <c r="M9" t="s">
        <v>3452</v>
      </c>
      <c r="N9" t="s">
        <v>3452</v>
      </c>
      <c r="O9" t="s">
        <v>5714</v>
      </c>
    </row>
    <row r="10" spans="1:15" ht="15" customHeight="1" x14ac:dyDescent="0.25">
      <c r="A10" t="s">
        <v>5715</v>
      </c>
      <c r="B10" t="s">
        <v>41</v>
      </c>
      <c r="C10" t="s">
        <v>5339</v>
      </c>
      <c r="D10">
        <v>1</v>
      </c>
      <c r="E10" t="s">
        <v>5716</v>
      </c>
      <c r="F10" t="s">
        <v>6380</v>
      </c>
      <c r="G10" t="s">
        <v>5717</v>
      </c>
      <c r="H10" t="s">
        <v>6381</v>
      </c>
      <c r="I10">
        <v>1</v>
      </c>
      <c r="J10" t="s">
        <v>3452</v>
      </c>
      <c r="K10" t="s">
        <v>5715</v>
      </c>
      <c r="L10" t="s">
        <v>90</v>
      </c>
      <c r="M10" t="s">
        <v>3452</v>
      </c>
      <c r="N10" t="s">
        <v>3452</v>
      </c>
      <c r="O10" t="s">
        <v>5718</v>
      </c>
    </row>
    <row r="11" spans="1:15" ht="15" customHeight="1" x14ac:dyDescent="0.25">
      <c r="A11" t="s">
        <v>5719</v>
      </c>
      <c r="B11" t="s">
        <v>41</v>
      </c>
      <c r="C11" t="s">
        <v>5339</v>
      </c>
      <c r="D11">
        <v>1</v>
      </c>
      <c r="E11" t="s">
        <v>5720</v>
      </c>
      <c r="F11" t="s">
        <v>6382</v>
      </c>
      <c r="G11" t="s">
        <v>5721</v>
      </c>
      <c r="H11" t="s">
        <v>6383</v>
      </c>
      <c r="I11">
        <v>1</v>
      </c>
      <c r="J11" t="s">
        <v>3452</v>
      </c>
      <c r="K11" t="s">
        <v>5719</v>
      </c>
      <c r="L11" t="s">
        <v>90</v>
      </c>
      <c r="M11" t="s">
        <v>3452</v>
      </c>
      <c r="N11" t="s">
        <v>3452</v>
      </c>
      <c r="O11" t="s">
        <v>5722</v>
      </c>
    </row>
    <row r="12" spans="1:15" ht="15" customHeight="1" x14ac:dyDescent="0.25">
      <c r="A12" t="s">
        <v>5723</v>
      </c>
      <c r="B12" t="s">
        <v>3508</v>
      </c>
      <c r="C12" t="s">
        <v>5701</v>
      </c>
      <c r="D12">
        <v>0</v>
      </c>
      <c r="E12" t="s">
        <v>5724</v>
      </c>
      <c r="F12" t="s">
        <v>6384</v>
      </c>
      <c r="G12" t="s">
        <v>5725</v>
      </c>
      <c r="H12" t="s">
        <v>6385</v>
      </c>
      <c r="I12">
        <v>0</v>
      </c>
      <c r="J12" t="s">
        <v>6371</v>
      </c>
      <c r="K12" t="s">
        <v>5723</v>
      </c>
      <c r="L12" t="s">
        <v>90</v>
      </c>
      <c r="M12" t="s">
        <v>6386</v>
      </c>
      <c r="N12" t="s">
        <v>3452</v>
      </c>
      <c r="O12" t="s">
        <v>5726</v>
      </c>
    </row>
    <row r="13" spans="1:15" ht="15" customHeight="1" x14ac:dyDescent="0.25">
      <c r="A13" t="s">
        <v>4406</v>
      </c>
      <c r="B13" t="s">
        <v>3508</v>
      </c>
      <c r="C13" t="s">
        <v>5339</v>
      </c>
      <c r="D13">
        <v>1</v>
      </c>
      <c r="E13" t="s">
        <v>5727</v>
      </c>
      <c r="F13" t="s">
        <v>6387</v>
      </c>
      <c r="G13" t="s">
        <v>5727</v>
      </c>
      <c r="H13" t="s">
        <v>6387</v>
      </c>
      <c r="I13">
        <v>1</v>
      </c>
      <c r="J13" t="s">
        <v>6388</v>
      </c>
      <c r="K13" t="s">
        <v>4411</v>
      </c>
      <c r="L13" t="s">
        <v>1649</v>
      </c>
      <c r="M13" t="s">
        <v>3452</v>
      </c>
      <c r="N13" t="s">
        <v>3452</v>
      </c>
      <c r="O13" t="s">
        <v>6389</v>
      </c>
    </row>
    <row r="14" spans="1:15" ht="15" customHeight="1" x14ac:dyDescent="0.25">
      <c r="A14" t="s">
        <v>5729</v>
      </c>
      <c r="B14" t="s">
        <v>41</v>
      </c>
      <c r="C14" t="s">
        <v>5701</v>
      </c>
      <c r="D14">
        <v>1</v>
      </c>
      <c r="E14" t="s">
        <v>6390</v>
      </c>
      <c r="F14" t="s">
        <v>6391</v>
      </c>
      <c r="G14" t="s">
        <v>6392</v>
      </c>
      <c r="H14" t="s">
        <v>6393</v>
      </c>
      <c r="I14">
        <v>1</v>
      </c>
      <c r="J14" t="s">
        <v>6388</v>
      </c>
      <c r="K14" t="s">
        <v>5729</v>
      </c>
      <c r="L14" t="s">
        <v>90</v>
      </c>
      <c r="M14" t="s">
        <v>3452</v>
      </c>
      <c r="N14" t="s">
        <v>3452</v>
      </c>
      <c r="O14" t="s">
        <v>6394</v>
      </c>
    </row>
    <row r="15" spans="1:15" ht="15" customHeight="1" x14ac:dyDescent="0.25">
      <c r="A15" t="s">
        <v>4417</v>
      </c>
      <c r="B15" t="s">
        <v>3508</v>
      </c>
      <c r="C15" t="s">
        <v>5701</v>
      </c>
      <c r="D15">
        <v>1</v>
      </c>
      <c r="E15" t="s">
        <v>5733</v>
      </c>
      <c r="F15" t="s">
        <v>6395</v>
      </c>
      <c r="G15" t="s">
        <v>5733</v>
      </c>
      <c r="H15" t="s">
        <v>6395</v>
      </c>
      <c r="I15">
        <v>1</v>
      </c>
      <c r="J15" t="s">
        <v>6396</v>
      </c>
      <c r="K15" t="s">
        <v>4417</v>
      </c>
      <c r="L15" t="s">
        <v>1046</v>
      </c>
      <c r="M15" t="s">
        <v>5406</v>
      </c>
      <c r="N15" t="s">
        <v>3452</v>
      </c>
      <c r="O15" t="s">
        <v>5734</v>
      </c>
    </row>
    <row r="16" spans="1:15" ht="15" customHeight="1" x14ac:dyDescent="0.25">
      <c r="A16" t="s">
        <v>3515</v>
      </c>
      <c r="B16" t="s">
        <v>3496</v>
      </c>
      <c r="C16" t="s">
        <v>4576</v>
      </c>
      <c r="D16">
        <v>3</v>
      </c>
      <c r="E16" s="8" t="s">
        <v>6397</v>
      </c>
      <c r="F16" t="s">
        <v>6398</v>
      </c>
      <c r="G16" s="8" t="s">
        <v>6397</v>
      </c>
      <c r="H16" t="s">
        <v>6398</v>
      </c>
      <c r="I16">
        <v>2</v>
      </c>
      <c r="J16" t="s">
        <v>3452</v>
      </c>
      <c r="K16" t="s">
        <v>3515</v>
      </c>
      <c r="L16" t="s">
        <v>90</v>
      </c>
      <c r="M16" t="s">
        <v>3452</v>
      </c>
      <c r="N16" t="s">
        <v>3452</v>
      </c>
      <c r="O16" t="s">
        <v>6399</v>
      </c>
    </row>
    <row r="17" spans="1:15" ht="15" customHeight="1" x14ac:dyDescent="0.25">
      <c r="A17" t="s">
        <v>3437</v>
      </c>
      <c r="B17" t="s">
        <v>3540</v>
      </c>
      <c r="C17" t="s">
        <v>5701</v>
      </c>
      <c r="D17">
        <v>2</v>
      </c>
      <c r="E17" t="s">
        <v>5736</v>
      </c>
      <c r="F17" t="s">
        <v>6400</v>
      </c>
      <c r="G17" t="s">
        <v>5737</v>
      </c>
      <c r="H17" t="s">
        <v>6401</v>
      </c>
      <c r="I17">
        <v>2</v>
      </c>
      <c r="J17" t="s">
        <v>6402</v>
      </c>
      <c r="K17" t="s">
        <v>3437</v>
      </c>
      <c r="L17" t="s">
        <v>90</v>
      </c>
      <c r="M17" t="s">
        <v>3452</v>
      </c>
      <c r="N17" t="s">
        <v>3452</v>
      </c>
      <c r="O17" t="s">
        <v>5714</v>
      </c>
    </row>
    <row r="18" spans="1:15" ht="15" customHeight="1" x14ac:dyDescent="0.25">
      <c r="A18" t="s">
        <v>5738</v>
      </c>
      <c r="B18" t="s">
        <v>3508</v>
      </c>
      <c r="C18" t="s">
        <v>5339</v>
      </c>
      <c r="D18">
        <v>0</v>
      </c>
      <c r="E18" s="8" t="s">
        <v>6403</v>
      </c>
      <c r="F18" t="s">
        <v>6404</v>
      </c>
      <c r="G18" s="8" t="s">
        <v>6405</v>
      </c>
      <c r="H18" t="s">
        <v>6406</v>
      </c>
      <c r="I18" t="s">
        <v>3452</v>
      </c>
      <c r="J18" t="s">
        <v>3452</v>
      </c>
      <c r="K18" t="s">
        <v>5741</v>
      </c>
      <c r="L18" t="s">
        <v>90</v>
      </c>
      <c r="M18" t="s">
        <v>3452</v>
      </c>
      <c r="N18" t="s">
        <v>3452</v>
      </c>
      <c r="O18" t="s">
        <v>5742</v>
      </c>
    </row>
    <row r="19" spans="1:15" ht="15" customHeight="1" x14ac:dyDescent="0.25">
      <c r="A19" t="s">
        <v>5743</v>
      </c>
      <c r="B19" t="s">
        <v>41</v>
      </c>
      <c r="C19" t="s">
        <v>5701</v>
      </c>
      <c r="D19">
        <v>0</v>
      </c>
      <c r="E19" t="s">
        <v>5744</v>
      </c>
      <c r="F19" t="s">
        <v>6407</v>
      </c>
      <c r="G19" t="s">
        <v>5745</v>
      </c>
      <c r="H19" t="s">
        <v>6408</v>
      </c>
      <c r="I19">
        <v>0</v>
      </c>
      <c r="J19" t="s">
        <v>6409</v>
      </c>
      <c r="K19" t="s">
        <v>5746</v>
      </c>
      <c r="L19" t="s">
        <v>90</v>
      </c>
      <c r="M19" t="s">
        <v>3452</v>
      </c>
      <c r="N19" t="s">
        <v>3452</v>
      </c>
      <c r="O19" t="s">
        <v>5747</v>
      </c>
    </row>
    <row r="20" spans="1:15" ht="15" customHeight="1" x14ac:dyDescent="0.25">
      <c r="A20" t="s">
        <v>5752</v>
      </c>
      <c r="B20" t="s">
        <v>41</v>
      </c>
      <c r="C20" t="s">
        <v>5339</v>
      </c>
      <c r="D20">
        <v>1</v>
      </c>
      <c r="E20" t="s">
        <v>5753</v>
      </c>
      <c r="F20" t="s">
        <v>6410</v>
      </c>
      <c r="G20" t="s">
        <v>5754</v>
      </c>
      <c r="H20" t="s">
        <v>6411</v>
      </c>
      <c r="I20">
        <v>1</v>
      </c>
      <c r="J20" t="s">
        <v>3452</v>
      </c>
      <c r="K20" t="s">
        <v>5755</v>
      </c>
      <c r="L20" t="s">
        <v>90</v>
      </c>
      <c r="M20" t="s">
        <v>3452</v>
      </c>
      <c r="N20" t="s">
        <v>3452</v>
      </c>
      <c r="O20" t="s">
        <v>5756</v>
      </c>
    </row>
    <row r="21" spans="1:15" ht="15" customHeight="1" x14ac:dyDescent="0.25">
      <c r="A21" t="s">
        <v>4444</v>
      </c>
      <c r="B21" t="s">
        <v>41</v>
      </c>
      <c r="C21" t="s">
        <v>5701</v>
      </c>
      <c r="D21">
        <v>1</v>
      </c>
      <c r="E21" t="s">
        <v>5757</v>
      </c>
      <c r="F21" t="s">
        <v>6412</v>
      </c>
      <c r="G21" t="s">
        <v>5757</v>
      </c>
      <c r="H21" t="s">
        <v>6412</v>
      </c>
      <c r="I21">
        <v>1</v>
      </c>
      <c r="J21" t="s">
        <v>6396</v>
      </c>
      <c r="K21" t="s">
        <v>4447</v>
      </c>
      <c r="L21" t="s">
        <v>1104</v>
      </c>
      <c r="M21" t="s">
        <v>5447</v>
      </c>
      <c r="N21" t="s">
        <v>3452</v>
      </c>
      <c r="O21" t="s">
        <v>5734</v>
      </c>
    </row>
    <row r="22" spans="1:15" ht="15" customHeight="1" x14ac:dyDescent="0.25">
      <c r="A22" t="s">
        <v>5758</v>
      </c>
      <c r="B22" t="s">
        <v>3508</v>
      </c>
      <c r="C22" t="s">
        <v>5701</v>
      </c>
      <c r="D22">
        <v>4</v>
      </c>
      <c r="E22" s="8" t="s">
        <v>5759</v>
      </c>
      <c r="F22" t="s">
        <v>6413</v>
      </c>
      <c r="G22" s="8" t="s">
        <v>5760</v>
      </c>
      <c r="H22" t="s">
        <v>6414</v>
      </c>
      <c r="I22">
        <v>3</v>
      </c>
      <c r="J22" t="s">
        <v>6379</v>
      </c>
      <c r="K22" t="s">
        <v>5761</v>
      </c>
      <c r="L22" t="s">
        <v>90</v>
      </c>
      <c r="M22" t="s">
        <v>3452</v>
      </c>
      <c r="N22" t="s">
        <v>3452</v>
      </c>
      <c r="O22" t="s">
        <v>5742</v>
      </c>
    </row>
    <row r="23" spans="1:15" ht="15" customHeight="1" x14ac:dyDescent="0.25">
      <c r="A23" t="s">
        <v>4448</v>
      </c>
      <c r="B23" t="s">
        <v>3496</v>
      </c>
      <c r="C23" t="s">
        <v>5701</v>
      </c>
      <c r="D23">
        <v>1</v>
      </c>
      <c r="E23" t="s">
        <v>6415</v>
      </c>
      <c r="F23" t="s">
        <v>6416</v>
      </c>
      <c r="G23" t="s">
        <v>6415</v>
      </c>
      <c r="H23" t="s">
        <v>6416</v>
      </c>
      <c r="I23">
        <v>1</v>
      </c>
      <c r="J23" t="s">
        <v>6417</v>
      </c>
      <c r="K23" t="s">
        <v>4451</v>
      </c>
      <c r="L23" t="s">
        <v>1621</v>
      </c>
      <c r="M23" t="s">
        <v>5410</v>
      </c>
      <c r="N23" t="s">
        <v>5362</v>
      </c>
      <c r="O23" t="s">
        <v>5734</v>
      </c>
    </row>
    <row r="24" spans="1:15" ht="15" customHeight="1" x14ac:dyDescent="0.25">
      <c r="A24" t="s">
        <v>5763</v>
      </c>
      <c r="B24" t="s">
        <v>41</v>
      </c>
      <c r="C24" t="s">
        <v>5339</v>
      </c>
      <c r="D24">
        <v>0</v>
      </c>
      <c r="E24" t="s">
        <v>5764</v>
      </c>
      <c r="F24" t="s">
        <v>6418</v>
      </c>
      <c r="G24" t="s">
        <v>5765</v>
      </c>
      <c r="H24" t="s">
        <v>6419</v>
      </c>
      <c r="I24">
        <v>0</v>
      </c>
      <c r="J24" t="s">
        <v>3452</v>
      </c>
      <c r="K24" t="s">
        <v>5763</v>
      </c>
      <c r="L24" t="s">
        <v>90</v>
      </c>
      <c r="M24" t="s">
        <v>3452</v>
      </c>
      <c r="N24" t="s">
        <v>3452</v>
      </c>
      <c r="O24" t="s">
        <v>5751</v>
      </c>
    </row>
    <row r="25" spans="1:15" ht="15" customHeight="1" x14ac:dyDescent="0.25">
      <c r="A25" t="s">
        <v>5766</v>
      </c>
      <c r="B25" t="s">
        <v>3496</v>
      </c>
      <c r="C25" t="s">
        <v>5701</v>
      </c>
      <c r="D25">
        <v>3</v>
      </c>
      <c r="E25" t="s">
        <v>5767</v>
      </c>
      <c r="F25" t="s">
        <v>6420</v>
      </c>
      <c r="G25" t="s">
        <v>5768</v>
      </c>
      <c r="H25" t="s">
        <v>6421</v>
      </c>
      <c r="I25">
        <v>3</v>
      </c>
      <c r="J25" t="s">
        <v>6422</v>
      </c>
      <c r="K25" t="s">
        <v>5766</v>
      </c>
      <c r="L25" t="s">
        <v>90</v>
      </c>
      <c r="M25" t="s">
        <v>3452</v>
      </c>
      <c r="N25" t="s">
        <v>3452</v>
      </c>
      <c r="O25" t="s">
        <v>5714</v>
      </c>
    </row>
    <row r="26" spans="1:15" ht="15" customHeight="1" x14ac:dyDescent="0.25">
      <c r="A26" t="s">
        <v>5139</v>
      </c>
      <c r="B26" t="s">
        <v>3508</v>
      </c>
      <c r="C26" t="s">
        <v>5339</v>
      </c>
      <c r="D26">
        <v>1</v>
      </c>
      <c r="E26" s="8" t="s">
        <v>6423</v>
      </c>
      <c r="F26" t="s">
        <v>6424</v>
      </c>
      <c r="G26" s="8" t="s">
        <v>6425</v>
      </c>
      <c r="H26" t="s">
        <v>6426</v>
      </c>
      <c r="I26">
        <v>1</v>
      </c>
      <c r="J26" t="s">
        <v>3452</v>
      </c>
      <c r="K26" t="s">
        <v>5139</v>
      </c>
      <c r="L26" t="s">
        <v>90</v>
      </c>
      <c r="M26" t="s">
        <v>3452</v>
      </c>
      <c r="N26" t="s">
        <v>3452</v>
      </c>
      <c r="O26" t="s">
        <v>5696</v>
      </c>
    </row>
    <row r="27" spans="1:15" ht="15" customHeight="1" x14ac:dyDescent="0.25">
      <c r="A27" t="s">
        <v>5775</v>
      </c>
      <c r="B27" t="s">
        <v>41</v>
      </c>
      <c r="C27" t="s">
        <v>5701</v>
      </c>
      <c r="D27">
        <v>1</v>
      </c>
      <c r="E27" t="s">
        <v>6427</v>
      </c>
      <c r="F27" t="s">
        <v>6428</v>
      </c>
      <c r="G27" t="s">
        <v>6427</v>
      </c>
      <c r="H27" t="s">
        <v>6428</v>
      </c>
      <c r="I27">
        <v>0</v>
      </c>
      <c r="J27" t="s">
        <v>6429</v>
      </c>
      <c r="K27" t="s">
        <v>5777</v>
      </c>
      <c r="L27" t="s">
        <v>90</v>
      </c>
      <c r="M27" t="s">
        <v>3452</v>
      </c>
      <c r="N27" t="s">
        <v>3452</v>
      </c>
      <c r="O27" t="s">
        <v>5714</v>
      </c>
    </row>
    <row r="28" spans="1:15" ht="15" customHeight="1" x14ac:dyDescent="0.25">
      <c r="A28" t="s">
        <v>5778</v>
      </c>
      <c r="B28" t="s">
        <v>3508</v>
      </c>
      <c r="C28" t="s">
        <v>5339</v>
      </c>
      <c r="D28">
        <v>0</v>
      </c>
      <c r="E28" t="s">
        <v>5779</v>
      </c>
      <c r="F28" t="s">
        <v>6430</v>
      </c>
      <c r="G28" t="s">
        <v>5780</v>
      </c>
      <c r="H28" t="s">
        <v>6431</v>
      </c>
      <c r="I28">
        <v>0</v>
      </c>
      <c r="J28" t="s">
        <v>3452</v>
      </c>
      <c r="K28" t="s">
        <v>5781</v>
      </c>
      <c r="L28" t="s">
        <v>90</v>
      </c>
      <c r="M28" t="s">
        <v>6386</v>
      </c>
      <c r="N28" t="s">
        <v>3452</v>
      </c>
      <c r="O28" t="s">
        <v>5782</v>
      </c>
    </row>
    <row r="29" spans="1:15" ht="15" customHeight="1" x14ac:dyDescent="0.25">
      <c r="A29" t="s">
        <v>5788</v>
      </c>
      <c r="B29" t="s">
        <v>3508</v>
      </c>
      <c r="C29" t="s">
        <v>5339</v>
      </c>
      <c r="D29">
        <v>2</v>
      </c>
      <c r="E29" t="s">
        <v>5789</v>
      </c>
      <c r="F29" t="s">
        <v>6432</v>
      </c>
      <c r="G29" t="s">
        <v>5790</v>
      </c>
      <c r="H29" t="s">
        <v>6433</v>
      </c>
      <c r="I29">
        <v>2</v>
      </c>
      <c r="J29" t="s">
        <v>6434</v>
      </c>
      <c r="K29" t="s">
        <v>5791</v>
      </c>
      <c r="L29" t="s">
        <v>90</v>
      </c>
      <c r="M29" t="s">
        <v>5410</v>
      </c>
      <c r="N29" t="s">
        <v>5233</v>
      </c>
      <c r="O29" t="s">
        <v>6435</v>
      </c>
    </row>
    <row r="30" spans="1:15" ht="15" customHeight="1" x14ac:dyDescent="0.25">
      <c r="A30" t="s">
        <v>5799</v>
      </c>
      <c r="B30" t="s">
        <v>3496</v>
      </c>
      <c r="C30" t="s">
        <v>5339</v>
      </c>
      <c r="D30">
        <v>3</v>
      </c>
      <c r="E30" s="8" t="s">
        <v>5800</v>
      </c>
      <c r="F30" t="s">
        <v>6436</v>
      </c>
      <c r="G30" s="8" t="s">
        <v>5800</v>
      </c>
      <c r="H30" t="s">
        <v>6436</v>
      </c>
      <c r="I30">
        <v>2</v>
      </c>
      <c r="J30" t="s">
        <v>3452</v>
      </c>
      <c r="K30" t="s">
        <v>5801</v>
      </c>
      <c r="L30" t="s">
        <v>90</v>
      </c>
      <c r="M30" t="s">
        <v>3452</v>
      </c>
      <c r="N30" t="s">
        <v>3452</v>
      </c>
      <c r="O30" t="s">
        <v>5802</v>
      </c>
    </row>
    <row r="31" spans="1:15" ht="15" customHeight="1" x14ac:dyDescent="0.25">
      <c r="A31" t="s">
        <v>3994</v>
      </c>
      <c r="B31" t="s">
        <v>4280</v>
      </c>
      <c r="C31" t="s">
        <v>3649</v>
      </c>
      <c r="D31" t="s">
        <v>3989</v>
      </c>
      <c r="E31" s="8" t="s">
        <v>5803</v>
      </c>
      <c r="F31" t="s">
        <v>6437</v>
      </c>
      <c r="G31" s="8" t="s">
        <v>3452</v>
      </c>
      <c r="H31" t="s">
        <v>3452</v>
      </c>
      <c r="I31" t="s">
        <v>3452</v>
      </c>
      <c r="J31" t="s">
        <v>3452</v>
      </c>
      <c r="K31" t="s">
        <v>3994</v>
      </c>
      <c r="L31" t="s">
        <v>90</v>
      </c>
      <c r="M31" t="s">
        <v>5442</v>
      </c>
      <c r="N31" t="s">
        <v>3452</v>
      </c>
      <c r="O31" t="s">
        <v>6438</v>
      </c>
    </row>
    <row r="32" spans="1:15" ht="15" customHeight="1" x14ac:dyDescent="0.25">
      <c r="A32" t="s">
        <v>5805</v>
      </c>
      <c r="B32" t="s">
        <v>3508</v>
      </c>
      <c r="C32" t="s">
        <v>5339</v>
      </c>
      <c r="D32">
        <v>1</v>
      </c>
      <c r="E32" t="s">
        <v>5806</v>
      </c>
      <c r="F32" t="s">
        <v>6439</v>
      </c>
      <c r="G32" t="s">
        <v>5807</v>
      </c>
      <c r="H32" t="s">
        <v>6440</v>
      </c>
      <c r="I32">
        <v>1</v>
      </c>
      <c r="J32" t="s">
        <v>3452</v>
      </c>
      <c r="K32" t="s">
        <v>5808</v>
      </c>
      <c r="L32" t="s">
        <v>90</v>
      </c>
      <c r="M32" t="s">
        <v>5475</v>
      </c>
      <c r="N32" t="s">
        <v>3452</v>
      </c>
      <c r="O32" t="s">
        <v>5809</v>
      </c>
    </row>
    <row r="33" spans="1:15" ht="15" customHeight="1" x14ac:dyDescent="0.25">
      <c r="A33" t="s">
        <v>5149</v>
      </c>
      <c r="B33" t="s">
        <v>3496</v>
      </c>
      <c r="C33" t="s">
        <v>5339</v>
      </c>
      <c r="D33">
        <v>1</v>
      </c>
      <c r="E33" s="8" t="s">
        <v>6441</v>
      </c>
      <c r="F33" t="s">
        <v>6442</v>
      </c>
      <c r="G33" s="8" t="s">
        <v>6443</v>
      </c>
      <c r="H33" t="s">
        <v>6444</v>
      </c>
      <c r="I33">
        <v>1</v>
      </c>
      <c r="J33" t="s">
        <v>3452</v>
      </c>
      <c r="K33" t="s">
        <v>5149</v>
      </c>
      <c r="L33" t="s">
        <v>90</v>
      </c>
      <c r="M33" t="s">
        <v>3452</v>
      </c>
      <c r="N33" t="s">
        <v>3452</v>
      </c>
      <c r="O33" t="s">
        <v>5802</v>
      </c>
    </row>
    <row r="34" spans="1:15" ht="15" customHeight="1" x14ac:dyDescent="0.25">
      <c r="A34" t="s">
        <v>5812</v>
      </c>
      <c r="B34" t="s">
        <v>3508</v>
      </c>
      <c r="C34" t="s">
        <v>5339</v>
      </c>
      <c r="D34">
        <v>0</v>
      </c>
      <c r="E34" s="8" t="s">
        <v>6445</v>
      </c>
      <c r="F34" t="s">
        <v>6446</v>
      </c>
      <c r="G34" s="8" t="s">
        <v>6447</v>
      </c>
      <c r="H34" t="s">
        <v>6448</v>
      </c>
      <c r="I34">
        <v>0</v>
      </c>
      <c r="J34" t="s">
        <v>3452</v>
      </c>
      <c r="K34" t="s">
        <v>5815</v>
      </c>
      <c r="L34" t="s">
        <v>90</v>
      </c>
      <c r="M34" t="s">
        <v>3452</v>
      </c>
      <c r="N34" t="s">
        <v>3452</v>
      </c>
      <c r="O34" t="s">
        <v>5816</v>
      </c>
    </row>
    <row r="35" spans="1:15" ht="15" customHeight="1" x14ac:dyDescent="0.25">
      <c r="A35" t="s">
        <v>5819</v>
      </c>
      <c r="B35" t="s">
        <v>3508</v>
      </c>
      <c r="C35" t="s">
        <v>5701</v>
      </c>
      <c r="D35">
        <v>2</v>
      </c>
      <c r="E35" t="s">
        <v>6449</v>
      </c>
      <c r="F35" t="s">
        <v>6450</v>
      </c>
      <c r="G35" t="s">
        <v>5821</v>
      </c>
      <c r="H35" t="s">
        <v>6451</v>
      </c>
      <c r="I35">
        <v>2</v>
      </c>
      <c r="J35" t="s">
        <v>6402</v>
      </c>
      <c r="K35" t="s">
        <v>5819</v>
      </c>
      <c r="L35" t="s">
        <v>90</v>
      </c>
      <c r="M35" t="s">
        <v>5401</v>
      </c>
      <c r="N35" t="s">
        <v>3452</v>
      </c>
      <c r="O35" t="s">
        <v>5714</v>
      </c>
    </row>
    <row r="36" spans="1:15" ht="15" customHeight="1" x14ac:dyDescent="0.25">
      <c r="A36" t="s">
        <v>5822</v>
      </c>
      <c r="B36" t="s">
        <v>3508</v>
      </c>
      <c r="C36" t="s">
        <v>5339</v>
      </c>
      <c r="D36">
        <v>1</v>
      </c>
      <c r="E36" s="8" t="s">
        <v>6452</v>
      </c>
      <c r="F36" t="s">
        <v>6453</v>
      </c>
      <c r="G36" s="8" t="s">
        <v>6454</v>
      </c>
      <c r="H36" t="s">
        <v>6455</v>
      </c>
      <c r="I36">
        <v>1</v>
      </c>
      <c r="J36" t="s">
        <v>3452</v>
      </c>
      <c r="K36" t="s">
        <v>5822</v>
      </c>
      <c r="L36" t="s">
        <v>90</v>
      </c>
      <c r="M36" t="s">
        <v>5475</v>
      </c>
      <c r="N36" t="s">
        <v>3452</v>
      </c>
      <c r="O36" t="s">
        <v>6456</v>
      </c>
    </row>
    <row r="37" spans="1:15" ht="15" customHeight="1" x14ac:dyDescent="0.25">
      <c r="A37" t="s">
        <v>5825</v>
      </c>
      <c r="B37" t="s">
        <v>3508</v>
      </c>
      <c r="C37" t="s">
        <v>5701</v>
      </c>
      <c r="D37">
        <v>2</v>
      </c>
      <c r="E37" s="8" t="s">
        <v>5826</v>
      </c>
      <c r="F37" t="s">
        <v>6457</v>
      </c>
      <c r="G37" s="8" t="s">
        <v>5827</v>
      </c>
      <c r="H37" t="s">
        <v>6458</v>
      </c>
      <c r="I37">
        <v>2</v>
      </c>
      <c r="J37" t="s">
        <v>6379</v>
      </c>
      <c r="K37" t="s">
        <v>5825</v>
      </c>
      <c r="L37" t="s">
        <v>90</v>
      </c>
      <c r="M37" t="s">
        <v>3452</v>
      </c>
      <c r="N37" t="s">
        <v>3452</v>
      </c>
      <c r="O37" t="s">
        <v>5828</v>
      </c>
    </row>
    <row r="38" spans="1:15" ht="15" customHeight="1" x14ac:dyDescent="0.25">
      <c r="A38" t="s">
        <v>5829</v>
      </c>
      <c r="B38" t="s">
        <v>41</v>
      </c>
      <c r="C38" t="s">
        <v>5701</v>
      </c>
      <c r="D38">
        <v>0</v>
      </c>
      <c r="E38" s="8" t="s">
        <v>6459</v>
      </c>
      <c r="F38" t="s">
        <v>6460</v>
      </c>
      <c r="G38" s="8" t="s">
        <v>6461</v>
      </c>
      <c r="H38" t="s">
        <v>6462</v>
      </c>
      <c r="I38">
        <v>0</v>
      </c>
      <c r="J38" t="s">
        <v>6463</v>
      </c>
      <c r="K38" t="s">
        <v>5829</v>
      </c>
      <c r="L38" t="s">
        <v>90</v>
      </c>
      <c r="M38" t="s">
        <v>3452</v>
      </c>
      <c r="N38" t="s">
        <v>3452</v>
      </c>
      <c r="O38" t="s">
        <v>5714</v>
      </c>
    </row>
    <row r="39" spans="1:15" ht="15" customHeight="1" x14ac:dyDescent="0.25">
      <c r="A39" t="s">
        <v>5832</v>
      </c>
      <c r="B39" t="s">
        <v>41</v>
      </c>
      <c r="C39" t="s">
        <v>5701</v>
      </c>
      <c r="D39">
        <v>0</v>
      </c>
      <c r="E39" t="s">
        <v>5833</v>
      </c>
      <c r="F39" t="s">
        <v>6464</v>
      </c>
      <c r="G39" t="s">
        <v>5834</v>
      </c>
      <c r="H39" t="s">
        <v>6465</v>
      </c>
      <c r="I39">
        <v>0</v>
      </c>
      <c r="J39" t="s">
        <v>6463</v>
      </c>
      <c r="K39" t="s">
        <v>5832</v>
      </c>
      <c r="L39" t="s">
        <v>90</v>
      </c>
      <c r="M39" t="s">
        <v>3452</v>
      </c>
      <c r="N39" t="s">
        <v>3452</v>
      </c>
      <c r="O39" t="s">
        <v>5835</v>
      </c>
    </row>
    <row r="40" spans="1:15" ht="15" customHeight="1" x14ac:dyDescent="0.25">
      <c r="A40" t="s">
        <v>5389</v>
      </c>
      <c r="B40" t="s">
        <v>41</v>
      </c>
      <c r="C40" t="s">
        <v>5701</v>
      </c>
      <c r="D40">
        <v>1</v>
      </c>
      <c r="E40" t="s">
        <v>5836</v>
      </c>
      <c r="F40" t="s">
        <v>6466</v>
      </c>
      <c r="G40" t="s">
        <v>5837</v>
      </c>
      <c r="H40" t="s">
        <v>6467</v>
      </c>
      <c r="I40">
        <v>1</v>
      </c>
      <c r="J40" t="s">
        <v>6468</v>
      </c>
      <c r="K40" t="s">
        <v>5389</v>
      </c>
      <c r="L40" t="s">
        <v>90</v>
      </c>
      <c r="M40" t="s">
        <v>3452</v>
      </c>
      <c r="N40" t="s">
        <v>3452</v>
      </c>
      <c r="O40" t="s">
        <v>6469</v>
      </c>
    </row>
    <row r="41" spans="1:15" ht="15" customHeight="1" x14ac:dyDescent="0.25">
      <c r="A41" t="s">
        <v>5839</v>
      </c>
      <c r="B41" t="s">
        <v>41</v>
      </c>
      <c r="C41" t="s">
        <v>5339</v>
      </c>
      <c r="D41">
        <v>1</v>
      </c>
      <c r="E41" t="s">
        <v>5840</v>
      </c>
      <c r="F41" t="s">
        <v>6470</v>
      </c>
      <c r="G41" t="s">
        <v>5841</v>
      </c>
      <c r="H41" t="s">
        <v>6471</v>
      </c>
      <c r="I41">
        <v>1</v>
      </c>
      <c r="J41" t="s">
        <v>3452</v>
      </c>
      <c r="K41" t="s">
        <v>5842</v>
      </c>
      <c r="L41" t="s">
        <v>90</v>
      </c>
      <c r="M41" t="s">
        <v>3452</v>
      </c>
      <c r="N41" t="s">
        <v>3452</v>
      </c>
      <c r="O41" t="s">
        <v>5696</v>
      </c>
    </row>
    <row r="42" spans="1:15" ht="15" customHeight="1" x14ac:dyDescent="0.25">
      <c r="A42" t="s">
        <v>5843</v>
      </c>
      <c r="B42" t="s">
        <v>41</v>
      </c>
      <c r="C42" t="s">
        <v>5701</v>
      </c>
      <c r="D42">
        <v>2</v>
      </c>
      <c r="E42" s="8" t="s">
        <v>6472</v>
      </c>
      <c r="F42" t="s">
        <v>6473</v>
      </c>
      <c r="G42" s="8" t="s">
        <v>6474</v>
      </c>
      <c r="H42" t="s">
        <v>6475</v>
      </c>
      <c r="I42" t="s">
        <v>3452</v>
      </c>
      <c r="J42" t="s">
        <v>6388</v>
      </c>
      <c r="K42" t="s">
        <v>5843</v>
      </c>
      <c r="L42" t="s">
        <v>90</v>
      </c>
      <c r="M42" t="s">
        <v>3452</v>
      </c>
      <c r="N42" t="s">
        <v>3452</v>
      </c>
      <c r="O42" t="s">
        <v>5846</v>
      </c>
    </row>
    <row r="43" spans="1:15" ht="15" customHeight="1" x14ac:dyDescent="0.25">
      <c r="A43" t="s">
        <v>5847</v>
      </c>
      <c r="B43" t="s">
        <v>4280</v>
      </c>
      <c r="C43" t="s">
        <v>4237</v>
      </c>
      <c r="D43" t="s">
        <v>3989</v>
      </c>
      <c r="E43" t="s">
        <v>5848</v>
      </c>
      <c r="F43" t="s">
        <v>4207</v>
      </c>
      <c r="G43" t="s">
        <v>3452</v>
      </c>
      <c r="H43" t="s">
        <v>3452</v>
      </c>
      <c r="I43" t="s">
        <v>3452</v>
      </c>
      <c r="J43" t="s">
        <v>3452</v>
      </c>
      <c r="K43" t="s">
        <v>5847</v>
      </c>
      <c r="L43" t="s">
        <v>90</v>
      </c>
      <c r="M43" t="s">
        <v>6476</v>
      </c>
      <c r="N43" t="s">
        <v>3452</v>
      </c>
      <c r="O43" t="s">
        <v>5849</v>
      </c>
    </row>
    <row r="44" spans="1:15" ht="15" customHeight="1" x14ac:dyDescent="0.25">
      <c r="A44" t="s">
        <v>5857</v>
      </c>
      <c r="B44" t="s">
        <v>3508</v>
      </c>
      <c r="C44" t="s">
        <v>5339</v>
      </c>
      <c r="D44">
        <v>0</v>
      </c>
      <c r="E44" s="8" t="s">
        <v>6477</v>
      </c>
      <c r="F44" t="s">
        <v>6478</v>
      </c>
      <c r="G44" s="8" t="s">
        <v>6479</v>
      </c>
      <c r="H44" t="s">
        <v>6480</v>
      </c>
      <c r="I44" t="s">
        <v>3452</v>
      </c>
      <c r="J44" t="s">
        <v>3452</v>
      </c>
      <c r="K44" t="s">
        <v>5857</v>
      </c>
      <c r="L44" t="s">
        <v>90</v>
      </c>
      <c r="M44" t="s">
        <v>3452</v>
      </c>
      <c r="N44" t="s">
        <v>3452</v>
      </c>
      <c r="O44" t="s">
        <v>6481</v>
      </c>
    </row>
    <row r="45" spans="1:15" ht="15" customHeight="1" x14ac:dyDescent="0.25">
      <c r="A45" t="s">
        <v>5158</v>
      </c>
      <c r="B45" t="s">
        <v>3496</v>
      </c>
      <c r="C45" t="s">
        <v>5339</v>
      </c>
      <c r="D45">
        <v>2</v>
      </c>
      <c r="E45" s="8" t="s">
        <v>5861</v>
      </c>
      <c r="F45" t="s">
        <v>6482</v>
      </c>
      <c r="G45" s="8" t="s">
        <v>5862</v>
      </c>
      <c r="H45" t="s">
        <v>6483</v>
      </c>
      <c r="I45">
        <v>2</v>
      </c>
      <c r="J45" t="s">
        <v>6484</v>
      </c>
      <c r="K45" t="s">
        <v>5160</v>
      </c>
      <c r="L45" t="s">
        <v>90</v>
      </c>
      <c r="M45" t="s">
        <v>3452</v>
      </c>
      <c r="N45" t="s">
        <v>3452</v>
      </c>
      <c r="O45" t="s">
        <v>6485</v>
      </c>
    </row>
    <row r="46" spans="1:15" ht="15" customHeight="1" x14ac:dyDescent="0.25">
      <c r="A46" t="s">
        <v>5866</v>
      </c>
      <c r="B46" t="s">
        <v>3508</v>
      </c>
      <c r="C46" t="s">
        <v>5339</v>
      </c>
      <c r="D46">
        <v>0</v>
      </c>
      <c r="E46" s="8" t="s">
        <v>6486</v>
      </c>
      <c r="F46" t="s">
        <v>6487</v>
      </c>
      <c r="G46" s="8" t="s">
        <v>6488</v>
      </c>
      <c r="H46" t="s">
        <v>6489</v>
      </c>
      <c r="I46" t="s">
        <v>3452</v>
      </c>
      <c r="J46" t="s">
        <v>6490</v>
      </c>
      <c r="K46" t="s">
        <v>5869</v>
      </c>
      <c r="L46" t="s">
        <v>90</v>
      </c>
      <c r="M46" t="s">
        <v>5475</v>
      </c>
      <c r="N46" t="s">
        <v>3452</v>
      </c>
      <c r="O46" t="s">
        <v>6491</v>
      </c>
    </row>
    <row r="47" spans="1:15" ht="15" customHeight="1" x14ac:dyDescent="0.25">
      <c r="A47" t="s">
        <v>5871</v>
      </c>
      <c r="B47" t="s">
        <v>41</v>
      </c>
      <c r="C47" t="s">
        <v>5701</v>
      </c>
      <c r="D47">
        <v>1</v>
      </c>
      <c r="E47" t="s">
        <v>5872</v>
      </c>
      <c r="F47" t="s">
        <v>6492</v>
      </c>
      <c r="G47" t="s">
        <v>5873</v>
      </c>
      <c r="H47" t="s">
        <v>6493</v>
      </c>
      <c r="I47">
        <v>1</v>
      </c>
      <c r="J47" t="s">
        <v>6494</v>
      </c>
      <c r="K47" t="s">
        <v>5874</v>
      </c>
      <c r="L47" t="s">
        <v>90</v>
      </c>
      <c r="M47" t="s">
        <v>3452</v>
      </c>
      <c r="N47" t="s">
        <v>3452</v>
      </c>
      <c r="O47" t="s">
        <v>5875</v>
      </c>
    </row>
    <row r="48" spans="1:15" ht="15" customHeight="1" x14ac:dyDescent="0.25">
      <c r="A48" t="s">
        <v>5876</v>
      </c>
      <c r="B48" t="s">
        <v>41</v>
      </c>
      <c r="C48" t="s">
        <v>5701</v>
      </c>
      <c r="D48">
        <v>1</v>
      </c>
      <c r="E48" t="s">
        <v>5877</v>
      </c>
      <c r="F48" t="s">
        <v>6495</v>
      </c>
      <c r="G48" t="s">
        <v>5878</v>
      </c>
      <c r="H48" t="s">
        <v>6496</v>
      </c>
      <c r="I48">
        <v>1</v>
      </c>
      <c r="J48" t="s">
        <v>6396</v>
      </c>
      <c r="K48" t="s">
        <v>5879</v>
      </c>
      <c r="L48" t="s">
        <v>90</v>
      </c>
      <c r="M48" t="s">
        <v>3452</v>
      </c>
      <c r="N48" t="s">
        <v>3452</v>
      </c>
      <c r="O48" t="s">
        <v>5880</v>
      </c>
    </row>
    <row r="49" spans="1:15" ht="15" customHeight="1" x14ac:dyDescent="0.25">
      <c r="A49" t="s">
        <v>3438</v>
      </c>
      <c r="B49" t="s">
        <v>3508</v>
      </c>
      <c r="C49" t="s">
        <v>5701</v>
      </c>
      <c r="D49">
        <v>2</v>
      </c>
      <c r="E49" s="8" t="s">
        <v>5884</v>
      </c>
      <c r="F49" t="s">
        <v>6497</v>
      </c>
      <c r="G49" s="8" t="s">
        <v>5885</v>
      </c>
      <c r="H49" t="s">
        <v>6498</v>
      </c>
      <c r="I49">
        <v>2</v>
      </c>
      <c r="J49" t="s">
        <v>6371</v>
      </c>
      <c r="K49" t="s">
        <v>3438</v>
      </c>
      <c r="L49" t="s">
        <v>90</v>
      </c>
      <c r="M49" t="s">
        <v>3452</v>
      </c>
      <c r="N49" t="s">
        <v>3452</v>
      </c>
      <c r="O49" t="s">
        <v>5886</v>
      </c>
    </row>
    <row r="50" spans="1:15" ht="15" customHeight="1" x14ac:dyDescent="0.25">
      <c r="A50" t="s">
        <v>5887</v>
      </c>
      <c r="B50" t="s">
        <v>4280</v>
      </c>
      <c r="C50" t="s">
        <v>3649</v>
      </c>
      <c r="D50" t="s">
        <v>3989</v>
      </c>
      <c r="E50" s="8" t="s">
        <v>6499</v>
      </c>
      <c r="F50" t="s">
        <v>4207</v>
      </c>
      <c r="G50" s="8" t="s">
        <v>3452</v>
      </c>
      <c r="H50" t="s">
        <v>3452</v>
      </c>
      <c r="I50" t="s">
        <v>3452</v>
      </c>
      <c r="J50" t="s">
        <v>3452</v>
      </c>
      <c r="K50" t="s">
        <v>5887</v>
      </c>
      <c r="L50" t="s">
        <v>90</v>
      </c>
      <c r="M50" t="s">
        <v>5401</v>
      </c>
      <c r="N50" t="s">
        <v>3452</v>
      </c>
      <c r="O50" t="s">
        <v>6438</v>
      </c>
    </row>
    <row r="51" spans="1:15" ht="15" customHeight="1" x14ac:dyDescent="0.25">
      <c r="A51" t="s">
        <v>5889</v>
      </c>
      <c r="B51" t="s">
        <v>41</v>
      </c>
      <c r="C51" t="s">
        <v>5339</v>
      </c>
      <c r="D51">
        <v>1</v>
      </c>
      <c r="E51" s="8" t="s">
        <v>5890</v>
      </c>
      <c r="F51" t="s">
        <v>6500</v>
      </c>
      <c r="G51" s="8" t="s">
        <v>5891</v>
      </c>
      <c r="H51" t="s">
        <v>6501</v>
      </c>
      <c r="I51">
        <v>1</v>
      </c>
      <c r="J51" t="s">
        <v>3452</v>
      </c>
      <c r="K51" t="s">
        <v>5892</v>
      </c>
      <c r="L51" t="s">
        <v>90</v>
      </c>
      <c r="M51" t="s">
        <v>3452</v>
      </c>
      <c r="N51" t="s">
        <v>3452</v>
      </c>
      <c r="O51" t="s">
        <v>6435</v>
      </c>
    </row>
    <row r="52" spans="1:15" ht="15" customHeight="1" x14ac:dyDescent="0.25">
      <c r="A52" t="s">
        <v>4251</v>
      </c>
      <c r="B52" t="s">
        <v>4280</v>
      </c>
      <c r="C52" t="s">
        <v>4237</v>
      </c>
      <c r="D52" t="s">
        <v>3989</v>
      </c>
      <c r="E52" t="s">
        <v>5893</v>
      </c>
      <c r="F52" t="s">
        <v>6437</v>
      </c>
      <c r="G52" t="s">
        <v>3452</v>
      </c>
      <c r="H52" t="s">
        <v>3452</v>
      </c>
      <c r="I52" t="s">
        <v>3452</v>
      </c>
      <c r="J52" t="s">
        <v>3452</v>
      </c>
      <c r="K52" t="s">
        <v>4251</v>
      </c>
      <c r="L52" t="s">
        <v>90</v>
      </c>
      <c r="M52" t="s">
        <v>5442</v>
      </c>
      <c r="N52" t="s">
        <v>3452</v>
      </c>
      <c r="O52" t="s">
        <v>5849</v>
      </c>
    </row>
    <row r="53" spans="1:15" ht="15" customHeight="1" x14ac:dyDescent="0.25">
      <c r="A53" t="s">
        <v>6502</v>
      </c>
      <c r="B53" t="s">
        <v>3540</v>
      </c>
      <c r="C53" t="s">
        <v>5339</v>
      </c>
      <c r="D53">
        <v>1</v>
      </c>
      <c r="E53" t="s">
        <v>5895</v>
      </c>
      <c r="F53" t="s">
        <v>6503</v>
      </c>
      <c r="G53" t="s">
        <v>5896</v>
      </c>
      <c r="H53" t="s">
        <v>6504</v>
      </c>
      <c r="I53">
        <v>1</v>
      </c>
      <c r="J53" t="s">
        <v>3452</v>
      </c>
      <c r="K53" t="s">
        <v>6505</v>
      </c>
      <c r="L53" t="s">
        <v>90</v>
      </c>
      <c r="M53" t="s">
        <v>3452</v>
      </c>
      <c r="N53" t="s">
        <v>3452</v>
      </c>
      <c r="O53" t="s">
        <v>6506</v>
      </c>
    </row>
    <row r="54" spans="1:15" ht="15" customHeight="1" x14ac:dyDescent="0.25">
      <c r="A54" t="s">
        <v>6507</v>
      </c>
      <c r="B54" t="s">
        <v>3540</v>
      </c>
      <c r="C54" t="s">
        <v>5339</v>
      </c>
      <c r="D54">
        <v>1</v>
      </c>
      <c r="E54" t="s">
        <v>5895</v>
      </c>
      <c r="F54" t="s">
        <v>6503</v>
      </c>
      <c r="G54" t="s">
        <v>5896</v>
      </c>
      <c r="H54" t="s">
        <v>6504</v>
      </c>
      <c r="I54">
        <v>1</v>
      </c>
      <c r="J54" t="s">
        <v>3452</v>
      </c>
      <c r="K54" t="s">
        <v>6508</v>
      </c>
      <c r="L54" t="s">
        <v>90</v>
      </c>
      <c r="M54" t="s">
        <v>3452</v>
      </c>
      <c r="N54" t="s">
        <v>3452</v>
      </c>
      <c r="O54" t="s">
        <v>6506</v>
      </c>
    </row>
    <row r="55" spans="1:15" ht="15" customHeight="1" x14ac:dyDescent="0.25">
      <c r="A55" t="s">
        <v>5899</v>
      </c>
      <c r="B55" t="s">
        <v>41</v>
      </c>
      <c r="C55" t="s">
        <v>5339</v>
      </c>
      <c r="D55">
        <v>0</v>
      </c>
      <c r="E55" s="8" t="s">
        <v>5900</v>
      </c>
      <c r="F55" t="s">
        <v>6509</v>
      </c>
      <c r="G55" s="8" t="s">
        <v>6510</v>
      </c>
      <c r="H55" t="s">
        <v>6511</v>
      </c>
      <c r="I55">
        <v>0</v>
      </c>
      <c r="J55" t="s">
        <v>3452</v>
      </c>
      <c r="K55" t="s">
        <v>5899</v>
      </c>
      <c r="L55" t="s">
        <v>90</v>
      </c>
      <c r="M55" t="s">
        <v>3452</v>
      </c>
      <c r="N55" t="s">
        <v>3452</v>
      </c>
      <c r="O55" t="s">
        <v>5696</v>
      </c>
    </row>
    <row r="56" spans="1:15" ht="15" customHeight="1" x14ac:dyDescent="0.25">
      <c r="A56" t="s">
        <v>4561</v>
      </c>
      <c r="B56" t="s">
        <v>3508</v>
      </c>
      <c r="C56" t="s">
        <v>5701</v>
      </c>
      <c r="D56">
        <v>1</v>
      </c>
      <c r="E56" t="s">
        <v>6512</v>
      </c>
      <c r="F56" t="s">
        <v>6513</v>
      </c>
      <c r="G56" t="s">
        <v>6512</v>
      </c>
      <c r="H56" t="s">
        <v>6513</v>
      </c>
      <c r="I56">
        <v>1</v>
      </c>
      <c r="J56" t="s">
        <v>6371</v>
      </c>
      <c r="K56" t="s">
        <v>4561</v>
      </c>
      <c r="L56" t="s">
        <v>1621</v>
      </c>
      <c r="M56" t="s">
        <v>5404</v>
      </c>
      <c r="N56" t="s">
        <v>3452</v>
      </c>
      <c r="O56" t="s">
        <v>5734</v>
      </c>
    </row>
    <row r="57" spans="1:15" ht="15" customHeight="1" x14ac:dyDescent="0.25">
      <c r="A57" t="s">
        <v>5908</v>
      </c>
      <c r="B57" t="s">
        <v>3496</v>
      </c>
      <c r="C57" t="s">
        <v>5701</v>
      </c>
      <c r="D57">
        <v>1</v>
      </c>
      <c r="E57" t="s">
        <v>5909</v>
      </c>
      <c r="F57" t="s">
        <v>6514</v>
      </c>
      <c r="G57" t="s">
        <v>5910</v>
      </c>
      <c r="H57" t="s">
        <v>6515</v>
      </c>
      <c r="I57">
        <v>1</v>
      </c>
      <c r="J57" t="s">
        <v>6516</v>
      </c>
      <c r="K57" t="s">
        <v>5911</v>
      </c>
      <c r="L57" t="s">
        <v>90</v>
      </c>
      <c r="M57" t="s">
        <v>5475</v>
      </c>
      <c r="N57" t="s">
        <v>3452</v>
      </c>
      <c r="O57" t="s">
        <v>5912</v>
      </c>
    </row>
    <row r="58" spans="1:15" ht="15" customHeight="1" x14ac:dyDescent="0.25">
      <c r="A58" t="s">
        <v>5913</v>
      </c>
      <c r="B58" t="s">
        <v>3508</v>
      </c>
      <c r="C58" t="s">
        <v>5339</v>
      </c>
      <c r="D58">
        <v>1</v>
      </c>
      <c r="E58" s="8" t="s">
        <v>5914</v>
      </c>
      <c r="F58" t="s">
        <v>6517</v>
      </c>
      <c r="G58" s="8" t="s">
        <v>5915</v>
      </c>
      <c r="H58" t="s">
        <v>6518</v>
      </c>
      <c r="I58">
        <v>1</v>
      </c>
      <c r="J58" t="s">
        <v>3452</v>
      </c>
      <c r="K58" t="s">
        <v>5913</v>
      </c>
      <c r="L58" t="s">
        <v>90</v>
      </c>
      <c r="M58" t="s">
        <v>5475</v>
      </c>
      <c r="N58" t="s">
        <v>3452</v>
      </c>
      <c r="O58" t="s">
        <v>5916</v>
      </c>
    </row>
    <row r="59" spans="1:15" ht="15" customHeight="1" x14ac:dyDescent="0.25">
      <c r="A59" t="s">
        <v>5917</v>
      </c>
      <c r="B59" t="s">
        <v>3508</v>
      </c>
      <c r="C59" t="s">
        <v>5339</v>
      </c>
      <c r="D59">
        <v>1</v>
      </c>
      <c r="E59" s="8" t="s">
        <v>5918</v>
      </c>
      <c r="F59" t="s">
        <v>6519</v>
      </c>
      <c r="G59" s="8" t="s">
        <v>5918</v>
      </c>
      <c r="H59" t="s">
        <v>6519</v>
      </c>
      <c r="I59">
        <v>0</v>
      </c>
      <c r="J59" t="s">
        <v>3452</v>
      </c>
      <c r="K59" t="s">
        <v>5917</v>
      </c>
      <c r="L59" t="s">
        <v>90</v>
      </c>
      <c r="M59" t="s">
        <v>5475</v>
      </c>
      <c r="N59" t="s">
        <v>3452</v>
      </c>
      <c r="O59" t="s">
        <v>5919</v>
      </c>
    </row>
    <row r="60" spans="1:15" ht="15" customHeight="1" x14ac:dyDescent="0.25">
      <c r="A60" t="s">
        <v>5920</v>
      </c>
      <c r="B60" t="s">
        <v>41</v>
      </c>
      <c r="C60" t="s">
        <v>5339</v>
      </c>
      <c r="D60">
        <v>1</v>
      </c>
      <c r="E60" s="8" t="s">
        <v>6520</v>
      </c>
      <c r="F60" t="s">
        <v>6521</v>
      </c>
      <c r="G60" s="8" t="s">
        <v>6522</v>
      </c>
      <c r="H60" t="s">
        <v>6523</v>
      </c>
      <c r="I60">
        <v>1</v>
      </c>
      <c r="J60" t="s">
        <v>3452</v>
      </c>
      <c r="K60" t="s">
        <v>5923</v>
      </c>
      <c r="L60" t="s">
        <v>90</v>
      </c>
      <c r="M60" t="s">
        <v>3452</v>
      </c>
      <c r="N60" t="s">
        <v>3452</v>
      </c>
      <c r="O60" t="s">
        <v>5696</v>
      </c>
    </row>
    <row r="61" spans="1:15" ht="15" customHeight="1" x14ac:dyDescent="0.25">
      <c r="A61" t="s">
        <v>5924</v>
      </c>
      <c r="B61" t="s">
        <v>3496</v>
      </c>
      <c r="C61" t="s">
        <v>5339</v>
      </c>
      <c r="D61" t="s">
        <v>5925</v>
      </c>
      <c r="E61" s="8" t="s">
        <v>6524</v>
      </c>
      <c r="F61" t="s">
        <v>6525</v>
      </c>
      <c r="G61" s="8" t="s">
        <v>6526</v>
      </c>
      <c r="H61" t="s">
        <v>6527</v>
      </c>
      <c r="I61" t="s">
        <v>3452</v>
      </c>
      <c r="J61" t="s">
        <v>3452</v>
      </c>
      <c r="K61" t="s">
        <v>5924</v>
      </c>
      <c r="L61" t="s">
        <v>90</v>
      </c>
      <c r="M61" t="s">
        <v>5475</v>
      </c>
      <c r="N61" t="s">
        <v>3452</v>
      </c>
      <c r="O61" t="s">
        <v>5928</v>
      </c>
    </row>
    <row r="62" spans="1:15" ht="15" customHeight="1" x14ac:dyDescent="0.25">
      <c r="A62" t="s">
        <v>5343</v>
      </c>
      <c r="B62" t="s">
        <v>3496</v>
      </c>
      <c r="C62" t="s">
        <v>5339</v>
      </c>
      <c r="D62">
        <v>1</v>
      </c>
      <c r="E62" s="8" t="s">
        <v>5929</v>
      </c>
      <c r="F62" t="s">
        <v>6528</v>
      </c>
      <c r="G62" s="8" t="s">
        <v>5930</v>
      </c>
      <c r="H62" t="s">
        <v>6529</v>
      </c>
      <c r="I62">
        <v>1</v>
      </c>
      <c r="J62" t="s">
        <v>3452</v>
      </c>
      <c r="K62" t="s">
        <v>5345</v>
      </c>
      <c r="L62" t="s">
        <v>90</v>
      </c>
      <c r="M62" t="s">
        <v>3452</v>
      </c>
      <c r="N62" t="s">
        <v>3452</v>
      </c>
      <c r="O62" t="s">
        <v>5714</v>
      </c>
    </row>
    <row r="63" spans="1:15" ht="15" customHeight="1" x14ac:dyDescent="0.25">
      <c r="A63" t="s">
        <v>5932</v>
      </c>
      <c r="B63" t="s">
        <v>4280</v>
      </c>
      <c r="C63" t="s">
        <v>4237</v>
      </c>
      <c r="D63" t="s">
        <v>3989</v>
      </c>
      <c r="E63" t="s">
        <v>5933</v>
      </c>
      <c r="F63" t="s">
        <v>6530</v>
      </c>
      <c r="G63" t="s">
        <v>3452</v>
      </c>
      <c r="H63" t="s">
        <v>3452</v>
      </c>
      <c r="I63" t="s">
        <v>3452</v>
      </c>
      <c r="J63" t="s">
        <v>3452</v>
      </c>
      <c r="K63" t="s">
        <v>5932</v>
      </c>
      <c r="L63" t="s">
        <v>90</v>
      </c>
      <c r="M63" t="s">
        <v>5442</v>
      </c>
      <c r="N63" t="s">
        <v>3452</v>
      </c>
      <c r="O63" t="s">
        <v>5849</v>
      </c>
    </row>
    <row r="64" spans="1:15" ht="15" customHeight="1" x14ac:dyDescent="0.25">
      <c r="A64" t="s">
        <v>5934</v>
      </c>
      <c r="B64" t="s">
        <v>3508</v>
      </c>
      <c r="C64" t="s">
        <v>5701</v>
      </c>
      <c r="D64">
        <v>1</v>
      </c>
      <c r="E64" s="8" t="s">
        <v>6531</v>
      </c>
      <c r="F64" t="s">
        <v>6532</v>
      </c>
      <c r="G64" s="8" t="s">
        <v>6533</v>
      </c>
      <c r="H64" t="s">
        <v>6534</v>
      </c>
      <c r="I64">
        <v>1</v>
      </c>
      <c r="J64" t="s">
        <v>6371</v>
      </c>
      <c r="K64" t="s">
        <v>5934</v>
      </c>
      <c r="L64" t="s">
        <v>90</v>
      </c>
      <c r="M64" t="s">
        <v>3452</v>
      </c>
      <c r="N64" t="s">
        <v>3452</v>
      </c>
      <c r="O64" t="s">
        <v>5937</v>
      </c>
    </row>
    <row r="65" spans="1:15" ht="15" customHeight="1" x14ac:dyDescent="0.25">
      <c r="A65" t="s">
        <v>5942</v>
      </c>
      <c r="B65" t="s">
        <v>3508</v>
      </c>
      <c r="C65" t="s">
        <v>5339</v>
      </c>
      <c r="D65">
        <v>1</v>
      </c>
      <c r="E65" s="8" t="s">
        <v>5943</v>
      </c>
      <c r="F65" t="s">
        <v>6535</v>
      </c>
      <c r="G65" s="8" t="s">
        <v>5944</v>
      </c>
      <c r="H65" t="s">
        <v>6536</v>
      </c>
      <c r="I65">
        <v>1</v>
      </c>
      <c r="J65" t="s">
        <v>3452</v>
      </c>
      <c r="K65" t="s">
        <v>5945</v>
      </c>
      <c r="L65" t="s">
        <v>90</v>
      </c>
      <c r="M65" t="s">
        <v>3452</v>
      </c>
      <c r="N65" t="s">
        <v>3452</v>
      </c>
      <c r="O65" t="s">
        <v>5742</v>
      </c>
    </row>
    <row r="66" spans="1:15" ht="15" customHeight="1" x14ac:dyDescent="0.25">
      <c r="A66" t="s">
        <v>5946</v>
      </c>
      <c r="B66" t="s">
        <v>3508</v>
      </c>
      <c r="C66" t="s">
        <v>5701</v>
      </c>
      <c r="D66">
        <v>0</v>
      </c>
      <c r="E66" s="8" t="s">
        <v>6537</v>
      </c>
      <c r="F66" t="s">
        <v>6538</v>
      </c>
      <c r="G66" s="8" t="s">
        <v>6539</v>
      </c>
      <c r="H66" t="s">
        <v>6540</v>
      </c>
      <c r="I66">
        <v>0</v>
      </c>
      <c r="J66" t="s">
        <v>6429</v>
      </c>
      <c r="K66" t="s">
        <v>5949</v>
      </c>
      <c r="L66" t="s">
        <v>90</v>
      </c>
      <c r="M66" t="s">
        <v>5475</v>
      </c>
      <c r="N66" t="s">
        <v>3452</v>
      </c>
      <c r="O66" t="s">
        <v>5756</v>
      </c>
    </row>
    <row r="67" spans="1:15" x14ac:dyDescent="0.25">
      <c r="A67" t="s">
        <v>5950</v>
      </c>
      <c r="B67" t="s">
        <v>3508</v>
      </c>
      <c r="C67" t="s">
        <v>5339</v>
      </c>
      <c r="D67">
        <v>2</v>
      </c>
      <c r="E67" s="8" t="s">
        <v>5951</v>
      </c>
      <c r="F67" t="s">
        <v>6541</v>
      </c>
      <c r="G67" s="8" t="s">
        <v>5951</v>
      </c>
      <c r="H67" t="s">
        <v>6541</v>
      </c>
      <c r="I67">
        <v>1</v>
      </c>
      <c r="J67" t="s">
        <v>3452</v>
      </c>
      <c r="K67" t="s">
        <v>5950</v>
      </c>
      <c r="L67" t="s">
        <v>90</v>
      </c>
      <c r="M67" t="s">
        <v>3452</v>
      </c>
      <c r="N67" t="s">
        <v>3452</v>
      </c>
      <c r="O67" t="s">
        <v>5718</v>
      </c>
    </row>
    <row r="68" spans="1:15" x14ac:dyDescent="0.25">
      <c r="A68" t="s">
        <v>5175</v>
      </c>
      <c r="B68" t="s">
        <v>3496</v>
      </c>
      <c r="C68" t="s">
        <v>4576</v>
      </c>
      <c r="D68">
        <v>2</v>
      </c>
      <c r="E68" s="8" t="s">
        <v>6542</v>
      </c>
      <c r="F68" t="s">
        <v>6543</v>
      </c>
      <c r="G68" s="8" t="s">
        <v>6542</v>
      </c>
      <c r="H68" t="s">
        <v>6543</v>
      </c>
      <c r="I68">
        <v>1</v>
      </c>
      <c r="J68" t="s">
        <v>3452</v>
      </c>
      <c r="K68" t="s">
        <v>5175</v>
      </c>
      <c r="L68" t="s">
        <v>90</v>
      </c>
      <c r="M68" t="s">
        <v>3452</v>
      </c>
      <c r="N68" t="s">
        <v>3452</v>
      </c>
      <c r="O68" t="s">
        <v>6544</v>
      </c>
    </row>
    <row r="69" spans="1:15" x14ac:dyDescent="0.25">
      <c r="A69" t="s">
        <v>5953</v>
      </c>
      <c r="B69" t="s">
        <v>3508</v>
      </c>
      <c r="C69" t="s">
        <v>5339</v>
      </c>
      <c r="D69">
        <v>0</v>
      </c>
      <c r="E69" s="8" t="s">
        <v>5954</v>
      </c>
      <c r="F69" t="s">
        <v>6545</v>
      </c>
      <c r="G69" s="8" t="s">
        <v>5955</v>
      </c>
      <c r="H69" t="s">
        <v>6546</v>
      </c>
      <c r="I69">
        <v>0</v>
      </c>
      <c r="J69" t="s">
        <v>3452</v>
      </c>
      <c r="K69" t="s">
        <v>5956</v>
      </c>
      <c r="L69" t="s">
        <v>90</v>
      </c>
      <c r="M69" t="s">
        <v>3452</v>
      </c>
      <c r="N69" t="s">
        <v>3452</v>
      </c>
      <c r="O69" t="s">
        <v>5957</v>
      </c>
    </row>
    <row r="70" spans="1:15" x14ac:dyDescent="0.25">
      <c r="A70" t="s">
        <v>5958</v>
      </c>
      <c r="B70" t="s">
        <v>3508</v>
      </c>
      <c r="C70" t="s">
        <v>5701</v>
      </c>
      <c r="D70">
        <v>3</v>
      </c>
      <c r="E70" s="8" t="s">
        <v>6547</v>
      </c>
      <c r="F70" t="s">
        <v>6548</v>
      </c>
      <c r="G70" s="8" t="s">
        <v>6549</v>
      </c>
      <c r="H70" t="s">
        <v>6550</v>
      </c>
      <c r="I70">
        <v>3</v>
      </c>
      <c r="J70" t="s">
        <v>6379</v>
      </c>
      <c r="K70" t="s">
        <v>5958</v>
      </c>
      <c r="L70" t="s">
        <v>90</v>
      </c>
      <c r="M70" t="s">
        <v>3452</v>
      </c>
      <c r="N70" t="s">
        <v>3452</v>
      </c>
      <c r="O70" t="s">
        <v>5961</v>
      </c>
    </row>
    <row r="71" spans="1:15" x14ac:dyDescent="0.25">
      <c r="A71" t="s">
        <v>5177</v>
      </c>
      <c r="B71" t="s">
        <v>3508</v>
      </c>
      <c r="C71" t="s">
        <v>4576</v>
      </c>
      <c r="D71">
        <v>1</v>
      </c>
      <c r="E71" s="8" t="s">
        <v>6551</v>
      </c>
      <c r="F71" t="s">
        <v>6552</v>
      </c>
      <c r="G71" s="8" t="s">
        <v>6553</v>
      </c>
      <c r="H71" t="s">
        <v>6554</v>
      </c>
      <c r="I71">
        <v>1</v>
      </c>
      <c r="J71" t="s">
        <v>3452</v>
      </c>
      <c r="K71" t="s">
        <v>5177</v>
      </c>
      <c r="L71" t="s">
        <v>90</v>
      </c>
      <c r="M71" t="s">
        <v>3452</v>
      </c>
      <c r="N71" t="s">
        <v>3452</v>
      </c>
      <c r="O71" t="s">
        <v>5964</v>
      </c>
    </row>
    <row r="72" spans="1:15" x14ac:dyDescent="0.25">
      <c r="A72" t="s">
        <v>5965</v>
      </c>
      <c r="B72" t="s">
        <v>3496</v>
      </c>
      <c r="C72" t="s">
        <v>5339</v>
      </c>
      <c r="D72">
        <v>1</v>
      </c>
      <c r="E72" s="8" t="s">
        <v>5966</v>
      </c>
      <c r="F72" t="s">
        <v>6555</v>
      </c>
      <c r="G72" s="8" t="s">
        <v>5966</v>
      </c>
      <c r="H72" t="s">
        <v>6555</v>
      </c>
      <c r="I72">
        <v>0</v>
      </c>
      <c r="J72" t="s">
        <v>3452</v>
      </c>
      <c r="K72" t="s">
        <v>5965</v>
      </c>
      <c r="L72" t="s">
        <v>90</v>
      </c>
      <c r="M72" t="s">
        <v>5475</v>
      </c>
      <c r="N72" t="s">
        <v>3452</v>
      </c>
      <c r="O72" t="s">
        <v>5967</v>
      </c>
    </row>
    <row r="73" spans="1:15" x14ac:dyDescent="0.25">
      <c r="A73" t="s">
        <v>5968</v>
      </c>
      <c r="B73" t="s">
        <v>3508</v>
      </c>
      <c r="C73" t="s">
        <v>5339</v>
      </c>
      <c r="D73">
        <v>1</v>
      </c>
      <c r="E73" s="8" t="s">
        <v>6556</v>
      </c>
      <c r="F73" t="s">
        <v>6557</v>
      </c>
      <c r="G73" s="8" t="s">
        <v>6558</v>
      </c>
      <c r="H73" t="s">
        <v>6559</v>
      </c>
      <c r="I73">
        <v>1</v>
      </c>
      <c r="J73" t="s">
        <v>3452</v>
      </c>
      <c r="K73" t="s">
        <v>5968</v>
      </c>
      <c r="L73" t="s">
        <v>90</v>
      </c>
      <c r="M73" t="s">
        <v>3452</v>
      </c>
      <c r="N73" t="s">
        <v>3452</v>
      </c>
      <c r="O73" t="s">
        <v>5971</v>
      </c>
    </row>
    <row r="74" spans="1:15" x14ac:dyDescent="0.25">
      <c r="A74" t="s">
        <v>5972</v>
      </c>
      <c r="B74" t="s">
        <v>3496</v>
      </c>
      <c r="C74" t="s">
        <v>5701</v>
      </c>
      <c r="D74">
        <v>1</v>
      </c>
      <c r="E74" s="8" t="s">
        <v>6560</v>
      </c>
      <c r="F74" t="s">
        <v>6561</v>
      </c>
      <c r="G74" s="8" t="s">
        <v>6562</v>
      </c>
      <c r="H74" t="s">
        <v>6563</v>
      </c>
      <c r="I74" t="s">
        <v>3452</v>
      </c>
      <c r="J74" t="s">
        <v>6379</v>
      </c>
      <c r="K74" t="s">
        <v>5972</v>
      </c>
      <c r="L74" t="s">
        <v>90</v>
      </c>
      <c r="M74" t="s">
        <v>5475</v>
      </c>
      <c r="N74" t="s">
        <v>3452</v>
      </c>
      <c r="O74" t="s">
        <v>5975</v>
      </c>
    </row>
    <row r="75" spans="1:15" x14ac:dyDescent="0.25">
      <c r="A75" t="s">
        <v>5185</v>
      </c>
      <c r="B75" t="s">
        <v>3508</v>
      </c>
      <c r="C75" t="s">
        <v>4576</v>
      </c>
      <c r="D75">
        <v>1</v>
      </c>
      <c r="E75" s="8" t="s">
        <v>6564</v>
      </c>
      <c r="F75" t="s">
        <v>6565</v>
      </c>
      <c r="G75" s="8" t="s">
        <v>6566</v>
      </c>
      <c r="H75" t="s">
        <v>6567</v>
      </c>
      <c r="I75">
        <v>1</v>
      </c>
      <c r="J75" t="s">
        <v>3452</v>
      </c>
      <c r="K75" t="s">
        <v>5187</v>
      </c>
      <c r="L75" t="s">
        <v>90</v>
      </c>
      <c r="M75" t="s">
        <v>3452</v>
      </c>
      <c r="N75" t="s">
        <v>3452</v>
      </c>
      <c r="O75" t="s">
        <v>5978</v>
      </c>
    </row>
    <row r="76" spans="1:15" x14ac:dyDescent="0.25">
      <c r="A76" t="s">
        <v>5979</v>
      </c>
      <c r="B76" t="s">
        <v>3496</v>
      </c>
      <c r="C76" t="s">
        <v>5701</v>
      </c>
      <c r="D76">
        <v>2</v>
      </c>
      <c r="E76" s="8" t="s">
        <v>6568</v>
      </c>
      <c r="F76" t="s">
        <v>6569</v>
      </c>
      <c r="G76" s="8" t="s">
        <v>6570</v>
      </c>
      <c r="H76" t="s">
        <v>6571</v>
      </c>
      <c r="I76">
        <v>2</v>
      </c>
      <c r="J76" t="s">
        <v>6396</v>
      </c>
      <c r="K76" t="s">
        <v>5982</v>
      </c>
      <c r="L76" t="s">
        <v>90</v>
      </c>
      <c r="M76" t="s">
        <v>5475</v>
      </c>
      <c r="N76" t="s">
        <v>4253</v>
      </c>
      <c r="O76" t="s">
        <v>5983</v>
      </c>
    </row>
    <row r="77" spans="1:15" x14ac:dyDescent="0.25">
      <c r="A77" t="s">
        <v>5986</v>
      </c>
      <c r="B77" t="s">
        <v>3508</v>
      </c>
      <c r="C77" t="s">
        <v>5701</v>
      </c>
      <c r="D77">
        <v>1</v>
      </c>
      <c r="E77" s="8" t="s">
        <v>6572</v>
      </c>
      <c r="F77" t="s">
        <v>6573</v>
      </c>
      <c r="G77" s="8" t="s">
        <v>6574</v>
      </c>
      <c r="H77" t="s">
        <v>6575</v>
      </c>
      <c r="I77" t="s">
        <v>3452</v>
      </c>
      <c r="J77" t="s">
        <v>6371</v>
      </c>
      <c r="K77" t="s">
        <v>5986</v>
      </c>
      <c r="L77" t="s">
        <v>90</v>
      </c>
      <c r="M77" t="s">
        <v>3452</v>
      </c>
      <c r="N77" t="s">
        <v>3452</v>
      </c>
      <c r="O77" t="s">
        <v>6576</v>
      </c>
    </row>
    <row r="78" spans="1:15" x14ac:dyDescent="0.25">
      <c r="A78" t="s">
        <v>5188</v>
      </c>
      <c r="B78" t="s">
        <v>3508</v>
      </c>
      <c r="C78" t="s">
        <v>4576</v>
      </c>
      <c r="D78">
        <v>1</v>
      </c>
      <c r="E78" s="8" t="s">
        <v>6577</v>
      </c>
      <c r="F78" t="s">
        <v>6578</v>
      </c>
      <c r="G78" s="8" t="s">
        <v>6579</v>
      </c>
      <c r="H78" t="s">
        <v>6580</v>
      </c>
      <c r="I78">
        <v>1</v>
      </c>
      <c r="J78" t="s">
        <v>3452</v>
      </c>
      <c r="K78" t="s">
        <v>5190</v>
      </c>
      <c r="L78" t="s">
        <v>90</v>
      </c>
      <c r="M78" t="s">
        <v>3452</v>
      </c>
      <c r="N78" t="s">
        <v>3452</v>
      </c>
      <c r="O78" t="s">
        <v>5991</v>
      </c>
    </row>
    <row r="79" spans="1:15" x14ac:dyDescent="0.25">
      <c r="A79" t="s">
        <v>5191</v>
      </c>
      <c r="B79" t="s">
        <v>3508</v>
      </c>
      <c r="C79" t="s">
        <v>5339</v>
      </c>
      <c r="D79">
        <v>2</v>
      </c>
      <c r="E79" s="8" t="s">
        <v>6581</v>
      </c>
      <c r="F79" t="s">
        <v>6582</v>
      </c>
      <c r="G79" s="8" t="s">
        <v>6583</v>
      </c>
      <c r="H79" t="s">
        <v>6584</v>
      </c>
      <c r="I79">
        <v>2</v>
      </c>
      <c r="J79" t="s">
        <v>3452</v>
      </c>
      <c r="K79" t="s">
        <v>5193</v>
      </c>
      <c r="L79" t="s">
        <v>90</v>
      </c>
      <c r="M79" t="s">
        <v>3452</v>
      </c>
      <c r="N79" t="s">
        <v>4253</v>
      </c>
      <c r="O79" t="s">
        <v>5718</v>
      </c>
    </row>
    <row r="80" spans="1:15" x14ac:dyDescent="0.25">
      <c r="A80" t="s">
        <v>5994</v>
      </c>
      <c r="B80" t="s">
        <v>3508</v>
      </c>
      <c r="C80" t="s">
        <v>5701</v>
      </c>
      <c r="D80">
        <v>1</v>
      </c>
      <c r="E80" s="8" t="s">
        <v>6585</v>
      </c>
      <c r="F80" t="s">
        <v>6586</v>
      </c>
      <c r="G80" s="8" t="s">
        <v>6587</v>
      </c>
      <c r="H80" t="s">
        <v>6588</v>
      </c>
      <c r="I80">
        <v>1</v>
      </c>
      <c r="J80" t="s">
        <v>6396</v>
      </c>
      <c r="K80" t="s">
        <v>5994</v>
      </c>
      <c r="L80" t="s">
        <v>90</v>
      </c>
      <c r="M80" t="s">
        <v>3452</v>
      </c>
      <c r="N80" t="s">
        <v>3452</v>
      </c>
      <c r="O80" t="s">
        <v>6576</v>
      </c>
    </row>
    <row r="81" spans="1:15" x14ac:dyDescent="0.25">
      <c r="A81" t="s">
        <v>5997</v>
      </c>
      <c r="B81" t="s">
        <v>41</v>
      </c>
      <c r="C81" t="s">
        <v>5339</v>
      </c>
      <c r="D81">
        <v>0</v>
      </c>
      <c r="E81" s="8" t="s">
        <v>6589</v>
      </c>
      <c r="F81" t="s">
        <v>6590</v>
      </c>
      <c r="G81" s="8" t="s">
        <v>6591</v>
      </c>
      <c r="H81" t="s">
        <v>6592</v>
      </c>
      <c r="I81" t="s">
        <v>3452</v>
      </c>
      <c r="J81" t="s">
        <v>3452</v>
      </c>
      <c r="K81" t="s">
        <v>5997</v>
      </c>
      <c r="L81" t="s">
        <v>90</v>
      </c>
      <c r="M81" t="s">
        <v>3452</v>
      </c>
      <c r="N81" t="s">
        <v>3452</v>
      </c>
      <c r="O81" t="s">
        <v>6038</v>
      </c>
    </row>
    <row r="82" spans="1:15" x14ac:dyDescent="0.25">
      <c r="A82" t="s">
        <v>6000</v>
      </c>
      <c r="B82" t="s">
        <v>41</v>
      </c>
      <c r="C82" t="s">
        <v>5701</v>
      </c>
      <c r="D82">
        <v>1</v>
      </c>
      <c r="E82" s="8" t="s">
        <v>6593</v>
      </c>
      <c r="F82" t="s">
        <v>6594</v>
      </c>
      <c r="G82" s="8" t="s">
        <v>6595</v>
      </c>
      <c r="H82" t="s">
        <v>6596</v>
      </c>
      <c r="I82" t="s">
        <v>3452</v>
      </c>
      <c r="J82" t="s">
        <v>6371</v>
      </c>
      <c r="K82" t="s">
        <v>6003</v>
      </c>
      <c r="L82" t="s">
        <v>90</v>
      </c>
      <c r="M82" t="s">
        <v>3452</v>
      </c>
      <c r="N82" t="s">
        <v>3452</v>
      </c>
      <c r="O82" t="s">
        <v>6004</v>
      </c>
    </row>
    <row r="83" spans="1:15" x14ac:dyDescent="0.25">
      <c r="A83" t="s">
        <v>6008</v>
      </c>
      <c r="B83" t="s">
        <v>3508</v>
      </c>
      <c r="C83" t="s">
        <v>5339</v>
      </c>
      <c r="D83">
        <v>1</v>
      </c>
      <c r="E83" s="8" t="s">
        <v>6597</v>
      </c>
      <c r="F83" t="s">
        <v>6430</v>
      </c>
      <c r="G83" s="8" t="s">
        <v>6598</v>
      </c>
      <c r="H83" t="s">
        <v>6431</v>
      </c>
      <c r="I83" t="s">
        <v>3452</v>
      </c>
      <c r="J83" t="s">
        <v>3452</v>
      </c>
      <c r="K83" t="s">
        <v>6011</v>
      </c>
      <c r="L83" t="s">
        <v>90</v>
      </c>
      <c r="M83" t="s">
        <v>5401</v>
      </c>
      <c r="N83" t="s">
        <v>3452</v>
      </c>
      <c r="O83" t="s">
        <v>5718</v>
      </c>
    </row>
    <row r="84" spans="1:15" x14ac:dyDescent="0.25">
      <c r="A84" t="s">
        <v>6013</v>
      </c>
      <c r="B84" t="s">
        <v>3496</v>
      </c>
      <c r="C84" t="s">
        <v>5701</v>
      </c>
      <c r="D84">
        <v>1</v>
      </c>
      <c r="E84" s="8" t="s">
        <v>6599</v>
      </c>
      <c r="F84" t="s">
        <v>6600</v>
      </c>
      <c r="G84" s="8" t="s">
        <v>6601</v>
      </c>
      <c r="H84" t="s">
        <v>6602</v>
      </c>
      <c r="I84" t="s">
        <v>3452</v>
      </c>
      <c r="J84" t="s">
        <v>6396</v>
      </c>
      <c r="K84" t="s">
        <v>6016</v>
      </c>
      <c r="L84" t="s">
        <v>90</v>
      </c>
      <c r="M84" t="s">
        <v>3452</v>
      </c>
      <c r="N84" t="s">
        <v>3452</v>
      </c>
      <c r="O84" t="s">
        <v>5756</v>
      </c>
    </row>
    <row r="85" spans="1:15" x14ac:dyDescent="0.25">
      <c r="A85" t="s">
        <v>6017</v>
      </c>
      <c r="B85" t="s">
        <v>41</v>
      </c>
      <c r="C85" t="s">
        <v>5701</v>
      </c>
      <c r="D85">
        <v>0</v>
      </c>
      <c r="E85" s="8" t="s">
        <v>6603</v>
      </c>
      <c r="F85" t="s">
        <v>6604</v>
      </c>
      <c r="G85" s="8" t="s">
        <v>6605</v>
      </c>
      <c r="H85" t="s">
        <v>6606</v>
      </c>
      <c r="I85">
        <v>0</v>
      </c>
      <c r="J85" t="s">
        <v>6463</v>
      </c>
      <c r="K85" t="s">
        <v>6020</v>
      </c>
      <c r="L85" t="s">
        <v>90</v>
      </c>
      <c r="M85" t="s">
        <v>3452</v>
      </c>
      <c r="N85" t="s">
        <v>3452</v>
      </c>
      <c r="O85" t="s">
        <v>5747</v>
      </c>
    </row>
    <row r="86" spans="1:15" x14ac:dyDescent="0.25">
      <c r="A86" t="s">
        <v>6021</v>
      </c>
      <c r="B86" t="s">
        <v>3496</v>
      </c>
      <c r="C86" t="s">
        <v>5701</v>
      </c>
      <c r="D86">
        <v>0</v>
      </c>
      <c r="E86" s="8" t="s">
        <v>6607</v>
      </c>
      <c r="F86" t="s">
        <v>6608</v>
      </c>
      <c r="G86" s="8" t="s">
        <v>6609</v>
      </c>
      <c r="H86" t="s">
        <v>6610</v>
      </c>
      <c r="I86">
        <v>0</v>
      </c>
      <c r="J86" t="s">
        <v>6611</v>
      </c>
      <c r="K86" t="s">
        <v>6024</v>
      </c>
      <c r="L86" t="s">
        <v>90</v>
      </c>
      <c r="M86" t="s">
        <v>3452</v>
      </c>
      <c r="N86" t="s">
        <v>3452</v>
      </c>
      <c r="O86" t="s">
        <v>5875</v>
      </c>
    </row>
    <row r="87" spans="1:15" x14ac:dyDescent="0.25">
      <c r="A87" t="s">
        <v>5095</v>
      </c>
      <c r="B87" t="s">
        <v>4280</v>
      </c>
      <c r="C87" t="s">
        <v>4237</v>
      </c>
      <c r="D87" t="s">
        <v>3989</v>
      </c>
      <c r="E87" t="s">
        <v>6612</v>
      </c>
      <c r="F87" t="s">
        <v>4207</v>
      </c>
      <c r="G87" t="s">
        <v>3452</v>
      </c>
      <c r="H87" t="s">
        <v>3452</v>
      </c>
      <c r="I87" t="s">
        <v>3452</v>
      </c>
      <c r="J87" t="s">
        <v>3452</v>
      </c>
      <c r="K87" t="s">
        <v>5095</v>
      </c>
      <c r="L87" t="s">
        <v>38</v>
      </c>
      <c r="M87" t="s">
        <v>6613</v>
      </c>
      <c r="N87" t="s">
        <v>3452</v>
      </c>
    </row>
    <row r="88" spans="1:15" x14ac:dyDescent="0.25">
      <c r="A88" t="s">
        <v>5111</v>
      </c>
      <c r="B88" t="s">
        <v>4280</v>
      </c>
      <c r="C88" t="s">
        <v>4237</v>
      </c>
      <c r="D88" t="s">
        <v>3989</v>
      </c>
      <c r="E88" t="s">
        <v>6614</v>
      </c>
      <c r="F88" t="s">
        <v>6615</v>
      </c>
      <c r="G88" t="s">
        <v>3452</v>
      </c>
      <c r="H88" t="s">
        <v>3452</v>
      </c>
      <c r="I88" t="s">
        <v>3452</v>
      </c>
      <c r="J88" t="s">
        <v>3452</v>
      </c>
      <c r="K88" t="s">
        <v>5111</v>
      </c>
      <c r="L88" t="s">
        <v>38</v>
      </c>
      <c r="M88" t="s">
        <v>5442</v>
      </c>
      <c r="N88" t="s">
        <v>3452</v>
      </c>
      <c r="O88" t="s">
        <v>5849</v>
      </c>
    </row>
    <row r="89" spans="1:15" x14ac:dyDescent="0.25">
      <c r="A89" t="s">
        <v>6026</v>
      </c>
      <c r="B89" t="s">
        <v>41</v>
      </c>
      <c r="C89" t="s">
        <v>5339</v>
      </c>
      <c r="D89">
        <v>1</v>
      </c>
      <c r="E89" s="8" t="s">
        <v>6027</v>
      </c>
      <c r="F89" t="s">
        <v>6616</v>
      </c>
      <c r="G89" s="8" t="s">
        <v>6027</v>
      </c>
      <c r="H89" t="s">
        <v>6616</v>
      </c>
      <c r="I89">
        <v>0</v>
      </c>
      <c r="J89" t="s">
        <v>3452</v>
      </c>
      <c r="K89" t="s">
        <v>6026</v>
      </c>
      <c r="L89" t="s">
        <v>90</v>
      </c>
      <c r="M89" t="s">
        <v>3452</v>
      </c>
      <c r="N89" t="s">
        <v>3452</v>
      </c>
      <c r="O89" t="s">
        <v>5983</v>
      </c>
    </row>
    <row r="90" spans="1:15" x14ac:dyDescent="0.25">
      <c r="A90" t="s">
        <v>6028</v>
      </c>
      <c r="B90" t="s">
        <v>41</v>
      </c>
      <c r="C90" t="s">
        <v>5701</v>
      </c>
      <c r="D90">
        <v>1</v>
      </c>
      <c r="E90" s="8" t="s">
        <v>6029</v>
      </c>
      <c r="F90" t="s">
        <v>6617</v>
      </c>
      <c r="G90" s="8" t="s">
        <v>6030</v>
      </c>
      <c r="H90" t="s">
        <v>6618</v>
      </c>
      <c r="I90">
        <v>1</v>
      </c>
      <c r="J90" t="s">
        <v>6379</v>
      </c>
      <c r="K90" t="s">
        <v>6028</v>
      </c>
      <c r="L90" t="s">
        <v>90</v>
      </c>
      <c r="M90" t="s">
        <v>3452</v>
      </c>
      <c r="N90" t="s">
        <v>3452</v>
      </c>
      <c r="O90" t="s">
        <v>5714</v>
      </c>
    </row>
    <row r="91" spans="1:15" x14ac:dyDescent="0.25">
      <c r="A91" t="s">
        <v>6034</v>
      </c>
      <c r="B91" t="s">
        <v>41</v>
      </c>
      <c r="C91" t="s">
        <v>5701</v>
      </c>
      <c r="D91">
        <v>2</v>
      </c>
      <c r="E91" t="s">
        <v>6035</v>
      </c>
      <c r="F91" t="s">
        <v>6619</v>
      </c>
      <c r="G91" t="s">
        <v>6036</v>
      </c>
      <c r="H91" t="s">
        <v>6620</v>
      </c>
      <c r="I91">
        <v>2</v>
      </c>
      <c r="J91" t="s">
        <v>6402</v>
      </c>
      <c r="K91" t="s">
        <v>6037</v>
      </c>
      <c r="L91" t="s">
        <v>90</v>
      </c>
      <c r="M91" t="s">
        <v>3452</v>
      </c>
      <c r="N91" t="s">
        <v>3452</v>
      </c>
      <c r="O91" t="s">
        <v>6038</v>
      </c>
    </row>
    <row r="92" spans="1:15" x14ac:dyDescent="0.25">
      <c r="A92" t="s">
        <v>6039</v>
      </c>
      <c r="B92" t="s">
        <v>3508</v>
      </c>
      <c r="C92" t="s">
        <v>5701</v>
      </c>
      <c r="D92">
        <v>1</v>
      </c>
      <c r="E92" s="8" t="s">
        <v>6621</v>
      </c>
      <c r="F92" t="s">
        <v>6622</v>
      </c>
      <c r="G92" s="8" t="s">
        <v>6623</v>
      </c>
      <c r="H92" t="s">
        <v>6624</v>
      </c>
      <c r="I92">
        <v>1</v>
      </c>
      <c r="J92" t="s">
        <v>6379</v>
      </c>
      <c r="K92" t="s">
        <v>6042</v>
      </c>
      <c r="L92" t="s">
        <v>90</v>
      </c>
      <c r="M92" t="s">
        <v>3452</v>
      </c>
      <c r="N92" t="s">
        <v>3452</v>
      </c>
      <c r="O92" t="s">
        <v>6625</v>
      </c>
    </row>
    <row r="93" spans="1:15" x14ac:dyDescent="0.25">
      <c r="A93" t="s">
        <v>6043</v>
      </c>
      <c r="B93" t="s">
        <v>3508</v>
      </c>
      <c r="C93" t="s">
        <v>5701</v>
      </c>
      <c r="D93">
        <v>1</v>
      </c>
      <c r="E93" s="8" t="s">
        <v>6044</v>
      </c>
      <c r="F93" t="s">
        <v>6626</v>
      </c>
      <c r="G93" s="8" t="s">
        <v>6045</v>
      </c>
      <c r="H93" t="s">
        <v>6627</v>
      </c>
      <c r="I93">
        <v>1</v>
      </c>
      <c r="J93" t="s">
        <v>6396</v>
      </c>
      <c r="K93" t="s">
        <v>6043</v>
      </c>
      <c r="L93" t="s">
        <v>90</v>
      </c>
      <c r="M93" t="s">
        <v>3452</v>
      </c>
      <c r="N93" t="s">
        <v>5362</v>
      </c>
      <c r="O93" t="s">
        <v>6628</v>
      </c>
    </row>
    <row r="94" spans="1:15" x14ac:dyDescent="0.25">
      <c r="A94" t="s">
        <v>6046</v>
      </c>
      <c r="B94" t="s">
        <v>41</v>
      </c>
      <c r="C94" t="s">
        <v>5339</v>
      </c>
      <c r="D94">
        <v>1</v>
      </c>
      <c r="E94" s="8" t="s">
        <v>6629</v>
      </c>
      <c r="F94" t="s">
        <v>6630</v>
      </c>
      <c r="G94" s="8" t="s">
        <v>6631</v>
      </c>
      <c r="H94" t="s">
        <v>6632</v>
      </c>
      <c r="I94">
        <v>1</v>
      </c>
      <c r="J94" t="s">
        <v>3452</v>
      </c>
      <c r="K94" t="s">
        <v>6046</v>
      </c>
      <c r="L94" t="s">
        <v>90</v>
      </c>
      <c r="M94" t="s">
        <v>3452</v>
      </c>
      <c r="N94" t="s">
        <v>3452</v>
      </c>
      <c r="O94" t="s">
        <v>6049</v>
      </c>
    </row>
    <row r="95" spans="1:15" x14ac:dyDescent="0.25">
      <c r="A95" t="s">
        <v>6050</v>
      </c>
      <c r="B95" t="s">
        <v>3496</v>
      </c>
      <c r="C95" t="s">
        <v>5701</v>
      </c>
      <c r="D95">
        <v>2</v>
      </c>
      <c r="E95" s="8" t="s">
        <v>6051</v>
      </c>
      <c r="F95" t="s">
        <v>6633</v>
      </c>
      <c r="G95" s="8" t="s">
        <v>6052</v>
      </c>
      <c r="H95" t="s">
        <v>6634</v>
      </c>
      <c r="I95">
        <v>2</v>
      </c>
      <c r="J95" t="s">
        <v>6635</v>
      </c>
      <c r="K95" t="s">
        <v>6050</v>
      </c>
      <c r="L95" t="s">
        <v>90</v>
      </c>
      <c r="M95" t="s">
        <v>3452</v>
      </c>
      <c r="N95" t="s">
        <v>4253</v>
      </c>
      <c r="O95" t="s">
        <v>5838</v>
      </c>
    </row>
    <row r="96" spans="1:15" x14ac:dyDescent="0.25">
      <c r="A96" t="s">
        <v>6053</v>
      </c>
      <c r="B96" t="s">
        <v>3496</v>
      </c>
      <c r="C96" t="s">
        <v>5339</v>
      </c>
      <c r="D96">
        <v>2</v>
      </c>
      <c r="E96" s="8" t="s">
        <v>6054</v>
      </c>
      <c r="F96" t="s">
        <v>6636</v>
      </c>
      <c r="G96" s="8" t="s">
        <v>6055</v>
      </c>
      <c r="H96" t="s">
        <v>6637</v>
      </c>
      <c r="I96">
        <v>2</v>
      </c>
      <c r="J96" t="s">
        <v>3452</v>
      </c>
      <c r="K96" t="s">
        <v>6053</v>
      </c>
      <c r="L96" t="s">
        <v>90</v>
      </c>
      <c r="M96" t="s">
        <v>5475</v>
      </c>
      <c r="N96" t="s">
        <v>3452</v>
      </c>
      <c r="O96" t="s">
        <v>5978</v>
      </c>
    </row>
    <row r="97" spans="1:15" x14ac:dyDescent="0.25">
      <c r="A97" t="s">
        <v>6056</v>
      </c>
      <c r="B97" t="s">
        <v>3508</v>
      </c>
      <c r="C97" t="s">
        <v>5339</v>
      </c>
      <c r="D97">
        <v>1</v>
      </c>
      <c r="E97" s="8" t="s">
        <v>6057</v>
      </c>
      <c r="F97" t="s">
        <v>6638</v>
      </c>
      <c r="G97" s="8" t="s">
        <v>6057</v>
      </c>
      <c r="H97" t="s">
        <v>6638</v>
      </c>
      <c r="I97">
        <v>0</v>
      </c>
      <c r="J97" t="s">
        <v>3452</v>
      </c>
      <c r="K97" t="s">
        <v>6058</v>
      </c>
      <c r="L97" t="s">
        <v>90</v>
      </c>
      <c r="M97" t="s">
        <v>5475</v>
      </c>
      <c r="N97" t="s">
        <v>3452</v>
      </c>
      <c r="O97" t="s">
        <v>6059</v>
      </c>
    </row>
    <row r="98" spans="1:15" x14ac:dyDescent="0.25">
      <c r="A98" t="s">
        <v>6064</v>
      </c>
      <c r="B98" t="s">
        <v>3508</v>
      </c>
      <c r="C98" t="s">
        <v>4576</v>
      </c>
      <c r="D98">
        <v>1</v>
      </c>
      <c r="E98" t="s">
        <v>6065</v>
      </c>
      <c r="F98" t="s">
        <v>6639</v>
      </c>
      <c r="G98" t="s">
        <v>6066</v>
      </c>
      <c r="H98" t="s">
        <v>6640</v>
      </c>
      <c r="I98">
        <v>1</v>
      </c>
      <c r="J98" t="s">
        <v>3452</v>
      </c>
      <c r="K98" t="s">
        <v>6064</v>
      </c>
      <c r="L98" t="s">
        <v>90</v>
      </c>
      <c r="M98" t="s">
        <v>3452</v>
      </c>
      <c r="N98" t="s">
        <v>3452</v>
      </c>
      <c r="O98" t="s">
        <v>5906</v>
      </c>
    </row>
    <row r="99" spans="1:15" x14ac:dyDescent="0.25">
      <c r="A99" t="s">
        <v>4245</v>
      </c>
      <c r="B99" t="s">
        <v>4280</v>
      </c>
      <c r="C99" t="s">
        <v>4237</v>
      </c>
      <c r="D99" t="s">
        <v>3989</v>
      </c>
      <c r="E99" t="s">
        <v>6067</v>
      </c>
      <c r="F99" t="s">
        <v>4207</v>
      </c>
      <c r="G99" t="s">
        <v>3452</v>
      </c>
      <c r="H99" t="s">
        <v>3452</v>
      </c>
      <c r="I99" t="s">
        <v>3452</v>
      </c>
      <c r="J99" t="s">
        <v>3452</v>
      </c>
      <c r="K99" t="s">
        <v>4245</v>
      </c>
      <c r="L99" t="s">
        <v>90</v>
      </c>
      <c r="M99" t="s">
        <v>5442</v>
      </c>
      <c r="N99" t="s">
        <v>3452</v>
      </c>
      <c r="O99" t="s">
        <v>5849</v>
      </c>
    </row>
    <row r="100" spans="1:15" x14ac:dyDescent="0.25">
      <c r="A100" t="s">
        <v>6068</v>
      </c>
      <c r="B100" t="s">
        <v>3508</v>
      </c>
      <c r="C100" t="s">
        <v>5339</v>
      </c>
      <c r="D100">
        <v>0</v>
      </c>
      <c r="E100" s="8" t="s">
        <v>6069</v>
      </c>
      <c r="F100" t="s">
        <v>6641</v>
      </c>
      <c r="G100" s="8" t="s">
        <v>6070</v>
      </c>
      <c r="H100" t="s">
        <v>6642</v>
      </c>
      <c r="I100">
        <v>0</v>
      </c>
      <c r="J100" t="s">
        <v>3452</v>
      </c>
      <c r="K100" t="s">
        <v>6068</v>
      </c>
      <c r="L100" t="s">
        <v>90</v>
      </c>
      <c r="M100" t="s">
        <v>5475</v>
      </c>
      <c r="N100" t="s">
        <v>3452</v>
      </c>
      <c r="O100" t="s">
        <v>5916</v>
      </c>
    </row>
    <row r="101" spans="1:15" x14ac:dyDescent="0.25">
      <c r="A101" t="s">
        <v>6071</v>
      </c>
      <c r="B101" t="s">
        <v>41</v>
      </c>
      <c r="C101" t="s">
        <v>5701</v>
      </c>
      <c r="D101">
        <v>1</v>
      </c>
      <c r="E101" t="s">
        <v>6072</v>
      </c>
      <c r="F101" t="s">
        <v>6643</v>
      </c>
      <c r="G101" t="s">
        <v>6073</v>
      </c>
      <c r="H101" t="s">
        <v>6644</v>
      </c>
      <c r="I101">
        <v>1</v>
      </c>
      <c r="J101" t="s">
        <v>6645</v>
      </c>
      <c r="K101" t="s">
        <v>6074</v>
      </c>
      <c r="L101" t="s">
        <v>90</v>
      </c>
      <c r="M101" t="s">
        <v>3452</v>
      </c>
      <c r="N101" t="s">
        <v>3452</v>
      </c>
      <c r="O101" t="s">
        <v>6075</v>
      </c>
    </row>
    <row r="102" spans="1:15" x14ac:dyDescent="0.25">
      <c r="A102" t="s">
        <v>6086</v>
      </c>
      <c r="B102" t="s">
        <v>41</v>
      </c>
      <c r="C102" t="s">
        <v>5339</v>
      </c>
      <c r="D102">
        <v>1</v>
      </c>
      <c r="E102" t="s">
        <v>6087</v>
      </c>
      <c r="F102" t="s">
        <v>6646</v>
      </c>
      <c r="G102" t="s">
        <v>6088</v>
      </c>
      <c r="H102" t="s">
        <v>6647</v>
      </c>
      <c r="I102">
        <v>1</v>
      </c>
      <c r="J102" t="s">
        <v>3452</v>
      </c>
      <c r="K102" t="s">
        <v>6086</v>
      </c>
      <c r="L102" t="s">
        <v>90</v>
      </c>
      <c r="M102" t="s">
        <v>3452</v>
      </c>
      <c r="N102" t="s">
        <v>3452</v>
      </c>
      <c r="O102" t="s">
        <v>5798</v>
      </c>
    </row>
    <row r="103" spans="1:15" x14ac:dyDescent="0.25">
      <c r="A103" t="s">
        <v>6089</v>
      </c>
      <c r="B103" t="s">
        <v>3508</v>
      </c>
      <c r="C103" t="s">
        <v>5339</v>
      </c>
      <c r="D103">
        <v>2</v>
      </c>
      <c r="E103" s="8" t="s">
        <v>6648</v>
      </c>
      <c r="F103" t="s">
        <v>6649</v>
      </c>
      <c r="G103" s="8" t="s">
        <v>6650</v>
      </c>
      <c r="H103" t="s">
        <v>6651</v>
      </c>
      <c r="I103">
        <v>2</v>
      </c>
      <c r="J103" t="s">
        <v>3452</v>
      </c>
      <c r="K103" t="s">
        <v>6092</v>
      </c>
      <c r="L103" t="s">
        <v>90</v>
      </c>
      <c r="M103" t="s">
        <v>3452</v>
      </c>
      <c r="N103" t="s">
        <v>3452</v>
      </c>
      <c r="O103" t="s">
        <v>6093</v>
      </c>
    </row>
    <row r="104" spans="1:15" x14ac:dyDescent="0.25">
      <c r="A104" t="s">
        <v>4672</v>
      </c>
      <c r="B104" t="s">
        <v>41</v>
      </c>
      <c r="C104" t="s">
        <v>5701</v>
      </c>
      <c r="D104">
        <v>2</v>
      </c>
      <c r="E104" t="s">
        <v>6652</v>
      </c>
      <c r="F104" t="s">
        <v>6653</v>
      </c>
      <c r="G104" t="s">
        <v>6652</v>
      </c>
      <c r="H104" t="s">
        <v>6653</v>
      </c>
      <c r="I104">
        <v>2</v>
      </c>
      <c r="J104" t="s">
        <v>6654</v>
      </c>
      <c r="K104" t="s">
        <v>4675</v>
      </c>
      <c r="L104" t="s">
        <v>1046</v>
      </c>
      <c r="M104" t="s">
        <v>3452</v>
      </c>
      <c r="N104" t="s">
        <v>4253</v>
      </c>
      <c r="O104" t="s">
        <v>5734</v>
      </c>
    </row>
    <row r="105" spans="1:15" x14ac:dyDescent="0.25">
      <c r="A105" t="s">
        <v>6095</v>
      </c>
      <c r="B105" t="s">
        <v>3496</v>
      </c>
      <c r="C105" t="s">
        <v>5339</v>
      </c>
      <c r="D105">
        <v>1</v>
      </c>
      <c r="E105" s="8" t="s">
        <v>6096</v>
      </c>
      <c r="F105" t="s">
        <v>6655</v>
      </c>
      <c r="G105" s="8" t="s">
        <v>6097</v>
      </c>
      <c r="H105" t="s">
        <v>6656</v>
      </c>
      <c r="I105">
        <v>1</v>
      </c>
      <c r="J105" t="s">
        <v>3452</v>
      </c>
      <c r="K105" t="s">
        <v>6098</v>
      </c>
      <c r="L105" t="s">
        <v>90</v>
      </c>
      <c r="M105" t="s">
        <v>3452</v>
      </c>
      <c r="N105" t="s">
        <v>3452</v>
      </c>
      <c r="O105" t="s">
        <v>5906</v>
      </c>
    </row>
    <row r="106" spans="1:15" x14ac:dyDescent="0.25">
      <c r="A106" t="s">
        <v>4681</v>
      </c>
      <c r="B106" t="s">
        <v>41</v>
      </c>
      <c r="C106" t="s">
        <v>5701</v>
      </c>
      <c r="D106">
        <v>1</v>
      </c>
      <c r="E106" s="8" t="s">
        <v>6657</v>
      </c>
      <c r="F106" t="s">
        <v>6658</v>
      </c>
      <c r="G106" s="8" t="s">
        <v>6657</v>
      </c>
      <c r="H106" t="s">
        <v>6658</v>
      </c>
      <c r="I106">
        <v>1</v>
      </c>
      <c r="J106" t="s">
        <v>6396</v>
      </c>
      <c r="K106" t="s">
        <v>4684</v>
      </c>
      <c r="L106" t="s">
        <v>1046</v>
      </c>
      <c r="M106" t="s">
        <v>3452</v>
      </c>
      <c r="N106" t="s">
        <v>3452</v>
      </c>
      <c r="O106" t="s">
        <v>5734</v>
      </c>
    </row>
    <row r="107" spans="1:15" x14ac:dyDescent="0.25">
      <c r="A107" t="s">
        <v>6107</v>
      </c>
      <c r="B107" t="s">
        <v>3496</v>
      </c>
      <c r="C107" t="s">
        <v>5339</v>
      </c>
      <c r="D107" t="s">
        <v>5925</v>
      </c>
      <c r="E107" s="8" t="s">
        <v>6659</v>
      </c>
      <c r="F107" t="s">
        <v>6660</v>
      </c>
      <c r="G107" s="8" t="s">
        <v>6661</v>
      </c>
      <c r="H107" t="s">
        <v>6662</v>
      </c>
      <c r="I107" t="s">
        <v>5925</v>
      </c>
      <c r="J107" t="s">
        <v>3452</v>
      </c>
      <c r="K107" t="s">
        <v>6107</v>
      </c>
      <c r="L107" t="s">
        <v>90</v>
      </c>
      <c r="M107" t="s">
        <v>5475</v>
      </c>
      <c r="N107" t="s">
        <v>3452</v>
      </c>
      <c r="O107" t="s">
        <v>6110</v>
      </c>
    </row>
    <row r="108" spans="1:15" x14ac:dyDescent="0.25">
      <c r="A108" t="s">
        <v>6111</v>
      </c>
      <c r="B108" t="s">
        <v>3508</v>
      </c>
      <c r="C108" t="s">
        <v>5701</v>
      </c>
      <c r="D108">
        <v>0</v>
      </c>
      <c r="E108" s="8" t="s">
        <v>6112</v>
      </c>
      <c r="F108" t="s">
        <v>6663</v>
      </c>
      <c r="G108" s="8" t="s">
        <v>6113</v>
      </c>
      <c r="H108" t="s">
        <v>6664</v>
      </c>
      <c r="I108">
        <v>0</v>
      </c>
      <c r="J108" t="s">
        <v>6371</v>
      </c>
      <c r="K108" t="s">
        <v>6114</v>
      </c>
      <c r="L108" t="s">
        <v>90</v>
      </c>
      <c r="M108" t="s">
        <v>3452</v>
      </c>
      <c r="N108" t="s">
        <v>3452</v>
      </c>
      <c r="O108" t="s">
        <v>5756</v>
      </c>
    </row>
    <row r="109" spans="1:15" x14ac:dyDescent="0.25">
      <c r="A109" t="s">
        <v>5676</v>
      </c>
      <c r="B109" t="s">
        <v>3540</v>
      </c>
      <c r="C109" t="s">
        <v>5701</v>
      </c>
      <c r="D109">
        <v>0</v>
      </c>
      <c r="E109" t="s">
        <v>6124</v>
      </c>
      <c r="F109" t="s">
        <v>6665</v>
      </c>
      <c r="G109" t="s">
        <v>6125</v>
      </c>
      <c r="H109" t="s">
        <v>6666</v>
      </c>
      <c r="I109">
        <v>0</v>
      </c>
      <c r="J109" t="s">
        <v>6379</v>
      </c>
      <c r="K109" t="s">
        <v>5676</v>
      </c>
      <c r="L109" t="s">
        <v>90</v>
      </c>
      <c r="M109" t="s">
        <v>3452</v>
      </c>
      <c r="N109" t="s">
        <v>3452</v>
      </c>
      <c r="O109" t="s">
        <v>5732</v>
      </c>
    </row>
    <row r="110" spans="1:15" x14ac:dyDescent="0.25">
      <c r="A110" t="s">
        <v>6126</v>
      </c>
      <c r="B110" t="s">
        <v>3496</v>
      </c>
      <c r="C110" t="s">
        <v>5339</v>
      </c>
      <c r="D110">
        <v>3</v>
      </c>
      <c r="E110" s="8" t="s">
        <v>6667</v>
      </c>
      <c r="F110" t="s">
        <v>6668</v>
      </c>
      <c r="G110" s="8" t="s">
        <v>6667</v>
      </c>
      <c r="H110" t="s">
        <v>6668</v>
      </c>
      <c r="I110">
        <v>2</v>
      </c>
      <c r="J110" t="s">
        <v>3452</v>
      </c>
      <c r="K110" t="s">
        <v>6126</v>
      </c>
      <c r="L110" t="s">
        <v>90</v>
      </c>
      <c r="M110" t="s">
        <v>3452</v>
      </c>
      <c r="N110" t="s">
        <v>3452</v>
      </c>
      <c r="O110" t="s">
        <v>5971</v>
      </c>
    </row>
    <row r="111" spans="1:15" x14ac:dyDescent="0.25">
      <c r="A111" t="s">
        <v>6132</v>
      </c>
      <c r="B111" t="s">
        <v>3496</v>
      </c>
      <c r="C111" t="s">
        <v>5339</v>
      </c>
      <c r="D111">
        <v>0</v>
      </c>
      <c r="E111" s="8" t="s">
        <v>6133</v>
      </c>
      <c r="F111" t="s">
        <v>6669</v>
      </c>
      <c r="G111" s="8" t="s">
        <v>6134</v>
      </c>
      <c r="H111" t="s">
        <v>6670</v>
      </c>
      <c r="I111">
        <v>0</v>
      </c>
      <c r="J111" t="s">
        <v>3452</v>
      </c>
      <c r="K111" t="s">
        <v>6132</v>
      </c>
      <c r="L111" t="s">
        <v>90</v>
      </c>
      <c r="M111" t="s">
        <v>5475</v>
      </c>
      <c r="N111" t="s">
        <v>3452</v>
      </c>
      <c r="O111" t="s">
        <v>6135</v>
      </c>
    </row>
    <row r="112" spans="1:15" x14ac:dyDescent="0.25">
      <c r="A112" t="s">
        <v>6136</v>
      </c>
      <c r="B112" t="s">
        <v>41</v>
      </c>
      <c r="C112" t="s">
        <v>5339</v>
      </c>
      <c r="D112">
        <v>1</v>
      </c>
      <c r="E112" s="8" t="s">
        <v>6137</v>
      </c>
      <c r="F112" t="s">
        <v>6671</v>
      </c>
      <c r="G112" s="8" t="s">
        <v>6138</v>
      </c>
      <c r="H112" t="s">
        <v>6672</v>
      </c>
      <c r="I112">
        <v>1</v>
      </c>
      <c r="J112" t="s">
        <v>3452</v>
      </c>
      <c r="K112" t="s">
        <v>6136</v>
      </c>
      <c r="L112" t="s">
        <v>90</v>
      </c>
      <c r="M112" t="s">
        <v>3452</v>
      </c>
      <c r="N112" t="s">
        <v>3452</v>
      </c>
      <c r="O112" t="s">
        <v>5802</v>
      </c>
    </row>
    <row r="113" spans="1:15" x14ac:dyDescent="0.25">
      <c r="A113" t="s">
        <v>6139</v>
      </c>
      <c r="B113" t="s">
        <v>4280</v>
      </c>
      <c r="C113" t="s">
        <v>4237</v>
      </c>
      <c r="D113" t="s">
        <v>3989</v>
      </c>
      <c r="E113" t="s">
        <v>6140</v>
      </c>
      <c r="F113" t="s">
        <v>6673</v>
      </c>
      <c r="G113" t="s">
        <v>3452</v>
      </c>
      <c r="H113" t="s">
        <v>3452</v>
      </c>
      <c r="I113" t="s">
        <v>3452</v>
      </c>
      <c r="J113" t="s">
        <v>3452</v>
      </c>
      <c r="K113" t="s">
        <v>6139</v>
      </c>
      <c r="L113" t="s">
        <v>90</v>
      </c>
      <c r="M113" t="s">
        <v>5442</v>
      </c>
      <c r="N113" t="s">
        <v>3452</v>
      </c>
      <c r="O113" t="s">
        <v>5849</v>
      </c>
    </row>
    <row r="114" spans="1:15" x14ac:dyDescent="0.25">
      <c r="A114" t="s">
        <v>6141</v>
      </c>
      <c r="B114" t="s">
        <v>41</v>
      </c>
      <c r="C114" t="s">
        <v>5701</v>
      </c>
      <c r="D114">
        <v>2</v>
      </c>
      <c r="E114" s="8" t="s">
        <v>6142</v>
      </c>
      <c r="F114" t="s">
        <v>6674</v>
      </c>
      <c r="G114" s="8" t="s">
        <v>6143</v>
      </c>
      <c r="H114" t="s">
        <v>6675</v>
      </c>
      <c r="I114">
        <v>2</v>
      </c>
      <c r="J114" t="s">
        <v>6388</v>
      </c>
      <c r="K114" t="s">
        <v>6144</v>
      </c>
      <c r="L114" t="s">
        <v>90</v>
      </c>
      <c r="M114" t="s">
        <v>3452</v>
      </c>
      <c r="N114" t="s">
        <v>3452</v>
      </c>
      <c r="O114" t="s">
        <v>6038</v>
      </c>
    </row>
    <row r="115" spans="1:15" x14ac:dyDescent="0.25">
      <c r="A115" t="s">
        <v>6145</v>
      </c>
      <c r="B115" t="s">
        <v>3496</v>
      </c>
      <c r="C115" t="s">
        <v>5339</v>
      </c>
      <c r="D115">
        <v>1</v>
      </c>
      <c r="E115" s="8" t="s">
        <v>6146</v>
      </c>
      <c r="F115" t="s">
        <v>6676</v>
      </c>
      <c r="G115" s="8" t="s">
        <v>6146</v>
      </c>
      <c r="H115" t="s">
        <v>6676</v>
      </c>
      <c r="I115">
        <v>0</v>
      </c>
      <c r="J115" t="s">
        <v>3452</v>
      </c>
      <c r="K115" t="s">
        <v>6147</v>
      </c>
      <c r="L115" t="s">
        <v>90</v>
      </c>
      <c r="M115" t="s">
        <v>3452</v>
      </c>
      <c r="N115" t="s">
        <v>3452</v>
      </c>
      <c r="O115" t="s">
        <v>5756</v>
      </c>
    </row>
    <row r="116" spans="1:15" x14ac:dyDescent="0.25">
      <c r="A116" t="s">
        <v>6148</v>
      </c>
      <c r="B116" t="s">
        <v>41</v>
      </c>
      <c r="C116" t="s">
        <v>5339</v>
      </c>
      <c r="D116">
        <v>1</v>
      </c>
      <c r="E116" s="8" t="s">
        <v>6677</v>
      </c>
      <c r="F116" t="s">
        <v>6678</v>
      </c>
      <c r="G116" s="8" t="s">
        <v>6679</v>
      </c>
      <c r="H116" t="s">
        <v>6680</v>
      </c>
      <c r="I116">
        <v>1</v>
      </c>
      <c r="J116" t="s">
        <v>3452</v>
      </c>
      <c r="K116" t="s">
        <v>6151</v>
      </c>
      <c r="L116" t="s">
        <v>90</v>
      </c>
      <c r="M116" t="s">
        <v>5475</v>
      </c>
      <c r="N116" t="s">
        <v>3452</v>
      </c>
      <c r="O116" t="s">
        <v>6110</v>
      </c>
    </row>
    <row r="117" spans="1:15" x14ac:dyDescent="0.25">
      <c r="A117" t="s">
        <v>6152</v>
      </c>
      <c r="B117" t="s">
        <v>41</v>
      </c>
      <c r="C117" t="s">
        <v>5701</v>
      </c>
      <c r="D117">
        <v>1</v>
      </c>
      <c r="E117" s="8" t="s">
        <v>6153</v>
      </c>
      <c r="F117" t="s">
        <v>6681</v>
      </c>
      <c r="G117" s="8" t="s">
        <v>6154</v>
      </c>
      <c r="H117" t="s">
        <v>6682</v>
      </c>
      <c r="I117">
        <v>1</v>
      </c>
      <c r="J117" t="s">
        <v>6379</v>
      </c>
      <c r="K117" t="s">
        <v>6155</v>
      </c>
      <c r="L117" t="s">
        <v>90</v>
      </c>
      <c r="M117" t="s">
        <v>3452</v>
      </c>
      <c r="N117" t="s">
        <v>5233</v>
      </c>
      <c r="O117" t="s">
        <v>5732</v>
      </c>
    </row>
    <row r="118" spans="1:15" x14ac:dyDescent="0.25">
      <c r="A118" t="s">
        <v>6156</v>
      </c>
      <c r="B118" t="s">
        <v>41</v>
      </c>
      <c r="C118" t="s">
        <v>5701</v>
      </c>
      <c r="D118">
        <v>1</v>
      </c>
      <c r="E118" t="s">
        <v>6157</v>
      </c>
      <c r="F118" t="s">
        <v>6683</v>
      </c>
      <c r="G118" t="s">
        <v>6158</v>
      </c>
      <c r="H118" t="s">
        <v>6684</v>
      </c>
      <c r="I118">
        <v>1</v>
      </c>
      <c r="J118" t="s">
        <v>6388</v>
      </c>
      <c r="K118" t="s">
        <v>6159</v>
      </c>
      <c r="L118" t="s">
        <v>90</v>
      </c>
      <c r="M118" t="s">
        <v>3452</v>
      </c>
      <c r="N118" t="s">
        <v>3452</v>
      </c>
      <c r="O118" t="s">
        <v>6685</v>
      </c>
    </row>
    <row r="119" spans="1:15" x14ac:dyDescent="0.25">
      <c r="A119" t="s">
        <v>6161</v>
      </c>
      <c r="B119" t="s">
        <v>3508</v>
      </c>
      <c r="C119" t="s">
        <v>5339</v>
      </c>
      <c r="D119">
        <v>1</v>
      </c>
      <c r="E119" s="8" t="s">
        <v>6162</v>
      </c>
      <c r="F119" t="s">
        <v>6686</v>
      </c>
      <c r="G119" s="8" t="s">
        <v>6163</v>
      </c>
      <c r="H119" t="s">
        <v>6687</v>
      </c>
      <c r="I119">
        <v>1</v>
      </c>
      <c r="J119" t="s">
        <v>3452</v>
      </c>
      <c r="K119" t="s">
        <v>6164</v>
      </c>
      <c r="L119" t="s">
        <v>90</v>
      </c>
      <c r="M119" t="s">
        <v>3452</v>
      </c>
      <c r="N119" t="s">
        <v>3452</v>
      </c>
      <c r="O119" t="s">
        <v>6165</v>
      </c>
    </row>
    <row r="120" spans="1:15" x14ac:dyDescent="0.25">
      <c r="A120" t="s">
        <v>6166</v>
      </c>
      <c r="B120" t="s">
        <v>41</v>
      </c>
      <c r="C120" t="s">
        <v>5701</v>
      </c>
      <c r="D120">
        <v>2</v>
      </c>
      <c r="E120" s="8" t="s">
        <v>6688</v>
      </c>
      <c r="F120" t="s">
        <v>6689</v>
      </c>
      <c r="G120" s="8" t="s">
        <v>6690</v>
      </c>
      <c r="H120" t="s">
        <v>6691</v>
      </c>
      <c r="I120" t="s">
        <v>3452</v>
      </c>
      <c r="J120" t="s">
        <v>6371</v>
      </c>
      <c r="K120" t="s">
        <v>6166</v>
      </c>
      <c r="L120" t="s">
        <v>90</v>
      </c>
      <c r="M120" t="s">
        <v>3452</v>
      </c>
      <c r="N120" t="s">
        <v>3452</v>
      </c>
      <c r="O120" t="s">
        <v>6184</v>
      </c>
    </row>
    <row r="121" spans="1:15" x14ac:dyDescent="0.25">
      <c r="A121" t="s">
        <v>6169</v>
      </c>
      <c r="B121" t="s">
        <v>41</v>
      </c>
      <c r="C121" t="s">
        <v>5339</v>
      </c>
      <c r="D121">
        <v>0</v>
      </c>
      <c r="E121" s="8" t="s">
        <v>6170</v>
      </c>
      <c r="F121" t="s">
        <v>6692</v>
      </c>
      <c r="G121" s="8" t="s">
        <v>6171</v>
      </c>
      <c r="H121" t="s">
        <v>6693</v>
      </c>
      <c r="I121" t="s">
        <v>3452</v>
      </c>
      <c r="J121" t="s">
        <v>3452</v>
      </c>
      <c r="K121" t="s">
        <v>6169</v>
      </c>
      <c r="L121" t="s">
        <v>90</v>
      </c>
      <c r="M121" t="s">
        <v>3452</v>
      </c>
      <c r="N121" t="s">
        <v>3452</v>
      </c>
      <c r="O121" t="s">
        <v>5687</v>
      </c>
    </row>
    <row r="122" spans="1:15" x14ac:dyDescent="0.25">
      <c r="A122" t="s">
        <v>5098</v>
      </c>
      <c r="B122" t="s">
        <v>4280</v>
      </c>
      <c r="C122" t="s">
        <v>4237</v>
      </c>
      <c r="D122">
        <v>1</v>
      </c>
      <c r="E122" s="3" t="s">
        <v>6694</v>
      </c>
      <c r="F122" t="s">
        <v>6695</v>
      </c>
      <c r="G122" t="s">
        <v>3452</v>
      </c>
      <c r="H122" t="s">
        <v>3452</v>
      </c>
      <c r="I122" t="s">
        <v>3452</v>
      </c>
      <c r="J122" t="s">
        <v>3452</v>
      </c>
      <c r="K122" t="s">
        <v>5098</v>
      </c>
      <c r="L122" t="s">
        <v>90</v>
      </c>
      <c r="M122" t="s">
        <v>6386</v>
      </c>
      <c r="N122" t="s">
        <v>3452</v>
      </c>
      <c r="O122" t="s">
        <v>5849</v>
      </c>
    </row>
    <row r="123" spans="1:15" x14ac:dyDescent="0.25">
      <c r="A123" t="s">
        <v>6172</v>
      </c>
      <c r="B123" t="s">
        <v>3508</v>
      </c>
      <c r="C123" t="s">
        <v>5701</v>
      </c>
      <c r="D123">
        <v>1</v>
      </c>
      <c r="E123" s="8" t="s">
        <v>6173</v>
      </c>
      <c r="F123" t="s">
        <v>6696</v>
      </c>
      <c r="G123" s="8" t="s">
        <v>6174</v>
      </c>
      <c r="H123" t="s">
        <v>6697</v>
      </c>
      <c r="I123">
        <v>1</v>
      </c>
      <c r="J123" t="s">
        <v>6379</v>
      </c>
      <c r="K123" t="s">
        <v>6172</v>
      </c>
      <c r="L123" t="s">
        <v>90</v>
      </c>
      <c r="M123" t="s">
        <v>5475</v>
      </c>
      <c r="N123" t="s">
        <v>3452</v>
      </c>
      <c r="O123" t="s">
        <v>5983</v>
      </c>
    </row>
    <row r="124" spans="1:15" x14ac:dyDescent="0.25">
      <c r="A124" t="s">
        <v>5123</v>
      </c>
      <c r="B124" t="s">
        <v>4280</v>
      </c>
      <c r="C124" t="s">
        <v>4237</v>
      </c>
      <c r="D124" t="s">
        <v>3989</v>
      </c>
      <c r="E124" t="s">
        <v>6175</v>
      </c>
      <c r="F124" t="s">
        <v>6698</v>
      </c>
      <c r="G124" t="s">
        <v>3452</v>
      </c>
      <c r="H124" t="s">
        <v>3452</v>
      </c>
      <c r="I124" t="s">
        <v>3452</v>
      </c>
      <c r="J124" t="s">
        <v>3452</v>
      </c>
      <c r="K124" t="s">
        <v>6176</v>
      </c>
      <c r="L124" t="s">
        <v>1649</v>
      </c>
      <c r="M124" t="s">
        <v>5442</v>
      </c>
      <c r="N124" t="s">
        <v>3452</v>
      </c>
    </row>
    <row r="125" spans="1:15" x14ac:dyDescent="0.25">
      <c r="A125" t="s">
        <v>6180</v>
      </c>
      <c r="B125" t="s">
        <v>41</v>
      </c>
      <c r="C125" t="s">
        <v>5701</v>
      </c>
      <c r="D125">
        <v>1</v>
      </c>
      <c r="E125" s="8" t="s">
        <v>6181</v>
      </c>
      <c r="F125" t="s">
        <v>6699</v>
      </c>
      <c r="G125" s="8" t="s">
        <v>6182</v>
      </c>
      <c r="H125" t="s">
        <v>6700</v>
      </c>
      <c r="I125">
        <v>1</v>
      </c>
      <c r="J125" t="s">
        <v>6463</v>
      </c>
      <c r="K125" t="s">
        <v>6183</v>
      </c>
      <c r="L125" t="s">
        <v>90</v>
      </c>
      <c r="M125" t="s">
        <v>3452</v>
      </c>
      <c r="N125" t="s">
        <v>3452</v>
      </c>
      <c r="O125" t="s">
        <v>6184</v>
      </c>
    </row>
    <row r="126" spans="1:15" x14ac:dyDescent="0.25">
      <c r="A126" t="s">
        <v>5341</v>
      </c>
      <c r="B126" t="s">
        <v>3508</v>
      </c>
      <c r="C126" t="s">
        <v>5339</v>
      </c>
      <c r="D126">
        <v>0</v>
      </c>
      <c r="E126" s="8" t="s">
        <v>6185</v>
      </c>
      <c r="F126" t="s">
        <v>6701</v>
      </c>
      <c r="G126" s="8" t="s">
        <v>6186</v>
      </c>
      <c r="H126" t="s">
        <v>6702</v>
      </c>
      <c r="I126">
        <v>0</v>
      </c>
      <c r="J126" t="s">
        <v>3452</v>
      </c>
      <c r="K126" t="s">
        <v>5341</v>
      </c>
      <c r="L126" t="s">
        <v>90</v>
      </c>
      <c r="M126" t="s">
        <v>3452</v>
      </c>
      <c r="N126" t="s">
        <v>3452</v>
      </c>
      <c r="O126" t="s">
        <v>5718</v>
      </c>
    </row>
    <row r="127" spans="1:15" x14ac:dyDescent="0.25">
      <c r="A127" t="s">
        <v>6187</v>
      </c>
      <c r="B127" t="s">
        <v>3508</v>
      </c>
      <c r="C127" t="s">
        <v>5701</v>
      </c>
      <c r="D127">
        <v>1</v>
      </c>
      <c r="E127" s="8" t="s">
        <v>6188</v>
      </c>
      <c r="F127" t="s">
        <v>6703</v>
      </c>
      <c r="G127" s="8" t="s">
        <v>6189</v>
      </c>
      <c r="H127" t="s">
        <v>6704</v>
      </c>
      <c r="I127">
        <v>1</v>
      </c>
      <c r="J127" t="s">
        <v>6463</v>
      </c>
      <c r="K127" t="s">
        <v>6187</v>
      </c>
      <c r="L127" t="s">
        <v>90</v>
      </c>
      <c r="M127" t="s">
        <v>3452</v>
      </c>
      <c r="N127" t="s">
        <v>3452</v>
      </c>
      <c r="O127" t="s">
        <v>6038</v>
      </c>
    </row>
    <row r="128" spans="1:15" x14ac:dyDescent="0.25">
      <c r="A128" t="s">
        <v>6191</v>
      </c>
      <c r="B128" t="s">
        <v>3496</v>
      </c>
      <c r="C128" t="s">
        <v>5701</v>
      </c>
      <c r="D128">
        <v>2</v>
      </c>
      <c r="E128" t="s">
        <v>6192</v>
      </c>
      <c r="F128" t="s">
        <v>6705</v>
      </c>
      <c r="G128" t="s">
        <v>6193</v>
      </c>
      <c r="H128" t="s">
        <v>6706</v>
      </c>
      <c r="I128">
        <v>2</v>
      </c>
      <c r="J128" t="s">
        <v>6468</v>
      </c>
      <c r="K128" t="s">
        <v>6191</v>
      </c>
      <c r="L128" t="s">
        <v>90</v>
      </c>
      <c r="M128" t="s">
        <v>6707</v>
      </c>
      <c r="N128" t="s">
        <v>3452</v>
      </c>
      <c r="O128" t="s">
        <v>5975</v>
      </c>
    </row>
    <row r="129" spans="1:15" x14ac:dyDescent="0.25">
      <c r="A129" t="s">
        <v>6194</v>
      </c>
      <c r="B129" t="s">
        <v>3508</v>
      </c>
      <c r="C129" t="s">
        <v>5701</v>
      </c>
      <c r="D129">
        <v>0</v>
      </c>
      <c r="E129" s="8" t="s">
        <v>6708</v>
      </c>
      <c r="F129" t="s">
        <v>6709</v>
      </c>
      <c r="G129" s="8" t="s">
        <v>6710</v>
      </c>
      <c r="H129" t="s">
        <v>6711</v>
      </c>
      <c r="I129">
        <v>0</v>
      </c>
      <c r="J129" t="s">
        <v>6429</v>
      </c>
      <c r="K129" t="s">
        <v>6197</v>
      </c>
      <c r="L129" t="s">
        <v>90</v>
      </c>
      <c r="M129" t="s">
        <v>3452</v>
      </c>
      <c r="N129" t="s">
        <v>3452</v>
      </c>
      <c r="O129" t="s">
        <v>6198</v>
      </c>
    </row>
    <row r="130" spans="1:15" x14ac:dyDescent="0.25">
      <c r="A130" t="s">
        <v>6202</v>
      </c>
      <c r="B130" t="s">
        <v>3508</v>
      </c>
      <c r="C130" t="s">
        <v>5339</v>
      </c>
      <c r="D130" t="s">
        <v>3989</v>
      </c>
      <c r="E130" t="s">
        <v>6203</v>
      </c>
      <c r="F130" t="s">
        <v>6712</v>
      </c>
      <c r="G130" t="s">
        <v>6204</v>
      </c>
      <c r="H130" t="s">
        <v>6713</v>
      </c>
      <c r="I130" t="s">
        <v>3989</v>
      </c>
      <c r="J130" t="s">
        <v>3452</v>
      </c>
      <c r="K130" t="s">
        <v>6202</v>
      </c>
      <c r="L130" t="s">
        <v>90</v>
      </c>
      <c r="M130" t="s">
        <v>5440</v>
      </c>
      <c r="N130" t="s">
        <v>3452</v>
      </c>
      <c r="O130" t="s">
        <v>5816</v>
      </c>
    </row>
    <row r="131" spans="1:15" x14ac:dyDescent="0.25">
      <c r="A131" t="s">
        <v>5088</v>
      </c>
      <c r="B131" t="s">
        <v>4280</v>
      </c>
      <c r="C131" t="s">
        <v>4237</v>
      </c>
      <c r="D131" t="s">
        <v>3989</v>
      </c>
      <c r="E131" t="s">
        <v>6205</v>
      </c>
      <c r="F131" t="s">
        <v>6714</v>
      </c>
      <c r="G131" t="s">
        <v>3452</v>
      </c>
      <c r="H131" t="s">
        <v>3452</v>
      </c>
      <c r="I131" t="s">
        <v>3452</v>
      </c>
      <c r="J131" t="s">
        <v>3452</v>
      </c>
      <c r="K131" t="s">
        <v>5088</v>
      </c>
      <c r="L131" t="s">
        <v>90</v>
      </c>
      <c r="M131" t="s">
        <v>5442</v>
      </c>
      <c r="N131" t="s">
        <v>3452</v>
      </c>
      <c r="O131" t="s">
        <v>5849</v>
      </c>
    </row>
    <row r="132" spans="1:15" x14ac:dyDescent="0.25">
      <c r="A132" t="s">
        <v>6206</v>
      </c>
      <c r="B132" t="s">
        <v>3508</v>
      </c>
      <c r="C132" t="s">
        <v>5701</v>
      </c>
      <c r="D132">
        <v>2</v>
      </c>
      <c r="E132" s="8" t="s">
        <v>6207</v>
      </c>
      <c r="F132" t="s">
        <v>6715</v>
      </c>
      <c r="G132" s="8" t="s">
        <v>6208</v>
      </c>
      <c r="H132" t="s">
        <v>6716</v>
      </c>
      <c r="I132" t="s">
        <v>3452</v>
      </c>
      <c r="J132" t="s">
        <v>6379</v>
      </c>
      <c r="K132" t="s">
        <v>6209</v>
      </c>
      <c r="L132" t="s">
        <v>90</v>
      </c>
      <c r="M132" t="s">
        <v>3452</v>
      </c>
      <c r="N132" t="s">
        <v>3452</v>
      </c>
      <c r="O132" t="s">
        <v>5756</v>
      </c>
    </row>
    <row r="133" spans="1:15" x14ac:dyDescent="0.25">
      <c r="A133" t="s">
        <v>4795</v>
      </c>
      <c r="B133" t="s">
        <v>3508</v>
      </c>
      <c r="C133" t="s">
        <v>5339</v>
      </c>
      <c r="D133">
        <v>1</v>
      </c>
      <c r="E133" s="8" t="s">
        <v>6217</v>
      </c>
      <c r="F133" t="s">
        <v>6717</v>
      </c>
      <c r="G133" s="8" t="s">
        <v>6217</v>
      </c>
      <c r="H133" t="s">
        <v>6717</v>
      </c>
      <c r="I133">
        <v>1</v>
      </c>
      <c r="J133" t="s">
        <v>6463</v>
      </c>
      <c r="K133" t="s">
        <v>4798</v>
      </c>
      <c r="L133" t="s">
        <v>1649</v>
      </c>
      <c r="M133" t="s">
        <v>3452</v>
      </c>
      <c r="N133" t="s">
        <v>3452</v>
      </c>
      <c r="O133" t="s">
        <v>6718</v>
      </c>
    </row>
    <row r="134" spans="1:15" x14ac:dyDescent="0.25">
      <c r="A134" t="s">
        <v>6218</v>
      </c>
      <c r="B134" t="s">
        <v>3508</v>
      </c>
      <c r="C134" t="s">
        <v>5701</v>
      </c>
      <c r="D134">
        <v>2</v>
      </c>
      <c r="E134" s="8" t="s">
        <v>6719</v>
      </c>
      <c r="F134" t="s">
        <v>6720</v>
      </c>
      <c r="G134" s="8" t="s">
        <v>3452</v>
      </c>
      <c r="H134" t="s">
        <v>3452</v>
      </c>
      <c r="I134" t="s">
        <v>3452</v>
      </c>
      <c r="J134" t="s">
        <v>6388</v>
      </c>
      <c r="K134" t="s">
        <v>6220</v>
      </c>
      <c r="L134" t="s">
        <v>90</v>
      </c>
      <c r="M134" t="s">
        <v>3452</v>
      </c>
      <c r="N134" t="s">
        <v>4253</v>
      </c>
      <c r="O134" t="s">
        <v>6038</v>
      </c>
    </row>
    <row r="135" spans="1:15" x14ac:dyDescent="0.25">
      <c r="A135" t="s">
        <v>6221</v>
      </c>
      <c r="B135" t="s">
        <v>3508</v>
      </c>
      <c r="C135" t="s">
        <v>5339</v>
      </c>
      <c r="D135">
        <v>1</v>
      </c>
      <c r="E135" s="8" t="s">
        <v>6222</v>
      </c>
      <c r="F135" t="s">
        <v>6721</v>
      </c>
      <c r="G135" s="8" t="s">
        <v>6223</v>
      </c>
      <c r="H135" t="s">
        <v>6722</v>
      </c>
      <c r="I135">
        <v>1</v>
      </c>
      <c r="J135" t="s">
        <v>3452</v>
      </c>
      <c r="K135" t="s">
        <v>6224</v>
      </c>
      <c r="L135" t="s">
        <v>90</v>
      </c>
      <c r="M135" t="s">
        <v>3452</v>
      </c>
      <c r="N135" t="s">
        <v>3452</v>
      </c>
      <c r="O135" t="s">
        <v>5978</v>
      </c>
    </row>
    <row r="136" spans="1:15" x14ac:dyDescent="0.25">
      <c r="A136" t="s">
        <v>6225</v>
      </c>
      <c r="B136" t="s">
        <v>3508</v>
      </c>
      <c r="C136" t="s">
        <v>5339</v>
      </c>
      <c r="D136">
        <v>1</v>
      </c>
      <c r="E136" s="8" t="s">
        <v>6226</v>
      </c>
      <c r="F136" t="s">
        <v>6723</v>
      </c>
      <c r="G136" s="8" t="s">
        <v>6226</v>
      </c>
      <c r="H136" t="s">
        <v>6723</v>
      </c>
      <c r="I136">
        <v>0</v>
      </c>
      <c r="J136" t="s">
        <v>3452</v>
      </c>
      <c r="K136" t="s">
        <v>6227</v>
      </c>
      <c r="L136" t="s">
        <v>90</v>
      </c>
      <c r="M136" t="s">
        <v>5475</v>
      </c>
      <c r="N136" t="s">
        <v>3452</v>
      </c>
      <c r="O136" t="s">
        <v>6228</v>
      </c>
    </row>
    <row r="137" spans="1:15" x14ac:dyDescent="0.25">
      <c r="A137" t="s">
        <v>6229</v>
      </c>
      <c r="B137" t="s">
        <v>3496</v>
      </c>
      <c r="C137" t="s">
        <v>5339</v>
      </c>
      <c r="D137">
        <v>0</v>
      </c>
      <c r="E137" s="8" t="s">
        <v>6724</v>
      </c>
      <c r="F137" t="s">
        <v>6725</v>
      </c>
      <c r="G137" s="8" t="s">
        <v>6726</v>
      </c>
      <c r="H137" t="s">
        <v>6727</v>
      </c>
      <c r="I137">
        <v>0</v>
      </c>
      <c r="J137" t="s">
        <v>3452</v>
      </c>
      <c r="K137" t="s">
        <v>6229</v>
      </c>
      <c r="L137" t="s">
        <v>90</v>
      </c>
      <c r="M137" t="s">
        <v>5475</v>
      </c>
      <c r="N137" t="s">
        <v>3452</v>
      </c>
      <c r="O137" t="s">
        <v>6232</v>
      </c>
    </row>
    <row r="138" spans="1:15" x14ac:dyDescent="0.25">
      <c r="A138" t="s">
        <v>6233</v>
      </c>
      <c r="B138" t="s">
        <v>3508</v>
      </c>
      <c r="C138" t="s">
        <v>5339</v>
      </c>
      <c r="D138">
        <v>1</v>
      </c>
      <c r="E138" s="8" t="s">
        <v>6234</v>
      </c>
      <c r="F138" t="s">
        <v>6728</v>
      </c>
      <c r="G138" s="8" t="s">
        <v>6235</v>
      </c>
      <c r="H138" t="s">
        <v>6729</v>
      </c>
      <c r="I138">
        <v>1</v>
      </c>
      <c r="J138" t="s">
        <v>3452</v>
      </c>
      <c r="K138" t="s">
        <v>6233</v>
      </c>
      <c r="L138" t="s">
        <v>90</v>
      </c>
      <c r="M138" t="s">
        <v>3452</v>
      </c>
      <c r="N138" t="s">
        <v>3452</v>
      </c>
      <c r="O138" t="s">
        <v>5978</v>
      </c>
    </row>
    <row r="139" spans="1:15" x14ac:dyDescent="0.25">
      <c r="A139" t="s">
        <v>6236</v>
      </c>
      <c r="B139" t="s">
        <v>3508</v>
      </c>
      <c r="C139" t="s">
        <v>5339</v>
      </c>
      <c r="D139">
        <v>1</v>
      </c>
      <c r="E139" s="8" t="s">
        <v>6730</v>
      </c>
      <c r="F139" t="s">
        <v>6731</v>
      </c>
      <c r="G139" s="8" t="s">
        <v>6730</v>
      </c>
      <c r="H139" t="s">
        <v>6731</v>
      </c>
      <c r="I139">
        <v>0</v>
      </c>
      <c r="J139" t="s">
        <v>3452</v>
      </c>
      <c r="K139" t="s">
        <v>6236</v>
      </c>
      <c r="L139" t="s">
        <v>90</v>
      </c>
      <c r="M139" t="s">
        <v>3452</v>
      </c>
      <c r="N139" t="s">
        <v>3452</v>
      </c>
      <c r="O139" t="s">
        <v>5802</v>
      </c>
    </row>
    <row r="140" spans="1:15" x14ac:dyDescent="0.25">
      <c r="A140" t="s">
        <v>6238</v>
      </c>
      <c r="B140" t="s">
        <v>3508</v>
      </c>
      <c r="C140" t="s">
        <v>5701</v>
      </c>
      <c r="D140">
        <v>2</v>
      </c>
      <c r="E140" s="8" t="s">
        <v>6732</v>
      </c>
      <c r="F140" t="s">
        <v>6733</v>
      </c>
      <c r="G140" s="8" t="s">
        <v>6734</v>
      </c>
      <c r="H140" t="s">
        <v>6735</v>
      </c>
      <c r="I140">
        <v>2</v>
      </c>
      <c r="J140" t="s">
        <v>6463</v>
      </c>
      <c r="K140" t="s">
        <v>6241</v>
      </c>
      <c r="L140" t="s">
        <v>90</v>
      </c>
      <c r="M140" t="s">
        <v>3452</v>
      </c>
      <c r="N140" t="s">
        <v>3452</v>
      </c>
      <c r="O140" t="s">
        <v>5983</v>
      </c>
    </row>
    <row r="141" spans="1:15" x14ac:dyDescent="0.25">
      <c r="A141" t="s">
        <v>6242</v>
      </c>
      <c r="B141" t="s">
        <v>4280</v>
      </c>
      <c r="C141" t="s">
        <v>4237</v>
      </c>
      <c r="D141" t="s">
        <v>3989</v>
      </c>
      <c r="E141" t="s">
        <v>6243</v>
      </c>
      <c r="F141" t="s">
        <v>6736</v>
      </c>
      <c r="G141" t="s">
        <v>3452</v>
      </c>
      <c r="H141" t="s">
        <v>3452</v>
      </c>
      <c r="I141" t="s">
        <v>3452</v>
      </c>
      <c r="J141" t="s">
        <v>3452</v>
      </c>
      <c r="K141" t="s">
        <v>6242</v>
      </c>
      <c r="L141" t="s">
        <v>90</v>
      </c>
      <c r="M141" t="s">
        <v>5442</v>
      </c>
      <c r="N141" t="s">
        <v>3452</v>
      </c>
      <c r="O141" t="s">
        <v>5849</v>
      </c>
    </row>
    <row r="142" spans="1:15" x14ac:dyDescent="0.25">
      <c r="A142" t="s">
        <v>6244</v>
      </c>
      <c r="B142" t="s">
        <v>4280</v>
      </c>
      <c r="C142" t="s">
        <v>5701</v>
      </c>
      <c r="D142">
        <v>0</v>
      </c>
      <c r="E142" t="s">
        <v>6245</v>
      </c>
      <c r="F142" t="s">
        <v>6737</v>
      </c>
      <c r="G142" t="s">
        <v>6246</v>
      </c>
      <c r="H142" t="s">
        <v>6395</v>
      </c>
      <c r="I142">
        <v>0</v>
      </c>
      <c r="J142" t="s">
        <v>6396</v>
      </c>
      <c r="K142" t="s">
        <v>6244</v>
      </c>
      <c r="L142" t="s">
        <v>90</v>
      </c>
      <c r="M142" t="s">
        <v>5475</v>
      </c>
      <c r="N142" t="s">
        <v>3452</v>
      </c>
      <c r="O142" t="s">
        <v>6738</v>
      </c>
    </row>
    <row r="143" spans="1:15" x14ac:dyDescent="0.25">
      <c r="A143" t="s">
        <v>6247</v>
      </c>
      <c r="B143" t="s">
        <v>3508</v>
      </c>
      <c r="C143" t="s">
        <v>5339</v>
      </c>
      <c r="D143">
        <v>2</v>
      </c>
      <c r="E143" s="8" t="s">
        <v>6248</v>
      </c>
      <c r="F143" t="s">
        <v>6739</v>
      </c>
      <c r="G143" s="8" t="s">
        <v>6249</v>
      </c>
      <c r="H143" t="s">
        <v>6740</v>
      </c>
      <c r="I143">
        <v>2</v>
      </c>
      <c r="J143" t="s">
        <v>3452</v>
      </c>
      <c r="K143" t="s">
        <v>6247</v>
      </c>
      <c r="L143" t="s">
        <v>90</v>
      </c>
      <c r="M143" t="s">
        <v>5475</v>
      </c>
      <c r="N143" t="s">
        <v>3452</v>
      </c>
      <c r="O143" t="s">
        <v>5916</v>
      </c>
    </row>
    <row r="144" spans="1:15" x14ac:dyDescent="0.25">
      <c r="A144" t="s">
        <v>6250</v>
      </c>
      <c r="B144" t="s">
        <v>41</v>
      </c>
      <c r="C144" t="s">
        <v>5339</v>
      </c>
      <c r="D144">
        <v>1</v>
      </c>
      <c r="E144" t="s">
        <v>6251</v>
      </c>
      <c r="F144" t="s">
        <v>6741</v>
      </c>
      <c r="G144" t="s">
        <v>6252</v>
      </c>
      <c r="H144" t="s">
        <v>6742</v>
      </c>
      <c r="I144">
        <v>1</v>
      </c>
      <c r="J144" t="s">
        <v>3452</v>
      </c>
      <c r="K144" t="s">
        <v>6253</v>
      </c>
      <c r="L144" t="s">
        <v>90</v>
      </c>
      <c r="M144" t="s">
        <v>3452</v>
      </c>
      <c r="N144" t="s">
        <v>3452</v>
      </c>
      <c r="O144" t="s">
        <v>6254</v>
      </c>
    </row>
    <row r="145" spans="1:15" x14ac:dyDescent="0.25">
      <c r="A145" t="s">
        <v>6255</v>
      </c>
      <c r="B145" t="s">
        <v>3508</v>
      </c>
      <c r="C145" t="s">
        <v>5701</v>
      </c>
      <c r="D145" t="s">
        <v>5925</v>
      </c>
      <c r="E145" t="s">
        <v>6256</v>
      </c>
      <c r="F145" t="s">
        <v>6743</v>
      </c>
      <c r="G145" t="s">
        <v>6257</v>
      </c>
      <c r="H145" t="s">
        <v>6744</v>
      </c>
      <c r="I145" t="s">
        <v>5925</v>
      </c>
      <c r="J145" t="s">
        <v>6745</v>
      </c>
      <c r="K145" t="s">
        <v>6255</v>
      </c>
      <c r="L145" t="s">
        <v>90</v>
      </c>
      <c r="M145" t="s">
        <v>3452</v>
      </c>
      <c r="N145" t="s">
        <v>3452</v>
      </c>
      <c r="O145" t="s">
        <v>5756</v>
      </c>
    </row>
    <row r="146" spans="1:15" x14ac:dyDescent="0.25">
      <c r="A146" t="s">
        <v>6258</v>
      </c>
      <c r="B146" t="s">
        <v>41</v>
      </c>
      <c r="C146" t="s">
        <v>5701</v>
      </c>
      <c r="D146">
        <v>0</v>
      </c>
      <c r="E146" s="8" t="s">
        <v>6259</v>
      </c>
      <c r="F146" t="s">
        <v>6746</v>
      </c>
      <c r="G146" s="8" t="s">
        <v>6260</v>
      </c>
      <c r="H146" t="s">
        <v>6747</v>
      </c>
      <c r="I146">
        <v>0</v>
      </c>
      <c r="J146" t="s">
        <v>6463</v>
      </c>
      <c r="K146" t="s">
        <v>6258</v>
      </c>
      <c r="L146" t="s">
        <v>90</v>
      </c>
      <c r="M146" t="s">
        <v>3452</v>
      </c>
      <c r="N146" t="s">
        <v>3452</v>
      </c>
      <c r="O146" t="s">
        <v>5756</v>
      </c>
    </row>
    <row r="147" spans="1:15" x14ac:dyDescent="0.25">
      <c r="A147" t="s">
        <v>6261</v>
      </c>
      <c r="B147" t="s">
        <v>4280</v>
      </c>
      <c r="C147" t="s">
        <v>3649</v>
      </c>
      <c r="D147">
        <v>1</v>
      </c>
      <c r="E147" t="s">
        <v>6262</v>
      </c>
      <c r="F147" t="s">
        <v>6748</v>
      </c>
      <c r="G147" t="s">
        <v>3452</v>
      </c>
      <c r="H147" t="s">
        <v>3452</v>
      </c>
      <c r="I147" t="s">
        <v>3452</v>
      </c>
      <c r="J147" t="s">
        <v>3452</v>
      </c>
      <c r="K147" t="s">
        <v>6261</v>
      </c>
      <c r="L147" t="s">
        <v>90</v>
      </c>
      <c r="M147" t="s">
        <v>5475</v>
      </c>
      <c r="N147" t="s">
        <v>3452</v>
      </c>
      <c r="O147" t="s">
        <v>6438</v>
      </c>
    </row>
    <row r="148" spans="1:15" x14ac:dyDescent="0.25">
      <c r="A148" t="s">
        <v>6263</v>
      </c>
      <c r="B148" t="s">
        <v>41</v>
      </c>
      <c r="C148" t="s">
        <v>5701</v>
      </c>
      <c r="D148">
        <v>2</v>
      </c>
      <c r="E148" s="8" t="s">
        <v>6264</v>
      </c>
      <c r="F148" t="s">
        <v>6749</v>
      </c>
      <c r="G148" s="8" t="s">
        <v>6265</v>
      </c>
      <c r="H148" t="s">
        <v>6750</v>
      </c>
      <c r="I148">
        <v>2</v>
      </c>
      <c r="J148" t="s">
        <v>6379</v>
      </c>
      <c r="K148" t="s">
        <v>6266</v>
      </c>
      <c r="L148" t="s">
        <v>90</v>
      </c>
      <c r="M148" t="s">
        <v>3452</v>
      </c>
      <c r="N148" t="s">
        <v>3452</v>
      </c>
      <c r="O148" t="s">
        <v>6004</v>
      </c>
    </row>
    <row r="149" spans="1:15" x14ac:dyDescent="0.25">
      <c r="A149" t="s">
        <v>6268</v>
      </c>
      <c r="B149" t="s">
        <v>3508</v>
      </c>
      <c r="C149" t="s">
        <v>5339</v>
      </c>
      <c r="D149">
        <v>1</v>
      </c>
      <c r="E149" s="8" t="s">
        <v>6269</v>
      </c>
      <c r="F149" t="s">
        <v>6751</v>
      </c>
      <c r="G149" s="8" t="s">
        <v>6270</v>
      </c>
      <c r="H149" t="s">
        <v>6752</v>
      </c>
      <c r="I149">
        <v>1</v>
      </c>
      <c r="J149" t="s">
        <v>3452</v>
      </c>
      <c r="K149" t="s">
        <v>6271</v>
      </c>
      <c r="L149" t="s">
        <v>90</v>
      </c>
      <c r="M149" t="s">
        <v>3452</v>
      </c>
      <c r="N149" t="s">
        <v>3452</v>
      </c>
      <c r="O149" t="s">
        <v>5906</v>
      </c>
    </row>
    <row r="150" spans="1:15" x14ac:dyDescent="0.25">
      <c r="A150" t="s">
        <v>6272</v>
      </c>
      <c r="B150" t="s">
        <v>3496</v>
      </c>
      <c r="C150" t="s">
        <v>5339</v>
      </c>
      <c r="D150">
        <v>1</v>
      </c>
      <c r="E150" t="s">
        <v>6273</v>
      </c>
      <c r="F150" t="s">
        <v>6753</v>
      </c>
      <c r="G150" t="s">
        <v>6274</v>
      </c>
      <c r="H150" t="s">
        <v>6754</v>
      </c>
      <c r="I150">
        <v>1</v>
      </c>
      <c r="J150" t="s">
        <v>3452</v>
      </c>
      <c r="K150" t="s">
        <v>6275</v>
      </c>
      <c r="L150" t="s">
        <v>90</v>
      </c>
      <c r="M150" t="s">
        <v>3452</v>
      </c>
      <c r="N150" t="s">
        <v>3452</v>
      </c>
      <c r="O150" t="s">
        <v>6276</v>
      </c>
    </row>
    <row r="151" spans="1:15" x14ac:dyDescent="0.25">
      <c r="A151" t="s">
        <v>6755</v>
      </c>
      <c r="B151" t="s">
        <v>3540</v>
      </c>
      <c r="C151" t="s">
        <v>5701</v>
      </c>
      <c r="D151">
        <v>1</v>
      </c>
      <c r="E151" t="s">
        <v>6259</v>
      </c>
      <c r="F151" t="s">
        <v>6746</v>
      </c>
      <c r="G151" t="s">
        <v>6260</v>
      </c>
      <c r="H151" t="s">
        <v>6747</v>
      </c>
      <c r="I151">
        <v>1</v>
      </c>
      <c r="J151" t="s">
        <v>6388</v>
      </c>
      <c r="K151" t="s">
        <v>6756</v>
      </c>
      <c r="L151" t="s">
        <v>90</v>
      </c>
      <c r="M151" t="s">
        <v>3452</v>
      </c>
      <c r="N151" t="s">
        <v>3452</v>
      </c>
      <c r="O151" t="s">
        <v>6757</v>
      </c>
    </row>
    <row r="152" spans="1:15" x14ac:dyDescent="0.25">
      <c r="A152" t="s">
        <v>6758</v>
      </c>
      <c r="B152" t="s">
        <v>3540</v>
      </c>
      <c r="C152" t="s">
        <v>5701</v>
      </c>
      <c r="D152">
        <v>1</v>
      </c>
      <c r="E152" t="s">
        <v>6259</v>
      </c>
      <c r="F152" t="s">
        <v>6746</v>
      </c>
      <c r="G152" t="s">
        <v>6260</v>
      </c>
      <c r="H152" t="s">
        <v>6747</v>
      </c>
      <c r="I152">
        <v>1</v>
      </c>
      <c r="J152" t="s">
        <v>6371</v>
      </c>
      <c r="K152" t="s">
        <v>6759</v>
      </c>
      <c r="L152" t="s">
        <v>90</v>
      </c>
      <c r="M152" t="s">
        <v>3452</v>
      </c>
      <c r="N152" t="s">
        <v>3452</v>
      </c>
      <c r="O152" t="s">
        <v>6757</v>
      </c>
    </row>
    <row r="153" spans="1:15" x14ac:dyDescent="0.25">
      <c r="A153" t="s">
        <v>6278</v>
      </c>
      <c r="B153" t="s">
        <v>41</v>
      </c>
      <c r="C153" t="s">
        <v>5701</v>
      </c>
      <c r="D153">
        <v>1</v>
      </c>
      <c r="E153" t="s">
        <v>6279</v>
      </c>
      <c r="F153" t="s">
        <v>6760</v>
      </c>
      <c r="G153" t="s">
        <v>6280</v>
      </c>
      <c r="H153" t="s">
        <v>6761</v>
      </c>
      <c r="I153">
        <v>1</v>
      </c>
      <c r="J153" t="s">
        <v>6371</v>
      </c>
      <c r="K153" t="s">
        <v>6281</v>
      </c>
      <c r="L153" t="s">
        <v>90</v>
      </c>
      <c r="M153" t="s">
        <v>3452</v>
      </c>
      <c r="N153" t="s">
        <v>3452</v>
      </c>
      <c r="O153" t="s">
        <v>5732</v>
      </c>
    </row>
    <row r="154" spans="1:15" x14ac:dyDescent="0.25">
      <c r="A154" t="s">
        <v>5675</v>
      </c>
      <c r="B154" t="s">
        <v>3540</v>
      </c>
      <c r="C154" t="s">
        <v>5339</v>
      </c>
      <c r="D154">
        <v>1</v>
      </c>
      <c r="E154" t="s">
        <v>6282</v>
      </c>
      <c r="F154" t="s">
        <v>6762</v>
      </c>
      <c r="G154" t="s">
        <v>6283</v>
      </c>
      <c r="H154" t="s">
        <v>6763</v>
      </c>
      <c r="I154">
        <v>1</v>
      </c>
      <c r="J154" t="s">
        <v>3452</v>
      </c>
      <c r="K154" t="s">
        <v>5675</v>
      </c>
      <c r="L154" t="s">
        <v>90</v>
      </c>
      <c r="M154" t="s">
        <v>3452</v>
      </c>
      <c r="N154" t="s">
        <v>3452</v>
      </c>
      <c r="O154" t="s">
        <v>6284</v>
      </c>
    </row>
    <row r="155" spans="1:15" x14ac:dyDescent="0.25">
      <c r="A155" t="s">
        <v>6285</v>
      </c>
      <c r="B155" t="s">
        <v>41</v>
      </c>
      <c r="C155" t="s">
        <v>5701</v>
      </c>
      <c r="D155">
        <v>1</v>
      </c>
      <c r="E155" t="s">
        <v>6286</v>
      </c>
      <c r="F155" t="s">
        <v>6764</v>
      </c>
      <c r="G155" t="s">
        <v>6287</v>
      </c>
      <c r="H155" t="s">
        <v>6765</v>
      </c>
      <c r="I155">
        <v>1</v>
      </c>
      <c r="J155" t="s">
        <v>6766</v>
      </c>
      <c r="K155" t="s">
        <v>6288</v>
      </c>
      <c r="L155" t="s">
        <v>90</v>
      </c>
      <c r="M155" t="s">
        <v>3452</v>
      </c>
      <c r="N155" t="s">
        <v>3452</v>
      </c>
      <c r="O155" t="s">
        <v>6289</v>
      </c>
    </row>
    <row r="156" spans="1:15" x14ac:dyDescent="0.25">
      <c r="A156" t="s">
        <v>6290</v>
      </c>
      <c r="B156" t="s">
        <v>41</v>
      </c>
      <c r="C156" t="s">
        <v>5701</v>
      </c>
      <c r="D156">
        <v>1</v>
      </c>
      <c r="E156" t="s">
        <v>6767</v>
      </c>
      <c r="F156" t="s">
        <v>6768</v>
      </c>
      <c r="G156" t="s">
        <v>6769</v>
      </c>
      <c r="H156" t="s">
        <v>6770</v>
      </c>
      <c r="I156">
        <v>1</v>
      </c>
      <c r="J156" t="s">
        <v>6771</v>
      </c>
      <c r="K156" t="s">
        <v>6293</v>
      </c>
      <c r="L156" t="s">
        <v>90</v>
      </c>
      <c r="M156" t="s">
        <v>5410</v>
      </c>
      <c r="N156" t="s">
        <v>3452</v>
      </c>
      <c r="O156" t="s">
        <v>5714</v>
      </c>
    </row>
    <row r="157" spans="1:15" x14ac:dyDescent="0.25">
      <c r="A157" t="s">
        <v>6294</v>
      </c>
      <c r="B157" t="s">
        <v>3508</v>
      </c>
      <c r="C157" t="s">
        <v>5339</v>
      </c>
      <c r="D157" t="s">
        <v>3989</v>
      </c>
      <c r="E157" t="s">
        <v>6295</v>
      </c>
      <c r="F157" t="s">
        <v>6772</v>
      </c>
      <c r="G157" t="s">
        <v>6296</v>
      </c>
      <c r="H157" t="s">
        <v>6723</v>
      </c>
      <c r="I157" t="s">
        <v>3989</v>
      </c>
      <c r="J157" t="s">
        <v>3452</v>
      </c>
      <c r="K157" t="s">
        <v>6294</v>
      </c>
      <c r="L157" t="s">
        <v>90</v>
      </c>
      <c r="M157" t="s">
        <v>5440</v>
      </c>
      <c r="N157" t="s">
        <v>3452</v>
      </c>
      <c r="O157" t="s">
        <v>6297</v>
      </c>
    </row>
    <row r="158" spans="1:15" x14ac:dyDescent="0.25">
      <c r="A158" t="s">
        <v>6302</v>
      </c>
      <c r="B158" t="s">
        <v>3508</v>
      </c>
      <c r="C158" t="s">
        <v>5339</v>
      </c>
      <c r="D158">
        <v>1</v>
      </c>
      <c r="E158" t="s">
        <v>6303</v>
      </c>
      <c r="F158" t="s">
        <v>6773</v>
      </c>
      <c r="G158" t="s">
        <v>6303</v>
      </c>
      <c r="H158" t="s">
        <v>6773</v>
      </c>
      <c r="I158">
        <v>0</v>
      </c>
      <c r="J158" t="s">
        <v>6429</v>
      </c>
      <c r="K158" t="s">
        <v>6302</v>
      </c>
      <c r="L158" t="s">
        <v>90</v>
      </c>
      <c r="M158" t="s">
        <v>5475</v>
      </c>
      <c r="N158" t="s">
        <v>3452</v>
      </c>
      <c r="O158" t="s">
        <v>6110</v>
      </c>
    </row>
    <row r="159" spans="1:15" x14ac:dyDescent="0.25">
      <c r="A159" t="s">
        <v>6304</v>
      </c>
      <c r="B159" t="s">
        <v>41</v>
      </c>
      <c r="C159" t="s">
        <v>5701</v>
      </c>
      <c r="D159">
        <v>1</v>
      </c>
      <c r="E159" t="s">
        <v>6774</v>
      </c>
      <c r="F159" t="s">
        <v>6775</v>
      </c>
      <c r="G159" t="s">
        <v>6776</v>
      </c>
      <c r="H159" t="s">
        <v>6777</v>
      </c>
      <c r="I159">
        <v>1</v>
      </c>
      <c r="J159" t="s">
        <v>6778</v>
      </c>
      <c r="K159" t="s">
        <v>6304</v>
      </c>
      <c r="L159" t="s">
        <v>90</v>
      </c>
      <c r="M159" t="s">
        <v>3452</v>
      </c>
      <c r="N159" t="s">
        <v>5370</v>
      </c>
      <c r="O159" t="s">
        <v>6779</v>
      </c>
    </row>
    <row r="160" spans="1:15" x14ac:dyDescent="0.25">
      <c r="A160" t="s">
        <v>6310</v>
      </c>
      <c r="B160" t="s">
        <v>41</v>
      </c>
      <c r="C160" t="s">
        <v>5339</v>
      </c>
      <c r="D160">
        <v>1</v>
      </c>
      <c r="E160" s="8" t="s">
        <v>6311</v>
      </c>
      <c r="F160" t="s">
        <v>6780</v>
      </c>
      <c r="G160" s="8" t="s">
        <v>6312</v>
      </c>
      <c r="H160" t="s">
        <v>6781</v>
      </c>
      <c r="I160">
        <v>1</v>
      </c>
      <c r="J160" t="s">
        <v>3452</v>
      </c>
      <c r="K160" t="s">
        <v>6313</v>
      </c>
      <c r="L160" t="s">
        <v>90</v>
      </c>
      <c r="M160" t="s">
        <v>3452</v>
      </c>
      <c r="N160" t="s">
        <v>3452</v>
      </c>
      <c r="O160" t="s">
        <v>5978</v>
      </c>
    </row>
    <row r="161" spans="1:15" x14ac:dyDescent="0.25">
      <c r="A161" t="s">
        <v>6314</v>
      </c>
      <c r="B161" t="s">
        <v>41</v>
      </c>
      <c r="C161" t="s">
        <v>5701</v>
      </c>
      <c r="D161">
        <v>1</v>
      </c>
      <c r="E161" t="s">
        <v>6315</v>
      </c>
      <c r="F161" t="s">
        <v>6782</v>
      </c>
      <c r="G161" t="s">
        <v>6316</v>
      </c>
      <c r="H161" t="s">
        <v>6783</v>
      </c>
      <c r="I161">
        <v>1</v>
      </c>
      <c r="J161" t="s">
        <v>6388</v>
      </c>
      <c r="K161" t="s">
        <v>6317</v>
      </c>
      <c r="L161" t="s">
        <v>90</v>
      </c>
      <c r="M161" t="s">
        <v>3452</v>
      </c>
      <c r="N161" t="s">
        <v>3452</v>
      </c>
      <c r="O161" t="s">
        <v>6784</v>
      </c>
    </row>
    <row r="162" spans="1:15" x14ac:dyDescent="0.25">
      <c r="A162" t="s">
        <v>6318</v>
      </c>
      <c r="B162" t="s">
        <v>3496</v>
      </c>
      <c r="C162" t="s">
        <v>5701</v>
      </c>
      <c r="D162">
        <v>1</v>
      </c>
      <c r="E162" s="8" t="s">
        <v>6319</v>
      </c>
      <c r="F162" t="s">
        <v>6785</v>
      </c>
      <c r="G162" s="8" t="s">
        <v>6320</v>
      </c>
      <c r="H162" t="s">
        <v>6786</v>
      </c>
      <c r="I162">
        <v>1</v>
      </c>
      <c r="J162" t="s">
        <v>6494</v>
      </c>
      <c r="K162" t="s">
        <v>6318</v>
      </c>
      <c r="L162" t="s">
        <v>90</v>
      </c>
      <c r="M162" t="s">
        <v>3452</v>
      </c>
      <c r="N162" t="s">
        <v>3452</v>
      </c>
      <c r="O162" t="s">
        <v>5961</v>
      </c>
    </row>
    <row r="163" spans="1:15" x14ac:dyDescent="0.25">
      <c r="A163" t="s">
        <v>6321</v>
      </c>
      <c r="B163" t="s">
        <v>3508</v>
      </c>
      <c r="C163" t="s">
        <v>5701</v>
      </c>
      <c r="D163">
        <v>2</v>
      </c>
      <c r="E163" t="s">
        <v>6322</v>
      </c>
      <c r="F163" t="s">
        <v>6787</v>
      </c>
      <c r="G163" t="s">
        <v>6323</v>
      </c>
      <c r="H163" t="s">
        <v>6788</v>
      </c>
      <c r="I163">
        <v>2</v>
      </c>
      <c r="J163" t="s">
        <v>6371</v>
      </c>
      <c r="K163" t="s">
        <v>6321</v>
      </c>
      <c r="L163" t="s">
        <v>90</v>
      </c>
      <c r="M163" t="s">
        <v>3452</v>
      </c>
      <c r="N163" t="s">
        <v>3452</v>
      </c>
      <c r="O163" t="s">
        <v>5846</v>
      </c>
    </row>
    <row r="164" spans="1:15" x14ac:dyDescent="0.25">
      <c r="A164" t="s">
        <v>6325</v>
      </c>
      <c r="B164" t="s">
        <v>41</v>
      </c>
      <c r="C164" t="s">
        <v>5339</v>
      </c>
      <c r="D164">
        <v>0</v>
      </c>
      <c r="E164" t="s">
        <v>6326</v>
      </c>
      <c r="F164" t="s">
        <v>6789</v>
      </c>
      <c r="G164" t="s">
        <v>6327</v>
      </c>
      <c r="H164" t="s">
        <v>6790</v>
      </c>
      <c r="I164">
        <v>0</v>
      </c>
      <c r="J164" t="s">
        <v>3452</v>
      </c>
      <c r="K164" t="s">
        <v>6325</v>
      </c>
      <c r="L164" t="s">
        <v>90</v>
      </c>
      <c r="M164" t="s">
        <v>5475</v>
      </c>
      <c r="N164" t="s">
        <v>3452</v>
      </c>
      <c r="O164" t="s">
        <v>5742</v>
      </c>
    </row>
    <row r="165" spans="1:15" x14ac:dyDescent="0.25">
      <c r="A165" t="s">
        <v>5270</v>
      </c>
      <c r="B165" t="s">
        <v>3508</v>
      </c>
      <c r="C165" t="s">
        <v>4576</v>
      </c>
      <c r="D165">
        <v>1</v>
      </c>
      <c r="E165" s="8" t="s">
        <v>6791</v>
      </c>
      <c r="F165" t="s">
        <v>6792</v>
      </c>
      <c r="G165" s="8" t="s">
        <v>6793</v>
      </c>
      <c r="H165" t="s">
        <v>6794</v>
      </c>
      <c r="I165">
        <v>1</v>
      </c>
      <c r="J165" t="s">
        <v>3452</v>
      </c>
      <c r="K165" t="s">
        <v>5272</v>
      </c>
      <c r="L165" t="s">
        <v>90</v>
      </c>
      <c r="M165" t="s">
        <v>3452</v>
      </c>
      <c r="N165" t="s">
        <v>3452</v>
      </c>
      <c r="O165" t="s">
        <v>6795</v>
      </c>
    </row>
    <row r="166" spans="1:15" x14ac:dyDescent="0.25">
      <c r="A166" t="s">
        <v>6331</v>
      </c>
      <c r="B166" t="s">
        <v>3508</v>
      </c>
      <c r="C166" t="s">
        <v>5701</v>
      </c>
      <c r="D166" t="s">
        <v>5925</v>
      </c>
      <c r="E166" t="s">
        <v>6796</v>
      </c>
      <c r="F166" t="s">
        <v>6797</v>
      </c>
      <c r="G166" t="s">
        <v>6798</v>
      </c>
      <c r="H166" t="s">
        <v>6799</v>
      </c>
      <c r="I166" t="s">
        <v>5925</v>
      </c>
      <c r="J166" t="s">
        <v>6468</v>
      </c>
      <c r="K166" t="s">
        <v>6331</v>
      </c>
      <c r="L166" t="s">
        <v>90</v>
      </c>
      <c r="M166" t="s">
        <v>3452</v>
      </c>
      <c r="N166" t="s">
        <v>3452</v>
      </c>
      <c r="O166" t="s">
        <v>5838</v>
      </c>
    </row>
    <row r="167" spans="1:15" x14ac:dyDescent="0.25">
      <c r="A167" t="s">
        <v>6334</v>
      </c>
      <c r="B167" t="s">
        <v>3508</v>
      </c>
      <c r="C167" t="s">
        <v>5339</v>
      </c>
      <c r="D167">
        <v>1</v>
      </c>
      <c r="E167" s="8" t="s">
        <v>6335</v>
      </c>
      <c r="F167" t="s">
        <v>6800</v>
      </c>
      <c r="G167" s="8" t="s">
        <v>6335</v>
      </c>
      <c r="H167" t="s">
        <v>6800</v>
      </c>
      <c r="I167">
        <v>0</v>
      </c>
      <c r="J167" t="s">
        <v>3452</v>
      </c>
      <c r="K167" t="s">
        <v>6336</v>
      </c>
      <c r="L167" t="s">
        <v>90</v>
      </c>
      <c r="M167" t="s">
        <v>5475</v>
      </c>
      <c r="N167" t="s">
        <v>3452</v>
      </c>
      <c r="O167" t="s">
        <v>6801</v>
      </c>
    </row>
    <row r="168" spans="1:15" x14ac:dyDescent="0.25">
      <c r="A168" t="s">
        <v>6338</v>
      </c>
      <c r="B168" t="s">
        <v>41</v>
      </c>
      <c r="C168" t="s">
        <v>5701</v>
      </c>
      <c r="D168">
        <v>1</v>
      </c>
      <c r="E168" s="8" t="s">
        <v>6339</v>
      </c>
      <c r="F168" t="s">
        <v>6802</v>
      </c>
      <c r="G168" s="8" t="s">
        <v>6340</v>
      </c>
      <c r="H168" t="s">
        <v>6803</v>
      </c>
      <c r="I168">
        <v>1</v>
      </c>
      <c r="J168" t="s">
        <v>6429</v>
      </c>
      <c r="K168" t="s">
        <v>6341</v>
      </c>
      <c r="L168" t="s">
        <v>90</v>
      </c>
      <c r="M168" t="s">
        <v>3452</v>
      </c>
      <c r="N168" t="s">
        <v>3452</v>
      </c>
      <c r="O168" t="s">
        <v>6198</v>
      </c>
    </row>
    <row r="169" spans="1:15" x14ac:dyDescent="0.25">
      <c r="A169" t="s">
        <v>6342</v>
      </c>
      <c r="B169" t="s">
        <v>4280</v>
      </c>
      <c r="C169" t="s">
        <v>3649</v>
      </c>
      <c r="D169" t="s">
        <v>3989</v>
      </c>
      <c r="E169" s="8" t="s">
        <v>6067</v>
      </c>
      <c r="F169" t="s">
        <v>4207</v>
      </c>
      <c r="G169" s="8" t="s">
        <v>3452</v>
      </c>
      <c r="H169" t="s">
        <v>3452</v>
      </c>
      <c r="I169" t="s">
        <v>3452</v>
      </c>
      <c r="J169" t="s">
        <v>3452</v>
      </c>
      <c r="K169" t="s">
        <v>6342</v>
      </c>
      <c r="L169" t="s">
        <v>90</v>
      </c>
      <c r="M169" t="s">
        <v>3452</v>
      </c>
      <c r="N169" t="s">
        <v>3452</v>
      </c>
      <c r="O169" t="s">
        <v>6438</v>
      </c>
    </row>
    <row r="170" spans="1:15" x14ac:dyDescent="0.25">
      <c r="A170" t="s">
        <v>6343</v>
      </c>
      <c r="B170" t="s">
        <v>3496</v>
      </c>
      <c r="C170" t="s">
        <v>4576</v>
      </c>
      <c r="D170">
        <v>3</v>
      </c>
      <c r="E170" s="8" t="s">
        <v>6804</v>
      </c>
      <c r="F170" t="s">
        <v>6805</v>
      </c>
      <c r="G170" s="8" t="s">
        <v>6806</v>
      </c>
      <c r="H170" t="s">
        <v>6807</v>
      </c>
      <c r="I170" t="s">
        <v>3452</v>
      </c>
      <c r="J170" t="s">
        <v>3452</v>
      </c>
      <c r="K170" t="s">
        <v>6346</v>
      </c>
      <c r="L170" t="s">
        <v>90</v>
      </c>
      <c r="M170" t="s">
        <v>3452</v>
      </c>
      <c r="N170" t="s">
        <v>3452</v>
      </c>
      <c r="O170" t="s">
        <v>5696</v>
      </c>
    </row>
    <row r="171" spans="1:15" x14ac:dyDescent="0.25">
      <c r="A171" t="s">
        <v>6347</v>
      </c>
      <c r="B171" t="s">
        <v>4280</v>
      </c>
      <c r="C171" t="s">
        <v>4237</v>
      </c>
      <c r="D171" t="s">
        <v>3989</v>
      </c>
      <c r="E171" t="s">
        <v>6348</v>
      </c>
      <c r="F171" t="s">
        <v>4207</v>
      </c>
      <c r="G171" t="s">
        <v>3452</v>
      </c>
      <c r="H171" t="s">
        <v>3452</v>
      </c>
      <c r="I171" t="s">
        <v>3452</v>
      </c>
      <c r="J171" t="s">
        <v>3452</v>
      </c>
      <c r="K171" t="s">
        <v>6347</v>
      </c>
      <c r="L171" t="s">
        <v>90</v>
      </c>
      <c r="M171" t="s">
        <v>5442</v>
      </c>
      <c r="N171" t="s">
        <v>3452</v>
      </c>
      <c r="O171" t="s">
        <v>5849</v>
      </c>
    </row>
  </sheetData>
  <pageMargins left="0.7" right="0.7" top="0.75" bottom="0.75" header="0.511811023622047" footer="0.511811023622047"/>
  <pageSetup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
  <sheetViews>
    <sheetView zoomScale="115" zoomScaleNormal="115" workbookViewId="0">
      <selection sqref="A1:F1"/>
    </sheetView>
  </sheetViews>
  <sheetFormatPr defaultColWidth="8.7109375" defaultRowHeight="15" x14ac:dyDescent="0.25"/>
  <cols>
    <col min="1" max="1" width="14.28515625" customWidth="1"/>
    <col min="2" max="3" width="16.28515625" customWidth="1"/>
    <col min="4" max="4" width="34.7109375" customWidth="1"/>
    <col min="6" max="6" width="20.5703125" customWidth="1"/>
  </cols>
  <sheetData>
    <row r="1" spans="1:6" ht="15" customHeight="1" x14ac:dyDescent="0.25">
      <c r="A1" t="s">
        <v>165</v>
      </c>
      <c r="B1" t="s">
        <v>6808</v>
      </c>
      <c r="C1" t="s">
        <v>6809</v>
      </c>
      <c r="D1" t="s">
        <v>3447</v>
      </c>
      <c r="E1" t="s">
        <v>3490</v>
      </c>
      <c r="F1" t="s">
        <v>6810</v>
      </c>
    </row>
    <row r="2" spans="1:6" ht="15" customHeight="1" x14ac:dyDescent="0.25">
      <c r="A2" t="s">
        <v>6811</v>
      </c>
      <c r="B2" t="s">
        <v>4672</v>
      </c>
      <c r="C2" t="s">
        <v>6812</v>
      </c>
      <c r="D2" t="s">
        <v>6813</v>
      </c>
      <c r="E2" t="s">
        <v>6814</v>
      </c>
      <c r="F2" t="s">
        <v>6815</v>
      </c>
    </row>
  </sheetData>
  <pageMargins left="0.7" right="0.7" top="0.75" bottom="0.75" header="0.511811023622047" footer="0.511811023622047"/>
  <pageSetup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1"/>
  <sheetViews>
    <sheetView zoomScale="85" zoomScaleNormal="85" workbookViewId="0">
      <selection activeCell="A22" sqref="A22"/>
    </sheetView>
  </sheetViews>
  <sheetFormatPr defaultColWidth="8.7109375" defaultRowHeight="15" x14ac:dyDescent="0.25"/>
  <cols>
    <col min="1" max="1" width="28.140625" customWidth="1"/>
    <col min="2" max="2" width="161.28515625" customWidth="1"/>
    <col min="3" max="4" width="18" customWidth="1"/>
    <col min="5" max="5" width="11.5703125" customWidth="1"/>
    <col min="6" max="6" width="11" customWidth="1"/>
  </cols>
  <sheetData>
    <row r="1" spans="1:6" ht="15" customHeight="1" x14ac:dyDescent="0.25">
      <c r="A1" t="s">
        <v>165</v>
      </c>
      <c r="B1" t="s">
        <v>3447</v>
      </c>
      <c r="C1" t="s">
        <v>6816</v>
      </c>
      <c r="D1" t="s">
        <v>171</v>
      </c>
      <c r="E1" t="s">
        <v>4428</v>
      </c>
      <c r="F1" t="s">
        <v>6</v>
      </c>
    </row>
    <row r="2" spans="1:6" ht="15" customHeight="1" x14ac:dyDescent="0.25">
      <c r="A2" t="s">
        <v>6817</v>
      </c>
      <c r="B2" t="s">
        <v>6818</v>
      </c>
      <c r="C2" t="s">
        <v>5152</v>
      </c>
      <c r="D2" t="s">
        <v>3649</v>
      </c>
      <c r="E2" t="s">
        <v>3452</v>
      </c>
      <c r="F2" t="s">
        <v>3452</v>
      </c>
    </row>
    <row r="3" spans="1:6" ht="15" customHeight="1" x14ac:dyDescent="0.25">
      <c r="A3" t="s">
        <v>6819</v>
      </c>
      <c r="B3" t="s">
        <v>6820</v>
      </c>
      <c r="C3" t="s">
        <v>6821</v>
      </c>
      <c r="D3" t="s">
        <v>3649</v>
      </c>
      <c r="E3" t="s">
        <v>3452</v>
      </c>
      <c r="F3" t="s">
        <v>3452</v>
      </c>
    </row>
    <row r="4" spans="1:6" ht="15" customHeight="1" x14ac:dyDescent="0.25">
      <c r="A4" t="s">
        <v>6822</v>
      </c>
      <c r="B4" t="s">
        <v>6823</v>
      </c>
      <c r="C4" t="s">
        <v>5155</v>
      </c>
      <c r="D4" t="s">
        <v>6822</v>
      </c>
      <c r="E4" t="s">
        <v>3974</v>
      </c>
      <c r="F4" t="s">
        <v>3496</v>
      </c>
    </row>
    <row r="5" spans="1:6" ht="15" customHeight="1" x14ac:dyDescent="0.25">
      <c r="A5" t="s">
        <v>6824</v>
      </c>
      <c r="B5" t="s">
        <v>6825</v>
      </c>
      <c r="C5" t="s">
        <v>6826</v>
      </c>
      <c r="D5" t="s">
        <v>3506</v>
      </c>
      <c r="E5" t="s">
        <v>3991</v>
      </c>
      <c r="F5" t="s">
        <v>41</v>
      </c>
    </row>
    <row r="6" spans="1:6" ht="15" customHeight="1" x14ac:dyDescent="0.25">
      <c r="A6" t="s">
        <v>6827</v>
      </c>
      <c r="B6" t="s">
        <v>6828</v>
      </c>
      <c r="C6" t="s">
        <v>6826</v>
      </c>
      <c r="D6" t="s">
        <v>3649</v>
      </c>
      <c r="E6" t="s">
        <v>3452</v>
      </c>
      <c r="F6" t="s">
        <v>3508</v>
      </c>
    </row>
    <row r="7" spans="1:6" ht="15" customHeight="1" x14ac:dyDescent="0.25">
      <c r="A7" t="s">
        <v>6829</v>
      </c>
      <c r="B7" t="s">
        <v>6830</v>
      </c>
      <c r="C7" t="s">
        <v>6821</v>
      </c>
      <c r="D7" t="s">
        <v>3649</v>
      </c>
      <c r="E7" t="s">
        <v>3452</v>
      </c>
    </row>
    <row r="8" spans="1:6" ht="15" customHeight="1" x14ac:dyDescent="0.25">
      <c r="A8" t="s">
        <v>6831</v>
      </c>
      <c r="B8" t="s">
        <v>6832</v>
      </c>
      <c r="C8" t="s">
        <v>5152</v>
      </c>
      <c r="D8" t="s">
        <v>3649</v>
      </c>
      <c r="E8" t="s">
        <v>3452</v>
      </c>
      <c r="F8" t="s">
        <v>3452</v>
      </c>
    </row>
    <row r="9" spans="1:6" ht="15" customHeight="1" x14ac:dyDescent="0.25">
      <c r="A9" t="s">
        <v>6833</v>
      </c>
      <c r="B9" t="s">
        <v>6834</v>
      </c>
      <c r="C9" t="s">
        <v>5155</v>
      </c>
      <c r="D9" t="s">
        <v>5701</v>
      </c>
      <c r="E9" t="s">
        <v>3974</v>
      </c>
      <c r="F9" t="s">
        <v>41</v>
      </c>
    </row>
    <row r="10" spans="1:6" ht="15" customHeight="1" x14ac:dyDescent="0.25">
      <c r="A10" t="s">
        <v>6835</v>
      </c>
      <c r="B10" t="s">
        <v>6836</v>
      </c>
      <c r="C10" t="s">
        <v>6821</v>
      </c>
      <c r="D10" t="s">
        <v>3649</v>
      </c>
      <c r="E10" t="s">
        <v>5002</v>
      </c>
      <c r="F10" t="s">
        <v>41</v>
      </c>
    </row>
    <row r="11" spans="1:6" ht="15" customHeight="1" x14ac:dyDescent="0.25">
      <c r="A11" t="s">
        <v>6837</v>
      </c>
      <c r="B11" t="s">
        <v>6838</v>
      </c>
      <c r="C11" t="s">
        <v>6826</v>
      </c>
      <c r="D11" t="s">
        <v>3435</v>
      </c>
      <c r="E11" t="s">
        <v>3452</v>
      </c>
      <c r="F11" t="s">
        <v>3508</v>
      </c>
    </row>
    <row r="12" spans="1:6" ht="15" customHeight="1" x14ac:dyDescent="0.25">
      <c r="A12" t="s">
        <v>6839</v>
      </c>
      <c r="B12" t="s">
        <v>6840</v>
      </c>
      <c r="C12" t="s">
        <v>5155</v>
      </c>
      <c r="D12" t="s">
        <v>3649</v>
      </c>
      <c r="E12" t="s">
        <v>5002</v>
      </c>
      <c r="F12" t="s">
        <v>41</v>
      </c>
    </row>
    <row r="13" spans="1:6" ht="15" customHeight="1" x14ac:dyDescent="0.25">
      <c r="A13" t="s">
        <v>6841</v>
      </c>
      <c r="B13" t="s">
        <v>6842</v>
      </c>
      <c r="C13" t="s">
        <v>6821</v>
      </c>
      <c r="D13" t="s">
        <v>3649</v>
      </c>
      <c r="E13" t="s">
        <v>3452</v>
      </c>
      <c r="F13" t="s">
        <v>3452</v>
      </c>
    </row>
    <row r="14" spans="1:6" ht="15" customHeight="1" x14ac:dyDescent="0.25">
      <c r="A14" t="s">
        <v>6843</v>
      </c>
      <c r="B14" t="s">
        <v>6844</v>
      </c>
      <c r="C14" t="s">
        <v>6821</v>
      </c>
      <c r="D14" t="s">
        <v>3649</v>
      </c>
      <c r="E14" t="s">
        <v>3452</v>
      </c>
      <c r="F14" t="s">
        <v>3452</v>
      </c>
    </row>
    <row r="15" spans="1:6" ht="15" customHeight="1" x14ac:dyDescent="0.25">
      <c r="A15" t="s">
        <v>6845</v>
      </c>
      <c r="B15" t="s">
        <v>6846</v>
      </c>
      <c r="C15" t="s">
        <v>5155</v>
      </c>
      <c r="D15" t="s">
        <v>5701</v>
      </c>
      <c r="E15" t="s">
        <v>6847</v>
      </c>
      <c r="F15" t="s">
        <v>3496</v>
      </c>
    </row>
    <row r="16" spans="1:6" ht="15" customHeight="1" x14ac:dyDescent="0.25">
      <c r="A16" t="s">
        <v>6848</v>
      </c>
      <c r="B16" t="s">
        <v>6849</v>
      </c>
      <c r="C16" t="s">
        <v>6821</v>
      </c>
      <c r="D16" t="s">
        <v>6848</v>
      </c>
      <c r="E16" t="s">
        <v>3452</v>
      </c>
      <c r="F16" t="s">
        <v>41</v>
      </c>
    </row>
    <row r="17" spans="1:6" ht="15" customHeight="1" x14ac:dyDescent="0.25">
      <c r="A17" t="s">
        <v>6139</v>
      </c>
      <c r="B17" t="s">
        <v>6850</v>
      </c>
      <c r="C17" t="s">
        <v>6821</v>
      </c>
      <c r="D17" t="s">
        <v>3649</v>
      </c>
      <c r="E17" t="s">
        <v>3974</v>
      </c>
      <c r="F17" t="s">
        <v>3452</v>
      </c>
    </row>
    <row r="18" spans="1:6" ht="15" customHeight="1" x14ac:dyDescent="0.25">
      <c r="A18" t="s">
        <v>5654</v>
      </c>
      <c r="B18" t="s">
        <v>6851</v>
      </c>
      <c r="C18" t="s">
        <v>6821</v>
      </c>
      <c r="D18" t="s">
        <v>3649</v>
      </c>
      <c r="E18" t="s">
        <v>5002</v>
      </c>
      <c r="F18" t="s">
        <v>3496</v>
      </c>
    </row>
    <row r="19" spans="1:6" ht="15" customHeight="1" x14ac:dyDescent="0.25">
      <c r="A19" t="s">
        <v>6852</v>
      </c>
      <c r="B19" t="s">
        <v>6853</v>
      </c>
      <c r="C19" t="s">
        <v>6821</v>
      </c>
      <c r="D19" t="s">
        <v>3649</v>
      </c>
      <c r="E19" t="s">
        <v>3452</v>
      </c>
      <c r="F19" t="s">
        <v>3452</v>
      </c>
    </row>
    <row r="20" spans="1:6" ht="15" customHeight="1" x14ac:dyDescent="0.25">
      <c r="A20" t="s">
        <v>6854</v>
      </c>
      <c r="B20" t="s">
        <v>6855</v>
      </c>
      <c r="C20" t="s">
        <v>5152</v>
      </c>
      <c r="D20" t="s">
        <v>3649</v>
      </c>
      <c r="E20" t="s">
        <v>3452</v>
      </c>
      <c r="F20" t="s">
        <v>3452</v>
      </c>
    </row>
    <row r="21" spans="1:6" ht="15" customHeight="1" x14ac:dyDescent="0.25">
      <c r="A21" t="s">
        <v>6856</v>
      </c>
      <c r="B21" t="s">
        <v>6857</v>
      </c>
      <c r="C21" t="s">
        <v>6826</v>
      </c>
      <c r="D21" t="s">
        <v>6856</v>
      </c>
      <c r="E21" t="s">
        <v>6847</v>
      </c>
      <c r="F21" t="s">
        <v>3496</v>
      </c>
    </row>
  </sheetData>
  <pageMargins left="0.7" right="0.7" top="0.75" bottom="0.75" header="0.511811023622047" footer="0.511811023622047"/>
  <pageSetup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0"/>
  <sheetViews>
    <sheetView zoomScale="85" zoomScaleNormal="85" workbookViewId="0">
      <selection activeCell="G29" sqref="G29"/>
    </sheetView>
  </sheetViews>
  <sheetFormatPr defaultColWidth="8.7109375" defaultRowHeight="15" x14ac:dyDescent="0.25"/>
  <cols>
    <col min="1" max="1" width="8.5703125" customWidth="1"/>
    <col min="2" max="2" width="7.140625" customWidth="1"/>
    <col min="3" max="3" width="11.140625" customWidth="1"/>
    <col min="4" max="4" width="56.7109375" customWidth="1"/>
    <col min="5" max="5" width="12" customWidth="1"/>
    <col min="6" max="6" width="8.7109375" customWidth="1"/>
    <col min="7" max="7" width="11.28515625" customWidth="1"/>
    <col min="8" max="8" width="10.7109375" customWidth="1"/>
    <col min="9" max="9" width="8.28515625" customWidth="1"/>
  </cols>
  <sheetData>
    <row r="1" spans="1:9" ht="15" customHeight="1" x14ac:dyDescent="0.25">
      <c r="A1" t="s">
        <v>165</v>
      </c>
      <c r="B1" t="s">
        <v>5677</v>
      </c>
      <c r="C1" t="s">
        <v>6</v>
      </c>
      <c r="D1" t="s">
        <v>3447</v>
      </c>
      <c r="E1" t="s">
        <v>6356</v>
      </c>
      <c r="F1" t="s">
        <v>6858</v>
      </c>
      <c r="G1" t="s">
        <v>1</v>
      </c>
      <c r="H1" t="s">
        <v>6357</v>
      </c>
      <c r="I1" t="s">
        <v>171</v>
      </c>
    </row>
    <row r="2" spans="1:9" ht="15" customHeight="1" x14ac:dyDescent="0.25">
      <c r="A2" t="s">
        <v>6859</v>
      </c>
      <c r="B2">
        <v>6</v>
      </c>
      <c r="C2" t="s">
        <v>3496</v>
      </c>
      <c r="D2" t="s">
        <v>6860</v>
      </c>
      <c r="E2" t="s">
        <v>3452</v>
      </c>
      <c r="F2" t="s">
        <v>3989</v>
      </c>
      <c r="G2" t="s">
        <v>2361</v>
      </c>
      <c r="H2" t="s">
        <v>5365</v>
      </c>
      <c r="I2" t="s">
        <v>6859</v>
      </c>
    </row>
    <row r="3" spans="1:9" ht="15" customHeight="1" x14ac:dyDescent="0.25">
      <c r="A3" t="s">
        <v>6861</v>
      </c>
      <c r="B3">
        <v>3</v>
      </c>
      <c r="C3" t="s">
        <v>3508</v>
      </c>
      <c r="D3" t="s">
        <v>6862</v>
      </c>
      <c r="E3" t="s">
        <v>3452</v>
      </c>
      <c r="F3" t="s">
        <v>187</v>
      </c>
      <c r="G3" t="s">
        <v>2361</v>
      </c>
      <c r="H3" t="s">
        <v>3452</v>
      </c>
      <c r="I3" t="s">
        <v>6861</v>
      </c>
    </row>
    <row r="4" spans="1:9" ht="15" customHeight="1" x14ac:dyDescent="0.25">
      <c r="A4" t="s">
        <v>6863</v>
      </c>
      <c r="B4">
        <v>3</v>
      </c>
      <c r="C4" t="s">
        <v>3496</v>
      </c>
      <c r="D4" t="s">
        <v>6864</v>
      </c>
      <c r="E4" t="s">
        <v>5393</v>
      </c>
      <c r="F4" t="s">
        <v>187</v>
      </c>
      <c r="G4" t="s">
        <v>2361</v>
      </c>
      <c r="H4" t="s">
        <v>3452</v>
      </c>
      <c r="I4" t="s">
        <v>6863</v>
      </c>
    </row>
    <row r="5" spans="1:9" ht="15" customHeight="1" x14ac:dyDescent="0.25">
      <c r="A5" t="s">
        <v>6865</v>
      </c>
      <c r="B5">
        <v>6</v>
      </c>
      <c r="C5" t="s">
        <v>3496</v>
      </c>
      <c r="D5" t="s">
        <v>6866</v>
      </c>
      <c r="E5" t="s">
        <v>3452</v>
      </c>
      <c r="F5" t="s">
        <v>187</v>
      </c>
      <c r="G5" t="s">
        <v>2361</v>
      </c>
      <c r="H5" t="s">
        <v>4253</v>
      </c>
      <c r="I5" t="s">
        <v>6865</v>
      </c>
    </row>
    <row r="6" spans="1:9" ht="15" customHeight="1" x14ac:dyDescent="0.25">
      <c r="A6" t="s">
        <v>3994</v>
      </c>
      <c r="B6">
        <v>1</v>
      </c>
      <c r="C6" t="s">
        <v>3508</v>
      </c>
      <c r="D6" t="s">
        <v>6867</v>
      </c>
      <c r="E6" t="s">
        <v>3452</v>
      </c>
      <c r="F6" t="s">
        <v>187</v>
      </c>
      <c r="G6" t="s">
        <v>2361</v>
      </c>
      <c r="H6" t="s">
        <v>4253</v>
      </c>
      <c r="I6" t="s">
        <v>3994</v>
      </c>
    </row>
    <row r="7" spans="1:9" ht="15" customHeight="1" x14ac:dyDescent="0.25">
      <c r="A7" t="s">
        <v>6868</v>
      </c>
      <c r="B7">
        <v>3</v>
      </c>
      <c r="C7" t="s">
        <v>3496</v>
      </c>
      <c r="D7" t="s">
        <v>6869</v>
      </c>
      <c r="E7" t="s">
        <v>3452</v>
      </c>
      <c r="F7" t="s">
        <v>187</v>
      </c>
      <c r="G7" t="s">
        <v>2361</v>
      </c>
      <c r="H7" t="s">
        <v>3452</v>
      </c>
      <c r="I7" t="s">
        <v>6868</v>
      </c>
    </row>
    <row r="8" spans="1:9" ht="15" customHeight="1" x14ac:dyDescent="0.25">
      <c r="A8" t="s">
        <v>6870</v>
      </c>
      <c r="B8">
        <v>1</v>
      </c>
      <c r="C8" t="s">
        <v>3508</v>
      </c>
      <c r="D8" t="s">
        <v>6871</v>
      </c>
      <c r="E8" t="s">
        <v>5391</v>
      </c>
      <c r="F8" t="s">
        <v>187</v>
      </c>
      <c r="G8" t="s">
        <v>2361</v>
      </c>
      <c r="H8" t="s">
        <v>3452</v>
      </c>
      <c r="I8" t="s">
        <v>6870</v>
      </c>
    </row>
    <row r="9" spans="1:9" ht="15" customHeight="1" x14ac:dyDescent="0.25">
      <c r="A9" t="s">
        <v>6872</v>
      </c>
      <c r="B9">
        <v>2</v>
      </c>
      <c r="C9" t="s">
        <v>41</v>
      </c>
      <c r="D9" t="s">
        <v>4537</v>
      </c>
      <c r="E9" t="s">
        <v>5408</v>
      </c>
      <c r="F9" t="s">
        <v>3989</v>
      </c>
      <c r="G9" t="s">
        <v>2361</v>
      </c>
      <c r="H9" t="s">
        <v>3452</v>
      </c>
      <c r="I9" t="s">
        <v>6872</v>
      </c>
    </row>
    <row r="10" spans="1:9" ht="15" customHeight="1" x14ac:dyDescent="0.25">
      <c r="A10" t="s">
        <v>6873</v>
      </c>
      <c r="B10">
        <v>1</v>
      </c>
      <c r="C10" t="s">
        <v>3496</v>
      </c>
      <c r="D10" t="s">
        <v>6874</v>
      </c>
      <c r="E10" t="s">
        <v>5391</v>
      </c>
      <c r="F10" t="s">
        <v>3989</v>
      </c>
      <c r="G10" t="s">
        <v>2361</v>
      </c>
      <c r="H10" t="s">
        <v>5362</v>
      </c>
      <c r="I10" t="s">
        <v>6873</v>
      </c>
    </row>
    <row r="11" spans="1:9" ht="15" customHeight="1" x14ac:dyDescent="0.25">
      <c r="A11" t="s">
        <v>6875</v>
      </c>
      <c r="B11">
        <v>15</v>
      </c>
      <c r="C11" t="s">
        <v>3496</v>
      </c>
      <c r="D11" t="s">
        <v>6876</v>
      </c>
      <c r="E11" t="s">
        <v>3452</v>
      </c>
      <c r="F11" t="s">
        <v>3989</v>
      </c>
      <c r="G11" t="s">
        <v>2361</v>
      </c>
      <c r="H11" t="s">
        <v>5365</v>
      </c>
      <c r="I11" t="s">
        <v>6875</v>
      </c>
    </row>
    <row r="12" spans="1:9" ht="15" customHeight="1" x14ac:dyDescent="0.25">
      <c r="A12" t="s">
        <v>6877</v>
      </c>
      <c r="B12">
        <v>2</v>
      </c>
      <c r="C12" t="s">
        <v>41</v>
      </c>
      <c r="D12" t="s">
        <v>6878</v>
      </c>
      <c r="E12" t="s">
        <v>3452</v>
      </c>
      <c r="F12" t="s">
        <v>3989</v>
      </c>
      <c r="G12" t="s">
        <v>2361</v>
      </c>
      <c r="H12" t="s">
        <v>5362</v>
      </c>
      <c r="I12" t="s">
        <v>6877</v>
      </c>
    </row>
    <row r="13" spans="1:9" ht="15" customHeight="1" x14ac:dyDescent="0.25">
      <c r="A13" t="s">
        <v>6879</v>
      </c>
      <c r="B13">
        <v>3</v>
      </c>
      <c r="C13" t="s">
        <v>3496</v>
      </c>
      <c r="D13" t="s">
        <v>6880</v>
      </c>
      <c r="E13" t="s">
        <v>3452</v>
      </c>
      <c r="F13" t="s">
        <v>187</v>
      </c>
      <c r="G13" t="s">
        <v>2361</v>
      </c>
      <c r="H13" t="s">
        <v>5233</v>
      </c>
      <c r="I13" t="s">
        <v>6879</v>
      </c>
    </row>
    <row r="14" spans="1:9" ht="15" customHeight="1" x14ac:dyDescent="0.25">
      <c r="A14" t="s">
        <v>6881</v>
      </c>
      <c r="B14">
        <v>1</v>
      </c>
      <c r="C14" t="s">
        <v>41</v>
      </c>
      <c r="D14" t="s">
        <v>6882</v>
      </c>
      <c r="E14" t="s">
        <v>5391</v>
      </c>
      <c r="F14" t="s">
        <v>187</v>
      </c>
      <c r="G14" t="s">
        <v>2361</v>
      </c>
      <c r="H14" t="s">
        <v>3452</v>
      </c>
      <c r="I14" t="s">
        <v>6881</v>
      </c>
    </row>
    <row r="15" spans="1:9" ht="15" customHeight="1" x14ac:dyDescent="0.25">
      <c r="A15" t="s">
        <v>6883</v>
      </c>
      <c r="B15">
        <v>2</v>
      </c>
      <c r="C15" t="s">
        <v>41</v>
      </c>
      <c r="D15" t="s">
        <v>6884</v>
      </c>
      <c r="E15" t="s">
        <v>5438</v>
      </c>
      <c r="F15" t="s">
        <v>187</v>
      </c>
      <c r="G15" t="s">
        <v>2361</v>
      </c>
      <c r="H15" t="s">
        <v>5368</v>
      </c>
      <c r="I15" t="s">
        <v>6883</v>
      </c>
    </row>
    <row r="16" spans="1:9" ht="15" customHeight="1" x14ac:dyDescent="0.25">
      <c r="A16" t="s">
        <v>6885</v>
      </c>
      <c r="B16">
        <v>2</v>
      </c>
      <c r="C16" t="s">
        <v>41</v>
      </c>
      <c r="D16" t="s">
        <v>6886</v>
      </c>
      <c r="E16" t="s">
        <v>5438</v>
      </c>
      <c r="F16" t="s">
        <v>187</v>
      </c>
      <c r="G16" t="s">
        <v>2361</v>
      </c>
      <c r="H16" t="s">
        <v>5368</v>
      </c>
      <c r="I16" t="s">
        <v>6885</v>
      </c>
    </row>
    <row r="17" spans="1:9" ht="15" customHeight="1" x14ac:dyDescent="0.25">
      <c r="A17" t="s">
        <v>6887</v>
      </c>
      <c r="B17">
        <v>3</v>
      </c>
      <c r="C17" t="s">
        <v>3508</v>
      </c>
      <c r="D17" t="s">
        <v>6888</v>
      </c>
      <c r="E17" t="s">
        <v>3452</v>
      </c>
      <c r="F17" t="s">
        <v>187</v>
      </c>
      <c r="G17" t="s">
        <v>2361</v>
      </c>
      <c r="H17" t="s">
        <v>5377</v>
      </c>
      <c r="I17" t="s">
        <v>6887</v>
      </c>
    </row>
    <row r="18" spans="1:9" ht="15" customHeight="1" x14ac:dyDescent="0.25">
      <c r="A18" t="s">
        <v>6889</v>
      </c>
      <c r="B18">
        <v>3</v>
      </c>
      <c r="C18" t="s">
        <v>41</v>
      </c>
      <c r="D18" t="s">
        <v>6890</v>
      </c>
      <c r="E18" t="s">
        <v>5438</v>
      </c>
      <c r="F18" t="s">
        <v>187</v>
      </c>
      <c r="G18" t="s">
        <v>2361</v>
      </c>
      <c r="H18" t="s">
        <v>4253</v>
      </c>
      <c r="I18" t="s">
        <v>6889</v>
      </c>
    </row>
    <row r="19" spans="1:9" ht="15" customHeight="1" x14ac:dyDescent="0.25">
      <c r="A19" t="s">
        <v>6891</v>
      </c>
      <c r="B19">
        <v>4</v>
      </c>
      <c r="C19" t="s">
        <v>41</v>
      </c>
      <c r="D19" t="s">
        <v>6892</v>
      </c>
      <c r="E19" t="s">
        <v>5386</v>
      </c>
      <c r="F19" t="s">
        <v>187</v>
      </c>
      <c r="G19" t="s">
        <v>2361</v>
      </c>
      <c r="H19" t="s">
        <v>5368</v>
      </c>
      <c r="I19" t="s">
        <v>6891</v>
      </c>
    </row>
    <row r="20" spans="1:9" ht="15" customHeight="1" x14ac:dyDescent="0.25">
      <c r="A20" t="s">
        <v>6893</v>
      </c>
      <c r="B20">
        <v>2</v>
      </c>
      <c r="C20" t="s">
        <v>3508</v>
      </c>
      <c r="D20" t="s">
        <v>6894</v>
      </c>
      <c r="E20" t="s">
        <v>5391</v>
      </c>
      <c r="F20" t="s">
        <v>3989</v>
      </c>
      <c r="G20" t="s">
        <v>2361</v>
      </c>
      <c r="H20" t="s">
        <v>5370</v>
      </c>
      <c r="I20" t="s">
        <v>6893</v>
      </c>
    </row>
  </sheetData>
  <pageMargins left="0.7" right="0.7" top="0.75" bottom="0.75" header="0.511811023622047" footer="0.511811023622047"/>
  <pageSetup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9"/>
  <sheetViews>
    <sheetView zoomScale="85" zoomScaleNormal="85" workbookViewId="0">
      <selection activeCell="F44" sqref="F44"/>
    </sheetView>
  </sheetViews>
  <sheetFormatPr defaultColWidth="8.7109375" defaultRowHeight="15" x14ac:dyDescent="0.25"/>
  <cols>
    <col min="1" max="1" width="16.5703125" customWidth="1"/>
    <col min="2" max="2" width="11.140625" customWidth="1"/>
    <col min="3" max="3" width="10.7109375" customWidth="1"/>
    <col min="4" max="4" width="20.42578125" customWidth="1"/>
    <col min="5" max="5" width="18.85546875" customWidth="1"/>
    <col min="6" max="6" width="6.42578125" customWidth="1"/>
  </cols>
  <sheetData>
    <row r="1" spans="1:5" ht="15" customHeight="1" x14ac:dyDescent="0.25">
      <c r="A1" t="s">
        <v>165</v>
      </c>
      <c r="B1" t="s">
        <v>6</v>
      </c>
      <c r="C1" t="s">
        <v>6895</v>
      </c>
      <c r="D1" t="s">
        <v>1</v>
      </c>
      <c r="E1" t="s">
        <v>7</v>
      </c>
    </row>
    <row r="2" spans="1:5" ht="15" customHeight="1" x14ac:dyDescent="0.25">
      <c r="A2" t="s">
        <v>6896</v>
      </c>
      <c r="B2" t="s">
        <v>41</v>
      </c>
      <c r="C2" t="s">
        <v>4354</v>
      </c>
      <c r="D2" t="s">
        <v>1294</v>
      </c>
      <c r="E2" t="s">
        <v>6897</v>
      </c>
    </row>
    <row r="3" spans="1:5" ht="15" customHeight="1" x14ac:dyDescent="0.25">
      <c r="A3" t="s">
        <v>6898</v>
      </c>
      <c r="B3" t="s">
        <v>3508</v>
      </c>
      <c r="C3" t="s">
        <v>4354</v>
      </c>
      <c r="D3" t="s">
        <v>1294</v>
      </c>
      <c r="E3" t="s">
        <v>6899</v>
      </c>
    </row>
    <row r="4" spans="1:5" ht="15" customHeight="1" x14ac:dyDescent="0.25">
      <c r="A4" t="s">
        <v>6900</v>
      </c>
      <c r="B4" t="s">
        <v>3496</v>
      </c>
      <c r="C4" t="s">
        <v>4354</v>
      </c>
      <c r="D4" t="s">
        <v>1294</v>
      </c>
      <c r="E4" t="s">
        <v>6901</v>
      </c>
    </row>
    <row r="5" spans="1:5" ht="15" customHeight="1" x14ac:dyDescent="0.25">
      <c r="A5" t="s">
        <v>6902</v>
      </c>
      <c r="B5" t="s">
        <v>41</v>
      </c>
      <c r="C5" t="s">
        <v>4352</v>
      </c>
      <c r="D5" t="s">
        <v>1294</v>
      </c>
      <c r="E5" t="s">
        <v>6903</v>
      </c>
    </row>
    <row r="6" spans="1:5" ht="15" customHeight="1" x14ac:dyDescent="0.25">
      <c r="A6" t="s">
        <v>6904</v>
      </c>
      <c r="B6" t="s">
        <v>3508</v>
      </c>
      <c r="C6" t="s">
        <v>4352</v>
      </c>
      <c r="D6" t="s">
        <v>1294</v>
      </c>
      <c r="E6" t="s">
        <v>6905</v>
      </c>
    </row>
    <row r="7" spans="1:5" ht="15" customHeight="1" x14ac:dyDescent="0.25">
      <c r="A7" t="s">
        <v>6906</v>
      </c>
      <c r="B7" t="s">
        <v>3496</v>
      </c>
      <c r="C7" t="s">
        <v>4352</v>
      </c>
      <c r="D7" t="s">
        <v>1294</v>
      </c>
      <c r="E7" t="s">
        <v>6907</v>
      </c>
    </row>
    <row r="8" spans="1:5" ht="15" customHeight="1" x14ac:dyDescent="0.25">
      <c r="A8" t="s">
        <v>6908</v>
      </c>
      <c r="B8" t="s">
        <v>41</v>
      </c>
      <c r="C8" t="s">
        <v>4361</v>
      </c>
      <c r="D8" t="s">
        <v>1294</v>
      </c>
      <c r="E8" t="s">
        <v>6909</v>
      </c>
    </row>
    <row r="9" spans="1:5" ht="15" customHeight="1" x14ac:dyDescent="0.25">
      <c r="A9" t="s">
        <v>6910</v>
      </c>
      <c r="B9" t="s">
        <v>3508</v>
      </c>
      <c r="C9" t="s">
        <v>4361</v>
      </c>
      <c r="D9" t="s">
        <v>1294</v>
      </c>
      <c r="E9" t="s">
        <v>6911</v>
      </c>
    </row>
    <row r="10" spans="1:5" ht="15" customHeight="1" x14ac:dyDescent="0.25">
      <c r="A10" t="s">
        <v>6912</v>
      </c>
      <c r="B10" t="s">
        <v>3496</v>
      </c>
      <c r="C10" t="s">
        <v>4361</v>
      </c>
      <c r="D10" t="s">
        <v>1294</v>
      </c>
      <c r="E10" t="s">
        <v>6913</v>
      </c>
    </row>
    <row r="11" spans="1:5" ht="15" customHeight="1" x14ac:dyDescent="0.25">
      <c r="A11" t="s">
        <v>6914</v>
      </c>
      <c r="B11" t="s">
        <v>41</v>
      </c>
      <c r="C11" t="s">
        <v>4343</v>
      </c>
      <c r="D11" t="s">
        <v>1294</v>
      </c>
      <c r="E11" t="s">
        <v>6915</v>
      </c>
    </row>
    <row r="12" spans="1:5" ht="15" customHeight="1" x14ac:dyDescent="0.25">
      <c r="A12" t="s">
        <v>6916</v>
      </c>
      <c r="B12" t="s">
        <v>3508</v>
      </c>
      <c r="C12" t="s">
        <v>4343</v>
      </c>
      <c r="D12" t="s">
        <v>1294</v>
      </c>
      <c r="E12" t="s">
        <v>6917</v>
      </c>
    </row>
    <row r="13" spans="1:5" ht="15" customHeight="1" x14ac:dyDescent="0.25">
      <c r="A13" t="s">
        <v>6918</v>
      </c>
      <c r="B13" t="s">
        <v>3496</v>
      </c>
      <c r="C13" t="s">
        <v>4343</v>
      </c>
      <c r="D13" t="s">
        <v>1294</v>
      </c>
      <c r="E13" t="s">
        <v>6919</v>
      </c>
    </row>
    <row r="14" spans="1:5" ht="15" customHeight="1" x14ac:dyDescent="0.25">
      <c r="A14" t="s">
        <v>6920</v>
      </c>
      <c r="B14" t="s">
        <v>41</v>
      </c>
      <c r="C14" t="s">
        <v>4368</v>
      </c>
      <c r="D14" t="s">
        <v>1294</v>
      </c>
      <c r="E14" t="s">
        <v>6921</v>
      </c>
    </row>
    <row r="15" spans="1:5" ht="15" customHeight="1" x14ac:dyDescent="0.25">
      <c r="A15" t="s">
        <v>6922</v>
      </c>
      <c r="B15" t="s">
        <v>3508</v>
      </c>
      <c r="C15" t="s">
        <v>4368</v>
      </c>
      <c r="D15" t="s">
        <v>1294</v>
      </c>
      <c r="E15" t="s">
        <v>6923</v>
      </c>
    </row>
    <row r="16" spans="1:5" ht="15" customHeight="1" x14ac:dyDescent="0.25">
      <c r="A16" t="s">
        <v>6924</v>
      </c>
      <c r="B16" t="s">
        <v>3496</v>
      </c>
      <c r="C16" t="s">
        <v>4368</v>
      </c>
      <c r="D16" t="s">
        <v>1294</v>
      </c>
      <c r="E16" t="s">
        <v>6925</v>
      </c>
    </row>
    <row r="17" spans="1:5" ht="15" customHeight="1" x14ac:dyDescent="0.25">
      <c r="A17" t="s">
        <v>6926</v>
      </c>
      <c r="B17" t="s">
        <v>41</v>
      </c>
      <c r="C17" t="s">
        <v>4375</v>
      </c>
      <c r="D17" t="s">
        <v>1294</v>
      </c>
      <c r="E17" t="s">
        <v>6927</v>
      </c>
    </row>
    <row r="18" spans="1:5" ht="15" customHeight="1" x14ac:dyDescent="0.25">
      <c r="A18" t="s">
        <v>6928</v>
      </c>
      <c r="B18" t="s">
        <v>3508</v>
      </c>
      <c r="C18" t="s">
        <v>4375</v>
      </c>
      <c r="D18" t="s">
        <v>1294</v>
      </c>
      <c r="E18" t="s">
        <v>6929</v>
      </c>
    </row>
    <row r="19" spans="1:5" ht="15" customHeight="1" x14ac:dyDescent="0.25">
      <c r="A19" t="s">
        <v>6930</v>
      </c>
      <c r="B19" t="s">
        <v>3496</v>
      </c>
      <c r="C19" t="s">
        <v>4375</v>
      </c>
      <c r="D19" t="s">
        <v>1294</v>
      </c>
      <c r="E19" t="s">
        <v>6931</v>
      </c>
    </row>
    <row r="20" spans="1:5" ht="15" customHeight="1" x14ac:dyDescent="0.25">
      <c r="A20" t="s">
        <v>6932</v>
      </c>
      <c r="B20" t="s">
        <v>41</v>
      </c>
      <c r="C20" t="s">
        <v>4375</v>
      </c>
      <c r="D20" t="s">
        <v>709</v>
      </c>
      <c r="E20" t="s">
        <v>6933</v>
      </c>
    </row>
    <row r="21" spans="1:5" ht="15" customHeight="1" x14ac:dyDescent="0.25">
      <c r="A21" t="s">
        <v>6934</v>
      </c>
      <c r="B21" t="s">
        <v>41</v>
      </c>
      <c r="C21" t="s">
        <v>4375</v>
      </c>
      <c r="D21" t="s">
        <v>709</v>
      </c>
      <c r="E21" t="s">
        <v>6935</v>
      </c>
    </row>
    <row r="22" spans="1:5" ht="15" customHeight="1" x14ac:dyDescent="0.25">
      <c r="A22" t="s">
        <v>6936</v>
      </c>
      <c r="B22" t="s">
        <v>3508</v>
      </c>
      <c r="C22" t="s">
        <v>4375</v>
      </c>
      <c r="D22" t="s">
        <v>709</v>
      </c>
      <c r="E22" t="s">
        <v>6937</v>
      </c>
    </row>
    <row r="23" spans="1:5" ht="15" customHeight="1" x14ac:dyDescent="0.25">
      <c r="A23" t="s">
        <v>6938</v>
      </c>
      <c r="B23" t="s">
        <v>3508</v>
      </c>
      <c r="C23" t="s">
        <v>4375</v>
      </c>
      <c r="D23" t="s">
        <v>709</v>
      </c>
      <c r="E23" t="s">
        <v>6939</v>
      </c>
    </row>
    <row r="24" spans="1:5" ht="15" customHeight="1" x14ac:dyDescent="0.25">
      <c r="A24" t="s">
        <v>6940</v>
      </c>
      <c r="B24" t="s">
        <v>3496</v>
      </c>
      <c r="C24" t="s">
        <v>4375</v>
      </c>
      <c r="D24" t="s">
        <v>709</v>
      </c>
      <c r="E24" t="s">
        <v>6941</v>
      </c>
    </row>
    <row r="25" spans="1:5" ht="15" customHeight="1" x14ac:dyDescent="0.25">
      <c r="A25" t="s">
        <v>6942</v>
      </c>
      <c r="B25" t="s">
        <v>3496</v>
      </c>
      <c r="C25" t="s">
        <v>4375</v>
      </c>
      <c r="D25" t="s">
        <v>709</v>
      </c>
      <c r="E25" t="s">
        <v>6943</v>
      </c>
    </row>
    <row r="26" spans="1:5" ht="15" customHeight="1" x14ac:dyDescent="0.25">
      <c r="A26" t="s">
        <v>6944</v>
      </c>
      <c r="B26" t="s">
        <v>3496</v>
      </c>
      <c r="C26" t="s">
        <v>4375</v>
      </c>
      <c r="D26" t="s">
        <v>709</v>
      </c>
      <c r="E26" t="s">
        <v>6945</v>
      </c>
    </row>
    <row r="27" spans="1:5" ht="15" customHeight="1" x14ac:dyDescent="0.25">
      <c r="A27" t="s">
        <v>6946</v>
      </c>
      <c r="B27" t="s">
        <v>3496</v>
      </c>
      <c r="C27" t="s">
        <v>4375</v>
      </c>
      <c r="D27" t="s">
        <v>709</v>
      </c>
      <c r="E27" t="s">
        <v>6947</v>
      </c>
    </row>
    <row r="28" spans="1:5" ht="15" customHeight="1" x14ac:dyDescent="0.25">
      <c r="A28" t="s">
        <v>6948</v>
      </c>
      <c r="B28" t="s">
        <v>3496</v>
      </c>
      <c r="C28" t="s">
        <v>4375</v>
      </c>
      <c r="D28" t="s">
        <v>709</v>
      </c>
      <c r="E28" t="s">
        <v>6949</v>
      </c>
    </row>
    <row r="29" spans="1:5" ht="15" customHeight="1" x14ac:dyDescent="0.25">
      <c r="A29" t="s">
        <v>6950</v>
      </c>
      <c r="B29" t="s">
        <v>3508</v>
      </c>
      <c r="C29" t="s">
        <v>4352</v>
      </c>
      <c r="D29" t="s">
        <v>918</v>
      </c>
      <c r="E29" t="s">
        <v>6951</v>
      </c>
    </row>
    <row r="30" spans="1:5" ht="15" customHeight="1" x14ac:dyDescent="0.25">
      <c r="A30" t="s">
        <v>6952</v>
      </c>
      <c r="B30" t="s">
        <v>3508</v>
      </c>
      <c r="C30" t="s">
        <v>6953</v>
      </c>
      <c r="D30" t="s">
        <v>918</v>
      </c>
      <c r="E30" t="s">
        <v>6954</v>
      </c>
    </row>
    <row r="31" spans="1:5" ht="15" customHeight="1" x14ac:dyDescent="0.25">
      <c r="A31" t="s">
        <v>6955</v>
      </c>
      <c r="B31" t="s">
        <v>41</v>
      </c>
      <c r="C31" t="s">
        <v>4381</v>
      </c>
      <c r="D31" t="s">
        <v>918</v>
      </c>
      <c r="E31" t="s">
        <v>6956</v>
      </c>
    </row>
    <row r="32" spans="1:5" ht="15" customHeight="1" x14ac:dyDescent="0.25">
      <c r="A32" t="s">
        <v>6957</v>
      </c>
      <c r="B32" t="s">
        <v>3496</v>
      </c>
      <c r="C32" t="s">
        <v>4375</v>
      </c>
      <c r="D32" t="s">
        <v>918</v>
      </c>
      <c r="E32" t="s">
        <v>6958</v>
      </c>
    </row>
    <row r="33" spans="1:5" ht="15" customHeight="1" x14ac:dyDescent="0.25">
      <c r="A33" t="s">
        <v>6959</v>
      </c>
      <c r="B33" t="s">
        <v>41</v>
      </c>
      <c r="C33" t="s">
        <v>4381</v>
      </c>
      <c r="D33" t="s">
        <v>918</v>
      </c>
      <c r="E33" t="s">
        <v>6960</v>
      </c>
    </row>
    <row r="34" spans="1:5" ht="15" customHeight="1" x14ac:dyDescent="0.25">
      <c r="A34" t="s">
        <v>6961</v>
      </c>
      <c r="B34" t="s">
        <v>3508</v>
      </c>
      <c r="C34" t="s">
        <v>4375</v>
      </c>
      <c r="D34" t="s">
        <v>918</v>
      </c>
      <c r="E34" t="s">
        <v>6962</v>
      </c>
    </row>
    <row r="35" spans="1:5" ht="15" customHeight="1" x14ac:dyDescent="0.25">
      <c r="A35" t="s">
        <v>6963</v>
      </c>
      <c r="B35" t="s">
        <v>41</v>
      </c>
      <c r="C35" t="s">
        <v>4375</v>
      </c>
      <c r="D35" t="s">
        <v>918</v>
      </c>
      <c r="E35" t="s">
        <v>6964</v>
      </c>
    </row>
    <row r="36" spans="1:5" ht="15" customHeight="1" x14ac:dyDescent="0.25">
      <c r="A36" t="s">
        <v>6965</v>
      </c>
      <c r="B36" t="s">
        <v>41</v>
      </c>
      <c r="C36" t="s">
        <v>4375</v>
      </c>
      <c r="D36" t="s">
        <v>918</v>
      </c>
      <c r="E36" t="s">
        <v>6966</v>
      </c>
    </row>
    <row r="37" spans="1:5" ht="15" customHeight="1" x14ac:dyDescent="0.25">
      <c r="A37" t="s">
        <v>6967</v>
      </c>
      <c r="B37" t="s">
        <v>41</v>
      </c>
      <c r="C37" t="s">
        <v>4354</v>
      </c>
      <c r="D37" t="s">
        <v>1298</v>
      </c>
      <c r="E37" t="s">
        <v>6968</v>
      </c>
    </row>
    <row r="38" spans="1:5" ht="15" customHeight="1" x14ac:dyDescent="0.25">
      <c r="A38" t="s">
        <v>6969</v>
      </c>
      <c r="B38" t="s">
        <v>3508</v>
      </c>
      <c r="C38" t="s">
        <v>4354</v>
      </c>
      <c r="D38" t="s">
        <v>1298</v>
      </c>
      <c r="E38" t="s">
        <v>6970</v>
      </c>
    </row>
    <row r="39" spans="1:5" ht="15" customHeight="1" x14ac:dyDescent="0.25">
      <c r="A39" t="s">
        <v>6971</v>
      </c>
      <c r="B39" t="s">
        <v>3496</v>
      </c>
      <c r="C39" t="s">
        <v>4354</v>
      </c>
      <c r="D39" t="s">
        <v>1298</v>
      </c>
      <c r="E39" t="s">
        <v>6972</v>
      </c>
    </row>
  </sheetData>
  <pageMargins left="0.7" right="0.7" top="0.75" bottom="0.75" header="0.511811023622047" footer="0.511811023622047"/>
  <pageSetup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37"/>
  <sheetViews>
    <sheetView zoomScale="85" zoomScaleNormal="85" workbookViewId="0">
      <selection activeCell="C19" sqref="C19"/>
    </sheetView>
  </sheetViews>
  <sheetFormatPr defaultColWidth="8.7109375" defaultRowHeight="15" x14ac:dyDescent="0.25"/>
  <cols>
    <col min="1" max="1" width="20.28515625" customWidth="1"/>
    <col min="2" max="2" width="11.5703125" customWidth="1"/>
    <col min="3" max="3" width="11.42578125" customWidth="1"/>
    <col min="4" max="4" width="9.85546875" customWidth="1"/>
    <col min="5" max="5" width="9.7109375" style="9" customWidth="1"/>
    <col min="6" max="6" width="10" style="9" customWidth="1"/>
    <col min="7" max="7" width="77.28515625" customWidth="1"/>
    <col min="8" max="8" width="18.7109375" customWidth="1"/>
    <col min="9" max="9" width="10.7109375" customWidth="1"/>
    <col min="10" max="10" width="128.85546875" customWidth="1"/>
    <col min="11" max="11" width="19.85546875" customWidth="1"/>
    <col min="12" max="12" width="9.7109375" customWidth="1"/>
    <col min="13" max="13" width="16.5703125" customWidth="1"/>
  </cols>
  <sheetData>
    <row r="1" spans="1:13" ht="15" customHeight="1" x14ac:dyDescent="0.25">
      <c r="A1" t="s">
        <v>165</v>
      </c>
      <c r="B1" t="s">
        <v>167</v>
      </c>
      <c r="C1" t="s">
        <v>3727</v>
      </c>
      <c r="D1" t="s">
        <v>4996</v>
      </c>
      <c r="E1" s="9" t="s">
        <v>4997</v>
      </c>
      <c r="F1" s="9" t="s">
        <v>4998</v>
      </c>
      <c r="G1" t="s">
        <v>3732</v>
      </c>
      <c r="H1" t="s">
        <v>1</v>
      </c>
      <c r="I1" t="s">
        <v>4999</v>
      </c>
      <c r="J1" t="s">
        <v>6973</v>
      </c>
      <c r="K1" t="s">
        <v>171</v>
      </c>
      <c r="L1" t="s">
        <v>5001</v>
      </c>
      <c r="M1" t="s">
        <v>3733</v>
      </c>
    </row>
    <row r="2" spans="1:13" ht="15" customHeight="1" x14ac:dyDescent="0.25">
      <c r="A2" t="s">
        <v>6974</v>
      </c>
      <c r="B2" t="s">
        <v>3974</v>
      </c>
      <c r="C2" t="s">
        <v>4342</v>
      </c>
      <c r="D2">
        <v>2</v>
      </c>
      <c r="E2" s="9">
        <v>30</v>
      </c>
      <c r="F2" s="9">
        <v>34</v>
      </c>
      <c r="G2" t="s">
        <v>6975</v>
      </c>
      <c r="H2" t="s">
        <v>2132</v>
      </c>
      <c r="I2" t="s">
        <v>4375</v>
      </c>
      <c r="J2" t="s">
        <v>6976</v>
      </c>
      <c r="K2" t="s">
        <v>6974</v>
      </c>
      <c r="L2" t="s">
        <v>3452</v>
      </c>
    </row>
    <row r="3" spans="1:13" ht="15" customHeight="1" x14ac:dyDescent="0.25">
      <c r="A3" t="s">
        <v>6977</v>
      </c>
      <c r="B3" t="s">
        <v>3974</v>
      </c>
      <c r="C3" t="s">
        <v>4346</v>
      </c>
      <c r="D3">
        <v>2</v>
      </c>
      <c r="E3" s="9">
        <v>64</v>
      </c>
      <c r="F3" s="9">
        <v>70</v>
      </c>
      <c r="G3" t="s">
        <v>6975</v>
      </c>
      <c r="H3" t="s">
        <v>2132</v>
      </c>
      <c r="I3" t="s">
        <v>4375</v>
      </c>
      <c r="J3" t="s">
        <v>6978</v>
      </c>
      <c r="K3" t="s">
        <v>6979</v>
      </c>
      <c r="L3" t="s">
        <v>3452</v>
      </c>
    </row>
    <row r="4" spans="1:13" ht="15" customHeight="1" x14ac:dyDescent="0.25">
      <c r="A4" t="s">
        <v>6980</v>
      </c>
      <c r="B4" t="s">
        <v>3974</v>
      </c>
      <c r="C4" t="s">
        <v>5005</v>
      </c>
      <c r="D4">
        <v>7</v>
      </c>
      <c r="E4" s="9">
        <v>150</v>
      </c>
      <c r="F4" s="9">
        <v>160</v>
      </c>
      <c r="G4" t="s">
        <v>6975</v>
      </c>
      <c r="H4" t="s">
        <v>2132</v>
      </c>
      <c r="I4" t="s">
        <v>4375</v>
      </c>
      <c r="J4" t="s">
        <v>6981</v>
      </c>
      <c r="K4" t="s">
        <v>6982</v>
      </c>
      <c r="L4" t="s">
        <v>3452</v>
      </c>
    </row>
    <row r="5" spans="1:13" ht="15" customHeight="1" x14ac:dyDescent="0.25">
      <c r="A5" t="s">
        <v>5061</v>
      </c>
      <c r="B5" t="s">
        <v>3974</v>
      </c>
      <c r="C5" t="s">
        <v>4342</v>
      </c>
      <c r="D5" t="s">
        <v>3452</v>
      </c>
      <c r="E5" s="9">
        <v>20</v>
      </c>
      <c r="F5" s="9">
        <v>24</v>
      </c>
      <c r="G5" t="s">
        <v>3452</v>
      </c>
      <c r="H5" t="s">
        <v>160</v>
      </c>
      <c r="I5" t="s">
        <v>4375</v>
      </c>
      <c r="J5" t="s">
        <v>6983</v>
      </c>
      <c r="K5" t="s">
        <v>5061</v>
      </c>
      <c r="L5" t="s">
        <v>3452</v>
      </c>
    </row>
    <row r="6" spans="1:13" ht="15" customHeight="1" x14ac:dyDescent="0.25">
      <c r="A6" t="s">
        <v>5052</v>
      </c>
      <c r="B6" t="s">
        <v>3974</v>
      </c>
      <c r="C6" t="s">
        <v>4342</v>
      </c>
      <c r="D6">
        <v>2</v>
      </c>
      <c r="E6" s="9">
        <v>20</v>
      </c>
      <c r="F6" s="9">
        <v>24</v>
      </c>
      <c r="G6" t="s">
        <v>6984</v>
      </c>
      <c r="H6" t="s">
        <v>160</v>
      </c>
      <c r="I6" t="s">
        <v>4375</v>
      </c>
      <c r="J6" t="s">
        <v>6985</v>
      </c>
      <c r="K6" t="s">
        <v>5052</v>
      </c>
      <c r="L6" t="s">
        <v>3452</v>
      </c>
    </row>
    <row r="7" spans="1:13" ht="15" customHeight="1" x14ac:dyDescent="0.25">
      <c r="A7" t="s">
        <v>5059</v>
      </c>
      <c r="B7" t="s">
        <v>3974</v>
      </c>
      <c r="C7" t="s">
        <v>4342</v>
      </c>
      <c r="D7" t="s">
        <v>3452</v>
      </c>
      <c r="E7" s="9">
        <v>20</v>
      </c>
      <c r="F7" s="9">
        <v>24</v>
      </c>
      <c r="G7" t="s">
        <v>3452</v>
      </c>
      <c r="H7" t="s">
        <v>160</v>
      </c>
      <c r="I7" t="s">
        <v>4375</v>
      </c>
      <c r="J7" t="s">
        <v>6986</v>
      </c>
      <c r="K7" t="s">
        <v>5059</v>
      </c>
      <c r="L7" t="s">
        <v>3452</v>
      </c>
    </row>
    <row r="8" spans="1:13" ht="15" customHeight="1" x14ac:dyDescent="0.25">
      <c r="A8" t="s">
        <v>6987</v>
      </c>
      <c r="B8" t="s">
        <v>3974</v>
      </c>
      <c r="C8" t="s">
        <v>4346</v>
      </c>
      <c r="D8">
        <v>3</v>
      </c>
      <c r="E8" s="9">
        <v>48</v>
      </c>
      <c r="F8" s="9">
        <v>54</v>
      </c>
      <c r="G8" t="s">
        <v>3452</v>
      </c>
      <c r="H8" t="s">
        <v>160</v>
      </c>
      <c r="I8" t="s">
        <v>4375</v>
      </c>
      <c r="J8" t="s">
        <v>6988</v>
      </c>
      <c r="K8" t="s">
        <v>6989</v>
      </c>
      <c r="L8" t="s">
        <v>3452</v>
      </c>
    </row>
    <row r="9" spans="1:13" ht="15" customHeight="1" x14ac:dyDescent="0.25">
      <c r="A9" t="s">
        <v>6990</v>
      </c>
      <c r="B9" t="s">
        <v>3974</v>
      </c>
      <c r="C9" t="s">
        <v>5005</v>
      </c>
      <c r="D9">
        <v>7</v>
      </c>
      <c r="E9" s="9">
        <v>130</v>
      </c>
      <c r="F9" s="9">
        <v>140</v>
      </c>
      <c r="G9" t="s">
        <v>6991</v>
      </c>
      <c r="H9" t="s">
        <v>160</v>
      </c>
      <c r="I9" t="s">
        <v>4375</v>
      </c>
      <c r="J9" t="s">
        <v>6992</v>
      </c>
      <c r="K9" t="s">
        <v>6993</v>
      </c>
      <c r="L9" t="s">
        <v>3452</v>
      </c>
      <c r="M9" t="s">
        <v>4612</v>
      </c>
    </row>
    <row r="10" spans="1:13" ht="15" customHeight="1" x14ac:dyDescent="0.25">
      <c r="A10" t="s">
        <v>3837</v>
      </c>
      <c r="B10" t="s">
        <v>6847</v>
      </c>
      <c r="C10" t="s">
        <v>4342</v>
      </c>
      <c r="D10">
        <v>1</v>
      </c>
      <c r="E10" s="9">
        <v>20</v>
      </c>
      <c r="F10" s="9">
        <v>24</v>
      </c>
      <c r="G10" t="s">
        <v>5226</v>
      </c>
      <c r="H10" t="s">
        <v>501</v>
      </c>
      <c r="I10" t="s">
        <v>4378</v>
      </c>
      <c r="J10" t="s">
        <v>6994</v>
      </c>
      <c r="K10" t="s">
        <v>3837</v>
      </c>
      <c r="L10" t="s">
        <v>3452</v>
      </c>
    </row>
    <row r="11" spans="1:13" ht="15" customHeight="1" x14ac:dyDescent="0.25">
      <c r="A11" t="s">
        <v>6995</v>
      </c>
      <c r="B11" t="s">
        <v>6847</v>
      </c>
      <c r="C11" t="s">
        <v>4342</v>
      </c>
      <c r="D11">
        <v>2</v>
      </c>
      <c r="E11" s="9">
        <v>30</v>
      </c>
      <c r="F11" s="9">
        <v>34</v>
      </c>
      <c r="G11" t="s">
        <v>5226</v>
      </c>
      <c r="H11" t="s">
        <v>501</v>
      </c>
      <c r="I11" t="s">
        <v>4378</v>
      </c>
      <c r="J11" t="s">
        <v>6996</v>
      </c>
      <c r="K11" t="s">
        <v>6997</v>
      </c>
      <c r="L11" t="s">
        <v>3452</v>
      </c>
    </row>
    <row r="12" spans="1:13" ht="15" customHeight="1" x14ac:dyDescent="0.25">
      <c r="A12" t="s">
        <v>6998</v>
      </c>
      <c r="B12" t="s">
        <v>6847</v>
      </c>
      <c r="C12" t="s">
        <v>4342</v>
      </c>
      <c r="D12">
        <v>3</v>
      </c>
      <c r="E12" s="9">
        <v>40</v>
      </c>
      <c r="F12" s="9">
        <v>44</v>
      </c>
      <c r="G12" t="s">
        <v>6999</v>
      </c>
      <c r="H12" t="s">
        <v>501</v>
      </c>
      <c r="I12" t="s">
        <v>4378</v>
      </c>
      <c r="J12" t="s">
        <v>7000</v>
      </c>
      <c r="K12" t="s">
        <v>7001</v>
      </c>
      <c r="L12" t="s">
        <v>3452</v>
      </c>
    </row>
    <row r="13" spans="1:13" ht="15" customHeight="1" x14ac:dyDescent="0.25">
      <c r="A13" t="s">
        <v>7002</v>
      </c>
      <c r="B13" t="s">
        <v>6847</v>
      </c>
      <c r="C13" t="s">
        <v>4342</v>
      </c>
      <c r="D13" t="s">
        <v>3452</v>
      </c>
      <c r="E13" s="9">
        <v>12</v>
      </c>
      <c r="F13" s="9">
        <v>14</v>
      </c>
      <c r="G13" t="s">
        <v>5226</v>
      </c>
      <c r="H13" t="s">
        <v>501</v>
      </c>
      <c r="I13" t="s">
        <v>4378</v>
      </c>
      <c r="J13" t="s">
        <v>7003</v>
      </c>
      <c r="K13" t="s">
        <v>7002</v>
      </c>
      <c r="L13" t="s">
        <v>3452</v>
      </c>
    </row>
    <row r="14" spans="1:13" ht="15" customHeight="1" x14ac:dyDescent="0.25">
      <c r="A14" t="s">
        <v>3845</v>
      </c>
      <c r="B14" t="s">
        <v>6847</v>
      </c>
      <c r="C14" t="s">
        <v>4346</v>
      </c>
      <c r="D14">
        <v>3</v>
      </c>
      <c r="E14" s="9">
        <v>130</v>
      </c>
      <c r="F14" s="9">
        <v>140</v>
      </c>
      <c r="G14" t="s">
        <v>7004</v>
      </c>
      <c r="H14" t="s">
        <v>501</v>
      </c>
      <c r="I14" t="s">
        <v>4361</v>
      </c>
      <c r="J14" t="s">
        <v>7005</v>
      </c>
      <c r="K14" t="s">
        <v>3845</v>
      </c>
      <c r="L14" t="s">
        <v>3452</v>
      </c>
    </row>
    <row r="15" spans="1:13" ht="15" customHeight="1" x14ac:dyDescent="0.25">
      <c r="A15" t="s">
        <v>7006</v>
      </c>
      <c r="B15" t="s">
        <v>6847</v>
      </c>
      <c r="C15" t="s">
        <v>4346</v>
      </c>
      <c r="D15" t="s">
        <v>3452</v>
      </c>
      <c r="E15" s="9">
        <v>130</v>
      </c>
      <c r="F15" s="9">
        <v>140</v>
      </c>
      <c r="G15" t="s">
        <v>7004</v>
      </c>
      <c r="H15" t="s">
        <v>501</v>
      </c>
      <c r="I15" t="s">
        <v>4361</v>
      </c>
      <c r="J15" t="s">
        <v>7007</v>
      </c>
      <c r="K15" t="s">
        <v>7008</v>
      </c>
      <c r="L15" t="s">
        <v>3845</v>
      </c>
    </row>
    <row r="16" spans="1:13" ht="15" customHeight="1" x14ac:dyDescent="0.25">
      <c r="A16" t="s">
        <v>7009</v>
      </c>
      <c r="B16" t="s">
        <v>6847</v>
      </c>
      <c r="C16" t="s">
        <v>5005</v>
      </c>
      <c r="D16">
        <v>5</v>
      </c>
      <c r="E16" s="9">
        <v>100</v>
      </c>
      <c r="F16" s="9">
        <v>110</v>
      </c>
      <c r="G16" t="s">
        <v>7010</v>
      </c>
      <c r="H16" t="s">
        <v>501</v>
      </c>
      <c r="I16" t="s">
        <v>4368</v>
      </c>
      <c r="J16" t="s">
        <v>7011</v>
      </c>
      <c r="K16" t="s">
        <v>7012</v>
      </c>
      <c r="L16" t="s">
        <v>3452</v>
      </c>
    </row>
    <row r="17" spans="1:13" ht="15" customHeight="1" x14ac:dyDescent="0.25">
      <c r="A17" t="s">
        <v>7013</v>
      </c>
      <c r="B17" t="s">
        <v>3991</v>
      </c>
      <c r="C17" t="s">
        <v>4342</v>
      </c>
      <c r="D17">
        <v>1</v>
      </c>
      <c r="E17" s="9">
        <v>30</v>
      </c>
      <c r="F17" s="9">
        <v>34</v>
      </c>
      <c r="G17" t="s">
        <v>5239</v>
      </c>
      <c r="H17" t="s">
        <v>2154</v>
      </c>
      <c r="I17" t="s">
        <v>4375</v>
      </c>
      <c r="J17" t="s">
        <v>7014</v>
      </c>
      <c r="K17" t="s">
        <v>7013</v>
      </c>
      <c r="L17" t="s">
        <v>3452</v>
      </c>
      <c r="M17" t="s">
        <v>3836</v>
      </c>
    </row>
    <row r="18" spans="1:13" ht="15" customHeight="1" x14ac:dyDescent="0.25">
      <c r="A18" t="s">
        <v>7015</v>
      </c>
      <c r="B18" t="s">
        <v>3991</v>
      </c>
      <c r="C18" t="s">
        <v>4346</v>
      </c>
      <c r="D18">
        <v>3</v>
      </c>
      <c r="E18" s="9">
        <v>40</v>
      </c>
      <c r="F18" s="9">
        <v>46</v>
      </c>
      <c r="G18" t="s">
        <v>7016</v>
      </c>
      <c r="H18" t="s">
        <v>2154</v>
      </c>
      <c r="I18" t="s">
        <v>4375</v>
      </c>
      <c r="J18" t="s">
        <v>7017</v>
      </c>
      <c r="K18" t="s">
        <v>7015</v>
      </c>
      <c r="L18" t="s">
        <v>3452</v>
      </c>
    </row>
    <row r="19" spans="1:13" ht="15" customHeight="1" x14ac:dyDescent="0.25">
      <c r="A19" t="s">
        <v>7018</v>
      </c>
      <c r="B19" t="s">
        <v>3991</v>
      </c>
      <c r="C19" t="s">
        <v>4346</v>
      </c>
      <c r="D19">
        <v>4</v>
      </c>
      <c r="E19" s="9">
        <v>60</v>
      </c>
      <c r="F19" s="9">
        <v>66</v>
      </c>
      <c r="G19" t="s">
        <v>5239</v>
      </c>
      <c r="H19" t="s">
        <v>2154</v>
      </c>
      <c r="I19" t="s">
        <v>4375</v>
      </c>
      <c r="J19" t="s">
        <v>7019</v>
      </c>
      <c r="K19" t="s">
        <v>7018</v>
      </c>
      <c r="L19" t="s">
        <v>3452</v>
      </c>
    </row>
    <row r="20" spans="1:13" ht="15" customHeight="1" x14ac:dyDescent="0.25">
      <c r="A20" t="s">
        <v>3963</v>
      </c>
      <c r="B20" t="s">
        <v>3991</v>
      </c>
      <c r="C20" t="s">
        <v>5005</v>
      </c>
      <c r="D20">
        <v>9</v>
      </c>
      <c r="E20" s="9">
        <v>250</v>
      </c>
      <c r="F20" s="9">
        <v>270</v>
      </c>
      <c r="G20" t="s">
        <v>7020</v>
      </c>
      <c r="H20" t="s">
        <v>2154</v>
      </c>
      <c r="I20" t="s">
        <v>4375</v>
      </c>
      <c r="J20" t="s">
        <v>7021</v>
      </c>
      <c r="K20" t="s">
        <v>3963</v>
      </c>
      <c r="L20" t="s">
        <v>3452</v>
      </c>
      <c r="M20" t="s">
        <v>7022</v>
      </c>
    </row>
    <row r="21" spans="1:13" ht="15" customHeight="1" x14ac:dyDescent="0.25">
      <c r="A21" t="s">
        <v>3795</v>
      </c>
      <c r="B21" t="s">
        <v>5002</v>
      </c>
      <c r="C21" t="s">
        <v>4342</v>
      </c>
      <c r="D21">
        <v>2</v>
      </c>
      <c r="E21" s="9">
        <v>48</v>
      </c>
      <c r="F21" s="9">
        <v>54</v>
      </c>
      <c r="G21" t="s">
        <v>3452</v>
      </c>
      <c r="H21" t="s">
        <v>90</v>
      </c>
      <c r="I21" t="s">
        <v>4375</v>
      </c>
      <c r="J21" t="s">
        <v>7023</v>
      </c>
      <c r="K21" t="s">
        <v>3795</v>
      </c>
      <c r="L21" t="s">
        <v>3452</v>
      </c>
    </row>
    <row r="22" spans="1:13" ht="15" customHeight="1" x14ac:dyDescent="0.25">
      <c r="A22" t="s">
        <v>3824</v>
      </c>
      <c r="B22" t="s">
        <v>5002</v>
      </c>
      <c r="C22" t="s">
        <v>4346</v>
      </c>
      <c r="D22">
        <v>6</v>
      </c>
      <c r="E22" s="9">
        <v>114</v>
      </c>
      <c r="F22" s="9">
        <v>120</v>
      </c>
      <c r="G22" t="s">
        <v>3452</v>
      </c>
      <c r="H22" t="s">
        <v>90</v>
      </c>
      <c r="I22" t="s">
        <v>4375</v>
      </c>
      <c r="J22" t="s">
        <v>7024</v>
      </c>
      <c r="K22" t="s">
        <v>3824</v>
      </c>
      <c r="L22" t="s">
        <v>3452</v>
      </c>
    </row>
    <row r="23" spans="1:13" ht="15" customHeight="1" x14ac:dyDescent="0.25">
      <c r="A23" t="s">
        <v>3830</v>
      </c>
      <c r="B23" t="s">
        <v>5002</v>
      </c>
      <c r="C23" t="s">
        <v>5005</v>
      </c>
      <c r="D23">
        <v>9</v>
      </c>
      <c r="E23" s="9">
        <v>999</v>
      </c>
      <c r="F23" s="9">
        <v>999</v>
      </c>
      <c r="G23" t="s">
        <v>5006</v>
      </c>
      <c r="H23" t="s">
        <v>90</v>
      </c>
      <c r="I23" t="s">
        <v>4375</v>
      </c>
      <c r="J23" t="s">
        <v>7025</v>
      </c>
      <c r="K23" t="s">
        <v>3830</v>
      </c>
      <c r="L23" t="s">
        <v>3452</v>
      </c>
    </row>
    <row r="24" spans="1:13" ht="15" customHeight="1" x14ac:dyDescent="0.25">
      <c r="A24" t="s">
        <v>7026</v>
      </c>
      <c r="B24" t="s">
        <v>6847</v>
      </c>
      <c r="C24" t="s">
        <v>4342</v>
      </c>
      <c r="D24">
        <v>1</v>
      </c>
      <c r="E24" s="9">
        <v>20</v>
      </c>
      <c r="F24" s="9">
        <v>24</v>
      </c>
      <c r="G24" t="s">
        <v>7027</v>
      </c>
      <c r="H24" t="s">
        <v>2361</v>
      </c>
      <c r="I24" t="s">
        <v>4354</v>
      </c>
      <c r="J24" t="s">
        <v>7028</v>
      </c>
      <c r="K24" t="s">
        <v>7026</v>
      </c>
      <c r="L24" t="s">
        <v>3452</v>
      </c>
      <c r="M24" t="s">
        <v>3755</v>
      </c>
    </row>
    <row r="25" spans="1:13" ht="15" customHeight="1" x14ac:dyDescent="0.25">
      <c r="A25" t="s">
        <v>7029</v>
      </c>
      <c r="B25" t="s">
        <v>6847</v>
      </c>
      <c r="C25" t="s">
        <v>4346</v>
      </c>
      <c r="D25">
        <v>3</v>
      </c>
      <c r="E25" s="9">
        <v>48</v>
      </c>
      <c r="F25" s="9">
        <v>54</v>
      </c>
      <c r="G25" t="s">
        <v>3452</v>
      </c>
      <c r="H25" t="s">
        <v>2361</v>
      </c>
      <c r="I25" t="s">
        <v>4375</v>
      </c>
      <c r="J25" t="s">
        <v>7030</v>
      </c>
      <c r="K25" t="s">
        <v>7029</v>
      </c>
      <c r="L25" t="s">
        <v>3452</v>
      </c>
    </row>
    <row r="26" spans="1:13" ht="15" customHeight="1" x14ac:dyDescent="0.25">
      <c r="A26" t="s">
        <v>7031</v>
      </c>
      <c r="B26" t="s">
        <v>6847</v>
      </c>
      <c r="C26" t="s">
        <v>5005</v>
      </c>
      <c r="D26">
        <v>3</v>
      </c>
      <c r="E26" s="9">
        <v>60</v>
      </c>
      <c r="F26" s="9">
        <v>66</v>
      </c>
      <c r="G26" t="s">
        <v>7032</v>
      </c>
      <c r="H26" t="s">
        <v>2361</v>
      </c>
      <c r="I26" t="s">
        <v>4375</v>
      </c>
      <c r="J26" t="s">
        <v>7033</v>
      </c>
      <c r="K26" t="s">
        <v>7031</v>
      </c>
      <c r="L26" t="s">
        <v>3452</v>
      </c>
    </row>
    <row r="27" spans="1:13" ht="15" customHeight="1" x14ac:dyDescent="0.25">
      <c r="A27" t="s">
        <v>5008</v>
      </c>
      <c r="B27" t="s">
        <v>5002</v>
      </c>
      <c r="C27" t="s">
        <v>4342</v>
      </c>
      <c r="D27">
        <v>3</v>
      </c>
      <c r="E27" s="9">
        <v>40</v>
      </c>
      <c r="F27" s="9">
        <v>44</v>
      </c>
      <c r="G27" t="s">
        <v>3452</v>
      </c>
      <c r="H27" t="s">
        <v>90</v>
      </c>
      <c r="I27" t="s">
        <v>4375</v>
      </c>
      <c r="J27" t="s">
        <v>7034</v>
      </c>
      <c r="K27" t="s">
        <v>5010</v>
      </c>
      <c r="L27" t="s">
        <v>3452</v>
      </c>
    </row>
    <row r="28" spans="1:13" ht="15" customHeight="1" x14ac:dyDescent="0.25">
      <c r="A28" t="s">
        <v>5011</v>
      </c>
      <c r="B28" t="s">
        <v>5002</v>
      </c>
      <c r="C28" t="s">
        <v>4342</v>
      </c>
      <c r="D28">
        <v>1</v>
      </c>
      <c r="E28" s="9">
        <v>10</v>
      </c>
      <c r="F28" s="9">
        <v>15</v>
      </c>
      <c r="G28" t="s">
        <v>5012</v>
      </c>
      <c r="H28" t="s">
        <v>90</v>
      </c>
      <c r="I28" t="s">
        <v>4375</v>
      </c>
      <c r="J28" t="s">
        <v>7035</v>
      </c>
      <c r="K28" t="s">
        <v>5014</v>
      </c>
      <c r="L28" t="s">
        <v>3452</v>
      </c>
      <c r="M28" t="s">
        <v>4612</v>
      </c>
    </row>
    <row r="29" spans="1:13" ht="15" customHeight="1" x14ac:dyDescent="0.25">
      <c r="A29" t="s">
        <v>5015</v>
      </c>
      <c r="B29" t="s">
        <v>5002</v>
      </c>
      <c r="C29" t="s">
        <v>4342</v>
      </c>
      <c r="D29">
        <v>1</v>
      </c>
      <c r="E29" s="9">
        <v>11</v>
      </c>
      <c r="F29" s="9">
        <v>17</v>
      </c>
      <c r="G29" t="s">
        <v>5012</v>
      </c>
      <c r="H29" t="s">
        <v>90</v>
      </c>
      <c r="I29" t="s">
        <v>4375</v>
      </c>
      <c r="J29" t="s">
        <v>7036</v>
      </c>
      <c r="K29" t="s">
        <v>5017</v>
      </c>
      <c r="L29" t="s">
        <v>3452</v>
      </c>
      <c r="M29" t="s">
        <v>4612</v>
      </c>
    </row>
    <row r="30" spans="1:13" ht="15" customHeight="1" x14ac:dyDescent="0.25">
      <c r="A30" t="s">
        <v>5018</v>
      </c>
      <c r="B30" t="s">
        <v>5002</v>
      </c>
      <c r="C30" t="s">
        <v>4342</v>
      </c>
      <c r="D30">
        <v>4</v>
      </c>
      <c r="E30" s="9">
        <v>65</v>
      </c>
      <c r="F30" s="9">
        <v>69</v>
      </c>
      <c r="G30" t="s">
        <v>5019</v>
      </c>
      <c r="H30" t="s">
        <v>90</v>
      </c>
      <c r="I30" t="s">
        <v>4375</v>
      </c>
      <c r="J30" t="s">
        <v>7037</v>
      </c>
      <c r="K30" t="s">
        <v>5021</v>
      </c>
      <c r="L30" t="s">
        <v>3452</v>
      </c>
      <c r="M30" t="s">
        <v>3820</v>
      </c>
    </row>
    <row r="31" spans="1:13" ht="15" customHeight="1" x14ac:dyDescent="0.25">
      <c r="A31" t="s">
        <v>5022</v>
      </c>
      <c r="B31" t="s">
        <v>5002</v>
      </c>
      <c r="C31" t="s">
        <v>4342</v>
      </c>
      <c r="D31">
        <v>2</v>
      </c>
      <c r="E31" s="9">
        <v>28</v>
      </c>
      <c r="F31" s="9">
        <v>32</v>
      </c>
      <c r="G31" t="s">
        <v>3452</v>
      </c>
      <c r="H31" t="s">
        <v>90</v>
      </c>
      <c r="I31" t="s">
        <v>4375</v>
      </c>
      <c r="J31" t="s">
        <v>7038</v>
      </c>
      <c r="K31" t="s">
        <v>5024</v>
      </c>
      <c r="L31" t="s">
        <v>3452</v>
      </c>
      <c r="M31" t="s">
        <v>3820</v>
      </c>
    </row>
    <row r="32" spans="1:13" ht="15" customHeight="1" x14ac:dyDescent="0.25">
      <c r="A32" t="s">
        <v>5025</v>
      </c>
      <c r="B32" t="s">
        <v>5002</v>
      </c>
      <c r="C32" t="s">
        <v>4342</v>
      </c>
      <c r="D32">
        <v>1</v>
      </c>
      <c r="E32" s="9">
        <v>8</v>
      </c>
      <c r="F32" s="9">
        <v>12</v>
      </c>
      <c r="G32" t="s">
        <v>3452</v>
      </c>
      <c r="H32" t="s">
        <v>90</v>
      </c>
      <c r="I32" t="s">
        <v>4375</v>
      </c>
      <c r="J32" t="s">
        <v>7039</v>
      </c>
      <c r="K32" t="s">
        <v>5027</v>
      </c>
      <c r="L32" t="s">
        <v>3452</v>
      </c>
      <c r="M32" t="s">
        <v>3820</v>
      </c>
    </row>
    <row r="33" spans="1:13" ht="15" customHeight="1" x14ac:dyDescent="0.25">
      <c r="A33" t="s">
        <v>3817</v>
      </c>
      <c r="B33" t="s">
        <v>5002</v>
      </c>
      <c r="C33" t="s">
        <v>4342</v>
      </c>
      <c r="D33">
        <v>4</v>
      </c>
      <c r="E33" s="9">
        <v>64</v>
      </c>
      <c r="F33" s="9">
        <v>70</v>
      </c>
      <c r="G33" t="s">
        <v>5028</v>
      </c>
      <c r="H33" t="s">
        <v>90</v>
      </c>
      <c r="I33" t="s">
        <v>4375</v>
      </c>
      <c r="J33" t="s">
        <v>7040</v>
      </c>
      <c r="K33" t="s">
        <v>3819</v>
      </c>
      <c r="L33" t="s">
        <v>3452</v>
      </c>
      <c r="M33" t="s">
        <v>3820</v>
      </c>
    </row>
    <row r="34" spans="1:13" ht="15" customHeight="1" x14ac:dyDescent="0.25">
      <c r="A34" t="s">
        <v>5030</v>
      </c>
      <c r="B34" t="s">
        <v>5002</v>
      </c>
      <c r="C34" t="s">
        <v>4342</v>
      </c>
      <c r="D34">
        <v>2</v>
      </c>
      <c r="E34" s="9">
        <v>28</v>
      </c>
      <c r="F34" s="9">
        <v>32</v>
      </c>
      <c r="G34" t="s">
        <v>3452</v>
      </c>
      <c r="H34" t="s">
        <v>90</v>
      </c>
      <c r="I34" t="s">
        <v>4375</v>
      </c>
      <c r="J34" t="s">
        <v>7041</v>
      </c>
      <c r="K34" t="s">
        <v>5032</v>
      </c>
      <c r="L34" t="s">
        <v>3452</v>
      </c>
      <c r="M34" t="s">
        <v>3820</v>
      </c>
    </row>
    <row r="35" spans="1:13" ht="15" customHeight="1" x14ac:dyDescent="0.25">
      <c r="A35" t="s">
        <v>5033</v>
      </c>
      <c r="B35" t="s">
        <v>5002</v>
      </c>
      <c r="C35" t="s">
        <v>4342</v>
      </c>
      <c r="D35">
        <v>1</v>
      </c>
      <c r="E35" s="9">
        <v>10</v>
      </c>
      <c r="F35" s="9">
        <v>14</v>
      </c>
      <c r="G35" t="s">
        <v>3452</v>
      </c>
      <c r="H35" t="s">
        <v>90</v>
      </c>
      <c r="I35" t="s">
        <v>4375</v>
      </c>
      <c r="J35" t="s">
        <v>7042</v>
      </c>
      <c r="K35" t="s">
        <v>5035</v>
      </c>
      <c r="L35" t="s">
        <v>3452</v>
      </c>
      <c r="M35" t="s">
        <v>3820</v>
      </c>
    </row>
    <row r="36" spans="1:13" ht="15" customHeight="1" x14ac:dyDescent="0.25">
      <c r="A36" t="s">
        <v>7043</v>
      </c>
      <c r="B36" t="s">
        <v>6847</v>
      </c>
      <c r="C36" t="s">
        <v>5005</v>
      </c>
      <c r="D36">
        <v>1</v>
      </c>
      <c r="E36" s="9">
        <v>20</v>
      </c>
      <c r="F36" s="9">
        <v>24</v>
      </c>
      <c r="G36" t="s">
        <v>3452</v>
      </c>
      <c r="H36" t="s">
        <v>1649</v>
      </c>
      <c r="I36" t="s">
        <v>4354</v>
      </c>
      <c r="J36" t="s">
        <v>7044</v>
      </c>
      <c r="K36" t="s">
        <v>7043</v>
      </c>
      <c r="L36" t="s">
        <v>3452</v>
      </c>
      <c r="M36" t="s">
        <v>7045</v>
      </c>
    </row>
    <row r="37" spans="1:13" ht="15" customHeight="1" x14ac:dyDescent="0.25">
      <c r="A37" t="s">
        <v>7046</v>
      </c>
      <c r="B37" t="s">
        <v>6847</v>
      </c>
      <c r="C37" t="s">
        <v>4342</v>
      </c>
      <c r="D37">
        <v>0.5</v>
      </c>
      <c r="E37" s="9">
        <v>4</v>
      </c>
      <c r="F37" s="9">
        <v>6</v>
      </c>
      <c r="G37" t="s">
        <v>3452</v>
      </c>
      <c r="H37" t="s">
        <v>1649</v>
      </c>
      <c r="I37" t="s">
        <v>3452</v>
      </c>
      <c r="J37" t="s">
        <v>7047</v>
      </c>
      <c r="K37" t="s">
        <v>7046</v>
      </c>
      <c r="L37" t="s">
        <v>3452</v>
      </c>
      <c r="M37" t="s">
        <v>4612</v>
      </c>
    </row>
  </sheetData>
  <pageMargins left="0.7" right="0.7" top="0.75" bottom="0.75" header="0.511811023622047" footer="0.511811023622047"/>
  <pageSetup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6"/>
  <sheetViews>
    <sheetView zoomScale="85" zoomScaleNormal="85" workbookViewId="0">
      <pane ySplit="1" topLeftCell="A2" activePane="bottomLeft" state="frozen"/>
      <selection pane="bottomLeft" activeCell="Q7" sqref="Q7"/>
    </sheetView>
  </sheetViews>
  <sheetFormatPr defaultColWidth="8.7109375" defaultRowHeight="15" x14ac:dyDescent="0.25"/>
  <cols>
    <col min="1" max="1" width="14" customWidth="1"/>
    <col min="2" max="2" width="11" customWidth="1"/>
    <col min="3" max="3" width="11.42578125" customWidth="1"/>
    <col min="4" max="4" width="9.85546875" customWidth="1"/>
    <col min="5" max="5" width="8.5703125" customWidth="1"/>
    <col min="6" max="6" width="7" customWidth="1"/>
    <col min="7" max="7" width="9.7109375" customWidth="1"/>
    <col min="8" max="8" width="10" customWidth="1"/>
    <col min="9" max="9" width="8.85546875" customWidth="1"/>
    <col min="10" max="10" width="8.5703125" customWidth="1"/>
    <col min="11" max="11" width="14" customWidth="1"/>
    <col min="12" max="12" width="9.85546875" customWidth="1"/>
    <col min="13" max="13" width="11.7109375" customWidth="1"/>
    <col min="14" max="14" width="16.28515625" customWidth="1"/>
    <col min="15" max="15" width="12" customWidth="1"/>
    <col min="16" max="16" width="70" customWidth="1"/>
    <col min="17" max="17" width="25.140625" customWidth="1"/>
  </cols>
  <sheetData>
    <row r="1" spans="1:17" ht="15" customHeight="1" x14ac:dyDescent="0.25">
      <c r="A1" t="s">
        <v>165</v>
      </c>
      <c r="B1" t="s">
        <v>5036</v>
      </c>
      <c r="C1" t="s">
        <v>3727</v>
      </c>
      <c r="D1" t="s">
        <v>4996</v>
      </c>
      <c r="E1" t="s">
        <v>1</v>
      </c>
      <c r="F1" t="s">
        <v>3733</v>
      </c>
      <c r="G1" t="s">
        <v>4997</v>
      </c>
      <c r="H1" t="s">
        <v>4998</v>
      </c>
      <c r="I1" t="s">
        <v>3979</v>
      </c>
      <c r="J1" t="s">
        <v>7048</v>
      </c>
      <c r="K1" t="s">
        <v>5040</v>
      </c>
      <c r="L1" t="s">
        <v>171</v>
      </c>
      <c r="M1" t="s">
        <v>7049</v>
      </c>
      <c r="N1" t="s">
        <v>7050</v>
      </c>
      <c r="O1" t="s">
        <v>3436</v>
      </c>
      <c r="P1" t="s">
        <v>7051</v>
      </c>
      <c r="Q1" t="s">
        <v>3732</v>
      </c>
    </row>
    <row r="2" spans="1:17" ht="15" customHeight="1" x14ac:dyDescent="0.25">
      <c r="A2" t="s">
        <v>7013</v>
      </c>
      <c r="B2" t="s">
        <v>7052</v>
      </c>
      <c r="C2" t="s">
        <v>4342</v>
      </c>
      <c r="D2">
        <v>2</v>
      </c>
      <c r="E2" t="s">
        <v>2154</v>
      </c>
      <c r="G2">
        <v>20</v>
      </c>
      <c r="H2">
        <v>24</v>
      </c>
      <c r="I2">
        <v>0</v>
      </c>
      <c r="J2" t="s">
        <v>7053</v>
      </c>
      <c r="K2" t="s">
        <v>7054</v>
      </c>
      <c r="M2">
        <v>1</v>
      </c>
      <c r="N2">
        <v>3</v>
      </c>
      <c r="O2" t="s">
        <v>7055</v>
      </c>
      <c r="P2" t="s">
        <v>7056</v>
      </c>
    </row>
    <row r="3" spans="1:17" ht="15" customHeight="1" x14ac:dyDescent="0.25">
      <c r="A3" t="s">
        <v>7057</v>
      </c>
      <c r="B3" t="s">
        <v>7058</v>
      </c>
      <c r="C3" t="s">
        <v>4346</v>
      </c>
      <c r="D3">
        <v>2</v>
      </c>
      <c r="E3" t="s">
        <v>2154</v>
      </c>
      <c r="F3" t="s">
        <v>4927</v>
      </c>
      <c r="G3">
        <v>12</v>
      </c>
      <c r="H3">
        <v>18</v>
      </c>
      <c r="I3">
        <v>4</v>
      </c>
      <c r="J3" t="s">
        <v>7059</v>
      </c>
      <c r="K3" t="s">
        <v>7060</v>
      </c>
      <c r="M3">
        <v>2</v>
      </c>
      <c r="N3">
        <v>3</v>
      </c>
      <c r="O3" t="s">
        <v>7061</v>
      </c>
      <c r="P3" t="s">
        <v>7062</v>
      </c>
    </row>
    <row r="4" spans="1:17" ht="15" customHeight="1" x14ac:dyDescent="0.25">
      <c r="A4" t="s">
        <v>7063</v>
      </c>
      <c r="B4" t="s">
        <v>7064</v>
      </c>
      <c r="C4" t="s">
        <v>4342</v>
      </c>
      <c r="D4">
        <v>1</v>
      </c>
      <c r="E4" t="s">
        <v>1795</v>
      </c>
      <c r="F4" t="s">
        <v>7065</v>
      </c>
      <c r="G4">
        <v>5</v>
      </c>
      <c r="H4">
        <v>5</v>
      </c>
      <c r="I4">
        <v>4</v>
      </c>
      <c r="J4" t="s">
        <v>7059</v>
      </c>
      <c r="K4" t="s">
        <v>7066</v>
      </c>
      <c r="L4" t="s">
        <v>7063</v>
      </c>
      <c r="M4">
        <v>1</v>
      </c>
      <c r="N4">
        <v>4</v>
      </c>
      <c r="O4" t="s">
        <v>7067</v>
      </c>
      <c r="P4" t="s">
        <v>7068</v>
      </c>
    </row>
    <row r="5" spans="1:17" ht="15" customHeight="1" x14ac:dyDescent="0.25">
      <c r="A5" t="s">
        <v>7069</v>
      </c>
      <c r="B5" t="s">
        <v>4927</v>
      </c>
      <c r="C5" t="s">
        <v>4342</v>
      </c>
      <c r="D5">
        <v>1</v>
      </c>
      <c r="E5" t="s">
        <v>2154</v>
      </c>
      <c r="F5" t="s">
        <v>4927</v>
      </c>
      <c r="G5">
        <v>8</v>
      </c>
      <c r="H5">
        <v>11</v>
      </c>
      <c r="I5">
        <v>4</v>
      </c>
      <c r="J5" t="s">
        <v>7070</v>
      </c>
      <c r="K5" t="s">
        <v>7071</v>
      </c>
      <c r="M5">
        <v>1</v>
      </c>
      <c r="N5">
        <v>4</v>
      </c>
      <c r="O5" t="s">
        <v>7072</v>
      </c>
      <c r="P5" t="s">
        <v>7073</v>
      </c>
    </row>
    <row r="6" spans="1:17" ht="15" customHeight="1" x14ac:dyDescent="0.25">
      <c r="A6" t="s">
        <v>7018</v>
      </c>
      <c r="B6" t="s">
        <v>7074</v>
      </c>
      <c r="C6" t="s">
        <v>4346</v>
      </c>
      <c r="D6">
        <v>5</v>
      </c>
      <c r="E6" t="s">
        <v>2154</v>
      </c>
      <c r="G6">
        <v>60</v>
      </c>
      <c r="H6">
        <v>66</v>
      </c>
      <c r="I6">
        <v>-4</v>
      </c>
      <c r="J6" t="s">
        <v>7075</v>
      </c>
      <c r="K6" t="s">
        <v>7076</v>
      </c>
      <c r="M6">
        <v>4</v>
      </c>
      <c r="N6">
        <v>1</v>
      </c>
      <c r="O6" t="s">
        <v>7077</v>
      </c>
      <c r="P6" t="s">
        <v>7078</v>
      </c>
      <c r="Q6" t="s">
        <v>7079</v>
      </c>
    </row>
  </sheetData>
  <pageMargins left="0.75" right="0.75" top="1" bottom="1" header="0.511811023622047" footer="0.511811023622047"/>
  <pageSetup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zoomScale="85" zoomScaleNormal="85" workbookViewId="0">
      <selection activeCell="D30" sqref="D30"/>
    </sheetView>
  </sheetViews>
  <sheetFormatPr defaultColWidth="8.7109375" defaultRowHeight="15" x14ac:dyDescent="0.25"/>
  <cols>
    <col min="1" max="1" width="9.28515625" customWidth="1"/>
    <col min="2" max="2" width="7.85546875" customWidth="1"/>
    <col min="3" max="3" width="67.7109375" customWidth="1"/>
    <col min="4" max="4" width="57.140625" customWidth="1"/>
    <col min="5" max="6" width="30.28515625" customWidth="1"/>
    <col min="7" max="7" width="25.5703125" customWidth="1"/>
    <col min="8" max="8" width="67.7109375" customWidth="1"/>
    <col min="9" max="9" width="18.7109375" customWidth="1"/>
  </cols>
  <sheetData>
    <row r="1" spans="1:9" ht="15" customHeight="1" x14ac:dyDescent="0.25">
      <c r="A1" t="s">
        <v>165</v>
      </c>
      <c r="B1" t="s">
        <v>7080</v>
      </c>
      <c r="C1" t="s">
        <v>7081</v>
      </c>
      <c r="D1" t="s">
        <v>7082</v>
      </c>
      <c r="E1" t="s">
        <v>7083</v>
      </c>
      <c r="F1" t="s">
        <v>7084</v>
      </c>
      <c r="G1" t="s">
        <v>7085</v>
      </c>
      <c r="H1" t="s">
        <v>7086</v>
      </c>
      <c r="I1" t="s">
        <v>1</v>
      </c>
    </row>
    <row r="2" spans="1:9" ht="15" customHeight="1" x14ac:dyDescent="0.25">
      <c r="A2" t="s">
        <v>5847</v>
      </c>
      <c r="B2">
        <v>6</v>
      </c>
      <c r="C2" t="s">
        <v>7087</v>
      </c>
      <c r="D2" t="s">
        <v>7088</v>
      </c>
      <c r="E2" t="s">
        <v>7089</v>
      </c>
      <c r="F2" t="s">
        <v>7089</v>
      </c>
      <c r="G2" t="s">
        <v>7087</v>
      </c>
      <c r="H2" t="s">
        <v>7088</v>
      </c>
      <c r="I2" t="s">
        <v>2361</v>
      </c>
    </row>
    <row r="3" spans="1:9" ht="15" customHeight="1" x14ac:dyDescent="0.25">
      <c r="A3" t="s">
        <v>5870</v>
      </c>
      <c r="B3">
        <v>6</v>
      </c>
      <c r="C3" t="s">
        <v>7090</v>
      </c>
      <c r="D3" t="s">
        <v>7091</v>
      </c>
      <c r="E3" t="s">
        <v>7092</v>
      </c>
      <c r="F3" t="s">
        <v>7092</v>
      </c>
      <c r="G3" t="s">
        <v>7093</v>
      </c>
      <c r="H3" t="s">
        <v>4209</v>
      </c>
      <c r="I3" t="s">
        <v>2361</v>
      </c>
    </row>
    <row r="4" spans="1:9" ht="15" customHeight="1" x14ac:dyDescent="0.25">
      <c r="A4" t="s">
        <v>5897</v>
      </c>
      <c r="B4">
        <v>6</v>
      </c>
      <c r="C4" t="s">
        <v>7094</v>
      </c>
      <c r="D4" t="s">
        <v>7095</v>
      </c>
      <c r="E4" t="s">
        <v>7096</v>
      </c>
      <c r="F4" t="s">
        <v>7096</v>
      </c>
      <c r="G4" t="s">
        <v>7097</v>
      </c>
      <c r="H4" t="s">
        <v>5925</v>
      </c>
      <c r="I4" t="s">
        <v>2361</v>
      </c>
    </row>
    <row r="5" spans="1:9" ht="15" customHeight="1" x14ac:dyDescent="0.25">
      <c r="A5" t="s">
        <v>5938</v>
      </c>
      <c r="B5">
        <v>6</v>
      </c>
      <c r="C5" t="s">
        <v>7098</v>
      </c>
      <c r="D5" t="s">
        <v>7099</v>
      </c>
      <c r="E5" t="s">
        <v>7100</v>
      </c>
      <c r="F5" t="s">
        <v>7100</v>
      </c>
      <c r="G5" t="s">
        <v>7101</v>
      </c>
      <c r="H5" t="s">
        <v>5925</v>
      </c>
      <c r="I5" t="s">
        <v>2361</v>
      </c>
    </row>
    <row r="6" spans="1:9" ht="15" customHeight="1" x14ac:dyDescent="0.25">
      <c r="A6" t="s">
        <v>5984</v>
      </c>
      <c r="B6">
        <v>6</v>
      </c>
      <c r="C6" t="s">
        <v>7102</v>
      </c>
      <c r="D6" t="s">
        <v>7102</v>
      </c>
      <c r="E6" t="s">
        <v>7096</v>
      </c>
      <c r="F6" t="s">
        <v>7096</v>
      </c>
      <c r="G6" t="s">
        <v>7097</v>
      </c>
      <c r="H6" t="s">
        <v>7097</v>
      </c>
      <c r="I6" t="s">
        <v>2361</v>
      </c>
    </row>
    <row r="7" spans="1:9" ht="15" customHeight="1" x14ac:dyDescent="0.25">
      <c r="A7" t="s">
        <v>6007</v>
      </c>
      <c r="B7">
        <v>6</v>
      </c>
      <c r="C7" t="s">
        <v>7103</v>
      </c>
      <c r="D7" t="s">
        <v>7091</v>
      </c>
      <c r="E7" t="s">
        <v>5925</v>
      </c>
      <c r="F7" t="s">
        <v>5925</v>
      </c>
      <c r="G7" t="s">
        <v>7104</v>
      </c>
      <c r="H7" t="s">
        <v>5925</v>
      </c>
      <c r="I7" t="s">
        <v>2361</v>
      </c>
    </row>
    <row r="8" spans="1:9" ht="15" customHeight="1" x14ac:dyDescent="0.25">
      <c r="A8" t="s">
        <v>6012</v>
      </c>
      <c r="B8">
        <v>6</v>
      </c>
      <c r="C8" t="s">
        <v>7105</v>
      </c>
      <c r="D8" t="s">
        <v>7106</v>
      </c>
      <c r="E8" t="s">
        <v>7107</v>
      </c>
      <c r="F8" t="s">
        <v>7107</v>
      </c>
      <c r="G8" t="s">
        <v>7095</v>
      </c>
      <c r="H8" t="s">
        <v>5925</v>
      </c>
      <c r="I8" t="s">
        <v>2361</v>
      </c>
    </row>
    <row r="9" spans="1:9" ht="15" customHeight="1" x14ac:dyDescent="0.25">
      <c r="A9" t="s">
        <v>6031</v>
      </c>
      <c r="B9">
        <v>6</v>
      </c>
      <c r="C9" t="s">
        <v>7100</v>
      </c>
      <c r="D9" t="s">
        <v>7108</v>
      </c>
      <c r="E9" t="s">
        <v>7109</v>
      </c>
      <c r="F9" t="s">
        <v>7109</v>
      </c>
      <c r="G9" t="s">
        <v>7108</v>
      </c>
      <c r="H9" t="s">
        <v>5925</v>
      </c>
      <c r="I9" t="s">
        <v>2361</v>
      </c>
    </row>
    <row r="10" spans="1:9" ht="15" customHeight="1" x14ac:dyDescent="0.25">
      <c r="A10" t="s">
        <v>5666</v>
      </c>
      <c r="B10">
        <v>6</v>
      </c>
      <c r="C10" t="s">
        <v>7110</v>
      </c>
      <c r="D10" t="s">
        <v>7111</v>
      </c>
      <c r="E10" t="s">
        <v>7112</v>
      </c>
      <c r="F10" t="s">
        <v>7113</v>
      </c>
      <c r="G10" t="s">
        <v>7114</v>
      </c>
      <c r="H10" t="s">
        <v>7115</v>
      </c>
      <c r="I10" t="s">
        <v>160</v>
      </c>
    </row>
    <row r="11" spans="1:9" ht="15" customHeight="1" x14ac:dyDescent="0.25">
      <c r="A11" t="s">
        <v>6077</v>
      </c>
      <c r="B11">
        <v>6</v>
      </c>
      <c r="C11" t="s">
        <v>7090</v>
      </c>
      <c r="D11" t="s">
        <v>7116</v>
      </c>
      <c r="E11" t="s">
        <v>7117</v>
      </c>
      <c r="F11" t="s">
        <v>7117</v>
      </c>
      <c r="G11" t="s">
        <v>7118</v>
      </c>
      <c r="H11" t="s">
        <v>5925</v>
      </c>
      <c r="I11" t="s">
        <v>2361</v>
      </c>
    </row>
    <row r="12" spans="1:9" ht="15" customHeight="1" x14ac:dyDescent="0.25">
      <c r="A12" t="s">
        <v>6084</v>
      </c>
      <c r="B12">
        <v>6</v>
      </c>
      <c r="C12" t="s">
        <v>7119</v>
      </c>
      <c r="D12" t="s">
        <v>7119</v>
      </c>
      <c r="E12" t="s">
        <v>7087</v>
      </c>
      <c r="F12" t="s">
        <v>7087</v>
      </c>
      <c r="G12" t="s">
        <v>7088</v>
      </c>
      <c r="H12" t="s">
        <v>5925</v>
      </c>
      <c r="I12" t="s">
        <v>2361</v>
      </c>
    </row>
    <row r="13" spans="1:9" ht="15" customHeight="1" x14ac:dyDescent="0.25">
      <c r="A13" t="s">
        <v>6085</v>
      </c>
      <c r="B13">
        <v>6</v>
      </c>
      <c r="C13" t="s">
        <v>7091</v>
      </c>
      <c r="D13" t="s">
        <v>5631</v>
      </c>
      <c r="E13" t="s">
        <v>5925</v>
      </c>
      <c r="F13" t="s">
        <v>5925</v>
      </c>
      <c r="G13" t="s">
        <v>5925</v>
      </c>
      <c r="H13" t="s">
        <v>5925</v>
      </c>
      <c r="I13" t="s">
        <v>2361</v>
      </c>
    </row>
    <row r="14" spans="1:9" ht="15" customHeight="1" x14ac:dyDescent="0.25">
      <c r="A14" t="s">
        <v>6104</v>
      </c>
      <c r="B14">
        <v>6</v>
      </c>
      <c r="C14" t="s">
        <v>7100</v>
      </c>
      <c r="D14" t="s">
        <v>7100</v>
      </c>
      <c r="E14" t="s">
        <v>7108</v>
      </c>
      <c r="F14" t="s">
        <v>7108</v>
      </c>
      <c r="G14" t="s">
        <v>5925</v>
      </c>
      <c r="H14" t="s">
        <v>5925</v>
      </c>
      <c r="I14" t="s">
        <v>2361</v>
      </c>
    </row>
    <row r="15" spans="1:9" ht="15" customHeight="1" x14ac:dyDescent="0.25">
      <c r="A15" t="s">
        <v>6121</v>
      </c>
      <c r="B15">
        <v>6</v>
      </c>
      <c r="C15" t="s">
        <v>7120</v>
      </c>
      <c r="D15" t="s">
        <v>7121</v>
      </c>
      <c r="E15" t="s">
        <v>7121</v>
      </c>
      <c r="F15" t="s">
        <v>7121</v>
      </c>
      <c r="G15" t="s">
        <v>7108</v>
      </c>
      <c r="H15" t="s">
        <v>5925</v>
      </c>
      <c r="I15" t="s">
        <v>2361</v>
      </c>
    </row>
    <row r="16" spans="1:9" ht="15" customHeight="1" x14ac:dyDescent="0.25">
      <c r="A16" t="s">
        <v>6190</v>
      </c>
      <c r="B16">
        <v>6</v>
      </c>
      <c r="C16" t="s">
        <v>7122</v>
      </c>
      <c r="D16" t="s">
        <v>7123</v>
      </c>
      <c r="E16" t="s">
        <v>7123</v>
      </c>
      <c r="F16" t="s">
        <v>7123</v>
      </c>
      <c r="G16" t="s">
        <v>7124</v>
      </c>
      <c r="H16" t="s">
        <v>5925</v>
      </c>
      <c r="I16" t="s">
        <v>2361</v>
      </c>
    </row>
    <row r="17" spans="1:9" ht="15" customHeight="1" x14ac:dyDescent="0.25">
      <c r="A17" t="s">
        <v>6267</v>
      </c>
      <c r="B17">
        <v>6</v>
      </c>
      <c r="C17" t="s">
        <v>7092</v>
      </c>
      <c r="D17" t="s">
        <v>7092</v>
      </c>
      <c r="E17" t="s">
        <v>7102</v>
      </c>
      <c r="F17" t="s">
        <v>7102</v>
      </c>
      <c r="G17" t="s">
        <v>7095</v>
      </c>
      <c r="H17" t="s">
        <v>7095</v>
      </c>
      <c r="I17" t="s">
        <v>2361</v>
      </c>
    </row>
    <row r="18" spans="1:9" ht="15" customHeight="1" x14ac:dyDescent="0.25">
      <c r="A18" t="s">
        <v>6324</v>
      </c>
      <c r="B18">
        <v>6</v>
      </c>
      <c r="C18" t="s">
        <v>7091</v>
      </c>
      <c r="D18" t="s">
        <v>7091</v>
      </c>
      <c r="E18" t="s">
        <v>7092</v>
      </c>
      <c r="F18" t="s">
        <v>7092</v>
      </c>
      <c r="G18" t="s">
        <v>7094</v>
      </c>
      <c r="H18" t="s">
        <v>7094</v>
      </c>
      <c r="I18" t="s">
        <v>2361</v>
      </c>
    </row>
    <row r="19" spans="1:9" ht="15" customHeight="1" x14ac:dyDescent="0.25">
      <c r="A19" t="s">
        <v>6328</v>
      </c>
      <c r="B19">
        <v>6</v>
      </c>
      <c r="C19" t="s">
        <v>5631</v>
      </c>
      <c r="D19" t="s">
        <v>7094</v>
      </c>
      <c r="E19" t="s">
        <v>7102</v>
      </c>
      <c r="F19" t="s">
        <v>7102</v>
      </c>
      <c r="G19" t="s">
        <v>7095</v>
      </c>
      <c r="H19" t="s">
        <v>7097</v>
      </c>
      <c r="I19" t="s">
        <v>2361</v>
      </c>
    </row>
  </sheetData>
  <pageMargins left="0.7" right="0.7" top="0.75" bottom="0.75" header="0.511811023622047" footer="0.511811023622047"/>
  <pageSetup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8"/>
  <sheetViews>
    <sheetView zoomScale="85" zoomScaleNormal="85" workbookViewId="0">
      <selection activeCell="D16" sqref="D16"/>
    </sheetView>
  </sheetViews>
  <sheetFormatPr defaultColWidth="8.7109375" defaultRowHeight="15" x14ac:dyDescent="0.25"/>
  <cols>
    <col min="1" max="1" width="24" customWidth="1"/>
    <col min="3" max="3" width="26.5703125" customWidth="1"/>
    <col min="4" max="4" width="23.85546875" customWidth="1"/>
    <col min="5" max="5" width="33.140625" bestFit="1" customWidth="1"/>
  </cols>
  <sheetData>
    <row r="1" spans="1:5" ht="15" customHeight="1" x14ac:dyDescent="0.25">
      <c r="A1" t="s">
        <v>165</v>
      </c>
      <c r="B1" t="s">
        <v>166</v>
      </c>
      <c r="C1" t="s">
        <v>7125</v>
      </c>
      <c r="D1" t="s">
        <v>171</v>
      </c>
      <c r="E1" t="s">
        <v>7126</v>
      </c>
    </row>
    <row r="2" spans="1:5" ht="15" customHeight="1" x14ac:dyDescent="0.25">
      <c r="A2" t="s">
        <v>7127</v>
      </c>
      <c r="B2">
        <v>2022</v>
      </c>
      <c r="C2" t="s">
        <v>2619</v>
      </c>
      <c r="D2" t="s">
        <v>7128</v>
      </c>
    </row>
    <row r="3" spans="1:5" ht="15" customHeight="1" x14ac:dyDescent="0.25">
      <c r="A3" t="s">
        <v>7129</v>
      </c>
      <c r="B3">
        <v>2022</v>
      </c>
      <c r="C3" t="s">
        <v>90</v>
      </c>
      <c r="D3" t="s">
        <v>7130</v>
      </c>
    </row>
    <row r="4" spans="1:5" ht="15" customHeight="1" x14ac:dyDescent="0.25">
      <c r="A4" t="s">
        <v>7131</v>
      </c>
      <c r="B4">
        <v>2024</v>
      </c>
      <c r="C4" t="s">
        <v>353</v>
      </c>
      <c r="D4" t="s">
        <v>7132</v>
      </c>
    </row>
    <row r="5" spans="1:5" ht="15" customHeight="1" x14ac:dyDescent="0.25">
      <c r="A5" t="s">
        <v>7133</v>
      </c>
      <c r="B5">
        <v>2020</v>
      </c>
      <c r="C5" t="s">
        <v>2132</v>
      </c>
      <c r="D5" t="s">
        <v>7134</v>
      </c>
    </row>
    <row r="6" spans="1:5" ht="15" customHeight="1" x14ac:dyDescent="0.25">
      <c r="A6" t="s">
        <v>7135</v>
      </c>
      <c r="B6">
        <v>2021</v>
      </c>
      <c r="C6" t="s">
        <v>2136</v>
      </c>
      <c r="D6" t="s">
        <v>7136</v>
      </c>
    </row>
    <row r="7" spans="1:5" ht="15" customHeight="1" x14ac:dyDescent="0.25">
      <c r="A7" t="s">
        <v>7137</v>
      </c>
      <c r="B7">
        <v>2024</v>
      </c>
      <c r="C7" t="s">
        <v>353</v>
      </c>
      <c r="D7" t="s">
        <v>7138</v>
      </c>
    </row>
    <row r="8" spans="1:5" x14ac:dyDescent="0.25">
      <c r="A8" t="s">
        <v>7139</v>
      </c>
      <c r="B8">
        <v>2024</v>
      </c>
      <c r="C8" t="s">
        <v>353</v>
      </c>
      <c r="E8" s="10" t="s">
        <v>7140</v>
      </c>
    </row>
  </sheetData>
  <hyperlinks>
    <hyperlink ref="E8" r:id="rId1" xr:uid="{00000000-0004-0000-2A00-000000000000}"/>
  </hyperlinks>
  <pageMargins left="0.7" right="0.7" top="0.75" bottom="0.75" header="0.511811023622047" footer="0.511811023622047"/>
  <pageSetup orientation="portrait" horizontalDpi="300" verticalDpi="300"/>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1"/>
  <sheetViews>
    <sheetView zoomScale="85" zoomScaleNormal="85" workbookViewId="0">
      <selection activeCell="B29" sqref="B29"/>
    </sheetView>
  </sheetViews>
  <sheetFormatPr defaultColWidth="8.7109375" defaultRowHeight="15" x14ac:dyDescent="0.25"/>
  <cols>
    <col min="1" max="1" width="9" customWidth="1"/>
    <col min="2" max="2" width="125.28515625" customWidth="1"/>
  </cols>
  <sheetData>
    <row r="1" spans="1:3" ht="15" customHeight="1" x14ac:dyDescent="0.25">
      <c r="A1" t="s">
        <v>165</v>
      </c>
      <c r="B1" t="s">
        <v>3447</v>
      </c>
      <c r="C1" t="s">
        <v>167</v>
      </c>
    </row>
    <row r="2" spans="1:3" ht="15" customHeight="1" x14ac:dyDescent="0.25">
      <c r="A2" t="s">
        <v>7141</v>
      </c>
      <c r="B2" t="s">
        <v>7142</v>
      </c>
      <c r="C2" t="s">
        <v>4006</v>
      </c>
    </row>
    <row r="3" spans="1:3" ht="15" customHeight="1" x14ac:dyDescent="0.25">
      <c r="A3" t="s">
        <v>7143</v>
      </c>
      <c r="B3" t="s">
        <v>7144</v>
      </c>
      <c r="C3" t="s">
        <v>4006</v>
      </c>
    </row>
    <row r="4" spans="1:3" ht="15" customHeight="1" x14ac:dyDescent="0.25">
      <c r="A4" t="s">
        <v>4366</v>
      </c>
      <c r="B4" t="s">
        <v>7145</v>
      </c>
      <c r="C4" t="s">
        <v>4023</v>
      </c>
    </row>
    <row r="5" spans="1:3" ht="15" customHeight="1" x14ac:dyDescent="0.25">
      <c r="A5" t="s">
        <v>3983</v>
      </c>
      <c r="B5" t="s">
        <v>7146</v>
      </c>
      <c r="C5" t="s">
        <v>4006</v>
      </c>
    </row>
    <row r="6" spans="1:3" ht="15" customHeight="1" x14ac:dyDescent="0.25">
      <c r="A6" t="s">
        <v>7147</v>
      </c>
      <c r="B6" t="s">
        <v>7148</v>
      </c>
      <c r="C6" t="s">
        <v>4023</v>
      </c>
    </row>
    <row r="7" spans="1:3" ht="15" customHeight="1" x14ac:dyDescent="0.25">
      <c r="A7" t="s">
        <v>7149</v>
      </c>
      <c r="B7" t="s">
        <v>7150</v>
      </c>
      <c r="C7" t="s">
        <v>4006</v>
      </c>
    </row>
    <row r="8" spans="1:3" ht="15" customHeight="1" x14ac:dyDescent="0.25">
      <c r="A8" t="s">
        <v>7151</v>
      </c>
      <c r="B8" t="s">
        <v>7152</v>
      </c>
      <c r="C8" t="s">
        <v>4006</v>
      </c>
    </row>
    <row r="9" spans="1:3" ht="15" customHeight="1" x14ac:dyDescent="0.25">
      <c r="A9" t="s">
        <v>7153</v>
      </c>
      <c r="B9" t="s">
        <v>7154</v>
      </c>
      <c r="C9" t="s">
        <v>4006</v>
      </c>
    </row>
    <row r="10" spans="1:3" ht="15" customHeight="1" x14ac:dyDescent="0.25">
      <c r="A10" t="s">
        <v>7155</v>
      </c>
      <c r="B10" t="s">
        <v>7156</v>
      </c>
      <c r="C10" t="s">
        <v>4034</v>
      </c>
    </row>
    <row r="11" spans="1:3" ht="15" customHeight="1" x14ac:dyDescent="0.25">
      <c r="A11" t="s">
        <v>7157</v>
      </c>
      <c r="B11" t="s">
        <v>7158</v>
      </c>
      <c r="C11" t="s">
        <v>4006</v>
      </c>
    </row>
  </sheetData>
  <pageMargins left="0.7" right="0.7" top="0.75" bottom="0.75" header="0.511811023622047" footer="0.511811023622047"/>
  <pageSetup orientation="portrait" horizontalDpi="300" verticalDpi="300"/>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61"/>
  <sheetViews>
    <sheetView topLeftCell="A16" zoomScale="85" zoomScaleNormal="85" workbookViewId="0">
      <selection activeCell="E61" sqref="E61"/>
    </sheetView>
  </sheetViews>
  <sheetFormatPr defaultColWidth="8.7109375" defaultRowHeight="15" x14ac:dyDescent="0.25"/>
  <cols>
    <col min="1" max="1" width="24" customWidth="1"/>
    <col min="2" max="2" width="11.5703125" customWidth="1"/>
    <col min="3" max="3" width="11.28515625" customWidth="1"/>
    <col min="4" max="4" width="28.85546875" customWidth="1"/>
    <col min="5" max="5" width="149.5703125" customWidth="1"/>
    <col min="6" max="6" width="12.42578125" customWidth="1"/>
  </cols>
  <sheetData>
    <row r="1" spans="1:6" ht="15" customHeight="1" x14ac:dyDescent="0.25">
      <c r="A1" t="s">
        <v>165</v>
      </c>
      <c r="B1" t="s">
        <v>7159</v>
      </c>
      <c r="C1" t="s">
        <v>4576</v>
      </c>
      <c r="D1" t="s">
        <v>7160</v>
      </c>
      <c r="E1" t="s">
        <v>3447</v>
      </c>
      <c r="F1" t="s">
        <v>167</v>
      </c>
    </row>
    <row r="2" spans="1:6" ht="15" customHeight="1" x14ac:dyDescent="0.25">
      <c r="A2" t="s">
        <v>7161</v>
      </c>
      <c r="B2" t="s">
        <v>5002</v>
      </c>
      <c r="C2" t="s">
        <v>4342</v>
      </c>
      <c r="D2" t="s">
        <v>7162</v>
      </c>
      <c r="E2" t="s">
        <v>7163</v>
      </c>
      <c r="F2" t="s">
        <v>7164</v>
      </c>
    </row>
    <row r="3" spans="1:6" ht="15" customHeight="1" x14ac:dyDescent="0.25">
      <c r="A3" t="s">
        <v>7165</v>
      </c>
      <c r="B3" t="s">
        <v>5002</v>
      </c>
      <c r="C3" t="s">
        <v>4346</v>
      </c>
      <c r="D3" t="s">
        <v>7162</v>
      </c>
      <c r="E3" t="s">
        <v>7166</v>
      </c>
      <c r="F3" t="s">
        <v>7164</v>
      </c>
    </row>
    <row r="4" spans="1:6" ht="15" customHeight="1" x14ac:dyDescent="0.25">
      <c r="A4" t="s">
        <v>7167</v>
      </c>
      <c r="B4" t="s">
        <v>5002</v>
      </c>
      <c r="C4" t="s">
        <v>5005</v>
      </c>
      <c r="D4" t="s">
        <v>7162</v>
      </c>
      <c r="E4" t="s">
        <v>7168</v>
      </c>
      <c r="F4" t="s">
        <v>7164</v>
      </c>
    </row>
    <row r="5" spans="1:6" ht="15" customHeight="1" x14ac:dyDescent="0.25">
      <c r="A5" t="s">
        <v>7169</v>
      </c>
      <c r="B5" t="s">
        <v>5002</v>
      </c>
      <c r="C5" t="s">
        <v>4342</v>
      </c>
      <c r="D5" t="s">
        <v>7162</v>
      </c>
      <c r="E5" t="s">
        <v>7170</v>
      </c>
      <c r="F5" t="s">
        <v>7164</v>
      </c>
    </row>
    <row r="6" spans="1:6" ht="15" customHeight="1" x14ac:dyDescent="0.25">
      <c r="A6" t="s">
        <v>7171</v>
      </c>
      <c r="B6" t="s">
        <v>5002</v>
      </c>
      <c r="C6" t="s">
        <v>4346</v>
      </c>
      <c r="D6" t="s">
        <v>7162</v>
      </c>
      <c r="E6" t="s">
        <v>7172</v>
      </c>
      <c r="F6" t="s">
        <v>7164</v>
      </c>
    </row>
    <row r="7" spans="1:6" ht="15" customHeight="1" x14ac:dyDescent="0.25">
      <c r="A7" t="s">
        <v>7173</v>
      </c>
      <c r="B7" t="s">
        <v>5002</v>
      </c>
      <c r="C7" t="s">
        <v>5005</v>
      </c>
      <c r="D7" t="s">
        <v>7162</v>
      </c>
      <c r="E7" t="s">
        <v>7174</v>
      </c>
      <c r="F7" t="s">
        <v>7164</v>
      </c>
    </row>
    <row r="8" spans="1:6" ht="15" customHeight="1" x14ac:dyDescent="0.25">
      <c r="A8" t="s">
        <v>7175</v>
      </c>
      <c r="B8" t="s">
        <v>5002</v>
      </c>
      <c r="C8" t="s">
        <v>4342</v>
      </c>
      <c r="D8" t="s">
        <v>7176</v>
      </c>
      <c r="E8" t="s">
        <v>7177</v>
      </c>
      <c r="F8" t="s">
        <v>7164</v>
      </c>
    </row>
    <row r="9" spans="1:6" ht="15" customHeight="1" x14ac:dyDescent="0.25">
      <c r="A9" t="s">
        <v>7178</v>
      </c>
      <c r="B9" t="s">
        <v>5002</v>
      </c>
      <c r="C9" t="s">
        <v>4346</v>
      </c>
      <c r="D9" t="s">
        <v>7162</v>
      </c>
      <c r="E9" t="s">
        <v>7177</v>
      </c>
      <c r="F9" t="s">
        <v>7164</v>
      </c>
    </row>
    <row r="10" spans="1:6" ht="15" customHeight="1" x14ac:dyDescent="0.25">
      <c r="A10" t="s">
        <v>7179</v>
      </c>
      <c r="B10" t="s">
        <v>5002</v>
      </c>
      <c r="C10" t="s">
        <v>5005</v>
      </c>
      <c r="D10" t="s">
        <v>7180</v>
      </c>
      <c r="E10" t="s">
        <v>7177</v>
      </c>
      <c r="F10" t="s">
        <v>7164</v>
      </c>
    </row>
    <row r="11" spans="1:6" ht="15" customHeight="1" x14ac:dyDescent="0.25">
      <c r="A11" t="s">
        <v>7181</v>
      </c>
      <c r="B11" t="s">
        <v>3991</v>
      </c>
      <c r="C11" t="s">
        <v>4342</v>
      </c>
      <c r="D11" t="s">
        <v>7176</v>
      </c>
      <c r="E11" t="s">
        <v>7182</v>
      </c>
      <c r="F11" t="s">
        <v>7164</v>
      </c>
    </row>
    <row r="12" spans="1:6" ht="15" customHeight="1" x14ac:dyDescent="0.25">
      <c r="A12" t="s">
        <v>7183</v>
      </c>
      <c r="B12" t="s">
        <v>3991</v>
      </c>
      <c r="C12" t="s">
        <v>4346</v>
      </c>
      <c r="D12" t="s">
        <v>7176</v>
      </c>
      <c r="E12" t="s">
        <v>7184</v>
      </c>
      <c r="F12" t="s">
        <v>7164</v>
      </c>
    </row>
    <row r="13" spans="1:6" ht="15" customHeight="1" x14ac:dyDescent="0.25">
      <c r="A13" t="s">
        <v>7185</v>
      </c>
      <c r="B13" t="s">
        <v>3991</v>
      </c>
      <c r="C13" t="s">
        <v>5005</v>
      </c>
      <c r="D13" t="s">
        <v>7176</v>
      </c>
      <c r="E13" t="s">
        <v>7186</v>
      </c>
      <c r="F13" t="s">
        <v>7164</v>
      </c>
    </row>
    <row r="14" spans="1:6" ht="15" customHeight="1" x14ac:dyDescent="0.25">
      <c r="A14" t="s">
        <v>7187</v>
      </c>
      <c r="B14" t="s">
        <v>6847</v>
      </c>
      <c r="C14" t="s">
        <v>4342</v>
      </c>
      <c r="D14" t="s">
        <v>7188</v>
      </c>
      <c r="E14" t="s">
        <v>7189</v>
      </c>
      <c r="F14" t="s">
        <v>3825</v>
      </c>
    </row>
    <row r="15" spans="1:6" ht="15" customHeight="1" x14ac:dyDescent="0.25">
      <c r="A15" t="s">
        <v>7190</v>
      </c>
      <c r="B15" t="s">
        <v>6847</v>
      </c>
      <c r="C15" t="s">
        <v>4346</v>
      </c>
      <c r="D15" t="s">
        <v>7191</v>
      </c>
      <c r="E15" t="s">
        <v>7189</v>
      </c>
      <c r="F15" t="s">
        <v>3825</v>
      </c>
    </row>
    <row r="16" spans="1:6" ht="15" customHeight="1" x14ac:dyDescent="0.25">
      <c r="A16" t="s">
        <v>7192</v>
      </c>
      <c r="B16" t="s">
        <v>6847</v>
      </c>
      <c r="C16" t="s">
        <v>5005</v>
      </c>
      <c r="D16" t="s">
        <v>7193</v>
      </c>
      <c r="E16" t="s">
        <v>7189</v>
      </c>
      <c r="F16" t="s">
        <v>3825</v>
      </c>
    </row>
    <row r="17" spans="1:6" ht="15" customHeight="1" x14ac:dyDescent="0.25">
      <c r="A17" t="s">
        <v>7194</v>
      </c>
      <c r="B17" t="s">
        <v>6847</v>
      </c>
      <c r="C17" t="s">
        <v>4342</v>
      </c>
      <c r="D17" t="s">
        <v>7195</v>
      </c>
      <c r="E17" t="s">
        <v>7196</v>
      </c>
      <c r="F17" t="s">
        <v>7197</v>
      </c>
    </row>
    <row r="18" spans="1:6" ht="15" customHeight="1" x14ac:dyDescent="0.25">
      <c r="A18" t="s">
        <v>7198</v>
      </c>
      <c r="B18" t="s">
        <v>6847</v>
      </c>
      <c r="C18" t="s">
        <v>4346</v>
      </c>
      <c r="D18" t="s">
        <v>7195</v>
      </c>
      <c r="E18" t="s">
        <v>7199</v>
      </c>
      <c r="F18" t="s">
        <v>7197</v>
      </c>
    </row>
    <row r="19" spans="1:6" ht="15" customHeight="1" x14ac:dyDescent="0.25">
      <c r="A19" t="s">
        <v>7200</v>
      </c>
      <c r="B19" t="s">
        <v>6847</v>
      </c>
      <c r="C19" t="s">
        <v>5005</v>
      </c>
      <c r="D19" t="s">
        <v>7195</v>
      </c>
      <c r="E19" t="s">
        <v>7201</v>
      </c>
      <c r="F19" t="s">
        <v>7197</v>
      </c>
    </row>
    <row r="20" spans="1:6" ht="15" customHeight="1" x14ac:dyDescent="0.25">
      <c r="A20" t="s">
        <v>7202</v>
      </c>
      <c r="B20" t="s">
        <v>6847</v>
      </c>
      <c r="C20" t="s">
        <v>4342</v>
      </c>
      <c r="D20" t="s">
        <v>7203</v>
      </c>
      <c r="E20" t="s">
        <v>7204</v>
      </c>
      <c r="F20" t="s">
        <v>7197</v>
      </c>
    </row>
    <row r="21" spans="1:6" ht="15" customHeight="1" x14ac:dyDescent="0.25">
      <c r="A21" t="s">
        <v>7205</v>
      </c>
      <c r="B21" t="s">
        <v>6847</v>
      </c>
      <c r="C21" t="s">
        <v>4346</v>
      </c>
      <c r="D21" t="s">
        <v>7206</v>
      </c>
      <c r="E21" t="s">
        <v>7204</v>
      </c>
      <c r="F21" t="s">
        <v>7197</v>
      </c>
    </row>
    <row r="22" spans="1:6" ht="15" customHeight="1" x14ac:dyDescent="0.25">
      <c r="A22" t="s">
        <v>7207</v>
      </c>
      <c r="B22" t="s">
        <v>6847</v>
      </c>
      <c r="C22" t="s">
        <v>5005</v>
      </c>
      <c r="D22" t="s">
        <v>7208</v>
      </c>
      <c r="E22" t="s">
        <v>7204</v>
      </c>
      <c r="F22" t="s">
        <v>7197</v>
      </c>
    </row>
    <row r="23" spans="1:6" ht="15" customHeight="1" x14ac:dyDescent="0.25">
      <c r="A23" t="s">
        <v>7209</v>
      </c>
      <c r="B23" t="s">
        <v>3974</v>
      </c>
      <c r="C23" t="s">
        <v>4342</v>
      </c>
      <c r="D23" t="s">
        <v>7188</v>
      </c>
      <c r="E23" t="s">
        <v>7210</v>
      </c>
      <c r="F23" t="s">
        <v>3825</v>
      </c>
    </row>
    <row r="24" spans="1:6" ht="15" customHeight="1" x14ac:dyDescent="0.25">
      <c r="A24" t="s">
        <v>7211</v>
      </c>
      <c r="B24" t="s">
        <v>3974</v>
      </c>
      <c r="C24" t="s">
        <v>4346</v>
      </c>
      <c r="D24" t="s">
        <v>7188</v>
      </c>
      <c r="E24" t="s">
        <v>7212</v>
      </c>
      <c r="F24" t="s">
        <v>3825</v>
      </c>
    </row>
    <row r="25" spans="1:6" ht="15" customHeight="1" x14ac:dyDescent="0.25">
      <c r="A25" t="s">
        <v>7213</v>
      </c>
      <c r="B25" t="s">
        <v>3974</v>
      </c>
      <c r="C25" t="s">
        <v>5005</v>
      </c>
      <c r="D25" t="s">
        <v>7188</v>
      </c>
      <c r="E25" t="s">
        <v>7214</v>
      </c>
      <c r="F25" t="s">
        <v>3825</v>
      </c>
    </row>
    <row r="26" spans="1:6" ht="15" customHeight="1" x14ac:dyDescent="0.25">
      <c r="A26" t="s">
        <v>7215</v>
      </c>
      <c r="B26" t="s">
        <v>3974</v>
      </c>
      <c r="C26" t="s">
        <v>4342</v>
      </c>
      <c r="D26" t="s">
        <v>7216</v>
      </c>
      <c r="E26" t="s">
        <v>7217</v>
      </c>
      <c r="F26" t="s">
        <v>7197</v>
      </c>
    </row>
    <row r="27" spans="1:6" ht="15" customHeight="1" x14ac:dyDescent="0.25">
      <c r="A27" t="s">
        <v>7218</v>
      </c>
      <c r="B27" t="s">
        <v>3974</v>
      </c>
      <c r="C27" t="s">
        <v>4346</v>
      </c>
      <c r="D27" t="s">
        <v>7219</v>
      </c>
      <c r="E27" t="s">
        <v>7217</v>
      </c>
      <c r="F27" t="s">
        <v>7197</v>
      </c>
    </row>
    <row r="28" spans="1:6" ht="15" customHeight="1" x14ac:dyDescent="0.25">
      <c r="A28" t="s">
        <v>7220</v>
      </c>
      <c r="B28" t="s">
        <v>3974</v>
      </c>
      <c r="C28" t="s">
        <v>5005</v>
      </c>
      <c r="D28" t="s">
        <v>7221</v>
      </c>
      <c r="E28" t="s">
        <v>7217</v>
      </c>
      <c r="F28" t="s">
        <v>7197</v>
      </c>
    </row>
    <row r="29" spans="1:6" ht="15" customHeight="1" x14ac:dyDescent="0.25">
      <c r="A29" t="s">
        <v>7222</v>
      </c>
      <c r="B29" t="s">
        <v>3974</v>
      </c>
      <c r="C29" t="s">
        <v>4342</v>
      </c>
      <c r="D29" t="s">
        <v>7223</v>
      </c>
      <c r="E29" t="s">
        <v>7224</v>
      </c>
      <c r="F29" t="s">
        <v>7197</v>
      </c>
    </row>
    <row r="30" spans="1:6" ht="15" customHeight="1" x14ac:dyDescent="0.25">
      <c r="A30" t="s">
        <v>7225</v>
      </c>
      <c r="B30" t="s">
        <v>3974</v>
      </c>
      <c r="C30" t="s">
        <v>4346</v>
      </c>
      <c r="D30" t="s">
        <v>7226</v>
      </c>
      <c r="E30" t="s">
        <v>7224</v>
      </c>
      <c r="F30" t="s">
        <v>7197</v>
      </c>
    </row>
    <row r="31" spans="1:6" ht="15" customHeight="1" x14ac:dyDescent="0.25">
      <c r="A31" t="s">
        <v>7227</v>
      </c>
      <c r="B31" t="s">
        <v>3974</v>
      </c>
      <c r="C31" t="s">
        <v>5005</v>
      </c>
      <c r="D31" t="s">
        <v>7228</v>
      </c>
      <c r="E31" t="s">
        <v>7224</v>
      </c>
      <c r="F31" t="s">
        <v>7197</v>
      </c>
    </row>
    <row r="32" spans="1:6" ht="15" customHeight="1" x14ac:dyDescent="0.25">
      <c r="A32" t="s">
        <v>7229</v>
      </c>
      <c r="B32" t="s">
        <v>3991</v>
      </c>
      <c r="C32" t="s">
        <v>4342</v>
      </c>
      <c r="D32" t="s">
        <v>7230</v>
      </c>
      <c r="E32" t="s">
        <v>7231</v>
      </c>
      <c r="F32" t="s">
        <v>7197</v>
      </c>
    </row>
    <row r="33" spans="1:6" ht="15" customHeight="1" x14ac:dyDescent="0.25">
      <c r="A33" t="s">
        <v>7232</v>
      </c>
      <c r="B33" t="s">
        <v>3991</v>
      </c>
      <c r="C33" t="s">
        <v>4346</v>
      </c>
      <c r="D33" t="s">
        <v>7230</v>
      </c>
      <c r="E33" t="s">
        <v>7231</v>
      </c>
      <c r="F33" t="s">
        <v>7197</v>
      </c>
    </row>
    <row r="34" spans="1:6" ht="15" customHeight="1" x14ac:dyDescent="0.25">
      <c r="A34" t="s">
        <v>7233</v>
      </c>
      <c r="B34" t="s">
        <v>3991</v>
      </c>
      <c r="C34" t="s">
        <v>5005</v>
      </c>
      <c r="D34" t="s">
        <v>7230</v>
      </c>
      <c r="E34" t="s">
        <v>7231</v>
      </c>
      <c r="F34" t="s">
        <v>7197</v>
      </c>
    </row>
    <row r="35" spans="1:6" ht="15" customHeight="1" x14ac:dyDescent="0.25">
      <c r="A35" t="s">
        <v>7234</v>
      </c>
      <c r="B35" t="s">
        <v>5002</v>
      </c>
      <c r="C35" t="s">
        <v>4342</v>
      </c>
      <c r="D35" t="s">
        <v>7176</v>
      </c>
      <c r="E35" t="s">
        <v>7235</v>
      </c>
      <c r="F35" t="s">
        <v>7164</v>
      </c>
    </row>
    <row r="36" spans="1:6" ht="15" customHeight="1" x14ac:dyDescent="0.25">
      <c r="A36" t="s">
        <v>7236</v>
      </c>
      <c r="B36" t="s">
        <v>5002</v>
      </c>
      <c r="C36" t="s">
        <v>4346</v>
      </c>
      <c r="D36" t="s">
        <v>7162</v>
      </c>
      <c r="E36" t="s">
        <v>7235</v>
      </c>
      <c r="F36" t="s">
        <v>7164</v>
      </c>
    </row>
    <row r="37" spans="1:6" ht="15" customHeight="1" x14ac:dyDescent="0.25">
      <c r="A37" t="s">
        <v>7237</v>
      </c>
      <c r="B37" t="s">
        <v>5002</v>
      </c>
      <c r="C37" t="s">
        <v>5005</v>
      </c>
      <c r="D37" t="s">
        <v>7180</v>
      </c>
      <c r="E37" t="s">
        <v>7235</v>
      </c>
      <c r="F37" t="s">
        <v>7164</v>
      </c>
    </row>
    <row r="38" spans="1:6" ht="15" customHeight="1" x14ac:dyDescent="0.25">
      <c r="A38" t="s">
        <v>7238</v>
      </c>
      <c r="B38" t="s">
        <v>3991</v>
      </c>
      <c r="C38" t="s">
        <v>4342</v>
      </c>
      <c r="D38" t="s">
        <v>7176</v>
      </c>
      <c r="E38" t="s">
        <v>7239</v>
      </c>
      <c r="F38" t="s">
        <v>7164</v>
      </c>
    </row>
    <row r="39" spans="1:6" ht="15" customHeight="1" x14ac:dyDescent="0.25">
      <c r="A39" t="s">
        <v>7240</v>
      </c>
      <c r="B39" t="s">
        <v>3991</v>
      </c>
      <c r="C39" t="s">
        <v>4346</v>
      </c>
      <c r="D39" t="s">
        <v>7162</v>
      </c>
      <c r="E39" t="s">
        <v>7239</v>
      </c>
      <c r="F39" t="s">
        <v>7164</v>
      </c>
    </row>
    <row r="40" spans="1:6" ht="15" customHeight="1" x14ac:dyDescent="0.25">
      <c r="A40" t="s">
        <v>7241</v>
      </c>
      <c r="B40" t="s">
        <v>3991</v>
      </c>
      <c r="C40" t="s">
        <v>5005</v>
      </c>
      <c r="D40" t="s">
        <v>7180</v>
      </c>
      <c r="E40" t="s">
        <v>7239</v>
      </c>
      <c r="F40" t="s">
        <v>7164</v>
      </c>
    </row>
    <row r="41" spans="1:6" ht="15" customHeight="1" x14ac:dyDescent="0.25">
      <c r="A41" t="s">
        <v>7242</v>
      </c>
      <c r="B41" t="s">
        <v>5002</v>
      </c>
      <c r="C41" t="s">
        <v>4342</v>
      </c>
      <c r="D41" t="s">
        <v>7180</v>
      </c>
      <c r="E41" t="s">
        <v>7243</v>
      </c>
      <c r="F41" t="s">
        <v>7164</v>
      </c>
    </row>
    <row r="42" spans="1:6" ht="15" customHeight="1" x14ac:dyDescent="0.25">
      <c r="A42" t="s">
        <v>7244</v>
      </c>
      <c r="B42" t="s">
        <v>5002</v>
      </c>
      <c r="C42" t="s">
        <v>4346</v>
      </c>
      <c r="D42" t="s">
        <v>7180</v>
      </c>
      <c r="E42" t="s">
        <v>7245</v>
      </c>
      <c r="F42" t="s">
        <v>7164</v>
      </c>
    </row>
    <row r="43" spans="1:6" ht="15" customHeight="1" x14ac:dyDescent="0.25">
      <c r="A43" t="s">
        <v>7246</v>
      </c>
      <c r="B43" t="s">
        <v>5002</v>
      </c>
      <c r="C43" t="s">
        <v>5005</v>
      </c>
      <c r="D43" t="s">
        <v>7180</v>
      </c>
      <c r="E43" t="s">
        <v>7247</v>
      </c>
      <c r="F43" t="s">
        <v>7164</v>
      </c>
    </row>
    <row r="44" spans="1:6" ht="15" customHeight="1" x14ac:dyDescent="0.25">
      <c r="A44" t="s">
        <v>7248</v>
      </c>
      <c r="B44" t="s">
        <v>6847</v>
      </c>
      <c r="C44" t="s">
        <v>4342</v>
      </c>
      <c r="D44" t="s">
        <v>7176</v>
      </c>
      <c r="E44" t="s">
        <v>7249</v>
      </c>
      <c r="F44" t="s">
        <v>7164</v>
      </c>
    </row>
    <row r="45" spans="1:6" ht="15" customHeight="1" x14ac:dyDescent="0.25">
      <c r="A45" t="s">
        <v>7250</v>
      </c>
      <c r="B45" t="s">
        <v>6847</v>
      </c>
      <c r="C45" t="s">
        <v>4346</v>
      </c>
      <c r="D45" t="s">
        <v>7162</v>
      </c>
      <c r="E45" t="s">
        <v>7249</v>
      </c>
      <c r="F45" t="s">
        <v>7164</v>
      </c>
    </row>
    <row r="46" spans="1:6" ht="15" customHeight="1" x14ac:dyDescent="0.25">
      <c r="A46" t="s">
        <v>7251</v>
      </c>
      <c r="B46" t="s">
        <v>6847</v>
      </c>
      <c r="C46" t="s">
        <v>5005</v>
      </c>
      <c r="D46" t="s">
        <v>7180</v>
      </c>
      <c r="E46" t="s">
        <v>7249</v>
      </c>
      <c r="F46" t="s">
        <v>7164</v>
      </c>
    </row>
    <row r="47" spans="1:6" ht="15" customHeight="1" x14ac:dyDescent="0.25">
      <c r="A47" t="s">
        <v>7252</v>
      </c>
      <c r="B47" t="s">
        <v>3974</v>
      </c>
      <c r="C47" t="s">
        <v>4342</v>
      </c>
      <c r="D47" t="s">
        <v>7223</v>
      </c>
      <c r="E47" t="s">
        <v>7253</v>
      </c>
      <c r="F47" t="s">
        <v>7197</v>
      </c>
    </row>
    <row r="48" spans="1:6" ht="15" customHeight="1" x14ac:dyDescent="0.25">
      <c r="A48" t="s">
        <v>7254</v>
      </c>
      <c r="B48" t="s">
        <v>3974</v>
      </c>
      <c r="C48" t="s">
        <v>4346</v>
      </c>
      <c r="D48" t="s">
        <v>7226</v>
      </c>
      <c r="E48" t="s">
        <v>7255</v>
      </c>
      <c r="F48" t="s">
        <v>7197</v>
      </c>
    </row>
    <row r="49" spans="1:6" ht="15" customHeight="1" x14ac:dyDescent="0.25">
      <c r="A49" t="s">
        <v>7256</v>
      </c>
      <c r="B49" t="s">
        <v>3974</v>
      </c>
      <c r="C49" t="s">
        <v>5005</v>
      </c>
      <c r="D49" t="s">
        <v>7228</v>
      </c>
      <c r="E49" t="s">
        <v>7257</v>
      </c>
      <c r="F49" t="s">
        <v>7197</v>
      </c>
    </row>
    <row r="50" spans="1:6" ht="15" customHeight="1" x14ac:dyDescent="0.25">
      <c r="A50" t="s">
        <v>7258</v>
      </c>
      <c r="B50" t="s">
        <v>3991</v>
      </c>
      <c r="C50" t="s">
        <v>4342</v>
      </c>
      <c r="D50" t="s">
        <v>7176</v>
      </c>
      <c r="E50" t="s">
        <v>7259</v>
      </c>
      <c r="F50" t="s">
        <v>7164</v>
      </c>
    </row>
    <row r="51" spans="1:6" ht="15" customHeight="1" x14ac:dyDescent="0.25">
      <c r="A51" t="s">
        <v>7260</v>
      </c>
      <c r="B51" t="s">
        <v>3991</v>
      </c>
      <c r="C51" t="s">
        <v>4346</v>
      </c>
      <c r="D51" t="s">
        <v>7162</v>
      </c>
      <c r="E51" t="s">
        <v>7259</v>
      </c>
      <c r="F51" t="s">
        <v>7164</v>
      </c>
    </row>
    <row r="52" spans="1:6" ht="15" customHeight="1" x14ac:dyDescent="0.25">
      <c r="A52" t="s">
        <v>7261</v>
      </c>
      <c r="B52" t="s">
        <v>3991</v>
      </c>
      <c r="C52" t="s">
        <v>5005</v>
      </c>
      <c r="D52" t="s">
        <v>7180</v>
      </c>
      <c r="E52" t="s">
        <v>7259</v>
      </c>
      <c r="F52" t="s">
        <v>7164</v>
      </c>
    </row>
    <row r="53" spans="1:6" ht="15" customHeight="1" x14ac:dyDescent="0.25">
      <c r="A53" t="s">
        <v>7262</v>
      </c>
      <c r="B53" t="s">
        <v>3974</v>
      </c>
      <c r="C53" t="s">
        <v>4342</v>
      </c>
      <c r="D53" t="s">
        <v>7263</v>
      </c>
      <c r="E53" t="s">
        <v>7264</v>
      </c>
      <c r="F53" t="s">
        <v>7197</v>
      </c>
    </row>
    <row r="54" spans="1:6" ht="15" customHeight="1" x14ac:dyDescent="0.25">
      <c r="A54" t="s">
        <v>7265</v>
      </c>
      <c r="B54" t="s">
        <v>3974</v>
      </c>
      <c r="C54" t="s">
        <v>4346</v>
      </c>
      <c r="D54" t="s">
        <v>7266</v>
      </c>
      <c r="E54" t="s">
        <v>7264</v>
      </c>
      <c r="F54" t="s">
        <v>7197</v>
      </c>
    </row>
    <row r="55" spans="1:6" ht="15" customHeight="1" x14ac:dyDescent="0.25">
      <c r="A55" t="s">
        <v>7267</v>
      </c>
      <c r="B55" t="s">
        <v>3974</v>
      </c>
      <c r="C55" t="s">
        <v>5005</v>
      </c>
      <c r="D55" t="s">
        <v>7268</v>
      </c>
      <c r="E55" t="s">
        <v>7264</v>
      </c>
      <c r="F55" t="s">
        <v>7197</v>
      </c>
    </row>
    <row r="56" spans="1:6" ht="15" customHeight="1" x14ac:dyDescent="0.25">
      <c r="A56" t="s">
        <v>7269</v>
      </c>
      <c r="B56" t="s">
        <v>5002</v>
      </c>
      <c r="C56" t="s">
        <v>4342</v>
      </c>
      <c r="D56" t="s">
        <v>7270</v>
      </c>
      <c r="E56" t="s">
        <v>7271</v>
      </c>
      <c r="F56" t="s">
        <v>7197</v>
      </c>
    </row>
    <row r="57" spans="1:6" ht="15" customHeight="1" x14ac:dyDescent="0.25">
      <c r="A57" t="s">
        <v>7272</v>
      </c>
      <c r="B57" t="s">
        <v>5002</v>
      </c>
      <c r="C57" t="s">
        <v>4346</v>
      </c>
      <c r="D57" t="s">
        <v>7273</v>
      </c>
      <c r="E57" t="s">
        <v>7271</v>
      </c>
      <c r="F57" t="s">
        <v>7197</v>
      </c>
    </row>
    <row r="58" spans="1:6" ht="15" customHeight="1" x14ac:dyDescent="0.25">
      <c r="A58" t="s">
        <v>7274</v>
      </c>
      <c r="B58" t="s">
        <v>5002</v>
      </c>
      <c r="C58" t="s">
        <v>5005</v>
      </c>
      <c r="D58" t="s">
        <v>7275</v>
      </c>
      <c r="E58" t="s">
        <v>7271</v>
      </c>
      <c r="F58" t="s">
        <v>7197</v>
      </c>
    </row>
    <row r="59" spans="1:6" ht="15" customHeight="1" x14ac:dyDescent="0.25">
      <c r="A59" t="s">
        <v>7276</v>
      </c>
      <c r="B59" t="s">
        <v>5002</v>
      </c>
      <c r="C59" t="s">
        <v>4342</v>
      </c>
      <c r="D59" t="s">
        <v>7176</v>
      </c>
      <c r="E59" t="s">
        <v>7277</v>
      </c>
      <c r="F59" t="s">
        <v>3825</v>
      </c>
    </row>
    <row r="60" spans="1:6" ht="15" customHeight="1" x14ac:dyDescent="0.25">
      <c r="A60" t="s">
        <v>7278</v>
      </c>
      <c r="B60" t="s">
        <v>5002</v>
      </c>
      <c r="C60" t="s">
        <v>4346</v>
      </c>
      <c r="D60" t="s">
        <v>7162</v>
      </c>
      <c r="E60" t="s">
        <v>7277</v>
      </c>
      <c r="F60" t="s">
        <v>3825</v>
      </c>
    </row>
    <row r="61" spans="1:6" ht="15" customHeight="1" x14ac:dyDescent="0.25">
      <c r="A61" t="s">
        <v>7279</v>
      </c>
      <c r="B61" t="s">
        <v>5002</v>
      </c>
      <c r="C61" t="s">
        <v>5005</v>
      </c>
      <c r="D61" t="s">
        <v>7180</v>
      </c>
      <c r="E61" t="s">
        <v>7277</v>
      </c>
      <c r="F61" t="s">
        <v>3825</v>
      </c>
    </row>
  </sheetData>
  <pageMargins left="0.7" right="0.7" top="0.75" bottom="0.75" header="0.511811023622047" footer="0.511811023622047"/>
  <pageSetup orientation="portrait" horizontalDpi="300" verticalDpi="300"/>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42"/>
  <sheetViews>
    <sheetView topLeftCell="A34" zoomScale="85" zoomScaleNormal="85" workbookViewId="0">
      <selection activeCell="G38" sqref="G38"/>
    </sheetView>
  </sheetViews>
  <sheetFormatPr defaultColWidth="8.7109375" defaultRowHeight="15" x14ac:dyDescent="0.25"/>
  <cols>
    <col min="1" max="1" width="58.85546875" customWidth="1"/>
    <col min="2" max="2" width="11" customWidth="1"/>
  </cols>
  <sheetData>
    <row r="1" spans="1:2" ht="15" customHeight="1" x14ac:dyDescent="0.25">
      <c r="A1" t="s">
        <v>3731</v>
      </c>
      <c r="B1" t="s">
        <v>3727</v>
      </c>
    </row>
    <row r="2" spans="1:2" ht="15" customHeight="1" x14ac:dyDescent="0.25">
      <c r="A2" t="s">
        <v>7280</v>
      </c>
      <c r="B2" t="s">
        <v>4924</v>
      </c>
    </row>
    <row r="3" spans="1:2" ht="15" customHeight="1" x14ac:dyDescent="0.25">
      <c r="A3" t="s">
        <v>7281</v>
      </c>
      <c r="B3" t="s">
        <v>4924</v>
      </c>
    </row>
    <row r="4" spans="1:2" ht="15" customHeight="1" x14ac:dyDescent="0.25">
      <c r="A4" t="s">
        <v>7282</v>
      </c>
      <c r="B4" t="s">
        <v>4924</v>
      </c>
    </row>
    <row r="5" spans="1:2" ht="15" customHeight="1" x14ac:dyDescent="0.25">
      <c r="A5" t="s">
        <v>7283</v>
      </c>
      <c r="B5" t="s">
        <v>4924</v>
      </c>
    </row>
    <row r="6" spans="1:2" ht="15" customHeight="1" x14ac:dyDescent="0.25">
      <c r="A6" t="s">
        <v>3950</v>
      </c>
      <c r="B6" t="s">
        <v>4924</v>
      </c>
    </row>
    <row r="7" spans="1:2" ht="15" customHeight="1" x14ac:dyDescent="0.25">
      <c r="A7" t="s">
        <v>7284</v>
      </c>
      <c r="B7" t="s">
        <v>4924</v>
      </c>
    </row>
    <row r="8" spans="1:2" ht="15" customHeight="1" x14ac:dyDescent="0.25">
      <c r="A8" t="s">
        <v>7285</v>
      </c>
      <c r="B8" t="s">
        <v>4924</v>
      </c>
    </row>
    <row r="9" spans="1:2" ht="15" customHeight="1" x14ac:dyDescent="0.25">
      <c r="A9" t="s">
        <v>7286</v>
      </c>
      <c r="B9" t="s">
        <v>4924</v>
      </c>
    </row>
    <row r="10" spans="1:2" ht="15" customHeight="1" x14ac:dyDescent="0.25">
      <c r="A10" t="s">
        <v>7287</v>
      </c>
      <c r="B10" t="s">
        <v>4924</v>
      </c>
    </row>
    <row r="11" spans="1:2" ht="15" customHeight="1" x14ac:dyDescent="0.25">
      <c r="A11" t="s">
        <v>7288</v>
      </c>
      <c r="B11" t="s">
        <v>4924</v>
      </c>
    </row>
    <row r="12" spans="1:2" ht="15" customHeight="1" x14ac:dyDescent="0.25">
      <c r="A12" t="s">
        <v>7289</v>
      </c>
      <c r="B12" t="s">
        <v>4351</v>
      </c>
    </row>
    <row r="13" spans="1:2" ht="15" customHeight="1" x14ac:dyDescent="0.25">
      <c r="A13" t="s">
        <v>7290</v>
      </c>
      <c r="B13" t="s">
        <v>4351</v>
      </c>
    </row>
    <row r="14" spans="1:2" ht="15" customHeight="1" x14ac:dyDescent="0.25">
      <c r="A14" t="s">
        <v>7291</v>
      </c>
      <c r="B14" t="s">
        <v>4351</v>
      </c>
    </row>
    <row r="15" spans="1:2" ht="15" customHeight="1" x14ac:dyDescent="0.25">
      <c r="A15" t="s">
        <v>7292</v>
      </c>
      <c r="B15" t="s">
        <v>4351</v>
      </c>
    </row>
    <row r="16" spans="1:2" ht="15" customHeight="1" x14ac:dyDescent="0.25">
      <c r="A16" t="s">
        <v>7293</v>
      </c>
      <c r="B16" t="s">
        <v>4351</v>
      </c>
    </row>
    <row r="17" spans="1:2" ht="15" customHeight="1" x14ac:dyDescent="0.25">
      <c r="A17" t="s">
        <v>7294</v>
      </c>
      <c r="B17" t="s">
        <v>4351</v>
      </c>
    </row>
    <row r="18" spans="1:2" ht="15" customHeight="1" x14ac:dyDescent="0.25">
      <c r="A18" t="s">
        <v>7295</v>
      </c>
      <c r="B18" t="s">
        <v>7296</v>
      </c>
    </row>
    <row r="19" spans="1:2" ht="15" customHeight="1" x14ac:dyDescent="0.25">
      <c r="A19" t="s">
        <v>7297</v>
      </c>
      <c r="B19" t="s">
        <v>7296</v>
      </c>
    </row>
    <row r="20" spans="1:2" ht="15" customHeight="1" x14ac:dyDescent="0.25">
      <c r="A20" t="s">
        <v>7298</v>
      </c>
      <c r="B20" t="s">
        <v>7296</v>
      </c>
    </row>
    <row r="21" spans="1:2" ht="15" customHeight="1" x14ac:dyDescent="0.25">
      <c r="A21" t="s">
        <v>7299</v>
      </c>
      <c r="B21" t="s">
        <v>7296</v>
      </c>
    </row>
    <row r="22" spans="1:2" ht="15" customHeight="1" x14ac:dyDescent="0.25">
      <c r="A22" t="s">
        <v>7300</v>
      </c>
      <c r="B22" t="s">
        <v>7296</v>
      </c>
    </row>
    <row r="23" spans="1:2" ht="15" customHeight="1" x14ac:dyDescent="0.25">
      <c r="A23" t="s">
        <v>3947</v>
      </c>
      <c r="B23" t="s">
        <v>7296</v>
      </c>
    </row>
    <row r="24" spans="1:2" ht="15" customHeight="1" x14ac:dyDescent="0.25">
      <c r="A24" t="s">
        <v>7301</v>
      </c>
      <c r="B24" t="s">
        <v>7296</v>
      </c>
    </row>
    <row r="25" spans="1:2" ht="15" customHeight="1" x14ac:dyDescent="0.25">
      <c r="A25" t="s">
        <v>7302</v>
      </c>
      <c r="B25" t="s">
        <v>7296</v>
      </c>
    </row>
    <row r="26" spans="1:2" ht="15" customHeight="1" x14ac:dyDescent="0.25">
      <c r="A26" t="s">
        <v>7303</v>
      </c>
      <c r="B26" t="s">
        <v>7296</v>
      </c>
    </row>
    <row r="27" spans="1:2" ht="15" customHeight="1" x14ac:dyDescent="0.25">
      <c r="A27" t="s">
        <v>7304</v>
      </c>
      <c r="B27" t="s">
        <v>7296</v>
      </c>
    </row>
    <row r="28" spans="1:2" ht="15" customHeight="1" x14ac:dyDescent="0.25">
      <c r="A28" t="s">
        <v>7305</v>
      </c>
      <c r="B28" t="s">
        <v>7296</v>
      </c>
    </row>
    <row r="29" spans="1:2" ht="15" customHeight="1" x14ac:dyDescent="0.25">
      <c r="A29" t="s">
        <v>7306</v>
      </c>
      <c r="B29" t="s">
        <v>7296</v>
      </c>
    </row>
    <row r="30" spans="1:2" ht="15" customHeight="1" x14ac:dyDescent="0.25">
      <c r="A30" t="s">
        <v>7307</v>
      </c>
      <c r="B30" t="s">
        <v>7296</v>
      </c>
    </row>
    <row r="31" spans="1:2" ht="15" customHeight="1" x14ac:dyDescent="0.25">
      <c r="A31" t="s">
        <v>7308</v>
      </c>
      <c r="B31" t="s">
        <v>7296</v>
      </c>
    </row>
    <row r="32" spans="1:2" ht="15" customHeight="1" x14ac:dyDescent="0.25">
      <c r="A32" t="s">
        <v>7309</v>
      </c>
      <c r="B32" t="s">
        <v>7296</v>
      </c>
    </row>
    <row r="33" spans="1:2" ht="15" customHeight="1" x14ac:dyDescent="0.25">
      <c r="A33" t="s">
        <v>7310</v>
      </c>
      <c r="B33" t="s">
        <v>7296</v>
      </c>
    </row>
    <row r="34" spans="1:2" ht="15" customHeight="1" x14ac:dyDescent="0.25">
      <c r="A34" t="s">
        <v>7311</v>
      </c>
      <c r="B34" t="s">
        <v>7296</v>
      </c>
    </row>
    <row r="35" spans="1:2" ht="15" customHeight="1" x14ac:dyDescent="0.25">
      <c r="A35" t="s">
        <v>7312</v>
      </c>
      <c r="B35" t="s">
        <v>7296</v>
      </c>
    </row>
    <row r="36" spans="1:2" ht="15" customHeight="1" x14ac:dyDescent="0.25">
      <c r="A36" t="s">
        <v>7313</v>
      </c>
      <c r="B36" t="s">
        <v>7296</v>
      </c>
    </row>
    <row r="37" spans="1:2" ht="15" customHeight="1" x14ac:dyDescent="0.25">
      <c r="A37" t="s">
        <v>7314</v>
      </c>
      <c r="B37" t="s">
        <v>7296</v>
      </c>
    </row>
    <row r="38" spans="1:2" ht="15" customHeight="1" x14ac:dyDescent="0.25">
      <c r="A38" t="s">
        <v>7315</v>
      </c>
      <c r="B38" t="s">
        <v>7296</v>
      </c>
    </row>
    <row r="39" spans="1:2" ht="15" customHeight="1" x14ac:dyDescent="0.25">
      <c r="A39" t="s">
        <v>7316</v>
      </c>
      <c r="B39" t="s">
        <v>4351</v>
      </c>
    </row>
    <row r="40" spans="1:2" ht="15" customHeight="1" x14ac:dyDescent="0.25">
      <c r="A40" t="s">
        <v>7317</v>
      </c>
      <c r="B40" t="s">
        <v>7296</v>
      </c>
    </row>
    <row r="41" spans="1:2" ht="15" customHeight="1" x14ac:dyDescent="0.25">
      <c r="A41" t="s">
        <v>7318</v>
      </c>
      <c r="B41" t="s">
        <v>7296</v>
      </c>
    </row>
    <row r="42" spans="1:2" ht="15" customHeight="1" x14ac:dyDescent="0.25">
      <c r="A42" t="s">
        <v>7319</v>
      </c>
      <c r="B42" t="s">
        <v>7296</v>
      </c>
    </row>
  </sheetData>
  <pageMargins left="0.7" right="0.7" top="0.75" bottom="0.75" header="0.511811023622047" footer="0.511811023622047"/>
  <pageSetup orientation="portrait" horizontalDpi="300" verticalDpi="300"/>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L2500"/>
  <sheetViews>
    <sheetView workbookViewId="0">
      <pane ySplit="1" topLeftCell="A2" activePane="bottomLeft" state="frozen"/>
      <selection pane="bottomLeft" activeCell="A2" sqref="A2"/>
    </sheetView>
  </sheetViews>
  <sheetFormatPr defaultRowHeight="15" x14ac:dyDescent="0.25"/>
  <cols>
    <col min="1" max="1" width="34" customWidth="1"/>
    <col min="23" max="23" width="30" customWidth="1"/>
    <col min="24" max="24" width="30" customWidth="1"/>
    <col min="38" max="38" width="30" customWidth="1"/>
  </cols>
  <sheetData>
    <row r="1">
      <c r="A1" s="14" t="inlineStr">
        <is>
          <t>Game</t>
        </is>
      </c>
      <c r="B1" s="14" t="inlineStr">
        <is>
          <t>Year</t>
        </is>
      </c>
      <c r="C1" s="14" t="inlineStr">
        <is>
          <t>Type</t>
        </is>
      </c>
      <c r="D1" s="14" t="inlineStr">
        <is>
          <t>Degree</t>
        </is>
      </c>
      <c r="E1" s="14" t="inlineStr">
        <is>
          <t>Lane</t>
        </is>
      </c>
      <c r="F1" s="14" t="inlineStr">
        <is>
          <t>Stack</t>
        </is>
      </c>
      <c r="G1" s="14" t="inlineStr">
        <is>
          <t>Action X</t>
        </is>
      </c>
      <c r="H1" s="14" t="inlineStr">
        <is>
          <t>Action Y</t>
        </is>
      </c>
      <c r="I1" s="14" t="inlineStr">
        <is>
          <t>Strategy X</t>
        </is>
      </c>
      <c r="J1" s="14" t="inlineStr">
        <is>
          <t>Strategy Y</t>
        </is>
      </c>
      <c r="K1" s="14" t="inlineStr">
        <is>
          <t>Deckbuilder X</t>
        </is>
      </c>
      <c r="L1" s="14" t="inlineStr">
        <is>
          <t>Deckbuilder Y</t>
        </is>
      </c>
      <c r="M1" s="14" t="inlineStr">
        <is>
          <t>Traditional X</t>
        </is>
      </c>
      <c r="N1" s="14" t="inlineStr">
        <is>
          <t>Traditional Y</t>
        </is>
      </c>
      <c r="O1" s="14" t="inlineStr">
        <is>
          <t>Rank key</t>
        </is>
      </c>
      <c r="P1" s="14" t="inlineStr">
        <is>
          <t>Owned</t>
        </is>
      </c>
      <c r="Q1" s="14" t="inlineStr">
        <is>
          <t>Owned rank key</t>
        </is>
      </c>
      <c r="R1" s="14" t="inlineStr">
        <is>
          <t>Genre</t>
        </is>
      </c>
      <c r="T1" s="14" t="inlineStr">
        <is>
          <t>Influencer yr</t>
        </is>
      </c>
      <c r="U1" s="14" t="inlineStr">
        <is>
          <t>Influencee yr</t>
        </is>
      </c>
      <c r="V1" s="14" t="inlineStr">
        <is>
          <t>Span (yrs)</t>
        </is>
      </c>
      <c r="W1" s="14" t="inlineStr">
        <is>
          <t>Influencer</t>
        </is>
      </c>
      <c r="X1" s="14" t="inlineStr">
        <is>
          <t>Influencee</t>
        </is>
      </c>
      <c r="Y1" s="14" t="inlineStr">
        <is>
          <t>Influencer row</t>
        </is>
      </c>
      <c r="Z1" s="14" t="inlineStr">
        <is>
          <t>Influencee row</t>
        </is>
      </c>
      <c r="AA1" s="14" t="inlineStr">
        <is>
          <t>Influencer owned</t>
        </is>
      </c>
      <c r="AB1" s="14" t="inlineStr">
        <is>
          <t>Influencee owned</t>
        </is>
      </c>
      <c r="AC1" s="14" t="inlineStr">
        <is>
          <t>Both owned</t>
        </is>
      </c>
      <c r="AD1" s="14" t="inlineStr">
        <is>
          <t>Cross-genre</t>
        </is>
      </c>
      <c r="AE1" s="14" t="inlineStr">
        <is>
          <t>Island pair</t>
        </is>
      </c>
      <c r="AG1" s="14" t="inlineStr">
        <is>
          <t>Owned neighbours</t>
        </is>
      </c>
      <c r="AH1" s="14" t="inlineStr">
        <is>
          <t>On map</t>
        </is>
      </c>
      <c r="AI1" s="14" t="inlineStr">
        <is>
          <t>Map degree</t>
        </is>
      </c>
      <c r="AJ1" s="14" t="inlineStr">
        <is>
          <t>Map rank key</t>
        </is>
      </c>
      <c r="AK1" s="14" t="inlineStr">
        <is>
          <t>Buy rank key</t>
        </is>
      </c>
      <c r="AL1" s="14" t="inlineStr">
        <is>
          <t>Steam page</t>
        </is>
      </c>
    </row>
    <row r="2">
      <c r="A2" t="str">
        <f>IF(TRIM(INDEX(games!$A:$A,ROW()))="","",TRIM(INDEX(games!$A:$A,ROW())))</f>
      </c>
      <c r="B2">
        <f>IF(OR($A2="",INDEX(games!$B:$B,ROW())=""),"",INDEX(games!$B:$B,ROW()))</f>
      </c>
      <c r="C2" t="str">
        <f>IF(OR($A2="",INDEX(games!$C:$C,ROW())=""),"",INDEX(games!$C:$C,ROW()))</f>
      </c>
      <c r="D2">
        <f>IF($A2="","",COUNTIF($W$2:$W$2500,$A2)+COUNTIF($X$2:$X$2500,$A2))</f>
      </c>
      <c r="E2">
        <f>IF($A2="","",IFERROR(MATCH($C2,$R$2:$R$5,0),0))</f>
      </c>
      <c r="F2">
        <f>IF($A2="","",MOD(ROW(),34))</f>
      </c>
      <c r="G2">
        <f>IF($A2="",NA(),IF($C2="Action",$B2,NA()))</f>
      </c>
      <c r="H2">
        <f>IF($A2="",NA(),IF($C2="Action",1+$F2*0.023,NA()))</f>
      </c>
      <c r="I2">
        <f>IF($A2="",NA(),IF($C2="Strategy",$B2,NA()))</f>
      </c>
      <c r="J2">
        <f>IF($A2="",NA(),IF($C2="Strategy",2+$F2*0.023,NA()))</f>
      </c>
      <c r="K2">
        <f>IF($A2="",NA(),IF($C2="Deckbuilder",$B2,NA()))</f>
      </c>
      <c r="L2">
        <f>IF($A2="",NA(),IF($C2="Deckbuilder",3+$F2*0.023,NA()))</f>
      </c>
      <c r="M2">
        <f>IF($A2="",NA(),IF($C2="Traditional",$B2,NA()))</f>
      </c>
      <c r="N2">
        <f>IF($A2="",NA(),IF($C2="Traditional",4+$F2*0.023,NA()))</f>
      </c>
      <c r="O2">
        <f>IF($A2="","",$D2+ROW()/1000000)</f>
      </c>
      <c r="P2" t="str">
        <f>IF(OR($A2="",INDEX(games!$H:$H,ROW())=""),"",INDEX(games!$H:$H,ROW()))</f>
      </c>
      <c r="Q2">
        <f>IF(OR($A2="",$P2&lt;&gt;"Yes"),"",$D2+ROW()/1000000)</f>
      </c>
      <c r="R2" s="11" t="s">
        <v>176</v>
      </c>
      <c r="T2">
        <f>IF($Y2="","",INDEX($B$2:$B$1500,$Y2))</f>
      </c>
      <c r="U2">
        <f>IF($Z2="","",INDEX($B$2:$B$1500,$Z2))</f>
      </c>
      <c r="V2">
        <f>IF(OR($T2="",$U2=""),"",$U2-$T2)</f>
      </c>
      <c r="W2" t="str">
        <f>IF(TRIM(INDEX(connections!$A:$A,ROW()))="","",TRIM(INDEX(connections!$A:$A,ROW())))</f>
      </c>
      <c r="X2" t="str">
        <f>IF($W2="","",TRIM(INDEX(connections!$B:$B,ROW())))</f>
      </c>
      <c r="Y2">
        <f>IF($W2="","",IFERROR(MATCH($W2,$A$2:$A$1500,0),""))</f>
      </c>
      <c r="Z2">
        <f>IF($X2="","",IFERROR(MATCH($X2,$A$2:$A$1500,0),""))</f>
      </c>
      <c r="AA2" t="str">
        <f>IF($Y2="","",INDEX($P$2:$P$1500,$Y2))</f>
      </c>
      <c r="AB2" t="str">
        <f>IF($Z2="","",INDEX($P$2:$P$1500,$Z2))</f>
      </c>
      <c r="AC2">
        <f>IF(AND($AA2="Yes",$AB2="Yes"),1,"")</f>
      </c>
      <c r="AD2">
        <f>IF(OR($Y2="",$Z2=""),"",IF(INDEX($C$2:$C$1500,$Y2)=INDEX($C$2:$C$1500,$Z2),0,1))</f>
      </c>
      <c r="AE2">
        <f>IF($AC2&lt;&gt;1,"",IF(AND(INDEX($AG$2:$AG$1500,$Y2)=1,INDEX($AG$2:$AG$1500,$Z2)=1),1,""))</f>
      </c>
      <c r="AG2">
        <f>IF($A2="","",COUNTIFS($W$2:$W$2500,$A2,$AB$2:$AB$2500,"Yes")+COUNTIFS($X$2:$X$2500,$A2,$AA$2:$AA$2500,"Yes"))</f>
      </c>
      <c r="AH2" t="str">
        <f>IF(OR($P2&lt;&gt;"Yes",N($AG2)=0),"",IF(AND($AG2=1,COUNTIFS($W$2:$W$2500,$A2,$AE$2:$AE$2500,1)+COUNTIFS($X$2:$X$2500,$A2,$AE$2:$AE$2500,1)&gt;0),"","Yes"))</f>
      </c>
      <c r="AI2">
        <f>IF($AH2="Yes",$AG2,"")</f>
      </c>
      <c r="AJ2">
        <f>IF($AI2="","",$AI2+ROW()/1000000)</f>
      </c>
      <c r="AK2">
        <f>IF(OR($A2="",$P2="Yes",N($AG2)=0),"",$AG2+ROW()/1000000)</f>
      </c>
      <c r="AL2" t="str">
        <f>IF($A2="","",INDEX(games!$J:$J,ROW())&amp;"")</f>
      </c>
    </row>
    <row r="3">
      <c r="A3" t="str">
        <f>IF(TRIM(INDEX(games!$A:$A,ROW()))="","",TRIM(INDEX(games!$A:$A,ROW())))</f>
      </c>
      <c r="B3">
        <f>IF(OR($A3="",INDEX(games!$B:$B,ROW())=""),"",INDEX(games!$B:$B,ROW()))</f>
      </c>
      <c r="C3" t="str">
        <f>IF(OR($A3="",INDEX(games!$C:$C,ROW())=""),"",INDEX(games!$C:$C,ROW()))</f>
      </c>
      <c r="D3">
        <f>IF($A3="","",COUNTIF($W$2:$W$2500,$A3)+COUNTIF($X$2:$X$2500,$A3))</f>
      </c>
      <c r="E3">
        <f>IF($A3="","",IFERROR(MATCH($C3,$R$2:$R$5,0),0))</f>
      </c>
      <c r="F3">
        <f>IF($A3="","",MOD(ROW(),34))</f>
      </c>
      <c r="G3">
        <f>IF($A3="",NA(),IF($C3="Action",$B3,NA()))</f>
      </c>
      <c r="H3">
        <f>IF($A3="",NA(),IF($C3="Action",1+$F3*0.023,NA()))</f>
      </c>
      <c r="I3">
        <f>IF($A3="",NA(),IF($C3="Strategy",$B3,NA()))</f>
      </c>
      <c r="J3">
        <f>IF($A3="",NA(),IF($C3="Strategy",2+$F3*0.023,NA()))</f>
      </c>
      <c r="K3">
        <f>IF($A3="",NA(),IF($C3="Deckbuilder",$B3,NA()))</f>
      </c>
      <c r="L3">
        <f>IF($A3="",NA(),IF($C3="Deckbuilder",3+$F3*0.023,NA()))</f>
      </c>
      <c r="M3">
        <f>IF($A3="",NA(),IF($C3="Traditional",$B3,NA()))</f>
      </c>
      <c r="N3">
        <f>IF($A3="",NA(),IF($C3="Traditional",4+$F3*0.023,NA()))</f>
      </c>
      <c r="O3">
        <f>IF($A3="","",$D3+ROW()/1000000)</f>
      </c>
      <c r="P3" t="str">
        <f>IF(OR($A3="",INDEX(games!$H:$H,ROW())=""),"",INDEX(games!$H:$H,ROW()))</f>
      </c>
      <c r="Q3">
        <f>IF(OR($A3="",$P3&lt;&gt;"Yes"),"",$D3+ROW()/1000000)</f>
      </c>
      <c r="R3" s="11" t="s">
        <v>222</v>
      </c>
      <c r="T3">
        <f>IF($Y3="","",INDEX($B$2:$B$1500,$Y3))</f>
      </c>
      <c r="U3">
        <f>IF($Z3="","",INDEX($B$2:$B$1500,$Z3))</f>
      </c>
      <c r="V3">
        <f>IF(OR($T3="",$U3=""),"",$U3-$T3)</f>
      </c>
      <c r="W3" t="str">
        <f>IF(TRIM(INDEX(connections!$A:$A,ROW()))="","",TRIM(INDEX(connections!$A:$A,ROW())))</f>
      </c>
      <c r="X3" t="str">
        <f>IF($W3="","",TRIM(INDEX(connections!$B:$B,ROW())))</f>
      </c>
      <c r="Y3">
        <f>IF($W3="","",IFERROR(MATCH($W3,$A$2:$A$1500,0),""))</f>
      </c>
      <c r="Z3">
        <f>IF($X3="","",IFERROR(MATCH($X3,$A$2:$A$1500,0),""))</f>
      </c>
      <c r="AA3" t="str">
        <f>IF($Y3="","",INDEX($P$2:$P$1500,$Y3))</f>
      </c>
      <c r="AB3" t="str">
        <f>IF($Z3="","",INDEX($P$2:$P$1500,$Z3))</f>
      </c>
      <c r="AC3">
        <f>IF(AND($AA3="Yes",$AB3="Yes"),1,"")</f>
      </c>
      <c r="AD3">
        <f>IF(OR($Y3="",$Z3=""),"",IF(INDEX($C$2:$C$1500,$Y3)=INDEX($C$2:$C$1500,$Z3),0,1))</f>
      </c>
      <c r="AE3">
        <f>IF($AC3&lt;&gt;1,"",IF(AND(INDEX($AG$2:$AG$1500,$Y3)=1,INDEX($AG$2:$AG$1500,$Z3)=1),1,""))</f>
      </c>
      <c r="AG3">
        <f>IF($A3="","",COUNTIFS($W$2:$W$2500,$A3,$AB$2:$AB$2500,"Yes")+COUNTIFS($X$2:$X$2500,$A3,$AA$2:$AA$2500,"Yes"))</f>
      </c>
      <c r="AH3" t="str">
        <f>IF(OR($P3&lt;&gt;"Yes",N($AG3)=0),"",IF(AND($AG3=1,COUNTIFS($W$2:$W$2500,$A3,$AE$2:$AE$2500,1)+COUNTIFS($X$2:$X$2500,$A3,$AE$2:$AE$2500,1)&gt;0),"","Yes"))</f>
      </c>
      <c r="AI3">
        <f>IF($AH3="Yes",$AG3,"")</f>
      </c>
      <c r="AJ3">
        <f>IF($AI3="","",$AI3+ROW()/1000000)</f>
      </c>
      <c r="AK3">
        <f>IF(OR($A3="",$P3="Yes",N($AG3)=0),"",$AG3+ROW()/1000000)</f>
      </c>
      <c r="AL3" t="str">
        <f>IF($A3="","",INDEX(games!$J:$J,ROW())&amp;"")</f>
      </c>
    </row>
    <row r="4">
      <c r="A4" t="str">
        <f>IF(TRIM(INDEX(games!$A:$A,ROW()))="","",TRIM(INDEX(games!$A:$A,ROW())))</f>
      </c>
      <c r="B4">
        <f>IF(OR($A4="",INDEX(games!$B:$B,ROW())=""),"",INDEX(games!$B:$B,ROW()))</f>
      </c>
      <c r="C4" t="str">
        <f>IF(OR($A4="",INDEX(games!$C:$C,ROW())=""),"",INDEX(games!$C:$C,ROW()))</f>
      </c>
      <c r="D4">
        <f>IF($A4="","",COUNTIF($W$2:$W$2500,$A4)+COUNTIF($X$2:$X$2500,$A4))</f>
      </c>
      <c r="E4">
        <f>IF($A4="","",IFERROR(MATCH($C4,$R$2:$R$5,0),0))</f>
      </c>
      <c r="F4">
        <f>IF($A4="","",MOD(ROW(),34))</f>
      </c>
      <c r="G4">
        <f>IF($A4="",NA(),IF($C4="Action",$B4,NA()))</f>
      </c>
      <c r="H4">
        <f>IF($A4="",NA(),IF($C4="Action",1+$F4*0.023,NA()))</f>
      </c>
      <c r="I4">
        <f>IF($A4="",NA(),IF($C4="Strategy",$B4,NA()))</f>
      </c>
      <c r="J4">
        <f>IF($A4="",NA(),IF($C4="Strategy",2+$F4*0.023,NA()))</f>
      </c>
      <c r="K4">
        <f>IF($A4="",NA(),IF($C4="Deckbuilder",$B4,NA()))</f>
      </c>
      <c r="L4">
        <f>IF($A4="",NA(),IF($C4="Deckbuilder",3+$F4*0.023,NA()))</f>
      </c>
      <c r="M4">
        <f>IF($A4="",NA(),IF($C4="Traditional",$B4,NA()))</f>
      </c>
      <c r="N4">
        <f>IF($A4="",NA(),IF($C4="Traditional",4+$F4*0.023,NA()))</f>
      </c>
      <c r="O4">
        <f>IF($A4="","",$D4+ROW()/1000000)</f>
      </c>
      <c r="P4" t="str">
        <f>IF(OR($A4="",INDEX(games!$H:$H,ROW())=""),"",INDEX(games!$H:$H,ROW()))</f>
      </c>
      <c r="Q4">
        <f>IF(OR($A4="",$P4&lt;&gt;"Yes"),"",$D4+ROW()/1000000)</f>
      </c>
      <c r="R4" s="11" t="s">
        <v>182</v>
      </c>
      <c r="T4">
        <f>IF($Y4="","",INDEX($B$2:$B$1500,$Y4))</f>
      </c>
      <c r="U4">
        <f>IF($Z4="","",INDEX($B$2:$B$1500,$Z4))</f>
      </c>
      <c r="V4">
        <f>IF(OR($T4="",$U4=""),"",$U4-$T4)</f>
      </c>
      <c r="W4" t="str">
        <f>IF(TRIM(INDEX(connections!$A:$A,ROW()))="","",TRIM(INDEX(connections!$A:$A,ROW())))</f>
      </c>
      <c r="X4" t="str">
        <f>IF($W4="","",TRIM(INDEX(connections!$B:$B,ROW())))</f>
      </c>
      <c r="Y4">
        <f>IF($W4="","",IFERROR(MATCH($W4,$A$2:$A$1500,0),""))</f>
      </c>
      <c r="Z4">
        <f>IF($X4="","",IFERROR(MATCH($X4,$A$2:$A$1500,0),""))</f>
      </c>
      <c r="AA4" t="str">
        <f>IF($Y4="","",INDEX($P$2:$P$1500,$Y4))</f>
      </c>
      <c r="AB4" t="str">
        <f>IF($Z4="","",INDEX($P$2:$P$1500,$Z4))</f>
      </c>
      <c r="AC4">
        <f>IF(AND($AA4="Yes",$AB4="Yes"),1,"")</f>
      </c>
      <c r="AD4">
        <f>IF(OR($Y4="",$Z4=""),"",IF(INDEX($C$2:$C$1500,$Y4)=INDEX($C$2:$C$1500,$Z4),0,1))</f>
      </c>
      <c r="AE4">
        <f>IF($AC4&lt;&gt;1,"",IF(AND(INDEX($AG$2:$AG$1500,$Y4)=1,INDEX($AG$2:$AG$1500,$Z4)=1),1,""))</f>
      </c>
      <c r="AG4">
        <f>IF($A4="","",COUNTIFS($W$2:$W$2500,$A4,$AB$2:$AB$2500,"Yes")+COUNTIFS($X$2:$X$2500,$A4,$AA$2:$AA$2500,"Yes"))</f>
      </c>
      <c r="AH4" t="str">
        <f>IF(OR($P4&lt;&gt;"Yes",N($AG4)=0),"",IF(AND($AG4=1,COUNTIFS($W$2:$W$2500,$A4,$AE$2:$AE$2500,1)+COUNTIFS($X$2:$X$2500,$A4,$AE$2:$AE$2500,1)&gt;0),"","Yes"))</f>
      </c>
      <c r="AI4">
        <f>IF($AH4="Yes",$AG4,"")</f>
      </c>
      <c r="AJ4">
        <f>IF($AI4="","",$AI4+ROW()/1000000)</f>
      </c>
      <c r="AK4">
        <f>IF(OR($A4="",$P4="Yes",N($AG4)=0),"",$AG4+ROW()/1000000)</f>
      </c>
      <c r="AL4" t="str">
        <f>IF($A4="","",INDEX(games!$J:$J,ROW())&amp;"")</f>
      </c>
    </row>
    <row r="5">
      <c r="A5" t="str">
        <f>IF(TRIM(INDEX(games!$A:$A,ROW()))="","",TRIM(INDEX(games!$A:$A,ROW())))</f>
      </c>
      <c r="B5">
        <f>IF(OR($A5="",INDEX(games!$B:$B,ROW())=""),"",INDEX(games!$B:$B,ROW()))</f>
      </c>
      <c r="C5" t="str">
        <f>IF(OR($A5="",INDEX(games!$C:$C,ROW())=""),"",INDEX(games!$C:$C,ROW()))</f>
      </c>
      <c r="D5">
        <f>IF($A5="","",COUNTIF($W$2:$W$2500,$A5)+COUNTIF($X$2:$X$2500,$A5))</f>
      </c>
      <c r="E5">
        <f>IF($A5="","",IFERROR(MATCH($C5,$R$2:$R$5,0),0))</f>
      </c>
      <c r="F5">
        <f>IF($A5="","",MOD(ROW(),34))</f>
      </c>
      <c r="G5">
        <f>IF($A5="",NA(),IF($C5="Action",$B5,NA()))</f>
      </c>
      <c r="H5">
        <f>IF($A5="",NA(),IF($C5="Action",1+$F5*0.023,NA()))</f>
      </c>
      <c r="I5">
        <f>IF($A5="",NA(),IF($C5="Strategy",$B5,NA()))</f>
      </c>
      <c r="J5">
        <f>IF($A5="",NA(),IF($C5="Strategy",2+$F5*0.023,NA()))</f>
      </c>
      <c r="K5">
        <f>IF($A5="",NA(),IF($C5="Deckbuilder",$B5,NA()))</f>
      </c>
      <c r="L5">
        <f>IF($A5="",NA(),IF($C5="Deckbuilder",3+$F5*0.023,NA()))</f>
      </c>
      <c r="M5">
        <f>IF($A5="",NA(),IF($C5="Traditional",$B5,NA()))</f>
      </c>
      <c r="N5">
        <f>IF($A5="",NA(),IF($C5="Traditional",4+$F5*0.023,NA()))</f>
      </c>
      <c r="O5">
        <f>IF($A5="","",$D5+ROW()/1000000)</f>
      </c>
      <c r="P5" t="str">
        <f>IF(OR($A5="",INDEX(games!$H:$H,ROW())=""),"",INDEX(games!$H:$H,ROW()))</f>
      </c>
      <c r="Q5">
        <f>IF(OR($A5="",$P5&lt;&gt;"Yes"),"",$D5+ROW()/1000000)</f>
      </c>
      <c r="R5" s="11" t="s">
        <v>179</v>
      </c>
      <c r="T5">
        <f>IF($Y5="","",INDEX($B$2:$B$1500,$Y5))</f>
      </c>
      <c r="U5">
        <f>IF($Z5="","",INDEX($B$2:$B$1500,$Z5))</f>
      </c>
      <c r="V5">
        <f>IF(OR($T5="",$U5=""),"",$U5-$T5)</f>
      </c>
      <c r="W5" t="str">
        <f>IF(TRIM(INDEX(connections!$A:$A,ROW()))="","",TRIM(INDEX(connections!$A:$A,ROW())))</f>
      </c>
      <c r="X5" t="str">
        <f>IF($W5="","",TRIM(INDEX(connections!$B:$B,ROW())))</f>
      </c>
      <c r="Y5">
        <f>IF($W5="","",IFERROR(MATCH($W5,$A$2:$A$1500,0),""))</f>
      </c>
      <c r="Z5">
        <f>IF($X5="","",IFERROR(MATCH($X5,$A$2:$A$1500,0),""))</f>
      </c>
      <c r="AA5" t="str">
        <f>IF($Y5="","",INDEX($P$2:$P$1500,$Y5))</f>
      </c>
      <c r="AB5" t="str">
        <f>IF($Z5="","",INDEX($P$2:$P$1500,$Z5))</f>
      </c>
      <c r="AC5">
        <f>IF(AND($AA5="Yes",$AB5="Yes"),1,"")</f>
      </c>
      <c r="AD5">
        <f>IF(OR($Y5="",$Z5=""),"",IF(INDEX($C$2:$C$1500,$Y5)=INDEX($C$2:$C$1500,$Z5),0,1))</f>
      </c>
      <c r="AE5">
        <f>IF($AC5&lt;&gt;1,"",IF(AND(INDEX($AG$2:$AG$1500,$Y5)=1,INDEX($AG$2:$AG$1500,$Z5)=1),1,""))</f>
      </c>
      <c r="AG5">
        <f>IF($A5="","",COUNTIFS($W$2:$W$2500,$A5,$AB$2:$AB$2500,"Yes")+COUNTIFS($X$2:$X$2500,$A5,$AA$2:$AA$2500,"Yes"))</f>
      </c>
      <c r="AH5" t="str">
        <f>IF(OR($P5&lt;&gt;"Yes",N($AG5)=0),"",IF(AND($AG5=1,COUNTIFS($W$2:$W$2500,$A5,$AE$2:$AE$2500,1)+COUNTIFS($X$2:$X$2500,$A5,$AE$2:$AE$2500,1)&gt;0),"","Yes"))</f>
      </c>
      <c r="AI5">
        <f>IF($AH5="Yes",$AG5,"")</f>
      </c>
      <c r="AJ5">
        <f>IF($AI5="","",$AI5+ROW()/1000000)</f>
      </c>
      <c r="AK5">
        <f>IF(OR($A5="",$P5="Yes",N($AG5)=0),"",$AG5+ROW()/1000000)</f>
      </c>
      <c r="AL5" t="str">
        <f>IF($A5="","",INDEX(games!$J:$J,ROW())&amp;"")</f>
      </c>
    </row>
    <row r="6">
      <c r="A6" t="str">
        <f>IF(TRIM(INDEX(games!$A:$A,ROW()))="","",TRIM(INDEX(games!$A:$A,ROW())))</f>
      </c>
      <c r="B6">
        <f>IF(OR($A6="",INDEX(games!$B:$B,ROW())=""),"",INDEX(games!$B:$B,ROW()))</f>
      </c>
      <c r="C6" t="str">
        <f>IF(OR($A6="",INDEX(games!$C:$C,ROW())=""),"",INDEX(games!$C:$C,ROW()))</f>
      </c>
      <c r="D6">
        <f>IF($A6="","",COUNTIF($W$2:$W$2500,$A6)+COUNTIF($X$2:$X$2500,$A6))</f>
      </c>
      <c r="E6">
        <f>IF($A6="","",IFERROR(MATCH($C6,$R$2:$R$5,0),0))</f>
      </c>
      <c r="F6">
        <f>IF($A6="","",MOD(ROW(),34))</f>
      </c>
      <c r="G6">
        <f>IF($A6="",NA(),IF($C6="Action",$B6,NA()))</f>
      </c>
      <c r="H6">
        <f>IF($A6="",NA(),IF($C6="Action",1+$F6*0.023,NA()))</f>
      </c>
      <c r="I6">
        <f>IF($A6="",NA(),IF($C6="Strategy",$B6,NA()))</f>
      </c>
      <c r="J6">
        <f>IF($A6="",NA(),IF($C6="Strategy",2+$F6*0.023,NA()))</f>
      </c>
      <c r="K6">
        <f>IF($A6="",NA(),IF($C6="Deckbuilder",$B6,NA()))</f>
      </c>
      <c r="L6">
        <f>IF($A6="",NA(),IF($C6="Deckbuilder",3+$F6*0.023,NA()))</f>
      </c>
      <c r="M6">
        <f>IF($A6="",NA(),IF($C6="Traditional",$B6,NA()))</f>
      </c>
      <c r="N6">
        <f>IF($A6="",NA(),IF($C6="Traditional",4+$F6*0.023,NA()))</f>
      </c>
      <c r="O6">
        <f>IF($A6="","",$D6+ROW()/1000000)</f>
      </c>
      <c r="P6" t="str">
        <f>IF(OR($A6="",INDEX(games!$H:$H,ROW())=""),"",INDEX(games!$H:$H,ROW()))</f>
      </c>
      <c r="Q6">
        <f>IF(OR($A6="",$P6&lt;&gt;"Yes"),"",$D6+ROW()/1000000)</f>
      </c>
      <c r="T6">
        <f>IF($Y6="","",INDEX($B$2:$B$1500,$Y6))</f>
      </c>
      <c r="U6">
        <f>IF($Z6="","",INDEX($B$2:$B$1500,$Z6))</f>
      </c>
      <c r="V6">
        <f>IF(OR($T6="",$U6=""),"",$U6-$T6)</f>
      </c>
      <c r="W6" t="str">
        <f>IF(TRIM(INDEX(connections!$A:$A,ROW()))="","",TRIM(INDEX(connections!$A:$A,ROW())))</f>
      </c>
      <c r="X6" t="str">
        <f>IF($W6="","",TRIM(INDEX(connections!$B:$B,ROW())))</f>
      </c>
      <c r="Y6">
        <f>IF($W6="","",IFERROR(MATCH($W6,$A$2:$A$1500,0),""))</f>
      </c>
      <c r="Z6">
        <f>IF($X6="","",IFERROR(MATCH($X6,$A$2:$A$1500,0),""))</f>
      </c>
      <c r="AA6" t="str">
        <f>IF($Y6="","",INDEX($P$2:$P$1500,$Y6))</f>
      </c>
      <c r="AB6" t="str">
        <f>IF($Z6="","",INDEX($P$2:$P$1500,$Z6))</f>
      </c>
      <c r="AC6">
        <f>IF(AND($AA6="Yes",$AB6="Yes"),1,"")</f>
      </c>
      <c r="AD6">
        <f>IF(OR($Y6="",$Z6=""),"",IF(INDEX($C$2:$C$1500,$Y6)=INDEX($C$2:$C$1500,$Z6),0,1))</f>
      </c>
      <c r="AE6">
        <f>IF($AC6&lt;&gt;1,"",IF(AND(INDEX($AG$2:$AG$1500,$Y6)=1,INDEX($AG$2:$AG$1500,$Z6)=1),1,""))</f>
      </c>
      <c r="AG6">
        <f>IF($A6="","",COUNTIFS($W$2:$W$2500,$A6,$AB$2:$AB$2500,"Yes")+COUNTIFS($X$2:$X$2500,$A6,$AA$2:$AA$2500,"Yes"))</f>
      </c>
      <c r="AH6" t="str">
        <f>IF(OR($P6&lt;&gt;"Yes",N($AG6)=0),"",IF(AND($AG6=1,COUNTIFS($W$2:$W$2500,$A6,$AE$2:$AE$2500,1)+COUNTIFS($X$2:$X$2500,$A6,$AE$2:$AE$2500,1)&gt;0),"","Yes"))</f>
      </c>
      <c r="AI6">
        <f>IF($AH6="Yes",$AG6,"")</f>
      </c>
      <c r="AJ6">
        <f>IF($AI6="","",$AI6+ROW()/1000000)</f>
      </c>
      <c r="AK6">
        <f>IF(OR($A6="",$P6="Yes",N($AG6)=0),"",$AG6+ROW()/1000000)</f>
      </c>
      <c r="AL6" t="str">
        <f>IF($A6="","",INDEX(games!$J:$J,ROW())&amp;"")</f>
      </c>
    </row>
    <row r="7">
      <c r="A7" t="str">
        <f>IF(TRIM(INDEX(games!$A:$A,ROW()))="","",TRIM(INDEX(games!$A:$A,ROW())))</f>
      </c>
      <c r="B7">
        <f>IF(OR($A7="",INDEX(games!$B:$B,ROW())=""),"",INDEX(games!$B:$B,ROW()))</f>
      </c>
      <c r="C7" t="str">
        <f>IF(OR($A7="",INDEX(games!$C:$C,ROW())=""),"",INDEX(games!$C:$C,ROW()))</f>
      </c>
      <c r="D7">
        <f>IF($A7="","",COUNTIF($W$2:$W$2500,$A7)+COUNTIF($X$2:$X$2500,$A7))</f>
      </c>
      <c r="E7">
        <f>IF($A7="","",IFERROR(MATCH($C7,$R$2:$R$5,0),0))</f>
      </c>
      <c r="F7">
        <f>IF($A7="","",MOD(ROW(),34))</f>
      </c>
      <c r="G7">
        <f>IF($A7="",NA(),IF($C7="Action",$B7,NA()))</f>
      </c>
      <c r="H7">
        <f>IF($A7="",NA(),IF($C7="Action",1+$F7*0.023,NA()))</f>
      </c>
      <c r="I7">
        <f>IF($A7="",NA(),IF($C7="Strategy",$B7,NA()))</f>
      </c>
      <c r="J7">
        <f>IF($A7="",NA(),IF($C7="Strategy",2+$F7*0.023,NA()))</f>
      </c>
      <c r="K7">
        <f>IF($A7="",NA(),IF($C7="Deckbuilder",$B7,NA()))</f>
      </c>
      <c r="L7">
        <f>IF($A7="",NA(),IF($C7="Deckbuilder",3+$F7*0.023,NA()))</f>
      </c>
      <c r="M7">
        <f>IF($A7="",NA(),IF($C7="Traditional",$B7,NA()))</f>
      </c>
      <c r="N7">
        <f>IF($A7="",NA(),IF($C7="Traditional",4+$F7*0.023,NA()))</f>
      </c>
      <c r="O7">
        <f>IF($A7="","",$D7+ROW()/1000000)</f>
      </c>
      <c r="P7" t="str">
        <f>IF(OR($A7="",INDEX(games!$H:$H,ROW())=""),"",INDEX(games!$H:$H,ROW()))</f>
      </c>
      <c r="Q7">
        <f>IF(OR($A7="",$P7&lt;&gt;"Yes"),"",$D7+ROW()/1000000)</f>
      </c>
      <c r="T7">
        <f>IF($Y7="","",INDEX($B$2:$B$1500,$Y7))</f>
      </c>
      <c r="U7">
        <f>IF($Z7="","",INDEX($B$2:$B$1500,$Z7))</f>
      </c>
      <c r="V7">
        <f>IF(OR($T7="",$U7=""),"",$U7-$T7)</f>
      </c>
      <c r="W7" t="str">
        <f>IF(TRIM(INDEX(connections!$A:$A,ROW()))="","",TRIM(INDEX(connections!$A:$A,ROW())))</f>
      </c>
      <c r="X7" t="str">
        <f>IF($W7="","",TRIM(INDEX(connections!$B:$B,ROW())))</f>
      </c>
      <c r="Y7">
        <f>IF($W7="","",IFERROR(MATCH($W7,$A$2:$A$1500,0),""))</f>
      </c>
      <c r="Z7">
        <f>IF($X7="","",IFERROR(MATCH($X7,$A$2:$A$1500,0),""))</f>
      </c>
      <c r="AA7" t="str">
        <f>IF($Y7="","",INDEX($P$2:$P$1500,$Y7))</f>
      </c>
      <c r="AB7" t="str">
        <f>IF($Z7="","",INDEX($P$2:$P$1500,$Z7))</f>
      </c>
      <c r="AC7">
        <f>IF(AND($AA7="Yes",$AB7="Yes"),1,"")</f>
      </c>
      <c r="AD7">
        <f>IF(OR($Y7="",$Z7=""),"",IF(INDEX($C$2:$C$1500,$Y7)=INDEX($C$2:$C$1500,$Z7),0,1))</f>
      </c>
      <c r="AE7">
        <f>IF($AC7&lt;&gt;1,"",IF(AND(INDEX($AG$2:$AG$1500,$Y7)=1,INDEX($AG$2:$AG$1500,$Z7)=1),1,""))</f>
      </c>
      <c r="AG7">
        <f>IF($A7="","",COUNTIFS($W$2:$W$2500,$A7,$AB$2:$AB$2500,"Yes")+COUNTIFS($X$2:$X$2500,$A7,$AA$2:$AA$2500,"Yes"))</f>
      </c>
      <c r="AH7" t="str">
        <f>IF(OR($P7&lt;&gt;"Yes",N($AG7)=0),"",IF(AND($AG7=1,COUNTIFS($W$2:$W$2500,$A7,$AE$2:$AE$2500,1)+COUNTIFS($X$2:$X$2500,$A7,$AE$2:$AE$2500,1)&gt;0),"","Yes"))</f>
      </c>
      <c r="AI7">
        <f>IF($AH7="Yes",$AG7,"")</f>
      </c>
      <c r="AJ7">
        <f>IF($AI7="","",$AI7+ROW()/1000000)</f>
      </c>
      <c r="AK7">
        <f>IF(OR($A7="",$P7="Yes",N($AG7)=0),"",$AG7+ROW()/1000000)</f>
      </c>
      <c r="AL7" t="str">
        <f>IF($A7="","",INDEX(games!$J:$J,ROW())&amp;"")</f>
      </c>
    </row>
    <row r="8">
      <c r="A8" t="str">
        <f>IF(TRIM(INDEX(games!$A:$A,ROW()))="","",TRIM(INDEX(games!$A:$A,ROW())))</f>
      </c>
      <c r="B8">
        <f>IF(OR($A8="",INDEX(games!$B:$B,ROW())=""),"",INDEX(games!$B:$B,ROW()))</f>
      </c>
      <c r="C8" t="str">
        <f>IF(OR($A8="",INDEX(games!$C:$C,ROW())=""),"",INDEX(games!$C:$C,ROW()))</f>
      </c>
      <c r="D8">
        <f>IF($A8="","",COUNTIF($W$2:$W$2500,$A8)+COUNTIF($X$2:$X$2500,$A8))</f>
      </c>
      <c r="E8">
        <f>IF($A8="","",IFERROR(MATCH($C8,$R$2:$R$5,0),0))</f>
      </c>
      <c r="F8">
        <f>IF($A8="","",MOD(ROW(),34))</f>
      </c>
      <c r="G8">
        <f>IF($A8="",NA(),IF($C8="Action",$B8,NA()))</f>
      </c>
      <c r="H8">
        <f>IF($A8="",NA(),IF($C8="Action",1+$F8*0.023,NA()))</f>
      </c>
      <c r="I8">
        <f>IF($A8="",NA(),IF($C8="Strategy",$B8,NA()))</f>
      </c>
      <c r="J8">
        <f>IF($A8="",NA(),IF($C8="Strategy",2+$F8*0.023,NA()))</f>
      </c>
      <c r="K8">
        <f>IF($A8="",NA(),IF($C8="Deckbuilder",$B8,NA()))</f>
      </c>
      <c r="L8">
        <f>IF($A8="",NA(),IF($C8="Deckbuilder",3+$F8*0.023,NA()))</f>
      </c>
      <c r="M8">
        <f>IF($A8="",NA(),IF($C8="Traditional",$B8,NA()))</f>
      </c>
      <c r="N8">
        <f>IF($A8="",NA(),IF($C8="Traditional",4+$F8*0.023,NA()))</f>
      </c>
      <c r="O8">
        <f>IF($A8="","",$D8+ROW()/1000000)</f>
      </c>
      <c r="P8" t="str">
        <f>IF(OR($A8="",INDEX(games!$H:$H,ROW())=""),"",INDEX(games!$H:$H,ROW()))</f>
      </c>
      <c r="Q8">
        <f>IF(OR($A8="",$P8&lt;&gt;"Yes"),"",$D8+ROW()/1000000)</f>
      </c>
      <c r="T8">
        <f>IF($Y8="","",INDEX($B$2:$B$1500,$Y8))</f>
      </c>
      <c r="U8">
        <f>IF($Z8="","",INDEX($B$2:$B$1500,$Z8))</f>
      </c>
      <c r="V8">
        <f>IF(OR($T8="",$U8=""),"",$U8-$T8)</f>
      </c>
      <c r="W8" t="str">
        <f>IF(TRIM(INDEX(connections!$A:$A,ROW()))="","",TRIM(INDEX(connections!$A:$A,ROW())))</f>
      </c>
      <c r="X8" t="str">
        <f>IF($W8="","",TRIM(INDEX(connections!$B:$B,ROW())))</f>
      </c>
      <c r="Y8">
        <f>IF($W8="","",IFERROR(MATCH($W8,$A$2:$A$1500,0),""))</f>
      </c>
      <c r="Z8">
        <f>IF($X8="","",IFERROR(MATCH($X8,$A$2:$A$1500,0),""))</f>
      </c>
      <c r="AA8" t="str">
        <f>IF($Y8="","",INDEX($P$2:$P$1500,$Y8))</f>
      </c>
      <c r="AB8" t="str">
        <f>IF($Z8="","",INDEX($P$2:$P$1500,$Z8))</f>
      </c>
      <c r="AC8">
        <f>IF(AND($AA8="Yes",$AB8="Yes"),1,"")</f>
      </c>
      <c r="AD8">
        <f>IF(OR($Y8="",$Z8=""),"",IF(INDEX($C$2:$C$1500,$Y8)=INDEX($C$2:$C$1500,$Z8),0,1))</f>
      </c>
      <c r="AE8">
        <f>IF($AC8&lt;&gt;1,"",IF(AND(INDEX($AG$2:$AG$1500,$Y8)=1,INDEX($AG$2:$AG$1500,$Z8)=1),1,""))</f>
      </c>
      <c r="AG8">
        <f>IF($A8="","",COUNTIFS($W$2:$W$2500,$A8,$AB$2:$AB$2500,"Yes")+COUNTIFS($X$2:$X$2500,$A8,$AA$2:$AA$2500,"Yes"))</f>
      </c>
      <c r="AH8" t="str">
        <f>IF(OR($P8&lt;&gt;"Yes",N($AG8)=0),"",IF(AND($AG8=1,COUNTIFS($W$2:$W$2500,$A8,$AE$2:$AE$2500,1)+COUNTIFS($X$2:$X$2500,$A8,$AE$2:$AE$2500,1)&gt;0),"","Yes"))</f>
      </c>
      <c r="AI8">
        <f>IF($AH8="Yes",$AG8,"")</f>
      </c>
      <c r="AJ8">
        <f>IF($AI8="","",$AI8+ROW()/1000000)</f>
      </c>
      <c r="AK8">
        <f>IF(OR($A8="",$P8="Yes",N($AG8)=0),"",$AG8+ROW()/1000000)</f>
      </c>
      <c r="AL8" t="str">
        <f>IF($A8="","",INDEX(games!$J:$J,ROW())&amp;"")</f>
      </c>
    </row>
    <row r="9">
      <c r="A9" t="str">
        <f>IF(TRIM(INDEX(games!$A:$A,ROW()))="","",TRIM(INDEX(games!$A:$A,ROW())))</f>
      </c>
      <c r="B9">
        <f>IF(OR($A9="",INDEX(games!$B:$B,ROW())=""),"",INDEX(games!$B:$B,ROW()))</f>
      </c>
      <c r="C9" t="str">
        <f>IF(OR($A9="",INDEX(games!$C:$C,ROW())=""),"",INDEX(games!$C:$C,ROW()))</f>
      </c>
      <c r="D9">
        <f>IF($A9="","",COUNTIF($W$2:$W$2500,$A9)+COUNTIF($X$2:$X$2500,$A9))</f>
      </c>
      <c r="E9">
        <f>IF($A9="","",IFERROR(MATCH($C9,$R$2:$R$5,0),0))</f>
      </c>
      <c r="F9">
        <f>IF($A9="","",MOD(ROW(),34))</f>
      </c>
      <c r="G9">
        <f>IF($A9="",NA(),IF($C9="Action",$B9,NA()))</f>
      </c>
      <c r="H9">
        <f>IF($A9="",NA(),IF($C9="Action",1+$F9*0.023,NA()))</f>
      </c>
      <c r="I9">
        <f>IF($A9="",NA(),IF($C9="Strategy",$B9,NA()))</f>
      </c>
      <c r="J9">
        <f>IF($A9="",NA(),IF($C9="Strategy",2+$F9*0.023,NA()))</f>
      </c>
      <c r="K9">
        <f>IF($A9="",NA(),IF($C9="Deckbuilder",$B9,NA()))</f>
      </c>
      <c r="L9">
        <f>IF($A9="",NA(),IF($C9="Deckbuilder",3+$F9*0.023,NA()))</f>
      </c>
      <c r="M9">
        <f>IF($A9="",NA(),IF($C9="Traditional",$B9,NA()))</f>
      </c>
      <c r="N9">
        <f>IF($A9="",NA(),IF($C9="Traditional",4+$F9*0.023,NA()))</f>
      </c>
      <c r="O9">
        <f>IF($A9="","",$D9+ROW()/1000000)</f>
      </c>
      <c r="P9" t="str">
        <f>IF(OR($A9="",INDEX(games!$H:$H,ROW())=""),"",INDEX(games!$H:$H,ROW()))</f>
      </c>
      <c r="Q9">
        <f>IF(OR($A9="",$P9&lt;&gt;"Yes"),"",$D9+ROW()/1000000)</f>
      </c>
      <c r="T9">
        <f>IF($Y9="","",INDEX($B$2:$B$1500,$Y9))</f>
      </c>
      <c r="U9">
        <f>IF($Z9="","",INDEX($B$2:$B$1500,$Z9))</f>
      </c>
      <c r="V9">
        <f>IF(OR($T9="",$U9=""),"",$U9-$T9)</f>
      </c>
      <c r="W9" t="str">
        <f>IF(TRIM(INDEX(connections!$A:$A,ROW()))="","",TRIM(INDEX(connections!$A:$A,ROW())))</f>
      </c>
      <c r="X9" t="str">
        <f>IF($W9="","",TRIM(INDEX(connections!$B:$B,ROW())))</f>
      </c>
      <c r="Y9">
        <f>IF($W9="","",IFERROR(MATCH($W9,$A$2:$A$1500,0),""))</f>
      </c>
      <c r="Z9">
        <f>IF($X9="","",IFERROR(MATCH($X9,$A$2:$A$1500,0),""))</f>
      </c>
      <c r="AA9" t="str">
        <f>IF($Y9="","",INDEX($P$2:$P$1500,$Y9))</f>
      </c>
      <c r="AB9" t="str">
        <f>IF($Z9="","",INDEX($P$2:$P$1500,$Z9))</f>
      </c>
      <c r="AC9">
        <f>IF(AND($AA9="Yes",$AB9="Yes"),1,"")</f>
      </c>
      <c r="AD9">
        <f>IF(OR($Y9="",$Z9=""),"",IF(INDEX($C$2:$C$1500,$Y9)=INDEX($C$2:$C$1500,$Z9),0,1))</f>
      </c>
      <c r="AE9">
        <f>IF($AC9&lt;&gt;1,"",IF(AND(INDEX($AG$2:$AG$1500,$Y9)=1,INDEX($AG$2:$AG$1500,$Z9)=1),1,""))</f>
      </c>
      <c r="AG9">
        <f>IF($A9="","",COUNTIFS($W$2:$W$2500,$A9,$AB$2:$AB$2500,"Yes")+COUNTIFS($X$2:$X$2500,$A9,$AA$2:$AA$2500,"Yes"))</f>
      </c>
      <c r="AH9" t="str">
        <f>IF(OR($P9&lt;&gt;"Yes",N($AG9)=0),"",IF(AND($AG9=1,COUNTIFS($W$2:$W$2500,$A9,$AE$2:$AE$2500,1)+COUNTIFS($X$2:$X$2500,$A9,$AE$2:$AE$2500,1)&gt;0),"","Yes"))</f>
      </c>
      <c r="AI9">
        <f>IF($AH9="Yes",$AG9,"")</f>
      </c>
      <c r="AJ9">
        <f>IF($AI9="","",$AI9+ROW()/1000000)</f>
      </c>
      <c r="AK9">
        <f>IF(OR($A9="",$P9="Yes",N($AG9)=0),"",$AG9+ROW()/1000000)</f>
      </c>
      <c r="AL9" t="str">
        <f>IF($A9="","",INDEX(games!$J:$J,ROW())&amp;"")</f>
      </c>
    </row>
    <row r="10">
      <c r="A10" t="str">
        <f>IF(TRIM(INDEX(games!$A:$A,ROW()))="","",TRIM(INDEX(games!$A:$A,ROW())))</f>
      </c>
      <c r="B10">
        <f>IF(OR($A10="",INDEX(games!$B:$B,ROW())=""),"",INDEX(games!$B:$B,ROW()))</f>
      </c>
      <c r="C10" t="str">
        <f>IF(OR($A10="",INDEX(games!$C:$C,ROW())=""),"",INDEX(games!$C:$C,ROW()))</f>
      </c>
      <c r="D10">
        <f>IF($A10="","",COUNTIF($W$2:$W$2500,$A10)+COUNTIF($X$2:$X$2500,$A10))</f>
      </c>
      <c r="E10">
        <f>IF($A10="","",IFERROR(MATCH($C10,$R$2:$R$5,0),0))</f>
      </c>
      <c r="F10">
        <f>IF($A10="","",MOD(ROW(),34))</f>
      </c>
      <c r="G10">
        <f>IF($A10="",NA(),IF($C10="Action",$B10,NA()))</f>
      </c>
      <c r="H10">
        <f>IF($A10="",NA(),IF($C10="Action",1+$F10*0.023,NA()))</f>
      </c>
      <c r="I10">
        <f>IF($A10="",NA(),IF($C10="Strategy",$B10,NA()))</f>
      </c>
      <c r="J10">
        <f>IF($A10="",NA(),IF($C10="Strategy",2+$F10*0.023,NA()))</f>
      </c>
      <c r="K10">
        <f>IF($A10="",NA(),IF($C10="Deckbuilder",$B10,NA()))</f>
      </c>
      <c r="L10">
        <f>IF($A10="",NA(),IF($C10="Deckbuilder",3+$F10*0.023,NA()))</f>
      </c>
      <c r="M10">
        <f>IF($A10="",NA(),IF($C10="Traditional",$B10,NA()))</f>
      </c>
      <c r="N10">
        <f>IF($A10="",NA(),IF($C10="Traditional",4+$F10*0.023,NA()))</f>
      </c>
      <c r="O10">
        <f>IF($A10="","",$D10+ROW()/1000000)</f>
      </c>
      <c r="P10" t="str">
        <f>IF(OR($A10="",INDEX(games!$H:$H,ROW())=""),"",INDEX(games!$H:$H,ROW()))</f>
      </c>
      <c r="Q10">
        <f>IF(OR($A10="",$P10&lt;&gt;"Yes"),"",$D10+ROW()/1000000)</f>
      </c>
      <c r="T10">
        <f>IF($Y10="","",INDEX($B$2:$B$1500,$Y10))</f>
      </c>
      <c r="U10">
        <f>IF($Z10="","",INDEX($B$2:$B$1500,$Z10))</f>
      </c>
      <c r="V10">
        <f>IF(OR($T10="",$U10=""),"",$U10-$T10)</f>
      </c>
      <c r="W10" t="str">
        <f>IF(TRIM(INDEX(connections!$A:$A,ROW()))="","",TRIM(INDEX(connections!$A:$A,ROW())))</f>
      </c>
      <c r="X10" t="str">
        <f>IF($W10="","",TRIM(INDEX(connections!$B:$B,ROW())))</f>
      </c>
      <c r="Y10">
        <f>IF($W10="","",IFERROR(MATCH($W10,$A$2:$A$1500,0),""))</f>
      </c>
      <c r="Z10">
        <f>IF($X10="","",IFERROR(MATCH($X10,$A$2:$A$1500,0),""))</f>
      </c>
      <c r="AA10" t="str">
        <f>IF($Y10="","",INDEX($P$2:$P$1500,$Y10))</f>
      </c>
      <c r="AB10" t="str">
        <f>IF($Z10="","",INDEX($P$2:$P$1500,$Z10))</f>
      </c>
      <c r="AC10">
        <f>IF(AND($AA10="Yes",$AB10="Yes"),1,"")</f>
      </c>
      <c r="AD10">
        <f>IF(OR($Y10="",$Z10=""),"",IF(INDEX($C$2:$C$1500,$Y10)=INDEX($C$2:$C$1500,$Z10),0,1))</f>
      </c>
      <c r="AE10">
        <f>IF($AC10&lt;&gt;1,"",IF(AND(INDEX($AG$2:$AG$1500,$Y10)=1,INDEX($AG$2:$AG$1500,$Z10)=1),1,""))</f>
      </c>
      <c r="AG10">
        <f>IF($A10="","",COUNTIFS($W$2:$W$2500,$A10,$AB$2:$AB$2500,"Yes")+COUNTIFS($X$2:$X$2500,$A10,$AA$2:$AA$2500,"Yes"))</f>
      </c>
      <c r="AH10" t="str">
        <f>IF(OR($P10&lt;&gt;"Yes",N($AG10)=0),"",IF(AND($AG10=1,COUNTIFS($W$2:$W$2500,$A10,$AE$2:$AE$2500,1)+COUNTIFS($X$2:$X$2500,$A10,$AE$2:$AE$2500,1)&gt;0),"","Yes"))</f>
      </c>
      <c r="AI10">
        <f>IF($AH10="Yes",$AG10,"")</f>
      </c>
      <c r="AJ10">
        <f>IF($AI10="","",$AI10+ROW()/1000000)</f>
      </c>
      <c r="AK10">
        <f>IF(OR($A10="",$P10="Yes",N($AG10)=0),"",$AG10+ROW()/1000000)</f>
      </c>
      <c r="AL10" t="str">
        <f>IF($A10="","",INDEX(games!$J:$J,ROW())&amp;"")</f>
      </c>
    </row>
    <row r="11">
      <c r="A11" t="str">
        <f>IF(TRIM(INDEX(games!$A:$A,ROW()))="","",TRIM(INDEX(games!$A:$A,ROW())))</f>
      </c>
      <c r="B11">
        <f>IF(OR($A11="",INDEX(games!$B:$B,ROW())=""),"",INDEX(games!$B:$B,ROW()))</f>
      </c>
      <c r="C11" t="str">
        <f>IF(OR($A11="",INDEX(games!$C:$C,ROW())=""),"",INDEX(games!$C:$C,ROW()))</f>
      </c>
      <c r="D11">
        <f>IF($A11="","",COUNTIF($W$2:$W$2500,$A11)+COUNTIF($X$2:$X$2500,$A11))</f>
      </c>
      <c r="E11">
        <f>IF($A11="","",IFERROR(MATCH($C11,$R$2:$R$5,0),0))</f>
      </c>
      <c r="F11">
        <f>IF($A11="","",MOD(ROW(),34))</f>
      </c>
      <c r="G11">
        <f>IF($A11="",NA(),IF($C11="Action",$B11,NA()))</f>
      </c>
      <c r="H11">
        <f>IF($A11="",NA(),IF($C11="Action",1+$F11*0.023,NA()))</f>
      </c>
      <c r="I11">
        <f>IF($A11="",NA(),IF($C11="Strategy",$B11,NA()))</f>
      </c>
      <c r="J11">
        <f>IF($A11="",NA(),IF($C11="Strategy",2+$F11*0.023,NA()))</f>
      </c>
      <c r="K11">
        <f>IF($A11="",NA(),IF($C11="Deckbuilder",$B11,NA()))</f>
      </c>
      <c r="L11">
        <f>IF($A11="",NA(),IF($C11="Deckbuilder",3+$F11*0.023,NA()))</f>
      </c>
      <c r="M11">
        <f>IF($A11="",NA(),IF($C11="Traditional",$B11,NA()))</f>
      </c>
      <c r="N11">
        <f>IF($A11="",NA(),IF($C11="Traditional",4+$F11*0.023,NA()))</f>
      </c>
      <c r="O11">
        <f>IF($A11="","",$D11+ROW()/1000000)</f>
      </c>
      <c r="P11" t="str">
        <f>IF(OR($A11="",INDEX(games!$H:$H,ROW())=""),"",INDEX(games!$H:$H,ROW()))</f>
      </c>
      <c r="Q11">
        <f>IF(OR($A11="",$P11&lt;&gt;"Yes"),"",$D11+ROW()/1000000)</f>
      </c>
      <c r="T11">
        <f>IF($Y11="","",INDEX($B$2:$B$1500,$Y11))</f>
      </c>
      <c r="U11">
        <f>IF($Z11="","",INDEX($B$2:$B$1500,$Z11))</f>
      </c>
      <c r="V11">
        <f>IF(OR($T11="",$U11=""),"",$U11-$T11)</f>
      </c>
      <c r="W11" t="str">
        <f>IF(TRIM(INDEX(connections!$A:$A,ROW()))="","",TRIM(INDEX(connections!$A:$A,ROW())))</f>
      </c>
      <c r="X11" t="str">
        <f>IF($W11="","",TRIM(INDEX(connections!$B:$B,ROW())))</f>
      </c>
      <c r="Y11">
        <f>IF($W11="","",IFERROR(MATCH($W11,$A$2:$A$1500,0),""))</f>
      </c>
      <c r="Z11">
        <f>IF($X11="","",IFERROR(MATCH($X11,$A$2:$A$1500,0),""))</f>
      </c>
      <c r="AA11" t="str">
        <f>IF($Y11="","",INDEX($P$2:$P$1500,$Y11))</f>
      </c>
      <c r="AB11" t="str">
        <f>IF($Z11="","",INDEX($P$2:$P$1500,$Z11))</f>
      </c>
      <c r="AC11">
        <f>IF(AND($AA11="Yes",$AB11="Yes"),1,"")</f>
      </c>
      <c r="AD11">
        <f>IF(OR($Y11="",$Z11=""),"",IF(INDEX($C$2:$C$1500,$Y11)=INDEX($C$2:$C$1500,$Z11),0,1))</f>
      </c>
      <c r="AE11">
        <f>IF($AC11&lt;&gt;1,"",IF(AND(INDEX($AG$2:$AG$1500,$Y11)=1,INDEX($AG$2:$AG$1500,$Z11)=1),1,""))</f>
      </c>
      <c r="AG11">
        <f>IF($A11="","",COUNTIFS($W$2:$W$2500,$A11,$AB$2:$AB$2500,"Yes")+COUNTIFS($X$2:$X$2500,$A11,$AA$2:$AA$2500,"Yes"))</f>
      </c>
      <c r="AH11" t="str">
        <f>IF(OR($P11&lt;&gt;"Yes",N($AG11)=0),"",IF(AND($AG11=1,COUNTIFS($W$2:$W$2500,$A11,$AE$2:$AE$2500,1)+COUNTIFS($X$2:$X$2500,$A11,$AE$2:$AE$2500,1)&gt;0),"","Yes"))</f>
      </c>
      <c r="AI11">
        <f>IF($AH11="Yes",$AG11,"")</f>
      </c>
      <c r="AJ11">
        <f>IF($AI11="","",$AI11+ROW()/1000000)</f>
      </c>
      <c r="AK11">
        <f>IF(OR($A11="",$P11="Yes",N($AG11)=0),"",$AG11+ROW()/1000000)</f>
      </c>
      <c r="AL11" t="str">
        <f>IF($A11="","",INDEX(games!$J:$J,ROW())&amp;"")</f>
      </c>
    </row>
    <row r="12">
      <c r="A12" t="str">
        <f>IF(TRIM(INDEX(games!$A:$A,ROW()))="","",TRIM(INDEX(games!$A:$A,ROW())))</f>
      </c>
      <c r="B12">
        <f>IF(OR($A12="",INDEX(games!$B:$B,ROW())=""),"",INDEX(games!$B:$B,ROW()))</f>
      </c>
      <c r="C12" t="str">
        <f>IF(OR($A12="",INDEX(games!$C:$C,ROW())=""),"",INDEX(games!$C:$C,ROW()))</f>
      </c>
      <c r="D12">
        <f>IF($A12="","",COUNTIF($W$2:$W$2500,$A12)+COUNTIF($X$2:$X$2500,$A12))</f>
      </c>
      <c r="E12">
        <f>IF($A12="","",IFERROR(MATCH($C12,$R$2:$R$5,0),0))</f>
      </c>
      <c r="F12">
        <f>IF($A12="","",MOD(ROW(),34))</f>
      </c>
      <c r="G12">
        <f>IF($A12="",NA(),IF($C12="Action",$B12,NA()))</f>
      </c>
      <c r="H12">
        <f>IF($A12="",NA(),IF($C12="Action",1+$F12*0.023,NA()))</f>
      </c>
      <c r="I12">
        <f>IF($A12="",NA(),IF($C12="Strategy",$B12,NA()))</f>
      </c>
      <c r="J12">
        <f>IF($A12="",NA(),IF($C12="Strategy",2+$F12*0.023,NA()))</f>
      </c>
      <c r="K12">
        <f>IF($A12="",NA(),IF($C12="Deckbuilder",$B12,NA()))</f>
      </c>
      <c r="L12">
        <f>IF($A12="",NA(),IF($C12="Deckbuilder",3+$F12*0.023,NA()))</f>
      </c>
      <c r="M12">
        <f>IF($A12="",NA(),IF($C12="Traditional",$B12,NA()))</f>
      </c>
      <c r="N12">
        <f>IF($A12="",NA(),IF($C12="Traditional",4+$F12*0.023,NA()))</f>
      </c>
      <c r="O12">
        <f>IF($A12="","",$D12+ROW()/1000000)</f>
      </c>
      <c r="P12" t="str">
        <f>IF(OR($A12="",INDEX(games!$H:$H,ROW())=""),"",INDEX(games!$H:$H,ROW()))</f>
      </c>
      <c r="Q12">
        <f>IF(OR($A12="",$P12&lt;&gt;"Yes"),"",$D12+ROW()/1000000)</f>
      </c>
      <c r="T12">
        <f>IF($Y12="","",INDEX($B$2:$B$1500,$Y12))</f>
      </c>
      <c r="U12">
        <f>IF($Z12="","",INDEX($B$2:$B$1500,$Z12))</f>
      </c>
      <c r="V12">
        <f>IF(OR($T12="",$U12=""),"",$U12-$T12)</f>
      </c>
      <c r="W12" t="str">
        <f>IF(TRIM(INDEX(connections!$A:$A,ROW()))="","",TRIM(INDEX(connections!$A:$A,ROW())))</f>
      </c>
      <c r="X12" t="str">
        <f>IF($W12="","",TRIM(INDEX(connections!$B:$B,ROW())))</f>
      </c>
      <c r="Y12">
        <f>IF($W12="","",IFERROR(MATCH($W12,$A$2:$A$1500,0),""))</f>
      </c>
      <c r="Z12">
        <f>IF($X12="","",IFERROR(MATCH($X12,$A$2:$A$1500,0),""))</f>
      </c>
      <c r="AA12" t="str">
        <f>IF($Y12="","",INDEX($P$2:$P$1500,$Y12))</f>
      </c>
      <c r="AB12" t="str">
        <f>IF($Z12="","",INDEX($P$2:$P$1500,$Z12))</f>
      </c>
      <c r="AC12">
        <f>IF(AND($AA12="Yes",$AB12="Yes"),1,"")</f>
      </c>
      <c r="AD12">
        <f>IF(OR($Y12="",$Z12=""),"",IF(INDEX($C$2:$C$1500,$Y12)=INDEX($C$2:$C$1500,$Z12),0,1))</f>
      </c>
      <c r="AE12">
        <f>IF($AC12&lt;&gt;1,"",IF(AND(INDEX($AG$2:$AG$1500,$Y12)=1,INDEX($AG$2:$AG$1500,$Z12)=1),1,""))</f>
      </c>
      <c r="AG12">
        <f>IF($A12="","",COUNTIFS($W$2:$W$2500,$A12,$AB$2:$AB$2500,"Yes")+COUNTIFS($X$2:$X$2500,$A12,$AA$2:$AA$2500,"Yes"))</f>
      </c>
      <c r="AH12" t="str">
        <f>IF(OR($P12&lt;&gt;"Yes",N($AG12)=0),"",IF(AND($AG12=1,COUNTIFS($W$2:$W$2500,$A12,$AE$2:$AE$2500,1)+COUNTIFS($X$2:$X$2500,$A12,$AE$2:$AE$2500,1)&gt;0),"","Yes"))</f>
      </c>
      <c r="AI12">
        <f>IF($AH12="Yes",$AG12,"")</f>
      </c>
      <c r="AJ12">
        <f>IF($AI12="","",$AI12+ROW()/1000000)</f>
      </c>
      <c r="AK12">
        <f>IF(OR($A12="",$P12="Yes",N($AG12)=0),"",$AG12+ROW()/1000000)</f>
      </c>
      <c r="AL12" t="str">
        <f>IF($A12="","",INDEX(games!$J:$J,ROW())&amp;"")</f>
      </c>
    </row>
    <row r="13">
      <c r="A13" t="str">
        <f>IF(TRIM(INDEX(games!$A:$A,ROW()))="","",TRIM(INDEX(games!$A:$A,ROW())))</f>
      </c>
      <c r="B13">
        <f>IF(OR($A13="",INDEX(games!$B:$B,ROW())=""),"",INDEX(games!$B:$B,ROW()))</f>
      </c>
      <c r="C13" t="str">
        <f>IF(OR($A13="",INDEX(games!$C:$C,ROW())=""),"",INDEX(games!$C:$C,ROW()))</f>
      </c>
      <c r="D13">
        <f>IF($A13="","",COUNTIF($W$2:$W$2500,$A13)+COUNTIF($X$2:$X$2500,$A13))</f>
      </c>
      <c r="E13">
        <f>IF($A13="","",IFERROR(MATCH($C13,$R$2:$R$5,0),0))</f>
      </c>
      <c r="F13">
        <f>IF($A13="","",MOD(ROW(),34))</f>
      </c>
      <c r="G13">
        <f>IF($A13="",NA(),IF($C13="Action",$B13,NA()))</f>
      </c>
      <c r="H13">
        <f>IF($A13="",NA(),IF($C13="Action",1+$F13*0.023,NA()))</f>
      </c>
      <c r="I13">
        <f>IF($A13="",NA(),IF($C13="Strategy",$B13,NA()))</f>
      </c>
      <c r="J13">
        <f>IF($A13="",NA(),IF($C13="Strategy",2+$F13*0.023,NA()))</f>
      </c>
      <c r="K13">
        <f>IF($A13="",NA(),IF($C13="Deckbuilder",$B13,NA()))</f>
      </c>
      <c r="L13">
        <f>IF($A13="",NA(),IF($C13="Deckbuilder",3+$F13*0.023,NA()))</f>
      </c>
      <c r="M13">
        <f>IF($A13="",NA(),IF($C13="Traditional",$B13,NA()))</f>
      </c>
      <c r="N13">
        <f>IF($A13="",NA(),IF($C13="Traditional",4+$F13*0.023,NA()))</f>
      </c>
      <c r="O13">
        <f>IF($A13="","",$D13+ROW()/1000000)</f>
      </c>
      <c r="P13" t="str">
        <f>IF(OR($A13="",INDEX(games!$H:$H,ROW())=""),"",INDEX(games!$H:$H,ROW()))</f>
      </c>
      <c r="Q13">
        <f>IF(OR($A13="",$P13&lt;&gt;"Yes"),"",$D13+ROW()/1000000)</f>
      </c>
      <c r="T13">
        <f>IF($Y13="","",INDEX($B$2:$B$1500,$Y13))</f>
      </c>
      <c r="U13">
        <f>IF($Z13="","",INDEX($B$2:$B$1500,$Z13))</f>
      </c>
      <c r="V13">
        <f>IF(OR($T13="",$U13=""),"",$U13-$T13)</f>
      </c>
      <c r="W13" t="str">
        <f>IF(TRIM(INDEX(connections!$A:$A,ROW()))="","",TRIM(INDEX(connections!$A:$A,ROW())))</f>
      </c>
      <c r="X13" t="str">
        <f>IF($W13="","",TRIM(INDEX(connections!$B:$B,ROW())))</f>
      </c>
      <c r="Y13">
        <f>IF($W13="","",IFERROR(MATCH($W13,$A$2:$A$1500,0),""))</f>
      </c>
      <c r="Z13">
        <f>IF($X13="","",IFERROR(MATCH($X13,$A$2:$A$1500,0),""))</f>
      </c>
      <c r="AA13" t="str">
        <f>IF($Y13="","",INDEX($P$2:$P$1500,$Y13))</f>
      </c>
      <c r="AB13" t="str">
        <f>IF($Z13="","",INDEX($P$2:$P$1500,$Z13))</f>
      </c>
      <c r="AC13">
        <f>IF(AND($AA13="Yes",$AB13="Yes"),1,"")</f>
      </c>
      <c r="AD13">
        <f>IF(OR($Y13="",$Z13=""),"",IF(INDEX($C$2:$C$1500,$Y13)=INDEX($C$2:$C$1500,$Z13),0,1))</f>
      </c>
      <c r="AE13">
        <f>IF($AC13&lt;&gt;1,"",IF(AND(INDEX($AG$2:$AG$1500,$Y13)=1,INDEX($AG$2:$AG$1500,$Z13)=1),1,""))</f>
      </c>
      <c r="AG13">
        <f>IF($A13="","",COUNTIFS($W$2:$W$2500,$A13,$AB$2:$AB$2500,"Yes")+COUNTIFS($X$2:$X$2500,$A13,$AA$2:$AA$2500,"Yes"))</f>
      </c>
      <c r="AH13" t="str">
        <f>IF(OR($P13&lt;&gt;"Yes",N($AG13)=0),"",IF(AND($AG13=1,COUNTIFS($W$2:$W$2500,$A13,$AE$2:$AE$2500,1)+COUNTIFS($X$2:$X$2500,$A13,$AE$2:$AE$2500,1)&gt;0),"","Yes"))</f>
      </c>
      <c r="AI13">
        <f>IF($AH13="Yes",$AG13,"")</f>
      </c>
      <c r="AJ13">
        <f>IF($AI13="","",$AI13+ROW()/1000000)</f>
      </c>
      <c r="AK13">
        <f>IF(OR($A13="",$P13="Yes",N($AG13)=0),"",$AG13+ROW()/1000000)</f>
      </c>
      <c r="AL13" t="str">
        <f>IF($A13="","",INDEX(games!$J:$J,ROW())&amp;"")</f>
      </c>
    </row>
    <row r="14">
      <c r="A14" t="str">
        <f>IF(TRIM(INDEX(games!$A:$A,ROW()))="","",TRIM(INDEX(games!$A:$A,ROW())))</f>
      </c>
      <c r="B14">
        <f>IF(OR($A14="",INDEX(games!$B:$B,ROW())=""),"",INDEX(games!$B:$B,ROW()))</f>
      </c>
      <c r="C14" t="str">
        <f>IF(OR($A14="",INDEX(games!$C:$C,ROW())=""),"",INDEX(games!$C:$C,ROW()))</f>
      </c>
      <c r="D14">
        <f>IF($A14="","",COUNTIF($W$2:$W$2500,$A14)+COUNTIF($X$2:$X$2500,$A14))</f>
      </c>
      <c r="E14">
        <f>IF($A14="","",IFERROR(MATCH($C14,$R$2:$R$5,0),0))</f>
      </c>
      <c r="F14">
        <f>IF($A14="","",MOD(ROW(),34))</f>
      </c>
      <c r="G14">
        <f>IF($A14="",NA(),IF($C14="Action",$B14,NA()))</f>
      </c>
      <c r="H14">
        <f>IF($A14="",NA(),IF($C14="Action",1+$F14*0.023,NA()))</f>
      </c>
      <c r="I14">
        <f>IF($A14="",NA(),IF($C14="Strategy",$B14,NA()))</f>
      </c>
      <c r="J14">
        <f>IF($A14="",NA(),IF($C14="Strategy",2+$F14*0.023,NA()))</f>
      </c>
      <c r="K14">
        <f>IF($A14="",NA(),IF($C14="Deckbuilder",$B14,NA()))</f>
      </c>
      <c r="L14">
        <f>IF($A14="",NA(),IF($C14="Deckbuilder",3+$F14*0.023,NA()))</f>
      </c>
      <c r="M14">
        <f>IF($A14="",NA(),IF($C14="Traditional",$B14,NA()))</f>
      </c>
      <c r="N14">
        <f>IF($A14="",NA(),IF($C14="Traditional",4+$F14*0.023,NA()))</f>
      </c>
      <c r="O14">
        <f>IF($A14="","",$D14+ROW()/1000000)</f>
      </c>
      <c r="P14" t="str">
        <f>IF(OR($A14="",INDEX(games!$H:$H,ROW())=""),"",INDEX(games!$H:$H,ROW()))</f>
      </c>
      <c r="Q14">
        <f>IF(OR($A14="",$P14&lt;&gt;"Yes"),"",$D14+ROW()/1000000)</f>
      </c>
      <c r="T14">
        <f>IF($Y14="","",INDEX($B$2:$B$1500,$Y14))</f>
      </c>
      <c r="U14">
        <f>IF($Z14="","",INDEX($B$2:$B$1500,$Z14))</f>
      </c>
      <c r="V14">
        <f>IF(OR($T14="",$U14=""),"",$U14-$T14)</f>
      </c>
      <c r="W14" t="str">
        <f>IF(TRIM(INDEX(connections!$A:$A,ROW()))="","",TRIM(INDEX(connections!$A:$A,ROW())))</f>
      </c>
      <c r="X14" t="str">
        <f>IF($W14="","",TRIM(INDEX(connections!$B:$B,ROW())))</f>
      </c>
      <c r="Y14">
        <f>IF($W14="","",IFERROR(MATCH($W14,$A$2:$A$1500,0),""))</f>
      </c>
      <c r="Z14">
        <f>IF($X14="","",IFERROR(MATCH($X14,$A$2:$A$1500,0),""))</f>
      </c>
      <c r="AA14" t="str">
        <f>IF($Y14="","",INDEX($P$2:$P$1500,$Y14))</f>
      </c>
      <c r="AB14" t="str">
        <f>IF($Z14="","",INDEX($P$2:$P$1500,$Z14))</f>
      </c>
      <c r="AC14">
        <f>IF(AND($AA14="Yes",$AB14="Yes"),1,"")</f>
      </c>
      <c r="AD14">
        <f>IF(OR($Y14="",$Z14=""),"",IF(INDEX($C$2:$C$1500,$Y14)=INDEX($C$2:$C$1500,$Z14),0,1))</f>
      </c>
      <c r="AE14">
        <f>IF($AC14&lt;&gt;1,"",IF(AND(INDEX($AG$2:$AG$1500,$Y14)=1,INDEX($AG$2:$AG$1500,$Z14)=1),1,""))</f>
      </c>
      <c r="AG14">
        <f>IF($A14="","",COUNTIFS($W$2:$W$2500,$A14,$AB$2:$AB$2500,"Yes")+COUNTIFS($X$2:$X$2500,$A14,$AA$2:$AA$2500,"Yes"))</f>
      </c>
      <c r="AH14" t="str">
        <f>IF(OR($P14&lt;&gt;"Yes",N($AG14)=0),"",IF(AND($AG14=1,COUNTIFS($W$2:$W$2500,$A14,$AE$2:$AE$2500,1)+COUNTIFS($X$2:$X$2500,$A14,$AE$2:$AE$2500,1)&gt;0),"","Yes"))</f>
      </c>
      <c r="AI14">
        <f>IF($AH14="Yes",$AG14,"")</f>
      </c>
      <c r="AJ14">
        <f>IF($AI14="","",$AI14+ROW()/1000000)</f>
      </c>
      <c r="AK14">
        <f>IF(OR($A14="",$P14="Yes",N($AG14)=0),"",$AG14+ROW()/1000000)</f>
      </c>
      <c r="AL14" t="str">
        <f>IF($A14="","",INDEX(games!$J:$J,ROW())&amp;"")</f>
      </c>
    </row>
    <row r="15">
      <c r="A15" t="str">
        <f>IF(TRIM(INDEX(games!$A:$A,ROW()))="","",TRIM(INDEX(games!$A:$A,ROW())))</f>
      </c>
      <c r="B15">
        <f>IF(OR($A15="",INDEX(games!$B:$B,ROW())=""),"",INDEX(games!$B:$B,ROW()))</f>
      </c>
      <c r="C15" t="str">
        <f>IF(OR($A15="",INDEX(games!$C:$C,ROW())=""),"",INDEX(games!$C:$C,ROW()))</f>
      </c>
      <c r="D15">
        <f>IF($A15="","",COUNTIF($W$2:$W$2500,$A15)+COUNTIF($X$2:$X$2500,$A15))</f>
      </c>
      <c r="E15">
        <f>IF($A15="","",IFERROR(MATCH($C15,$R$2:$R$5,0),0))</f>
      </c>
      <c r="F15">
        <f>IF($A15="","",MOD(ROW(),34))</f>
      </c>
      <c r="G15">
        <f>IF($A15="",NA(),IF($C15="Action",$B15,NA()))</f>
      </c>
      <c r="H15">
        <f>IF($A15="",NA(),IF($C15="Action",1+$F15*0.023,NA()))</f>
      </c>
      <c r="I15">
        <f>IF($A15="",NA(),IF($C15="Strategy",$B15,NA()))</f>
      </c>
      <c r="J15">
        <f>IF($A15="",NA(),IF($C15="Strategy",2+$F15*0.023,NA()))</f>
      </c>
      <c r="K15">
        <f>IF($A15="",NA(),IF($C15="Deckbuilder",$B15,NA()))</f>
      </c>
      <c r="L15">
        <f>IF($A15="",NA(),IF($C15="Deckbuilder",3+$F15*0.023,NA()))</f>
      </c>
      <c r="M15">
        <f>IF($A15="",NA(),IF($C15="Traditional",$B15,NA()))</f>
      </c>
      <c r="N15">
        <f>IF($A15="",NA(),IF($C15="Traditional",4+$F15*0.023,NA()))</f>
      </c>
      <c r="O15">
        <f>IF($A15="","",$D15+ROW()/1000000)</f>
      </c>
      <c r="P15" t="str">
        <f>IF(OR($A15="",INDEX(games!$H:$H,ROW())=""),"",INDEX(games!$H:$H,ROW()))</f>
      </c>
      <c r="Q15">
        <f>IF(OR($A15="",$P15&lt;&gt;"Yes"),"",$D15+ROW()/1000000)</f>
      </c>
      <c r="T15">
        <f>IF($Y15="","",INDEX($B$2:$B$1500,$Y15))</f>
      </c>
      <c r="U15">
        <f>IF($Z15="","",INDEX($B$2:$B$1500,$Z15))</f>
      </c>
      <c r="V15">
        <f>IF(OR($T15="",$U15=""),"",$U15-$T15)</f>
      </c>
      <c r="W15" t="str">
        <f>IF(TRIM(INDEX(connections!$A:$A,ROW()))="","",TRIM(INDEX(connections!$A:$A,ROW())))</f>
      </c>
      <c r="X15" t="str">
        <f>IF($W15="","",TRIM(INDEX(connections!$B:$B,ROW())))</f>
      </c>
      <c r="Y15">
        <f>IF($W15="","",IFERROR(MATCH($W15,$A$2:$A$1500,0),""))</f>
      </c>
      <c r="Z15">
        <f>IF($X15="","",IFERROR(MATCH($X15,$A$2:$A$1500,0),""))</f>
      </c>
      <c r="AA15" t="str">
        <f>IF($Y15="","",INDEX($P$2:$P$1500,$Y15))</f>
      </c>
      <c r="AB15" t="str">
        <f>IF($Z15="","",INDEX($P$2:$P$1500,$Z15))</f>
      </c>
      <c r="AC15">
        <f>IF(AND($AA15="Yes",$AB15="Yes"),1,"")</f>
      </c>
      <c r="AD15">
        <f>IF(OR($Y15="",$Z15=""),"",IF(INDEX($C$2:$C$1500,$Y15)=INDEX($C$2:$C$1500,$Z15),0,1))</f>
      </c>
      <c r="AE15">
        <f>IF($AC15&lt;&gt;1,"",IF(AND(INDEX($AG$2:$AG$1500,$Y15)=1,INDEX($AG$2:$AG$1500,$Z15)=1),1,""))</f>
      </c>
      <c r="AG15">
        <f>IF($A15="","",COUNTIFS($W$2:$W$2500,$A15,$AB$2:$AB$2500,"Yes")+COUNTIFS($X$2:$X$2500,$A15,$AA$2:$AA$2500,"Yes"))</f>
      </c>
      <c r="AH15" t="str">
        <f>IF(OR($P15&lt;&gt;"Yes",N($AG15)=0),"",IF(AND($AG15=1,COUNTIFS($W$2:$W$2500,$A15,$AE$2:$AE$2500,1)+COUNTIFS($X$2:$X$2500,$A15,$AE$2:$AE$2500,1)&gt;0),"","Yes"))</f>
      </c>
      <c r="AI15">
        <f>IF($AH15="Yes",$AG15,"")</f>
      </c>
      <c r="AJ15">
        <f>IF($AI15="","",$AI15+ROW()/1000000)</f>
      </c>
      <c r="AK15">
        <f>IF(OR($A15="",$P15="Yes",N($AG15)=0),"",$AG15+ROW()/1000000)</f>
      </c>
      <c r="AL15" t="str">
        <f>IF($A15="","",INDEX(games!$J:$J,ROW())&amp;"")</f>
      </c>
    </row>
    <row r="16">
      <c r="A16" t="str">
        <f>IF(TRIM(INDEX(games!$A:$A,ROW()))="","",TRIM(INDEX(games!$A:$A,ROW())))</f>
      </c>
      <c r="B16">
        <f>IF(OR($A16="",INDEX(games!$B:$B,ROW())=""),"",INDEX(games!$B:$B,ROW()))</f>
      </c>
      <c r="C16" t="str">
        <f>IF(OR($A16="",INDEX(games!$C:$C,ROW())=""),"",INDEX(games!$C:$C,ROW()))</f>
      </c>
      <c r="D16">
        <f>IF($A16="","",COUNTIF($W$2:$W$2500,$A16)+COUNTIF($X$2:$X$2500,$A16))</f>
      </c>
      <c r="E16">
        <f>IF($A16="","",IFERROR(MATCH($C16,$R$2:$R$5,0),0))</f>
      </c>
      <c r="F16">
        <f>IF($A16="","",MOD(ROW(),34))</f>
      </c>
      <c r="G16">
        <f>IF($A16="",NA(),IF($C16="Action",$B16,NA()))</f>
      </c>
      <c r="H16">
        <f>IF($A16="",NA(),IF($C16="Action",1+$F16*0.023,NA()))</f>
      </c>
      <c r="I16">
        <f>IF($A16="",NA(),IF($C16="Strategy",$B16,NA()))</f>
      </c>
      <c r="J16">
        <f>IF($A16="",NA(),IF($C16="Strategy",2+$F16*0.023,NA()))</f>
      </c>
      <c r="K16">
        <f>IF($A16="",NA(),IF($C16="Deckbuilder",$B16,NA()))</f>
      </c>
      <c r="L16">
        <f>IF($A16="",NA(),IF($C16="Deckbuilder",3+$F16*0.023,NA()))</f>
      </c>
      <c r="M16">
        <f>IF($A16="",NA(),IF($C16="Traditional",$B16,NA()))</f>
      </c>
      <c r="N16">
        <f>IF($A16="",NA(),IF($C16="Traditional",4+$F16*0.023,NA()))</f>
      </c>
      <c r="O16">
        <f>IF($A16="","",$D16+ROW()/1000000)</f>
      </c>
      <c r="P16" t="str">
        <f>IF(OR($A16="",INDEX(games!$H:$H,ROW())=""),"",INDEX(games!$H:$H,ROW()))</f>
      </c>
      <c r="Q16">
        <f>IF(OR($A16="",$P16&lt;&gt;"Yes"),"",$D16+ROW()/1000000)</f>
      </c>
      <c r="T16">
        <f>IF($Y16="","",INDEX($B$2:$B$1500,$Y16))</f>
      </c>
      <c r="U16">
        <f>IF($Z16="","",INDEX($B$2:$B$1500,$Z16))</f>
      </c>
      <c r="V16">
        <f>IF(OR($T16="",$U16=""),"",$U16-$T16)</f>
      </c>
      <c r="W16" t="str">
        <f>IF(TRIM(INDEX(connections!$A:$A,ROW()))="","",TRIM(INDEX(connections!$A:$A,ROW())))</f>
      </c>
      <c r="X16" t="str">
        <f>IF($W16="","",TRIM(INDEX(connections!$B:$B,ROW())))</f>
      </c>
      <c r="Y16">
        <f>IF($W16="","",IFERROR(MATCH($W16,$A$2:$A$1500,0),""))</f>
      </c>
      <c r="Z16">
        <f>IF($X16="","",IFERROR(MATCH($X16,$A$2:$A$1500,0),""))</f>
      </c>
      <c r="AA16" t="str">
        <f>IF($Y16="","",INDEX($P$2:$P$1500,$Y16))</f>
      </c>
      <c r="AB16" t="str">
        <f>IF($Z16="","",INDEX($P$2:$P$1500,$Z16))</f>
      </c>
      <c r="AC16">
        <f>IF(AND($AA16="Yes",$AB16="Yes"),1,"")</f>
      </c>
      <c r="AD16">
        <f>IF(OR($Y16="",$Z16=""),"",IF(INDEX($C$2:$C$1500,$Y16)=INDEX($C$2:$C$1500,$Z16),0,1))</f>
      </c>
      <c r="AE16">
        <f>IF($AC16&lt;&gt;1,"",IF(AND(INDEX($AG$2:$AG$1500,$Y16)=1,INDEX($AG$2:$AG$1500,$Z16)=1),1,""))</f>
      </c>
      <c r="AG16">
        <f>IF($A16="","",COUNTIFS($W$2:$W$2500,$A16,$AB$2:$AB$2500,"Yes")+COUNTIFS($X$2:$X$2500,$A16,$AA$2:$AA$2500,"Yes"))</f>
      </c>
      <c r="AH16" t="str">
        <f>IF(OR($P16&lt;&gt;"Yes",N($AG16)=0),"",IF(AND($AG16=1,COUNTIFS($W$2:$W$2500,$A16,$AE$2:$AE$2500,1)+COUNTIFS($X$2:$X$2500,$A16,$AE$2:$AE$2500,1)&gt;0),"","Yes"))</f>
      </c>
      <c r="AI16">
        <f>IF($AH16="Yes",$AG16,"")</f>
      </c>
      <c r="AJ16">
        <f>IF($AI16="","",$AI16+ROW()/1000000)</f>
      </c>
      <c r="AK16">
        <f>IF(OR($A16="",$P16="Yes",N($AG16)=0),"",$AG16+ROW()/1000000)</f>
      </c>
      <c r="AL16" t="str">
        <f>IF($A16="","",INDEX(games!$J:$J,ROW())&amp;"")</f>
      </c>
    </row>
    <row r="17">
      <c r="A17" t="str">
        <f>IF(TRIM(INDEX(games!$A:$A,ROW()))="","",TRIM(INDEX(games!$A:$A,ROW())))</f>
      </c>
      <c r="B17">
        <f>IF(OR($A17="",INDEX(games!$B:$B,ROW())=""),"",INDEX(games!$B:$B,ROW()))</f>
      </c>
      <c r="C17" t="str">
        <f>IF(OR($A17="",INDEX(games!$C:$C,ROW())=""),"",INDEX(games!$C:$C,ROW()))</f>
      </c>
      <c r="D17">
        <f>IF($A17="","",COUNTIF($W$2:$W$2500,$A17)+COUNTIF($X$2:$X$2500,$A17))</f>
      </c>
      <c r="E17">
        <f>IF($A17="","",IFERROR(MATCH($C17,$R$2:$R$5,0),0))</f>
      </c>
      <c r="F17">
        <f>IF($A17="","",MOD(ROW(),34))</f>
      </c>
      <c r="G17">
        <f>IF($A17="",NA(),IF($C17="Action",$B17,NA()))</f>
      </c>
      <c r="H17">
        <f>IF($A17="",NA(),IF($C17="Action",1+$F17*0.023,NA()))</f>
      </c>
      <c r="I17">
        <f>IF($A17="",NA(),IF($C17="Strategy",$B17,NA()))</f>
      </c>
      <c r="J17">
        <f>IF($A17="",NA(),IF($C17="Strategy",2+$F17*0.023,NA()))</f>
      </c>
      <c r="K17">
        <f>IF($A17="",NA(),IF($C17="Deckbuilder",$B17,NA()))</f>
      </c>
      <c r="L17">
        <f>IF($A17="",NA(),IF($C17="Deckbuilder",3+$F17*0.023,NA()))</f>
      </c>
      <c r="M17">
        <f>IF($A17="",NA(),IF($C17="Traditional",$B17,NA()))</f>
      </c>
      <c r="N17">
        <f>IF($A17="",NA(),IF($C17="Traditional",4+$F17*0.023,NA()))</f>
      </c>
      <c r="O17">
        <f>IF($A17="","",$D17+ROW()/1000000)</f>
      </c>
      <c r="P17" t="str">
        <f>IF(OR($A17="",INDEX(games!$H:$H,ROW())=""),"",INDEX(games!$H:$H,ROW()))</f>
      </c>
      <c r="Q17">
        <f>IF(OR($A17="",$P17&lt;&gt;"Yes"),"",$D17+ROW()/1000000)</f>
      </c>
      <c r="T17">
        <f>IF($Y17="","",INDEX($B$2:$B$1500,$Y17))</f>
      </c>
      <c r="U17">
        <f>IF($Z17="","",INDEX($B$2:$B$1500,$Z17))</f>
      </c>
      <c r="V17">
        <f>IF(OR($T17="",$U17=""),"",$U17-$T17)</f>
      </c>
      <c r="W17" t="str">
        <f>IF(TRIM(INDEX(connections!$A:$A,ROW()))="","",TRIM(INDEX(connections!$A:$A,ROW())))</f>
      </c>
      <c r="X17" t="str">
        <f>IF($W17="","",TRIM(INDEX(connections!$B:$B,ROW())))</f>
      </c>
      <c r="Y17">
        <f>IF($W17="","",IFERROR(MATCH($W17,$A$2:$A$1500,0),""))</f>
      </c>
      <c r="Z17">
        <f>IF($X17="","",IFERROR(MATCH($X17,$A$2:$A$1500,0),""))</f>
      </c>
      <c r="AA17" t="str">
        <f>IF($Y17="","",INDEX($P$2:$P$1500,$Y17))</f>
      </c>
      <c r="AB17" t="str">
        <f>IF($Z17="","",INDEX($P$2:$P$1500,$Z17))</f>
      </c>
      <c r="AC17">
        <f>IF(AND($AA17="Yes",$AB17="Yes"),1,"")</f>
      </c>
      <c r="AD17">
        <f>IF(OR($Y17="",$Z17=""),"",IF(INDEX($C$2:$C$1500,$Y17)=INDEX($C$2:$C$1500,$Z17),0,1))</f>
      </c>
      <c r="AE17">
        <f>IF($AC17&lt;&gt;1,"",IF(AND(INDEX($AG$2:$AG$1500,$Y17)=1,INDEX($AG$2:$AG$1500,$Z17)=1),1,""))</f>
      </c>
      <c r="AG17">
        <f>IF($A17="","",COUNTIFS($W$2:$W$2500,$A17,$AB$2:$AB$2500,"Yes")+COUNTIFS($X$2:$X$2500,$A17,$AA$2:$AA$2500,"Yes"))</f>
      </c>
      <c r="AH17" t="str">
        <f>IF(OR($P17&lt;&gt;"Yes",N($AG17)=0),"",IF(AND($AG17=1,COUNTIFS($W$2:$W$2500,$A17,$AE$2:$AE$2500,1)+COUNTIFS($X$2:$X$2500,$A17,$AE$2:$AE$2500,1)&gt;0),"","Yes"))</f>
      </c>
      <c r="AI17">
        <f>IF($AH17="Yes",$AG17,"")</f>
      </c>
      <c r="AJ17">
        <f>IF($AI17="","",$AI17+ROW()/1000000)</f>
      </c>
      <c r="AK17">
        <f>IF(OR($A17="",$P17="Yes",N($AG17)=0),"",$AG17+ROW()/1000000)</f>
      </c>
      <c r="AL17" t="str">
        <f>IF($A17="","",INDEX(games!$J:$J,ROW())&amp;"")</f>
      </c>
    </row>
    <row r="18">
      <c r="A18" t="str">
        <f>IF(TRIM(INDEX(games!$A:$A,ROW()))="","",TRIM(INDEX(games!$A:$A,ROW())))</f>
      </c>
      <c r="B18">
        <f>IF(OR($A18="",INDEX(games!$B:$B,ROW())=""),"",INDEX(games!$B:$B,ROW()))</f>
      </c>
      <c r="C18" t="str">
        <f>IF(OR($A18="",INDEX(games!$C:$C,ROW())=""),"",INDEX(games!$C:$C,ROW()))</f>
      </c>
      <c r="D18">
        <f>IF($A18="","",COUNTIF($W$2:$W$2500,$A18)+COUNTIF($X$2:$X$2500,$A18))</f>
      </c>
      <c r="E18">
        <f>IF($A18="","",IFERROR(MATCH($C18,$R$2:$R$5,0),0))</f>
      </c>
      <c r="F18">
        <f>IF($A18="","",MOD(ROW(),34))</f>
      </c>
      <c r="G18">
        <f>IF($A18="",NA(),IF($C18="Action",$B18,NA()))</f>
      </c>
      <c r="H18">
        <f>IF($A18="",NA(),IF($C18="Action",1+$F18*0.023,NA()))</f>
      </c>
      <c r="I18">
        <f>IF($A18="",NA(),IF($C18="Strategy",$B18,NA()))</f>
      </c>
      <c r="J18">
        <f>IF($A18="",NA(),IF($C18="Strategy",2+$F18*0.023,NA()))</f>
      </c>
      <c r="K18">
        <f>IF($A18="",NA(),IF($C18="Deckbuilder",$B18,NA()))</f>
      </c>
      <c r="L18">
        <f>IF($A18="",NA(),IF($C18="Deckbuilder",3+$F18*0.023,NA()))</f>
      </c>
      <c r="M18">
        <f>IF($A18="",NA(),IF($C18="Traditional",$B18,NA()))</f>
      </c>
      <c r="N18">
        <f>IF($A18="",NA(),IF($C18="Traditional",4+$F18*0.023,NA()))</f>
      </c>
      <c r="O18">
        <f>IF($A18="","",$D18+ROW()/1000000)</f>
      </c>
      <c r="P18" t="str">
        <f>IF(OR($A18="",INDEX(games!$H:$H,ROW())=""),"",INDEX(games!$H:$H,ROW()))</f>
      </c>
      <c r="Q18">
        <f>IF(OR($A18="",$P18&lt;&gt;"Yes"),"",$D18+ROW()/1000000)</f>
      </c>
      <c r="T18">
        <f>IF($Y18="","",INDEX($B$2:$B$1500,$Y18))</f>
      </c>
      <c r="U18">
        <f>IF($Z18="","",INDEX($B$2:$B$1500,$Z18))</f>
      </c>
      <c r="V18">
        <f>IF(OR($T18="",$U18=""),"",$U18-$T18)</f>
      </c>
      <c r="W18" t="str">
        <f>IF(TRIM(INDEX(connections!$A:$A,ROW()))="","",TRIM(INDEX(connections!$A:$A,ROW())))</f>
      </c>
      <c r="X18" t="str">
        <f>IF($W18="","",TRIM(INDEX(connections!$B:$B,ROW())))</f>
      </c>
      <c r="Y18">
        <f>IF($W18="","",IFERROR(MATCH($W18,$A$2:$A$1500,0),""))</f>
      </c>
      <c r="Z18">
        <f>IF($X18="","",IFERROR(MATCH($X18,$A$2:$A$1500,0),""))</f>
      </c>
      <c r="AA18" t="str">
        <f>IF($Y18="","",INDEX($P$2:$P$1500,$Y18))</f>
      </c>
      <c r="AB18" t="str">
        <f>IF($Z18="","",INDEX($P$2:$P$1500,$Z18))</f>
      </c>
      <c r="AC18">
        <f>IF(AND($AA18="Yes",$AB18="Yes"),1,"")</f>
      </c>
      <c r="AD18">
        <f>IF(OR($Y18="",$Z18=""),"",IF(INDEX($C$2:$C$1500,$Y18)=INDEX($C$2:$C$1500,$Z18),0,1))</f>
      </c>
      <c r="AE18">
        <f>IF($AC18&lt;&gt;1,"",IF(AND(INDEX($AG$2:$AG$1500,$Y18)=1,INDEX($AG$2:$AG$1500,$Z18)=1),1,""))</f>
      </c>
      <c r="AG18">
        <f>IF($A18="","",COUNTIFS($W$2:$W$2500,$A18,$AB$2:$AB$2500,"Yes")+COUNTIFS($X$2:$X$2500,$A18,$AA$2:$AA$2500,"Yes"))</f>
      </c>
      <c r="AH18" t="str">
        <f>IF(OR($P18&lt;&gt;"Yes",N($AG18)=0),"",IF(AND($AG18=1,COUNTIFS($W$2:$W$2500,$A18,$AE$2:$AE$2500,1)+COUNTIFS($X$2:$X$2500,$A18,$AE$2:$AE$2500,1)&gt;0),"","Yes"))</f>
      </c>
      <c r="AI18">
        <f>IF($AH18="Yes",$AG18,"")</f>
      </c>
      <c r="AJ18">
        <f>IF($AI18="","",$AI18+ROW()/1000000)</f>
      </c>
      <c r="AK18">
        <f>IF(OR($A18="",$P18="Yes",N($AG18)=0),"",$AG18+ROW()/1000000)</f>
      </c>
      <c r="AL18" t="str">
        <f>IF($A18="","",INDEX(games!$J:$J,ROW())&amp;"")</f>
      </c>
    </row>
    <row r="19">
      <c r="A19" t="str">
        <f>IF(TRIM(INDEX(games!$A:$A,ROW()))="","",TRIM(INDEX(games!$A:$A,ROW())))</f>
      </c>
      <c r="B19">
        <f>IF(OR($A19="",INDEX(games!$B:$B,ROW())=""),"",INDEX(games!$B:$B,ROW()))</f>
      </c>
      <c r="C19" t="str">
        <f>IF(OR($A19="",INDEX(games!$C:$C,ROW())=""),"",INDEX(games!$C:$C,ROW()))</f>
      </c>
      <c r="D19">
        <f>IF($A19="","",COUNTIF($W$2:$W$2500,$A19)+COUNTIF($X$2:$X$2500,$A19))</f>
      </c>
      <c r="E19">
        <f>IF($A19="","",IFERROR(MATCH($C19,$R$2:$R$5,0),0))</f>
      </c>
      <c r="F19">
        <f>IF($A19="","",MOD(ROW(),34))</f>
      </c>
      <c r="G19">
        <f>IF($A19="",NA(),IF($C19="Action",$B19,NA()))</f>
      </c>
      <c r="H19">
        <f>IF($A19="",NA(),IF($C19="Action",1+$F19*0.023,NA()))</f>
      </c>
      <c r="I19">
        <f>IF($A19="",NA(),IF($C19="Strategy",$B19,NA()))</f>
      </c>
      <c r="J19">
        <f>IF($A19="",NA(),IF($C19="Strategy",2+$F19*0.023,NA()))</f>
      </c>
      <c r="K19">
        <f>IF($A19="",NA(),IF($C19="Deckbuilder",$B19,NA()))</f>
      </c>
      <c r="L19">
        <f>IF($A19="",NA(),IF($C19="Deckbuilder",3+$F19*0.023,NA()))</f>
      </c>
      <c r="M19">
        <f>IF($A19="",NA(),IF($C19="Traditional",$B19,NA()))</f>
      </c>
      <c r="N19">
        <f>IF($A19="",NA(),IF($C19="Traditional",4+$F19*0.023,NA()))</f>
      </c>
      <c r="O19">
        <f>IF($A19="","",$D19+ROW()/1000000)</f>
      </c>
      <c r="P19" t="str">
        <f>IF(OR($A19="",INDEX(games!$H:$H,ROW())=""),"",INDEX(games!$H:$H,ROW()))</f>
      </c>
      <c r="Q19">
        <f>IF(OR($A19="",$P19&lt;&gt;"Yes"),"",$D19+ROW()/1000000)</f>
      </c>
      <c r="T19">
        <f>IF($Y19="","",INDEX($B$2:$B$1500,$Y19))</f>
      </c>
      <c r="U19">
        <f>IF($Z19="","",INDEX($B$2:$B$1500,$Z19))</f>
      </c>
      <c r="V19">
        <f>IF(OR($T19="",$U19=""),"",$U19-$T19)</f>
      </c>
      <c r="W19" t="str">
        <f>IF(TRIM(INDEX(connections!$A:$A,ROW()))="","",TRIM(INDEX(connections!$A:$A,ROW())))</f>
      </c>
      <c r="X19" t="str">
        <f>IF($W19="","",TRIM(INDEX(connections!$B:$B,ROW())))</f>
      </c>
      <c r="Y19">
        <f>IF($W19="","",IFERROR(MATCH($W19,$A$2:$A$1500,0),""))</f>
      </c>
      <c r="Z19">
        <f>IF($X19="","",IFERROR(MATCH($X19,$A$2:$A$1500,0),""))</f>
      </c>
      <c r="AA19" t="str">
        <f>IF($Y19="","",INDEX($P$2:$P$1500,$Y19))</f>
      </c>
      <c r="AB19" t="str">
        <f>IF($Z19="","",INDEX($P$2:$P$1500,$Z19))</f>
      </c>
      <c r="AC19">
        <f>IF(AND($AA19="Yes",$AB19="Yes"),1,"")</f>
      </c>
      <c r="AD19">
        <f>IF(OR($Y19="",$Z19=""),"",IF(INDEX($C$2:$C$1500,$Y19)=INDEX($C$2:$C$1500,$Z19),0,1))</f>
      </c>
      <c r="AE19">
        <f>IF($AC19&lt;&gt;1,"",IF(AND(INDEX($AG$2:$AG$1500,$Y19)=1,INDEX($AG$2:$AG$1500,$Z19)=1),1,""))</f>
      </c>
      <c r="AG19">
        <f>IF($A19="","",COUNTIFS($W$2:$W$2500,$A19,$AB$2:$AB$2500,"Yes")+COUNTIFS($X$2:$X$2500,$A19,$AA$2:$AA$2500,"Yes"))</f>
      </c>
      <c r="AH19" t="str">
        <f>IF(OR($P19&lt;&gt;"Yes",N($AG19)=0),"",IF(AND($AG19=1,COUNTIFS($W$2:$W$2500,$A19,$AE$2:$AE$2500,1)+COUNTIFS($X$2:$X$2500,$A19,$AE$2:$AE$2500,1)&gt;0),"","Yes"))</f>
      </c>
      <c r="AI19">
        <f>IF($AH19="Yes",$AG19,"")</f>
      </c>
      <c r="AJ19">
        <f>IF($AI19="","",$AI19+ROW()/1000000)</f>
      </c>
      <c r="AK19">
        <f>IF(OR($A19="",$P19="Yes",N($AG19)=0),"",$AG19+ROW()/1000000)</f>
      </c>
      <c r="AL19" t="str">
        <f>IF($A19="","",INDEX(games!$J:$J,ROW())&amp;"")</f>
      </c>
    </row>
    <row r="20">
      <c r="A20" t="str">
        <f>IF(TRIM(INDEX(games!$A:$A,ROW()))="","",TRIM(INDEX(games!$A:$A,ROW())))</f>
      </c>
      <c r="B20">
        <f>IF(OR($A20="",INDEX(games!$B:$B,ROW())=""),"",INDEX(games!$B:$B,ROW()))</f>
      </c>
      <c r="C20" t="str">
        <f>IF(OR($A20="",INDEX(games!$C:$C,ROW())=""),"",INDEX(games!$C:$C,ROW()))</f>
      </c>
      <c r="D20">
        <f>IF($A20="","",COUNTIF($W$2:$W$2500,$A20)+COUNTIF($X$2:$X$2500,$A20))</f>
      </c>
      <c r="E20">
        <f>IF($A20="","",IFERROR(MATCH($C20,$R$2:$R$5,0),0))</f>
      </c>
      <c r="F20">
        <f>IF($A20="","",MOD(ROW(),34))</f>
      </c>
      <c r="G20">
        <f>IF($A20="",NA(),IF($C20="Action",$B20,NA()))</f>
      </c>
      <c r="H20">
        <f>IF($A20="",NA(),IF($C20="Action",1+$F20*0.023,NA()))</f>
      </c>
      <c r="I20">
        <f>IF($A20="",NA(),IF($C20="Strategy",$B20,NA()))</f>
      </c>
      <c r="J20">
        <f>IF($A20="",NA(),IF($C20="Strategy",2+$F20*0.023,NA()))</f>
      </c>
      <c r="K20">
        <f>IF($A20="",NA(),IF($C20="Deckbuilder",$B20,NA()))</f>
      </c>
      <c r="L20">
        <f>IF($A20="",NA(),IF($C20="Deckbuilder",3+$F20*0.023,NA()))</f>
      </c>
      <c r="M20">
        <f>IF($A20="",NA(),IF($C20="Traditional",$B20,NA()))</f>
      </c>
      <c r="N20">
        <f>IF($A20="",NA(),IF($C20="Traditional",4+$F20*0.023,NA()))</f>
      </c>
      <c r="O20">
        <f>IF($A20="","",$D20+ROW()/1000000)</f>
      </c>
      <c r="P20" t="str">
        <f>IF(OR($A20="",INDEX(games!$H:$H,ROW())=""),"",INDEX(games!$H:$H,ROW()))</f>
      </c>
      <c r="Q20">
        <f>IF(OR($A20="",$P20&lt;&gt;"Yes"),"",$D20+ROW()/1000000)</f>
      </c>
      <c r="T20">
        <f>IF($Y20="","",INDEX($B$2:$B$1500,$Y20))</f>
      </c>
      <c r="U20">
        <f>IF($Z20="","",INDEX($B$2:$B$1500,$Z20))</f>
      </c>
      <c r="V20">
        <f>IF(OR($T20="",$U20=""),"",$U20-$T20)</f>
      </c>
      <c r="W20" t="str">
        <f>IF(TRIM(INDEX(connections!$A:$A,ROW()))="","",TRIM(INDEX(connections!$A:$A,ROW())))</f>
      </c>
      <c r="X20" t="str">
        <f>IF($W20="","",TRIM(INDEX(connections!$B:$B,ROW())))</f>
      </c>
      <c r="Y20">
        <f>IF($W20="","",IFERROR(MATCH($W20,$A$2:$A$1500,0),""))</f>
      </c>
      <c r="Z20">
        <f>IF($X20="","",IFERROR(MATCH($X20,$A$2:$A$1500,0),""))</f>
      </c>
      <c r="AA20" t="str">
        <f>IF($Y20="","",INDEX($P$2:$P$1500,$Y20))</f>
      </c>
      <c r="AB20" t="str">
        <f>IF($Z20="","",INDEX($P$2:$P$1500,$Z20))</f>
      </c>
      <c r="AC20">
        <f>IF(AND($AA20="Yes",$AB20="Yes"),1,"")</f>
      </c>
      <c r="AD20">
        <f>IF(OR($Y20="",$Z20=""),"",IF(INDEX($C$2:$C$1500,$Y20)=INDEX($C$2:$C$1500,$Z20),0,1))</f>
      </c>
      <c r="AE20">
        <f>IF($AC20&lt;&gt;1,"",IF(AND(INDEX($AG$2:$AG$1500,$Y20)=1,INDEX($AG$2:$AG$1500,$Z20)=1),1,""))</f>
      </c>
      <c r="AG20">
        <f>IF($A20="","",COUNTIFS($W$2:$W$2500,$A20,$AB$2:$AB$2500,"Yes")+COUNTIFS($X$2:$X$2500,$A20,$AA$2:$AA$2500,"Yes"))</f>
      </c>
      <c r="AH20" t="str">
        <f>IF(OR($P20&lt;&gt;"Yes",N($AG20)=0),"",IF(AND($AG20=1,COUNTIFS($W$2:$W$2500,$A20,$AE$2:$AE$2500,1)+COUNTIFS($X$2:$X$2500,$A20,$AE$2:$AE$2500,1)&gt;0),"","Yes"))</f>
      </c>
      <c r="AI20">
        <f>IF($AH20="Yes",$AG20,"")</f>
      </c>
      <c r="AJ20">
        <f>IF($AI20="","",$AI20+ROW()/1000000)</f>
      </c>
      <c r="AK20">
        <f>IF(OR($A20="",$P20="Yes",N($AG20)=0),"",$AG20+ROW()/1000000)</f>
      </c>
      <c r="AL20" t="str">
        <f>IF($A20="","",INDEX(games!$J:$J,ROW())&amp;"")</f>
      </c>
    </row>
    <row r="21">
      <c r="A21" t="str">
        <f>IF(TRIM(INDEX(games!$A:$A,ROW()))="","",TRIM(INDEX(games!$A:$A,ROW())))</f>
      </c>
      <c r="B21">
        <f>IF(OR($A21="",INDEX(games!$B:$B,ROW())=""),"",INDEX(games!$B:$B,ROW()))</f>
      </c>
      <c r="C21" t="str">
        <f>IF(OR($A21="",INDEX(games!$C:$C,ROW())=""),"",INDEX(games!$C:$C,ROW()))</f>
      </c>
      <c r="D21">
        <f>IF($A21="","",COUNTIF($W$2:$W$2500,$A21)+COUNTIF($X$2:$X$2500,$A21))</f>
      </c>
      <c r="E21">
        <f>IF($A21="","",IFERROR(MATCH($C21,$R$2:$R$5,0),0))</f>
      </c>
      <c r="F21">
        <f>IF($A21="","",MOD(ROW(),34))</f>
      </c>
      <c r="G21">
        <f>IF($A21="",NA(),IF($C21="Action",$B21,NA()))</f>
      </c>
      <c r="H21">
        <f>IF($A21="",NA(),IF($C21="Action",1+$F21*0.023,NA()))</f>
      </c>
      <c r="I21">
        <f>IF($A21="",NA(),IF($C21="Strategy",$B21,NA()))</f>
      </c>
      <c r="J21">
        <f>IF($A21="",NA(),IF($C21="Strategy",2+$F21*0.023,NA()))</f>
      </c>
      <c r="K21">
        <f>IF($A21="",NA(),IF($C21="Deckbuilder",$B21,NA()))</f>
      </c>
      <c r="L21">
        <f>IF($A21="",NA(),IF($C21="Deckbuilder",3+$F21*0.023,NA()))</f>
      </c>
      <c r="M21">
        <f>IF($A21="",NA(),IF($C21="Traditional",$B21,NA()))</f>
      </c>
      <c r="N21">
        <f>IF($A21="",NA(),IF($C21="Traditional",4+$F21*0.023,NA()))</f>
      </c>
      <c r="O21">
        <f>IF($A21="","",$D21+ROW()/1000000)</f>
      </c>
      <c r="P21" t="str">
        <f>IF(OR($A21="",INDEX(games!$H:$H,ROW())=""),"",INDEX(games!$H:$H,ROW()))</f>
      </c>
      <c r="Q21">
        <f>IF(OR($A21="",$P21&lt;&gt;"Yes"),"",$D21+ROW()/1000000)</f>
      </c>
      <c r="T21">
        <f>IF($Y21="","",INDEX($B$2:$B$1500,$Y21))</f>
      </c>
      <c r="U21">
        <f>IF($Z21="","",INDEX($B$2:$B$1500,$Z21))</f>
      </c>
      <c r="V21">
        <f>IF(OR($T21="",$U21=""),"",$U21-$T21)</f>
      </c>
      <c r="W21" t="str">
        <f>IF(TRIM(INDEX(connections!$A:$A,ROW()))="","",TRIM(INDEX(connections!$A:$A,ROW())))</f>
      </c>
      <c r="X21" t="str">
        <f>IF($W21="","",TRIM(INDEX(connections!$B:$B,ROW())))</f>
      </c>
      <c r="Y21">
        <f>IF($W21="","",IFERROR(MATCH($W21,$A$2:$A$1500,0),""))</f>
      </c>
      <c r="Z21">
        <f>IF($X21="","",IFERROR(MATCH($X21,$A$2:$A$1500,0),""))</f>
      </c>
      <c r="AA21" t="str">
        <f>IF($Y21="","",INDEX($P$2:$P$1500,$Y21))</f>
      </c>
      <c r="AB21" t="str">
        <f>IF($Z21="","",INDEX($P$2:$P$1500,$Z21))</f>
      </c>
      <c r="AC21">
        <f>IF(AND($AA21="Yes",$AB21="Yes"),1,"")</f>
      </c>
      <c r="AD21">
        <f>IF(OR($Y21="",$Z21=""),"",IF(INDEX($C$2:$C$1500,$Y21)=INDEX($C$2:$C$1500,$Z21),0,1))</f>
      </c>
      <c r="AE21">
        <f>IF($AC21&lt;&gt;1,"",IF(AND(INDEX($AG$2:$AG$1500,$Y21)=1,INDEX($AG$2:$AG$1500,$Z21)=1),1,""))</f>
      </c>
      <c r="AG21">
        <f>IF($A21="","",COUNTIFS($W$2:$W$2500,$A21,$AB$2:$AB$2500,"Yes")+COUNTIFS($X$2:$X$2500,$A21,$AA$2:$AA$2500,"Yes"))</f>
      </c>
      <c r="AH21" t="str">
        <f>IF(OR($P21&lt;&gt;"Yes",N($AG21)=0),"",IF(AND($AG21=1,COUNTIFS($W$2:$W$2500,$A21,$AE$2:$AE$2500,1)+COUNTIFS($X$2:$X$2500,$A21,$AE$2:$AE$2500,1)&gt;0),"","Yes"))</f>
      </c>
      <c r="AI21">
        <f>IF($AH21="Yes",$AG21,"")</f>
      </c>
      <c r="AJ21">
        <f>IF($AI21="","",$AI21+ROW()/1000000)</f>
      </c>
      <c r="AK21">
        <f>IF(OR($A21="",$P21="Yes",N($AG21)=0),"",$AG21+ROW()/1000000)</f>
      </c>
      <c r="AL21" t="str">
        <f>IF($A21="","",INDEX(games!$J:$J,ROW())&amp;"")</f>
      </c>
    </row>
    <row r="22">
      <c r="A22" t="str">
        <f>IF(TRIM(INDEX(games!$A:$A,ROW()))="","",TRIM(INDEX(games!$A:$A,ROW())))</f>
      </c>
      <c r="B22">
        <f>IF(OR($A22="",INDEX(games!$B:$B,ROW())=""),"",INDEX(games!$B:$B,ROW()))</f>
      </c>
      <c r="C22" t="str">
        <f>IF(OR($A22="",INDEX(games!$C:$C,ROW())=""),"",INDEX(games!$C:$C,ROW()))</f>
      </c>
      <c r="D22">
        <f>IF($A22="","",COUNTIF($W$2:$W$2500,$A22)+COUNTIF($X$2:$X$2500,$A22))</f>
      </c>
      <c r="E22">
        <f>IF($A22="","",IFERROR(MATCH($C22,$R$2:$R$5,0),0))</f>
      </c>
      <c r="F22">
        <f>IF($A22="","",MOD(ROW(),34))</f>
      </c>
      <c r="G22">
        <f>IF($A22="",NA(),IF($C22="Action",$B22,NA()))</f>
      </c>
      <c r="H22">
        <f>IF($A22="",NA(),IF($C22="Action",1+$F22*0.023,NA()))</f>
      </c>
      <c r="I22">
        <f>IF($A22="",NA(),IF($C22="Strategy",$B22,NA()))</f>
      </c>
      <c r="J22">
        <f>IF($A22="",NA(),IF($C22="Strategy",2+$F22*0.023,NA()))</f>
      </c>
      <c r="K22">
        <f>IF($A22="",NA(),IF($C22="Deckbuilder",$B22,NA()))</f>
      </c>
      <c r="L22">
        <f>IF($A22="",NA(),IF($C22="Deckbuilder",3+$F22*0.023,NA()))</f>
      </c>
      <c r="M22">
        <f>IF($A22="",NA(),IF($C22="Traditional",$B22,NA()))</f>
      </c>
      <c r="N22">
        <f>IF($A22="",NA(),IF($C22="Traditional",4+$F22*0.023,NA()))</f>
      </c>
      <c r="O22">
        <f>IF($A22="","",$D22+ROW()/1000000)</f>
      </c>
      <c r="P22" t="str">
        <f>IF(OR($A22="",INDEX(games!$H:$H,ROW())=""),"",INDEX(games!$H:$H,ROW()))</f>
      </c>
      <c r="Q22">
        <f>IF(OR($A22="",$P22&lt;&gt;"Yes"),"",$D22+ROW()/1000000)</f>
      </c>
      <c r="T22">
        <f>IF($Y22="","",INDEX($B$2:$B$1500,$Y22))</f>
      </c>
      <c r="U22">
        <f>IF($Z22="","",INDEX($B$2:$B$1500,$Z22))</f>
      </c>
      <c r="V22">
        <f>IF(OR($T22="",$U22=""),"",$U22-$T22)</f>
      </c>
      <c r="W22" t="str">
        <f>IF(TRIM(INDEX(connections!$A:$A,ROW()))="","",TRIM(INDEX(connections!$A:$A,ROW())))</f>
      </c>
      <c r="X22" t="str">
        <f>IF($W22="","",TRIM(INDEX(connections!$B:$B,ROW())))</f>
      </c>
      <c r="Y22">
        <f>IF($W22="","",IFERROR(MATCH($W22,$A$2:$A$1500,0),""))</f>
      </c>
      <c r="Z22">
        <f>IF($X22="","",IFERROR(MATCH($X22,$A$2:$A$1500,0),""))</f>
      </c>
      <c r="AA22" t="str">
        <f>IF($Y22="","",INDEX($P$2:$P$1500,$Y22))</f>
      </c>
      <c r="AB22" t="str">
        <f>IF($Z22="","",INDEX($P$2:$P$1500,$Z22))</f>
      </c>
      <c r="AC22">
        <f>IF(AND($AA22="Yes",$AB22="Yes"),1,"")</f>
      </c>
      <c r="AD22">
        <f>IF(OR($Y22="",$Z22=""),"",IF(INDEX($C$2:$C$1500,$Y22)=INDEX($C$2:$C$1500,$Z22),0,1))</f>
      </c>
      <c r="AE22">
        <f>IF($AC22&lt;&gt;1,"",IF(AND(INDEX($AG$2:$AG$1500,$Y22)=1,INDEX($AG$2:$AG$1500,$Z22)=1),1,""))</f>
      </c>
      <c r="AG22">
        <f>IF($A22="","",COUNTIFS($W$2:$W$2500,$A22,$AB$2:$AB$2500,"Yes")+COUNTIFS($X$2:$X$2500,$A22,$AA$2:$AA$2500,"Yes"))</f>
      </c>
      <c r="AH22" t="str">
        <f>IF(OR($P22&lt;&gt;"Yes",N($AG22)=0),"",IF(AND($AG22=1,COUNTIFS($W$2:$W$2500,$A22,$AE$2:$AE$2500,1)+COUNTIFS($X$2:$X$2500,$A22,$AE$2:$AE$2500,1)&gt;0),"","Yes"))</f>
      </c>
      <c r="AI22">
        <f>IF($AH22="Yes",$AG22,"")</f>
      </c>
      <c r="AJ22">
        <f>IF($AI22="","",$AI22+ROW()/1000000)</f>
      </c>
      <c r="AK22">
        <f>IF(OR($A22="",$P22="Yes",N($AG22)=0),"",$AG22+ROW()/1000000)</f>
      </c>
      <c r="AL22" t="str">
        <f>IF($A22="","",INDEX(games!$J:$J,ROW())&amp;"")</f>
      </c>
    </row>
    <row r="23">
      <c r="A23" t="str">
        <f>IF(TRIM(INDEX(games!$A:$A,ROW()))="","",TRIM(INDEX(games!$A:$A,ROW())))</f>
      </c>
      <c r="B23">
        <f>IF(OR($A23="",INDEX(games!$B:$B,ROW())=""),"",INDEX(games!$B:$B,ROW()))</f>
      </c>
      <c r="C23" t="str">
        <f>IF(OR($A23="",INDEX(games!$C:$C,ROW())=""),"",INDEX(games!$C:$C,ROW()))</f>
      </c>
      <c r="D23">
        <f>IF($A23="","",COUNTIF($W$2:$W$2500,$A23)+COUNTIF($X$2:$X$2500,$A23))</f>
      </c>
      <c r="E23">
        <f>IF($A23="","",IFERROR(MATCH($C23,$R$2:$R$5,0),0))</f>
      </c>
      <c r="F23">
        <f>IF($A23="","",MOD(ROW(),34))</f>
      </c>
      <c r="G23">
        <f>IF($A23="",NA(),IF($C23="Action",$B23,NA()))</f>
      </c>
      <c r="H23">
        <f>IF($A23="",NA(),IF($C23="Action",1+$F23*0.023,NA()))</f>
      </c>
      <c r="I23">
        <f>IF($A23="",NA(),IF($C23="Strategy",$B23,NA()))</f>
      </c>
      <c r="J23">
        <f>IF($A23="",NA(),IF($C23="Strategy",2+$F23*0.023,NA()))</f>
      </c>
      <c r="K23">
        <f>IF($A23="",NA(),IF($C23="Deckbuilder",$B23,NA()))</f>
      </c>
      <c r="L23">
        <f>IF($A23="",NA(),IF($C23="Deckbuilder",3+$F23*0.023,NA()))</f>
      </c>
      <c r="M23">
        <f>IF($A23="",NA(),IF($C23="Traditional",$B23,NA()))</f>
      </c>
      <c r="N23">
        <f>IF($A23="",NA(),IF($C23="Traditional",4+$F23*0.023,NA()))</f>
      </c>
      <c r="O23">
        <f>IF($A23="","",$D23+ROW()/1000000)</f>
      </c>
      <c r="P23" t="str">
        <f>IF(OR($A23="",INDEX(games!$H:$H,ROW())=""),"",INDEX(games!$H:$H,ROW()))</f>
      </c>
      <c r="Q23">
        <f>IF(OR($A23="",$P23&lt;&gt;"Yes"),"",$D23+ROW()/1000000)</f>
      </c>
      <c r="T23">
        <f>IF($Y23="","",INDEX($B$2:$B$1500,$Y23))</f>
      </c>
      <c r="U23">
        <f>IF($Z23="","",INDEX($B$2:$B$1500,$Z23))</f>
      </c>
      <c r="V23">
        <f>IF(OR($T23="",$U23=""),"",$U23-$T23)</f>
      </c>
      <c r="W23" t="str">
        <f>IF(TRIM(INDEX(connections!$A:$A,ROW()))="","",TRIM(INDEX(connections!$A:$A,ROW())))</f>
      </c>
      <c r="X23" t="str">
        <f>IF($W23="","",TRIM(INDEX(connections!$B:$B,ROW())))</f>
      </c>
      <c r="Y23">
        <f>IF($W23="","",IFERROR(MATCH($W23,$A$2:$A$1500,0),""))</f>
      </c>
      <c r="Z23">
        <f>IF($X23="","",IFERROR(MATCH($X23,$A$2:$A$1500,0),""))</f>
      </c>
      <c r="AA23" t="str">
        <f>IF($Y23="","",INDEX($P$2:$P$1500,$Y23))</f>
      </c>
      <c r="AB23" t="str">
        <f>IF($Z23="","",INDEX($P$2:$P$1500,$Z23))</f>
      </c>
      <c r="AC23">
        <f>IF(AND($AA23="Yes",$AB23="Yes"),1,"")</f>
      </c>
      <c r="AD23">
        <f>IF(OR($Y23="",$Z23=""),"",IF(INDEX($C$2:$C$1500,$Y23)=INDEX($C$2:$C$1500,$Z23),0,1))</f>
      </c>
      <c r="AE23">
        <f>IF($AC23&lt;&gt;1,"",IF(AND(INDEX($AG$2:$AG$1500,$Y23)=1,INDEX($AG$2:$AG$1500,$Z23)=1),1,""))</f>
      </c>
      <c r="AG23">
        <f>IF($A23="","",COUNTIFS($W$2:$W$2500,$A23,$AB$2:$AB$2500,"Yes")+COUNTIFS($X$2:$X$2500,$A23,$AA$2:$AA$2500,"Yes"))</f>
      </c>
      <c r="AH23" t="str">
        <f>IF(OR($P23&lt;&gt;"Yes",N($AG23)=0),"",IF(AND($AG23=1,COUNTIFS($W$2:$W$2500,$A23,$AE$2:$AE$2500,1)+COUNTIFS($X$2:$X$2500,$A23,$AE$2:$AE$2500,1)&gt;0),"","Yes"))</f>
      </c>
      <c r="AI23">
        <f>IF($AH23="Yes",$AG23,"")</f>
      </c>
      <c r="AJ23">
        <f>IF($AI23="","",$AI23+ROW()/1000000)</f>
      </c>
      <c r="AK23">
        <f>IF(OR($A23="",$P23="Yes",N($AG23)=0),"",$AG23+ROW()/1000000)</f>
      </c>
      <c r="AL23" t="str">
        <f>IF($A23="","",INDEX(games!$J:$J,ROW())&amp;"")</f>
      </c>
    </row>
    <row r="24">
      <c r="A24" t="str">
        <f>IF(TRIM(INDEX(games!$A:$A,ROW()))="","",TRIM(INDEX(games!$A:$A,ROW())))</f>
      </c>
      <c r="B24">
        <f>IF(OR($A24="",INDEX(games!$B:$B,ROW())=""),"",INDEX(games!$B:$B,ROW()))</f>
      </c>
      <c r="C24" t="str">
        <f>IF(OR($A24="",INDEX(games!$C:$C,ROW())=""),"",INDEX(games!$C:$C,ROW()))</f>
      </c>
      <c r="D24">
        <f>IF($A24="","",COUNTIF($W$2:$W$2500,$A24)+COUNTIF($X$2:$X$2500,$A24))</f>
      </c>
      <c r="E24">
        <f>IF($A24="","",IFERROR(MATCH($C24,$R$2:$R$5,0),0))</f>
      </c>
      <c r="F24">
        <f>IF($A24="","",MOD(ROW(),34))</f>
      </c>
      <c r="G24">
        <f>IF($A24="",NA(),IF($C24="Action",$B24,NA()))</f>
      </c>
      <c r="H24">
        <f>IF($A24="",NA(),IF($C24="Action",1+$F24*0.023,NA()))</f>
      </c>
      <c r="I24">
        <f>IF($A24="",NA(),IF($C24="Strategy",$B24,NA()))</f>
      </c>
      <c r="J24">
        <f>IF($A24="",NA(),IF($C24="Strategy",2+$F24*0.023,NA()))</f>
      </c>
      <c r="K24">
        <f>IF($A24="",NA(),IF($C24="Deckbuilder",$B24,NA()))</f>
      </c>
      <c r="L24">
        <f>IF($A24="",NA(),IF($C24="Deckbuilder",3+$F24*0.023,NA()))</f>
      </c>
      <c r="M24">
        <f>IF($A24="",NA(),IF($C24="Traditional",$B24,NA()))</f>
      </c>
      <c r="N24">
        <f>IF($A24="",NA(),IF($C24="Traditional",4+$F24*0.023,NA()))</f>
      </c>
      <c r="O24">
        <f>IF($A24="","",$D24+ROW()/1000000)</f>
      </c>
      <c r="P24" t="str">
        <f>IF(OR($A24="",INDEX(games!$H:$H,ROW())=""),"",INDEX(games!$H:$H,ROW()))</f>
      </c>
      <c r="Q24">
        <f>IF(OR($A24="",$P24&lt;&gt;"Yes"),"",$D24+ROW()/1000000)</f>
      </c>
      <c r="T24">
        <f>IF($Y24="","",INDEX($B$2:$B$1500,$Y24))</f>
      </c>
      <c r="U24">
        <f>IF($Z24="","",INDEX($B$2:$B$1500,$Z24))</f>
      </c>
      <c r="V24">
        <f>IF(OR($T24="",$U24=""),"",$U24-$T24)</f>
      </c>
      <c r="W24" t="str">
        <f>IF(TRIM(INDEX(connections!$A:$A,ROW()))="","",TRIM(INDEX(connections!$A:$A,ROW())))</f>
      </c>
      <c r="X24" t="str">
        <f>IF($W24="","",TRIM(INDEX(connections!$B:$B,ROW())))</f>
      </c>
      <c r="Y24">
        <f>IF($W24="","",IFERROR(MATCH($W24,$A$2:$A$1500,0),""))</f>
      </c>
      <c r="Z24">
        <f>IF($X24="","",IFERROR(MATCH($X24,$A$2:$A$1500,0),""))</f>
      </c>
      <c r="AA24" t="str">
        <f>IF($Y24="","",INDEX($P$2:$P$1500,$Y24))</f>
      </c>
      <c r="AB24" t="str">
        <f>IF($Z24="","",INDEX($P$2:$P$1500,$Z24))</f>
      </c>
      <c r="AC24">
        <f>IF(AND($AA24="Yes",$AB24="Yes"),1,"")</f>
      </c>
      <c r="AD24">
        <f>IF(OR($Y24="",$Z24=""),"",IF(INDEX($C$2:$C$1500,$Y24)=INDEX($C$2:$C$1500,$Z24),0,1))</f>
      </c>
      <c r="AE24">
        <f>IF($AC24&lt;&gt;1,"",IF(AND(INDEX($AG$2:$AG$1500,$Y24)=1,INDEX($AG$2:$AG$1500,$Z24)=1),1,""))</f>
      </c>
      <c r="AG24">
        <f>IF($A24="","",COUNTIFS($W$2:$W$2500,$A24,$AB$2:$AB$2500,"Yes")+COUNTIFS($X$2:$X$2500,$A24,$AA$2:$AA$2500,"Yes"))</f>
      </c>
      <c r="AH24" t="str">
        <f>IF(OR($P24&lt;&gt;"Yes",N($AG24)=0),"",IF(AND($AG24=1,COUNTIFS($W$2:$W$2500,$A24,$AE$2:$AE$2500,1)+COUNTIFS($X$2:$X$2500,$A24,$AE$2:$AE$2500,1)&gt;0),"","Yes"))</f>
      </c>
      <c r="AI24">
        <f>IF($AH24="Yes",$AG24,"")</f>
      </c>
      <c r="AJ24">
        <f>IF($AI24="","",$AI24+ROW()/1000000)</f>
      </c>
      <c r="AK24">
        <f>IF(OR($A24="",$P24="Yes",N($AG24)=0),"",$AG24+ROW()/1000000)</f>
      </c>
      <c r="AL24" t="str">
        <f>IF($A24="","",INDEX(games!$J:$J,ROW())&amp;"")</f>
      </c>
    </row>
    <row r="25">
      <c r="A25" t="str">
        <f>IF(TRIM(INDEX(games!$A:$A,ROW()))="","",TRIM(INDEX(games!$A:$A,ROW())))</f>
      </c>
      <c r="B25">
        <f>IF(OR($A25="",INDEX(games!$B:$B,ROW())=""),"",INDEX(games!$B:$B,ROW()))</f>
      </c>
      <c r="C25" t="str">
        <f>IF(OR($A25="",INDEX(games!$C:$C,ROW())=""),"",INDEX(games!$C:$C,ROW()))</f>
      </c>
      <c r="D25">
        <f>IF($A25="","",COUNTIF($W$2:$W$2500,$A25)+COUNTIF($X$2:$X$2500,$A25))</f>
      </c>
      <c r="E25">
        <f>IF($A25="","",IFERROR(MATCH($C25,$R$2:$R$5,0),0))</f>
      </c>
      <c r="F25">
        <f>IF($A25="","",MOD(ROW(),34))</f>
      </c>
      <c r="G25">
        <f>IF($A25="",NA(),IF($C25="Action",$B25,NA()))</f>
      </c>
      <c r="H25">
        <f>IF($A25="",NA(),IF($C25="Action",1+$F25*0.023,NA()))</f>
      </c>
      <c r="I25">
        <f>IF($A25="",NA(),IF($C25="Strategy",$B25,NA()))</f>
      </c>
      <c r="J25">
        <f>IF($A25="",NA(),IF($C25="Strategy",2+$F25*0.023,NA()))</f>
      </c>
      <c r="K25">
        <f>IF($A25="",NA(),IF($C25="Deckbuilder",$B25,NA()))</f>
      </c>
      <c r="L25">
        <f>IF($A25="",NA(),IF($C25="Deckbuilder",3+$F25*0.023,NA()))</f>
      </c>
      <c r="M25">
        <f>IF($A25="",NA(),IF($C25="Traditional",$B25,NA()))</f>
      </c>
      <c r="N25">
        <f>IF($A25="",NA(),IF($C25="Traditional",4+$F25*0.023,NA()))</f>
      </c>
      <c r="O25">
        <f>IF($A25="","",$D25+ROW()/1000000)</f>
      </c>
      <c r="P25" t="str">
        <f>IF(OR($A25="",INDEX(games!$H:$H,ROW())=""),"",INDEX(games!$H:$H,ROW()))</f>
      </c>
      <c r="Q25">
        <f>IF(OR($A25="",$P25&lt;&gt;"Yes"),"",$D25+ROW()/1000000)</f>
      </c>
      <c r="T25">
        <f>IF($Y25="","",INDEX($B$2:$B$1500,$Y25))</f>
      </c>
      <c r="U25">
        <f>IF($Z25="","",INDEX($B$2:$B$1500,$Z25))</f>
      </c>
      <c r="V25">
        <f>IF(OR($T25="",$U25=""),"",$U25-$T25)</f>
      </c>
      <c r="W25" t="str">
        <f>IF(TRIM(INDEX(connections!$A:$A,ROW()))="","",TRIM(INDEX(connections!$A:$A,ROW())))</f>
      </c>
      <c r="X25" t="str">
        <f>IF($W25="","",TRIM(INDEX(connections!$B:$B,ROW())))</f>
      </c>
      <c r="Y25">
        <f>IF($W25="","",IFERROR(MATCH($W25,$A$2:$A$1500,0),""))</f>
      </c>
      <c r="Z25">
        <f>IF($X25="","",IFERROR(MATCH($X25,$A$2:$A$1500,0),""))</f>
      </c>
      <c r="AA25" t="str">
        <f>IF($Y25="","",INDEX($P$2:$P$1500,$Y25))</f>
      </c>
      <c r="AB25" t="str">
        <f>IF($Z25="","",INDEX($P$2:$P$1500,$Z25))</f>
      </c>
      <c r="AC25">
        <f>IF(AND($AA25="Yes",$AB25="Yes"),1,"")</f>
      </c>
      <c r="AD25">
        <f>IF(OR($Y25="",$Z25=""),"",IF(INDEX($C$2:$C$1500,$Y25)=INDEX($C$2:$C$1500,$Z25),0,1))</f>
      </c>
      <c r="AE25">
        <f>IF($AC25&lt;&gt;1,"",IF(AND(INDEX($AG$2:$AG$1500,$Y25)=1,INDEX($AG$2:$AG$1500,$Z25)=1),1,""))</f>
      </c>
      <c r="AG25">
        <f>IF($A25="","",COUNTIFS($W$2:$W$2500,$A25,$AB$2:$AB$2500,"Yes")+COUNTIFS($X$2:$X$2500,$A25,$AA$2:$AA$2500,"Yes"))</f>
      </c>
      <c r="AH25" t="str">
        <f>IF(OR($P25&lt;&gt;"Yes",N($AG25)=0),"",IF(AND($AG25=1,COUNTIFS($W$2:$W$2500,$A25,$AE$2:$AE$2500,1)+COUNTIFS($X$2:$X$2500,$A25,$AE$2:$AE$2500,1)&gt;0),"","Yes"))</f>
      </c>
      <c r="AI25">
        <f>IF($AH25="Yes",$AG25,"")</f>
      </c>
      <c r="AJ25">
        <f>IF($AI25="","",$AI25+ROW()/1000000)</f>
      </c>
      <c r="AK25">
        <f>IF(OR($A25="",$P25="Yes",N($AG25)=0),"",$AG25+ROW()/1000000)</f>
      </c>
      <c r="AL25" t="str">
        <f>IF($A25="","",INDEX(games!$J:$J,ROW())&amp;"")</f>
      </c>
    </row>
    <row r="26">
      <c r="A26" t="str">
        <f>IF(TRIM(INDEX(games!$A:$A,ROW()))="","",TRIM(INDEX(games!$A:$A,ROW())))</f>
      </c>
      <c r="B26">
        <f>IF(OR($A26="",INDEX(games!$B:$B,ROW())=""),"",INDEX(games!$B:$B,ROW()))</f>
      </c>
      <c r="C26" t="str">
        <f>IF(OR($A26="",INDEX(games!$C:$C,ROW())=""),"",INDEX(games!$C:$C,ROW()))</f>
      </c>
      <c r="D26">
        <f>IF($A26="","",COUNTIF($W$2:$W$2500,$A26)+COUNTIF($X$2:$X$2500,$A26))</f>
      </c>
      <c r="E26">
        <f>IF($A26="","",IFERROR(MATCH($C26,$R$2:$R$5,0),0))</f>
      </c>
      <c r="F26">
        <f>IF($A26="","",MOD(ROW(),34))</f>
      </c>
      <c r="G26">
        <f>IF($A26="",NA(),IF($C26="Action",$B26,NA()))</f>
      </c>
      <c r="H26">
        <f>IF($A26="",NA(),IF($C26="Action",1+$F26*0.023,NA()))</f>
      </c>
      <c r="I26">
        <f>IF($A26="",NA(),IF($C26="Strategy",$B26,NA()))</f>
      </c>
      <c r="J26">
        <f>IF($A26="",NA(),IF($C26="Strategy",2+$F26*0.023,NA()))</f>
      </c>
      <c r="K26">
        <f>IF($A26="",NA(),IF($C26="Deckbuilder",$B26,NA()))</f>
      </c>
      <c r="L26">
        <f>IF($A26="",NA(),IF($C26="Deckbuilder",3+$F26*0.023,NA()))</f>
      </c>
      <c r="M26">
        <f>IF($A26="",NA(),IF($C26="Traditional",$B26,NA()))</f>
      </c>
      <c r="N26">
        <f>IF($A26="",NA(),IF($C26="Traditional",4+$F26*0.023,NA()))</f>
      </c>
      <c r="O26">
        <f>IF($A26="","",$D26+ROW()/1000000)</f>
      </c>
      <c r="P26" t="str">
        <f>IF(OR($A26="",INDEX(games!$H:$H,ROW())=""),"",INDEX(games!$H:$H,ROW()))</f>
      </c>
      <c r="Q26">
        <f>IF(OR($A26="",$P26&lt;&gt;"Yes"),"",$D26+ROW()/1000000)</f>
      </c>
      <c r="T26">
        <f>IF($Y26="","",INDEX($B$2:$B$1500,$Y26))</f>
      </c>
      <c r="U26">
        <f>IF($Z26="","",INDEX($B$2:$B$1500,$Z26))</f>
      </c>
      <c r="V26">
        <f>IF(OR($T26="",$U26=""),"",$U26-$T26)</f>
      </c>
      <c r="W26" t="str">
        <f>IF(TRIM(INDEX(connections!$A:$A,ROW()))="","",TRIM(INDEX(connections!$A:$A,ROW())))</f>
      </c>
      <c r="X26" t="str">
        <f>IF($W26="","",TRIM(INDEX(connections!$B:$B,ROW())))</f>
      </c>
      <c r="Y26">
        <f>IF($W26="","",IFERROR(MATCH($W26,$A$2:$A$1500,0),""))</f>
      </c>
      <c r="Z26">
        <f>IF($X26="","",IFERROR(MATCH($X26,$A$2:$A$1500,0),""))</f>
      </c>
      <c r="AA26" t="str">
        <f>IF($Y26="","",INDEX($P$2:$P$1500,$Y26))</f>
      </c>
      <c r="AB26" t="str">
        <f>IF($Z26="","",INDEX($P$2:$P$1500,$Z26))</f>
      </c>
      <c r="AC26">
        <f>IF(AND($AA26="Yes",$AB26="Yes"),1,"")</f>
      </c>
      <c r="AD26">
        <f>IF(OR($Y26="",$Z26=""),"",IF(INDEX($C$2:$C$1500,$Y26)=INDEX($C$2:$C$1500,$Z26),0,1))</f>
      </c>
      <c r="AE26">
        <f>IF($AC26&lt;&gt;1,"",IF(AND(INDEX($AG$2:$AG$1500,$Y26)=1,INDEX($AG$2:$AG$1500,$Z26)=1),1,""))</f>
      </c>
      <c r="AG26">
        <f>IF($A26="","",COUNTIFS($W$2:$W$2500,$A26,$AB$2:$AB$2500,"Yes")+COUNTIFS($X$2:$X$2500,$A26,$AA$2:$AA$2500,"Yes"))</f>
      </c>
      <c r="AH26" t="str">
        <f>IF(OR($P26&lt;&gt;"Yes",N($AG26)=0),"",IF(AND($AG26=1,COUNTIFS($W$2:$W$2500,$A26,$AE$2:$AE$2500,1)+COUNTIFS($X$2:$X$2500,$A26,$AE$2:$AE$2500,1)&gt;0),"","Yes"))</f>
      </c>
      <c r="AI26">
        <f>IF($AH26="Yes",$AG26,"")</f>
      </c>
      <c r="AJ26">
        <f>IF($AI26="","",$AI26+ROW()/1000000)</f>
      </c>
      <c r="AK26">
        <f>IF(OR($A26="",$P26="Yes",N($AG26)=0),"",$AG26+ROW()/1000000)</f>
      </c>
      <c r="AL26" t="str">
        <f>IF($A26="","",INDEX(games!$J:$J,ROW())&amp;"")</f>
      </c>
    </row>
    <row r="27">
      <c r="A27" t="str">
        <f>IF(TRIM(INDEX(games!$A:$A,ROW()))="","",TRIM(INDEX(games!$A:$A,ROW())))</f>
      </c>
      <c r="B27">
        <f>IF(OR($A27="",INDEX(games!$B:$B,ROW())=""),"",INDEX(games!$B:$B,ROW()))</f>
      </c>
      <c r="C27" t="str">
        <f>IF(OR($A27="",INDEX(games!$C:$C,ROW())=""),"",INDEX(games!$C:$C,ROW()))</f>
      </c>
      <c r="D27">
        <f>IF($A27="","",COUNTIF($W$2:$W$2500,$A27)+COUNTIF($X$2:$X$2500,$A27))</f>
      </c>
      <c r="E27">
        <f>IF($A27="","",IFERROR(MATCH($C27,$R$2:$R$5,0),0))</f>
      </c>
      <c r="F27">
        <f>IF($A27="","",MOD(ROW(),34))</f>
      </c>
      <c r="G27">
        <f>IF($A27="",NA(),IF($C27="Action",$B27,NA()))</f>
      </c>
      <c r="H27">
        <f>IF($A27="",NA(),IF($C27="Action",1+$F27*0.023,NA()))</f>
      </c>
      <c r="I27">
        <f>IF($A27="",NA(),IF($C27="Strategy",$B27,NA()))</f>
      </c>
      <c r="J27">
        <f>IF($A27="",NA(),IF($C27="Strategy",2+$F27*0.023,NA()))</f>
      </c>
      <c r="K27">
        <f>IF($A27="",NA(),IF($C27="Deckbuilder",$B27,NA()))</f>
      </c>
      <c r="L27">
        <f>IF($A27="",NA(),IF($C27="Deckbuilder",3+$F27*0.023,NA()))</f>
      </c>
      <c r="M27">
        <f>IF($A27="",NA(),IF($C27="Traditional",$B27,NA()))</f>
      </c>
      <c r="N27">
        <f>IF($A27="",NA(),IF($C27="Traditional",4+$F27*0.023,NA()))</f>
      </c>
      <c r="O27">
        <f>IF($A27="","",$D27+ROW()/1000000)</f>
      </c>
      <c r="P27" t="str">
        <f>IF(OR($A27="",INDEX(games!$H:$H,ROW())=""),"",INDEX(games!$H:$H,ROW()))</f>
      </c>
      <c r="Q27">
        <f>IF(OR($A27="",$P27&lt;&gt;"Yes"),"",$D27+ROW()/1000000)</f>
      </c>
      <c r="T27">
        <f>IF($Y27="","",INDEX($B$2:$B$1500,$Y27))</f>
      </c>
      <c r="U27">
        <f>IF($Z27="","",INDEX($B$2:$B$1500,$Z27))</f>
      </c>
      <c r="V27">
        <f>IF(OR($T27="",$U27=""),"",$U27-$T27)</f>
      </c>
      <c r="W27" t="str">
        <f>IF(TRIM(INDEX(connections!$A:$A,ROW()))="","",TRIM(INDEX(connections!$A:$A,ROW())))</f>
      </c>
      <c r="X27" t="str">
        <f>IF($W27="","",TRIM(INDEX(connections!$B:$B,ROW())))</f>
      </c>
      <c r="Y27">
        <f>IF($W27="","",IFERROR(MATCH($W27,$A$2:$A$1500,0),""))</f>
      </c>
      <c r="Z27">
        <f>IF($X27="","",IFERROR(MATCH($X27,$A$2:$A$1500,0),""))</f>
      </c>
      <c r="AA27" t="str">
        <f>IF($Y27="","",INDEX($P$2:$P$1500,$Y27))</f>
      </c>
      <c r="AB27" t="str">
        <f>IF($Z27="","",INDEX($P$2:$P$1500,$Z27))</f>
      </c>
      <c r="AC27">
        <f>IF(AND($AA27="Yes",$AB27="Yes"),1,"")</f>
      </c>
      <c r="AD27">
        <f>IF(OR($Y27="",$Z27=""),"",IF(INDEX($C$2:$C$1500,$Y27)=INDEX($C$2:$C$1500,$Z27),0,1))</f>
      </c>
      <c r="AE27">
        <f>IF($AC27&lt;&gt;1,"",IF(AND(INDEX($AG$2:$AG$1500,$Y27)=1,INDEX($AG$2:$AG$1500,$Z27)=1),1,""))</f>
      </c>
      <c r="AG27">
        <f>IF($A27="","",COUNTIFS($W$2:$W$2500,$A27,$AB$2:$AB$2500,"Yes")+COUNTIFS($X$2:$X$2500,$A27,$AA$2:$AA$2500,"Yes"))</f>
      </c>
      <c r="AH27" t="str">
        <f>IF(OR($P27&lt;&gt;"Yes",N($AG27)=0),"",IF(AND($AG27=1,COUNTIFS($W$2:$W$2500,$A27,$AE$2:$AE$2500,1)+COUNTIFS($X$2:$X$2500,$A27,$AE$2:$AE$2500,1)&gt;0),"","Yes"))</f>
      </c>
      <c r="AI27">
        <f>IF($AH27="Yes",$AG27,"")</f>
      </c>
      <c r="AJ27">
        <f>IF($AI27="","",$AI27+ROW()/1000000)</f>
      </c>
      <c r="AK27">
        <f>IF(OR($A27="",$P27="Yes",N($AG27)=0),"",$AG27+ROW()/1000000)</f>
      </c>
      <c r="AL27" t="str">
        <f>IF($A27="","",INDEX(games!$J:$J,ROW())&amp;"")</f>
      </c>
    </row>
    <row r="28">
      <c r="A28" t="str">
        <f>IF(TRIM(INDEX(games!$A:$A,ROW()))="","",TRIM(INDEX(games!$A:$A,ROW())))</f>
      </c>
      <c r="B28">
        <f>IF(OR($A28="",INDEX(games!$B:$B,ROW())=""),"",INDEX(games!$B:$B,ROW()))</f>
      </c>
      <c r="C28" t="str">
        <f>IF(OR($A28="",INDEX(games!$C:$C,ROW())=""),"",INDEX(games!$C:$C,ROW()))</f>
      </c>
      <c r="D28">
        <f>IF($A28="","",COUNTIF($W$2:$W$2500,$A28)+COUNTIF($X$2:$X$2500,$A28))</f>
      </c>
      <c r="E28">
        <f>IF($A28="","",IFERROR(MATCH($C28,$R$2:$R$5,0),0))</f>
      </c>
      <c r="F28">
        <f>IF($A28="","",MOD(ROW(),34))</f>
      </c>
      <c r="G28">
        <f>IF($A28="",NA(),IF($C28="Action",$B28,NA()))</f>
      </c>
      <c r="H28">
        <f>IF($A28="",NA(),IF($C28="Action",1+$F28*0.023,NA()))</f>
      </c>
      <c r="I28">
        <f>IF($A28="",NA(),IF($C28="Strategy",$B28,NA()))</f>
      </c>
      <c r="J28">
        <f>IF($A28="",NA(),IF($C28="Strategy",2+$F28*0.023,NA()))</f>
      </c>
      <c r="K28">
        <f>IF($A28="",NA(),IF($C28="Deckbuilder",$B28,NA()))</f>
      </c>
      <c r="L28">
        <f>IF($A28="",NA(),IF($C28="Deckbuilder",3+$F28*0.023,NA()))</f>
      </c>
      <c r="M28">
        <f>IF($A28="",NA(),IF($C28="Traditional",$B28,NA()))</f>
      </c>
      <c r="N28">
        <f>IF($A28="",NA(),IF($C28="Traditional",4+$F28*0.023,NA()))</f>
      </c>
      <c r="O28">
        <f>IF($A28="","",$D28+ROW()/1000000)</f>
      </c>
      <c r="P28" t="str">
        <f>IF(OR($A28="",INDEX(games!$H:$H,ROW())=""),"",INDEX(games!$H:$H,ROW()))</f>
      </c>
      <c r="Q28">
        <f>IF(OR($A28="",$P28&lt;&gt;"Yes"),"",$D28+ROW()/1000000)</f>
      </c>
      <c r="T28">
        <f>IF($Y28="","",INDEX($B$2:$B$1500,$Y28))</f>
      </c>
      <c r="U28">
        <f>IF($Z28="","",INDEX($B$2:$B$1500,$Z28))</f>
      </c>
      <c r="V28">
        <f>IF(OR($T28="",$U28=""),"",$U28-$T28)</f>
      </c>
      <c r="W28" t="str">
        <f>IF(TRIM(INDEX(connections!$A:$A,ROW()))="","",TRIM(INDEX(connections!$A:$A,ROW())))</f>
      </c>
      <c r="X28" t="str">
        <f>IF($W28="","",TRIM(INDEX(connections!$B:$B,ROW())))</f>
      </c>
      <c r="Y28">
        <f>IF($W28="","",IFERROR(MATCH($W28,$A$2:$A$1500,0),""))</f>
      </c>
      <c r="Z28">
        <f>IF($X28="","",IFERROR(MATCH($X28,$A$2:$A$1500,0),""))</f>
      </c>
      <c r="AA28" t="str">
        <f>IF($Y28="","",INDEX($P$2:$P$1500,$Y28))</f>
      </c>
      <c r="AB28" t="str">
        <f>IF($Z28="","",INDEX($P$2:$P$1500,$Z28))</f>
      </c>
      <c r="AC28">
        <f>IF(AND($AA28="Yes",$AB28="Yes"),1,"")</f>
      </c>
      <c r="AD28">
        <f>IF(OR($Y28="",$Z28=""),"",IF(INDEX($C$2:$C$1500,$Y28)=INDEX($C$2:$C$1500,$Z28),0,1))</f>
      </c>
      <c r="AE28">
        <f>IF($AC28&lt;&gt;1,"",IF(AND(INDEX($AG$2:$AG$1500,$Y28)=1,INDEX($AG$2:$AG$1500,$Z28)=1),1,""))</f>
      </c>
      <c r="AG28">
        <f>IF($A28="","",COUNTIFS($W$2:$W$2500,$A28,$AB$2:$AB$2500,"Yes")+COUNTIFS($X$2:$X$2500,$A28,$AA$2:$AA$2500,"Yes"))</f>
      </c>
      <c r="AH28" t="str">
        <f>IF(OR($P28&lt;&gt;"Yes",N($AG28)=0),"",IF(AND($AG28=1,COUNTIFS($W$2:$W$2500,$A28,$AE$2:$AE$2500,1)+COUNTIFS($X$2:$X$2500,$A28,$AE$2:$AE$2500,1)&gt;0),"","Yes"))</f>
      </c>
      <c r="AI28">
        <f>IF($AH28="Yes",$AG28,"")</f>
      </c>
      <c r="AJ28">
        <f>IF($AI28="","",$AI28+ROW()/1000000)</f>
      </c>
      <c r="AK28">
        <f>IF(OR($A28="",$P28="Yes",N($AG28)=0),"",$AG28+ROW()/1000000)</f>
      </c>
      <c r="AL28" t="str">
        <f>IF($A28="","",INDEX(games!$J:$J,ROW())&amp;"")</f>
      </c>
    </row>
    <row r="29">
      <c r="A29" t="str">
        <f>IF(TRIM(INDEX(games!$A:$A,ROW()))="","",TRIM(INDEX(games!$A:$A,ROW())))</f>
      </c>
      <c r="B29">
        <f>IF(OR($A29="",INDEX(games!$B:$B,ROW())=""),"",INDEX(games!$B:$B,ROW()))</f>
      </c>
      <c r="C29" t="str">
        <f>IF(OR($A29="",INDEX(games!$C:$C,ROW())=""),"",INDEX(games!$C:$C,ROW()))</f>
      </c>
      <c r="D29">
        <f>IF($A29="","",COUNTIF($W$2:$W$2500,$A29)+COUNTIF($X$2:$X$2500,$A29))</f>
      </c>
      <c r="E29">
        <f>IF($A29="","",IFERROR(MATCH($C29,$R$2:$R$5,0),0))</f>
      </c>
      <c r="F29">
        <f>IF($A29="","",MOD(ROW(),34))</f>
      </c>
      <c r="G29">
        <f>IF($A29="",NA(),IF($C29="Action",$B29,NA()))</f>
      </c>
      <c r="H29">
        <f>IF($A29="",NA(),IF($C29="Action",1+$F29*0.023,NA()))</f>
      </c>
      <c r="I29">
        <f>IF($A29="",NA(),IF($C29="Strategy",$B29,NA()))</f>
      </c>
      <c r="J29">
        <f>IF($A29="",NA(),IF($C29="Strategy",2+$F29*0.023,NA()))</f>
      </c>
      <c r="K29">
        <f>IF($A29="",NA(),IF($C29="Deckbuilder",$B29,NA()))</f>
      </c>
      <c r="L29">
        <f>IF($A29="",NA(),IF($C29="Deckbuilder",3+$F29*0.023,NA()))</f>
      </c>
      <c r="M29">
        <f>IF($A29="",NA(),IF($C29="Traditional",$B29,NA()))</f>
      </c>
      <c r="N29">
        <f>IF($A29="",NA(),IF($C29="Traditional",4+$F29*0.023,NA()))</f>
      </c>
      <c r="O29">
        <f>IF($A29="","",$D29+ROW()/1000000)</f>
      </c>
      <c r="P29" t="str">
        <f>IF(OR($A29="",INDEX(games!$H:$H,ROW())=""),"",INDEX(games!$H:$H,ROW()))</f>
      </c>
      <c r="Q29">
        <f>IF(OR($A29="",$P29&lt;&gt;"Yes"),"",$D29+ROW()/1000000)</f>
      </c>
      <c r="T29">
        <f>IF($Y29="","",INDEX($B$2:$B$1500,$Y29))</f>
      </c>
      <c r="U29">
        <f>IF($Z29="","",INDEX($B$2:$B$1500,$Z29))</f>
      </c>
      <c r="V29">
        <f>IF(OR($T29="",$U29=""),"",$U29-$T29)</f>
      </c>
      <c r="W29" t="str">
        <f>IF(TRIM(INDEX(connections!$A:$A,ROW()))="","",TRIM(INDEX(connections!$A:$A,ROW())))</f>
      </c>
      <c r="X29" t="str">
        <f>IF($W29="","",TRIM(INDEX(connections!$B:$B,ROW())))</f>
      </c>
      <c r="Y29">
        <f>IF($W29="","",IFERROR(MATCH($W29,$A$2:$A$1500,0),""))</f>
      </c>
      <c r="Z29">
        <f>IF($X29="","",IFERROR(MATCH($X29,$A$2:$A$1500,0),""))</f>
      </c>
      <c r="AA29" t="str">
        <f>IF($Y29="","",INDEX($P$2:$P$1500,$Y29))</f>
      </c>
      <c r="AB29" t="str">
        <f>IF($Z29="","",INDEX($P$2:$P$1500,$Z29))</f>
      </c>
      <c r="AC29">
        <f>IF(AND($AA29="Yes",$AB29="Yes"),1,"")</f>
      </c>
      <c r="AD29">
        <f>IF(OR($Y29="",$Z29=""),"",IF(INDEX($C$2:$C$1500,$Y29)=INDEX($C$2:$C$1500,$Z29),0,1))</f>
      </c>
      <c r="AE29">
        <f>IF($AC29&lt;&gt;1,"",IF(AND(INDEX($AG$2:$AG$1500,$Y29)=1,INDEX($AG$2:$AG$1500,$Z29)=1),1,""))</f>
      </c>
      <c r="AG29">
        <f>IF($A29="","",COUNTIFS($W$2:$W$2500,$A29,$AB$2:$AB$2500,"Yes")+COUNTIFS($X$2:$X$2500,$A29,$AA$2:$AA$2500,"Yes"))</f>
      </c>
      <c r="AH29" t="str">
        <f>IF(OR($P29&lt;&gt;"Yes",N($AG29)=0),"",IF(AND($AG29=1,COUNTIFS($W$2:$W$2500,$A29,$AE$2:$AE$2500,1)+COUNTIFS($X$2:$X$2500,$A29,$AE$2:$AE$2500,1)&gt;0),"","Yes"))</f>
      </c>
      <c r="AI29">
        <f>IF($AH29="Yes",$AG29,"")</f>
      </c>
      <c r="AJ29">
        <f>IF($AI29="","",$AI29+ROW()/1000000)</f>
      </c>
      <c r="AK29">
        <f>IF(OR($A29="",$P29="Yes",N($AG29)=0),"",$AG29+ROW()/1000000)</f>
      </c>
      <c r="AL29" t="str">
        <f>IF($A29="","",INDEX(games!$J:$J,ROW())&amp;"")</f>
      </c>
    </row>
    <row r="30">
      <c r="A30" t="str">
        <f>IF(TRIM(INDEX(games!$A:$A,ROW()))="","",TRIM(INDEX(games!$A:$A,ROW())))</f>
      </c>
      <c r="B30">
        <f>IF(OR($A30="",INDEX(games!$B:$B,ROW())=""),"",INDEX(games!$B:$B,ROW()))</f>
      </c>
      <c r="C30" t="str">
        <f>IF(OR($A30="",INDEX(games!$C:$C,ROW())=""),"",INDEX(games!$C:$C,ROW()))</f>
      </c>
      <c r="D30">
        <f>IF($A30="","",COUNTIF($W$2:$W$2500,$A30)+COUNTIF($X$2:$X$2500,$A30))</f>
      </c>
      <c r="E30">
        <f>IF($A30="","",IFERROR(MATCH($C30,$R$2:$R$5,0),0))</f>
      </c>
      <c r="F30">
        <f>IF($A30="","",MOD(ROW(),34))</f>
      </c>
      <c r="G30">
        <f>IF($A30="",NA(),IF($C30="Action",$B30,NA()))</f>
      </c>
      <c r="H30">
        <f>IF($A30="",NA(),IF($C30="Action",1+$F30*0.023,NA()))</f>
      </c>
      <c r="I30">
        <f>IF($A30="",NA(),IF($C30="Strategy",$B30,NA()))</f>
      </c>
      <c r="J30">
        <f>IF($A30="",NA(),IF($C30="Strategy",2+$F30*0.023,NA()))</f>
      </c>
      <c r="K30">
        <f>IF($A30="",NA(),IF($C30="Deckbuilder",$B30,NA()))</f>
      </c>
      <c r="L30">
        <f>IF($A30="",NA(),IF($C30="Deckbuilder",3+$F30*0.023,NA()))</f>
      </c>
      <c r="M30">
        <f>IF($A30="",NA(),IF($C30="Traditional",$B30,NA()))</f>
      </c>
      <c r="N30">
        <f>IF($A30="",NA(),IF($C30="Traditional",4+$F30*0.023,NA()))</f>
      </c>
      <c r="O30">
        <f>IF($A30="","",$D30+ROW()/1000000)</f>
      </c>
      <c r="P30" t="str">
        <f>IF(OR($A30="",INDEX(games!$H:$H,ROW())=""),"",INDEX(games!$H:$H,ROW()))</f>
      </c>
      <c r="Q30">
        <f>IF(OR($A30="",$P30&lt;&gt;"Yes"),"",$D30+ROW()/1000000)</f>
      </c>
      <c r="T30">
        <f>IF($Y30="","",INDEX($B$2:$B$1500,$Y30))</f>
      </c>
      <c r="U30">
        <f>IF($Z30="","",INDEX($B$2:$B$1500,$Z30))</f>
      </c>
      <c r="V30">
        <f>IF(OR($T30="",$U30=""),"",$U30-$T30)</f>
      </c>
      <c r="W30" t="str">
        <f>IF(TRIM(INDEX(connections!$A:$A,ROW()))="","",TRIM(INDEX(connections!$A:$A,ROW())))</f>
      </c>
      <c r="X30" t="str">
        <f>IF($W30="","",TRIM(INDEX(connections!$B:$B,ROW())))</f>
      </c>
      <c r="Y30">
        <f>IF($W30="","",IFERROR(MATCH($W30,$A$2:$A$1500,0),""))</f>
      </c>
      <c r="Z30">
        <f>IF($X30="","",IFERROR(MATCH($X30,$A$2:$A$1500,0),""))</f>
      </c>
      <c r="AA30" t="str">
        <f>IF($Y30="","",INDEX($P$2:$P$1500,$Y30))</f>
      </c>
      <c r="AB30" t="str">
        <f>IF($Z30="","",INDEX($P$2:$P$1500,$Z30))</f>
      </c>
      <c r="AC30">
        <f>IF(AND($AA30="Yes",$AB30="Yes"),1,"")</f>
      </c>
      <c r="AD30">
        <f>IF(OR($Y30="",$Z30=""),"",IF(INDEX($C$2:$C$1500,$Y30)=INDEX($C$2:$C$1500,$Z30),0,1))</f>
      </c>
      <c r="AE30">
        <f>IF($AC30&lt;&gt;1,"",IF(AND(INDEX($AG$2:$AG$1500,$Y30)=1,INDEX($AG$2:$AG$1500,$Z30)=1),1,""))</f>
      </c>
      <c r="AG30">
        <f>IF($A30="","",COUNTIFS($W$2:$W$2500,$A30,$AB$2:$AB$2500,"Yes")+COUNTIFS($X$2:$X$2500,$A30,$AA$2:$AA$2500,"Yes"))</f>
      </c>
      <c r="AH30" t="str">
        <f>IF(OR($P30&lt;&gt;"Yes",N($AG30)=0),"",IF(AND($AG30=1,COUNTIFS($W$2:$W$2500,$A30,$AE$2:$AE$2500,1)+COUNTIFS($X$2:$X$2500,$A30,$AE$2:$AE$2500,1)&gt;0),"","Yes"))</f>
      </c>
      <c r="AI30">
        <f>IF($AH30="Yes",$AG30,"")</f>
      </c>
      <c r="AJ30">
        <f>IF($AI30="","",$AI30+ROW()/1000000)</f>
      </c>
      <c r="AK30">
        <f>IF(OR($A30="",$P30="Yes",N($AG30)=0),"",$AG30+ROW()/1000000)</f>
      </c>
      <c r="AL30" t="str">
        <f>IF($A30="","",INDEX(games!$J:$J,ROW())&amp;"")</f>
      </c>
    </row>
    <row r="31">
      <c r="A31" t="str">
        <f>IF(TRIM(INDEX(games!$A:$A,ROW()))="","",TRIM(INDEX(games!$A:$A,ROW())))</f>
      </c>
      <c r="B31">
        <f>IF(OR($A31="",INDEX(games!$B:$B,ROW())=""),"",INDEX(games!$B:$B,ROW()))</f>
      </c>
      <c r="C31" t="str">
        <f>IF(OR($A31="",INDEX(games!$C:$C,ROW())=""),"",INDEX(games!$C:$C,ROW()))</f>
      </c>
      <c r="D31">
        <f>IF($A31="","",COUNTIF($W$2:$W$2500,$A31)+COUNTIF($X$2:$X$2500,$A31))</f>
      </c>
      <c r="E31">
        <f>IF($A31="","",IFERROR(MATCH($C31,$R$2:$R$5,0),0))</f>
      </c>
      <c r="F31">
        <f>IF($A31="","",MOD(ROW(),34))</f>
      </c>
      <c r="G31">
        <f>IF($A31="",NA(),IF($C31="Action",$B31,NA()))</f>
      </c>
      <c r="H31">
        <f>IF($A31="",NA(),IF($C31="Action",1+$F31*0.023,NA()))</f>
      </c>
      <c r="I31">
        <f>IF($A31="",NA(),IF($C31="Strategy",$B31,NA()))</f>
      </c>
      <c r="J31">
        <f>IF($A31="",NA(),IF($C31="Strategy",2+$F31*0.023,NA()))</f>
      </c>
      <c r="K31">
        <f>IF($A31="",NA(),IF($C31="Deckbuilder",$B31,NA()))</f>
      </c>
      <c r="L31">
        <f>IF($A31="",NA(),IF($C31="Deckbuilder",3+$F31*0.023,NA()))</f>
      </c>
      <c r="M31">
        <f>IF($A31="",NA(),IF($C31="Traditional",$B31,NA()))</f>
      </c>
      <c r="N31">
        <f>IF($A31="",NA(),IF($C31="Traditional",4+$F31*0.023,NA()))</f>
      </c>
      <c r="O31">
        <f>IF($A31="","",$D31+ROW()/1000000)</f>
      </c>
      <c r="P31" t="str">
        <f>IF(OR($A31="",INDEX(games!$H:$H,ROW())=""),"",INDEX(games!$H:$H,ROW()))</f>
      </c>
      <c r="Q31">
        <f>IF(OR($A31="",$P31&lt;&gt;"Yes"),"",$D31+ROW()/1000000)</f>
      </c>
      <c r="T31">
        <f>IF($Y31="","",INDEX($B$2:$B$1500,$Y31))</f>
      </c>
      <c r="U31">
        <f>IF($Z31="","",INDEX($B$2:$B$1500,$Z31))</f>
      </c>
      <c r="V31">
        <f>IF(OR($T31="",$U31=""),"",$U31-$T31)</f>
      </c>
      <c r="W31" t="str">
        <f>IF(TRIM(INDEX(connections!$A:$A,ROW()))="","",TRIM(INDEX(connections!$A:$A,ROW())))</f>
      </c>
      <c r="X31" t="str">
        <f>IF($W31="","",TRIM(INDEX(connections!$B:$B,ROW())))</f>
      </c>
      <c r="Y31">
        <f>IF($W31="","",IFERROR(MATCH($W31,$A$2:$A$1500,0),""))</f>
      </c>
      <c r="Z31">
        <f>IF($X31="","",IFERROR(MATCH($X31,$A$2:$A$1500,0),""))</f>
      </c>
      <c r="AA31" t="str">
        <f>IF($Y31="","",INDEX($P$2:$P$1500,$Y31))</f>
      </c>
      <c r="AB31" t="str">
        <f>IF($Z31="","",INDEX($P$2:$P$1500,$Z31))</f>
      </c>
      <c r="AC31">
        <f>IF(AND($AA31="Yes",$AB31="Yes"),1,"")</f>
      </c>
      <c r="AD31">
        <f>IF(OR($Y31="",$Z31=""),"",IF(INDEX($C$2:$C$1500,$Y31)=INDEX($C$2:$C$1500,$Z31),0,1))</f>
      </c>
      <c r="AE31">
        <f>IF($AC31&lt;&gt;1,"",IF(AND(INDEX($AG$2:$AG$1500,$Y31)=1,INDEX($AG$2:$AG$1500,$Z31)=1),1,""))</f>
      </c>
      <c r="AG31">
        <f>IF($A31="","",COUNTIFS($W$2:$W$2500,$A31,$AB$2:$AB$2500,"Yes")+COUNTIFS($X$2:$X$2500,$A31,$AA$2:$AA$2500,"Yes"))</f>
      </c>
      <c r="AH31" t="str">
        <f>IF(OR($P31&lt;&gt;"Yes",N($AG31)=0),"",IF(AND($AG31=1,COUNTIFS($W$2:$W$2500,$A31,$AE$2:$AE$2500,1)+COUNTIFS($X$2:$X$2500,$A31,$AE$2:$AE$2500,1)&gt;0),"","Yes"))</f>
      </c>
      <c r="AI31">
        <f>IF($AH31="Yes",$AG31,"")</f>
      </c>
      <c r="AJ31">
        <f>IF($AI31="","",$AI31+ROW()/1000000)</f>
      </c>
      <c r="AK31">
        <f>IF(OR($A31="",$P31="Yes",N($AG31)=0),"",$AG31+ROW()/1000000)</f>
      </c>
      <c r="AL31" t="str">
        <f>IF($A31="","",INDEX(games!$J:$J,ROW())&amp;"")</f>
      </c>
    </row>
    <row r="32">
      <c r="A32" t="str">
        <f>IF(TRIM(INDEX(games!$A:$A,ROW()))="","",TRIM(INDEX(games!$A:$A,ROW())))</f>
      </c>
      <c r="B32">
        <f>IF(OR($A32="",INDEX(games!$B:$B,ROW())=""),"",INDEX(games!$B:$B,ROW()))</f>
      </c>
      <c r="C32" t="str">
        <f>IF(OR($A32="",INDEX(games!$C:$C,ROW())=""),"",INDEX(games!$C:$C,ROW()))</f>
      </c>
      <c r="D32">
        <f>IF($A32="","",COUNTIF($W$2:$W$2500,$A32)+COUNTIF($X$2:$X$2500,$A32))</f>
      </c>
      <c r="E32">
        <f>IF($A32="","",IFERROR(MATCH($C32,$R$2:$R$5,0),0))</f>
      </c>
      <c r="F32">
        <f>IF($A32="","",MOD(ROW(),34))</f>
      </c>
      <c r="G32">
        <f>IF($A32="",NA(),IF($C32="Action",$B32,NA()))</f>
      </c>
      <c r="H32">
        <f>IF($A32="",NA(),IF($C32="Action",1+$F32*0.023,NA()))</f>
      </c>
      <c r="I32">
        <f>IF($A32="",NA(),IF($C32="Strategy",$B32,NA()))</f>
      </c>
      <c r="J32">
        <f>IF($A32="",NA(),IF($C32="Strategy",2+$F32*0.023,NA()))</f>
      </c>
      <c r="K32">
        <f>IF($A32="",NA(),IF($C32="Deckbuilder",$B32,NA()))</f>
      </c>
      <c r="L32">
        <f>IF($A32="",NA(),IF($C32="Deckbuilder",3+$F32*0.023,NA()))</f>
      </c>
      <c r="M32">
        <f>IF($A32="",NA(),IF($C32="Traditional",$B32,NA()))</f>
      </c>
      <c r="N32">
        <f>IF($A32="",NA(),IF($C32="Traditional",4+$F32*0.023,NA()))</f>
      </c>
      <c r="O32">
        <f>IF($A32="","",$D32+ROW()/1000000)</f>
      </c>
      <c r="P32" t="str">
        <f>IF(OR($A32="",INDEX(games!$H:$H,ROW())=""),"",INDEX(games!$H:$H,ROW()))</f>
      </c>
      <c r="Q32">
        <f>IF(OR($A32="",$P32&lt;&gt;"Yes"),"",$D32+ROW()/1000000)</f>
      </c>
      <c r="T32">
        <f>IF($Y32="","",INDEX($B$2:$B$1500,$Y32))</f>
      </c>
      <c r="U32">
        <f>IF($Z32="","",INDEX($B$2:$B$1500,$Z32))</f>
      </c>
      <c r="V32">
        <f>IF(OR($T32="",$U32=""),"",$U32-$T32)</f>
      </c>
      <c r="W32" t="str">
        <f>IF(TRIM(INDEX(connections!$A:$A,ROW()))="","",TRIM(INDEX(connections!$A:$A,ROW())))</f>
      </c>
      <c r="X32" t="str">
        <f>IF($W32="","",TRIM(INDEX(connections!$B:$B,ROW())))</f>
      </c>
      <c r="Y32">
        <f>IF($W32="","",IFERROR(MATCH($W32,$A$2:$A$1500,0),""))</f>
      </c>
      <c r="Z32">
        <f>IF($X32="","",IFERROR(MATCH($X32,$A$2:$A$1500,0),""))</f>
      </c>
      <c r="AA32" t="str">
        <f>IF($Y32="","",INDEX($P$2:$P$1500,$Y32))</f>
      </c>
      <c r="AB32" t="str">
        <f>IF($Z32="","",INDEX($P$2:$P$1500,$Z32))</f>
      </c>
      <c r="AC32">
        <f>IF(AND($AA32="Yes",$AB32="Yes"),1,"")</f>
      </c>
      <c r="AD32">
        <f>IF(OR($Y32="",$Z32=""),"",IF(INDEX($C$2:$C$1500,$Y32)=INDEX($C$2:$C$1500,$Z32),0,1))</f>
      </c>
      <c r="AE32">
        <f>IF($AC32&lt;&gt;1,"",IF(AND(INDEX($AG$2:$AG$1500,$Y32)=1,INDEX($AG$2:$AG$1500,$Z32)=1),1,""))</f>
      </c>
      <c r="AG32">
        <f>IF($A32="","",COUNTIFS($W$2:$W$2500,$A32,$AB$2:$AB$2500,"Yes")+COUNTIFS($X$2:$X$2500,$A32,$AA$2:$AA$2500,"Yes"))</f>
      </c>
      <c r="AH32" t="str">
        <f>IF(OR($P32&lt;&gt;"Yes",N($AG32)=0),"",IF(AND($AG32=1,COUNTIFS($W$2:$W$2500,$A32,$AE$2:$AE$2500,1)+COUNTIFS($X$2:$X$2500,$A32,$AE$2:$AE$2500,1)&gt;0),"","Yes"))</f>
      </c>
      <c r="AI32">
        <f>IF($AH32="Yes",$AG32,"")</f>
      </c>
      <c r="AJ32">
        <f>IF($AI32="","",$AI32+ROW()/1000000)</f>
      </c>
      <c r="AK32">
        <f>IF(OR($A32="",$P32="Yes",N($AG32)=0),"",$AG32+ROW()/1000000)</f>
      </c>
      <c r="AL32" t="str">
        <f>IF($A32="","",INDEX(games!$J:$J,ROW())&amp;"")</f>
      </c>
    </row>
    <row r="33">
      <c r="A33" t="str">
        <f>IF(TRIM(INDEX(games!$A:$A,ROW()))="","",TRIM(INDEX(games!$A:$A,ROW())))</f>
      </c>
      <c r="B33">
        <f>IF(OR($A33="",INDEX(games!$B:$B,ROW())=""),"",INDEX(games!$B:$B,ROW()))</f>
      </c>
      <c r="C33" t="str">
        <f>IF(OR($A33="",INDEX(games!$C:$C,ROW())=""),"",INDEX(games!$C:$C,ROW()))</f>
      </c>
      <c r="D33">
        <f>IF($A33="","",COUNTIF($W$2:$W$2500,$A33)+COUNTIF($X$2:$X$2500,$A33))</f>
      </c>
      <c r="E33">
        <f>IF($A33="","",IFERROR(MATCH($C33,$R$2:$R$5,0),0))</f>
      </c>
      <c r="F33">
        <f>IF($A33="","",MOD(ROW(),34))</f>
      </c>
      <c r="G33">
        <f>IF($A33="",NA(),IF($C33="Action",$B33,NA()))</f>
      </c>
      <c r="H33">
        <f>IF($A33="",NA(),IF($C33="Action",1+$F33*0.023,NA()))</f>
      </c>
      <c r="I33">
        <f>IF($A33="",NA(),IF($C33="Strategy",$B33,NA()))</f>
      </c>
      <c r="J33">
        <f>IF($A33="",NA(),IF($C33="Strategy",2+$F33*0.023,NA()))</f>
      </c>
      <c r="K33">
        <f>IF($A33="",NA(),IF($C33="Deckbuilder",$B33,NA()))</f>
      </c>
      <c r="L33">
        <f>IF($A33="",NA(),IF($C33="Deckbuilder",3+$F33*0.023,NA()))</f>
      </c>
      <c r="M33">
        <f>IF($A33="",NA(),IF($C33="Traditional",$B33,NA()))</f>
      </c>
      <c r="N33">
        <f>IF($A33="",NA(),IF($C33="Traditional",4+$F33*0.023,NA()))</f>
      </c>
      <c r="O33">
        <f>IF($A33="","",$D33+ROW()/1000000)</f>
      </c>
      <c r="P33" t="str">
        <f>IF(OR($A33="",INDEX(games!$H:$H,ROW())=""),"",INDEX(games!$H:$H,ROW()))</f>
      </c>
      <c r="Q33">
        <f>IF(OR($A33="",$P33&lt;&gt;"Yes"),"",$D33+ROW()/1000000)</f>
      </c>
      <c r="T33">
        <f>IF($Y33="","",INDEX($B$2:$B$1500,$Y33))</f>
      </c>
      <c r="U33">
        <f>IF($Z33="","",INDEX($B$2:$B$1500,$Z33))</f>
      </c>
      <c r="V33">
        <f>IF(OR($T33="",$U33=""),"",$U33-$T33)</f>
      </c>
      <c r="W33" t="str">
        <f>IF(TRIM(INDEX(connections!$A:$A,ROW()))="","",TRIM(INDEX(connections!$A:$A,ROW())))</f>
      </c>
      <c r="X33" t="str">
        <f>IF($W33="","",TRIM(INDEX(connections!$B:$B,ROW())))</f>
      </c>
      <c r="Y33">
        <f>IF($W33="","",IFERROR(MATCH($W33,$A$2:$A$1500,0),""))</f>
      </c>
      <c r="Z33">
        <f>IF($X33="","",IFERROR(MATCH($X33,$A$2:$A$1500,0),""))</f>
      </c>
      <c r="AA33" t="str">
        <f>IF($Y33="","",INDEX($P$2:$P$1500,$Y33))</f>
      </c>
      <c r="AB33" t="str">
        <f>IF($Z33="","",INDEX($P$2:$P$1500,$Z33))</f>
      </c>
      <c r="AC33">
        <f>IF(AND($AA33="Yes",$AB33="Yes"),1,"")</f>
      </c>
      <c r="AD33">
        <f>IF(OR($Y33="",$Z33=""),"",IF(INDEX($C$2:$C$1500,$Y33)=INDEX($C$2:$C$1500,$Z33),0,1))</f>
      </c>
      <c r="AE33">
        <f>IF($AC33&lt;&gt;1,"",IF(AND(INDEX($AG$2:$AG$1500,$Y33)=1,INDEX($AG$2:$AG$1500,$Z33)=1),1,""))</f>
      </c>
      <c r="AG33">
        <f>IF($A33="","",COUNTIFS($W$2:$W$2500,$A33,$AB$2:$AB$2500,"Yes")+COUNTIFS($X$2:$X$2500,$A33,$AA$2:$AA$2500,"Yes"))</f>
      </c>
      <c r="AH33" t="str">
        <f>IF(OR($P33&lt;&gt;"Yes",N($AG33)=0),"",IF(AND($AG33=1,COUNTIFS($W$2:$W$2500,$A33,$AE$2:$AE$2500,1)+COUNTIFS($X$2:$X$2500,$A33,$AE$2:$AE$2500,1)&gt;0),"","Yes"))</f>
      </c>
      <c r="AI33">
        <f>IF($AH33="Yes",$AG33,"")</f>
      </c>
      <c r="AJ33">
        <f>IF($AI33="","",$AI33+ROW()/1000000)</f>
      </c>
      <c r="AK33">
        <f>IF(OR($A33="",$P33="Yes",N($AG33)=0),"",$AG33+ROW()/1000000)</f>
      </c>
      <c r="AL33" t="str">
        <f>IF($A33="","",INDEX(games!$J:$J,ROW())&amp;"")</f>
      </c>
    </row>
    <row r="34">
      <c r="A34" t="str">
        <f>IF(TRIM(INDEX(games!$A:$A,ROW()))="","",TRIM(INDEX(games!$A:$A,ROW())))</f>
      </c>
      <c r="B34">
        <f>IF(OR($A34="",INDEX(games!$B:$B,ROW())=""),"",INDEX(games!$B:$B,ROW()))</f>
      </c>
      <c r="C34" t="str">
        <f>IF(OR($A34="",INDEX(games!$C:$C,ROW())=""),"",INDEX(games!$C:$C,ROW()))</f>
      </c>
      <c r="D34">
        <f>IF($A34="","",COUNTIF($W$2:$W$2500,$A34)+COUNTIF($X$2:$X$2500,$A34))</f>
      </c>
      <c r="E34">
        <f>IF($A34="","",IFERROR(MATCH($C34,$R$2:$R$5,0),0))</f>
      </c>
      <c r="F34">
        <f>IF($A34="","",MOD(ROW(),34))</f>
      </c>
      <c r="G34">
        <f>IF($A34="",NA(),IF($C34="Action",$B34,NA()))</f>
      </c>
      <c r="H34">
        <f>IF($A34="",NA(),IF($C34="Action",1+$F34*0.023,NA()))</f>
      </c>
      <c r="I34">
        <f>IF($A34="",NA(),IF($C34="Strategy",$B34,NA()))</f>
      </c>
      <c r="J34">
        <f>IF($A34="",NA(),IF($C34="Strategy",2+$F34*0.023,NA()))</f>
      </c>
      <c r="K34">
        <f>IF($A34="",NA(),IF($C34="Deckbuilder",$B34,NA()))</f>
      </c>
      <c r="L34">
        <f>IF($A34="",NA(),IF($C34="Deckbuilder",3+$F34*0.023,NA()))</f>
      </c>
      <c r="M34">
        <f>IF($A34="",NA(),IF($C34="Traditional",$B34,NA()))</f>
      </c>
      <c r="N34">
        <f>IF($A34="",NA(),IF($C34="Traditional",4+$F34*0.023,NA()))</f>
      </c>
      <c r="O34">
        <f>IF($A34="","",$D34+ROW()/1000000)</f>
      </c>
      <c r="P34" t="str">
        <f>IF(OR($A34="",INDEX(games!$H:$H,ROW())=""),"",INDEX(games!$H:$H,ROW()))</f>
      </c>
      <c r="Q34">
        <f>IF(OR($A34="",$P34&lt;&gt;"Yes"),"",$D34+ROW()/1000000)</f>
      </c>
      <c r="T34">
        <f>IF($Y34="","",INDEX($B$2:$B$1500,$Y34))</f>
      </c>
      <c r="U34">
        <f>IF($Z34="","",INDEX($B$2:$B$1500,$Z34))</f>
      </c>
      <c r="V34">
        <f>IF(OR($T34="",$U34=""),"",$U34-$T34)</f>
      </c>
      <c r="W34" t="str">
        <f>IF(TRIM(INDEX(connections!$A:$A,ROW()))="","",TRIM(INDEX(connections!$A:$A,ROW())))</f>
      </c>
      <c r="X34" t="str">
        <f>IF($W34="","",TRIM(INDEX(connections!$B:$B,ROW())))</f>
      </c>
      <c r="Y34">
        <f>IF($W34="","",IFERROR(MATCH($W34,$A$2:$A$1500,0),""))</f>
      </c>
      <c r="Z34">
        <f>IF($X34="","",IFERROR(MATCH($X34,$A$2:$A$1500,0),""))</f>
      </c>
      <c r="AA34" t="str">
        <f>IF($Y34="","",INDEX($P$2:$P$1500,$Y34))</f>
      </c>
      <c r="AB34" t="str">
        <f>IF($Z34="","",INDEX($P$2:$P$1500,$Z34))</f>
      </c>
      <c r="AC34">
        <f>IF(AND($AA34="Yes",$AB34="Yes"),1,"")</f>
      </c>
      <c r="AD34">
        <f>IF(OR($Y34="",$Z34=""),"",IF(INDEX($C$2:$C$1500,$Y34)=INDEX($C$2:$C$1500,$Z34),0,1))</f>
      </c>
      <c r="AE34">
        <f>IF($AC34&lt;&gt;1,"",IF(AND(INDEX($AG$2:$AG$1500,$Y34)=1,INDEX($AG$2:$AG$1500,$Z34)=1),1,""))</f>
      </c>
      <c r="AG34">
        <f>IF($A34="","",COUNTIFS($W$2:$W$2500,$A34,$AB$2:$AB$2500,"Yes")+COUNTIFS($X$2:$X$2500,$A34,$AA$2:$AA$2500,"Yes"))</f>
      </c>
      <c r="AH34" t="str">
        <f>IF(OR($P34&lt;&gt;"Yes",N($AG34)=0),"",IF(AND($AG34=1,COUNTIFS($W$2:$W$2500,$A34,$AE$2:$AE$2500,1)+COUNTIFS($X$2:$X$2500,$A34,$AE$2:$AE$2500,1)&gt;0),"","Yes"))</f>
      </c>
      <c r="AI34">
        <f>IF($AH34="Yes",$AG34,"")</f>
      </c>
      <c r="AJ34">
        <f>IF($AI34="","",$AI34+ROW()/1000000)</f>
      </c>
      <c r="AK34">
        <f>IF(OR($A34="",$P34="Yes",N($AG34)=0),"",$AG34+ROW()/1000000)</f>
      </c>
      <c r="AL34" t="str">
        <f>IF($A34="","",INDEX(games!$J:$J,ROW())&amp;"")</f>
      </c>
    </row>
    <row r="35">
      <c r="A35" t="str">
        <f>IF(TRIM(INDEX(games!$A:$A,ROW()))="","",TRIM(INDEX(games!$A:$A,ROW())))</f>
      </c>
      <c r="B35">
        <f>IF(OR($A35="",INDEX(games!$B:$B,ROW())=""),"",INDEX(games!$B:$B,ROW()))</f>
      </c>
      <c r="C35" t="str">
        <f>IF(OR($A35="",INDEX(games!$C:$C,ROW())=""),"",INDEX(games!$C:$C,ROW()))</f>
      </c>
      <c r="D35">
        <f>IF($A35="","",COUNTIF($W$2:$W$2500,$A35)+COUNTIF($X$2:$X$2500,$A35))</f>
      </c>
      <c r="E35">
        <f>IF($A35="","",IFERROR(MATCH($C35,$R$2:$R$5,0),0))</f>
      </c>
      <c r="F35">
        <f>IF($A35="","",MOD(ROW(),34))</f>
      </c>
      <c r="G35">
        <f>IF($A35="",NA(),IF($C35="Action",$B35,NA()))</f>
      </c>
      <c r="H35">
        <f>IF($A35="",NA(),IF($C35="Action",1+$F35*0.023,NA()))</f>
      </c>
      <c r="I35">
        <f>IF($A35="",NA(),IF($C35="Strategy",$B35,NA()))</f>
      </c>
      <c r="J35">
        <f>IF($A35="",NA(),IF($C35="Strategy",2+$F35*0.023,NA()))</f>
      </c>
      <c r="K35">
        <f>IF($A35="",NA(),IF($C35="Deckbuilder",$B35,NA()))</f>
      </c>
      <c r="L35">
        <f>IF($A35="",NA(),IF($C35="Deckbuilder",3+$F35*0.023,NA()))</f>
      </c>
      <c r="M35">
        <f>IF($A35="",NA(),IF($C35="Traditional",$B35,NA()))</f>
      </c>
      <c r="N35">
        <f>IF($A35="",NA(),IF($C35="Traditional",4+$F35*0.023,NA()))</f>
      </c>
      <c r="O35">
        <f>IF($A35="","",$D35+ROW()/1000000)</f>
      </c>
      <c r="P35" t="str">
        <f>IF(OR($A35="",INDEX(games!$H:$H,ROW())=""),"",INDEX(games!$H:$H,ROW()))</f>
      </c>
      <c r="Q35">
        <f>IF(OR($A35="",$P35&lt;&gt;"Yes"),"",$D35+ROW()/1000000)</f>
      </c>
      <c r="T35">
        <f>IF($Y35="","",INDEX($B$2:$B$1500,$Y35))</f>
      </c>
      <c r="U35">
        <f>IF($Z35="","",INDEX($B$2:$B$1500,$Z35))</f>
      </c>
      <c r="V35">
        <f>IF(OR($T35="",$U35=""),"",$U35-$T35)</f>
      </c>
      <c r="W35" t="str">
        <f>IF(TRIM(INDEX(connections!$A:$A,ROW()))="","",TRIM(INDEX(connections!$A:$A,ROW())))</f>
      </c>
      <c r="X35" t="str">
        <f>IF($W35="","",TRIM(INDEX(connections!$B:$B,ROW())))</f>
      </c>
      <c r="Y35">
        <f>IF($W35="","",IFERROR(MATCH($W35,$A$2:$A$1500,0),""))</f>
      </c>
      <c r="Z35">
        <f>IF($X35="","",IFERROR(MATCH($X35,$A$2:$A$1500,0),""))</f>
      </c>
      <c r="AA35" t="str">
        <f>IF($Y35="","",INDEX($P$2:$P$1500,$Y35))</f>
      </c>
      <c r="AB35" t="str">
        <f>IF($Z35="","",INDEX($P$2:$P$1500,$Z35))</f>
      </c>
      <c r="AC35">
        <f>IF(AND($AA35="Yes",$AB35="Yes"),1,"")</f>
      </c>
      <c r="AD35">
        <f>IF(OR($Y35="",$Z35=""),"",IF(INDEX($C$2:$C$1500,$Y35)=INDEX($C$2:$C$1500,$Z35),0,1))</f>
      </c>
      <c r="AE35">
        <f>IF($AC35&lt;&gt;1,"",IF(AND(INDEX($AG$2:$AG$1500,$Y35)=1,INDEX($AG$2:$AG$1500,$Z35)=1),1,""))</f>
      </c>
      <c r="AG35">
        <f>IF($A35="","",COUNTIFS($W$2:$W$2500,$A35,$AB$2:$AB$2500,"Yes")+COUNTIFS($X$2:$X$2500,$A35,$AA$2:$AA$2500,"Yes"))</f>
      </c>
      <c r="AH35" t="str">
        <f>IF(OR($P35&lt;&gt;"Yes",N($AG35)=0),"",IF(AND($AG35=1,COUNTIFS($W$2:$W$2500,$A35,$AE$2:$AE$2500,1)+COUNTIFS($X$2:$X$2500,$A35,$AE$2:$AE$2500,1)&gt;0),"","Yes"))</f>
      </c>
      <c r="AI35">
        <f>IF($AH35="Yes",$AG35,"")</f>
      </c>
      <c r="AJ35">
        <f>IF($AI35="","",$AI35+ROW()/1000000)</f>
      </c>
      <c r="AK35">
        <f>IF(OR($A35="",$P35="Yes",N($AG35)=0),"",$AG35+ROW()/1000000)</f>
      </c>
      <c r="AL35" t="str">
        <f>IF($A35="","",INDEX(games!$J:$J,ROW())&amp;"")</f>
      </c>
    </row>
    <row r="36">
      <c r="A36" t="str">
        <f>IF(TRIM(INDEX(games!$A:$A,ROW()))="","",TRIM(INDEX(games!$A:$A,ROW())))</f>
      </c>
      <c r="B36">
        <f>IF(OR($A36="",INDEX(games!$B:$B,ROW())=""),"",INDEX(games!$B:$B,ROW()))</f>
      </c>
      <c r="C36" t="str">
        <f>IF(OR($A36="",INDEX(games!$C:$C,ROW())=""),"",INDEX(games!$C:$C,ROW()))</f>
      </c>
      <c r="D36">
        <f>IF($A36="","",COUNTIF($W$2:$W$2500,$A36)+COUNTIF($X$2:$X$2500,$A36))</f>
      </c>
      <c r="E36">
        <f>IF($A36="","",IFERROR(MATCH($C36,$R$2:$R$5,0),0))</f>
      </c>
      <c r="F36">
        <f>IF($A36="","",MOD(ROW(),34))</f>
      </c>
      <c r="G36">
        <f>IF($A36="",NA(),IF($C36="Action",$B36,NA()))</f>
      </c>
      <c r="H36">
        <f>IF($A36="",NA(),IF($C36="Action",1+$F36*0.023,NA()))</f>
      </c>
      <c r="I36">
        <f>IF($A36="",NA(),IF($C36="Strategy",$B36,NA()))</f>
      </c>
      <c r="J36">
        <f>IF($A36="",NA(),IF($C36="Strategy",2+$F36*0.023,NA()))</f>
      </c>
      <c r="K36">
        <f>IF($A36="",NA(),IF($C36="Deckbuilder",$B36,NA()))</f>
      </c>
      <c r="L36">
        <f>IF($A36="",NA(),IF($C36="Deckbuilder",3+$F36*0.023,NA()))</f>
      </c>
      <c r="M36">
        <f>IF($A36="",NA(),IF($C36="Traditional",$B36,NA()))</f>
      </c>
      <c r="N36">
        <f>IF($A36="",NA(),IF($C36="Traditional",4+$F36*0.023,NA()))</f>
      </c>
      <c r="O36">
        <f>IF($A36="","",$D36+ROW()/1000000)</f>
      </c>
      <c r="P36" t="str">
        <f>IF(OR($A36="",INDEX(games!$H:$H,ROW())=""),"",INDEX(games!$H:$H,ROW()))</f>
      </c>
      <c r="Q36">
        <f>IF(OR($A36="",$P36&lt;&gt;"Yes"),"",$D36+ROW()/1000000)</f>
      </c>
      <c r="T36">
        <f>IF($Y36="","",INDEX($B$2:$B$1500,$Y36))</f>
      </c>
      <c r="U36">
        <f>IF($Z36="","",INDEX($B$2:$B$1500,$Z36))</f>
      </c>
      <c r="V36">
        <f>IF(OR($T36="",$U36=""),"",$U36-$T36)</f>
      </c>
      <c r="W36" t="str">
        <f>IF(TRIM(INDEX(connections!$A:$A,ROW()))="","",TRIM(INDEX(connections!$A:$A,ROW())))</f>
      </c>
      <c r="X36" t="str">
        <f>IF($W36="","",TRIM(INDEX(connections!$B:$B,ROW())))</f>
      </c>
      <c r="Y36">
        <f>IF($W36="","",IFERROR(MATCH($W36,$A$2:$A$1500,0),""))</f>
      </c>
      <c r="Z36">
        <f>IF($X36="","",IFERROR(MATCH($X36,$A$2:$A$1500,0),""))</f>
      </c>
      <c r="AA36" t="str">
        <f>IF($Y36="","",INDEX($P$2:$P$1500,$Y36))</f>
      </c>
      <c r="AB36" t="str">
        <f>IF($Z36="","",INDEX($P$2:$P$1500,$Z36))</f>
      </c>
      <c r="AC36">
        <f>IF(AND($AA36="Yes",$AB36="Yes"),1,"")</f>
      </c>
      <c r="AD36">
        <f>IF(OR($Y36="",$Z36=""),"",IF(INDEX($C$2:$C$1500,$Y36)=INDEX($C$2:$C$1500,$Z36),0,1))</f>
      </c>
      <c r="AE36">
        <f>IF($AC36&lt;&gt;1,"",IF(AND(INDEX($AG$2:$AG$1500,$Y36)=1,INDEX($AG$2:$AG$1500,$Z36)=1),1,""))</f>
      </c>
      <c r="AG36">
        <f>IF($A36="","",COUNTIFS($W$2:$W$2500,$A36,$AB$2:$AB$2500,"Yes")+COUNTIFS($X$2:$X$2500,$A36,$AA$2:$AA$2500,"Yes"))</f>
      </c>
      <c r="AH36" t="str">
        <f>IF(OR($P36&lt;&gt;"Yes",N($AG36)=0),"",IF(AND($AG36=1,COUNTIFS($W$2:$W$2500,$A36,$AE$2:$AE$2500,1)+COUNTIFS($X$2:$X$2500,$A36,$AE$2:$AE$2500,1)&gt;0),"","Yes"))</f>
      </c>
      <c r="AI36">
        <f>IF($AH36="Yes",$AG36,"")</f>
      </c>
      <c r="AJ36">
        <f>IF($AI36="","",$AI36+ROW()/1000000)</f>
      </c>
      <c r="AK36">
        <f>IF(OR($A36="",$P36="Yes",N($AG36)=0),"",$AG36+ROW()/1000000)</f>
      </c>
      <c r="AL36" t="str">
        <f>IF($A36="","",INDEX(games!$J:$J,ROW())&amp;"")</f>
      </c>
    </row>
    <row r="37">
      <c r="A37" t="str">
        <f>IF(TRIM(INDEX(games!$A:$A,ROW()))="","",TRIM(INDEX(games!$A:$A,ROW())))</f>
      </c>
      <c r="B37">
        <f>IF(OR($A37="",INDEX(games!$B:$B,ROW())=""),"",INDEX(games!$B:$B,ROW()))</f>
      </c>
      <c r="C37" t="str">
        <f>IF(OR($A37="",INDEX(games!$C:$C,ROW())=""),"",INDEX(games!$C:$C,ROW()))</f>
      </c>
      <c r="D37">
        <f>IF($A37="","",COUNTIF($W$2:$W$2500,$A37)+COUNTIF($X$2:$X$2500,$A37))</f>
      </c>
      <c r="E37">
        <f>IF($A37="","",IFERROR(MATCH($C37,$R$2:$R$5,0),0))</f>
      </c>
      <c r="F37">
        <f>IF($A37="","",MOD(ROW(),34))</f>
      </c>
      <c r="G37">
        <f>IF($A37="",NA(),IF($C37="Action",$B37,NA()))</f>
      </c>
      <c r="H37">
        <f>IF($A37="",NA(),IF($C37="Action",1+$F37*0.023,NA()))</f>
      </c>
      <c r="I37">
        <f>IF($A37="",NA(),IF($C37="Strategy",$B37,NA()))</f>
      </c>
      <c r="J37">
        <f>IF($A37="",NA(),IF($C37="Strategy",2+$F37*0.023,NA()))</f>
      </c>
      <c r="K37">
        <f>IF($A37="",NA(),IF($C37="Deckbuilder",$B37,NA()))</f>
      </c>
      <c r="L37">
        <f>IF($A37="",NA(),IF($C37="Deckbuilder",3+$F37*0.023,NA()))</f>
      </c>
      <c r="M37">
        <f>IF($A37="",NA(),IF($C37="Traditional",$B37,NA()))</f>
      </c>
      <c r="N37">
        <f>IF($A37="",NA(),IF($C37="Traditional",4+$F37*0.023,NA()))</f>
      </c>
      <c r="O37">
        <f>IF($A37="","",$D37+ROW()/1000000)</f>
      </c>
      <c r="P37" t="str">
        <f>IF(OR($A37="",INDEX(games!$H:$H,ROW())=""),"",INDEX(games!$H:$H,ROW()))</f>
      </c>
      <c r="Q37">
        <f>IF(OR($A37="",$P37&lt;&gt;"Yes"),"",$D37+ROW()/1000000)</f>
      </c>
      <c r="T37">
        <f>IF($Y37="","",INDEX($B$2:$B$1500,$Y37))</f>
      </c>
      <c r="U37">
        <f>IF($Z37="","",INDEX($B$2:$B$1500,$Z37))</f>
      </c>
      <c r="V37">
        <f>IF(OR($T37="",$U37=""),"",$U37-$T37)</f>
      </c>
      <c r="W37" t="str">
        <f>IF(TRIM(INDEX(connections!$A:$A,ROW()))="","",TRIM(INDEX(connections!$A:$A,ROW())))</f>
      </c>
      <c r="X37" t="str">
        <f>IF($W37="","",TRIM(INDEX(connections!$B:$B,ROW())))</f>
      </c>
      <c r="Y37">
        <f>IF($W37="","",IFERROR(MATCH($W37,$A$2:$A$1500,0),""))</f>
      </c>
      <c r="Z37">
        <f>IF($X37="","",IFERROR(MATCH($X37,$A$2:$A$1500,0),""))</f>
      </c>
      <c r="AA37" t="str">
        <f>IF($Y37="","",INDEX($P$2:$P$1500,$Y37))</f>
      </c>
      <c r="AB37" t="str">
        <f>IF($Z37="","",INDEX($P$2:$P$1500,$Z37))</f>
      </c>
      <c r="AC37">
        <f>IF(AND($AA37="Yes",$AB37="Yes"),1,"")</f>
      </c>
      <c r="AD37">
        <f>IF(OR($Y37="",$Z37=""),"",IF(INDEX($C$2:$C$1500,$Y37)=INDEX($C$2:$C$1500,$Z37),0,1))</f>
      </c>
      <c r="AE37">
        <f>IF($AC37&lt;&gt;1,"",IF(AND(INDEX($AG$2:$AG$1500,$Y37)=1,INDEX($AG$2:$AG$1500,$Z37)=1),1,""))</f>
      </c>
      <c r="AG37">
        <f>IF($A37="","",COUNTIFS($W$2:$W$2500,$A37,$AB$2:$AB$2500,"Yes")+COUNTIFS($X$2:$X$2500,$A37,$AA$2:$AA$2500,"Yes"))</f>
      </c>
      <c r="AH37" t="str">
        <f>IF(OR($P37&lt;&gt;"Yes",N($AG37)=0),"",IF(AND($AG37=1,COUNTIFS($W$2:$W$2500,$A37,$AE$2:$AE$2500,1)+COUNTIFS($X$2:$X$2500,$A37,$AE$2:$AE$2500,1)&gt;0),"","Yes"))</f>
      </c>
      <c r="AI37">
        <f>IF($AH37="Yes",$AG37,"")</f>
      </c>
      <c r="AJ37">
        <f>IF($AI37="","",$AI37+ROW()/1000000)</f>
      </c>
      <c r="AK37">
        <f>IF(OR($A37="",$P37="Yes",N($AG37)=0),"",$AG37+ROW()/1000000)</f>
      </c>
      <c r="AL37" t="str">
        <f>IF($A37="","",INDEX(games!$J:$J,ROW())&amp;"")</f>
      </c>
    </row>
    <row r="38">
      <c r="A38" t="str">
        <f>IF(TRIM(INDEX(games!$A:$A,ROW()))="","",TRIM(INDEX(games!$A:$A,ROW())))</f>
      </c>
      <c r="B38">
        <f>IF(OR($A38="",INDEX(games!$B:$B,ROW())=""),"",INDEX(games!$B:$B,ROW()))</f>
      </c>
      <c r="C38" t="str">
        <f>IF(OR($A38="",INDEX(games!$C:$C,ROW())=""),"",INDEX(games!$C:$C,ROW()))</f>
      </c>
      <c r="D38">
        <f>IF($A38="","",COUNTIF($W$2:$W$2500,$A38)+COUNTIF($X$2:$X$2500,$A38))</f>
      </c>
      <c r="E38">
        <f>IF($A38="","",IFERROR(MATCH($C38,$R$2:$R$5,0),0))</f>
      </c>
      <c r="F38">
        <f>IF($A38="","",MOD(ROW(),34))</f>
      </c>
      <c r="G38">
        <f>IF($A38="",NA(),IF($C38="Action",$B38,NA()))</f>
      </c>
      <c r="H38">
        <f>IF($A38="",NA(),IF($C38="Action",1+$F38*0.023,NA()))</f>
      </c>
      <c r="I38">
        <f>IF($A38="",NA(),IF($C38="Strategy",$B38,NA()))</f>
      </c>
      <c r="J38">
        <f>IF($A38="",NA(),IF($C38="Strategy",2+$F38*0.023,NA()))</f>
      </c>
      <c r="K38">
        <f>IF($A38="",NA(),IF($C38="Deckbuilder",$B38,NA()))</f>
      </c>
      <c r="L38">
        <f>IF($A38="",NA(),IF($C38="Deckbuilder",3+$F38*0.023,NA()))</f>
      </c>
      <c r="M38">
        <f>IF($A38="",NA(),IF($C38="Traditional",$B38,NA()))</f>
      </c>
      <c r="N38">
        <f>IF($A38="",NA(),IF($C38="Traditional",4+$F38*0.023,NA()))</f>
      </c>
      <c r="O38">
        <f>IF($A38="","",$D38+ROW()/1000000)</f>
      </c>
      <c r="P38" t="str">
        <f>IF(OR($A38="",INDEX(games!$H:$H,ROW())=""),"",INDEX(games!$H:$H,ROW()))</f>
      </c>
      <c r="Q38">
        <f>IF(OR($A38="",$P38&lt;&gt;"Yes"),"",$D38+ROW()/1000000)</f>
      </c>
      <c r="T38">
        <f>IF($Y38="","",INDEX($B$2:$B$1500,$Y38))</f>
      </c>
      <c r="U38">
        <f>IF($Z38="","",INDEX($B$2:$B$1500,$Z38))</f>
      </c>
      <c r="V38">
        <f>IF(OR($T38="",$U38=""),"",$U38-$T38)</f>
      </c>
      <c r="W38" t="str">
        <f>IF(TRIM(INDEX(connections!$A:$A,ROW()))="","",TRIM(INDEX(connections!$A:$A,ROW())))</f>
      </c>
      <c r="X38" t="str">
        <f>IF($W38="","",TRIM(INDEX(connections!$B:$B,ROW())))</f>
      </c>
      <c r="Y38">
        <f>IF($W38="","",IFERROR(MATCH($W38,$A$2:$A$1500,0),""))</f>
      </c>
      <c r="Z38">
        <f>IF($X38="","",IFERROR(MATCH($X38,$A$2:$A$1500,0),""))</f>
      </c>
      <c r="AA38" t="str">
        <f>IF($Y38="","",INDEX($P$2:$P$1500,$Y38))</f>
      </c>
      <c r="AB38" t="str">
        <f>IF($Z38="","",INDEX($P$2:$P$1500,$Z38))</f>
      </c>
      <c r="AC38">
        <f>IF(AND($AA38="Yes",$AB38="Yes"),1,"")</f>
      </c>
      <c r="AD38">
        <f>IF(OR($Y38="",$Z38=""),"",IF(INDEX($C$2:$C$1500,$Y38)=INDEX($C$2:$C$1500,$Z38),0,1))</f>
      </c>
      <c r="AE38">
        <f>IF($AC38&lt;&gt;1,"",IF(AND(INDEX($AG$2:$AG$1500,$Y38)=1,INDEX($AG$2:$AG$1500,$Z38)=1),1,""))</f>
      </c>
      <c r="AG38">
        <f>IF($A38="","",COUNTIFS($W$2:$W$2500,$A38,$AB$2:$AB$2500,"Yes")+COUNTIFS($X$2:$X$2500,$A38,$AA$2:$AA$2500,"Yes"))</f>
      </c>
      <c r="AH38" t="str">
        <f>IF(OR($P38&lt;&gt;"Yes",N($AG38)=0),"",IF(AND($AG38=1,COUNTIFS($W$2:$W$2500,$A38,$AE$2:$AE$2500,1)+COUNTIFS($X$2:$X$2500,$A38,$AE$2:$AE$2500,1)&gt;0),"","Yes"))</f>
      </c>
      <c r="AI38">
        <f>IF($AH38="Yes",$AG38,"")</f>
      </c>
      <c r="AJ38">
        <f>IF($AI38="","",$AI38+ROW()/1000000)</f>
      </c>
      <c r="AK38">
        <f>IF(OR($A38="",$P38="Yes",N($AG38)=0),"",$AG38+ROW()/1000000)</f>
      </c>
      <c r="AL38" t="str">
        <f>IF($A38="","",INDEX(games!$J:$J,ROW())&amp;"")</f>
      </c>
    </row>
    <row r="39">
      <c r="A39" t="str">
        <f>IF(TRIM(INDEX(games!$A:$A,ROW()))="","",TRIM(INDEX(games!$A:$A,ROW())))</f>
      </c>
      <c r="B39">
        <f>IF(OR($A39="",INDEX(games!$B:$B,ROW())=""),"",INDEX(games!$B:$B,ROW()))</f>
      </c>
      <c r="C39" t="str">
        <f>IF(OR($A39="",INDEX(games!$C:$C,ROW())=""),"",INDEX(games!$C:$C,ROW()))</f>
      </c>
      <c r="D39">
        <f>IF($A39="","",COUNTIF($W$2:$W$2500,$A39)+COUNTIF($X$2:$X$2500,$A39))</f>
      </c>
      <c r="E39">
        <f>IF($A39="","",IFERROR(MATCH($C39,$R$2:$R$5,0),0))</f>
      </c>
      <c r="F39">
        <f>IF($A39="","",MOD(ROW(),34))</f>
      </c>
      <c r="G39">
        <f>IF($A39="",NA(),IF($C39="Action",$B39,NA()))</f>
      </c>
      <c r="H39">
        <f>IF($A39="",NA(),IF($C39="Action",1+$F39*0.023,NA()))</f>
      </c>
      <c r="I39">
        <f>IF($A39="",NA(),IF($C39="Strategy",$B39,NA()))</f>
      </c>
      <c r="J39">
        <f>IF($A39="",NA(),IF($C39="Strategy",2+$F39*0.023,NA()))</f>
      </c>
      <c r="K39">
        <f>IF($A39="",NA(),IF($C39="Deckbuilder",$B39,NA()))</f>
      </c>
      <c r="L39">
        <f>IF($A39="",NA(),IF($C39="Deckbuilder",3+$F39*0.023,NA()))</f>
      </c>
      <c r="M39">
        <f>IF($A39="",NA(),IF($C39="Traditional",$B39,NA()))</f>
      </c>
      <c r="N39">
        <f>IF($A39="",NA(),IF($C39="Traditional",4+$F39*0.023,NA()))</f>
      </c>
      <c r="O39">
        <f>IF($A39="","",$D39+ROW()/1000000)</f>
      </c>
      <c r="P39" t="str">
        <f>IF(OR($A39="",INDEX(games!$H:$H,ROW())=""),"",INDEX(games!$H:$H,ROW()))</f>
      </c>
      <c r="Q39">
        <f>IF(OR($A39="",$P39&lt;&gt;"Yes"),"",$D39+ROW()/1000000)</f>
      </c>
      <c r="T39">
        <f>IF($Y39="","",INDEX($B$2:$B$1500,$Y39))</f>
      </c>
      <c r="U39">
        <f>IF($Z39="","",INDEX($B$2:$B$1500,$Z39))</f>
      </c>
      <c r="V39">
        <f>IF(OR($T39="",$U39=""),"",$U39-$T39)</f>
      </c>
      <c r="W39" t="str">
        <f>IF(TRIM(INDEX(connections!$A:$A,ROW()))="","",TRIM(INDEX(connections!$A:$A,ROW())))</f>
      </c>
      <c r="X39" t="str">
        <f>IF($W39="","",TRIM(INDEX(connections!$B:$B,ROW())))</f>
      </c>
      <c r="Y39">
        <f>IF($W39="","",IFERROR(MATCH($W39,$A$2:$A$1500,0),""))</f>
      </c>
      <c r="Z39">
        <f>IF($X39="","",IFERROR(MATCH($X39,$A$2:$A$1500,0),""))</f>
      </c>
      <c r="AA39" t="str">
        <f>IF($Y39="","",INDEX($P$2:$P$1500,$Y39))</f>
      </c>
      <c r="AB39" t="str">
        <f>IF($Z39="","",INDEX($P$2:$P$1500,$Z39))</f>
      </c>
      <c r="AC39">
        <f>IF(AND($AA39="Yes",$AB39="Yes"),1,"")</f>
      </c>
      <c r="AD39">
        <f>IF(OR($Y39="",$Z39=""),"",IF(INDEX($C$2:$C$1500,$Y39)=INDEX($C$2:$C$1500,$Z39),0,1))</f>
      </c>
      <c r="AE39">
        <f>IF($AC39&lt;&gt;1,"",IF(AND(INDEX($AG$2:$AG$1500,$Y39)=1,INDEX($AG$2:$AG$1500,$Z39)=1),1,""))</f>
      </c>
      <c r="AG39">
        <f>IF($A39="","",COUNTIFS($W$2:$W$2500,$A39,$AB$2:$AB$2500,"Yes")+COUNTIFS($X$2:$X$2500,$A39,$AA$2:$AA$2500,"Yes"))</f>
      </c>
      <c r="AH39" t="str">
        <f>IF(OR($P39&lt;&gt;"Yes",N($AG39)=0),"",IF(AND($AG39=1,COUNTIFS($W$2:$W$2500,$A39,$AE$2:$AE$2500,1)+COUNTIFS($X$2:$X$2500,$A39,$AE$2:$AE$2500,1)&gt;0),"","Yes"))</f>
      </c>
      <c r="AI39">
        <f>IF($AH39="Yes",$AG39,"")</f>
      </c>
      <c r="AJ39">
        <f>IF($AI39="","",$AI39+ROW()/1000000)</f>
      </c>
      <c r="AK39">
        <f>IF(OR($A39="",$P39="Yes",N($AG39)=0),"",$AG39+ROW()/1000000)</f>
      </c>
      <c r="AL39" t="str">
        <f>IF($A39="","",INDEX(games!$J:$J,ROW())&amp;"")</f>
      </c>
    </row>
    <row r="40">
      <c r="A40" t="str">
        <f>IF(TRIM(INDEX(games!$A:$A,ROW()))="","",TRIM(INDEX(games!$A:$A,ROW())))</f>
      </c>
      <c r="B40">
        <f>IF(OR($A40="",INDEX(games!$B:$B,ROW())=""),"",INDEX(games!$B:$B,ROW()))</f>
      </c>
      <c r="C40" t="str">
        <f>IF(OR($A40="",INDEX(games!$C:$C,ROW())=""),"",INDEX(games!$C:$C,ROW()))</f>
      </c>
      <c r="D40">
        <f>IF($A40="","",COUNTIF($W$2:$W$2500,$A40)+COUNTIF($X$2:$X$2500,$A40))</f>
      </c>
      <c r="E40">
        <f>IF($A40="","",IFERROR(MATCH($C40,$R$2:$R$5,0),0))</f>
      </c>
      <c r="F40">
        <f>IF($A40="","",MOD(ROW(),34))</f>
      </c>
      <c r="G40">
        <f>IF($A40="",NA(),IF($C40="Action",$B40,NA()))</f>
      </c>
      <c r="H40">
        <f>IF($A40="",NA(),IF($C40="Action",1+$F40*0.023,NA()))</f>
      </c>
      <c r="I40">
        <f>IF($A40="",NA(),IF($C40="Strategy",$B40,NA()))</f>
      </c>
      <c r="J40">
        <f>IF($A40="",NA(),IF($C40="Strategy",2+$F40*0.023,NA()))</f>
      </c>
      <c r="K40">
        <f>IF($A40="",NA(),IF($C40="Deckbuilder",$B40,NA()))</f>
      </c>
      <c r="L40">
        <f>IF($A40="",NA(),IF($C40="Deckbuilder",3+$F40*0.023,NA()))</f>
      </c>
      <c r="M40">
        <f>IF($A40="",NA(),IF($C40="Traditional",$B40,NA()))</f>
      </c>
      <c r="N40">
        <f>IF($A40="",NA(),IF($C40="Traditional",4+$F40*0.023,NA()))</f>
      </c>
      <c r="O40">
        <f>IF($A40="","",$D40+ROW()/1000000)</f>
      </c>
      <c r="P40" t="str">
        <f>IF(OR($A40="",INDEX(games!$H:$H,ROW())=""),"",INDEX(games!$H:$H,ROW()))</f>
      </c>
      <c r="Q40">
        <f>IF(OR($A40="",$P40&lt;&gt;"Yes"),"",$D40+ROW()/1000000)</f>
      </c>
      <c r="T40">
        <f>IF($Y40="","",INDEX($B$2:$B$1500,$Y40))</f>
      </c>
      <c r="U40">
        <f>IF($Z40="","",INDEX($B$2:$B$1500,$Z40))</f>
      </c>
      <c r="V40">
        <f>IF(OR($T40="",$U40=""),"",$U40-$T40)</f>
      </c>
      <c r="W40" t="str">
        <f>IF(TRIM(INDEX(connections!$A:$A,ROW()))="","",TRIM(INDEX(connections!$A:$A,ROW())))</f>
      </c>
      <c r="X40" t="str">
        <f>IF($W40="","",TRIM(INDEX(connections!$B:$B,ROW())))</f>
      </c>
      <c r="Y40">
        <f>IF($W40="","",IFERROR(MATCH($W40,$A$2:$A$1500,0),""))</f>
      </c>
      <c r="Z40">
        <f>IF($X40="","",IFERROR(MATCH($X40,$A$2:$A$1500,0),""))</f>
      </c>
      <c r="AA40" t="str">
        <f>IF($Y40="","",INDEX($P$2:$P$1500,$Y40))</f>
      </c>
      <c r="AB40" t="str">
        <f>IF($Z40="","",INDEX($P$2:$P$1500,$Z40))</f>
      </c>
      <c r="AC40">
        <f>IF(AND($AA40="Yes",$AB40="Yes"),1,"")</f>
      </c>
      <c r="AD40">
        <f>IF(OR($Y40="",$Z40=""),"",IF(INDEX($C$2:$C$1500,$Y40)=INDEX($C$2:$C$1500,$Z40),0,1))</f>
      </c>
      <c r="AE40">
        <f>IF($AC40&lt;&gt;1,"",IF(AND(INDEX($AG$2:$AG$1500,$Y40)=1,INDEX($AG$2:$AG$1500,$Z40)=1),1,""))</f>
      </c>
      <c r="AG40">
        <f>IF($A40="","",COUNTIFS($W$2:$W$2500,$A40,$AB$2:$AB$2500,"Yes")+COUNTIFS($X$2:$X$2500,$A40,$AA$2:$AA$2500,"Yes"))</f>
      </c>
      <c r="AH40" t="str">
        <f>IF(OR($P40&lt;&gt;"Yes",N($AG40)=0),"",IF(AND($AG40=1,COUNTIFS($W$2:$W$2500,$A40,$AE$2:$AE$2500,1)+COUNTIFS($X$2:$X$2500,$A40,$AE$2:$AE$2500,1)&gt;0),"","Yes"))</f>
      </c>
      <c r="AI40">
        <f>IF($AH40="Yes",$AG40,"")</f>
      </c>
      <c r="AJ40">
        <f>IF($AI40="","",$AI40+ROW()/1000000)</f>
      </c>
      <c r="AK40">
        <f>IF(OR($A40="",$P40="Yes",N($AG40)=0),"",$AG40+ROW()/1000000)</f>
      </c>
      <c r="AL40" t="str">
        <f>IF($A40="","",INDEX(games!$J:$J,ROW())&amp;"")</f>
      </c>
    </row>
    <row r="41">
      <c r="A41" t="str">
        <f>IF(TRIM(INDEX(games!$A:$A,ROW()))="","",TRIM(INDEX(games!$A:$A,ROW())))</f>
      </c>
      <c r="B41">
        <f>IF(OR($A41="",INDEX(games!$B:$B,ROW())=""),"",INDEX(games!$B:$B,ROW()))</f>
      </c>
      <c r="C41" t="str">
        <f>IF(OR($A41="",INDEX(games!$C:$C,ROW())=""),"",INDEX(games!$C:$C,ROW()))</f>
      </c>
      <c r="D41">
        <f>IF($A41="","",COUNTIF($W$2:$W$2500,$A41)+COUNTIF($X$2:$X$2500,$A41))</f>
      </c>
      <c r="E41">
        <f>IF($A41="","",IFERROR(MATCH($C41,$R$2:$R$5,0),0))</f>
      </c>
      <c r="F41">
        <f>IF($A41="","",MOD(ROW(),34))</f>
      </c>
      <c r="G41">
        <f>IF($A41="",NA(),IF($C41="Action",$B41,NA()))</f>
      </c>
      <c r="H41">
        <f>IF($A41="",NA(),IF($C41="Action",1+$F41*0.023,NA()))</f>
      </c>
      <c r="I41">
        <f>IF($A41="",NA(),IF($C41="Strategy",$B41,NA()))</f>
      </c>
      <c r="J41">
        <f>IF($A41="",NA(),IF($C41="Strategy",2+$F41*0.023,NA()))</f>
      </c>
      <c r="K41">
        <f>IF($A41="",NA(),IF($C41="Deckbuilder",$B41,NA()))</f>
      </c>
      <c r="L41">
        <f>IF($A41="",NA(),IF($C41="Deckbuilder",3+$F41*0.023,NA()))</f>
      </c>
      <c r="M41">
        <f>IF($A41="",NA(),IF($C41="Traditional",$B41,NA()))</f>
      </c>
      <c r="N41">
        <f>IF($A41="",NA(),IF($C41="Traditional",4+$F41*0.023,NA()))</f>
      </c>
      <c r="O41">
        <f>IF($A41="","",$D41+ROW()/1000000)</f>
      </c>
      <c r="P41" t="str">
        <f>IF(OR($A41="",INDEX(games!$H:$H,ROW())=""),"",INDEX(games!$H:$H,ROW()))</f>
      </c>
      <c r="Q41">
        <f>IF(OR($A41="",$P41&lt;&gt;"Yes"),"",$D41+ROW()/1000000)</f>
      </c>
      <c r="T41">
        <f>IF($Y41="","",INDEX($B$2:$B$1500,$Y41))</f>
      </c>
      <c r="U41">
        <f>IF($Z41="","",INDEX($B$2:$B$1500,$Z41))</f>
      </c>
      <c r="V41">
        <f>IF(OR($T41="",$U41=""),"",$U41-$T41)</f>
      </c>
      <c r="W41" t="str">
        <f>IF(TRIM(INDEX(connections!$A:$A,ROW()))="","",TRIM(INDEX(connections!$A:$A,ROW())))</f>
      </c>
      <c r="X41" t="str">
        <f>IF($W41="","",TRIM(INDEX(connections!$B:$B,ROW())))</f>
      </c>
      <c r="Y41">
        <f>IF($W41="","",IFERROR(MATCH($W41,$A$2:$A$1500,0),""))</f>
      </c>
      <c r="Z41">
        <f>IF($X41="","",IFERROR(MATCH($X41,$A$2:$A$1500,0),""))</f>
      </c>
      <c r="AA41" t="str">
        <f>IF($Y41="","",INDEX($P$2:$P$1500,$Y41))</f>
      </c>
      <c r="AB41" t="str">
        <f>IF($Z41="","",INDEX($P$2:$P$1500,$Z41))</f>
      </c>
      <c r="AC41">
        <f>IF(AND($AA41="Yes",$AB41="Yes"),1,"")</f>
      </c>
      <c r="AD41">
        <f>IF(OR($Y41="",$Z41=""),"",IF(INDEX($C$2:$C$1500,$Y41)=INDEX($C$2:$C$1500,$Z41),0,1))</f>
      </c>
      <c r="AE41">
        <f>IF($AC41&lt;&gt;1,"",IF(AND(INDEX($AG$2:$AG$1500,$Y41)=1,INDEX($AG$2:$AG$1500,$Z41)=1),1,""))</f>
      </c>
      <c r="AG41">
        <f>IF($A41="","",COUNTIFS($W$2:$W$2500,$A41,$AB$2:$AB$2500,"Yes")+COUNTIFS($X$2:$X$2500,$A41,$AA$2:$AA$2500,"Yes"))</f>
      </c>
      <c r="AH41" t="str">
        <f>IF(OR($P41&lt;&gt;"Yes",N($AG41)=0),"",IF(AND($AG41=1,COUNTIFS($W$2:$W$2500,$A41,$AE$2:$AE$2500,1)+COUNTIFS($X$2:$X$2500,$A41,$AE$2:$AE$2500,1)&gt;0),"","Yes"))</f>
      </c>
      <c r="AI41">
        <f>IF($AH41="Yes",$AG41,"")</f>
      </c>
      <c r="AJ41">
        <f>IF($AI41="","",$AI41+ROW()/1000000)</f>
      </c>
      <c r="AK41">
        <f>IF(OR($A41="",$P41="Yes",N($AG41)=0),"",$AG41+ROW()/1000000)</f>
      </c>
      <c r="AL41" t="str">
        <f>IF($A41="","",INDEX(games!$J:$J,ROW())&amp;"")</f>
      </c>
    </row>
    <row r="42">
      <c r="A42" t="str">
        <f>IF(TRIM(INDEX(games!$A:$A,ROW()))="","",TRIM(INDEX(games!$A:$A,ROW())))</f>
      </c>
      <c r="B42">
        <f>IF(OR($A42="",INDEX(games!$B:$B,ROW())=""),"",INDEX(games!$B:$B,ROW()))</f>
      </c>
      <c r="C42" t="str">
        <f>IF(OR($A42="",INDEX(games!$C:$C,ROW())=""),"",INDEX(games!$C:$C,ROW()))</f>
      </c>
      <c r="D42">
        <f>IF($A42="","",COUNTIF($W$2:$W$2500,$A42)+COUNTIF($X$2:$X$2500,$A42))</f>
      </c>
      <c r="E42">
        <f>IF($A42="","",IFERROR(MATCH($C42,$R$2:$R$5,0),0))</f>
      </c>
      <c r="F42">
        <f>IF($A42="","",MOD(ROW(),34))</f>
      </c>
      <c r="G42">
        <f>IF($A42="",NA(),IF($C42="Action",$B42,NA()))</f>
      </c>
      <c r="H42">
        <f>IF($A42="",NA(),IF($C42="Action",1+$F42*0.023,NA()))</f>
      </c>
      <c r="I42">
        <f>IF($A42="",NA(),IF($C42="Strategy",$B42,NA()))</f>
      </c>
      <c r="J42">
        <f>IF($A42="",NA(),IF($C42="Strategy",2+$F42*0.023,NA()))</f>
      </c>
      <c r="K42">
        <f>IF($A42="",NA(),IF($C42="Deckbuilder",$B42,NA()))</f>
      </c>
      <c r="L42">
        <f>IF($A42="",NA(),IF($C42="Deckbuilder",3+$F42*0.023,NA()))</f>
      </c>
      <c r="M42">
        <f>IF($A42="",NA(),IF($C42="Traditional",$B42,NA()))</f>
      </c>
      <c r="N42">
        <f>IF($A42="",NA(),IF($C42="Traditional",4+$F42*0.023,NA()))</f>
      </c>
      <c r="O42">
        <f>IF($A42="","",$D42+ROW()/1000000)</f>
      </c>
      <c r="P42" t="str">
        <f>IF(OR($A42="",INDEX(games!$H:$H,ROW())=""),"",INDEX(games!$H:$H,ROW()))</f>
      </c>
      <c r="Q42">
        <f>IF(OR($A42="",$P42&lt;&gt;"Yes"),"",$D42+ROW()/1000000)</f>
      </c>
      <c r="T42">
        <f>IF($Y42="","",INDEX($B$2:$B$1500,$Y42))</f>
      </c>
      <c r="U42">
        <f>IF($Z42="","",INDEX($B$2:$B$1500,$Z42))</f>
      </c>
      <c r="V42">
        <f>IF(OR($T42="",$U42=""),"",$U42-$T42)</f>
      </c>
      <c r="W42" t="str">
        <f>IF(TRIM(INDEX(connections!$A:$A,ROW()))="","",TRIM(INDEX(connections!$A:$A,ROW())))</f>
      </c>
      <c r="X42" t="str">
        <f>IF($W42="","",TRIM(INDEX(connections!$B:$B,ROW())))</f>
      </c>
      <c r="Y42">
        <f>IF($W42="","",IFERROR(MATCH($W42,$A$2:$A$1500,0),""))</f>
      </c>
      <c r="Z42">
        <f>IF($X42="","",IFERROR(MATCH($X42,$A$2:$A$1500,0),""))</f>
      </c>
      <c r="AA42" t="str">
        <f>IF($Y42="","",INDEX($P$2:$P$1500,$Y42))</f>
      </c>
      <c r="AB42" t="str">
        <f>IF($Z42="","",INDEX($P$2:$P$1500,$Z42))</f>
      </c>
      <c r="AC42">
        <f>IF(AND($AA42="Yes",$AB42="Yes"),1,"")</f>
      </c>
      <c r="AD42">
        <f>IF(OR($Y42="",$Z42=""),"",IF(INDEX($C$2:$C$1500,$Y42)=INDEX($C$2:$C$1500,$Z42),0,1))</f>
      </c>
      <c r="AE42">
        <f>IF($AC42&lt;&gt;1,"",IF(AND(INDEX($AG$2:$AG$1500,$Y42)=1,INDEX($AG$2:$AG$1500,$Z42)=1),1,""))</f>
      </c>
      <c r="AG42">
        <f>IF($A42="","",COUNTIFS($W$2:$W$2500,$A42,$AB$2:$AB$2500,"Yes")+COUNTIFS($X$2:$X$2500,$A42,$AA$2:$AA$2500,"Yes"))</f>
      </c>
      <c r="AH42" t="str">
        <f>IF(OR($P42&lt;&gt;"Yes",N($AG42)=0),"",IF(AND($AG42=1,COUNTIFS($W$2:$W$2500,$A42,$AE$2:$AE$2500,1)+COUNTIFS($X$2:$X$2500,$A42,$AE$2:$AE$2500,1)&gt;0),"","Yes"))</f>
      </c>
      <c r="AI42">
        <f>IF($AH42="Yes",$AG42,"")</f>
      </c>
      <c r="AJ42">
        <f>IF($AI42="","",$AI42+ROW()/1000000)</f>
      </c>
      <c r="AK42">
        <f>IF(OR($A42="",$P42="Yes",N($AG42)=0),"",$AG42+ROW()/1000000)</f>
      </c>
      <c r="AL42" t="str">
        <f>IF($A42="","",INDEX(games!$J:$J,ROW())&amp;"")</f>
      </c>
    </row>
    <row r="43">
      <c r="A43" t="str">
        <f>IF(TRIM(INDEX(games!$A:$A,ROW()))="","",TRIM(INDEX(games!$A:$A,ROW())))</f>
      </c>
      <c r="B43">
        <f>IF(OR($A43="",INDEX(games!$B:$B,ROW())=""),"",INDEX(games!$B:$B,ROW()))</f>
      </c>
      <c r="C43" t="str">
        <f>IF(OR($A43="",INDEX(games!$C:$C,ROW())=""),"",INDEX(games!$C:$C,ROW()))</f>
      </c>
      <c r="D43">
        <f>IF($A43="","",COUNTIF($W$2:$W$2500,$A43)+COUNTIF($X$2:$X$2500,$A43))</f>
      </c>
      <c r="E43">
        <f>IF($A43="","",IFERROR(MATCH($C43,$R$2:$R$5,0),0))</f>
      </c>
      <c r="F43">
        <f>IF($A43="","",MOD(ROW(),34))</f>
      </c>
      <c r="G43">
        <f>IF($A43="",NA(),IF($C43="Action",$B43,NA()))</f>
      </c>
      <c r="H43">
        <f>IF($A43="",NA(),IF($C43="Action",1+$F43*0.023,NA()))</f>
      </c>
      <c r="I43">
        <f>IF($A43="",NA(),IF($C43="Strategy",$B43,NA()))</f>
      </c>
      <c r="J43">
        <f>IF($A43="",NA(),IF($C43="Strategy",2+$F43*0.023,NA()))</f>
      </c>
      <c r="K43">
        <f>IF($A43="",NA(),IF($C43="Deckbuilder",$B43,NA()))</f>
      </c>
      <c r="L43">
        <f>IF($A43="",NA(),IF($C43="Deckbuilder",3+$F43*0.023,NA()))</f>
      </c>
      <c r="M43">
        <f>IF($A43="",NA(),IF($C43="Traditional",$B43,NA()))</f>
      </c>
      <c r="N43">
        <f>IF($A43="",NA(),IF($C43="Traditional",4+$F43*0.023,NA()))</f>
      </c>
      <c r="O43">
        <f>IF($A43="","",$D43+ROW()/1000000)</f>
      </c>
      <c r="P43" t="str">
        <f>IF(OR($A43="",INDEX(games!$H:$H,ROW())=""),"",INDEX(games!$H:$H,ROW()))</f>
      </c>
      <c r="Q43">
        <f>IF(OR($A43="",$P43&lt;&gt;"Yes"),"",$D43+ROW()/1000000)</f>
      </c>
      <c r="T43">
        <f>IF($Y43="","",INDEX($B$2:$B$1500,$Y43))</f>
      </c>
      <c r="U43">
        <f>IF($Z43="","",INDEX($B$2:$B$1500,$Z43))</f>
      </c>
      <c r="V43">
        <f>IF(OR($T43="",$U43=""),"",$U43-$T43)</f>
      </c>
      <c r="W43" t="str">
        <f>IF(TRIM(INDEX(connections!$A:$A,ROW()))="","",TRIM(INDEX(connections!$A:$A,ROW())))</f>
      </c>
      <c r="X43" t="str">
        <f>IF($W43="","",TRIM(INDEX(connections!$B:$B,ROW())))</f>
      </c>
      <c r="Y43">
        <f>IF($W43="","",IFERROR(MATCH($W43,$A$2:$A$1500,0),""))</f>
      </c>
      <c r="Z43">
        <f>IF($X43="","",IFERROR(MATCH($X43,$A$2:$A$1500,0),""))</f>
      </c>
      <c r="AA43" t="str">
        <f>IF($Y43="","",INDEX($P$2:$P$1500,$Y43))</f>
      </c>
      <c r="AB43" t="str">
        <f>IF($Z43="","",INDEX($P$2:$P$1500,$Z43))</f>
      </c>
      <c r="AC43">
        <f>IF(AND($AA43="Yes",$AB43="Yes"),1,"")</f>
      </c>
      <c r="AD43">
        <f>IF(OR($Y43="",$Z43=""),"",IF(INDEX($C$2:$C$1500,$Y43)=INDEX($C$2:$C$1500,$Z43),0,1))</f>
      </c>
      <c r="AE43">
        <f>IF($AC43&lt;&gt;1,"",IF(AND(INDEX($AG$2:$AG$1500,$Y43)=1,INDEX($AG$2:$AG$1500,$Z43)=1),1,""))</f>
      </c>
      <c r="AG43">
        <f>IF($A43="","",COUNTIFS($W$2:$W$2500,$A43,$AB$2:$AB$2500,"Yes")+COUNTIFS($X$2:$X$2500,$A43,$AA$2:$AA$2500,"Yes"))</f>
      </c>
      <c r="AH43" t="str">
        <f>IF(OR($P43&lt;&gt;"Yes",N($AG43)=0),"",IF(AND($AG43=1,COUNTIFS($W$2:$W$2500,$A43,$AE$2:$AE$2500,1)+COUNTIFS($X$2:$X$2500,$A43,$AE$2:$AE$2500,1)&gt;0),"","Yes"))</f>
      </c>
      <c r="AI43">
        <f>IF($AH43="Yes",$AG43,"")</f>
      </c>
      <c r="AJ43">
        <f>IF($AI43="","",$AI43+ROW()/1000000)</f>
      </c>
      <c r="AK43">
        <f>IF(OR($A43="",$P43="Yes",N($AG43)=0),"",$AG43+ROW()/1000000)</f>
      </c>
      <c r="AL43" t="str">
        <f>IF($A43="","",INDEX(games!$J:$J,ROW())&amp;"")</f>
      </c>
    </row>
    <row r="44">
      <c r="A44" t="str">
        <f>IF(TRIM(INDEX(games!$A:$A,ROW()))="","",TRIM(INDEX(games!$A:$A,ROW())))</f>
      </c>
      <c r="B44">
        <f>IF(OR($A44="",INDEX(games!$B:$B,ROW())=""),"",INDEX(games!$B:$B,ROW()))</f>
      </c>
      <c r="C44" t="str">
        <f>IF(OR($A44="",INDEX(games!$C:$C,ROW())=""),"",INDEX(games!$C:$C,ROW()))</f>
      </c>
      <c r="D44">
        <f>IF($A44="","",COUNTIF($W$2:$W$2500,$A44)+COUNTIF($X$2:$X$2500,$A44))</f>
      </c>
      <c r="E44">
        <f>IF($A44="","",IFERROR(MATCH($C44,$R$2:$R$5,0),0))</f>
      </c>
      <c r="F44">
        <f>IF($A44="","",MOD(ROW(),34))</f>
      </c>
      <c r="G44">
        <f>IF($A44="",NA(),IF($C44="Action",$B44,NA()))</f>
      </c>
      <c r="H44">
        <f>IF($A44="",NA(),IF($C44="Action",1+$F44*0.023,NA()))</f>
      </c>
      <c r="I44">
        <f>IF($A44="",NA(),IF($C44="Strategy",$B44,NA()))</f>
      </c>
      <c r="J44">
        <f>IF($A44="",NA(),IF($C44="Strategy",2+$F44*0.023,NA()))</f>
      </c>
      <c r="K44">
        <f>IF($A44="",NA(),IF($C44="Deckbuilder",$B44,NA()))</f>
      </c>
      <c r="L44">
        <f>IF($A44="",NA(),IF($C44="Deckbuilder",3+$F44*0.023,NA()))</f>
      </c>
      <c r="M44">
        <f>IF($A44="",NA(),IF($C44="Traditional",$B44,NA()))</f>
      </c>
      <c r="N44">
        <f>IF($A44="",NA(),IF($C44="Traditional",4+$F44*0.023,NA()))</f>
      </c>
      <c r="O44">
        <f>IF($A44="","",$D44+ROW()/1000000)</f>
      </c>
      <c r="P44" t="str">
        <f>IF(OR($A44="",INDEX(games!$H:$H,ROW())=""),"",INDEX(games!$H:$H,ROW()))</f>
      </c>
      <c r="Q44">
        <f>IF(OR($A44="",$P44&lt;&gt;"Yes"),"",$D44+ROW()/1000000)</f>
      </c>
      <c r="T44">
        <f>IF($Y44="","",INDEX($B$2:$B$1500,$Y44))</f>
      </c>
      <c r="U44">
        <f>IF($Z44="","",INDEX($B$2:$B$1500,$Z44))</f>
      </c>
      <c r="V44">
        <f>IF(OR($T44="",$U44=""),"",$U44-$T44)</f>
      </c>
      <c r="W44" t="str">
        <f>IF(TRIM(INDEX(connections!$A:$A,ROW()))="","",TRIM(INDEX(connections!$A:$A,ROW())))</f>
      </c>
      <c r="X44" t="str">
        <f>IF($W44="","",TRIM(INDEX(connections!$B:$B,ROW())))</f>
      </c>
      <c r="Y44">
        <f>IF($W44="","",IFERROR(MATCH($W44,$A$2:$A$1500,0),""))</f>
      </c>
      <c r="Z44">
        <f>IF($X44="","",IFERROR(MATCH($X44,$A$2:$A$1500,0),""))</f>
      </c>
      <c r="AA44" t="str">
        <f>IF($Y44="","",INDEX($P$2:$P$1500,$Y44))</f>
      </c>
      <c r="AB44" t="str">
        <f>IF($Z44="","",INDEX($P$2:$P$1500,$Z44))</f>
      </c>
      <c r="AC44">
        <f>IF(AND($AA44="Yes",$AB44="Yes"),1,"")</f>
      </c>
      <c r="AD44">
        <f>IF(OR($Y44="",$Z44=""),"",IF(INDEX($C$2:$C$1500,$Y44)=INDEX($C$2:$C$1500,$Z44),0,1))</f>
      </c>
      <c r="AE44">
        <f>IF($AC44&lt;&gt;1,"",IF(AND(INDEX($AG$2:$AG$1500,$Y44)=1,INDEX($AG$2:$AG$1500,$Z44)=1),1,""))</f>
      </c>
      <c r="AG44">
        <f>IF($A44="","",COUNTIFS($W$2:$W$2500,$A44,$AB$2:$AB$2500,"Yes")+COUNTIFS($X$2:$X$2500,$A44,$AA$2:$AA$2500,"Yes"))</f>
      </c>
      <c r="AH44" t="str">
        <f>IF(OR($P44&lt;&gt;"Yes",N($AG44)=0),"",IF(AND($AG44=1,COUNTIFS($W$2:$W$2500,$A44,$AE$2:$AE$2500,1)+COUNTIFS($X$2:$X$2500,$A44,$AE$2:$AE$2500,1)&gt;0),"","Yes"))</f>
      </c>
      <c r="AI44">
        <f>IF($AH44="Yes",$AG44,"")</f>
      </c>
      <c r="AJ44">
        <f>IF($AI44="","",$AI44+ROW()/1000000)</f>
      </c>
      <c r="AK44">
        <f>IF(OR($A44="",$P44="Yes",N($AG44)=0),"",$AG44+ROW()/1000000)</f>
      </c>
      <c r="AL44" t="str">
        <f>IF($A44="","",INDEX(games!$J:$J,ROW())&amp;"")</f>
      </c>
    </row>
    <row r="45">
      <c r="A45" t="str">
        <f>IF(TRIM(INDEX(games!$A:$A,ROW()))="","",TRIM(INDEX(games!$A:$A,ROW())))</f>
      </c>
      <c r="B45">
        <f>IF(OR($A45="",INDEX(games!$B:$B,ROW())=""),"",INDEX(games!$B:$B,ROW()))</f>
      </c>
      <c r="C45" t="str">
        <f>IF(OR($A45="",INDEX(games!$C:$C,ROW())=""),"",INDEX(games!$C:$C,ROW()))</f>
      </c>
      <c r="D45">
        <f>IF($A45="","",COUNTIF($W$2:$W$2500,$A45)+COUNTIF($X$2:$X$2500,$A45))</f>
      </c>
      <c r="E45">
        <f>IF($A45="","",IFERROR(MATCH($C45,$R$2:$R$5,0),0))</f>
      </c>
      <c r="F45">
        <f>IF($A45="","",MOD(ROW(),34))</f>
      </c>
      <c r="G45">
        <f>IF($A45="",NA(),IF($C45="Action",$B45,NA()))</f>
      </c>
      <c r="H45">
        <f>IF($A45="",NA(),IF($C45="Action",1+$F45*0.023,NA()))</f>
      </c>
      <c r="I45">
        <f>IF($A45="",NA(),IF($C45="Strategy",$B45,NA()))</f>
      </c>
      <c r="J45">
        <f>IF($A45="",NA(),IF($C45="Strategy",2+$F45*0.023,NA()))</f>
      </c>
      <c r="K45">
        <f>IF($A45="",NA(),IF($C45="Deckbuilder",$B45,NA()))</f>
      </c>
      <c r="L45">
        <f>IF($A45="",NA(),IF($C45="Deckbuilder",3+$F45*0.023,NA()))</f>
      </c>
      <c r="M45">
        <f>IF($A45="",NA(),IF($C45="Traditional",$B45,NA()))</f>
      </c>
      <c r="N45">
        <f>IF($A45="",NA(),IF($C45="Traditional",4+$F45*0.023,NA()))</f>
      </c>
      <c r="O45">
        <f>IF($A45="","",$D45+ROW()/1000000)</f>
      </c>
      <c r="P45" t="str">
        <f>IF(OR($A45="",INDEX(games!$H:$H,ROW())=""),"",INDEX(games!$H:$H,ROW()))</f>
      </c>
      <c r="Q45">
        <f>IF(OR($A45="",$P45&lt;&gt;"Yes"),"",$D45+ROW()/1000000)</f>
      </c>
      <c r="T45">
        <f>IF($Y45="","",INDEX($B$2:$B$1500,$Y45))</f>
      </c>
      <c r="U45">
        <f>IF($Z45="","",INDEX($B$2:$B$1500,$Z45))</f>
      </c>
      <c r="V45">
        <f>IF(OR($T45="",$U45=""),"",$U45-$T45)</f>
      </c>
      <c r="W45" t="str">
        <f>IF(TRIM(INDEX(connections!$A:$A,ROW()))="","",TRIM(INDEX(connections!$A:$A,ROW())))</f>
      </c>
      <c r="X45" t="str">
        <f>IF($W45="","",TRIM(INDEX(connections!$B:$B,ROW())))</f>
      </c>
      <c r="Y45">
        <f>IF($W45="","",IFERROR(MATCH($W45,$A$2:$A$1500,0),""))</f>
      </c>
      <c r="Z45">
        <f>IF($X45="","",IFERROR(MATCH($X45,$A$2:$A$1500,0),""))</f>
      </c>
      <c r="AA45" t="str">
        <f>IF($Y45="","",INDEX($P$2:$P$1500,$Y45))</f>
      </c>
      <c r="AB45" t="str">
        <f>IF($Z45="","",INDEX($P$2:$P$1500,$Z45))</f>
      </c>
      <c r="AC45">
        <f>IF(AND($AA45="Yes",$AB45="Yes"),1,"")</f>
      </c>
      <c r="AD45">
        <f>IF(OR($Y45="",$Z45=""),"",IF(INDEX($C$2:$C$1500,$Y45)=INDEX($C$2:$C$1500,$Z45),0,1))</f>
      </c>
      <c r="AE45">
        <f>IF($AC45&lt;&gt;1,"",IF(AND(INDEX($AG$2:$AG$1500,$Y45)=1,INDEX($AG$2:$AG$1500,$Z45)=1),1,""))</f>
      </c>
      <c r="AG45">
        <f>IF($A45="","",COUNTIFS($W$2:$W$2500,$A45,$AB$2:$AB$2500,"Yes")+COUNTIFS($X$2:$X$2500,$A45,$AA$2:$AA$2500,"Yes"))</f>
      </c>
      <c r="AH45" t="str">
        <f>IF(OR($P45&lt;&gt;"Yes",N($AG45)=0),"",IF(AND($AG45=1,COUNTIFS($W$2:$W$2500,$A45,$AE$2:$AE$2500,1)+COUNTIFS($X$2:$X$2500,$A45,$AE$2:$AE$2500,1)&gt;0),"","Yes"))</f>
      </c>
      <c r="AI45">
        <f>IF($AH45="Yes",$AG45,"")</f>
      </c>
      <c r="AJ45">
        <f>IF($AI45="","",$AI45+ROW()/1000000)</f>
      </c>
      <c r="AK45">
        <f>IF(OR($A45="",$P45="Yes",N($AG45)=0),"",$AG45+ROW()/1000000)</f>
      </c>
      <c r="AL45" t="str">
        <f>IF($A45="","",INDEX(games!$J:$J,ROW())&amp;"")</f>
      </c>
    </row>
    <row r="46">
      <c r="A46" t="str">
        <f>IF(TRIM(INDEX(games!$A:$A,ROW()))="","",TRIM(INDEX(games!$A:$A,ROW())))</f>
      </c>
      <c r="B46">
        <f>IF(OR($A46="",INDEX(games!$B:$B,ROW())=""),"",INDEX(games!$B:$B,ROW()))</f>
      </c>
      <c r="C46" t="str">
        <f>IF(OR($A46="",INDEX(games!$C:$C,ROW())=""),"",INDEX(games!$C:$C,ROW()))</f>
      </c>
      <c r="D46">
        <f>IF($A46="","",COUNTIF($W$2:$W$2500,$A46)+COUNTIF($X$2:$X$2500,$A46))</f>
      </c>
      <c r="E46">
        <f>IF($A46="","",IFERROR(MATCH($C46,$R$2:$R$5,0),0))</f>
      </c>
      <c r="F46">
        <f>IF($A46="","",MOD(ROW(),34))</f>
      </c>
      <c r="G46">
        <f>IF($A46="",NA(),IF($C46="Action",$B46,NA()))</f>
      </c>
      <c r="H46">
        <f>IF($A46="",NA(),IF($C46="Action",1+$F46*0.023,NA()))</f>
      </c>
      <c r="I46">
        <f>IF($A46="",NA(),IF($C46="Strategy",$B46,NA()))</f>
      </c>
      <c r="J46">
        <f>IF($A46="",NA(),IF($C46="Strategy",2+$F46*0.023,NA()))</f>
      </c>
      <c r="K46">
        <f>IF($A46="",NA(),IF($C46="Deckbuilder",$B46,NA()))</f>
      </c>
      <c r="L46">
        <f>IF($A46="",NA(),IF($C46="Deckbuilder",3+$F46*0.023,NA()))</f>
      </c>
      <c r="M46">
        <f>IF($A46="",NA(),IF($C46="Traditional",$B46,NA()))</f>
      </c>
      <c r="N46">
        <f>IF($A46="",NA(),IF($C46="Traditional",4+$F46*0.023,NA()))</f>
      </c>
      <c r="O46">
        <f>IF($A46="","",$D46+ROW()/1000000)</f>
      </c>
      <c r="P46" t="str">
        <f>IF(OR($A46="",INDEX(games!$H:$H,ROW())=""),"",INDEX(games!$H:$H,ROW()))</f>
      </c>
      <c r="Q46">
        <f>IF(OR($A46="",$P46&lt;&gt;"Yes"),"",$D46+ROW()/1000000)</f>
      </c>
      <c r="T46">
        <f>IF($Y46="","",INDEX($B$2:$B$1500,$Y46))</f>
      </c>
      <c r="U46">
        <f>IF($Z46="","",INDEX($B$2:$B$1500,$Z46))</f>
      </c>
      <c r="V46">
        <f>IF(OR($T46="",$U46=""),"",$U46-$T46)</f>
      </c>
      <c r="W46" t="str">
        <f>IF(TRIM(INDEX(connections!$A:$A,ROW()))="","",TRIM(INDEX(connections!$A:$A,ROW())))</f>
      </c>
      <c r="X46" t="str">
        <f>IF($W46="","",TRIM(INDEX(connections!$B:$B,ROW())))</f>
      </c>
      <c r="Y46">
        <f>IF($W46="","",IFERROR(MATCH($W46,$A$2:$A$1500,0),""))</f>
      </c>
      <c r="Z46">
        <f>IF($X46="","",IFERROR(MATCH($X46,$A$2:$A$1500,0),""))</f>
      </c>
      <c r="AA46" t="str">
        <f>IF($Y46="","",INDEX($P$2:$P$1500,$Y46))</f>
      </c>
      <c r="AB46" t="str">
        <f>IF($Z46="","",INDEX($P$2:$P$1500,$Z46))</f>
      </c>
      <c r="AC46">
        <f>IF(AND($AA46="Yes",$AB46="Yes"),1,"")</f>
      </c>
      <c r="AD46">
        <f>IF(OR($Y46="",$Z46=""),"",IF(INDEX($C$2:$C$1500,$Y46)=INDEX($C$2:$C$1500,$Z46),0,1))</f>
      </c>
      <c r="AE46">
        <f>IF($AC46&lt;&gt;1,"",IF(AND(INDEX($AG$2:$AG$1500,$Y46)=1,INDEX($AG$2:$AG$1500,$Z46)=1),1,""))</f>
      </c>
      <c r="AG46">
        <f>IF($A46="","",COUNTIFS($W$2:$W$2500,$A46,$AB$2:$AB$2500,"Yes")+COUNTIFS($X$2:$X$2500,$A46,$AA$2:$AA$2500,"Yes"))</f>
      </c>
      <c r="AH46" t="str">
        <f>IF(OR($P46&lt;&gt;"Yes",N($AG46)=0),"",IF(AND($AG46=1,COUNTIFS($W$2:$W$2500,$A46,$AE$2:$AE$2500,1)+COUNTIFS($X$2:$X$2500,$A46,$AE$2:$AE$2500,1)&gt;0),"","Yes"))</f>
      </c>
      <c r="AI46">
        <f>IF($AH46="Yes",$AG46,"")</f>
      </c>
      <c r="AJ46">
        <f>IF($AI46="","",$AI46+ROW()/1000000)</f>
      </c>
      <c r="AK46">
        <f>IF(OR($A46="",$P46="Yes",N($AG46)=0),"",$AG46+ROW()/1000000)</f>
      </c>
      <c r="AL46" t="str">
        <f>IF($A46="","",INDEX(games!$J:$J,ROW())&amp;"")</f>
      </c>
    </row>
    <row r="47">
      <c r="A47" t="str">
        <f>IF(TRIM(INDEX(games!$A:$A,ROW()))="","",TRIM(INDEX(games!$A:$A,ROW())))</f>
      </c>
      <c r="B47">
        <f>IF(OR($A47="",INDEX(games!$B:$B,ROW())=""),"",INDEX(games!$B:$B,ROW()))</f>
      </c>
      <c r="C47" t="str">
        <f>IF(OR($A47="",INDEX(games!$C:$C,ROW())=""),"",INDEX(games!$C:$C,ROW()))</f>
      </c>
      <c r="D47">
        <f>IF($A47="","",COUNTIF($W$2:$W$2500,$A47)+COUNTIF($X$2:$X$2500,$A47))</f>
      </c>
      <c r="E47">
        <f>IF($A47="","",IFERROR(MATCH($C47,$R$2:$R$5,0),0))</f>
      </c>
      <c r="F47">
        <f>IF($A47="","",MOD(ROW(),34))</f>
      </c>
      <c r="G47">
        <f>IF($A47="",NA(),IF($C47="Action",$B47,NA()))</f>
      </c>
      <c r="H47">
        <f>IF($A47="",NA(),IF($C47="Action",1+$F47*0.023,NA()))</f>
      </c>
      <c r="I47">
        <f>IF($A47="",NA(),IF($C47="Strategy",$B47,NA()))</f>
      </c>
      <c r="J47">
        <f>IF($A47="",NA(),IF($C47="Strategy",2+$F47*0.023,NA()))</f>
      </c>
      <c r="K47">
        <f>IF($A47="",NA(),IF($C47="Deckbuilder",$B47,NA()))</f>
      </c>
      <c r="L47">
        <f>IF($A47="",NA(),IF($C47="Deckbuilder",3+$F47*0.023,NA()))</f>
      </c>
      <c r="M47">
        <f>IF($A47="",NA(),IF($C47="Traditional",$B47,NA()))</f>
      </c>
      <c r="N47">
        <f>IF($A47="",NA(),IF($C47="Traditional",4+$F47*0.023,NA()))</f>
      </c>
      <c r="O47">
        <f>IF($A47="","",$D47+ROW()/1000000)</f>
      </c>
      <c r="P47" t="str">
        <f>IF(OR($A47="",INDEX(games!$H:$H,ROW())=""),"",INDEX(games!$H:$H,ROW()))</f>
      </c>
      <c r="Q47">
        <f>IF(OR($A47="",$P47&lt;&gt;"Yes"),"",$D47+ROW()/1000000)</f>
      </c>
      <c r="T47">
        <f>IF($Y47="","",INDEX($B$2:$B$1500,$Y47))</f>
      </c>
      <c r="U47">
        <f>IF($Z47="","",INDEX($B$2:$B$1500,$Z47))</f>
      </c>
      <c r="V47">
        <f>IF(OR($T47="",$U47=""),"",$U47-$T47)</f>
      </c>
      <c r="W47" t="str">
        <f>IF(TRIM(INDEX(connections!$A:$A,ROW()))="","",TRIM(INDEX(connections!$A:$A,ROW())))</f>
      </c>
      <c r="X47" t="str">
        <f>IF($W47="","",TRIM(INDEX(connections!$B:$B,ROW())))</f>
      </c>
      <c r="Y47">
        <f>IF($W47="","",IFERROR(MATCH($W47,$A$2:$A$1500,0),""))</f>
      </c>
      <c r="Z47">
        <f>IF($X47="","",IFERROR(MATCH($X47,$A$2:$A$1500,0),""))</f>
      </c>
      <c r="AA47" t="str">
        <f>IF($Y47="","",INDEX($P$2:$P$1500,$Y47))</f>
      </c>
      <c r="AB47" t="str">
        <f>IF($Z47="","",INDEX($P$2:$P$1500,$Z47))</f>
      </c>
      <c r="AC47">
        <f>IF(AND($AA47="Yes",$AB47="Yes"),1,"")</f>
      </c>
      <c r="AD47">
        <f>IF(OR($Y47="",$Z47=""),"",IF(INDEX($C$2:$C$1500,$Y47)=INDEX($C$2:$C$1500,$Z47),0,1))</f>
      </c>
      <c r="AE47">
        <f>IF($AC47&lt;&gt;1,"",IF(AND(INDEX($AG$2:$AG$1500,$Y47)=1,INDEX($AG$2:$AG$1500,$Z47)=1),1,""))</f>
      </c>
      <c r="AG47">
        <f>IF($A47="","",COUNTIFS($W$2:$W$2500,$A47,$AB$2:$AB$2500,"Yes")+COUNTIFS($X$2:$X$2500,$A47,$AA$2:$AA$2500,"Yes"))</f>
      </c>
      <c r="AH47" t="str">
        <f>IF(OR($P47&lt;&gt;"Yes",N($AG47)=0),"",IF(AND($AG47=1,COUNTIFS($W$2:$W$2500,$A47,$AE$2:$AE$2500,1)+COUNTIFS($X$2:$X$2500,$A47,$AE$2:$AE$2500,1)&gt;0),"","Yes"))</f>
      </c>
      <c r="AI47">
        <f>IF($AH47="Yes",$AG47,"")</f>
      </c>
      <c r="AJ47">
        <f>IF($AI47="","",$AI47+ROW()/1000000)</f>
      </c>
      <c r="AK47">
        <f>IF(OR($A47="",$P47="Yes",N($AG47)=0),"",$AG47+ROW()/1000000)</f>
      </c>
      <c r="AL47" t="str">
        <f>IF($A47="","",INDEX(games!$J:$J,ROW())&amp;"")</f>
      </c>
    </row>
    <row r="48">
      <c r="A48" t="str">
        <f>IF(TRIM(INDEX(games!$A:$A,ROW()))="","",TRIM(INDEX(games!$A:$A,ROW())))</f>
      </c>
      <c r="B48">
        <f>IF(OR($A48="",INDEX(games!$B:$B,ROW())=""),"",INDEX(games!$B:$B,ROW()))</f>
      </c>
      <c r="C48" t="str">
        <f>IF(OR($A48="",INDEX(games!$C:$C,ROW())=""),"",INDEX(games!$C:$C,ROW()))</f>
      </c>
      <c r="D48">
        <f>IF($A48="","",COUNTIF($W$2:$W$2500,$A48)+COUNTIF($X$2:$X$2500,$A48))</f>
      </c>
      <c r="E48">
        <f>IF($A48="","",IFERROR(MATCH($C48,$R$2:$R$5,0),0))</f>
      </c>
      <c r="F48">
        <f>IF($A48="","",MOD(ROW(),34))</f>
      </c>
      <c r="G48">
        <f>IF($A48="",NA(),IF($C48="Action",$B48,NA()))</f>
      </c>
      <c r="H48">
        <f>IF($A48="",NA(),IF($C48="Action",1+$F48*0.023,NA()))</f>
      </c>
      <c r="I48">
        <f>IF($A48="",NA(),IF($C48="Strategy",$B48,NA()))</f>
      </c>
      <c r="J48">
        <f>IF($A48="",NA(),IF($C48="Strategy",2+$F48*0.023,NA()))</f>
      </c>
      <c r="K48">
        <f>IF($A48="",NA(),IF($C48="Deckbuilder",$B48,NA()))</f>
      </c>
      <c r="L48">
        <f>IF($A48="",NA(),IF($C48="Deckbuilder",3+$F48*0.023,NA()))</f>
      </c>
      <c r="M48">
        <f>IF($A48="",NA(),IF($C48="Traditional",$B48,NA()))</f>
      </c>
      <c r="N48">
        <f>IF($A48="",NA(),IF($C48="Traditional",4+$F48*0.023,NA()))</f>
      </c>
      <c r="O48">
        <f>IF($A48="","",$D48+ROW()/1000000)</f>
      </c>
      <c r="P48" t="str">
        <f>IF(OR($A48="",INDEX(games!$H:$H,ROW())=""),"",INDEX(games!$H:$H,ROW()))</f>
      </c>
      <c r="Q48">
        <f>IF(OR($A48="",$P48&lt;&gt;"Yes"),"",$D48+ROW()/1000000)</f>
      </c>
      <c r="T48">
        <f>IF($Y48="","",INDEX($B$2:$B$1500,$Y48))</f>
      </c>
      <c r="U48">
        <f>IF($Z48="","",INDEX($B$2:$B$1500,$Z48))</f>
      </c>
      <c r="V48">
        <f>IF(OR($T48="",$U48=""),"",$U48-$T48)</f>
      </c>
      <c r="W48" t="str">
        <f>IF(TRIM(INDEX(connections!$A:$A,ROW()))="","",TRIM(INDEX(connections!$A:$A,ROW())))</f>
      </c>
      <c r="X48" t="str">
        <f>IF($W48="","",TRIM(INDEX(connections!$B:$B,ROW())))</f>
      </c>
      <c r="Y48">
        <f>IF($W48="","",IFERROR(MATCH($W48,$A$2:$A$1500,0),""))</f>
      </c>
      <c r="Z48">
        <f>IF($X48="","",IFERROR(MATCH($X48,$A$2:$A$1500,0),""))</f>
      </c>
      <c r="AA48" t="str">
        <f>IF($Y48="","",INDEX($P$2:$P$1500,$Y48))</f>
      </c>
      <c r="AB48" t="str">
        <f>IF($Z48="","",INDEX($P$2:$P$1500,$Z48))</f>
      </c>
      <c r="AC48">
        <f>IF(AND($AA48="Yes",$AB48="Yes"),1,"")</f>
      </c>
      <c r="AD48">
        <f>IF(OR($Y48="",$Z48=""),"",IF(INDEX($C$2:$C$1500,$Y48)=INDEX($C$2:$C$1500,$Z48),0,1))</f>
      </c>
      <c r="AE48">
        <f>IF($AC48&lt;&gt;1,"",IF(AND(INDEX($AG$2:$AG$1500,$Y48)=1,INDEX($AG$2:$AG$1500,$Z48)=1),1,""))</f>
      </c>
      <c r="AG48">
        <f>IF($A48="","",COUNTIFS($W$2:$W$2500,$A48,$AB$2:$AB$2500,"Yes")+COUNTIFS($X$2:$X$2500,$A48,$AA$2:$AA$2500,"Yes"))</f>
      </c>
      <c r="AH48" t="str">
        <f>IF(OR($P48&lt;&gt;"Yes",N($AG48)=0),"",IF(AND($AG48=1,COUNTIFS($W$2:$W$2500,$A48,$AE$2:$AE$2500,1)+COUNTIFS($X$2:$X$2500,$A48,$AE$2:$AE$2500,1)&gt;0),"","Yes"))</f>
      </c>
      <c r="AI48">
        <f>IF($AH48="Yes",$AG48,"")</f>
      </c>
      <c r="AJ48">
        <f>IF($AI48="","",$AI48+ROW()/1000000)</f>
      </c>
      <c r="AK48">
        <f>IF(OR($A48="",$P48="Yes",N($AG48)=0),"",$AG48+ROW()/1000000)</f>
      </c>
      <c r="AL48" t="str">
        <f>IF($A48="","",INDEX(games!$J:$J,ROW())&amp;"")</f>
      </c>
    </row>
    <row r="49">
      <c r="A49" t="str">
        <f>IF(TRIM(INDEX(games!$A:$A,ROW()))="","",TRIM(INDEX(games!$A:$A,ROW())))</f>
      </c>
      <c r="B49">
        <f>IF(OR($A49="",INDEX(games!$B:$B,ROW())=""),"",INDEX(games!$B:$B,ROW()))</f>
      </c>
      <c r="C49" t="str">
        <f>IF(OR($A49="",INDEX(games!$C:$C,ROW())=""),"",INDEX(games!$C:$C,ROW()))</f>
      </c>
      <c r="D49">
        <f>IF($A49="","",COUNTIF($W$2:$W$2500,$A49)+COUNTIF($X$2:$X$2500,$A49))</f>
      </c>
      <c r="E49">
        <f>IF($A49="","",IFERROR(MATCH($C49,$R$2:$R$5,0),0))</f>
      </c>
      <c r="F49">
        <f>IF($A49="","",MOD(ROW(),34))</f>
      </c>
      <c r="G49">
        <f>IF($A49="",NA(),IF($C49="Action",$B49,NA()))</f>
      </c>
      <c r="H49">
        <f>IF($A49="",NA(),IF($C49="Action",1+$F49*0.023,NA()))</f>
      </c>
      <c r="I49">
        <f>IF($A49="",NA(),IF($C49="Strategy",$B49,NA()))</f>
      </c>
      <c r="J49">
        <f>IF($A49="",NA(),IF($C49="Strategy",2+$F49*0.023,NA()))</f>
      </c>
      <c r="K49">
        <f>IF($A49="",NA(),IF($C49="Deckbuilder",$B49,NA()))</f>
      </c>
      <c r="L49">
        <f>IF($A49="",NA(),IF($C49="Deckbuilder",3+$F49*0.023,NA()))</f>
      </c>
      <c r="M49">
        <f>IF($A49="",NA(),IF($C49="Traditional",$B49,NA()))</f>
      </c>
      <c r="N49">
        <f>IF($A49="",NA(),IF($C49="Traditional",4+$F49*0.023,NA()))</f>
      </c>
      <c r="O49">
        <f>IF($A49="","",$D49+ROW()/1000000)</f>
      </c>
      <c r="P49" t="str">
        <f>IF(OR($A49="",INDEX(games!$H:$H,ROW())=""),"",INDEX(games!$H:$H,ROW()))</f>
      </c>
      <c r="Q49">
        <f>IF(OR($A49="",$P49&lt;&gt;"Yes"),"",$D49+ROW()/1000000)</f>
      </c>
      <c r="T49">
        <f>IF($Y49="","",INDEX($B$2:$B$1500,$Y49))</f>
      </c>
      <c r="U49">
        <f>IF($Z49="","",INDEX($B$2:$B$1500,$Z49))</f>
      </c>
      <c r="V49">
        <f>IF(OR($T49="",$U49=""),"",$U49-$T49)</f>
      </c>
      <c r="W49" t="str">
        <f>IF(TRIM(INDEX(connections!$A:$A,ROW()))="","",TRIM(INDEX(connections!$A:$A,ROW())))</f>
      </c>
      <c r="X49" t="str">
        <f>IF($W49="","",TRIM(INDEX(connections!$B:$B,ROW())))</f>
      </c>
      <c r="Y49">
        <f>IF($W49="","",IFERROR(MATCH($W49,$A$2:$A$1500,0),""))</f>
      </c>
      <c r="Z49">
        <f>IF($X49="","",IFERROR(MATCH($X49,$A$2:$A$1500,0),""))</f>
      </c>
      <c r="AA49" t="str">
        <f>IF($Y49="","",INDEX($P$2:$P$1500,$Y49))</f>
      </c>
      <c r="AB49" t="str">
        <f>IF($Z49="","",INDEX($P$2:$P$1500,$Z49))</f>
      </c>
      <c r="AC49">
        <f>IF(AND($AA49="Yes",$AB49="Yes"),1,"")</f>
      </c>
      <c r="AD49">
        <f>IF(OR($Y49="",$Z49=""),"",IF(INDEX($C$2:$C$1500,$Y49)=INDEX($C$2:$C$1500,$Z49),0,1))</f>
      </c>
      <c r="AE49">
        <f>IF($AC49&lt;&gt;1,"",IF(AND(INDEX($AG$2:$AG$1500,$Y49)=1,INDEX($AG$2:$AG$1500,$Z49)=1),1,""))</f>
      </c>
      <c r="AG49">
        <f>IF($A49="","",COUNTIFS($W$2:$W$2500,$A49,$AB$2:$AB$2500,"Yes")+COUNTIFS($X$2:$X$2500,$A49,$AA$2:$AA$2500,"Yes"))</f>
      </c>
      <c r="AH49" t="str">
        <f>IF(OR($P49&lt;&gt;"Yes",N($AG49)=0),"",IF(AND($AG49=1,COUNTIFS($W$2:$W$2500,$A49,$AE$2:$AE$2500,1)+COUNTIFS($X$2:$X$2500,$A49,$AE$2:$AE$2500,1)&gt;0),"","Yes"))</f>
      </c>
      <c r="AI49">
        <f>IF($AH49="Yes",$AG49,"")</f>
      </c>
      <c r="AJ49">
        <f>IF($AI49="","",$AI49+ROW()/1000000)</f>
      </c>
      <c r="AK49">
        <f>IF(OR($A49="",$P49="Yes",N($AG49)=0),"",$AG49+ROW()/1000000)</f>
      </c>
      <c r="AL49" t="str">
        <f>IF($A49="","",INDEX(games!$J:$J,ROW())&amp;"")</f>
      </c>
    </row>
    <row r="50">
      <c r="A50" t="str">
        <f>IF(TRIM(INDEX(games!$A:$A,ROW()))="","",TRIM(INDEX(games!$A:$A,ROW())))</f>
      </c>
      <c r="B50">
        <f>IF(OR($A50="",INDEX(games!$B:$B,ROW())=""),"",INDEX(games!$B:$B,ROW()))</f>
      </c>
      <c r="C50" t="str">
        <f>IF(OR($A50="",INDEX(games!$C:$C,ROW())=""),"",INDEX(games!$C:$C,ROW()))</f>
      </c>
      <c r="D50">
        <f>IF($A50="","",COUNTIF($W$2:$W$2500,$A50)+COUNTIF($X$2:$X$2500,$A50))</f>
      </c>
      <c r="E50">
        <f>IF($A50="","",IFERROR(MATCH($C50,$R$2:$R$5,0),0))</f>
      </c>
      <c r="F50">
        <f>IF($A50="","",MOD(ROW(),34))</f>
      </c>
      <c r="G50">
        <f>IF($A50="",NA(),IF($C50="Action",$B50,NA()))</f>
      </c>
      <c r="H50">
        <f>IF($A50="",NA(),IF($C50="Action",1+$F50*0.023,NA()))</f>
      </c>
      <c r="I50">
        <f>IF($A50="",NA(),IF($C50="Strategy",$B50,NA()))</f>
      </c>
      <c r="J50">
        <f>IF($A50="",NA(),IF($C50="Strategy",2+$F50*0.023,NA()))</f>
      </c>
      <c r="K50">
        <f>IF($A50="",NA(),IF($C50="Deckbuilder",$B50,NA()))</f>
      </c>
      <c r="L50">
        <f>IF($A50="",NA(),IF($C50="Deckbuilder",3+$F50*0.023,NA()))</f>
      </c>
      <c r="M50">
        <f>IF($A50="",NA(),IF($C50="Traditional",$B50,NA()))</f>
      </c>
      <c r="N50">
        <f>IF($A50="",NA(),IF($C50="Traditional",4+$F50*0.023,NA()))</f>
      </c>
      <c r="O50">
        <f>IF($A50="","",$D50+ROW()/1000000)</f>
      </c>
      <c r="P50" t="str">
        <f>IF(OR($A50="",INDEX(games!$H:$H,ROW())=""),"",INDEX(games!$H:$H,ROW()))</f>
      </c>
      <c r="Q50">
        <f>IF(OR($A50="",$P50&lt;&gt;"Yes"),"",$D50+ROW()/1000000)</f>
      </c>
      <c r="T50">
        <f>IF($Y50="","",INDEX($B$2:$B$1500,$Y50))</f>
      </c>
      <c r="U50">
        <f>IF($Z50="","",INDEX($B$2:$B$1500,$Z50))</f>
      </c>
      <c r="V50">
        <f>IF(OR($T50="",$U50=""),"",$U50-$T50)</f>
      </c>
      <c r="W50" t="str">
        <f>IF(TRIM(INDEX(connections!$A:$A,ROW()))="","",TRIM(INDEX(connections!$A:$A,ROW())))</f>
      </c>
      <c r="X50" t="str">
        <f>IF($W50="","",TRIM(INDEX(connections!$B:$B,ROW())))</f>
      </c>
      <c r="Y50">
        <f>IF($W50="","",IFERROR(MATCH($W50,$A$2:$A$1500,0),""))</f>
      </c>
      <c r="Z50">
        <f>IF($X50="","",IFERROR(MATCH($X50,$A$2:$A$1500,0),""))</f>
      </c>
      <c r="AA50" t="str">
        <f>IF($Y50="","",INDEX($P$2:$P$1500,$Y50))</f>
      </c>
      <c r="AB50" t="str">
        <f>IF($Z50="","",INDEX($P$2:$P$1500,$Z50))</f>
      </c>
      <c r="AC50">
        <f>IF(AND($AA50="Yes",$AB50="Yes"),1,"")</f>
      </c>
      <c r="AD50">
        <f>IF(OR($Y50="",$Z50=""),"",IF(INDEX($C$2:$C$1500,$Y50)=INDEX($C$2:$C$1500,$Z50),0,1))</f>
      </c>
      <c r="AE50">
        <f>IF($AC50&lt;&gt;1,"",IF(AND(INDEX($AG$2:$AG$1500,$Y50)=1,INDEX($AG$2:$AG$1500,$Z50)=1),1,""))</f>
      </c>
      <c r="AG50">
        <f>IF($A50="","",COUNTIFS($W$2:$W$2500,$A50,$AB$2:$AB$2500,"Yes")+COUNTIFS($X$2:$X$2500,$A50,$AA$2:$AA$2500,"Yes"))</f>
      </c>
      <c r="AH50" t="str">
        <f>IF(OR($P50&lt;&gt;"Yes",N($AG50)=0),"",IF(AND($AG50=1,COUNTIFS($W$2:$W$2500,$A50,$AE$2:$AE$2500,1)+COUNTIFS($X$2:$X$2500,$A50,$AE$2:$AE$2500,1)&gt;0),"","Yes"))</f>
      </c>
      <c r="AI50">
        <f>IF($AH50="Yes",$AG50,"")</f>
      </c>
      <c r="AJ50">
        <f>IF($AI50="","",$AI50+ROW()/1000000)</f>
      </c>
      <c r="AK50">
        <f>IF(OR($A50="",$P50="Yes",N($AG50)=0),"",$AG50+ROW()/1000000)</f>
      </c>
      <c r="AL50" t="str">
        <f>IF($A50="","",INDEX(games!$J:$J,ROW())&amp;"")</f>
      </c>
    </row>
    <row r="51">
      <c r="A51" t="str">
        <f>IF(TRIM(INDEX(games!$A:$A,ROW()))="","",TRIM(INDEX(games!$A:$A,ROW())))</f>
      </c>
      <c r="B51">
        <f>IF(OR($A51="",INDEX(games!$B:$B,ROW())=""),"",INDEX(games!$B:$B,ROW()))</f>
      </c>
      <c r="C51" t="str">
        <f>IF(OR($A51="",INDEX(games!$C:$C,ROW())=""),"",INDEX(games!$C:$C,ROW()))</f>
      </c>
      <c r="D51">
        <f>IF($A51="","",COUNTIF($W$2:$W$2500,$A51)+COUNTIF($X$2:$X$2500,$A51))</f>
      </c>
      <c r="E51">
        <f>IF($A51="","",IFERROR(MATCH($C51,$R$2:$R$5,0),0))</f>
      </c>
      <c r="F51">
        <f>IF($A51="","",MOD(ROW(),34))</f>
      </c>
      <c r="G51">
        <f>IF($A51="",NA(),IF($C51="Action",$B51,NA()))</f>
      </c>
      <c r="H51">
        <f>IF($A51="",NA(),IF($C51="Action",1+$F51*0.023,NA()))</f>
      </c>
      <c r="I51">
        <f>IF($A51="",NA(),IF($C51="Strategy",$B51,NA()))</f>
      </c>
      <c r="J51">
        <f>IF($A51="",NA(),IF($C51="Strategy",2+$F51*0.023,NA()))</f>
      </c>
      <c r="K51">
        <f>IF($A51="",NA(),IF($C51="Deckbuilder",$B51,NA()))</f>
      </c>
      <c r="L51">
        <f>IF($A51="",NA(),IF($C51="Deckbuilder",3+$F51*0.023,NA()))</f>
      </c>
      <c r="M51">
        <f>IF($A51="",NA(),IF($C51="Traditional",$B51,NA()))</f>
      </c>
      <c r="N51">
        <f>IF($A51="",NA(),IF($C51="Traditional",4+$F51*0.023,NA()))</f>
      </c>
      <c r="O51">
        <f>IF($A51="","",$D51+ROW()/1000000)</f>
      </c>
      <c r="P51" t="str">
        <f>IF(OR($A51="",INDEX(games!$H:$H,ROW())=""),"",INDEX(games!$H:$H,ROW()))</f>
      </c>
      <c r="Q51">
        <f>IF(OR($A51="",$P51&lt;&gt;"Yes"),"",$D51+ROW()/1000000)</f>
      </c>
      <c r="T51">
        <f>IF($Y51="","",INDEX($B$2:$B$1500,$Y51))</f>
      </c>
      <c r="U51">
        <f>IF($Z51="","",INDEX($B$2:$B$1500,$Z51))</f>
      </c>
      <c r="V51">
        <f>IF(OR($T51="",$U51=""),"",$U51-$T51)</f>
      </c>
      <c r="W51" t="str">
        <f>IF(TRIM(INDEX(connections!$A:$A,ROW()))="","",TRIM(INDEX(connections!$A:$A,ROW())))</f>
      </c>
      <c r="X51" t="str">
        <f>IF($W51="","",TRIM(INDEX(connections!$B:$B,ROW())))</f>
      </c>
      <c r="Y51">
        <f>IF($W51="","",IFERROR(MATCH($W51,$A$2:$A$1500,0),""))</f>
      </c>
      <c r="Z51">
        <f>IF($X51="","",IFERROR(MATCH($X51,$A$2:$A$1500,0),""))</f>
      </c>
      <c r="AA51" t="str">
        <f>IF($Y51="","",INDEX($P$2:$P$1500,$Y51))</f>
      </c>
      <c r="AB51" t="str">
        <f>IF($Z51="","",INDEX($P$2:$P$1500,$Z51))</f>
      </c>
      <c r="AC51">
        <f>IF(AND($AA51="Yes",$AB51="Yes"),1,"")</f>
      </c>
      <c r="AD51">
        <f>IF(OR($Y51="",$Z51=""),"",IF(INDEX($C$2:$C$1500,$Y51)=INDEX($C$2:$C$1500,$Z51),0,1))</f>
      </c>
      <c r="AE51">
        <f>IF($AC51&lt;&gt;1,"",IF(AND(INDEX($AG$2:$AG$1500,$Y51)=1,INDEX($AG$2:$AG$1500,$Z51)=1),1,""))</f>
      </c>
      <c r="AG51">
        <f>IF($A51="","",COUNTIFS($W$2:$W$2500,$A51,$AB$2:$AB$2500,"Yes")+COUNTIFS($X$2:$X$2500,$A51,$AA$2:$AA$2500,"Yes"))</f>
      </c>
      <c r="AH51" t="str">
        <f>IF(OR($P51&lt;&gt;"Yes",N($AG51)=0),"",IF(AND($AG51=1,COUNTIFS($W$2:$W$2500,$A51,$AE$2:$AE$2500,1)+COUNTIFS($X$2:$X$2500,$A51,$AE$2:$AE$2500,1)&gt;0),"","Yes"))</f>
      </c>
      <c r="AI51">
        <f>IF($AH51="Yes",$AG51,"")</f>
      </c>
      <c r="AJ51">
        <f>IF($AI51="","",$AI51+ROW()/1000000)</f>
      </c>
      <c r="AK51">
        <f>IF(OR($A51="",$P51="Yes",N($AG51)=0),"",$AG51+ROW()/1000000)</f>
      </c>
      <c r="AL51" t="str">
        <f>IF($A51="","",INDEX(games!$J:$J,ROW())&amp;"")</f>
      </c>
    </row>
    <row r="52">
      <c r="A52" t="str">
        <f>IF(TRIM(INDEX(games!$A:$A,ROW()))="","",TRIM(INDEX(games!$A:$A,ROW())))</f>
      </c>
      <c r="B52">
        <f>IF(OR($A52="",INDEX(games!$B:$B,ROW())=""),"",INDEX(games!$B:$B,ROW()))</f>
      </c>
      <c r="C52" t="str">
        <f>IF(OR($A52="",INDEX(games!$C:$C,ROW())=""),"",INDEX(games!$C:$C,ROW()))</f>
      </c>
      <c r="D52">
        <f>IF($A52="","",COUNTIF($W$2:$W$2500,$A52)+COUNTIF($X$2:$X$2500,$A52))</f>
      </c>
      <c r="E52">
        <f>IF($A52="","",IFERROR(MATCH($C52,$R$2:$R$5,0),0))</f>
      </c>
      <c r="F52">
        <f>IF($A52="","",MOD(ROW(),34))</f>
      </c>
      <c r="G52">
        <f>IF($A52="",NA(),IF($C52="Action",$B52,NA()))</f>
      </c>
      <c r="H52">
        <f>IF($A52="",NA(),IF($C52="Action",1+$F52*0.023,NA()))</f>
      </c>
      <c r="I52">
        <f>IF($A52="",NA(),IF($C52="Strategy",$B52,NA()))</f>
      </c>
      <c r="J52">
        <f>IF($A52="",NA(),IF($C52="Strategy",2+$F52*0.023,NA()))</f>
      </c>
      <c r="K52">
        <f>IF($A52="",NA(),IF($C52="Deckbuilder",$B52,NA()))</f>
      </c>
      <c r="L52">
        <f>IF($A52="",NA(),IF($C52="Deckbuilder",3+$F52*0.023,NA()))</f>
      </c>
      <c r="M52">
        <f>IF($A52="",NA(),IF($C52="Traditional",$B52,NA()))</f>
      </c>
      <c r="N52">
        <f>IF($A52="",NA(),IF($C52="Traditional",4+$F52*0.023,NA()))</f>
      </c>
      <c r="O52">
        <f>IF($A52="","",$D52+ROW()/1000000)</f>
      </c>
      <c r="P52" t="str">
        <f>IF(OR($A52="",INDEX(games!$H:$H,ROW())=""),"",INDEX(games!$H:$H,ROW()))</f>
      </c>
      <c r="Q52">
        <f>IF(OR($A52="",$P52&lt;&gt;"Yes"),"",$D52+ROW()/1000000)</f>
      </c>
      <c r="T52">
        <f>IF($Y52="","",INDEX($B$2:$B$1500,$Y52))</f>
      </c>
      <c r="U52">
        <f>IF($Z52="","",INDEX($B$2:$B$1500,$Z52))</f>
      </c>
      <c r="V52">
        <f>IF(OR($T52="",$U52=""),"",$U52-$T52)</f>
      </c>
      <c r="W52" t="str">
        <f>IF(TRIM(INDEX(connections!$A:$A,ROW()))="","",TRIM(INDEX(connections!$A:$A,ROW())))</f>
      </c>
      <c r="X52" t="str">
        <f>IF($W52="","",TRIM(INDEX(connections!$B:$B,ROW())))</f>
      </c>
      <c r="Y52">
        <f>IF($W52="","",IFERROR(MATCH($W52,$A$2:$A$1500,0),""))</f>
      </c>
      <c r="Z52">
        <f>IF($X52="","",IFERROR(MATCH($X52,$A$2:$A$1500,0),""))</f>
      </c>
      <c r="AA52" t="str">
        <f>IF($Y52="","",INDEX($P$2:$P$1500,$Y52))</f>
      </c>
      <c r="AB52" t="str">
        <f>IF($Z52="","",INDEX($P$2:$P$1500,$Z52))</f>
      </c>
      <c r="AC52">
        <f>IF(AND($AA52="Yes",$AB52="Yes"),1,"")</f>
      </c>
      <c r="AD52">
        <f>IF(OR($Y52="",$Z52=""),"",IF(INDEX($C$2:$C$1500,$Y52)=INDEX($C$2:$C$1500,$Z52),0,1))</f>
      </c>
      <c r="AE52">
        <f>IF($AC52&lt;&gt;1,"",IF(AND(INDEX($AG$2:$AG$1500,$Y52)=1,INDEX($AG$2:$AG$1500,$Z52)=1),1,""))</f>
      </c>
      <c r="AG52">
        <f>IF($A52="","",COUNTIFS($W$2:$W$2500,$A52,$AB$2:$AB$2500,"Yes")+COUNTIFS($X$2:$X$2500,$A52,$AA$2:$AA$2500,"Yes"))</f>
      </c>
      <c r="AH52" t="str">
        <f>IF(OR($P52&lt;&gt;"Yes",N($AG52)=0),"",IF(AND($AG52=1,COUNTIFS($W$2:$W$2500,$A52,$AE$2:$AE$2500,1)+COUNTIFS($X$2:$X$2500,$A52,$AE$2:$AE$2500,1)&gt;0),"","Yes"))</f>
      </c>
      <c r="AI52">
        <f>IF($AH52="Yes",$AG52,"")</f>
      </c>
      <c r="AJ52">
        <f>IF($AI52="","",$AI52+ROW()/1000000)</f>
      </c>
      <c r="AK52">
        <f>IF(OR($A52="",$P52="Yes",N($AG52)=0),"",$AG52+ROW()/1000000)</f>
      </c>
      <c r="AL52" t="str">
        <f>IF($A52="","",INDEX(games!$J:$J,ROW())&amp;"")</f>
      </c>
    </row>
    <row r="53">
      <c r="A53" t="str">
        <f>IF(TRIM(INDEX(games!$A:$A,ROW()))="","",TRIM(INDEX(games!$A:$A,ROW())))</f>
      </c>
      <c r="B53">
        <f>IF(OR($A53="",INDEX(games!$B:$B,ROW())=""),"",INDEX(games!$B:$B,ROW()))</f>
      </c>
      <c r="C53" t="str">
        <f>IF(OR($A53="",INDEX(games!$C:$C,ROW())=""),"",INDEX(games!$C:$C,ROW()))</f>
      </c>
      <c r="D53">
        <f>IF($A53="","",COUNTIF($W$2:$W$2500,$A53)+COUNTIF($X$2:$X$2500,$A53))</f>
      </c>
      <c r="E53">
        <f>IF($A53="","",IFERROR(MATCH($C53,$R$2:$R$5,0),0))</f>
      </c>
      <c r="F53">
        <f>IF($A53="","",MOD(ROW(),34))</f>
      </c>
      <c r="G53">
        <f>IF($A53="",NA(),IF($C53="Action",$B53,NA()))</f>
      </c>
      <c r="H53">
        <f>IF($A53="",NA(),IF($C53="Action",1+$F53*0.023,NA()))</f>
      </c>
      <c r="I53">
        <f>IF($A53="",NA(),IF($C53="Strategy",$B53,NA()))</f>
      </c>
      <c r="J53">
        <f>IF($A53="",NA(),IF($C53="Strategy",2+$F53*0.023,NA()))</f>
      </c>
      <c r="K53">
        <f>IF($A53="",NA(),IF($C53="Deckbuilder",$B53,NA()))</f>
      </c>
      <c r="L53">
        <f>IF($A53="",NA(),IF($C53="Deckbuilder",3+$F53*0.023,NA()))</f>
      </c>
      <c r="M53">
        <f>IF($A53="",NA(),IF($C53="Traditional",$B53,NA()))</f>
      </c>
      <c r="N53">
        <f>IF($A53="",NA(),IF($C53="Traditional",4+$F53*0.023,NA()))</f>
      </c>
      <c r="O53">
        <f>IF($A53="","",$D53+ROW()/1000000)</f>
      </c>
      <c r="P53" t="str">
        <f>IF(OR($A53="",INDEX(games!$H:$H,ROW())=""),"",INDEX(games!$H:$H,ROW()))</f>
      </c>
      <c r="Q53">
        <f>IF(OR($A53="",$P53&lt;&gt;"Yes"),"",$D53+ROW()/1000000)</f>
      </c>
      <c r="T53">
        <f>IF($Y53="","",INDEX($B$2:$B$1500,$Y53))</f>
      </c>
      <c r="U53">
        <f>IF($Z53="","",INDEX($B$2:$B$1500,$Z53))</f>
      </c>
      <c r="V53">
        <f>IF(OR($T53="",$U53=""),"",$U53-$T53)</f>
      </c>
      <c r="W53" t="str">
        <f>IF(TRIM(INDEX(connections!$A:$A,ROW()))="","",TRIM(INDEX(connections!$A:$A,ROW())))</f>
      </c>
      <c r="X53" t="str">
        <f>IF($W53="","",TRIM(INDEX(connections!$B:$B,ROW())))</f>
      </c>
      <c r="Y53">
        <f>IF($W53="","",IFERROR(MATCH($W53,$A$2:$A$1500,0),""))</f>
      </c>
      <c r="Z53">
        <f>IF($X53="","",IFERROR(MATCH($X53,$A$2:$A$1500,0),""))</f>
      </c>
      <c r="AA53" t="str">
        <f>IF($Y53="","",INDEX($P$2:$P$1500,$Y53))</f>
      </c>
      <c r="AB53" t="str">
        <f>IF($Z53="","",INDEX($P$2:$P$1500,$Z53))</f>
      </c>
      <c r="AC53">
        <f>IF(AND($AA53="Yes",$AB53="Yes"),1,"")</f>
      </c>
      <c r="AD53">
        <f>IF(OR($Y53="",$Z53=""),"",IF(INDEX($C$2:$C$1500,$Y53)=INDEX($C$2:$C$1500,$Z53),0,1))</f>
      </c>
      <c r="AE53">
        <f>IF($AC53&lt;&gt;1,"",IF(AND(INDEX($AG$2:$AG$1500,$Y53)=1,INDEX($AG$2:$AG$1500,$Z53)=1),1,""))</f>
      </c>
      <c r="AG53">
        <f>IF($A53="","",COUNTIFS($W$2:$W$2500,$A53,$AB$2:$AB$2500,"Yes")+COUNTIFS($X$2:$X$2500,$A53,$AA$2:$AA$2500,"Yes"))</f>
      </c>
      <c r="AH53" t="str">
        <f>IF(OR($P53&lt;&gt;"Yes",N($AG53)=0),"",IF(AND($AG53=1,COUNTIFS($W$2:$W$2500,$A53,$AE$2:$AE$2500,1)+COUNTIFS($X$2:$X$2500,$A53,$AE$2:$AE$2500,1)&gt;0),"","Yes"))</f>
      </c>
      <c r="AI53">
        <f>IF($AH53="Yes",$AG53,"")</f>
      </c>
      <c r="AJ53">
        <f>IF($AI53="","",$AI53+ROW()/1000000)</f>
      </c>
      <c r="AK53">
        <f>IF(OR($A53="",$P53="Yes",N($AG53)=0),"",$AG53+ROW()/1000000)</f>
      </c>
      <c r="AL53" t="str">
        <f>IF($A53="","",INDEX(games!$J:$J,ROW())&amp;"")</f>
      </c>
    </row>
    <row r="54">
      <c r="A54" t="str">
        <f>IF(TRIM(INDEX(games!$A:$A,ROW()))="","",TRIM(INDEX(games!$A:$A,ROW())))</f>
      </c>
      <c r="B54">
        <f>IF(OR($A54="",INDEX(games!$B:$B,ROW())=""),"",INDEX(games!$B:$B,ROW()))</f>
      </c>
      <c r="C54" t="str">
        <f>IF(OR($A54="",INDEX(games!$C:$C,ROW())=""),"",INDEX(games!$C:$C,ROW()))</f>
      </c>
      <c r="D54">
        <f>IF($A54="","",COUNTIF($W$2:$W$2500,$A54)+COUNTIF($X$2:$X$2500,$A54))</f>
      </c>
      <c r="E54">
        <f>IF($A54="","",IFERROR(MATCH($C54,$R$2:$R$5,0),0))</f>
      </c>
      <c r="F54">
        <f>IF($A54="","",MOD(ROW(),34))</f>
      </c>
      <c r="G54">
        <f>IF($A54="",NA(),IF($C54="Action",$B54,NA()))</f>
      </c>
      <c r="H54">
        <f>IF($A54="",NA(),IF($C54="Action",1+$F54*0.023,NA()))</f>
      </c>
      <c r="I54">
        <f>IF($A54="",NA(),IF($C54="Strategy",$B54,NA()))</f>
      </c>
      <c r="J54">
        <f>IF($A54="",NA(),IF($C54="Strategy",2+$F54*0.023,NA()))</f>
      </c>
      <c r="K54">
        <f>IF($A54="",NA(),IF($C54="Deckbuilder",$B54,NA()))</f>
      </c>
      <c r="L54">
        <f>IF($A54="",NA(),IF($C54="Deckbuilder",3+$F54*0.023,NA()))</f>
      </c>
      <c r="M54">
        <f>IF($A54="",NA(),IF($C54="Traditional",$B54,NA()))</f>
      </c>
      <c r="N54">
        <f>IF($A54="",NA(),IF($C54="Traditional",4+$F54*0.023,NA()))</f>
      </c>
      <c r="O54">
        <f>IF($A54="","",$D54+ROW()/1000000)</f>
      </c>
      <c r="P54" t="str">
        <f>IF(OR($A54="",INDEX(games!$H:$H,ROW())=""),"",INDEX(games!$H:$H,ROW()))</f>
      </c>
      <c r="Q54">
        <f>IF(OR($A54="",$P54&lt;&gt;"Yes"),"",$D54+ROW()/1000000)</f>
      </c>
      <c r="T54">
        <f>IF($Y54="","",INDEX($B$2:$B$1500,$Y54))</f>
      </c>
      <c r="U54">
        <f>IF($Z54="","",INDEX($B$2:$B$1500,$Z54))</f>
      </c>
      <c r="V54">
        <f>IF(OR($T54="",$U54=""),"",$U54-$T54)</f>
      </c>
      <c r="W54" t="str">
        <f>IF(TRIM(INDEX(connections!$A:$A,ROW()))="","",TRIM(INDEX(connections!$A:$A,ROW())))</f>
      </c>
      <c r="X54" t="str">
        <f>IF($W54="","",TRIM(INDEX(connections!$B:$B,ROW())))</f>
      </c>
      <c r="Y54">
        <f>IF($W54="","",IFERROR(MATCH($W54,$A$2:$A$1500,0),""))</f>
      </c>
      <c r="Z54">
        <f>IF($X54="","",IFERROR(MATCH($X54,$A$2:$A$1500,0),""))</f>
      </c>
      <c r="AA54" t="str">
        <f>IF($Y54="","",INDEX($P$2:$P$1500,$Y54))</f>
      </c>
      <c r="AB54" t="str">
        <f>IF($Z54="","",INDEX($P$2:$P$1500,$Z54))</f>
      </c>
      <c r="AC54">
        <f>IF(AND($AA54="Yes",$AB54="Yes"),1,"")</f>
      </c>
      <c r="AD54">
        <f>IF(OR($Y54="",$Z54=""),"",IF(INDEX($C$2:$C$1500,$Y54)=INDEX($C$2:$C$1500,$Z54),0,1))</f>
      </c>
      <c r="AE54">
        <f>IF($AC54&lt;&gt;1,"",IF(AND(INDEX($AG$2:$AG$1500,$Y54)=1,INDEX($AG$2:$AG$1500,$Z54)=1),1,""))</f>
      </c>
      <c r="AG54">
        <f>IF($A54="","",COUNTIFS($W$2:$W$2500,$A54,$AB$2:$AB$2500,"Yes")+COUNTIFS($X$2:$X$2500,$A54,$AA$2:$AA$2500,"Yes"))</f>
      </c>
      <c r="AH54" t="str">
        <f>IF(OR($P54&lt;&gt;"Yes",N($AG54)=0),"",IF(AND($AG54=1,COUNTIFS($W$2:$W$2500,$A54,$AE$2:$AE$2500,1)+COUNTIFS($X$2:$X$2500,$A54,$AE$2:$AE$2500,1)&gt;0),"","Yes"))</f>
      </c>
      <c r="AI54">
        <f>IF($AH54="Yes",$AG54,"")</f>
      </c>
      <c r="AJ54">
        <f>IF($AI54="","",$AI54+ROW()/1000000)</f>
      </c>
      <c r="AK54">
        <f>IF(OR($A54="",$P54="Yes",N($AG54)=0),"",$AG54+ROW()/1000000)</f>
      </c>
      <c r="AL54" t="str">
        <f>IF($A54="","",INDEX(games!$J:$J,ROW())&amp;"")</f>
      </c>
    </row>
    <row r="55">
      <c r="A55" t="str">
        <f>IF(TRIM(INDEX(games!$A:$A,ROW()))="","",TRIM(INDEX(games!$A:$A,ROW())))</f>
      </c>
      <c r="B55">
        <f>IF(OR($A55="",INDEX(games!$B:$B,ROW())=""),"",INDEX(games!$B:$B,ROW()))</f>
      </c>
      <c r="C55" t="str">
        <f>IF(OR($A55="",INDEX(games!$C:$C,ROW())=""),"",INDEX(games!$C:$C,ROW()))</f>
      </c>
      <c r="D55">
        <f>IF($A55="","",COUNTIF($W$2:$W$2500,$A55)+COUNTIF($X$2:$X$2500,$A55))</f>
      </c>
      <c r="E55">
        <f>IF($A55="","",IFERROR(MATCH($C55,$R$2:$R$5,0),0))</f>
      </c>
      <c r="F55">
        <f>IF($A55="","",MOD(ROW(),34))</f>
      </c>
      <c r="G55">
        <f>IF($A55="",NA(),IF($C55="Action",$B55,NA()))</f>
      </c>
      <c r="H55">
        <f>IF($A55="",NA(),IF($C55="Action",1+$F55*0.023,NA()))</f>
      </c>
      <c r="I55">
        <f>IF($A55="",NA(),IF($C55="Strategy",$B55,NA()))</f>
      </c>
      <c r="J55">
        <f>IF($A55="",NA(),IF($C55="Strategy",2+$F55*0.023,NA()))</f>
      </c>
      <c r="K55">
        <f>IF($A55="",NA(),IF($C55="Deckbuilder",$B55,NA()))</f>
      </c>
      <c r="L55">
        <f>IF($A55="",NA(),IF($C55="Deckbuilder",3+$F55*0.023,NA()))</f>
      </c>
      <c r="M55">
        <f>IF($A55="",NA(),IF($C55="Traditional",$B55,NA()))</f>
      </c>
      <c r="N55">
        <f>IF($A55="",NA(),IF($C55="Traditional",4+$F55*0.023,NA()))</f>
      </c>
      <c r="O55">
        <f>IF($A55="","",$D55+ROW()/1000000)</f>
      </c>
      <c r="P55" t="str">
        <f>IF(OR($A55="",INDEX(games!$H:$H,ROW())=""),"",INDEX(games!$H:$H,ROW()))</f>
      </c>
      <c r="Q55">
        <f>IF(OR($A55="",$P55&lt;&gt;"Yes"),"",$D55+ROW()/1000000)</f>
      </c>
      <c r="T55">
        <f>IF($Y55="","",INDEX($B$2:$B$1500,$Y55))</f>
      </c>
      <c r="U55">
        <f>IF($Z55="","",INDEX($B$2:$B$1500,$Z55))</f>
      </c>
      <c r="V55">
        <f>IF(OR($T55="",$U55=""),"",$U55-$T55)</f>
      </c>
      <c r="W55" t="str">
        <f>IF(TRIM(INDEX(connections!$A:$A,ROW()))="","",TRIM(INDEX(connections!$A:$A,ROW())))</f>
      </c>
      <c r="X55" t="str">
        <f>IF($W55="","",TRIM(INDEX(connections!$B:$B,ROW())))</f>
      </c>
      <c r="Y55">
        <f>IF($W55="","",IFERROR(MATCH($W55,$A$2:$A$1500,0),""))</f>
      </c>
      <c r="Z55">
        <f>IF($X55="","",IFERROR(MATCH($X55,$A$2:$A$1500,0),""))</f>
      </c>
      <c r="AA55" t="str">
        <f>IF($Y55="","",INDEX($P$2:$P$1500,$Y55))</f>
      </c>
      <c r="AB55" t="str">
        <f>IF($Z55="","",INDEX($P$2:$P$1500,$Z55))</f>
      </c>
      <c r="AC55">
        <f>IF(AND($AA55="Yes",$AB55="Yes"),1,"")</f>
      </c>
      <c r="AD55">
        <f>IF(OR($Y55="",$Z55=""),"",IF(INDEX($C$2:$C$1500,$Y55)=INDEX($C$2:$C$1500,$Z55),0,1))</f>
      </c>
      <c r="AE55">
        <f>IF($AC55&lt;&gt;1,"",IF(AND(INDEX($AG$2:$AG$1500,$Y55)=1,INDEX($AG$2:$AG$1500,$Z55)=1),1,""))</f>
      </c>
      <c r="AG55">
        <f>IF($A55="","",COUNTIFS($W$2:$W$2500,$A55,$AB$2:$AB$2500,"Yes")+COUNTIFS($X$2:$X$2500,$A55,$AA$2:$AA$2500,"Yes"))</f>
      </c>
      <c r="AH55" t="str">
        <f>IF(OR($P55&lt;&gt;"Yes",N($AG55)=0),"",IF(AND($AG55=1,COUNTIFS($W$2:$W$2500,$A55,$AE$2:$AE$2500,1)+COUNTIFS($X$2:$X$2500,$A55,$AE$2:$AE$2500,1)&gt;0),"","Yes"))</f>
      </c>
      <c r="AI55">
        <f>IF($AH55="Yes",$AG55,"")</f>
      </c>
      <c r="AJ55">
        <f>IF($AI55="","",$AI55+ROW()/1000000)</f>
      </c>
      <c r="AK55">
        <f>IF(OR($A55="",$P55="Yes",N($AG55)=0),"",$AG55+ROW()/1000000)</f>
      </c>
      <c r="AL55" t="str">
        <f>IF($A55="","",INDEX(games!$J:$J,ROW())&amp;"")</f>
      </c>
    </row>
    <row r="56">
      <c r="A56" t="str">
        <f>IF(TRIM(INDEX(games!$A:$A,ROW()))="","",TRIM(INDEX(games!$A:$A,ROW())))</f>
      </c>
      <c r="B56">
        <f>IF(OR($A56="",INDEX(games!$B:$B,ROW())=""),"",INDEX(games!$B:$B,ROW()))</f>
      </c>
      <c r="C56" t="str">
        <f>IF(OR($A56="",INDEX(games!$C:$C,ROW())=""),"",INDEX(games!$C:$C,ROW()))</f>
      </c>
      <c r="D56">
        <f>IF($A56="","",COUNTIF($W$2:$W$2500,$A56)+COUNTIF($X$2:$X$2500,$A56))</f>
      </c>
      <c r="E56">
        <f>IF($A56="","",IFERROR(MATCH($C56,$R$2:$R$5,0),0))</f>
      </c>
      <c r="F56">
        <f>IF($A56="","",MOD(ROW(),34))</f>
      </c>
      <c r="G56">
        <f>IF($A56="",NA(),IF($C56="Action",$B56,NA()))</f>
      </c>
      <c r="H56">
        <f>IF($A56="",NA(),IF($C56="Action",1+$F56*0.023,NA()))</f>
      </c>
      <c r="I56">
        <f>IF($A56="",NA(),IF($C56="Strategy",$B56,NA()))</f>
      </c>
      <c r="J56">
        <f>IF($A56="",NA(),IF($C56="Strategy",2+$F56*0.023,NA()))</f>
      </c>
      <c r="K56">
        <f>IF($A56="",NA(),IF($C56="Deckbuilder",$B56,NA()))</f>
      </c>
      <c r="L56">
        <f>IF($A56="",NA(),IF($C56="Deckbuilder",3+$F56*0.023,NA()))</f>
      </c>
      <c r="M56">
        <f>IF($A56="",NA(),IF($C56="Traditional",$B56,NA()))</f>
      </c>
      <c r="N56">
        <f>IF($A56="",NA(),IF($C56="Traditional",4+$F56*0.023,NA()))</f>
      </c>
      <c r="O56">
        <f>IF($A56="","",$D56+ROW()/1000000)</f>
      </c>
      <c r="P56" t="str">
        <f>IF(OR($A56="",INDEX(games!$H:$H,ROW())=""),"",INDEX(games!$H:$H,ROW()))</f>
      </c>
      <c r="Q56">
        <f>IF(OR($A56="",$P56&lt;&gt;"Yes"),"",$D56+ROW()/1000000)</f>
      </c>
      <c r="T56">
        <f>IF($Y56="","",INDEX($B$2:$B$1500,$Y56))</f>
      </c>
      <c r="U56">
        <f>IF($Z56="","",INDEX($B$2:$B$1500,$Z56))</f>
      </c>
      <c r="V56">
        <f>IF(OR($T56="",$U56=""),"",$U56-$T56)</f>
      </c>
      <c r="W56" t="str">
        <f>IF(TRIM(INDEX(connections!$A:$A,ROW()))="","",TRIM(INDEX(connections!$A:$A,ROW())))</f>
      </c>
      <c r="X56" t="str">
        <f>IF($W56="","",TRIM(INDEX(connections!$B:$B,ROW())))</f>
      </c>
      <c r="Y56">
        <f>IF($W56="","",IFERROR(MATCH($W56,$A$2:$A$1500,0),""))</f>
      </c>
      <c r="Z56">
        <f>IF($X56="","",IFERROR(MATCH($X56,$A$2:$A$1500,0),""))</f>
      </c>
      <c r="AA56" t="str">
        <f>IF($Y56="","",INDEX($P$2:$P$1500,$Y56))</f>
      </c>
      <c r="AB56" t="str">
        <f>IF($Z56="","",INDEX($P$2:$P$1500,$Z56))</f>
      </c>
      <c r="AC56">
        <f>IF(AND($AA56="Yes",$AB56="Yes"),1,"")</f>
      </c>
      <c r="AD56">
        <f>IF(OR($Y56="",$Z56=""),"",IF(INDEX($C$2:$C$1500,$Y56)=INDEX($C$2:$C$1500,$Z56),0,1))</f>
      </c>
      <c r="AE56">
        <f>IF($AC56&lt;&gt;1,"",IF(AND(INDEX($AG$2:$AG$1500,$Y56)=1,INDEX($AG$2:$AG$1500,$Z56)=1),1,""))</f>
      </c>
      <c r="AG56">
        <f>IF($A56="","",COUNTIFS($W$2:$W$2500,$A56,$AB$2:$AB$2500,"Yes")+COUNTIFS($X$2:$X$2500,$A56,$AA$2:$AA$2500,"Yes"))</f>
      </c>
      <c r="AH56" t="str">
        <f>IF(OR($P56&lt;&gt;"Yes",N($AG56)=0),"",IF(AND($AG56=1,COUNTIFS($W$2:$W$2500,$A56,$AE$2:$AE$2500,1)+COUNTIFS($X$2:$X$2500,$A56,$AE$2:$AE$2500,1)&gt;0),"","Yes"))</f>
      </c>
      <c r="AI56">
        <f>IF($AH56="Yes",$AG56,"")</f>
      </c>
      <c r="AJ56">
        <f>IF($AI56="","",$AI56+ROW()/1000000)</f>
      </c>
      <c r="AK56">
        <f>IF(OR($A56="",$P56="Yes",N($AG56)=0),"",$AG56+ROW()/1000000)</f>
      </c>
      <c r="AL56" t="str">
        <f>IF($A56="","",INDEX(games!$J:$J,ROW())&amp;"")</f>
      </c>
    </row>
    <row r="57">
      <c r="A57" t="str">
        <f>IF(TRIM(INDEX(games!$A:$A,ROW()))="","",TRIM(INDEX(games!$A:$A,ROW())))</f>
      </c>
      <c r="B57">
        <f>IF(OR($A57="",INDEX(games!$B:$B,ROW())=""),"",INDEX(games!$B:$B,ROW()))</f>
      </c>
      <c r="C57" t="str">
        <f>IF(OR($A57="",INDEX(games!$C:$C,ROW())=""),"",INDEX(games!$C:$C,ROW()))</f>
      </c>
      <c r="D57">
        <f>IF($A57="","",COUNTIF($W$2:$W$2500,$A57)+COUNTIF($X$2:$X$2500,$A57))</f>
      </c>
      <c r="E57">
        <f>IF($A57="","",IFERROR(MATCH($C57,$R$2:$R$5,0),0))</f>
      </c>
      <c r="F57">
        <f>IF($A57="","",MOD(ROW(),34))</f>
      </c>
      <c r="G57">
        <f>IF($A57="",NA(),IF($C57="Action",$B57,NA()))</f>
      </c>
      <c r="H57">
        <f>IF($A57="",NA(),IF($C57="Action",1+$F57*0.023,NA()))</f>
      </c>
      <c r="I57">
        <f>IF($A57="",NA(),IF($C57="Strategy",$B57,NA()))</f>
      </c>
      <c r="J57">
        <f>IF($A57="",NA(),IF($C57="Strategy",2+$F57*0.023,NA()))</f>
      </c>
      <c r="K57">
        <f>IF($A57="",NA(),IF($C57="Deckbuilder",$B57,NA()))</f>
      </c>
      <c r="L57">
        <f>IF($A57="",NA(),IF($C57="Deckbuilder",3+$F57*0.023,NA()))</f>
      </c>
      <c r="M57">
        <f>IF($A57="",NA(),IF($C57="Traditional",$B57,NA()))</f>
      </c>
      <c r="N57">
        <f>IF($A57="",NA(),IF($C57="Traditional",4+$F57*0.023,NA()))</f>
      </c>
      <c r="O57">
        <f>IF($A57="","",$D57+ROW()/1000000)</f>
      </c>
      <c r="P57" t="str">
        <f>IF(OR($A57="",INDEX(games!$H:$H,ROW())=""),"",INDEX(games!$H:$H,ROW()))</f>
      </c>
      <c r="Q57">
        <f>IF(OR($A57="",$P57&lt;&gt;"Yes"),"",$D57+ROW()/1000000)</f>
      </c>
      <c r="T57">
        <f>IF($Y57="","",INDEX($B$2:$B$1500,$Y57))</f>
      </c>
      <c r="U57">
        <f>IF($Z57="","",INDEX($B$2:$B$1500,$Z57))</f>
      </c>
      <c r="V57">
        <f>IF(OR($T57="",$U57=""),"",$U57-$T57)</f>
      </c>
      <c r="W57" t="str">
        <f>IF(TRIM(INDEX(connections!$A:$A,ROW()))="","",TRIM(INDEX(connections!$A:$A,ROW())))</f>
      </c>
      <c r="X57" t="str">
        <f>IF($W57="","",TRIM(INDEX(connections!$B:$B,ROW())))</f>
      </c>
      <c r="Y57">
        <f>IF($W57="","",IFERROR(MATCH($W57,$A$2:$A$1500,0),""))</f>
      </c>
      <c r="Z57">
        <f>IF($X57="","",IFERROR(MATCH($X57,$A$2:$A$1500,0),""))</f>
      </c>
      <c r="AA57" t="str">
        <f>IF($Y57="","",INDEX($P$2:$P$1500,$Y57))</f>
      </c>
      <c r="AB57" t="str">
        <f>IF($Z57="","",INDEX($P$2:$P$1500,$Z57))</f>
      </c>
      <c r="AC57">
        <f>IF(AND($AA57="Yes",$AB57="Yes"),1,"")</f>
      </c>
      <c r="AD57">
        <f>IF(OR($Y57="",$Z57=""),"",IF(INDEX($C$2:$C$1500,$Y57)=INDEX($C$2:$C$1500,$Z57),0,1))</f>
      </c>
      <c r="AE57">
        <f>IF($AC57&lt;&gt;1,"",IF(AND(INDEX($AG$2:$AG$1500,$Y57)=1,INDEX($AG$2:$AG$1500,$Z57)=1),1,""))</f>
      </c>
      <c r="AG57">
        <f>IF($A57="","",COUNTIFS($W$2:$W$2500,$A57,$AB$2:$AB$2500,"Yes")+COUNTIFS($X$2:$X$2500,$A57,$AA$2:$AA$2500,"Yes"))</f>
      </c>
      <c r="AH57" t="str">
        <f>IF(OR($P57&lt;&gt;"Yes",N($AG57)=0),"",IF(AND($AG57=1,COUNTIFS($W$2:$W$2500,$A57,$AE$2:$AE$2500,1)+COUNTIFS($X$2:$X$2500,$A57,$AE$2:$AE$2500,1)&gt;0),"","Yes"))</f>
      </c>
      <c r="AI57">
        <f>IF($AH57="Yes",$AG57,"")</f>
      </c>
      <c r="AJ57">
        <f>IF($AI57="","",$AI57+ROW()/1000000)</f>
      </c>
      <c r="AK57">
        <f>IF(OR($A57="",$P57="Yes",N($AG57)=0),"",$AG57+ROW()/1000000)</f>
      </c>
      <c r="AL57" t="str">
        <f>IF($A57="","",INDEX(games!$J:$J,ROW())&amp;"")</f>
      </c>
    </row>
    <row r="58">
      <c r="A58" t="str">
        <f>IF(TRIM(INDEX(games!$A:$A,ROW()))="","",TRIM(INDEX(games!$A:$A,ROW())))</f>
      </c>
      <c r="B58">
        <f>IF(OR($A58="",INDEX(games!$B:$B,ROW())=""),"",INDEX(games!$B:$B,ROW()))</f>
      </c>
      <c r="C58" t="str">
        <f>IF(OR($A58="",INDEX(games!$C:$C,ROW())=""),"",INDEX(games!$C:$C,ROW()))</f>
      </c>
      <c r="D58">
        <f>IF($A58="","",COUNTIF($W$2:$W$2500,$A58)+COUNTIF($X$2:$X$2500,$A58))</f>
      </c>
      <c r="E58">
        <f>IF($A58="","",IFERROR(MATCH($C58,$R$2:$R$5,0),0))</f>
      </c>
      <c r="F58">
        <f>IF($A58="","",MOD(ROW(),34))</f>
      </c>
      <c r="G58">
        <f>IF($A58="",NA(),IF($C58="Action",$B58,NA()))</f>
      </c>
      <c r="H58">
        <f>IF($A58="",NA(),IF($C58="Action",1+$F58*0.023,NA()))</f>
      </c>
      <c r="I58">
        <f>IF($A58="",NA(),IF($C58="Strategy",$B58,NA()))</f>
      </c>
      <c r="J58">
        <f>IF($A58="",NA(),IF($C58="Strategy",2+$F58*0.023,NA()))</f>
      </c>
      <c r="K58">
        <f>IF($A58="",NA(),IF($C58="Deckbuilder",$B58,NA()))</f>
      </c>
      <c r="L58">
        <f>IF($A58="",NA(),IF($C58="Deckbuilder",3+$F58*0.023,NA()))</f>
      </c>
      <c r="M58">
        <f>IF($A58="",NA(),IF($C58="Traditional",$B58,NA()))</f>
      </c>
      <c r="N58">
        <f>IF($A58="",NA(),IF($C58="Traditional",4+$F58*0.023,NA()))</f>
      </c>
      <c r="O58">
        <f>IF($A58="","",$D58+ROW()/1000000)</f>
      </c>
      <c r="P58" t="str">
        <f>IF(OR($A58="",INDEX(games!$H:$H,ROW())=""),"",INDEX(games!$H:$H,ROW()))</f>
      </c>
      <c r="Q58">
        <f>IF(OR($A58="",$P58&lt;&gt;"Yes"),"",$D58+ROW()/1000000)</f>
      </c>
      <c r="T58">
        <f>IF($Y58="","",INDEX($B$2:$B$1500,$Y58))</f>
      </c>
      <c r="U58">
        <f>IF($Z58="","",INDEX($B$2:$B$1500,$Z58))</f>
      </c>
      <c r="V58">
        <f>IF(OR($T58="",$U58=""),"",$U58-$T58)</f>
      </c>
      <c r="W58" t="str">
        <f>IF(TRIM(INDEX(connections!$A:$A,ROW()))="","",TRIM(INDEX(connections!$A:$A,ROW())))</f>
      </c>
      <c r="X58" t="str">
        <f>IF($W58="","",TRIM(INDEX(connections!$B:$B,ROW())))</f>
      </c>
      <c r="Y58">
        <f>IF($W58="","",IFERROR(MATCH($W58,$A$2:$A$1500,0),""))</f>
      </c>
      <c r="Z58">
        <f>IF($X58="","",IFERROR(MATCH($X58,$A$2:$A$1500,0),""))</f>
      </c>
      <c r="AA58" t="str">
        <f>IF($Y58="","",INDEX($P$2:$P$1500,$Y58))</f>
      </c>
      <c r="AB58" t="str">
        <f>IF($Z58="","",INDEX($P$2:$P$1500,$Z58))</f>
      </c>
      <c r="AC58">
        <f>IF(AND($AA58="Yes",$AB58="Yes"),1,"")</f>
      </c>
      <c r="AD58">
        <f>IF(OR($Y58="",$Z58=""),"",IF(INDEX($C$2:$C$1500,$Y58)=INDEX($C$2:$C$1500,$Z58),0,1))</f>
      </c>
      <c r="AE58">
        <f>IF($AC58&lt;&gt;1,"",IF(AND(INDEX($AG$2:$AG$1500,$Y58)=1,INDEX($AG$2:$AG$1500,$Z58)=1),1,""))</f>
      </c>
      <c r="AG58">
        <f>IF($A58="","",COUNTIFS($W$2:$W$2500,$A58,$AB$2:$AB$2500,"Yes")+COUNTIFS($X$2:$X$2500,$A58,$AA$2:$AA$2500,"Yes"))</f>
      </c>
      <c r="AH58" t="str">
        <f>IF(OR($P58&lt;&gt;"Yes",N($AG58)=0),"",IF(AND($AG58=1,COUNTIFS($W$2:$W$2500,$A58,$AE$2:$AE$2500,1)+COUNTIFS($X$2:$X$2500,$A58,$AE$2:$AE$2500,1)&gt;0),"","Yes"))</f>
      </c>
      <c r="AI58">
        <f>IF($AH58="Yes",$AG58,"")</f>
      </c>
      <c r="AJ58">
        <f>IF($AI58="","",$AI58+ROW()/1000000)</f>
      </c>
      <c r="AK58">
        <f>IF(OR($A58="",$P58="Yes",N($AG58)=0),"",$AG58+ROW()/1000000)</f>
      </c>
      <c r="AL58" t="str">
        <f>IF($A58="","",INDEX(games!$J:$J,ROW())&amp;"")</f>
      </c>
    </row>
    <row r="59">
      <c r="A59" t="str">
        <f>IF(TRIM(INDEX(games!$A:$A,ROW()))="","",TRIM(INDEX(games!$A:$A,ROW())))</f>
      </c>
      <c r="B59">
        <f>IF(OR($A59="",INDEX(games!$B:$B,ROW())=""),"",INDEX(games!$B:$B,ROW()))</f>
      </c>
      <c r="C59" t="str">
        <f>IF(OR($A59="",INDEX(games!$C:$C,ROW())=""),"",INDEX(games!$C:$C,ROW()))</f>
      </c>
      <c r="D59">
        <f>IF($A59="","",COUNTIF($W$2:$W$2500,$A59)+COUNTIF($X$2:$X$2500,$A59))</f>
      </c>
      <c r="E59">
        <f>IF($A59="","",IFERROR(MATCH($C59,$R$2:$R$5,0),0))</f>
      </c>
      <c r="F59">
        <f>IF($A59="","",MOD(ROW(),34))</f>
      </c>
      <c r="G59">
        <f>IF($A59="",NA(),IF($C59="Action",$B59,NA()))</f>
      </c>
      <c r="H59">
        <f>IF($A59="",NA(),IF($C59="Action",1+$F59*0.023,NA()))</f>
      </c>
      <c r="I59">
        <f>IF($A59="",NA(),IF($C59="Strategy",$B59,NA()))</f>
      </c>
      <c r="J59">
        <f>IF($A59="",NA(),IF($C59="Strategy",2+$F59*0.023,NA()))</f>
      </c>
      <c r="K59">
        <f>IF($A59="",NA(),IF($C59="Deckbuilder",$B59,NA()))</f>
      </c>
      <c r="L59">
        <f>IF($A59="",NA(),IF($C59="Deckbuilder",3+$F59*0.023,NA()))</f>
      </c>
      <c r="M59">
        <f>IF($A59="",NA(),IF($C59="Traditional",$B59,NA()))</f>
      </c>
      <c r="N59">
        <f>IF($A59="",NA(),IF($C59="Traditional",4+$F59*0.023,NA()))</f>
      </c>
      <c r="O59">
        <f>IF($A59="","",$D59+ROW()/1000000)</f>
      </c>
      <c r="P59" t="str">
        <f>IF(OR($A59="",INDEX(games!$H:$H,ROW())=""),"",INDEX(games!$H:$H,ROW()))</f>
      </c>
      <c r="Q59">
        <f>IF(OR($A59="",$P59&lt;&gt;"Yes"),"",$D59+ROW()/1000000)</f>
      </c>
      <c r="T59">
        <f>IF($Y59="","",INDEX($B$2:$B$1500,$Y59))</f>
      </c>
      <c r="U59">
        <f>IF($Z59="","",INDEX($B$2:$B$1500,$Z59))</f>
      </c>
      <c r="V59">
        <f>IF(OR($T59="",$U59=""),"",$U59-$T59)</f>
      </c>
      <c r="W59" t="str">
        <f>IF(TRIM(INDEX(connections!$A:$A,ROW()))="","",TRIM(INDEX(connections!$A:$A,ROW())))</f>
      </c>
      <c r="X59" t="str">
        <f>IF($W59="","",TRIM(INDEX(connections!$B:$B,ROW())))</f>
      </c>
      <c r="Y59">
        <f>IF($W59="","",IFERROR(MATCH($W59,$A$2:$A$1500,0),""))</f>
      </c>
      <c r="Z59">
        <f>IF($X59="","",IFERROR(MATCH($X59,$A$2:$A$1500,0),""))</f>
      </c>
      <c r="AA59" t="str">
        <f>IF($Y59="","",INDEX($P$2:$P$1500,$Y59))</f>
      </c>
      <c r="AB59" t="str">
        <f>IF($Z59="","",INDEX($P$2:$P$1500,$Z59))</f>
      </c>
      <c r="AC59">
        <f>IF(AND($AA59="Yes",$AB59="Yes"),1,"")</f>
      </c>
      <c r="AD59">
        <f>IF(OR($Y59="",$Z59=""),"",IF(INDEX($C$2:$C$1500,$Y59)=INDEX($C$2:$C$1500,$Z59),0,1))</f>
      </c>
      <c r="AE59">
        <f>IF($AC59&lt;&gt;1,"",IF(AND(INDEX($AG$2:$AG$1500,$Y59)=1,INDEX($AG$2:$AG$1500,$Z59)=1),1,""))</f>
      </c>
      <c r="AG59">
        <f>IF($A59="","",COUNTIFS($W$2:$W$2500,$A59,$AB$2:$AB$2500,"Yes")+COUNTIFS($X$2:$X$2500,$A59,$AA$2:$AA$2500,"Yes"))</f>
      </c>
      <c r="AH59" t="str">
        <f>IF(OR($P59&lt;&gt;"Yes",N($AG59)=0),"",IF(AND($AG59=1,COUNTIFS($W$2:$W$2500,$A59,$AE$2:$AE$2500,1)+COUNTIFS($X$2:$X$2500,$A59,$AE$2:$AE$2500,1)&gt;0),"","Yes"))</f>
      </c>
      <c r="AI59">
        <f>IF($AH59="Yes",$AG59,"")</f>
      </c>
      <c r="AJ59">
        <f>IF($AI59="","",$AI59+ROW()/1000000)</f>
      </c>
      <c r="AK59">
        <f>IF(OR($A59="",$P59="Yes",N($AG59)=0),"",$AG59+ROW()/1000000)</f>
      </c>
      <c r="AL59" t="str">
        <f>IF($A59="","",INDEX(games!$J:$J,ROW())&amp;"")</f>
      </c>
    </row>
    <row r="60">
      <c r="A60" t="str">
        <f>IF(TRIM(INDEX(games!$A:$A,ROW()))="","",TRIM(INDEX(games!$A:$A,ROW())))</f>
      </c>
      <c r="B60">
        <f>IF(OR($A60="",INDEX(games!$B:$B,ROW())=""),"",INDEX(games!$B:$B,ROW()))</f>
      </c>
      <c r="C60" t="str">
        <f>IF(OR($A60="",INDEX(games!$C:$C,ROW())=""),"",INDEX(games!$C:$C,ROW()))</f>
      </c>
      <c r="D60">
        <f>IF($A60="","",COUNTIF($W$2:$W$2500,$A60)+COUNTIF($X$2:$X$2500,$A60))</f>
      </c>
      <c r="E60">
        <f>IF($A60="","",IFERROR(MATCH($C60,$R$2:$R$5,0),0))</f>
      </c>
      <c r="F60">
        <f>IF($A60="","",MOD(ROW(),34))</f>
      </c>
      <c r="G60">
        <f>IF($A60="",NA(),IF($C60="Action",$B60,NA()))</f>
      </c>
      <c r="H60">
        <f>IF($A60="",NA(),IF($C60="Action",1+$F60*0.023,NA()))</f>
      </c>
      <c r="I60">
        <f>IF($A60="",NA(),IF($C60="Strategy",$B60,NA()))</f>
      </c>
      <c r="J60">
        <f>IF($A60="",NA(),IF($C60="Strategy",2+$F60*0.023,NA()))</f>
      </c>
      <c r="K60">
        <f>IF($A60="",NA(),IF($C60="Deckbuilder",$B60,NA()))</f>
      </c>
      <c r="L60">
        <f>IF($A60="",NA(),IF($C60="Deckbuilder",3+$F60*0.023,NA()))</f>
      </c>
      <c r="M60">
        <f>IF($A60="",NA(),IF($C60="Traditional",$B60,NA()))</f>
      </c>
      <c r="N60">
        <f>IF($A60="",NA(),IF($C60="Traditional",4+$F60*0.023,NA()))</f>
      </c>
      <c r="O60">
        <f>IF($A60="","",$D60+ROW()/1000000)</f>
      </c>
      <c r="P60" t="str">
        <f>IF(OR($A60="",INDEX(games!$H:$H,ROW())=""),"",INDEX(games!$H:$H,ROW()))</f>
      </c>
      <c r="Q60">
        <f>IF(OR($A60="",$P60&lt;&gt;"Yes"),"",$D60+ROW()/1000000)</f>
      </c>
      <c r="T60">
        <f>IF($Y60="","",INDEX($B$2:$B$1500,$Y60))</f>
      </c>
      <c r="U60">
        <f>IF($Z60="","",INDEX($B$2:$B$1500,$Z60))</f>
      </c>
      <c r="V60">
        <f>IF(OR($T60="",$U60=""),"",$U60-$T60)</f>
      </c>
      <c r="W60" t="str">
        <f>IF(TRIM(INDEX(connections!$A:$A,ROW()))="","",TRIM(INDEX(connections!$A:$A,ROW())))</f>
      </c>
      <c r="X60" t="str">
        <f>IF($W60="","",TRIM(INDEX(connections!$B:$B,ROW())))</f>
      </c>
      <c r="Y60">
        <f>IF($W60="","",IFERROR(MATCH($W60,$A$2:$A$1500,0),""))</f>
      </c>
      <c r="Z60">
        <f>IF($X60="","",IFERROR(MATCH($X60,$A$2:$A$1500,0),""))</f>
      </c>
      <c r="AA60" t="str">
        <f>IF($Y60="","",INDEX($P$2:$P$1500,$Y60))</f>
      </c>
      <c r="AB60" t="str">
        <f>IF($Z60="","",INDEX($P$2:$P$1500,$Z60))</f>
      </c>
      <c r="AC60">
        <f>IF(AND($AA60="Yes",$AB60="Yes"),1,"")</f>
      </c>
      <c r="AD60">
        <f>IF(OR($Y60="",$Z60=""),"",IF(INDEX($C$2:$C$1500,$Y60)=INDEX($C$2:$C$1500,$Z60),0,1))</f>
      </c>
      <c r="AE60">
        <f>IF($AC60&lt;&gt;1,"",IF(AND(INDEX($AG$2:$AG$1500,$Y60)=1,INDEX($AG$2:$AG$1500,$Z60)=1),1,""))</f>
      </c>
      <c r="AG60">
        <f>IF($A60="","",COUNTIFS($W$2:$W$2500,$A60,$AB$2:$AB$2500,"Yes")+COUNTIFS($X$2:$X$2500,$A60,$AA$2:$AA$2500,"Yes"))</f>
      </c>
      <c r="AH60" t="str">
        <f>IF(OR($P60&lt;&gt;"Yes",N($AG60)=0),"",IF(AND($AG60=1,COUNTIFS($W$2:$W$2500,$A60,$AE$2:$AE$2500,1)+COUNTIFS($X$2:$X$2500,$A60,$AE$2:$AE$2500,1)&gt;0),"","Yes"))</f>
      </c>
      <c r="AI60">
        <f>IF($AH60="Yes",$AG60,"")</f>
      </c>
      <c r="AJ60">
        <f>IF($AI60="","",$AI60+ROW()/1000000)</f>
      </c>
      <c r="AK60">
        <f>IF(OR($A60="",$P60="Yes",N($AG60)=0),"",$AG60+ROW()/1000000)</f>
      </c>
      <c r="AL60" t="str">
        <f>IF($A60="","",INDEX(games!$J:$J,ROW())&amp;"")</f>
      </c>
    </row>
    <row r="61">
      <c r="A61" t="str">
        <f>IF(TRIM(INDEX(games!$A:$A,ROW()))="","",TRIM(INDEX(games!$A:$A,ROW())))</f>
      </c>
      <c r="B61">
        <f>IF(OR($A61="",INDEX(games!$B:$B,ROW())=""),"",INDEX(games!$B:$B,ROW()))</f>
      </c>
      <c r="C61" t="str">
        <f>IF(OR($A61="",INDEX(games!$C:$C,ROW())=""),"",INDEX(games!$C:$C,ROW()))</f>
      </c>
      <c r="D61">
        <f>IF($A61="","",COUNTIF($W$2:$W$2500,$A61)+COUNTIF($X$2:$X$2500,$A61))</f>
      </c>
      <c r="E61">
        <f>IF($A61="","",IFERROR(MATCH($C61,$R$2:$R$5,0),0))</f>
      </c>
      <c r="F61">
        <f>IF($A61="","",MOD(ROW(),34))</f>
      </c>
      <c r="G61">
        <f>IF($A61="",NA(),IF($C61="Action",$B61,NA()))</f>
      </c>
      <c r="H61">
        <f>IF($A61="",NA(),IF($C61="Action",1+$F61*0.023,NA()))</f>
      </c>
      <c r="I61">
        <f>IF($A61="",NA(),IF($C61="Strategy",$B61,NA()))</f>
      </c>
      <c r="J61">
        <f>IF($A61="",NA(),IF($C61="Strategy",2+$F61*0.023,NA()))</f>
      </c>
      <c r="K61">
        <f>IF($A61="",NA(),IF($C61="Deckbuilder",$B61,NA()))</f>
      </c>
      <c r="L61">
        <f>IF($A61="",NA(),IF($C61="Deckbuilder",3+$F61*0.023,NA()))</f>
      </c>
      <c r="M61">
        <f>IF($A61="",NA(),IF($C61="Traditional",$B61,NA()))</f>
      </c>
      <c r="N61">
        <f>IF($A61="",NA(),IF($C61="Traditional",4+$F61*0.023,NA()))</f>
      </c>
      <c r="O61">
        <f>IF($A61="","",$D61+ROW()/1000000)</f>
      </c>
      <c r="P61" t="str">
        <f>IF(OR($A61="",INDEX(games!$H:$H,ROW())=""),"",INDEX(games!$H:$H,ROW()))</f>
      </c>
      <c r="Q61">
        <f>IF(OR($A61="",$P61&lt;&gt;"Yes"),"",$D61+ROW()/1000000)</f>
      </c>
      <c r="T61">
        <f>IF($Y61="","",INDEX($B$2:$B$1500,$Y61))</f>
      </c>
      <c r="U61">
        <f>IF($Z61="","",INDEX($B$2:$B$1500,$Z61))</f>
      </c>
      <c r="V61">
        <f>IF(OR($T61="",$U61=""),"",$U61-$T61)</f>
      </c>
      <c r="W61" t="str">
        <f>IF(TRIM(INDEX(connections!$A:$A,ROW()))="","",TRIM(INDEX(connections!$A:$A,ROW())))</f>
      </c>
      <c r="X61" t="str">
        <f>IF($W61="","",TRIM(INDEX(connections!$B:$B,ROW())))</f>
      </c>
      <c r="Y61">
        <f>IF($W61="","",IFERROR(MATCH($W61,$A$2:$A$1500,0),""))</f>
      </c>
      <c r="Z61">
        <f>IF($X61="","",IFERROR(MATCH($X61,$A$2:$A$1500,0),""))</f>
      </c>
      <c r="AA61" t="str">
        <f>IF($Y61="","",INDEX($P$2:$P$1500,$Y61))</f>
      </c>
      <c r="AB61" t="str">
        <f>IF($Z61="","",INDEX($P$2:$P$1500,$Z61))</f>
      </c>
      <c r="AC61">
        <f>IF(AND($AA61="Yes",$AB61="Yes"),1,"")</f>
      </c>
      <c r="AD61">
        <f>IF(OR($Y61="",$Z61=""),"",IF(INDEX($C$2:$C$1500,$Y61)=INDEX($C$2:$C$1500,$Z61),0,1))</f>
      </c>
      <c r="AE61">
        <f>IF($AC61&lt;&gt;1,"",IF(AND(INDEX($AG$2:$AG$1500,$Y61)=1,INDEX($AG$2:$AG$1500,$Z61)=1),1,""))</f>
      </c>
      <c r="AG61">
        <f>IF($A61="","",COUNTIFS($W$2:$W$2500,$A61,$AB$2:$AB$2500,"Yes")+COUNTIFS($X$2:$X$2500,$A61,$AA$2:$AA$2500,"Yes"))</f>
      </c>
      <c r="AH61" t="str">
        <f>IF(OR($P61&lt;&gt;"Yes",N($AG61)=0),"",IF(AND($AG61=1,COUNTIFS($W$2:$W$2500,$A61,$AE$2:$AE$2500,1)+COUNTIFS($X$2:$X$2500,$A61,$AE$2:$AE$2500,1)&gt;0),"","Yes"))</f>
      </c>
      <c r="AI61">
        <f>IF($AH61="Yes",$AG61,"")</f>
      </c>
      <c r="AJ61">
        <f>IF($AI61="","",$AI61+ROW()/1000000)</f>
      </c>
      <c r="AK61">
        <f>IF(OR($A61="",$P61="Yes",N($AG61)=0),"",$AG61+ROW()/1000000)</f>
      </c>
      <c r="AL61" t="str">
        <f>IF($A61="","",INDEX(games!$J:$J,ROW())&amp;"")</f>
      </c>
    </row>
    <row r="62">
      <c r="A62" t="str">
        <f>IF(TRIM(INDEX(games!$A:$A,ROW()))="","",TRIM(INDEX(games!$A:$A,ROW())))</f>
      </c>
      <c r="B62">
        <f>IF(OR($A62="",INDEX(games!$B:$B,ROW())=""),"",INDEX(games!$B:$B,ROW()))</f>
      </c>
      <c r="C62" t="str">
        <f>IF(OR($A62="",INDEX(games!$C:$C,ROW())=""),"",INDEX(games!$C:$C,ROW()))</f>
      </c>
      <c r="D62">
        <f>IF($A62="","",COUNTIF($W$2:$W$2500,$A62)+COUNTIF($X$2:$X$2500,$A62))</f>
      </c>
      <c r="E62">
        <f>IF($A62="","",IFERROR(MATCH($C62,$R$2:$R$5,0),0))</f>
      </c>
      <c r="F62">
        <f>IF($A62="","",MOD(ROW(),34))</f>
      </c>
      <c r="G62">
        <f>IF($A62="",NA(),IF($C62="Action",$B62,NA()))</f>
      </c>
      <c r="H62">
        <f>IF($A62="",NA(),IF($C62="Action",1+$F62*0.023,NA()))</f>
      </c>
      <c r="I62">
        <f>IF($A62="",NA(),IF($C62="Strategy",$B62,NA()))</f>
      </c>
      <c r="J62">
        <f>IF($A62="",NA(),IF($C62="Strategy",2+$F62*0.023,NA()))</f>
      </c>
      <c r="K62">
        <f>IF($A62="",NA(),IF($C62="Deckbuilder",$B62,NA()))</f>
      </c>
      <c r="L62">
        <f>IF($A62="",NA(),IF($C62="Deckbuilder",3+$F62*0.023,NA()))</f>
      </c>
      <c r="M62">
        <f>IF($A62="",NA(),IF($C62="Traditional",$B62,NA()))</f>
      </c>
      <c r="N62">
        <f>IF($A62="",NA(),IF($C62="Traditional",4+$F62*0.023,NA()))</f>
      </c>
      <c r="O62">
        <f>IF($A62="","",$D62+ROW()/1000000)</f>
      </c>
      <c r="P62" t="str">
        <f>IF(OR($A62="",INDEX(games!$H:$H,ROW())=""),"",INDEX(games!$H:$H,ROW()))</f>
      </c>
      <c r="Q62">
        <f>IF(OR($A62="",$P62&lt;&gt;"Yes"),"",$D62+ROW()/1000000)</f>
      </c>
      <c r="T62">
        <f>IF($Y62="","",INDEX($B$2:$B$1500,$Y62))</f>
      </c>
      <c r="U62">
        <f>IF($Z62="","",INDEX($B$2:$B$1500,$Z62))</f>
      </c>
      <c r="V62">
        <f>IF(OR($T62="",$U62=""),"",$U62-$T62)</f>
      </c>
      <c r="W62" t="str">
        <f>IF(TRIM(INDEX(connections!$A:$A,ROW()))="","",TRIM(INDEX(connections!$A:$A,ROW())))</f>
      </c>
      <c r="X62" t="str">
        <f>IF($W62="","",TRIM(INDEX(connections!$B:$B,ROW())))</f>
      </c>
      <c r="Y62">
        <f>IF($W62="","",IFERROR(MATCH($W62,$A$2:$A$1500,0),""))</f>
      </c>
      <c r="Z62">
        <f>IF($X62="","",IFERROR(MATCH($X62,$A$2:$A$1500,0),""))</f>
      </c>
      <c r="AA62" t="str">
        <f>IF($Y62="","",INDEX($P$2:$P$1500,$Y62))</f>
      </c>
      <c r="AB62" t="str">
        <f>IF($Z62="","",INDEX($P$2:$P$1500,$Z62))</f>
      </c>
      <c r="AC62">
        <f>IF(AND($AA62="Yes",$AB62="Yes"),1,"")</f>
      </c>
      <c r="AD62">
        <f>IF(OR($Y62="",$Z62=""),"",IF(INDEX($C$2:$C$1500,$Y62)=INDEX($C$2:$C$1500,$Z62),0,1))</f>
      </c>
      <c r="AE62">
        <f>IF($AC62&lt;&gt;1,"",IF(AND(INDEX($AG$2:$AG$1500,$Y62)=1,INDEX($AG$2:$AG$1500,$Z62)=1),1,""))</f>
      </c>
      <c r="AG62">
        <f>IF($A62="","",COUNTIFS($W$2:$W$2500,$A62,$AB$2:$AB$2500,"Yes")+COUNTIFS($X$2:$X$2500,$A62,$AA$2:$AA$2500,"Yes"))</f>
      </c>
      <c r="AH62" t="str">
        <f>IF(OR($P62&lt;&gt;"Yes",N($AG62)=0),"",IF(AND($AG62=1,COUNTIFS($W$2:$W$2500,$A62,$AE$2:$AE$2500,1)+COUNTIFS($X$2:$X$2500,$A62,$AE$2:$AE$2500,1)&gt;0),"","Yes"))</f>
      </c>
      <c r="AI62">
        <f>IF($AH62="Yes",$AG62,"")</f>
      </c>
      <c r="AJ62">
        <f>IF($AI62="","",$AI62+ROW()/1000000)</f>
      </c>
      <c r="AK62">
        <f>IF(OR($A62="",$P62="Yes",N($AG62)=0),"",$AG62+ROW()/1000000)</f>
      </c>
      <c r="AL62" t="str">
        <f>IF($A62="","",INDEX(games!$J:$J,ROW())&amp;"")</f>
      </c>
    </row>
    <row r="63">
      <c r="A63" t="str">
        <f>IF(TRIM(INDEX(games!$A:$A,ROW()))="","",TRIM(INDEX(games!$A:$A,ROW())))</f>
      </c>
      <c r="B63">
        <f>IF(OR($A63="",INDEX(games!$B:$B,ROW())=""),"",INDEX(games!$B:$B,ROW()))</f>
      </c>
      <c r="C63" t="str">
        <f>IF(OR($A63="",INDEX(games!$C:$C,ROW())=""),"",INDEX(games!$C:$C,ROW()))</f>
      </c>
      <c r="D63">
        <f>IF($A63="","",COUNTIF($W$2:$W$2500,$A63)+COUNTIF($X$2:$X$2500,$A63))</f>
      </c>
      <c r="E63">
        <f>IF($A63="","",IFERROR(MATCH($C63,$R$2:$R$5,0),0))</f>
      </c>
      <c r="F63">
        <f>IF($A63="","",MOD(ROW(),34))</f>
      </c>
      <c r="G63">
        <f>IF($A63="",NA(),IF($C63="Action",$B63,NA()))</f>
      </c>
      <c r="H63">
        <f>IF($A63="",NA(),IF($C63="Action",1+$F63*0.023,NA()))</f>
      </c>
      <c r="I63">
        <f>IF($A63="",NA(),IF($C63="Strategy",$B63,NA()))</f>
      </c>
      <c r="J63">
        <f>IF($A63="",NA(),IF($C63="Strategy",2+$F63*0.023,NA()))</f>
      </c>
      <c r="K63">
        <f>IF($A63="",NA(),IF($C63="Deckbuilder",$B63,NA()))</f>
      </c>
      <c r="L63">
        <f>IF($A63="",NA(),IF($C63="Deckbuilder",3+$F63*0.023,NA()))</f>
      </c>
      <c r="M63">
        <f>IF($A63="",NA(),IF($C63="Traditional",$B63,NA()))</f>
      </c>
      <c r="N63">
        <f>IF($A63="",NA(),IF($C63="Traditional",4+$F63*0.023,NA()))</f>
      </c>
      <c r="O63">
        <f>IF($A63="","",$D63+ROW()/1000000)</f>
      </c>
      <c r="P63" t="str">
        <f>IF(OR($A63="",INDEX(games!$H:$H,ROW())=""),"",INDEX(games!$H:$H,ROW()))</f>
      </c>
      <c r="Q63">
        <f>IF(OR($A63="",$P63&lt;&gt;"Yes"),"",$D63+ROW()/1000000)</f>
      </c>
      <c r="T63">
        <f>IF($Y63="","",INDEX($B$2:$B$1500,$Y63))</f>
      </c>
      <c r="U63">
        <f>IF($Z63="","",INDEX($B$2:$B$1500,$Z63))</f>
      </c>
      <c r="V63">
        <f>IF(OR($T63="",$U63=""),"",$U63-$T63)</f>
      </c>
      <c r="W63" t="str">
        <f>IF(TRIM(INDEX(connections!$A:$A,ROW()))="","",TRIM(INDEX(connections!$A:$A,ROW())))</f>
      </c>
      <c r="X63" t="str">
        <f>IF($W63="","",TRIM(INDEX(connections!$B:$B,ROW())))</f>
      </c>
      <c r="Y63">
        <f>IF($W63="","",IFERROR(MATCH($W63,$A$2:$A$1500,0),""))</f>
      </c>
      <c r="Z63">
        <f>IF($X63="","",IFERROR(MATCH($X63,$A$2:$A$1500,0),""))</f>
      </c>
      <c r="AA63" t="str">
        <f>IF($Y63="","",INDEX($P$2:$P$1500,$Y63))</f>
      </c>
      <c r="AB63" t="str">
        <f>IF($Z63="","",INDEX($P$2:$P$1500,$Z63))</f>
      </c>
      <c r="AC63">
        <f>IF(AND($AA63="Yes",$AB63="Yes"),1,"")</f>
      </c>
      <c r="AD63">
        <f>IF(OR($Y63="",$Z63=""),"",IF(INDEX($C$2:$C$1500,$Y63)=INDEX($C$2:$C$1500,$Z63),0,1))</f>
      </c>
      <c r="AE63">
        <f>IF($AC63&lt;&gt;1,"",IF(AND(INDEX($AG$2:$AG$1500,$Y63)=1,INDEX($AG$2:$AG$1500,$Z63)=1),1,""))</f>
      </c>
      <c r="AG63">
        <f>IF($A63="","",COUNTIFS($W$2:$W$2500,$A63,$AB$2:$AB$2500,"Yes")+COUNTIFS($X$2:$X$2500,$A63,$AA$2:$AA$2500,"Yes"))</f>
      </c>
      <c r="AH63" t="str">
        <f>IF(OR($P63&lt;&gt;"Yes",N($AG63)=0),"",IF(AND($AG63=1,COUNTIFS($W$2:$W$2500,$A63,$AE$2:$AE$2500,1)+COUNTIFS($X$2:$X$2500,$A63,$AE$2:$AE$2500,1)&gt;0),"","Yes"))</f>
      </c>
      <c r="AI63">
        <f>IF($AH63="Yes",$AG63,"")</f>
      </c>
      <c r="AJ63">
        <f>IF($AI63="","",$AI63+ROW()/1000000)</f>
      </c>
      <c r="AK63">
        <f>IF(OR($A63="",$P63="Yes",N($AG63)=0),"",$AG63+ROW()/1000000)</f>
      </c>
      <c r="AL63" t="str">
        <f>IF($A63="","",INDEX(games!$J:$J,ROW())&amp;"")</f>
      </c>
    </row>
    <row r="64">
      <c r="A64" t="str">
        <f>IF(TRIM(INDEX(games!$A:$A,ROW()))="","",TRIM(INDEX(games!$A:$A,ROW())))</f>
      </c>
      <c r="B64">
        <f>IF(OR($A64="",INDEX(games!$B:$B,ROW())=""),"",INDEX(games!$B:$B,ROW()))</f>
      </c>
      <c r="C64" t="str">
        <f>IF(OR($A64="",INDEX(games!$C:$C,ROW())=""),"",INDEX(games!$C:$C,ROW()))</f>
      </c>
      <c r="D64">
        <f>IF($A64="","",COUNTIF($W$2:$W$2500,$A64)+COUNTIF($X$2:$X$2500,$A64))</f>
      </c>
      <c r="E64">
        <f>IF($A64="","",IFERROR(MATCH($C64,$R$2:$R$5,0),0))</f>
      </c>
      <c r="F64">
        <f>IF($A64="","",MOD(ROW(),34))</f>
      </c>
      <c r="G64">
        <f>IF($A64="",NA(),IF($C64="Action",$B64,NA()))</f>
      </c>
      <c r="H64">
        <f>IF($A64="",NA(),IF($C64="Action",1+$F64*0.023,NA()))</f>
      </c>
      <c r="I64">
        <f>IF($A64="",NA(),IF($C64="Strategy",$B64,NA()))</f>
      </c>
      <c r="J64">
        <f>IF($A64="",NA(),IF($C64="Strategy",2+$F64*0.023,NA()))</f>
      </c>
      <c r="K64">
        <f>IF($A64="",NA(),IF($C64="Deckbuilder",$B64,NA()))</f>
      </c>
      <c r="L64">
        <f>IF($A64="",NA(),IF($C64="Deckbuilder",3+$F64*0.023,NA()))</f>
      </c>
      <c r="M64">
        <f>IF($A64="",NA(),IF($C64="Traditional",$B64,NA()))</f>
      </c>
      <c r="N64">
        <f>IF($A64="",NA(),IF($C64="Traditional",4+$F64*0.023,NA()))</f>
      </c>
      <c r="O64">
        <f>IF($A64="","",$D64+ROW()/1000000)</f>
      </c>
      <c r="P64" t="str">
        <f>IF(OR($A64="",INDEX(games!$H:$H,ROW())=""),"",INDEX(games!$H:$H,ROW()))</f>
      </c>
      <c r="Q64">
        <f>IF(OR($A64="",$P64&lt;&gt;"Yes"),"",$D64+ROW()/1000000)</f>
      </c>
      <c r="T64">
        <f>IF($Y64="","",INDEX($B$2:$B$1500,$Y64))</f>
      </c>
      <c r="U64">
        <f>IF($Z64="","",INDEX($B$2:$B$1500,$Z64))</f>
      </c>
      <c r="V64">
        <f>IF(OR($T64="",$U64=""),"",$U64-$T64)</f>
      </c>
      <c r="W64" t="str">
        <f>IF(TRIM(INDEX(connections!$A:$A,ROW()))="","",TRIM(INDEX(connections!$A:$A,ROW())))</f>
      </c>
      <c r="X64" t="str">
        <f>IF($W64="","",TRIM(INDEX(connections!$B:$B,ROW())))</f>
      </c>
      <c r="Y64">
        <f>IF($W64="","",IFERROR(MATCH($W64,$A$2:$A$1500,0),""))</f>
      </c>
      <c r="Z64">
        <f>IF($X64="","",IFERROR(MATCH($X64,$A$2:$A$1500,0),""))</f>
      </c>
      <c r="AA64" t="str">
        <f>IF($Y64="","",INDEX($P$2:$P$1500,$Y64))</f>
      </c>
      <c r="AB64" t="str">
        <f>IF($Z64="","",INDEX($P$2:$P$1500,$Z64))</f>
      </c>
      <c r="AC64">
        <f>IF(AND($AA64="Yes",$AB64="Yes"),1,"")</f>
      </c>
      <c r="AD64">
        <f>IF(OR($Y64="",$Z64=""),"",IF(INDEX($C$2:$C$1500,$Y64)=INDEX($C$2:$C$1500,$Z64),0,1))</f>
      </c>
      <c r="AE64">
        <f>IF($AC64&lt;&gt;1,"",IF(AND(INDEX($AG$2:$AG$1500,$Y64)=1,INDEX($AG$2:$AG$1500,$Z64)=1),1,""))</f>
      </c>
      <c r="AG64">
        <f>IF($A64="","",COUNTIFS($W$2:$W$2500,$A64,$AB$2:$AB$2500,"Yes")+COUNTIFS($X$2:$X$2500,$A64,$AA$2:$AA$2500,"Yes"))</f>
      </c>
      <c r="AH64" t="str">
        <f>IF(OR($P64&lt;&gt;"Yes",N($AG64)=0),"",IF(AND($AG64=1,COUNTIFS($W$2:$W$2500,$A64,$AE$2:$AE$2500,1)+COUNTIFS($X$2:$X$2500,$A64,$AE$2:$AE$2500,1)&gt;0),"","Yes"))</f>
      </c>
      <c r="AI64">
        <f>IF($AH64="Yes",$AG64,"")</f>
      </c>
      <c r="AJ64">
        <f>IF($AI64="","",$AI64+ROW()/1000000)</f>
      </c>
      <c r="AK64">
        <f>IF(OR($A64="",$P64="Yes",N($AG64)=0),"",$AG64+ROW()/1000000)</f>
      </c>
      <c r="AL64" t="str">
        <f>IF($A64="","",INDEX(games!$J:$J,ROW())&amp;"")</f>
      </c>
    </row>
    <row r="65">
      <c r="A65" t="str">
        <f>IF(TRIM(INDEX(games!$A:$A,ROW()))="","",TRIM(INDEX(games!$A:$A,ROW())))</f>
      </c>
      <c r="B65">
        <f>IF(OR($A65="",INDEX(games!$B:$B,ROW())=""),"",INDEX(games!$B:$B,ROW()))</f>
      </c>
      <c r="C65" t="str">
        <f>IF(OR($A65="",INDEX(games!$C:$C,ROW())=""),"",INDEX(games!$C:$C,ROW()))</f>
      </c>
      <c r="D65">
        <f>IF($A65="","",COUNTIF($W$2:$W$2500,$A65)+COUNTIF($X$2:$X$2500,$A65))</f>
      </c>
      <c r="E65">
        <f>IF($A65="","",IFERROR(MATCH($C65,$R$2:$R$5,0),0))</f>
      </c>
      <c r="F65">
        <f>IF($A65="","",MOD(ROW(),34))</f>
      </c>
      <c r="G65">
        <f>IF($A65="",NA(),IF($C65="Action",$B65,NA()))</f>
      </c>
      <c r="H65">
        <f>IF($A65="",NA(),IF($C65="Action",1+$F65*0.023,NA()))</f>
      </c>
      <c r="I65">
        <f>IF($A65="",NA(),IF($C65="Strategy",$B65,NA()))</f>
      </c>
      <c r="J65">
        <f>IF($A65="",NA(),IF($C65="Strategy",2+$F65*0.023,NA()))</f>
      </c>
      <c r="K65">
        <f>IF($A65="",NA(),IF($C65="Deckbuilder",$B65,NA()))</f>
      </c>
      <c r="L65">
        <f>IF($A65="",NA(),IF($C65="Deckbuilder",3+$F65*0.023,NA()))</f>
      </c>
      <c r="M65">
        <f>IF($A65="",NA(),IF($C65="Traditional",$B65,NA()))</f>
      </c>
      <c r="N65">
        <f>IF($A65="",NA(),IF($C65="Traditional",4+$F65*0.023,NA()))</f>
      </c>
      <c r="O65">
        <f>IF($A65="","",$D65+ROW()/1000000)</f>
      </c>
      <c r="P65" t="str">
        <f>IF(OR($A65="",INDEX(games!$H:$H,ROW())=""),"",INDEX(games!$H:$H,ROW()))</f>
      </c>
      <c r="Q65">
        <f>IF(OR($A65="",$P65&lt;&gt;"Yes"),"",$D65+ROW()/1000000)</f>
      </c>
      <c r="T65">
        <f>IF($Y65="","",INDEX($B$2:$B$1500,$Y65))</f>
      </c>
      <c r="U65">
        <f>IF($Z65="","",INDEX($B$2:$B$1500,$Z65))</f>
      </c>
      <c r="V65">
        <f>IF(OR($T65="",$U65=""),"",$U65-$T65)</f>
      </c>
      <c r="W65" t="str">
        <f>IF(TRIM(INDEX(connections!$A:$A,ROW()))="","",TRIM(INDEX(connections!$A:$A,ROW())))</f>
      </c>
      <c r="X65" t="str">
        <f>IF($W65="","",TRIM(INDEX(connections!$B:$B,ROW())))</f>
      </c>
      <c r="Y65">
        <f>IF($W65="","",IFERROR(MATCH($W65,$A$2:$A$1500,0),""))</f>
      </c>
      <c r="Z65">
        <f>IF($X65="","",IFERROR(MATCH($X65,$A$2:$A$1500,0),""))</f>
      </c>
      <c r="AA65" t="str">
        <f>IF($Y65="","",INDEX($P$2:$P$1500,$Y65))</f>
      </c>
      <c r="AB65" t="str">
        <f>IF($Z65="","",INDEX($P$2:$P$1500,$Z65))</f>
      </c>
      <c r="AC65">
        <f>IF(AND($AA65="Yes",$AB65="Yes"),1,"")</f>
      </c>
      <c r="AD65">
        <f>IF(OR($Y65="",$Z65=""),"",IF(INDEX($C$2:$C$1500,$Y65)=INDEX($C$2:$C$1500,$Z65),0,1))</f>
      </c>
      <c r="AE65">
        <f>IF($AC65&lt;&gt;1,"",IF(AND(INDEX($AG$2:$AG$1500,$Y65)=1,INDEX($AG$2:$AG$1500,$Z65)=1),1,""))</f>
      </c>
      <c r="AG65">
        <f>IF($A65="","",COUNTIFS($W$2:$W$2500,$A65,$AB$2:$AB$2500,"Yes")+COUNTIFS($X$2:$X$2500,$A65,$AA$2:$AA$2500,"Yes"))</f>
      </c>
      <c r="AH65" t="str">
        <f>IF(OR($P65&lt;&gt;"Yes",N($AG65)=0),"",IF(AND($AG65=1,COUNTIFS($W$2:$W$2500,$A65,$AE$2:$AE$2500,1)+COUNTIFS($X$2:$X$2500,$A65,$AE$2:$AE$2500,1)&gt;0),"","Yes"))</f>
      </c>
      <c r="AI65">
        <f>IF($AH65="Yes",$AG65,"")</f>
      </c>
      <c r="AJ65">
        <f>IF($AI65="","",$AI65+ROW()/1000000)</f>
      </c>
      <c r="AK65">
        <f>IF(OR($A65="",$P65="Yes",N($AG65)=0),"",$AG65+ROW()/1000000)</f>
      </c>
      <c r="AL65" t="str">
        <f>IF($A65="","",INDEX(games!$J:$J,ROW())&amp;"")</f>
      </c>
    </row>
    <row r="66">
      <c r="A66" t="str">
        <f>IF(TRIM(INDEX(games!$A:$A,ROW()))="","",TRIM(INDEX(games!$A:$A,ROW())))</f>
      </c>
      <c r="B66">
        <f>IF(OR($A66="",INDEX(games!$B:$B,ROW())=""),"",INDEX(games!$B:$B,ROW()))</f>
      </c>
      <c r="C66" t="str">
        <f>IF(OR($A66="",INDEX(games!$C:$C,ROW())=""),"",INDEX(games!$C:$C,ROW()))</f>
      </c>
      <c r="D66">
        <f>IF($A66="","",COUNTIF($W$2:$W$2500,$A66)+COUNTIF($X$2:$X$2500,$A66))</f>
      </c>
      <c r="E66">
        <f>IF($A66="","",IFERROR(MATCH($C66,$R$2:$R$5,0),0))</f>
      </c>
      <c r="F66">
        <f>IF($A66="","",MOD(ROW(),34))</f>
      </c>
      <c r="G66">
        <f>IF($A66="",NA(),IF($C66="Action",$B66,NA()))</f>
      </c>
      <c r="H66">
        <f>IF($A66="",NA(),IF($C66="Action",1+$F66*0.023,NA()))</f>
      </c>
      <c r="I66">
        <f>IF($A66="",NA(),IF($C66="Strategy",$B66,NA()))</f>
      </c>
      <c r="J66">
        <f>IF($A66="",NA(),IF($C66="Strategy",2+$F66*0.023,NA()))</f>
      </c>
      <c r="K66">
        <f>IF($A66="",NA(),IF($C66="Deckbuilder",$B66,NA()))</f>
      </c>
      <c r="L66">
        <f>IF($A66="",NA(),IF($C66="Deckbuilder",3+$F66*0.023,NA()))</f>
      </c>
      <c r="M66">
        <f>IF($A66="",NA(),IF($C66="Traditional",$B66,NA()))</f>
      </c>
      <c r="N66">
        <f>IF($A66="",NA(),IF($C66="Traditional",4+$F66*0.023,NA()))</f>
      </c>
      <c r="O66">
        <f>IF($A66="","",$D66+ROW()/1000000)</f>
      </c>
      <c r="P66" t="str">
        <f>IF(OR($A66="",INDEX(games!$H:$H,ROW())=""),"",INDEX(games!$H:$H,ROW()))</f>
      </c>
      <c r="Q66">
        <f>IF(OR($A66="",$P66&lt;&gt;"Yes"),"",$D66+ROW()/1000000)</f>
      </c>
      <c r="T66">
        <f>IF($Y66="","",INDEX($B$2:$B$1500,$Y66))</f>
      </c>
      <c r="U66">
        <f>IF($Z66="","",INDEX($B$2:$B$1500,$Z66))</f>
      </c>
      <c r="V66">
        <f>IF(OR($T66="",$U66=""),"",$U66-$T66)</f>
      </c>
      <c r="W66" t="str">
        <f>IF(TRIM(INDEX(connections!$A:$A,ROW()))="","",TRIM(INDEX(connections!$A:$A,ROW())))</f>
      </c>
      <c r="X66" t="str">
        <f>IF($W66="","",TRIM(INDEX(connections!$B:$B,ROW())))</f>
      </c>
      <c r="Y66">
        <f>IF($W66="","",IFERROR(MATCH($W66,$A$2:$A$1500,0),""))</f>
      </c>
      <c r="Z66">
        <f>IF($X66="","",IFERROR(MATCH($X66,$A$2:$A$1500,0),""))</f>
      </c>
      <c r="AA66" t="str">
        <f>IF($Y66="","",INDEX($P$2:$P$1500,$Y66))</f>
      </c>
      <c r="AB66" t="str">
        <f>IF($Z66="","",INDEX($P$2:$P$1500,$Z66))</f>
      </c>
      <c r="AC66">
        <f>IF(AND($AA66="Yes",$AB66="Yes"),1,"")</f>
      </c>
      <c r="AD66">
        <f>IF(OR($Y66="",$Z66=""),"",IF(INDEX($C$2:$C$1500,$Y66)=INDEX($C$2:$C$1500,$Z66),0,1))</f>
      </c>
      <c r="AE66">
        <f>IF($AC66&lt;&gt;1,"",IF(AND(INDEX($AG$2:$AG$1500,$Y66)=1,INDEX($AG$2:$AG$1500,$Z66)=1),1,""))</f>
      </c>
      <c r="AG66">
        <f>IF($A66="","",COUNTIFS($W$2:$W$2500,$A66,$AB$2:$AB$2500,"Yes")+COUNTIFS($X$2:$X$2500,$A66,$AA$2:$AA$2500,"Yes"))</f>
      </c>
      <c r="AH66" t="str">
        <f>IF(OR($P66&lt;&gt;"Yes",N($AG66)=0),"",IF(AND($AG66=1,COUNTIFS($W$2:$W$2500,$A66,$AE$2:$AE$2500,1)+COUNTIFS($X$2:$X$2500,$A66,$AE$2:$AE$2500,1)&gt;0),"","Yes"))</f>
      </c>
      <c r="AI66">
        <f>IF($AH66="Yes",$AG66,"")</f>
      </c>
      <c r="AJ66">
        <f>IF($AI66="","",$AI66+ROW()/1000000)</f>
      </c>
      <c r="AK66">
        <f>IF(OR($A66="",$P66="Yes",N($AG66)=0),"",$AG66+ROW()/1000000)</f>
      </c>
      <c r="AL66" t="str">
        <f>IF($A66="","",INDEX(games!$J:$J,ROW())&amp;"")</f>
      </c>
    </row>
    <row r="67">
      <c r="A67" t="str">
        <f>IF(TRIM(INDEX(games!$A:$A,ROW()))="","",TRIM(INDEX(games!$A:$A,ROW())))</f>
      </c>
      <c r="B67">
        <f>IF(OR($A67="",INDEX(games!$B:$B,ROW())=""),"",INDEX(games!$B:$B,ROW()))</f>
      </c>
      <c r="C67" t="str">
        <f>IF(OR($A67="",INDEX(games!$C:$C,ROW())=""),"",INDEX(games!$C:$C,ROW()))</f>
      </c>
      <c r="D67">
        <f>IF($A67="","",COUNTIF($W$2:$W$2500,$A67)+COUNTIF($X$2:$X$2500,$A67))</f>
      </c>
      <c r="E67">
        <f>IF($A67="","",IFERROR(MATCH($C67,$R$2:$R$5,0),0))</f>
      </c>
      <c r="F67">
        <f>IF($A67="","",MOD(ROW(),34))</f>
      </c>
      <c r="G67">
        <f>IF($A67="",NA(),IF($C67="Action",$B67,NA()))</f>
      </c>
      <c r="H67">
        <f>IF($A67="",NA(),IF($C67="Action",1+$F67*0.023,NA()))</f>
      </c>
      <c r="I67">
        <f>IF($A67="",NA(),IF($C67="Strategy",$B67,NA()))</f>
      </c>
      <c r="J67">
        <f>IF($A67="",NA(),IF($C67="Strategy",2+$F67*0.023,NA()))</f>
      </c>
      <c r="K67">
        <f>IF($A67="",NA(),IF($C67="Deckbuilder",$B67,NA()))</f>
      </c>
      <c r="L67">
        <f>IF($A67="",NA(),IF($C67="Deckbuilder",3+$F67*0.023,NA()))</f>
      </c>
      <c r="M67">
        <f>IF($A67="",NA(),IF($C67="Traditional",$B67,NA()))</f>
      </c>
      <c r="N67">
        <f>IF($A67="",NA(),IF($C67="Traditional",4+$F67*0.023,NA()))</f>
      </c>
      <c r="O67">
        <f>IF($A67="","",$D67+ROW()/1000000)</f>
      </c>
      <c r="P67" t="str">
        <f>IF(OR($A67="",INDEX(games!$H:$H,ROW())=""),"",INDEX(games!$H:$H,ROW()))</f>
      </c>
      <c r="Q67">
        <f>IF(OR($A67="",$P67&lt;&gt;"Yes"),"",$D67+ROW()/1000000)</f>
      </c>
      <c r="T67">
        <f>IF($Y67="","",INDEX($B$2:$B$1500,$Y67))</f>
      </c>
      <c r="U67">
        <f>IF($Z67="","",INDEX($B$2:$B$1500,$Z67))</f>
      </c>
      <c r="V67">
        <f>IF(OR($T67="",$U67=""),"",$U67-$T67)</f>
      </c>
      <c r="W67" t="str">
        <f>IF(TRIM(INDEX(connections!$A:$A,ROW()))="","",TRIM(INDEX(connections!$A:$A,ROW())))</f>
      </c>
      <c r="X67" t="str">
        <f>IF($W67="","",TRIM(INDEX(connections!$B:$B,ROW())))</f>
      </c>
      <c r="Y67">
        <f>IF($W67="","",IFERROR(MATCH($W67,$A$2:$A$1500,0),""))</f>
      </c>
      <c r="Z67">
        <f>IF($X67="","",IFERROR(MATCH($X67,$A$2:$A$1500,0),""))</f>
      </c>
      <c r="AA67" t="str">
        <f>IF($Y67="","",INDEX($P$2:$P$1500,$Y67))</f>
      </c>
      <c r="AB67" t="str">
        <f>IF($Z67="","",INDEX($P$2:$P$1500,$Z67))</f>
      </c>
      <c r="AC67">
        <f>IF(AND($AA67="Yes",$AB67="Yes"),1,"")</f>
      </c>
      <c r="AD67">
        <f>IF(OR($Y67="",$Z67=""),"",IF(INDEX($C$2:$C$1500,$Y67)=INDEX($C$2:$C$1500,$Z67),0,1))</f>
      </c>
      <c r="AE67">
        <f>IF($AC67&lt;&gt;1,"",IF(AND(INDEX($AG$2:$AG$1500,$Y67)=1,INDEX($AG$2:$AG$1500,$Z67)=1),1,""))</f>
      </c>
      <c r="AG67">
        <f>IF($A67="","",COUNTIFS($W$2:$W$2500,$A67,$AB$2:$AB$2500,"Yes")+COUNTIFS($X$2:$X$2500,$A67,$AA$2:$AA$2500,"Yes"))</f>
      </c>
      <c r="AH67" t="str">
        <f>IF(OR($P67&lt;&gt;"Yes",N($AG67)=0),"",IF(AND($AG67=1,COUNTIFS($W$2:$W$2500,$A67,$AE$2:$AE$2500,1)+COUNTIFS($X$2:$X$2500,$A67,$AE$2:$AE$2500,1)&gt;0),"","Yes"))</f>
      </c>
      <c r="AI67">
        <f>IF($AH67="Yes",$AG67,"")</f>
      </c>
      <c r="AJ67">
        <f>IF($AI67="","",$AI67+ROW()/1000000)</f>
      </c>
      <c r="AK67">
        <f>IF(OR($A67="",$P67="Yes",N($AG67)=0),"",$AG67+ROW()/1000000)</f>
      </c>
      <c r="AL67" t="str">
        <f>IF($A67="","",INDEX(games!$J:$J,ROW())&amp;"")</f>
      </c>
    </row>
    <row r="68">
      <c r="A68" t="str">
        <f>IF(TRIM(INDEX(games!$A:$A,ROW()))="","",TRIM(INDEX(games!$A:$A,ROW())))</f>
      </c>
      <c r="B68">
        <f>IF(OR($A68="",INDEX(games!$B:$B,ROW())=""),"",INDEX(games!$B:$B,ROW()))</f>
      </c>
      <c r="C68" t="str">
        <f>IF(OR($A68="",INDEX(games!$C:$C,ROW())=""),"",INDEX(games!$C:$C,ROW()))</f>
      </c>
      <c r="D68">
        <f>IF($A68="","",COUNTIF($W$2:$W$2500,$A68)+COUNTIF($X$2:$X$2500,$A68))</f>
      </c>
      <c r="E68">
        <f>IF($A68="","",IFERROR(MATCH($C68,$R$2:$R$5,0),0))</f>
      </c>
      <c r="F68">
        <f>IF($A68="","",MOD(ROW(),34))</f>
      </c>
      <c r="G68">
        <f>IF($A68="",NA(),IF($C68="Action",$B68,NA()))</f>
      </c>
      <c r="H68">
        <f>IF($A68="",NA(),IF($C68="Action",1+$F68*0.023,NA()))</f>
      </c>
      <c r="I68">
        <f>IF($A68="",NA(),IF($C68="Strategy",$B68,NA()))</f>
      </c>
      <c r="J68">
        <f>IF($A68="",NA(),IF($C68="Strategy",2+$F68*0.023,NA()))</f>
      </c>
      <c r="K68">
        <f>IF($A68="",NA(),IF($C68="Deckbuilder",$B68,NA()))</f>
      </c>
      <c r="L68">
        <f>IF($A68="",NA(),IF($C68="Deckbuilder",3+$F68*0.023,NA()))</f>
      </c>
      <c r="M68">
        <f>IF($A68="",NA(),IF($C68="Traditional",$B68,NA()))</f>
      </c>
      <c r="N68">
        <f>IF($A68="",NA(),IF($C68="Traditional",4+$F68*0.023,NA()))</f>
      </c>
      <c r="O68">
        <f>IF($A68="","",$D68+ROW()/1000000)</f>
      </c>
      <c r="P68" t="str">
        <f>IF(OR($A68="",INDEX(games!$H:$H,ROW())=""),"",INDEX(games!$H:$H,ROW()))</f>
      </c>
      <c r="Q68">
        <f>IF(OR($A68="",$P68&lt;&gt;"Yes"),"",$D68+ROW()/1000000)</f>
      </c>
      <c r="T68">
        <f>IF($Y68="","",INDEX($B$2:$B$1500,$Y68))</f>
      </c>
      <c r="U68">
        <f>IF($Z68="","",INDEX($B$2:$B$1500,$Z68))</f>
      </c>
      <c r="V68">
        <f>IF(OR($T68="",$U68=""),"",$U68-$T68)</f>
      </c>
      <c r="W68" t="str">
        <f>IF(TRIM(INDEX(connections!$A:$A,ROW()))="","",TRIM(INDEX(connections!$A:$A,ROW())))</f>
      </c>
      <c r="X68" t="str">
        <f>IF($W68="","",TRIM(INDEX(connections!$B:$B,ROW())))</f>
      </c>
      <c r="Y68">
        <f>IF($W68="","",IFERROR(MATCH($W68,$A$2:$A$1500,0),""))</f>
      </c>
      <c r="Z68">
        <f>IF($X68="","",IFERROR(MATCH($X68,$A$2:$A$1500,0),""))</f>
      </c>
      <c r="AA68" t="str">
        <f>IF($Y68="","",INDEX($P$2:$P$1500,$Y68))</f>
      </c>
      <c r="AB68" t="str">
        <f>IF($Z68="","",INDEX($P$2:$P$1500,$Z68))</f>
      </c>
      <c r="AC68">
        <f>IF(AND($AA68="Yes",$AB68="Yes"),1,"")</f>
      </c>
      <c r="AD68">
        <f>IF(OR($Y68="",$Z68=""),"",IF(INDEX($C$2:$C$1500,$Y68)=INDEX($C$2:$C$1500,$Z68),0,1))</f>
      </c>
      <c r="AE68">
        <f>IF($AC68&lt;&gt;1,"",IF(AND(INDEX($AG$2:$AG$1500,$Y68)=1,INDEX($AG$2:$AG$1500,$Z68)=1),1,""))</f>
      </c>
      <c r="AG68">
        <f>IF($A68="","",COUNTIFS($W$2:$W$2500,$A68,$AB$2:$AB$2500,"Yes")+COUNTIFS($X$2:$X$2500,$A68,$AA$2:$AA$2500,"Yes"))</f>
      </c>
      <c r="AH68" t="str">
        <f>IF(OR($P68&lt;&gt;"Yes",N($AG68)=0),"",IF(AND($AG68=1,COUNTIFS($W$2:$W$2500,$A68,$AE$2:$AE$2500,1)+COUNTIFS($X$2:$X$2500,$A68,$AE$2:$AE$2500,1)&gt;0),"","Yes"))</f>
      </c>
      <c r="AI68">
        <f>IF($AH68="Yes",$AG68,"")</f>
      </c>
      <c r="AJ68">
        <f>IF($AI68="","",$AI68+ROW()/1000000)</f>
      </c>
      <c r="AK68">
        <f>IF(OR($A68="",$P68="Yes",N($AG68)=0),"",$AG68+ROW()/1000000)</f>
      </c>
      <c r="AL68" t="str">
        <f>IF($A68="","",INDEX(games!$J:$J,ROW())&amp;"")</f>
      </c>
    </row>
    <row r="69">
      <c r="A69" t="str">
        <f>IF(TRIM(INDEX(games!$A:$A,ROW()))="","",TRIM(INDEX(games!$A:$A,ROW())))</f>
      </c>
      <c r="B69">
        <f>IF(OR($A69="",INDEX(games!$B:$B,ROW())=""),"",INDEX(games!$B:$B,ROW()))</f>
      </c>
      <c r="C69" t="str">
        <f>IF(OR($A69="",INDEX(games!$C:$C,ROW())=""),"",INDEX(games!$C:$C,ROW()))</f>
      </c>
      <c r="D69">
        <f>IF($A69="","",COUNTIF($W$2:$W$2500,$A69)+COUNTIF($X$2:$X$2500,$A69))</f>
      </c>
      <c r="E69">
        <f>IF($A69="","",IFERROR(MATCH($C69,$R$2:$R$5,0),0))</f>
      </c>
      <c r="F69">
        <f>IF($A69="","",MOD(ROW(),34))</f>
      </c>
      <c r="G69">
        <f>IF($A69="",NA(),IF($C69="Action",$B69,NA()))</f>
      </c>
      <c r="H69">
        <f>IF($A69="",NA(),IF($C69="Action",1+$F69*0.023,NA()))</f>
      </c>
      <c r="I69">
        <f>IF($A69="",NA(),IF($C69="Strategy",$B69,NA()))</f>
      </c>
      <c r="J69">
        <f>IF($A69="",NA(),IF($C69="Strategy",2+$F69*0.023,NA()))</f>
      </c>
      <c r="K69">
        <f>IF($A69="",NA(),IF($C69="Deckbuilder",$B69,NA()))</f>
      </c>
      <c r="L69">
        <f>IF($A69="",NA(),IF($C69="Deckbuilder",3+$F69*0.023,NA()))</f>
      </c>
      <c r="M69">
        <f>IF($A69="",NA(),IF($C69="Traditional",$B69,NA()))</f>
      </c>
      <c r="N69">
        <f>IF($A69="",NA(),IF($C69="Traditional",4+$F69*0.023,NA()))</f>
      </c>
      <c r="O69">
        <f>IF($A69="","",$D69+ROW()/1000000)</f>
      </c>
      <c r="P69" t="str">
        <f>IF(OR($A69="",INDEX(games!$H:$H,ROW())=""),"",INDEX(games!$H:$H,ROW()))</f>
      </c>
      <c r="Q69">
        <f>IF(OR($A69="",$P69&lt;&gt;"Yes"),"",$D69+ROW()/1000000)</f>
      </c>
      <c r="T69">
        <f>IF($Y69="","",INDEX($B$2:$B$1500,$Y69))</f>
      </c>
      <c r="U69">
        <f>IF($Z69="","",INDEX($B$2:$B$1500,$Z69))</f>
      </c>
      <c r="V69">
        <f>IF(OR($T69="",$U69=""),"",$U69-$T69)</f>
      </c>
      <c r="W69" t="str">
        <f>IF(TRIM(INDEX(connections!$A:$A,ROW()))="","",TRIM(INDEX(connections!$A:$A,ROW())))</f>
      </c>
      <c r="X69" t="str">
        <f>IF($W69="","",TRIM(INDEX(connections!$B:$B,ROW())))</f>
      </c>
      <c r="Y69">
        <f>IF($W69="","",IFERROR(MATCH($W69,$A$2:$A$1500,0),""))</f>
      </c>
      <c r="Z69">
        <f>IF($X69="","",IFERROR(MATCH($X69,$A$2:$A$1500,0),""))</f>
      </c>
      <c r="AA69" t="str">
        <f>IF($Y69="","",INDEX($P$2:$P$1500,$Y69))</f>
      </c>
      <c r="AB69" t="str">
        <f>IF($Z69="","",INDEX($P$2:$P$1500,$Z69))</f>
      </c>
      <c r="AC69">
        <f>IF(AND($AA69="Yes",$AB69="Yes"),1,"")</f>
      </c>
      <c r="AD69">
        <f>IF(OR($Y69="",$Z69=""),"",IF(INDEX($C$2:$C$1500,$Y69)=INDEX($C$2:$C$1500,$Z69),0,1))</f>
      </c>
      <c r="AE69">
        <f>IF($AC69&lt;&gt;1,"",IF(AND(INDEX($AG$2:$AG$1500,$Y69)=1,INDEX($AG$2:$AG$1500,$Z69)=1),1,""))</f>
      </c>
      <c r="AG69">
        <f>IF($A69="","",COUNTIFS($W$2:$W$2500,$A69,$AB$2:$AB$2500,"Yes")+COUNTIFS($X$2:$X$2500,$A69,$AA$2:$AA$2500,"Yes"))</f>
      </c>
      <c r="AH69" t="str">
        <f>IF(OR($P69&lt;&gt;"Yes",N($AG69)=0),"",IF(AND($AG69=1,COUNTIFS($W$2:$W$2500,$A69,$AE$2:$AE$2500,1)+COUNTIFS($X$2:$X$2500,$A69,$AE$2:$AE$2500,1)&gt;0),"","Yes"))</f>
      </c>
      <c r="AI69">
        <f>IF($AH69="Yes",$AG69,"")</f>
      </c>
      <c r="AJ69">
        <f>IF($AI69="","",$AI69+ROW()/1000000)</f>
      </c>
      <c r="AK69">
        <f>IF(OR($A69="",$P69="Yes",N($AG69)=0),"",$AG69+ROW()/1000000)</f>
      </c>
      <c r="AL69" t="str">
        <f>IF($A69="","",INDEX(games!$J:$J,ROW())&amp;"")</f>
      </c>
    </row>
    <row r="70">
      <c r="A70" t="str">
        <f>IF(TRIM(INDEX(games!$A:$A,ROW()))="","",TRIM(INDEX(games!$A:$A,ROW())))</f>
      </c>
      <c r="B70">
        <f>IF(OR($A70="",INDEX(games!$B:$B,ROW())=""),"",INDEX(games!$B:$B,ROW()))</f>
      </c>
      <c r="C70" t="str">
        <f>IF(OR($A70="",INDEX(games!$C:$C,ROW())=""),"",INDEX(games!$C:$C,ROW()))</f>
      </c>
      <c r="D70">
        <f>IF($A70="","",COUNTIF($W$2:$W$2500,$A70)+COUNTIF($X$2:$X$2500,$A70))</f>
      </c>
      <c r="E70">
        <f>IF($A70="","",IFERROR(MATCH($C70,$R$2:$R$5,0),0))</f>
      </c>
      <c r="F70">
        <f>IF($A70="","",MOD(ROW(),34))</f>
      </c>
      <c r="G70">
        <f>IF($A70="",NA(),IF($C70="Action",$B70,NA()))</f>
      </c>
      <c r="H70">
        <f>IF($A70="",NA(),IF($C70="Action",1+$F70*0.023,NA()))</f>
      </c>
      <c r="I70">
        <f>IF($A70="",NA(),IF($C70="Strategy",$B70,NA()))</f>
      </c>
      <c r="J70">
        <f>IF($A70="",NA(),IF($C70="Strategy",2+$F70*0.023,NA()))</f>
      </c>
      <c r="K70">
        <f>IF($A70="",NA(),IF($C70="Deckbuilder",$B70,NA()))</f>
      </c>
      <c r="L70">
        <f>IF($A70="",NA(),IF($C70="Deckbuilder",3+$F70*0.023,NA()))</f>
      </c>
      <c r="M70">
        <f>IF($A70="",NA(),IF($C70="Traditional",$B70,NA()))</f>
      </c>
      <c r="N70">
        <f>IF($A70="",NA(),IF($C70="Traditional",4+$F70*0.023,NA()))</f>
      </c>
      <c r="O70">
        <f>IF($A70="","",$D70+ROW()/1000000)</f>
      </c>
      <c r="P70" t="str">
        <f>IF(OR($A70="",INDEX(games!$H:$H,ROW())=""),"",INDEX(games!$H:$H,ROW()))</f>
      </c>
      <c r="Q70">
        <f>IF(OR($A70="",$P70&lt;&gt;"Yes"),"",$D70+ROW()/1000000)</f>
      </c>
      <c r="T70">
        <f>IF($Y70="","",INDEX($B$2:$B$1500,$Y70))</f>
      </c>
      <c r="U70">
        <f>IF($Z70="","",INDEX($B$2:$B$1500,$Z70))</f>
      </c>
      <c r="V70">
        <f>IF(OR($T70="",$U70=""),"",$U70-$T70)</f>
      </c>
      <c r="W70" t="str">
        <f>IF(TRIM(INDEX(connections!$A:$A,ROW()))="","",TRIM(INDEX(connections!$A:$A,ROW())))</f>
      </c>
      <c r="X70" t="str">
        <f>IF($W70="","",TRIM(INDEX(connections!$B:$B,ROW())))</f>
      </c>
      <c r="Y70">
        <f>IF($W70="","",IFERROR(MATCH($W70,$A$2:$A$1500,0),""))</f>
      </c>
      <c r="Z70">
        <f>IF($X70="","",IFERROR(MATCH($X70,$A$2:$A$1500,0),""))</f>
      </c>
      <c r="AA70" t="str">
        <f>IF($Y70="","",INDEX($P$2:$P$1500,$Y70))</f>
      </c>
      <c r="AB70" t="str">
        <f>IF($Z70="","",INDEX($P$2:$P$1500,$Z70))</f>
      </c>
      <c r="AC70">
        <f>IF(AND($AA70="Yes",$AB70="Yes"),1,"")</f>
      </c>
      <c r="AD70">
        <f>IF(OR($Y70="",$Z70=""),"",IF(INDEX($C$2:$C$1500,$Y70)=INDEX($C$2:$C$1500,$Z70),0,1))</f>
      </c>
      <c r="AE70">
        <f>IF($AC70&lt;&gt;1,"",IF(AND(INDEX($AG$2:$AG$1500,$Y70)=1,INDEX($AG$2:$AG$1500,$Z70)=1),1,""))</f>
      </c>
      <c r="AG70">
        <f>IF($A70="","",COUNTIFS($W$2:$W$2500,$A70,$AB$2:$AB$2500,"Yes")+COUNTIFS($X$2:$X$2500,$A70,$AA$2:$AA$2500,"Yes"))</f>
      </c>
      <c r="AH70" t="str">
        <f>IF(OR($P70&lt;&gt;"Yes",N($AG70)=0),"",IF(AND($AG70=1,COUNTIFS($W$2:$W$2500,$A70,$AE$2:$AE$2500,1)+COUNTIFS($X$2:$X$2500,$A70,$AE$2:$AE$2500,1)&gt;0),"","Yes"))</f>
      </c>
      <c r="AI70">
        <f>IF($AH70="Yes",$AG70,"")</f>
      </c>
      <c r="AJ70">
        <f>IF($AI70="","",$AI70+ROW()/1000000)</f>
      </c>
      <c r="AK70">
        <f>IF(OR($A70="",$P70="Yes",N($AG70)=0),"",$AG70+ROW()/1000000)</f>
      </c>
      <c r="AL70" t="str">
        <f>IF($A70="","",INDEX(games!$J:$J,ROW())&amp;"")</f>
      </c>
    </row>
    <row r="71">
      <c r="A71" t="str">
        <f>IF(TRIM(INDEX(games!$A:$A,ROW()))="","",TRIM(INDEX(games!$A:$A,ROW())))</f>
      </c>
      <c r="B71">
        <f>IF(OR($A71="",INDEX(games!$B:$B,ROW())=""),"",INDEX(games!$B:$B,ROW()))</f>
      </c>
      <c r="C71" t="str">
        <f>IF(OR($A71="",INDEX(games!$C:$C,ROW())=""),"",INDEX(games!$C:$C,ROW()))</f>
      </c>
      <c r="D71">
        <f>IF($A71="","",COUNTIF($W$2:$W$2500,$A71)+COUNTIF($X$2:$X$2500,$A71))</f>
      </c>
      <c r="E71">
        <f>IF($A71="","",IFERROR(MATCH($C71,$R$2:$R$5,0),0))</f>
      </c>
      <c r="F71">
        <f>IF($A71="","",MOD(ROW(),34))</f>
      </c>
      <c r="G71">
        <f>IF($A71="",NA(),IF($C71="Action",$B71,NA()))</f>
      </c>
      <c r="H71">
        <f>IF($A71="",NA(),IF($C71="Action",1+$F71*0.023,NA()))</f>
      </c>
      <c r="I71">
        <f>IF($A71="",NA(),IF($C71="Strategy",$B71,NA()))</f>
      </c>
      <c r="J71">
        <f>IF($A71="",NA(),IF($C71="Strategy",2+$F71*0.023,NA()))</f>
      </c>
      <c r="K71">
        <f>IF($A71="",NA(),IF($C71="Deckbuilder",$B71,NA()))</f>
      </c>
      <c r="L71">
        <f>IF($A71="",NA(),IF($C71="Deckbuilder",3+$F71*0.023,NA()))</f>
      </c>
      <c r="M71">
        <f>IF($A71="",NA(),IF($C71="Traditional",$B71,NA()))</f>
      </c>
      <c r="N71">
        <f>IF($A71="",NA(),IF($C71="Traditional",4+$F71*0.023,NA()))</f>
      </c>
      <c r="O71">
        <f>IF($A71="","",$D71+ROW()/1000000)</f>
      </c>
      <c r="P71" t="str">
        <f>IF(OR($A71="",INDEX(games!$H:$H,ROW())=""),"",INDEX(games!$H:$H,ROW()))</f>
      </c>
      <c r="Q71">
        <f>IF(OR($A71="",$P71&lt;&gt;"Yes"),"",$D71+ROW()/1000000)</f>
      </c>
      <c r="T71">
        <f>IF($Y71="","",INDEX($B$2:$B$1500,$Y71))</f>
      </c>
      <c r="U71">
        <f>IF($Z71="","",INDEX($B$2:$B$1500,$Z71))</f>
      </c>
      <c r="V71">
        <f>IF(OR($T71="",$U71=""),"",$U71-$T71)</f>
      </c>
      <c r="W71" t="str">
        <f>IF(TRIM(INDEX(connections!$A:$A,ROW()))="","",TRIM(INDEX(connections!$A:$A,ROW())))</f>
      </c>
      <c r="X71" t="str">
        <f>IF($W71="","",TRIM(INDEX(connections!$B:$B,ROW())))</f>
      </c>
      <c r="Y71">
        <f>IF($W71="","",IFERROR(MATCH($W71,$A$2:$A$1500,0),""))</f>
      </c>
      <c r="Z71">
        <f>IF($X71="","",IFERROR(MATCH($X71,$A$2:$A$1500,0),""))</f>
      </c>
      <c r="AA71" t="str">
        <f>IF($Y71="","",INDEX($P$2:$P$1500,$Y71))</f>
      </c>
      <c r="AB71" t="str">
        <f>IF($Z71="","",INDEX($P$2:$P$1500,$Z71))</f>
      </c>
      <c r="AC71">
        <f>IF(AND($AA71="Yes",$AB71="Yes"),1,"")</f>
      </c>
      <c r="AD71">
        <f>IF(OR($Y71="",$Z71=""),"",IF(INDEX($C$2:$C$1500,$Y71)=INDEX($C$2:$C$1500,$Z71),0,1))</f>
      </c>
      <c r="AE71">
        <f>IF($AC71&lt;&gt;1,"",IF(AND(INDEX($AG$2:$AG$1500,$Y71)=1,INDEX($AG$2:$AG$1500,$Z71)=1),1,""))</f>
      </c>
      <c r="AG71">
        <f>IF($A71="","",COUNTIFS($W$2:$W$2500,$A71,$AB$2:$AB$2500,"Yes")+COUNTIFS($X$2:$X$2500,$A71,$AA$2:$AA$2500,"Yes"))</f>
      </c>
      <c r="AH71" t="str">
        <f>IF(OR($P71&lt;&gt;"Yes",N($AG71)=0),"",IF(AND($AG71=1,COUNTIFS($W$2:$W$2500,$A71,$AE$2:$AE$2500,1)+COUNTIFS($X$2:$X$2500,$A71,$AE$2:$AE$2500,1)&gt;0),"","Yes"))</f>
      </c>
      <c r="AI71">
        <f>IF($AH71="Yes",$AG71,"")</f>
      </c>
      <c r="AJ71">
        <f>IF($AI71="","",$AI71+ROW()/1000000)</f>
      </c>
      <c r="AK71">
        <f>IF(OR($A71="",$P71="Yes",N($AG71)=0),"",$AG71+ROW()/1000000)</f>
      </c>
      <c r="AL71" t="str">
        <f>IF($A71="","",INDEX(games!$J:$J,ROW())&amp;"")</f>
      </c>
    </row>
    <row r="72">
      <c r="A72" t="str">
        <f>IF(TRIM(INDEX(games!$A:$A,ROW()))="","",TRIM(INDEX(games!$A:$A,ROW())))</f>
      </c>
      <c r="B72">
        <f>IF(OR($A72="",INDEX(games!$B:$B,ROW())=""),"",INDEX(games!$B:$B,ROW()))</f>
      </c>
      <c r="C72" t="str">
        <f>IF(OR($A72="",INDEX(games!$C:$C,ROW())=""),"",INDEX(games!$C:$C,ROW()))</f>
      </c>
      <c r="D72">
        <f>IF($A72="","",COUNTIF($W$2:$W$2500,$A72)+COUNTIF($X$2:$X$2500,$A72))</f>
      </c>
      <c r="E72">
        <f>IF($A72="","",IFERROR(MATCH($C72,$R$2:$R$5,0),0))</f>
      </c>
      <c r="F72">
        <f>IF($A72="","",MOD(ROW(),34))</f>
      </c>
      <c r="G72">
        <f>IF($A72="",NA(),IF($C72="Action",$B72,NA()))</f>
      </c>
      <c r="H72">
        <f>IF($A72="",NA(),IF($C72="Action",1+$F72*0.023,NA()))</f>
      </c>
      <c r="I72">
        <f>IF($A72="",NA(),IF($C72="Strategy",$B72,NA()))</f>
      </c>
      <c r="J72">
        <f>IF($A72="",NA(),IF($C72="Strategy",2+$F72*0.023,NA()))</f>
      </c>
      <c r="K72">
        <f>IF($A72="",NA(),IF($C72="Deckbuilder",$B72,NA()))</f>
      </c>
      <c r="L72">
        <f>IF($A72="",NA(),IF($C72="Deckbuilder",3+$F72*0.023,NA()))</f>
      </c>
      <c r="M72">
        <f>IF($A72="",NA(),IF($C72="Traditional",$B72,NA()))</f>
      </c>
      <c r="N72">
        <f>IF($A72="",NA(),IF($C72="Traditional",4+$F72*0.023,NA()))</f>
      </c>
      <c r="O72">
        <f>IF($A72="","",$D72+ROW()/1000000)</f>
      </c>
      <c r="P72" t="str">
        <f>IF(OR($A72="",INDEX(games!$H:$H,ROW())=""),"",INDEX(games!$H:$H,ROW()))</f>
      </c>
      <c r="Q72">
        <f>IF(OR($A72="",$P72&lt;&gt;"Yes"),"",$D72+ROW()/1000000)</f>
      </c>
      <c r="T72">
        <f>IF($Y72="","",INDEX($B$2:$B$1500,$Y72))</f>
      </c>
      <c r="U72">
        <f>IF($Z72="","",INDEX($B$2:$B$1500,$Z72))</f>
      </c>
      <c r="V72">
        <f>IF(OR($T72="",$U72=""),"",$U72-$T72)</f>
      </c>
      <c r="W72" t="str">
        <f>IF(TRIM(INDEX(connections!$A:$A,ROW()))="","",TRIM(INDEX(connections!$A:$A,ROW())))</f>
      </c>
      <c r="X72" t="str">
        <f>IF($W72="","",TRIM(INDEX(connections!$B:$B,ROW())))</f>
      </c>
      <c r="Y72">
        <f>IF($W72="","",IFERROR(MATCH($W72,$A$2:$A$1500,0),""))</f>
      </c>
      <c r="Z72">
        <f>IF($X72="","",IFERROR(MATCH($X72,$A$2:$A$1500,0),""))</f>
      </c>
      <c r="AA72" t="str">
        <f>IF($Y72="","",INDEX($P$2:$P$1500,$Y72))</f>
      </c>
      <c r="AB72" t="str">
        <f>IF($Z72="","",INDEX($P$2:$P$1500,$Z72))</f>
      </c>
      <c r="AC72">
        <f>IF(AND($AA72="Yes",$AB72="Yes"),1,"")</f>
      </c>
      <c r="AD72">
        <f>IF(OR($Y72="",$Z72=""),"",IF(INDEX($C$2:$C$1500,$Y72)=INDEX($C$2:$C$1500,$Z72),0,1))</f>
      </c>
      <c r="AE72">
        <f>IF($AC72&lt;&gt;1,"",IF(AND(INDEX($AG$2:$AG$1500,$Y72)=1,INDEX($AG$2:$AG$1500,$Z72)=1),1,""))</f>
      </c>
      <c r="AG72">
        <f>IF($A72="","",COUNTIFS($W$2:$W$2500,$A72,$AB$2:$AB$2500,"Yes")+COUNTIFS($X$2:$X$2500,$A72,$AA$2:$AA$2500,"Yes"))</f>
      </c>
      <c r="AH72" t="str">
        <f>IF(OR($P72&lt;&gt;"Yes",N($AG72)=0),"",IF(AND($AG72=1,COUNTIFS($W$2:$W$2500,$A72,$AE$2:$AE$2500,1)+COUNTIFS($X$2:$X$2500,$A72,$AE$2:$AE$2500,1)&gt;0),"","Yes"))</f>
      </c>
      <c r="AI72">
        <f>IF($AH72="Yes",$AG72,"")</f>
      </c>
      <c r="AJ72">
        <f>IF($AI72="","",$AI72+ROW()/1000000)</f>
      </c>
      <c r="AK72">
        <f>IF(OR($A72="",$P72="Yes",N($AG72)=0),"",$AG72+ROW()/1000000)</f>
      </c>
      <c r="AL72" t="str">
        <f>IF($A72="","",INDEX(games!$J:$J,ROW())&amp;"")</f>
      </c>
    </row>
    <row r="73">
      <c r="A73" t="str">
        <f>IF(TRIM(INDEX(games!$A:$A,ROW()))="","",TRIM(INDEX(games!$A:$A,ROW())))</f>
      </c>
      <c r="B73">
        <f>IF(OR($A73="",INDEX(games!$B:$B,ROW())=""),"",INDEX(games!$B:$B,ROW()))</f>
      </c>
      <c r="C73" t="str">
        <f>IF(OR($A73="",INDEX(games!$C:$C,ROW())=""),"",INDEX(games!$C:$C,ROW()))</f>
      </c>
      <c r="D73">
        <f>IF($A73="","",COUNTIF($W$2:$W$2500,$A73)+COUNTIF($X$2:$X$2500,$A73))</f>
      </c>
      <c r="E73">
        <f>IF($A73="","",IFERROR(MATCH($C73,$R$2:$R$5,0),0))</f>
      </c>
      <c r="F73">
        <f>IF($A73="","",MOD(ROW(),34))</f>
      </c>
      <c r="G73">
        <f>IF($A73="",NA(),IF($C73="Action",$B73,NA()))</f>
      </c>
      <c r="H73">
        <f>IF($A73="",NA(),IF($C73="Action",1+$F73*0.023,NA()))</f>
      </c>
      <c r="I73">
        <f>IF($A73="",NA(),IF($C73="Strategy",$B73,NA()))</f>
      </c>
      <c r="J73">
        <f>IF($A73="",NA(),IF($C73="Strategy",2+$F73*0.023,NA()))</f>
      </c>
      <c r="K73">
        <f>IF($A73="",NA(),IF($C73="Deckbuilder",$B73,NA()))</f>
      </c>
      <c r="L73">
        <f>IF($A73="",NA(),IF($C73="Deckbuilder",3+$F73*0.023,NA()))</f>
      </c>
      <c r="M73">
        <f>IF($A73="",NA(),IF($C73="Traditional",$B73,NA()))</f>
      </c>
      <c r="N73">
        <f>IF($A73="",NA(),IF($C73="Traditional",4+$F73*0.023,NA()))</f>
      </c>
      <c r="O73">
        <f>IF($A73="","",$D73+ROW()/1000000)</f>
      </c>
      <c r="P73" t="str">
        <f>IF(OR($A73="",INDEX(games!$H:$H,ROW())=""),"",INDEX(games!$H:$H,ROW()))</f>
      </c>
      <c r="Q73">
        <f>IF(OR($A73="",$P73&lt;&gt;"Yes"),"",$D73+ROW()/1000000)</f>
      </c>
      <c r="T73">
        <f>IF($Y73="","",INDEX($B$2:$B$1500,$Y73))</f>
      </c>
      <c r="U73">
        <f>IF($Z73="","",INDEX($B$2:$B$1500,$Z73))</f>
      </c>
      <c r="V73">
        <f>IF(OR($T73="",$U73=""),"",$U73-$T73)</f>
      </c>
      <c r="W73" t="str">
        <f>IF(TRIM(INDEX(connections!$A:$A,ROW()))="","",TRIM(INDEX(connections!$A:$A,ROW())))</f>
      </c>
      <c r="X73" t="str">
        <f>IF($W73="","",TRIM(INDEX(connections!$B:$B,ROW())))</f>
      </c>
      <c r="Y73">
        <f>IF($W73="","",IFERROR(MATCH($W73,$A$2:$A$1500,0),""))</f>
      </c>
      <c r="Z73">
        <f>IF($X73="","",IFERROR(MATCH($X73,$A$2:$A$1500,0),""))</f>
      </c>
      <c r="AA73" t="str">
        <f>IF($Y73="","",INDEX($P$2:$P$1500,$Y73))</f>
      </c>
      <c r="AB73" t="str">
        <f>IF($Z73="","",INDEX($P$2:$P$1500,$Z73))</f>
      </c>
      <c r="AC73">
        <f>IF(AND($AA73="Yes",$AB73="Yes"),1,"")</f>
      </c>
      <c r="AD73">
        <f>IF(OR($Y73="",$Z73=""),"",IF(INDEX($C$2:$C$1500,$Y73)=INDEX($C$2:$C$1500,$Z73),0,1))</f>
      </c>
      <c r="AE73">
        <f>IF($AC73&lt;&gt;1,"",IF(AND(INDEX($AG$2:$AG$1500,$Y73)=1,INDEX($AG$2:$AG$1500,$Z73)=1),1,""))</f>
      </c>
      <c r="AG73">
        <f>IF($A73="","",COUNTIFS($W$2:$W$2500,$A73,$AB$2:$AB$2500,"Yes")+COUNTIFS($X$2:$X$2500,$A73,$AA$2:$AA$2500,"Yes"))</f>
      </c>
      <c r="AH73" t="str">
        <f>IF(OR($P73&lt;&gt;"Yes",N($AG73)=0),"",IF(AND($AG73=1,COUNTIFS($W$2:$W$2500,$A73,$AE$2:$AE$2500,1)+COUNTIFS($X$2:$X$2500,$A73,$AE$2:$AE$2500,1)&gt;0),"","Yes"))</f>
      </c>
      <c r="AI73">
        <f>IF($AH73="Yes",$AG73,"")</f>
      </c>
      <c r="AJ73">
        <f>IF($AI73="","",$AI73+ROW()/1000000)</f>
      </c>
      <c r="AK73">
        <f>IF(OR($A73="",$P73="Yes",N($AG73)=0),"",$AG73+ROW()/1000000)</f>
      </c>
      <c r="AL73" t="str">
        <f>IF($A73="","",INDEX(games!$J:$J,ROW())&amp;"")</f>
      </c>
    </row>
    <row r="74">
      <c r="A74" t="str">
        <f>IF(TRIM(INDEX(games!$A:$A,ROW()))="","",TRIM(INDEX(games!$A:$A,ROW())))</f>
      </c>
      <c r="B74">
        <f>IF(OR($A74="",INDEX(games!$B:$B,ROW())=""),"",INDEX(games!$B:$B,ROW()))</f>
      </c>
      <c r="C74" t="str">
        <f>IF(OR($A74="",INDEX(games!$C:$C,ROW())=""),"",INDEX(games!$C:$C,ROW()))</f>
      </c>
      <c r="D74">
        <f>IF($A74="","",COUNTIF($W$2:$W$2500,$A74)+COUNTIF($X$2:$X$2500,$A74))</f>
      </c>
      <c r="E74">
        <f>IF($A74="","",IFERROR(MATCH($C74,$R$2:$R$5,0),0))</f>
      </c>
      <c r="F74">
        <f>IF($A74="","",MOD(ROW(),34))</f>
      </c>
      <c r="G74">
        <f>IF($A74="",NA(),IF($C74="Action",$B74,NA()))</f>
      </c>
      <c r="H74">
        <f>IF($A74="",NA(),IF($C74="Action",1+$F74*0.023,NA()))</f>
      </c>
      <c r="I74">
        <f>IF($A74="",NA(),IF($C74="Strategy",$B74,NA()))</f>
      </c>
      <c r="J74">
        <f>IF($A74="",NA(),IF($C74="Strategy",2+$F74*0.023,NA()))</f>
      </c>
      <c r="K74">
        <f>IF($A74="",NA(),IF($C74="Deckbuilder",$B74,NA()))</f>
      </c>
      <c r="L74">
        <f>IF($A74="",NA(),IF($C74="Deckbuilder",3+$F74*0.023,NA()))</f>
      </c>
      <c r="M74">
        <f>IF($A74="",NA(),IF($C74="Traditional",$B74,NA()))</f>
      </c>
      <c r="N74">
        <f>IF($A74="",NA(),IF($C74="Traditional",4+$F74*0.023,NA()))</f>
      </c>
      <c r="O74">
        <f>IF($A74="","",$D74+ROW()/1000000)</f>
      </c>
      <c r="P74" t="str">
        <f>IF(OR($A74="",INDEX(games!$H:$H,ROW())=""),"",INDEX(games!$H:$H,ROW()))</f>
      </c>
      <c r="Q74">
        <f>IF(OR($A74="",$P74&lt;&gt;"Yes"),"",$D74+ROW()/1000000)</f>
      </c>
      <c r="T74">
        <f>IF($Y74="","",INDEX($B$2:$B$1500,$Y74))</f>
      </c>
      <c r="U74">
        <f>IF($Z74="","",INDEX($B$2:$B$1500,$Z74))</f>
      </c>
      <c r="V74">
        <f>IF(OR($T74="",$U74=""),"",$U74-$T74)</f>
      </c>
      <c r="W74" t="str">
        <f>IF(TRIM(INDEX(connections!$A:$A,ROW()))="","",TRIM(INDEX(connections!$A:$A,ROW())))</f>
      </c>
      <c r="X74" t="str">
        <f>IF($W74="","",TRIM(INDEX(connections!$B:$B,ROW())))</f>
      </c>
      <c r="Y74">
        <f>IF($W74="","",IFERROR(MATCH($W74,$A$2:$A$1500,0),""))</f>
      </c>
      <c r="Z74">
        <f>IF($X74="","",IFERROR(MATCH($X74,$A$2:$A$1500,0),""))</f>
      </c>
      <c r="AA74" t="str">
        <f>IF($Y74="","",INDEX($P$2:$P$1500,$Y74))</f>
      </c>
      <c r="AB74" t="str">
        <f>IF($Z74="","",INDEX($P$2:$P$1500,$Z74))</f>
      </c>
      <c r="AC74">
        <f>IF(AND($AA74="Yes",$AB74="Yes"),1,"")</f>
      </c>
      <c r="AD74">
        <f>IF(OR($Y74="",$Z74=""),"",IF(INDEX($C$2:$C$1500,$Y74)=INDEX($C$2:$C$1500,$Z74),0,1))</f>
      </c>
      <c r="AE74">
        <f>IF($AC74&lt;&gt;1,"",IF(AND(INDEX($AG$2:$AG$1500,$Y74)=1,INDEX($AG$2:$AG$1500,$Z74)=1),1,""))</f>
      </c>
      <c r="AG74">
        <f>IF($A74="","",COUNTIFS($W$2:$W$2500,$A74,$AB$2:$AB$2500,"Yes")+COUNTIFS($X$2:$X$2500,$A74,$AA$2:$AA$2500,"Yes"))</f>
      </c>
      <c r="AH74" t="str">
        <f>IF(OR($P74&lt;&gt;"Yes",N($AG74)=0),"",IF(AND($AG74=1,COUNTIFS($W$2:$W$2500,$A74,$AE$2:$AE$2500,1)+COUNTIFS($X$2:$X$2500,$A74,$AE$2:$AE$2500,1)&gt;0),"","Yes"))</f>
      </c>
      <c r="AI74">
        <f>IF($AH74="Yes",$AG74,"")</f>
      </c>
      <c r="AJ74">
        <f>IF($AI74="","",$AI74+ROW()/1000000)</f>
      </c>
      <c r="AK74">
        <f>IF(OR($A74="",$P74="Yes",N($AG74)=0),"",$AG74+ROW()/1000000)</f>
      </c>
      <c r="AL74" t="str">
        <f>IF($A74="","",INDEX(games!$J:$J,ROW())&amp;"")</f>
      </c>
    </row>
    <row r="75">
      <c r="A75" t="str">
        <f>IF(TRIM(INDEX(games!$A:$A,ROW()))="","",TRIM(INDEX(games!$A:$A,ROW())))</f>
      </c>
      <c r="B75">
        <f>IF(OR($A75="",INDEX(games!$B:$B,ROW())=""),"",INDEX(games!$B:$B,ROW()))</f>
      </c>
      <c r="C75" t="str">
        <f>IF(OR($A75="",INDEX(games!$C:$C,ROW())=""),"",INDEX(games!$C:$C,ROW()))</f>
      </c>
      <c r="D75">
        <f>IF($A75="","",COUNTIF($W$2:$W$2500,$A75)+COUNTIF($X$2:$X$2500,$A75))</f>
      </c>
      <c r="E75">
        <f>IF($A75="","",IFERROR(MATCH($C75,$R$2:$R$5,0),0))</f>
      </c>
      <c r="F75">
        <f>IF($A75="","",MOD(ROW(),34))</f>
      </c>
      <c r="G75">
        <f>IF($A75="",NA(),IF($C75="Action",$B75,NA()))</f>
      </c>
      <c r="H75">
        <f>IF($A75="",NA(),IF($C75="Action",1+$F75*0.023,NA()))</f>
      </c>
      <c r="I75">
        <f>IF($A75="",NA(),IF($C75="Strategy",$B75,NA()))</f>
      </c>
      <c r="J75">
        <f>IF($A75="",NA(),IF($C75="Strategy",2+$F75*0.023,NA()))</f>
      </c>
      <c r="K75">
        <f>IF($A75="",NA(),IF($C75="Deckbuilder",$B75,NA()))</f>
      </c>
      <c r="L75">
        <f>IF($A75="",NA(),IF($C75="Deckbuilder",3+$F75*0.023,NA()))</f>
      </c>
      <c r="M75">
        <f>IF($A75="",NA(),IF($C75="Traditional",$B75,NA()))</f>
      </c>
      <c r="N75">
        <f>IF($A75="",NA(),IF($C75="Traditional",4+$F75*0.023,NA()))</f>
      </c>
      <c r="O75">
        <f>IF($A75="","",$D75+ROW()/1000000)</f>
      </c>
      <c r="P75" t="str">
        <f>IF(OR($A75="",INDEX(games!$H:$H,ROW())=""),"",INDEX(games!$H:$H,ROW()))</f>
      </c>
      <c r="Q75">
        <f>IF(OR($A75="",$P75&lt;&gt;"Yes"),"",$D75+ROW()/1000000)</f>
      </c>
      <c r="T75">
        <f>IF($Y75="","",INDEX($B$2:$B$1500,$Y75))</f>
      </c>
      <c r="U75">
        <f>IF($Z75="","",INDEX($B$2:$B$1500,$Z75))</f>
      </c>
      <c r="V75">
        <f>IF(OR($T75="",$U75=""),"",$U75-$T75)</f>
      </c>
      <c r="W75" t="str">
        <f>IF(TRIM(INDEX(connections!$A:$A,ROW()))="","",TRIM(INDEX(connections!$A:$A,ROW())))</f>
      </c>
      <c r="X75" t="str">
        <f>IF($W75="","",TRIM(INDEX(connections!$B:$B,ROW())))</f>
      </c>
      <c r="Y75">
        <f>IF($W75="","",IFERROR(MATCH($W75,$A$2:$A$1500,0),""))</f>
      </c>
      <c r="Z75">
        <f>IF($X75="","",IFERROR(MATCH($X75,$A$2:$A$1500,0),""))</f>
      </c>
      <c r="AA75" t="str">
        <f>IF($Y75="","",INDEX($P$2:$P$1500,$Y75))</f>
      </c>
      <c r="AB75" t="str">
        <f>IF($Z75="","",INDEX($P$2:$P$1500,$Z75))</f>
      </c>
      <c r="AC75">
        <f>IF(AND($AA75="Yes",$AB75="Yes"),1,"")</f>
      </c>
      <c r="AD75">
        <f>IF(OR($Y75="",$Z75=""),"",IF(INDEX($C$2:$C$1500,$Y75)=INDEX($C$2:$C$1500,$Z75),0,1))</f>
      </c>
      <c r="AE75">
        <f>IF($AC75&lt;&gt;1,"",IF(AND(INDEX($AG$2:$AG$1500,$Y75)=1,INDEX($AG$2:$AG$1500,$Z75)=1),1,""))</f>
      </c>
      <c r="AG75">
        <f>IF($A75="","",COUNTIFS($W$2:$W$2500,$A75,$AB$2:$AB$2500,"Yes")+COUNTIFS($X$2:$X$2500,$A75,$AA$2:$AA$2500,"Yes"))</f>
      </c>
      <c r="AH75" t="str">
        <f>IF(OR($P75&lt;&gt;"Yes",N($AG75)=0),"",IF(AND($AG75=1,COUNTIFS($W$2:$W$2500,$A75,$AE$2:$AE$2500,1)+COUNTIFS($X$2:$X$2500,$A75,$AE$2:$AE$2500,1)&gt;0),"","Yes"))</f>
      </c>
      <c r="AI75">
        <f>IF($AH75="Yes",$AG75,"")</f>
      </c>
      <c r="AJ75">
        <f>IF($AI75="","",$AI75+ROW()/1000000)</f>
      </c>
      <c r="AK75">
        <f>IF(OR($A75="",$P75="Yes",N($AG75)=0),"",$AG75+ROW()/1000000)</f>
      </c>
      <c r="AL75" t="str">
        <f>IF($A75="","",INDEX(games!$J:$J,ROW())&amp;"")</f>
      </c>
    </row>
    <row r="76">
      <c r="A76" t="str">
        <f>IF(TRIM(INDEX(games!$A:$A,ROW()))="","",TRIM(INDEX(games!$A:$A,ROW())))</f>
      </c>
      <c r="B76">
        <f>IF(OR($A76="",INDEX(games!$B:$B,ROW())=""),"",INDEX(games!$B:$B,ROW()))</f>
      </c>
      <c r="C76" t="str">
        <f>IF(OR($A76="",INDEX(games!$C:$C,ROW())=""),"",INDEX(games!$C:$C,ROW()))</f>
      </c>
      <c r="D76">
        <f>IF($A76="","",COUNTIF($W$2:$W$2500,$A76)+COUNTIF($X$2:$X$2500,$A76))</f>
      </c>
      <c r="E76">
        <f>IF($A76="","",IFERROR(MATCH($C76,$R$2:$R$5,0),0))</f>
      </c>
      <c r="F76">
        <f>IF($A76="","",MOD(ROW(),34))</f>
      </c>
      <c r="G76">
        <f>IF($A76="",NA(),IF($C76="Action",$B76,NA()))</f>
      </c>
      <c r="H76">
        <f>IF($A76="",NA(),IF($C76="Action",1+$F76*0.023,NA()))</f>
      </c>
      <c r="I76">
        <f>IF($A76="",NA(),IF($C76="Strategy",$B76,NA()))</f>
      </c>
      <c r="J76">
        <f>IF($A76="",NA(),IF($C76="Strategy",2+$F76*0.023,NA()))</f>
      </c>
      <c r="K76">
        <f>IF($A76="",NA(),IF($C76="Deckbuilder",$B76,NA()))</f>
      </c>
      <c r="L76">
        <f>IF($A76="",NA(),IF($C76="Deckbuilder",3+$F76*0.023,NA()))</f>
      </c>
      <c r="M76">
        <f>IF($A76="",NA(),IF($C76="Traditional",$B76,NA()))</f>
      </c>
      <c r="N76">
        <f>IF($A76="",NA(),IF($C76="Traditional",4+$F76*0.023,NA()))</f>
      </c>
      <c r="O76">
        <f>IF($A76="","",$D76+ROW()/1000000)</f>
      </c>
      <c r="P76" t="str">
        <f>IF(OR($A76="",INDEX(games!$H:$H,ROW())=""),"",INDEX(games!$H:$H,ROW()))</f>
      </c>
      <c r="Q76">
        <f>IF(OR($A76="",$P76&lt;&gt;"Yes"),"",$D76+ROW()/1000000)</f>
      </c>
      <c r="T76">
        <f>IF($Y76="","",INDEX($B$2:$B$1500,$Y76))</f>
      </c>
      <c r="U76">
        <f>IF($Z76="","",INDEX($B$2:$B$1500,$Z76))</f>
      </c>
      <c r="V76">
        <f>IF(OR($T76="",$U76=""),"",$U76-$T76)</f>
      </c>
      <c r="W76" t="str">
        <f>IF(TRIM(INDEX(connections!$A:$A,ROW()))="","",TRIM(INDEX(connections!$A:$A,ROW())))</f>
      </c>
      <c r="X76" t="str">
        <f>IF($W76="","",TRIM(INDEX(connections!$B:$B,ROW())))</f>
      </c>
      <c r="Y76">
        <f>IF($W76="","",IFERROR(MATCH($W76,$A$2:$A$1500,0),""))</f>
      </c>
      <c r="Z76">
        <f>IF($X76="","",IFERROR(MATCH($X76,$A$2:$A$1500,0),""))</f>
      </c>
      <c r="AA76" t="str">
        <f>IF($Y76="","",INDEX($P$2:$P$1500,$Y76))</f>
      </c>
      <c r="AB76" t="str">
        <f>IF($Z76="","",INDEX($P$2:$P$1500,$Z76))</f>
      </c>
      <c r="AC76">
        <f>IF(AND($AA76="Yes",$AB76="Yes"),1,"")</f>
      </c>
      <c r="AD76">
        <f>IF(OR($Y76="",$Z76=""),"",IF(INDEX($C$2:$C$1500,$Y76)=INDEX($C$2:$C$1500,$Z76),0,1))</f>
      </c>
      <c r="AE76">
        <f>IF($AC76&lt;&gt;1,"",IF(AND(INDEX($AG$2:$AG$1500,$Y76)=1,INDEX($AG$2:$AG$1500,$Z76)=1),1,""))</f>
      </c>
      <c r="AG76">
        <f>IF($A76="","",COUNTIFS($W$2:$W$2500,$A76,$AB$2:$AB$2500,"Yes")+COUNTIFS($X$2:$X$2500,$A76,$AA$2:$AA$2500,"Yes"))</f>
      </c>
      <c r="AH76" t="str">
        <f>IF(OR($P76&lt;&gt;"Yes",N($AG76)=0),"",IF(AND($AG76=1,COUNTIFS($W$2:$W$2500,$A76,$AE$2:$AE$2500,1)+COUNTIFS($X$2:$X$2500,$A76,$AE$2:$AE$2500,1)&gt;0),"","Yes"))</f>
      </c>
      <c r="AI76">
        <f>IF($AH76="Yes",$AG76,"")</f>
      </c>
      <c r="AJ76">
        <f>IF($AI76="","",$AI76+ROW()/1000000)</f>
      </c>
      <c r="AK76">
        <f>IF(OR($A76="",$P76="Yes",N($AG76)=0),"",$AG76+ROW()/1000000)</f>
      </c>
      <c r="AL76" t="str">
        <f>IF($A76="","",INDEX(games!$J:$J,ROW())&amp;"")</f>
      </c>
    </row>
    <row r="77">
      <c r="A77" t="str">
        <f>IF(TRIM(INDEX(games!$A:$A,ROW()))="","",TRIM(INDEX(games!$A:$A,ROW())))</f>
      </c>
      <c r="B77">
        <f>IF(OR($A77="",INDEX(games!$B:$B,ROW())=""),"",INDEX(games!$B:$B,ROW()))</f>
      </c>
      <c r="C77" t="str">
        <f>IF(OR($A77="",INDEX(games!$C:$C,ROW())=""),"",INDEX(games!$C:$C,ROW()))</f>
      </c>
      <c r="D77">
        <f>IF($A77="","",COUNTIF($W$2:$W$2500,$A77)+COUNTIF($X$2:$X$2500,$A77))</f>
      </c>
      <c r="E77">
        <f>IF($A77="","",IFERROR(MATCH($C77,$R$2:$R$5,0),0))</f>
      </c>
      <c r="F77">
        <f>IF($A77="","",MOD(ROW(),34))</f>
      </c>
      <c r="G77">
        <f>IF($A77="",NA(),IF($C77="Action",$B77,NA()))</f>
      </c>
      <c r="H77">
        <f>IF($A77="",NA(),IF($C77="Action",1+$F77*0.023,NA()))</f>
      </c>
      <c r="I77">
        <f>IF($A77="",NA(),IF($C77="Strategy",$B77,NA()))</f>
      </c>
      <c r="J77">
        <f>IF($A77="",NA(),IF($C77="Strategy",2+$F77*0.023,NA()))</f>
      </c>
      <c r="K77">
        <f>IF($A77="",NA(),IF($C77="Deckbuilder",$B77,NA()))</f>
      </c>
      <c r="L77">
        <f>IF($A77="",NA(),IF($C77="Deckbuilder",3+$F77*0.023,NA()))</f>
      </c>
      <c r="M77">
        <f>IF($A77="",NA(),IF($C77="Traditional",$B77,NA()))</f>
      </c>
      <c r="N77">
        <f>IF($A77="",NA(),IF($C77="Traditional",4+$F77*0.023,NA()))</f>
      </c>
      <c r="O77">
        <f>IF($A77="","",$D77+ROW()/1000000)</f>
      </c>
      <c r="P77" t="str">
        <f>IF(OR($A77="",INDEX(games!$H:$H,ROW())=""),"",INDEX(games!$H:$H,ROW()))</f>
      </c>
      <c r="Q77">
        <f>IF(OR($A77="",$P77&lt;&gt;"Yes"),"",$D77+ROW()/1000000)</f>
      </c>
      <c r="T77">
        <f>IF($Y77="","",INDEX($B$2:$B$1500,$Y77))</f>
      </c>
      <c r="U77">
        <f>IF($Z77="","",INDEX($B$2:$B$1500,$Z77))</f>
      </c>
      <c r="V77">
        <f>IF(OR($T77="",$U77=""),"",$U77-$T77)</f>
      </c>
      <c r="W77" t="str">
        <f>IF(TRIM(INDEX(connections!$A:$A,ROW()))="","",TRIM(INDEX(connections!$A:$A,ROW())))</f>
      </c>
      <c r="X77" t="str">
        <f>IF($W77="","",TRIM(INDEX(connections!$B:$B,ROW())))</f>
      </c>
      <c r="Y77">
        <f>IF($W77="","",IFERROR(MATCH($W77,$A$2:$A$1500,0),""))</f>
      </c>
      <c r="Z77">
        <f>IF($X77="","",IFERROR(MATCH($X77,$A$2:$A$1500,0),""))</f>
      </c>
      <c r="AA77" t="str">
        <f>IF($Y77="","",INDEX($P$2:$P$1500,$Y77))</f>
      </c>
      <c r="AB77" t="str">
        <f>IF($Z77="","",INDEX($P$2:$P$1500,$Z77))</f>
      </c>
      <c r="AC77">
        <f>IF(AND($AA77="Yes",$AB77="Yes"),1,"")</f>
      </c>
      <c r="AD77">
        <f>IF(OR($Y77="",$Z77=""),"",IF(INDEX($C$2:$C$1500,$Y77)=INDEX($C$2:$C$1500,$Z77),0,1))</f>
      </c>
      <c r="AE77">
        <f>IF($AC77&lt;&gt;1,"",IF(AND(INDEX($AG$2:$AG$1500,$Y77)=1,INDEX($AG$2:$AG$1500,$Z77)=1),1,""))</f>
      </c>
      <c r="AG77">
        <f>IF($A77="","",COUNTIFS($W$2:$W$2500,$A77,$AB$2:$AB$2500,"Yes")+COUNTIFS($X$2:$X$2500,$A77,$AA$2:$AA$2500,"Yes"))</f>
      </c>
      <c r="AH77" t="str">
        <f>IF(OR($P77&lt;&gt;"Yes",N($AG77)=0),"",IF(AND($AG77=1,COUNTIFS($W$2:$W$2500,$A77,$AE$2:$AE$2500,1)+COUNTIFS($X$2:$X$2500,$A77,$AE$2:$AE$2500,1)&gt;0),"","Yes"))</f>
      </c>
      <c r="AI77">
        <f>IF($AH77="Yes",$AG77,"")</f>
      </c>
      <c r="AJ77">
        <f>IF($AI77="","",$AI77+ROW()/1000000)</f>
      </c>
      <c r="AK77">
        <f>IF(OR($A77="",$P77="Yes",N($AG77)=0),"",$AG77+ROW()/1000000)</f>
      </c>
      <c r="AL77" t="str">
        <f>IF($A77="","",INDEX(games!$J:$J,ROW())&amp;"")</f>
      </c>
    </row>
    <row r="78">
      <c r="A78" t="str">
        <f>IF(TRIM(INDEX(games!$A:$A,ROW()))="","",TRIM(INDEX(games!$A:$A,ROW())))</f>
      </c>
      <c r="B78">
        <f>IF(OR($A78="",INDEX(games!$B:$B,ROW())=""),"",INDEX(games!$B:$B,ROW()))</f>
      </c>
      <c r="C78" t="str">
        <f>IF(OR($A78="",INDEX(games!$C:$C,ROW())=""),"",INDEX(games!$C:$C,ROW()))</f>
      </c>
      <c r="D78">
        <f>IF($A78="","",COUNTIF($W$2:$W$2500,$A78)+COUNTIF($X$2:$X$2500,$A78))</f>
      </c>
      <c r="E78">
        <f>IF($A78="","",IFERROR(MATCH($C78,$R$2:$R$5,0),0))</f>
      </c>
      <c r="F78">
        <f>IF($A78="","",MOD(ROW(),34))</f>
      </c>
      <c r="G78">
        <f>IF($A78="",NA(),IF($C78="Action",$B78,NA()))</f>
      </c>
      <c r="H78">
        <f>IF($A78="",NA(),IF($C78="Action",1+$F78*0.023,NA()))</f>
      </c>
      <c r="I78">
        <f>IF($A78="",NA(),IF($C78="Strategy",$B78,NA()))</f>
      </c>
      <c r="J78">
        <f>IF($A78="",NA(),IF($C78="Strategy",2+$F78*0.023,NA()))</f>
      </c>
      <c r="K78">
        <f>IF($A78="",NA(),IF($C78="Deckbuilder",$B78,NA()))</f>
      </c>
      <c r="L78">
        <f>IF($A78="",NA(),IF($C78="Deckbuilder",3+$F78*0.023,NA()))</f>
      </c>
      <c r="M78">
        <f>IF($A78="",NA(),IF($C78="Traditional",$B78,NA()))</f>
      </c>
      <c r="N78">
        <f>IF($A78="",NA(),IF($C78="Traditional",4+$F78*0.023,NA()))</f>
      </c>
      <c r="O78">
        <f>IF($A78="","",$D78+ROW()/1000000)</f>
      </c>
      <c r="P78" t="str">
        <f>IF(OR($A78="",INDEX(games!$H:$H,ROW())=""),"",INDEX(games!$H:$H,ROW()))</f>
      </c>
      <c r="Q78">
        <f>IF(OR($A78="",$P78&lt;&gt;"Yes"),"",$D78+ROW()/1000000)</f>
      </c>
      <c r="T78">
        <f>IF($Y78="","",INDEX($B$2:$B$1500,$Y78))</f>
      </c>
      <c r="U78">
        <f>IF($Z78="","",INDEX($B$2:$B$1500,$Z78))</f>
      </c>
      <c r="V78">
        <f>IF(OR($T78="",$U78=""),"",$U78-$T78)</f>
      </c>
      <c r="W78" t="str">
        <f>IF(TRIM(INDEX(connections!$A:$A,ROW()))="","",TRIM(INDEX(connections!$A:$A,ROW())))</f>
      </c>
      <c r="X78" t="str">
        <f>IF($W78="","",TRIM(INDEX(connections!$B:$B,ROW())))</f>
      </c>
      <c r="Y78">
        <f>IF($W78="","",IFERROR(MATCH($W78,$A$2:$A$1500,0),""))</f>
      </c>
      <c r="Z78">
        <f>IF($X78="","",IFERROR(MATCH($X78,$A$2:$A$1500,0),""))</f>
      </c>
      <c r="AA78" t="str">
        <f>IF($Y78="","",INDEX($P$2:$P$1500,$Y78))</f>
      </c>
      <c r="AB78" t="str">
        <f>IF($Z78="","",INDEX($P$2:$P$1500,$Z78))</f>
      </c>
      <c r="AC78">
        <f>IF(AND($AA78="Yes",$AB78="Yes"),1,"")</f>
      </c>
      <c r="AD78">
        <f>IF(OR($Y78="",$Z78=""),"",IF(INDEX($C$2:$C$1500,$Y78)=INDEX($C$2:$C$1500,$Z78),0,1))</f>
      </c>
      <c r="AE78">
        <f>IF($AC78&lt;&gt;1,"",IF(AND(INDEX($AG$2:$AG$1500,$Y78)=1,INDEX($AG$2:$AG$1500,$Z78)=1),1,""))</f>
      </c>
      <c r="AG78">
        <f>IF($A78="","",COUNTIFS($W$2:$W$2500,$A78,$AB$2:$AB$2500,"Yes")+COUNTIFS($X$2:$X$2500,$A78,$AA$2:$AA$2500,"Yes"))</f>
      </c>
      <c r="AH78" t="str">
        <f>IF(OR($P78&lt;&gt;"Yes",N($AG78)=0),"",IF(AND($AG78=1,COUNTIFS($W$2:$W$2500,$A78,$AE$2:$AE$2500,1)+COUNTIFS($X$2:$X$2500,$A78,$AE$2:$AE$2500,1)&gt;0),"","Yes"))</f>
      </c>
      <c r="AI78">
        <f>IF($AH78="Yes",$AG78,"")</f>
      </c>
      <c r="AJ78">
        <f>IF($AI78="","",$AI78+ROW()/1000000)</f>
      </c>
      <c r="AK78">
        <f>IF(OR($A78="",$P78="Yes",N($AG78)=0),"",$AG78+ROW()/1000000)</f>
      </c>
      <c r="AL78" t="str">
        <f>IF($A78="","",INDEX(games!$J:$J,ROW())&amp;"")</f>
      </c>
    </row>
    <row r="79">
      <c r="A79" t="str">
        <f>IF(TRIM(INDEX(games!$A:$A,ROW()))="","",TRIM(INDEX(games!$A:$A,ROW())))</f>
      </c>
      <c r="B79">
        <f>IF(OR($A79="",INDEX(games!$B:$B,ROW())=""),"",INDEX(games!$B:$B,ROW()))</f>
      </c>
      <c r="C79" t="str">
        <f>IF(OR($A79="",INDEX(games!$C:$C,ROW())=""),"",INDEX(games!$C:$C,ROW()))</f>
      </c>
      <c r="D79">
        <f>IF($A79="","",COUNTIF($W$2:$W$2500,$A79)+COUNTIF($X$2:$X$2500,$A79))</f>
      </c>
      <c r="E79">
        <f>IF($A79="","",IFERROR(MATCH($C79,$R$2:$R$5,0),0))</f>
      </c>
      <c r="F79">
        <f>IF($A79="","",MOD(ROW(),34))</f>
      </c>
      <c r="G79">
        <f>IF($A79="",NA(),IF($C79="Action",$B79,NA()))</f>
      </c>
      <c r="H79">
        <f>IF($A79="",NA(),IF($C79="Action",1+$F79*0.023,NA()))</f>
      </c>
      <c r="I79">
        <f>IF($A79="",NA(),IF($C79="Strategy",$B79,NA()))</f>
      </c>
      <c r="J79">
        <f>IF($A79="",NA(),IF($C79="Strategy",2+$F79*0.023,NA()))</f>
      </c>
      <c r="K79">
        <f>IF($A79="",NA(),IF($C79="Deckbuilder",$B79,NA()))</f>
      </c>
      <c r="L79">
        <f>IF($A79="",NA(),IF($C79="Deckbuilder",3+$F79*0.023,NA()))</f>
      </c>
      <c r="M79">
        <f>IF($A79="",NA(),IF($C79="Traditional",$B79,NA()))</f>
      </c>
      <c r="N79">
        <f>IF($A79="",NA(),IF($C79="Traditional",4+$F79*0.023,NA()))</f>
      </c>
      <c r="O79">
        <f>IF($A79="","",$D79+ROW()/1000000)</f>
      </c>
      <c r="P79" t="str">
        <f>IF(OR($A79="",INDEX(games!$H:$H,ROW())=""),"",INDEX(games!$H:$H,ROW()))</f>
      </c>
      <c r="Q79">
        <f>IF(OR($A79="",$P79&lt;&gt;"Yes"),"",$D79+ROW()/1000000)</f>
      </c>
      <c r="T79">
        <f>IF($Y79="","",INDEX($B$2:$B$1500,$Y79))</f>
      </c>
      <c r="U79">
        <f>IF($Z79="","",INDEX($B$2:$B$1500,$Z79))</f>
      </c>
      <c r="V79">
        <f>IF(OR($T79="",$U79=""),"",$U79-$T79)</f>
      </c>
      <c r="W79" t="str">
        <f>IF(TRIM(INDEX(connections!$A:$A,ROW()))="","",TRIM(INDEX(connections!$A:$A,ROW())))</f>
      </c>
      <c r="X79" t="str">
        <f>IF($W79="","",TRIM(INDEX(connections!$B:$B,ROW())))</f>
      </c>
      <c r="Y79">
        <f>IF($W79="","",IFERROR(MATCH($W79,$A$2:$A$1500,0),""))</f>
      </c>
      <c r="Z79">
        <f>IF($X79="","",IFERROR(MATCH($X79,$A$2:$A$1500,0),""))</f>
      </c>
      <c r="AA79" t="str">
        <f>IF($Y79="","",INDEX($P$2:$P$1500,$Y79))</f>
      </c>
      <c r="AB79" t="str">
        <f>IF($Z79="","",INDEX($P$2:$P$1500,$Z79))</f>
      </c>
      <c r="AC79">
        <f>IF(AND($AA79="Yes",$AB79="Yes"),1,"")</f>
      </c>
      <c r="AD79">
        <f>IF(OR($Y79="",$Z79=""),"",IF(INDEX($C$2:$C$1500,$Y79)=INDEX($C$2:$C$1500,$Z79),0,1))</f>
      </c>
      <c r="AE79">
        <f>IF($AC79&lt;&gt;1,"",IF(AND(INDEX($AG$2:$AG$1500,$Y79)=1,INDEX($AG$2:$AG$1500,$Z79)=1),1,""))</f>
      </c>
      <c r="AG79">
        <f>IF($A79="","",COUNTIFS($W$2:$W$2500,$A79,$AB$2:$AB$2500,"Yes")+COUNTIFS($X$2:$X$2500,$A79,$AA$2:$AA$2500,"Yes"))</f>
      </c>
      <c r="AH79" t="str">
        <f>IF(OR($P79&lt;&gt;"Yes",N($AG79)=0),"",IF(AND($AG79=1,COUNTIFS($W$2:$W$2500,$A79,$AE$2:$AE$2500,1)+COUNTIFS($X$2:$X$2500,$A79,$AE$2:$AE$2500,1)&gt;0),"","Yes"))</f>
      </c>
      <c r="AI79">
        <f>IF($AH79="Yes",$AG79,"")</f>
      </c>
      <c r="AJ79">
        <f>IF($AI79="","",$AI79+ROW()/1000000)</f>
      </c>
      <c r="AK79">
        <f>IF(OR($A79="",$P79="Yes",N($AG79)=0),"",$AG79+ROW()/1000000)</f>
      </c>
      <c r="AL79" t="str">
        <f>IF($A79="","",INDEX(games!$J:$J,ROW())&amp;"")</f>
      </c>
    </row>
    <row r="80">
      <c r="A80" t="str">
        <f>IF(TRIM(INDEX(games!$A:$A,ROW()))="","",TRIM(INDEX(games!$A:$A,ROW())))</f>
      </c>
      <c r="B80">
        <f>IF(OR($A80="",INDEX(games!$B:$B,ROW())=""),"",INDEX(games!$B:$B,ROW()))</f>
      </c>
      <c r="C80" t="str">
        <f>IF(OR($A80="",INDEX(games!$C:$C,ROW())=""),"",INDEX(games!$C:$C,ROW()))</f>
      </c>
      <c r="D80">
        <f>IF($A80="","",COUNTIF($W$2:$W$2500,$A80)+COUNTIF($X$2:$X$2500,$A80))</f>
      </c>
      <c r="E80">
        <f>IF($A80="","",IFERROR(MATCH($C80,$R$2:$R$5,0),0))</f>
      </c>
      <c r="F80">
        <f>IF($A80="","",MOD(ROW(),34))</f>
      </c>
      <c r="G80">
        <f>IF($A80="",NA(),IF($C80="Action",$B80,NA()))</f>
      </c>
      <c r="H80">
        <f>IF($A80="",NA(),IF($C80="Action",1+$F80*0.023,NA()))</f>
      </c>
      <c r="I80">
        <f>IF($A80="",NA(),IF($C80="Strategy",$B80,NA()))</f>
      </c>
      <c r="J80">
        <f>IF($A80="",NA(),IF($C80="Strategy",2+$F80*0.023,NA()))</f>
      </c>
      <c r="K80">
        <f>IF($A80="",NA(),IF($C80="Deckbuilder",$B80,NA()))</f>
      </c>
      <c r="L80">
        <f>IF($A80="",NA(),IF($C80="Deckbuilder",3+$F80*0.023,NA()))</f>
      </c>
      <c r="M80">
        <f>IF($A80="",NA(),IF($C80="Traditional",$B80,NA()))</f>
      </c>
      <c r="N80">
        <f>IF($A80="",NA(),IF($C80="Traditional",4+$F80*0.023,NA()))</f>
      </c>
      <c r="O80">
        <f>IF($A80="","",$D80+ROW()/1000000)</f>
      </c>
      <c r="P80" t="str">
        <f>IF(OR($A80="",INDEX(games!$H:$H,ROW())=""),"",INDEX(games!$H:$H,ROW()))</f>
      </c>
      <c r="Q80">
        <f>IF(OR($A80="",$P80&lt;&gt;"Yes"),"",$D80+ROW()/1000000)</f>
      </c>
      <c r="T80">
        <f>IF($Y80="","",INDEX($B$2:$B$1500,$Y80))</f>
      </c>
      <c r="U80">
        <f>IF($Z80="","",INDEX($B$2:$B$1500,$Z80))</f>
      </c>
      <c r="V80">
        <f>IF(OR($T80="",$U80=""),"",$U80-$T80)</f>
      </c>
      <c r="W80" t="str">
        <f>IF(TRIM(INDEX(connections!$A:$A,ROW()))="","",TRIM(INDEX(connections!$A:$A,ROW())))</f>
      </c>
      <c r="X80" t="str">
        <f>IF($W80="","",TRIM(INDEX(connections!$B:$B,ROW())))</f>
      </c>
      <c r="Y80">
        <f>IF($W80="","",IFERROR(MATCH($W80,$A$2:$A$1500,0),""))</f>
      </c>
      <c r="Z80">
        <f>IF($X80="","",IFERROR(MATCH($X80,$A$2:$A$1500,0),""))</f>
      </c>
      <c r="AA80" t="str">
        <f>IF($Y80="","",INDEX($P$2:$P$1500,$Y80))</f>
      </c>
      <c r="AB80" t="str">
        <f>IF($Z80="","",INDEX($P$2:$P$1500,$Z80))</f>
      </c>
      <c r="AC80">
        <f>IF(AND($AA80="Yes",$AB80="Yes"),1,"")</f>
      </c>
      <c r="AD80">
        <f>IF(OR($Y80="",$Z80=""),"",IF(INDEX($C$2:$C$1500,$Y80)=INDEX($C$2:$C$1500,$Z80),0,1))</f>
      </c>
      <c r="AE80">
        <f>IF($AC80&lt;&gt;1,"",IF(AND(INDEX($AG$2:$AG$1500,$Y80)=1,INDEX($AG$2:$AG$1500,$Z80)=1),1,""))</f>
      </c>
      <c r="AG80">
        <f>IF($A80="","",COUNTIFS($W$2:$W$2500,$A80,$AB$2:$AB$2500,"Yes")+COUNTIFS($X$2:$X$2500,$A80,$AA$2:$AA$2500,"Yes"))</f>
      </c>
      <c r="AH80" t="str">
        <f>IF(OR($P80&lt;&gt;"Yes",N($AG80)=0),"",IF(AND($AG80=1,COUNTIFS($W$2:$W$2500,$A80,$AE$2:$AE$2500,1)+COUNTIFS($X$2:$X$2500,$A80,$AE$2:$AE$2500,1)&gt;0),"","Yes"))</f>
      </c>
      <c r="AI80">
        <f>IF($AH80="Yes",$AG80,"")</f>
      </c>
      <c r="AJ80">
        <f>IF($AI80="","",$AI80+ROW()/1000000)</f>
      </c>
      <c r="AK80">
        <f>IF(OR($A80="",$P80="Yes",N($AG80)=0),"",$AG80+ROW()/1000000)</f>
      </c>
      <c r="AL80" t="str">
        <f>IF($A80="","",INDEX(games!$J:$J,ROW())&amp;"")</f>
      </c>
    </row>
    <row r="81">
      <c r="A81" t="str">
        <f>IF(TRIM(INDEX(games!$A:$A,ROW()))="","",TRIM(INDEX(games!$A:$A,ROW())))</f>
      </c>
      <c r="B81">
        <f>IF(OR($A81="",INDEX(games!$B:$B,ROW())=""),"",INDEX(games!$B:$B,ROW()))</f>
      </c>
      <c r="C81" t="str">
        <f>IF(OR($A81="",INDEX(games!$C:$C,ROW())=""),"",INDEX(games!$C:$C,ROW()))</f>
      </c>
      <c r="D81">
        <f>IF($A81="","",COUNTIF($W$2:$W$2500,$A81)+COUNTIF($X$2:$X$2500,$A81))</f>
      </c>
      <c r="E81">
        <f>IF($A81="","",IFERROR(MATCH($C81,$R$2:$R$5,0),0))</f>
      </c>
      <c r="F81">
        <f>IF($A81="","",MOD(ROW(),34))</f>
      </c>
      <c r="G81">
        <f>IF($A81="",NA(),IF($C81="Action",$B81,NA()))</f>
      </c>
      <c r="H81">
        <f>IF($A81="",NA(),IF($C81="Action",1+$F81*0.023,NA()))</f>
      </c>
      <c r="I81">
        <f>IF($A81="",NA(),IF($C81="Strategy",$B81,NA()))</f>
      </c>
      <c r="J81">
        <f>IF($A81="",NA(),IF($C81="Strategy",2+$F81*0.023,NA()))</f>
      </c>
      <c r="K81">
        <f>IF($A81="",NA(),IF($C81="Deckbuilder",$B81,NA()))</f>
      </c>
      <c r="L81">
        <f>IF($A81="",NA(),IF($C81="Deckbuilder",3+$F81*0.023,NA()))</f>
      </c>
      <c r="M81">
        <f>IF($A81="",NA(),IF($C81="Traditional",$B81,NA()))</f>
      </c>
      <c r="N81">
        <f>IF($A81="",NA(),IF($C81="Traditional",4+$F81*0.023,NA()))</f>
      </c>
      <c r="O81">
        <f>IF($A81="","",$D81+ROW()/1000000)</f>
      </c>
      <c r="P81" t="str">
        <f>IF(OR($A81="",INDEX(games!$H:$H,ROW())=""),"",INDEX(games!$H:$H,ROW()))</f>
      </c>
      <c r="Q81">
        <f>IF(OR($A81="",$P81&lt;&gt;"Yes"),"",$D81+ROW()/1000000)</f>
      </c>
      <c r="T81">
        <f>IF($Y81="","",INDEX($B$2:$B$1500,$Y81))</f>
      </c>
      <c r="U81">
        <f>IF($Z81="","",INDEX($B$2:$B$1500,$Z81))</f>
      </c>
      <c r="V81">
        <f>IF(OR($T81="",$U81=""),"",$U81-$T81)</f>
      </c>
      <c r="W81" t="str">
        <f>IF(TRIM(INDEX(connections!$A:$A,ROW()))="","",TRIM(INDEX(connections!$A:$A,ROW())))</f>
      </c>
      <c r="X81" t="str">
        <f>IF($W81="","",TRIM(INDEX(connections!$B:$B,ROW())))</f>
      </c>
      <c r="Y81">
        <f>IF($W81="","",IFERROR(MATCH($W81,$A$2:$A$1500,0),""))</f>
      </c>
      <c r="Z81">
        <f>IF($X81="","",IFERROR(MATCH($X81,$A$2:$A$1500,0),""))</f>
      </c>
      <c r="AA81" t="str">
        <f>IF($Y81="","",INDEX($P$2:$P$1500,$Y81))</f>
      </c>
      <c r="AB81" t="str">
        <f>IF($Z81="","",INDEX($P$2:$P$1500,$Z81))</f>
      </c>
      <c r="AC81">
        <f>IF(AND($AA81="Yes",$AB81="Yes"),1,"")</f>
      </c>
      <c r="AD81">
        <f>IF(OR($Y81="",$Z81=""),"",IF(INDEX($C$2:$C$1500,$Y81)=INDEX($C$2:$C$1500,$Z81),0,1))</f>
      </c>
      <c r="AE81">
        <f>IF($AC81&lt;&gt;1,"",IF(AND(INDEX($AG$2:$AG$1500,$Y81)=1,INDEX($AG$2:$AG$1500,$Z81)=1),1,""))</f>
      </c>
      <c r="AG81">
        <f>IF($A81="","",COUNTIFS($W$2:$W$2500,$A81,$AB$2:$AB$2500,"Yes")+COUNTIFS($X$2:$X$2500,$A81,$AA$2:$AA$2500,"Yes"))</f>
      </c>
      <c r="AH81" t="str">
        <f>IF(OR($P81&lt;&gt;"Yes",N($AG81)=0),"",IF(AND($AG81=1,COUNTIFS($W$2:$W$2500,$A81,$AE$2:$AE$2500,1)+COUNTIFS($X$2:$X$2500,$A81,$AE$2:$AE$2500,1)&gt;0),"","Yes"))</f>
      </c>
      <c r="AI81">
        <f>IF($AH81="Yes",$AG81,"")</f>
      </c>
      <c r="AJ81">
        <f>IF($AI81="","",$AI81+ROW()/1000000)</f>
      </c>
      <c r="AK81">
        <f>IF(OR($A81="",$P81="Yes",N($AG81)=0),"",$AG81+ROW()/1000000)</f>
      </c>
      <c r="AL81" t="str">
        <f>IF($A81="","",INDEX(games!$J:$J,ROW())&amp;"")</f>
      </c>
    </row>
    <row r="82">
      <c r="A82" t="str">
        <f>IF(TRIM(INDEX(games!$A:$A,ROW()))="","",TRIM(INDEX(games!$A:$A,ROW())))</f>
      </c>
      <c r="B82">
        <f>IF(OR($A82="",INDEX(games!$B:$B,ROW())=""),"",INDEX(games!$B:$B,ROW()))</f>
      </c>
      <c r="C82" t="str">
        <f>IF(OR($A82="",INDEX(games!$C:$C,ROW())=""),"",INDEX(games!$C:$C,ROW()))</f>
      </c>
      <c r="D82">
        <f>IF($A82="","",COUNTIF($W$2:$W$2500,$A82)+COUNTIF($X$2:$X$2500,$A82))</f>
      </c>
      <c r="E82">
        <f>IF($A82="","",IFERROR(MATCH($C82,$R$2:$R$5,0),0))</f>
      </c>
      <c r="F82">
        <f>IF($A82="","",MOD(ROW(),34))</f>
      </c>
      <c r="G82">
        <f>IF($A82="",NA(),IF($C82="Action",$B82,NA()))</f>
      </c>
      <c r="H82">
        <f>IF($A82="",NA(),IF($C82="Action",1+$F82*0.023,NA()))</f>
      </c>
      <c r="I82">
        <f>IF($A82="",NA(),IF($C82="Strategy",$B82,NA()))</f>
      </c>
      <c r="J82">
        <f>IF($A82="",NA(),IF($C82="Strategy",2+$F82*0.023,NA()))</f>
      </c>
      <c r="K82">
        <f>IF($A82="",NA(),IF($C82="Deckbuilder",$B82,NA()))</f>
      </c>
      <c r="L82">
        <f>IF($A82="",NA(),IF($C82="Deckbuilder",3+$F82*0.023,NA()))</f>
      </c>
      <c r="M82">
        <f>IF($A82="",NA(),IF($C82="Traditional",$B82,NA()))</f>
      </c>
      <c r="N82">
        <f>IF($A82="",NA(),IF($C82="Traditional",4+$F82*0.023,NA()))</f>
      </c>
      <c r="O82">
        <f>IF($A82="","",$D82+ROW()/1000000)</f>
      </c>
      <c r="P82" t="str">
        <f>IF(OR($A82="",INDEX(games!$H:$H,ROW())=""),"",INDEX(games!$H:$H,ROW()))</f>
      </c>
      <c r="Q82">
        <f>IF(OR($A82="",$P82&lt;&gt;"Yes"),"",$D82+ROW()/1000000)</f>
      </c>
      <c r="T82">
        <f>IF($Y82="","",INDEX($B$2:$B$1500,$Y82))</f>
      </c>
      <c r="U82">
        <f>IF($Z82="","",INDEX($B$2:$B$1500,$Z82))</f>
      </c>
      <c r="V82">
        <f>IF(OR($T82="",$U82=""),"",$U82-$T82)</f>
      </c>
      <c r="W82" t="str">
        <f>IF(TRIM(INDEX(connections!$A:$A,ROW()))="","",TRIM(INDEX(connections!$A:$A,ROW())))</f>
      </c>
      <c r="X82" t="str">
        <f>IF($W82="","",TRIM(INDEX(connections!$B:$B,ROW())))</f>
      </c>
      <c r="Y82">
        <f>IF($W82="","",IFERROR(MATCH($W82,$A$2:$A$1500,0),""))</f>
      </c>
      <c r="Z82">
        <f>IF($X82="","",IFERROR(MATCH($X82,$A$2:$A$1500,0),""))</f>
      </c>
      <c r="AA82" t="str">
        <f>IF($Y82="","",INDEX($P$2:$P$1500,$Y82))</f>
      </c>
      <c r="AB82" t="str">
        <f>IF($Z82="","",INDEX($P$2:$P$1500,$Z82))</f>
      </c>
      <c r="AC82">
        <f>IF(AND($AA82="Yes",$AB82="Yes"),1,"")</f>
      </c>
      <c r="AD82">
        <f>IF(OR($Y82="",$Z82=""),"",IF(INDEX($C$2:$C$1500,$Y82)=INDEX($C$2:$C$1500,$Z82),0,1))</f>
      </c>
      <c r="AE82">
        <f>IF($AC82&lt;&gt;1,"",IF(AND(INDEX($AG$2:$AG$1500,$Y82)=1,INDEX($AG$2:$AG$1500,$Z82)=1),1,""))</f>
      </c>
      <c r="AG82">
        <f>IF($A82="","",COUNTIFS($W$2:$W$2500,$A82,$AB$2:$AB$2500,"Yes")+COUNTIFS($X$2:$X$2500,$A82,$AA$2:$AA$2500,"Yes"))</f>
      </c>
      <c r="AH82" t="str">
        <f>IF(OR($P82&lt;&gt;"Yes",N($AG82)=0),"",IF(AND($AG82=1,COUNTIFS($W$2:$W$2500,$A82,$AE$2:$AE$2500,1)+COUNTIFS($X$2:$X$2500,$A82,$AE$2:$AE$2500,1)&gt;0),"","Yes"))</f>
      </c>
      <c r="AI82">
        <f>IF($AH82="Yes",$AG82,"")</f>
      </c>
      <c r="AJ82">
        <f>IF($AI82="","",$AI82+ROW()/1000000)</f>
      </c>
      <c r="AK82">
        <f>IF(OR($A82="",$P82="Yes",N($AG82)=0),"",$AG82+ROW()/1000000)</f>
      </c>
      <c r="AL82" t="str">
        <f>IF($A82="","",INDEX(games!$J:$J,ROW())&amp;"")</f>
      </c>
    </row>
    <row r="83">
      <c r="A83" t="str">
        <f>IF(TRIM(INDEX(games!$A:$A,ROW()))="","",TRIM(INDEX(games!$A:$A,ROW())))</f>
      </c>
      <c r="B83">
        <f>IF(OR($A83="",INDEX(games!$B:$B,ROW())=""),"",INDEX(games!$B:$B,ROW()))</f>
      </c>
      <c r="C83" t="str">
        <f>IF(OR($A83="",INDEX(games!$C:$C,ROW())=""),"",INDEX(games!$C:$C,ROW()))</f>
      </c>
      <c r="D83">
        <f>IF($A83="","",COUNTIF($W$2:$W$2500,$A83)+COUNTIF($X$2:$X$2500,$A83))</f>
      </c>
      <c r="E83">
        <f>IF($A83="","",IFERROR(MATCH($C83,$R$2:$R$5,0),0))</f>
      </c>
      <c r="F83">
        <f>IF($A83="","",MOD(ROW(),34))</f>
      </c>
      <c r="G83">
        <f>IF($A83="",NA(),IF($C83="Action",$B83,NA()))</f>
      </c>
      <c r="H83">
        <f>IF($A83="",NA(),IF($C83="Action",1+$F83*0.023,NA()))</f>
      </c>
      <c r="I83">
        <f>IF($A83="",NA(),IF($C83="Strategy",$B83,NA()))</f>
      </c>
      <c r="J83">
        <f>IF($A83="",NA(),IF($C83="Strategy",2+$F83*0.023,NA()))</f>
      </c>
      <c r="K83">
        <f>IF($A83="",NA(),IF($C83="Deckbuilder",$B83,NA()))</f>
      </c>
      <c r="L83">
        <f>IF($A83="",NA(),IF($C83="Deckbuilder",3+$F83*0.023,NA()))</f>
      </c>
      <c r="M83">
        <f>IF($A83="",NA(),IF($C83="Traditional",$B83,NA()))</f>
      </c>
      <c r="N83">
        <f>IF($A83="",NA(),IF($C83="Traditional",4+$F83*0.023,NA()))</f>
      </c>
      <c r="O83">
        <f>IF($A83="","",$D83+ROW()/1000000)</f>
      </c>
      <c r="P83" t="str">
        <f>IF(OR($A83="",INDEX(games!$H:$H,ROW())=""),"",INDEX(games!$H:$H,ROW()))</f>
      </c>
      <c r="Q83">
        <f>IF(OR($A83="",$P83&lt;&gt;"Yes"),"",$D83+ROW()/1000000)</f>
      </c>
      <c r="T83">
        <f>IF($Y83="","",INDEX($B$2:$B$1500,$Y83))</f>
      </c>
      <c r="U83">
        <f>IF($Z83="","",INDEX($B$2:$B$1500,$Z83))</f>
      </c>
      <c r="V83">
        <f>IF(OR($T83="",$U83=""),"",$U83-$T83)</f>
      </c>
      <c r="W83" t="str">
        <f>IF(TRIM(INDEX(connections!$A:$A,ROW()))="","",TRIM(INDEX(connections!$A:$A,ROW())))</f>
      </c>
      <c r="X83" t="str">
        <f>IF($W83="","",TRIM(INDEX(connections!$B:$B,ROW())))</f>
      </c>
      <c r="Y83">
        <f>IF($W83="","",IFERROR(MATCH($W83,$A$2:$A$1500,0),""))</f>
      </c>
      <c r="Z83">
        <f>IF($X83="","",IFERROR(MATCH($X83,$A$2:$A$1500,0),""))</f>
      </c>
      <c r="AA83" t="str">
        <f>IF($Y83="","",INDEX($P$2:$P$1500,$Y83))</f>
      </c>
      <c r="AB83" t="str">
        <f>IF($Z83="","",INDEX($P$2:$P$1500,$Z83))</f>
      </c>
      <c r="AC83">
        <f>IF(AND($AA83="Yes",$AB83="Yes"),1,"")</f>
      </c>
      <c r="AD83">
        <f>IF(OR($Y83="",$Z83=""),"",IF(INDEX($C$2:$C$1500,$Y83)=INDEX($C$2:$C$1500,$Z83),0,1))</f>
      </c>
      <c r="AE83">
        <f>IF($AC83&lt;&gt;1,"",IF(AND(INDEX($AG$2:$AG$1500,$Y83)=1,INDEX($AG$2:$AG$1500,$Z83)=1),1,""))</f>
      </c>
      <c r="AG83">
        <f>IF($A83="","",COUNTIFS($W$2:$W$2500,$A83,$AB$2:$AB$2500,"Yes")+COUNTIFS($X$2:$X$2500,$A83,$AA$2:$AA$2500,"Yes"))</f>
      </c>
      <c r="AH83" t="str">
        <f>IF(OR($P83&lt;&gt;"Yes",N($AG83)=0),"",IF(AND($AG83=1,COUNTIFS($W$2:$W$2500,$A83,$AE$2:$AE$2500,1)+COUNTIFS($X$2:$X$2500,$A83,$AE$2:$AE$2500,1)&gt;0),"","Yes"))</f>
      </c>
      <c r="AI83">
        <f>IF($AH83="Yes",$AG83,"")</f>
      </c>
      <c r="AJ83">
        <f>IF($AI83="","",$AI83+ROW()/1000000)</f>
      </c>
      <c r="AK83">
        <f>IF(OR($A83="",$P83="Yes",N($AG83)=0),"",$AG83+ROW()/1000000)</f>
      </c>
      <c r="AL83" t="str">
        <f>IF($A83="","",INDEX(games!$J:$J,ROW())&amp;"")</f>
      </c>
    </row>
    <row r="84">
      <c r="A84" t="str">
        <f>IF(TRIM(INDEX(games!$A:$A,ROW()))="","",TRIM(INDEX(games!$A:$A,ROW())))</f>
      </c>
      <c r="B84">
        <f>IF(OR($A84="",INDEX(games!$B:$B,ROW())=""),"",INDEX(games!$B:$B,ROW()))</f>
      </c>
      <c r="C84" t="str">
        <f>IF(OR($A84="",INDEX(games!$C:$C,ROW())=""),"",INDEX(games!$C:$C,ROW()))</f>
      </c>
      <c r="D84">
        <f>IF($A84="","",COUNTIF($W$2:$W$2500,$A84)+COUNTIF($X$2:$X$2500,$A84))</f>
      </c>
      <c r="E84">
        <f>IF($A84="","",IFERROR(MATCH($C84,$R$2:$R$5,0),0))</f>
      </c>
      <c r="F84">
        <f>IF($A84="","",MOD(ROW(),34))</f>
      </c>
      <c r="G84">
        <f>IF($A84="",NA(),IF($C84="Action",$B84,NA()))</f>
      </c>
      <c r="H84">
        <f>IF($A84="",NA(),IF($C84="Action",1+$F84*0.023,NA()))</f>
      </c>
      <c r="I84">
        <f>IF($A84="",NA(),IF($C84="Strategy",$B84,NA()))</f>
      </c>
      <c r="J84">
        <f>IF($A84="",NA(),IF($C84="Strategy",2+$F84*0.023,NA()))</f>
      </c>
      <c r="K84">
        <f>IF($A84="",NA(),IF($C84="Deckbuilder",$B84,NA()))</f>
      </c>
      <c r="L84">
        <f>IF($A84="",NA(),IF($C84="Deckbuilder",3+$F84*0.023,NA()))</f>
      </c>
      <c r="M84">
        <f>IF($A84="",NA(),IF($C84="Traditional",$B84,NA()))</f>
      </c>
      <c r="N84">
        <f>IF($A84="",NA(),IF($C84="Traditional",4+$F84*0.023,NA()))</f>
      </c>
      <c r="O84">
        <f>IF($A84="","",$D84+ROW()/1000000)</f>
      </c>
      <c r="P84" t="str">
        <f>IF(OR($A84="",INDEX(games!$H:$H,ROW())=""),"",INDEX(games!$H:$H,ROW()))</f>
      </c>
      <c r="Q84">
        <f>IF(OR($A84="",$P84&lt;&gt;"Yes"),"",$D84+ROW()/1000000)</f>
      </c>
      <c r="T84">
        <f>IF($Y84="","",INDEX($B$2:$B$1500,$Y84))</f>
      </c>
      <c r="U84">
        <f>IF($Z84="","",INDEX($B$2:$B$1500,$Z84))</f>
      </c>
      <c r="V84">
        <f>IF(OR($T84="",$U84=""),"",$U84-$T84)</f>
      </c>
      <c r="W84" t="str">
        <f>IF(TRIM(INDEX(connections!$A:$A,ROW()))="","",TRIM(INDEX(connections!$A:$A,ROW())))</f>
      </c>
      <c r="X84" t="str">
        <f>IF($W84="","",TRIM(INDEX(connections!$B:$B,ROW())))</f>
      </c>
      <c r="Y84">
        <f>IF($W84="","",IFERROR(MATCH($W84,$A$2:$A$1500,0),""))</f>
      </c>
      <c r="Z84">
        <f>IF($X84="","",IFERROR(MATCH($X84,$A$2:$A$1500,0),""))</f>
      </c>
      <c r="AA84" t="str">
        <f>IF($Y84="","",INDEX($P$2:$P$1500,$Y84))</f>
      </c>
      <c r="AB84" t="str">
        <f>IF($Z84="","",INDEX($P$2:$P$1500,$Z84))</f>
      </c>
      <c r="AC84">
        <f>IF(AND($AA84="Yes",$AB84="Yes"),1,"")</f>
      </c>
      <c r="AD84">
        <f>IF(OR($Y84="",$Z84=""),"",IF(INDEX($C$2:$C$1500,$Y84)=INDEX($C$2:$C$1500,$Z84),0,1))</f>
      </c>
      <c r="AE84">
        <f>IF($AC84&lt;&gt;1,"",IF(AND(INDEX($AG$2:$AG$1500,$Y84)=1,INDEX($AG$2:$AG$1500,$Z84)=1),1,""))</f>
      </c>
      <c r="AG84">
        <f>IF($A84="","",COUNTIFS($W$2:$W$2500,$A84,$AB$2:$AB$2500,"Yes")+COUNTIFS($X$2:$X$2500,$A84,$AA$2:$AA$2500,"Yes"))</f>
      </c>
      <c r="AH84" t="str">
        <f>IF(OR($P84&lt;&gt;"Yes",N($AG84)=0),"",IF(AND($AG84=1,COUNTIFS($W$2:$W$2500,$A84,$AE$2:$AE$2500,1)+COUNTIFS($X$2:$X$2500,$A84,$AE$2:$AE$2500,1)&gt;0),"","Yes"))</f>
      </c>
      <c r="AI84">
        <f>IF($AH84="Yes",$AG84,"")</f>
      </c>
      <c r="AJ84">
        <f>IF($AI84="","",$AI84+ROW()/1000000)</f>
      </c>
      <c r="AK84">
        <f>IF(OR($A84="",$P84="Yes",N($AG84)=0),"",$AG84+ROW()/1000000)</f>
      </c>
      <c r="AL84" t="str">
        <f>IF($A84="","",INDEX(games!$J:$J,ROW())&amp;"")</f>
      </c>
    </row>
    <row r="85">
      <c r="A85" t="str">
        <f>IF(TRIM(INDEX(games!$A:$A,ROW()))="","",TRIM(INDEX(games!$A:$A,ROW())))</f>
      </c>
      <c r="B85">
        <f>IF(OR($A85="",INDEX(games!$B:$B,ROW())=""),"",INDEX(games!$B:$B,ROW()))</f>
      </c>
      <c r="C85" t="str">
        <f>IF(OR($A85="",INDEX(games!$C:$C,ROW())=""),"",INDEX(games!$C:$C,ROW()))</f>
      </c>
      <c r="D85">
        <f>IF($A85="","",COUNTIF($W$2:$W$2500,$A85)+COUNTIF($X$2:$X$2500,$A85))</f>
      </c>
      <c r="E85">
        <f>IF($A85="","",IFERROR(MATCH($C85,$R$2:$R$5,0),0))</f>
      </c>
      <c r="F85">
        <f>IF($A85="","",MOD(ROW(),34))</f>
      </c>
      <c r="G85">
        <f>IF($A85="",NA(),IF($C85="Action",$B85,NA()))</f>
      </c>
      <c r="H85">
        <f>IF($A85="",NA(),IF($C85="Action",1+$F85*0.023,NA()))</f>
      </c>
      <c r="I85">
        <f>IF($A85="",NA(),IF($C85="Strategy",$B85,NA()))</f>
      </c>
      <c r="J85">
        <f>IF($A85="",NA(),IF($C85="Strategy",2+$F85*0.023,NA()))</f>
      </c>
      <c r="K85">
        <f>IF($A85="",NA(),IF($C85="Deckbuilder",$B85,NA()))</f>
      </c>
      <c r="L85">
        <f>IF($A85="",NA(),IF($C85="Deckbuilder",3+$F85*0.023,NA()))</f>
      </c>
      <c r="M85">
        <f>IF($A85="",NA(),IF($C85="Traditional",$B85,NA()))</f>
      </c>
      <c r="N85">
        <f>IF($A85="",NA(),IF($C85="Traditional",4+$F85*0.023,NA()))</f>
      </c>
      <c r="O85">
        <f>IF($A85="","",$D85+ROW()/1000000)</f>
      </c>
      <c r="P85" t="str">
        <f>IF(OR($A85="",INDEX(games!$H:$H,ROW())=""),"",INDEX(games!$H:$H,ROW()))</f>
      </c>
      <c r="Q85">
        <f>IF(OR($A85="",$P85&lt;&gt;"Yes"),"",$D85+ROW()/1000000)</f>
      </c>
      <c r="T85">
        <f>IF($Y85="","",INDEX($B$2:$B$1500,$Y85))</f>
      </c>
      <c r="U85">
        <f>IF($Z85="","",INDEX($B$2:$B$1500,$Z85))</f>
      </c>
      <c r="V85">
        <f>IF(OR($T85="",$U85=""),"",$U85-$T85)</f>
      </c>
      <c r="W85" t="str">
        <f>IF(TRIM(INDEX(connections!$A:$A,ROW()))="","",TRIM(INDEX(connections!$A:$A,ROW())))</f>
      </c>
      <c r="X85" t="str">
        <f>IF($W85="","",TRIM(INDEX(connections!$B:$B,ROW())))</f>
      </c>
      <c r="Y85">
        <f>IF($W85="","",IFERROR(MATCH($W85,$A$2:$A$1500,0),""))</f>
      </c>
      <c r="Z85">
        <f>IF($X85="","",IFERROR(MATCH($X85,$A$2:$A$1500,0),""))</f>
      </c>
      <c r="AA85" t="str">
        <f>IF($Y85="","",INDEX($P$2:$P$1500,$Y85))</f>
      </c>
      <c r="AB85" t="str">
        <f>IF($Z85="","",INDEX($P$2:$P$1500,$Z85))</f>
      </c>
      <c r="AC85">
        <f>IF(AND($AA85="Yes",$AB85="Yes"),1,"")</f>
      </c>
      <c r="AD85">
        <f>IF(OR($Y85="",$Z85=""),"",IF(INDEX($C$2:$C$1500,$Y85)=INDEX($C$2:$C$1500,$Z85),0,1))</f>
      </c>
      <c r="AE85">
        <f>IF($AC85&lt;&gt;1,"",IF(AND(INDEX($AG$2:$AG$1500,$Y85)=1,INDEX($AG$2:$AG$1500,$Z85)=1),1,""))</f>
      </c>
      <c r="AG85">
        <f>IF($A85="","",COUNTIFS($W$2:$W$2500,$A85,$AB$2:$AB$2500,"Yes")+COUNTIFS($X$2:$X$2500,$A85,$AA$2:$AA$2500,"Yes"))</f>
      </c>
      <c r="AH85" t="str">
        <f>IF(OR($P85&lt;&gt;"Yes",N($AG85)=0),"",IF(AND($AG85=1,COUNTIFS($W$2:$W$2500,$A85,$AE$2:$AE$2500,1)+COUNTIFS($X$2:$X$2500,$A85,$AE$2:$AE$2500,1)&gt;0),"","Yes"))</f>
      </c>
      <c r="AI85">
        <f>IF($AH85="Yes",$AG85,"")</f>
      </c>
      <c r="AJ85">
        <f>IF($AI85="","",$AI85+ROW()/1000000)</f>
      </c>
      <c r="AK85">
        <f>IF(OR($A85="",$P85="Yes",N($AG85)=0),"",$AG85+ROW()/1000000)</f>
      </c>
      <c r="AL85" t="str">
        <f>IF($A85="","",INDEX(games!$J:$J,ROW())&amp;"")</f>
      </c>
    </row>
    <row r="86">
      <c r="A86" t="str">
        <f>IF(TRIM(INDEX(games!$A:$A,ROW()))="","",TRIM(INDEX(games!$A:$A,ROW())))</f>
      </c>
      <c r="B86">
        <f>IF(OR($A86="",INDEX(games!$B:$B,ROW())=""),"",INDEX(games!$B:$B,ROW()))</f>
      </c>
      <c r="C86" t="str">
        <f>IF(OR($A86="",INDEX(games!$C:$C,ROW())=""),"",INDEX(games!$C:$C,ROW()))</f>
      </c>
      <c r="D86">
        <f>IF($A86="","",COUNTIF($W$2:$W$2500,$A86)+COUNTIF($X$2:$X$2500,$A86))</f>
      </c>
      <c r="E86">
        <f>IF($A86="","",IFERROR(MATCH($C86,$R$2:$R$5,0),0))</f>
      </c>
      <c r="F86">
        <f>IF($A86="","",MOD(ROW(),34))</f>
      </c>
      <c r="G86">
        <f>IF($A86="",NA(),IF($C86="Action",$B86,NA()))</f>
      </c>
      <c r="H86">
        <f>IF($A86="",NA(),IF($C86="Action",1+$F86*0.023,NA()))</f>
      </c>
      <c r="I86">
        <f>IF($A86="",NA(),IF($C86="Strategy",$B86,NA()))</f>
      </c>
      <c r="J86">
        <f>IF($A86="",NA(),IF($C86="Strategy",2+$F86*0.023,NA()))</f>
      </c>
      <c r="K86">
        <f>IF($A86="",NA(),IF($C86="Deckbuilder",$B86,NA()))</f>
      </c>
      <c r="L86">
        <f>IF($A86="",NA(),IF($C86="Deckbuilder",3+$F86*0.023,NA()))</f>
      </c>
      <c r="M86">
        <f>IF($A86="",NA(),IF($C86="Traditional",$B86,NA()))</f>
      </c>
      <c r="N86">
        <f>IF($A86="",NA(),IF($C86="Traditional",4+$F86*0.023,NA()))</f>
      </c>
      <c r="O86">
        <f>IF($A86="","",$D86+ROW()/1000000)</f>
      </c>
      <c r="P86" t="str">
        <f>IF(OR($A86="",INDEX(games!$H:$H,ROW())=""),"",INDEX(games!$H:$H,ROW()))</f>
      </c>
      <c r="Q86">
        <f>IF(OR($A86="",$P86&lt;&gt;"Yes"),"",$D86+ROW()/1000000)</f>
      </c>
      <c r="T86">
        <f>IF($Y86="","",INDEX($B$2:$B$1500,$Y86))</f>
      </c>
      <c r="U86">
        <f>IF($Z86="","",INDEX($B$2:$B$1500,$Z86))</f>
      </c>
      <c r="V86">
        <f>IF(OR($T86="",$U86=""),"",$U86-$T86)</f>
      </c>
      <c r="W86" t="str">
        <f>IF(TRIM(INDEX(connections!$A:$A,ROW()))="","",TRIM(INDEX(connections!$A:$A,ROW())))</f>
      </c>
      <c r="X86" t="str">
        <f>IF($W86="","",TRIM(INDEX(connections!$B:$B,ROW())))</f>
      </c>
      <c r="Y86">
        <f>IF($W86="","",IFERROR(MATCH($W86,$A$2:$A$1500,0),""))</f>
      </c>
      <c r="Z86">
        <f>IF($X86="","",IFERROR(MATCH($X86,$A$2:$A$1500,0),""))</f>
      </c>
      <c r="AA86" t="str">
        <f>IF($Y86="","",INDEX($P$2:$P$1500,$Y86))</f>
      </c>
      <c r="AB86" t="str">
        <f>IF($Z86="","",INDEX($P$2:$P$1500,$Z86))</f>
      </c>
      <c r="AC86">
        <f>IF(AND($AA86="Yes",$AB86="Yes"),1,"")</f>
      </c>
      <c r="AD86">
        <f>IF(OR($Y86="",$Z86=""),"",IF(INDEX($C$2:$C$1500,$Y86)=INDEX($C$2:$C$1500,$Z86),0,1))</f>
      </c>
      <c r="AE86">
        <f>IF($AC86&lt;&gt;1,"",IF(AND(INDEX($AG$2:$AG$1500,$Y86)=1,INDEX($AG$2:$AG$1500,$Z86)=1),1,""))</f>
      </c>
      <c r="AG86">
        <f>IF($A86="","",COUNTIFS($W$2:$W$2500,$A86,$AB$2:$AB$2500,"Yes")+COUNTIFS($X$2:$X$2500,$A86,$AA$2:$AA$2500,"Yes"))</f>
      </c>
      <c r="AH86" t="str">
        <f>IF(OR($P86&lt;&gt;"Yes",N($AG86)=0),"",IF(AND($AG86=1,COUNTIFS($W$2:$W$2500,$A86,$AE$2:$AE$2500,1)+COUNTIFS($X$2:$X$2500,$A86,$AE$2:$AE$2500,1)&gt;0),"","Yes"))</f>
      </c>
      <c r="AI86">
        <f>IF($AH86="Yes",$AG86,"")</f>
      </c>
      <c r="AJ86">
        <f>IF($AI86="","",$AI86+ROW()/1000000)</f>
      </c>
      <c r="AK86">
        <f>IF(OR($A86="",$P86="Yes",N($AG86)=0),"",$AG86+ROW()/1000000)</f>
      </c>
      <c r="AL86" t="str">
        <f>IF($A86="","",INDEX(games!$J:$J,ROW())&amp;"")</f>
      </c>
    </row>
    <row r="87">
      <c r="A87" t="str">
        <f>IF(TRIM(INDEX(games!$A:$A,ROW()))="","",TRIM(INDEX(games!$A:$A,ROW())))</f>
      </c>
      <c r="B87">
        <f>IF(OR($A87="",INDEX(games!$B:$B,ROW())=""),"",INDEX(games!$B:$B,ROW()))</f>
      </c>
      <c r="C87" t="str">
        <f>IF(OR($A87="",INDEX(games!$C:$C,ROW())=""),"",INDEX(games!$C:$C,ROW()))</f>
      </c>
      <c r="D87">
        <f>IF($A87="","",COUNTIF($W$2:$W$2500,$A87)+COUNTIF($X$2:$X$2500,$A87))</f>
      </c>
      <c r="E87">
        <f>IF($A87="","",IFERROR(MATCH($C87,$R$2:$R$5,0),0))</f>
      </c>
      <c r="F87">
        <f>IF($A87="","",MOD(ROW(),34))</f>
      </c>
      <c r="G87">
        <f>IF($A87="",NA(),IF($C87="Action",$B87,NA()))</f>
      </c>
      <c r="H87">
        <f>IF($A87="",NA(),IF($C87="Action",1+$F87*0.023,NA()))</f>
      </c>
      <c r="I87">
        <f>IF($A87="",NA(),IF($C87="Strategy",$B87,NA()))</f>
      </c>
      <c r="J87">
        <f>IF($A87="",NA(),IF($C87="Strategy",2+$F87*0.023,NA()))</f>
      </c>
      <c r="K87">
        <f>IF($A87="",NA(),IF($C87="Deckbuilder",$B87,NA()))</f>
      </c>
      <c r="L87">
        <f>IF($A87="",NA(),IF($C87="Deckbuilder",3+$F87*0.023,NA()))</f>
      </c>
      <c r="M87">
        <f>IF($A87="",NA(),IF($C87="Traditional",$B87,NA()))</f>
      </c>
      <c r="N87">
        <f>IF($A87="",NA(),IF($C87="Traditional",4+$F87*0.023,NA()))</f>
      </c>
      <c r="O87">
        <f>IF($A87="","",$D87+ROW()/1000000)</f>
      </c>
      <c r="P87" t="str">
        <f>IF(OR($A87="",INDEX(games!$H:$H,ROW())=""),"",INDEX(games!$H:$H,ROW()))</f>
      </c>
      <c r="Q87">
        <f>IF(OR($A87="",$P87&lt;&gt;"Yes"),"",$D87+ROW()/1000000)</f>
      </c>
      <c r="T87">
        <f>IF($Y87="","",INDEX($B$2:$B$1500,$Y87))</f>
      </c>
      <c r="U87">
        <f>IF($Z87="","",INDEX($B$2:$B$1500,$Z87))</f>
      </c>
      <c r="V87">
        <f>IF(OR($T87="",$U87=""),"",$U87-$T87)</f>
      </c>
      <c r="W87" t="str">
        <f>IF(TRIM(INDEX(connections!$A:$A,ROW()))="","",TRIM(INDEX(connections!$A:$A,ROW())))</f>
      </c>
      <c r="X87" t="str">
        <f>IF($W87="","",TRIM(INDEX(connections!$B:$B,ROW())))</f>
      </c>
      <c r="Y87">
        <f>IF($W87="","",IFERROR(MATCH($W87,$A$2:$A$1500,0),""))</f>
      </c>
      <c r="Z87">
        <f>IF($X87="","",IFERROR(MATCH($X87,$A$2:$A$1500,0),""))</f>
      </c>
      <c r="AA87" t="str">
        <f>IF($Y87="","",INDEX($P$2:$P$1500,$Y87))</f>
      </c>
      <c r="AB87" t="str">
        <f>IF($Z87="","",INDEX($P$2:$P$1500,$Z87))</f>
      </c>
      <c r="AC87">
        <f>IF(AND($AA87="Yes",$AB87="Yes"),1,"")</f>
      </c>
      <c r="AD87">
        <f>IF(OR($Y87="",$Z87=""),"",IF(INDEX($C$2:$C$1500,$Y87)=INDEX($C$2:$C$1500,$Z87),0,1))</f>
      </c>
      <c r="AE87">
        <f>IF($AC87&lt;&gt;1,"",IF(AND(INDEX($AG$2:$AG$1500,$Y87)=1,INDEX($AG$2:$AG$1500,$Z87)=1),1,""))</f>
      </c>
      <c r="AG87">
        <f>IF($A87="","",COUNTIFS($W$2:$W$2500,$A87,$AB$2:$AB$2500,"Yes")+COUNTIFS($X$2:$X$2500,$A87,$AA$2:$AA$2500,"Yes"))</f>
      </c>
      <c r="AH87" t="str">
        <f>IF(OR($P87&lt;&gt;"Yes",N($AG87)=0),"",IF(AND($AG87=1,COUNTIFS($W$2:$W$2500,$A87,$AE$2:$AE$2500,1)+COUNTIFS($X$2:$X$2500,$A87,$AE$2:$AE$2500,1)&gt;0),"","Yes"))</f>
      </c>
      <c r="AI87">
        <f>IF($AH87="Yes",$AG87,"")</f>
      </c>
      <c r="AJ87">
        <f>IF($AI87="","",$AI87+ROW()/1000000)</f>
      </c>
      <c r="AK87">
        <f>IF(OR($A87="",$P87="Yes",N($AG87)=0),"",$AG87+ROW()/1000000)</f>
      </c>
      <c r="AL87" t="str">
        <f>IF($A87="","",INDEX(games!$J:$J,ROW())&amp;"")</f>
      </c>
    </row>
    <row r="88">
      <c r="A88" t="str">
        <f>IF(TRIM(INDEX(games!$A:$A,ROW()))="","",TRIM(INDEX(games!$A:$A,ROW())))</f>
      </c>
      <c r="B88">
        <f>IF(OR($A88="",INDEX(games!$B:$B,ROW())=""),"",INDEX(games!$B:$B,ROW()))</f>
      </c>
      <c r="C88" t="str">
        <f>IF(OR($A88="",INDEX(games!$C:$C,ROW())=""),"",INDEX(games!$C:$C,ROW()))</f>
      </c>
      <c r="D88">
        <f>IF($A88="","",COUNTIF($W$2:$W$2500,$A88)+COUNTIF($X$2:$X$2500,$A88))</f>
      </c>
      <c r="E88">
        <f>IF($A88="","",IFERROR(MATCH($C88,$R$2:$R$5,0),0))</f>
      </c>
      <c r="F88">
        <f>IF($A88="","",MOD(ROW(),34))</f>
      </c>
      <c r="G88">
        <f>IF($A88="",NA(),IF($C88="Action",$B88,NA()))</f>
      </c>
      <c r="H88">
        <f>IF($A88="",NA(),IF($C88="Action",1+$F88*0.023,NA()))</f>
      </c>
      <c r="I88">
        <f>IF($A88="",NA(),IF($C88="Strategy",$B88,NA()))</f>
      </c>
      <c r="J88">
        <f>IF($A88="",NA(),IF($C88="Strategy",2+$F88*0.023,NA()))</f>
      </c>
      <c r="K88">
        <f>IF($A88="",NA(),IF($C88="Deckbuilder",$B88,NA()))</f>
      </c>
      <c r="L88">
        <f>IF($A88="",NA(),IF($C88="Deckbuilder",3+$F88*0.023,NA()))</f>
      </c>
      <c r="M88">
        <f>IF($A88="",NA(),IF($C88="Traditional",$B88,NA()))</f>
      </c>
      <c r="N88">
        <f>IF($A88="",NA(),IF($C88="Traditional",4+$F88*0.023,NA()))</f>
      </c>
      <c r="O88">
        <f>IF($A88="","",$D88+ROW()/1000000)</f>
      </c>
      <c r="P88" t="str">
        <f>IF(OR($A88="",INDEX(games!$H:$H,ROW())=""),"",INDEX(games!$H:$H,ROW()))</f>
      </c>
      <c r="Q88">
        <f>IF(OR($A88="",$P88&lt;&gt;"Yes"),"",$D88+ROW()/1000000)</f>
      </c>
      <c r="T88">
        <f>IF($Y88="","",INDEX($B$2:$B$1500,$Y88))</f>
      </c>
      <c r="U88">
        <f>IF($Z88="","",INDEX($B$2:$B$1500,$Z88))</f>
      </c>
      <c r="V88">
        <f>IF(OR($T88="",$U88=""),"",$U88-$T88)</f>
      </c>
      <c r="W88" t="str">
        <f>IF(TRIM(INDEX(connections!$A:$A,ROW()))="","",TRIM(INDEX(connections!$A:$A,ROW())))</f>
      </c>
      <c r="X88" t="str">
        <f>IF($W88="","",TRIM(INDEX(connections!$B:$B,ROW())))</f>
      </c>
      <c r="Y88">
        <f>IF($W88="","",IFERROR(MATCH($W88,$A$2:$A$1500,0),""))</f>
      </c>
      <c r="Z88">
        <f>IF($X88="","",IFERROR(MATCH($X88,$A$2:$A$1500,0),""))</f>
      </c>
      <c r="AA88" t="str">
        <f>IF($Y88="","",INDEX($P$2:$P$1500,$Y88))</f>
      </c>
      <c r="AB88" t="str">
        <f>IF($Z88="","",INDEX($P$2:$P$1500,$Z88))</f>
      </c>
      <c r="AC88">
        <f>IF(AND($AA88="Yes",$AB88="Yes"),1,"")</f>
      </c>
      <c r="AD88">
        <f>IF(OR($Y88="",$Z88=""),"",IF(INDEX($C$2:$C$1500,$Y88)=INDEX($C$2:$C$1500,$Z88),0,1))</f>
      </c>
      <c r="AE88">
        <f>IF($AC88&lt;&gt;1,"",IF(AND(INDEX($AG$2:$AG$1500,$Y88)=1,INDEX($AG$2:$AG$1500,$Z88)=1),1,""))</f>
      </c>
      <c r="AG88">
        <f>IF($A88="","",COUNTIFS($W$2:$W$2500,$A88,$AB$2:$AB$2500,"Yes")+COUNTIFS($X$2:$X$2500,$A88,$AA$2:$AA$2500,"Yes"))</f>
      </c>
      <c r="AH88" t="str">
        <f>IF(OR($P88&lt;&gt;"Yes",N($AG88)=0),"",IF(AND($AG88=1,COUNTIFS($W$2:$W$2500,$A88,$AE$2:$AE$2500,1)+COUNTIFS($X$2:$X$2500,$A88,$AE$2:$AE$2500,1)&gt;0),"","Yes"))</f>
      </c>
      <c r="AI88">
        <f>IF($AH88="Yes",$AG88,"")</f>
      </c>
      <c r="AJ88">
        <f>IF($AI88="","",$AI88+ROW()/1000000)</f>
      </c>
      <c r="AK88">
        <f>IF(OR($A88="",$P88="Yes",N($AG88)=0),"",$AG88+ROW()/1000000)</f>
      </c>
      <c r="AL88" t="str">
        <f>IF($A88="","",INDEX(games!$J:$J,ROW())&amp;"")</f>
      </c>
    </row>
    <row r="89">
      <c r="A89" t="str">
        <f>IF(TRIM(INDEX(games!$A:$A,ROW()))="","",TRIM(INDEX(games!$A:$A,ROW())))</f>
      </c>
      <c r="B89">
        <f>IF(OR($A89="",INDEX(games!$B:$B,ROW())=""),"",INDEX(games!$B:$B,ROW()))</f>
      </c>
      <c r="C89" t="str">
        <f>IF(OR($A89="",INDEX(games!$C:$C,ROW())=""),"",INDEX(games!$C:$C,ROW()))</f>
      </c>
      <c r="D89">
        <f>IF($A89="","",COUNTIF($W$2:$W$2500,$A89)+COUNTIF($X$2:$X$2500,$A89))</f>
      </c>
      <c r="E89">
        <f>IF($A89="","",IFERROR(MATCH($C89,$R$2:$R$5,0),0))</f>
      </c>
      <c r="F89">
        <f>IF($A89="","",MOD(ROW(),34))</f>
      </c>
      <c r="G89">
        <f>IF($A89="",NA(),IF($C89="Action",$B89,NA()))</f>
      </c>
      <c r="H89">
        <f>IF($A89="",NA(),IF($C89="Action",1+$F89*0.023,NA()))</f>
      </c>
      <c r="I89">
        <f>IF($A89="",NA(),IF($C89="Strategy",$B89,NA()))</f>
      </c>
      <c r="J89">
        <f>IF($A89="",NA(),IF($C89="Strategy",2+$F89*0.023,NA()))</f>
      </c>
      <c r="K89">
        <f>IF($A89="",NA(),IF($C89="Deckbuilder",$B89,NA()))</f>
      </c>
      <c r="L89">
        <f>IF($A89="",NA(),IF($C89="Deckbuilder",3+$F89*0.023,NA()))</f>
      </c>
      <c r="M89">
        <f>IF($A89="",NA(),IF($C89="Traditional",$B89,NA()))</f>
      </c>
      <c r="N89">
        <f>IF($A89="",NA(),IF($C89="Traditional",4+$F89*0.023,NA()))</f>
      </c>
      <c r="O89">
        <f>IF($A89="","",$D89+ROW()/1000000)</f>
      </c>
      <c r="P89" t="str">
        <f>IF(OR($A89="",INDEX(games!$H:$H,ROW())=""),"",INDEX(games!$H:$H,ROW()))</f>
      </c>
      <c r="Q89">
        <f>IF(OR($A89="",$P89&lt;&gt;"Yes"),"",$D89+ROW()/1000000)</f>
      </c>
      <c r="T89">
        <f>IF($Y89="","",INDEX($B$2:$B$1500,$Y89))</f>
      </c>
      <c r="U89">
        <f>IF($Z89="","",INDEX($B$2:$B$1500,$Z89))</f>
      </c>
      <c r="V89">
        <f>IF(OR($T89="",$U89=""),"",$U89-$T89)</f>
      </c>
      <c r="W89" t="str">
        <f>IF(TRIM(INDEX(connections!$A:$A,ROW()))="","",TRIM(INDEX(connections!$A:$A,ROW())))</f>
      </c>
      <c r="X89" t="str">
        <f>IF($W89="","",TRIM(INDEX(connections!$B:$B,ROW())))</f>
      </c>
      <c r="Y89">
        <f>IF($W89="","",IFERROR(MATCH($W89,$A$2:$A$1500,0),""))</f>
      </c>
      <c r="Z89">
        <f>IF($X89="","",IFERROR(MATCH($X89,$A$2:$A$1500,0),""))</f>
      </c>
      <c r="AA89" t="str">
        <f>IF($Y89="","",INDEX($P$2:$P$1500,$Y89))</f>
      </c>
      <c r="AB89" t="str">
        <f>IF($Z89="","",INDEX($P$2:$P$1500,$Z89))</f>
      </c>
      <c r="AC89">
        <f>IF(AND($AA89="Yes",$AB89="Yes"),1,"")</f>
      </c>
      <c r="AD89">
        <f>IF(OR($Y89="",$Z89=""),"",IF(INDEX($C$2:$C$1500,$Y89)=INDEX($C$2:$C$1500,$Z89),0,1))</f>
      </c>
      <c r="AE89">
        <f>IF($AC89&lt;&gt;1,"",IF(AND(INDEX($AG$2:$AG$1500,$Y89)=1,INDEX($AG$2:$AG$1500,$Z89)=1),1,""))</f>
      </c>
      <c r="AG89">
        <f>IF($A89="","",COUNTIFS($W$2:$W$2500,$A89,$AB$2:$AB$2500,"Yes")+COUNTIFS($X$2:$X$2500,$A89,$AA$2:$AA$2500,"Yes"))</f>
      </c>
      <c r="AH89" t="str">
        <f>IF(OR($P89&lt;&gt;"Yes",N($AG89)=0),"",IF(AND($AG89=1,COUNTIFS($W$2:$W$2500,$A89,$AE$2:$AE$2500,1)+COUNTIFS($X$2:$X$2500,$A89,$AE$2:$AE$2500,1)&gt;0),"","Yes"))</f>
      </c>
      <c r="AI89">
        <f>IF($AH89="Yes",$AG89,"")</f>
      </c>
      <c r="AJ89">
        <f>IF($AI89="","",$AI89+ROW()/1000000)</f>
      </c>
      <c r="AK89">
        <f>IF(OR($A89="",$P89="Yes",N($AG89)=0),"",$AG89+ROW()/1000000)</f>
      </c>
      <c r="AL89" t="str">
        <f>IF($A89="","",INDEX(games!$J:$J,ROW())&amp;"")</f>
      </c>
    </row>
    <row r="90">
      <c r="A90" t="str">
        <f>IF(TRIM(INDEX(games!$A:$A,ROW()))="","",TRIM(INDEX(games!$A:$A,ROW())))</f>
      </c>
      <c r="B90">
        <f>IF(OR($A90="",INDEX(games!$B:$B,ROW())=""),"",INDEX(games!$B:$B,ROW()))</f>
      </c>
      <c r="C90" t="str">
        <f>IF(OR($A90="",INDEX(games!$C:$C,ROW())=""),"",INDEX(games!$C:$C,ROW()))</f>
      </c>
      <c r="D90">
        <f>IF($A90="","",COUNTIF($W$2:$W$2500,$A90)+COUNTIF($X$2:$X$2500,$A90))</f>
      </c>
      <c r="E90">
        <f>IF($A90="","",IFERROR(MATCH($C90,$R$2:$R$5,0),0))</f>
      </c>
      <c r="F90">
        <f>IF($A90="","",MOD(ROW(),34))</f>
      </c>
      <c r="G90">
        <f>IF($A90="",NA(),IF($C90="Action",$B90,NA()))</f>
      </c>
      <c r="H90">
        <f>IF($A90="",NA(),IF($C90="Action",1+$F90*0.023,NA()))</f>
      </c>
      <c r="I90">
        <f>IF($A90="",NA(),IF($C90="Strategy",$B90,NA()))</f>
      </c>
      <c r="J90">
        <f>IF($A90="",NA(),IF($C90="Strategy",2+$F90*0.023,NA()))</f>
      </c>
      <c r="K90">
        <f>IF($A90="",NA(),IF($C90="Deckbuilder",$B90,NA()))</f>
      </c>
      <c r="L90">
        <f>IF($A90="",NA(),IF($C90="Deckbuilder",3+$F90*0.023,NA()))</f>
      </c>
      <c r="M90">
        <f>IF($A90="",NA(),IF($C90="Traditional",$B90,NA()))</f>
      </c>
      <c r="N90">
        <f>IF($A90="",NA(),IF($C90="Traditional",4+$F90*0.023,NA()))</f>
      </c>
      <c r="O90">
        <f>IF($A90="","",$D90+ROW()/1000000)</f>
      </c>
      <c r="P90" t="str">
        <f>IF(OR($A90="",INDEX(games!$H:$H,ROW())=""),"",INDEX(games!$H:$H,ROW()))</f>
      </c>
      <c r="Q90">
        <f>IF(OR($A90="",$P90&lt;&gt;"Yes"),"",$D90+ROW()/1000000)</f>
      </c>
      <c r="T90">
        <f>IF($Y90="","",INDEX($B$2:$B$1500,$Y90))</f>
      </c>
      <c r="U90">
        <f>IF($Z90="","",INDEX($B$2:$B$1500,$Z90))</f>
      </c>
      <c r="V90">
        <f>IF(OR($T90="",$U90=""),"",$U90-$T90)</f>
      </c>
      <c r="W90" t="str">
        <f>IF(TRIM(INDEX(connections!$A:$A,ROW()))="","",TRIM(INDEX(connections!$A:$A,ROW())))</f>
      </c>
      <c r="X90" t="str">
        <f>IF($W90="","",TRIM(INDEX(connections!$B:$B,ROW())))</f>
      </c>
      <c r="Y90">
        <f>IF($W90="","",IFERROR(MATCH($W90,$A$2:$A$1500,0),""))</f>
      </c>
      <c r="Z90">
        <f>IF($X90="","",IFERROR(MATCH($X90,$A$2:$A$1500,0),""))</f>
      </c>
      <c r="AA90" t="str">
        <f>IF($Y90="","",INDEX($P$2:$P$1500,$Y90))</f>
      </c>
      <c r="AB90" t="str">
        <f>IF($Z90="","",INDEX($P$2:$P$1500,$Z90))</f>
      </c>
      <c r="AC90">
        <f>IF(AND($AA90="Yes",$AB90="Yes"),1,"")</f>
      </c>
      <c r="AD90">
        <f>IF(OR($Y90="",$Z90=""),"",IF(INDEX($C$2:$C$1500,$Y90)=INDEX($C$2:$C$1500,$Z90),0,1))</f>
      </c>
      <c r="AE90">
        <f>IF($AC90&lt;&gt;1,"",IF(AND(INDEX($AG$2:$AG$1500,$Y90)=1,INDEX($AG$2:$AG$1500,$Z90)=1),1,""))</f>
      </c>
      <c r="AG90">
        <f>IF($A90="","",COUNTIFS($W$2:$W$2500,$A90,$AB$2:$AB$2500,"Yes")+COUNTIFS($X$2:$X$2500,$A90,$AA$2:$AA$2500,"Yes"))</f>
      </c>
      <c r="AH90" t="str">
        <f>IF(OR($P90&lt;&gt;"Yes",N($AG90)=0),"",IF(AND($AG90=1,COUNTIFS($W$2:$W$2500,$A90,$AE$2:$AE$2500,1)+COUNTIFS($X$2:$X$2500,$A90,$AE$2:$AE$2500,1)&gt;0),"","Yes"))</f>
      </c>
      <c r="AI90">
        <f>IF($AH90="Yes",$AG90,"")</f>
      </c>
      <c r="AJ90">
        <f>IF($AI90="","",$AI90+ROW()/1000000)</f>
      </c>
      <c r="AK90">
        <f>IF(OR($A90="",$P90="Yes",N($AG90)=0),"",$AG90+ROW()/1000000)</f>
      </c>
      <c r="AL90" t="str">
        <f>IF($A90="","",INDEX(games!$J:$J,ROW())&amp;"")</f>
      </c>
    </row>
    <row r="91">
      <c r="A91" t="str">
        <f>IF(TRIM(INDEX(games!$A:$A,ROW()))="","",TRIM(INDEX(games!$A:$A,ROW())))</f>
      </c>
      <c r="B91">
        <f>IF(OR($A91="",INDEX(games!$B:$B,ROW())=""),"",INDEX(games!$B:$B,ROW()))</f>
      </c>
      <c r="C91" t="str">
        <f>IF(OR($A91="",INDEX(games!$C:$C,ROW())=""),"",INDEX(games!$C:$C,ROW()))</f>
      </c>
      <c r="D91">
        <f>IF($A91="","",COUNTIF($W$2:$W$2500,$A91)+COUNTIF($X$2:$X$2500,$A91))</f>
      </c>
      <c r="E91">
        <f>IF($A91="","",IFERROR(MATCH($C91,$R$2:$R$5,0),0))</f>
      </c>
      <c r="F91">
        <f>IF($A91="","",MOD(ROW(),34))</f>
      </c>
      <c r="G91">
        <f>IF($A91="",NA(),IF($C91="Action",$B91,NA()))</f>
      </c>
      <c r="H91">
        <f>IF($A91="",NA(),IF($C91="Action",1+$F91*0.023,NA()))</f>
      </c>
      <c r="I91">
        <f>IF($A91="",NA(),IF($C91="Strategy",$B91,NA()))</f>
      </c>
      <c r="J91">
        <f>IF($A91="",NA(),IF($C91="Strategy",2+$F91*0.023,NA()))</f>
      </c>
      <c r="K91">
        <f>IF($A91="",NA(),IF($C91="Deckbuilder",$B91,NA()))</f>
      </c>
      <c r="L91">
        <f>IF($A91="",NA(),IF($C91="Deckbuilder",3+$F91*0.023,NA()))</f>
      </c>
      <c r="M91">
        <f>IF($A91="",NA(),IF($C91="Traditional",$B91,NA()))</f>
      </c>
      <c r="N91">
        <f>IF($A91="",NA(),IF($C91="Traditional",4+$F91*0.023,NA()))</f>
      </c>
      <c r="O91">
        <f>IF($A91="","",$D91+ROW()/1000000)</f>
      </c>
      <c r="P91" t="str">
        <f>IF(OR($A91="",INDEX(games!$H:$H,ROW())=""),"",INDEX(games!$H:$H,ROW()))</f>
      </c>
      <c r="Q91">
        <f>IF(OR($A91="",$P91&lt;&gt;"Yes"),"",$D91+ROW()/1000000)</f>
      </c>
      <c r="T91">
        <f>IF($Y91="","",INDEX($B$2:$B$1500,$Y91))</f>
      </c>
      <c r="U91">
        <f>IF($Z91="","",INDEX($B$2:$B$1500,$Z91))</f>
      </c>
      <c r="V91">
        <f>IF(OR($T91="",$U91=""),"",$U91-$T91)</f>
      </c>
      <c r="W91" t="str">
        <f>IF(TRIM(INDEX(connections!$A:$A,ROW()))="","",TRIM(INDEX(connections!$A:$A,ROW())))</f>
      </c>
      <c r="X91" t="str">
        <f>IF($W91="","",TRIM(INDEX(connections!$B:$B,ROW())))</f>
      </c>
      <c r="Y91">
        <f>IF($W91="","",IFERROR(MATCH($W91,$A$2:$A$1500,0),""))</f>
      </c>
      <c r="Z91">
        <f>IF($X91="","",IFERROR(MATCH($X91,$A$2:$A$1500,0),""))</f>
      </c>
      <c r="AA91" t="str">
        <f>IF($Y91="","",INDEX($P$2:$P$1500,$Y91))</f>
      </c>
      <c r="AB91" t="str">
        <f>IF($Z91="","",INDEX($P$2:$P$1500,$Z91))</f>
      </c>
      <c r="AC91">
        <f>IF(AND($AA91="Yes",$AB91="Yes"),1,"")</f>
      </c>
      <c r="AD91">
        <f>IF(OR($Y91="",$Z91=""),"",IF(INDEX($C$2:$C$1500,$Y91)=INDEX($C$2:$C$1500,$Z91),0,1))</f>
      </c>
      <c r="AE91">
        <f>IF($AC91&lt;&gt;1,"",IF(AND(INDEX($AG$2:$AG$1500,$Y91)=1,INDEX($AG$2:$AG$1500,$Z91)=1),1,""))</f>
      </c>
      <c r="AG91">
        <f>IF($A91="","",COUNTIFS($W$2:$W$2500,$A91,$AB$2:$AB$2500,"Yes")+COUNTIFS($X$2:$X$2500,$A91,$AA$2:$AA$2500,"Yes"))</f>
      </c>
      <c r="AH91" t="str">
        <f>IF(OR($P91&lt;&gt;"Yes",N($AG91)=0),"",IF(AND($AG91=1,COUNTIFS($W$2:$W$2500,$A91,$AE$2:$AE$2500,1)+COUNTIFS($X$2:$X$2500,$A91,$AE$2:$AE$2500,1)&gt;0),"","Yes"))</f>
      </c>
      <c r="AI91">
        <f>IF($AH91="Yes",$AG91,"")</f>
      </c>
      <c r="AJ91">
        <f>IF($AI91="","",$AI91+ROW()/1000000)</f>
      </c>
      <c r="AK91">
        <f>IF(OR($A91="",$P91="Yes",N($AG91)=0),"",$AG91+ROW()/1000000)</f>
      </c>
      <c r="AL91" t="str">
        <f>IF($A91="","",INDEX(games!$J:$J,ROW())&amp;"")</f>
      </c>
    </row>
    <row r="92">
      <c r="A92" t="str">
        <f>IF(TRIM(INDEX(games!$A:$A,ROW()))="","",TRIM(INDEX(games!$A:$A,ROW())))</f>
      </c>
      <c r="B92">
        <f>IF(OR($A92="",INDEX(games!$B:$B,ROW())=""),"",INDEX(games!$B:$B,ROW()))</f>
      </c>
      <c r="C92" t="str">
        <f>IF(OR($A92="",INDEX(games!$C:$C,ROW())=""),"",INDEX(games!$C:$C,ROW()))</f>
      </c>
      <c r="D92">
        <f>IF($A92="","",COUNTIF($W$2:$W$2500,$A92)+COUNTIF($X$2:$X$2500,$A92))</f>
      </c>
      <c r="E92">
        <f>IF($A92="","",IFERROR(MATCH($C92,$R$2:$R$5,0),0))</f>
      </c>
      <c r="F92">
        <f>IF($A92="","",MOD(ROW(),34))</f>
      </c>
      <c r="G92">
        <f>IF($A92="",NA(),IF($C92="Action",$B92,NA()))</f>
      </c>
      <c r="H92">
        <f>IF($A92="",NA(),IF($C92="Action",1+$F92*0.023,NA()))</f>
      </c>
      <c r="I92">
        <f>IF($A92="",NA(),IF($C92="Strategy",$B92,NA()))</f>
      </c>
      <c r="J92">
        <f>IF($A92="",NA(),IF($C92="Strategy",2+$F92*0.023,NA()))</f>
      </c>
      <c r="K92">
        <f>IF($A92="",NA(),IF($C92="Deckbuilder",$B92,NA()))</f>
      </c>
      <c r="L92">
        <f>IF($A92="",NA(),IF($C92="Deckbuilder",3+$F92*0.023,NA()))</f>
      </c>
      <c r="M92">
        <f>IF($A92="",NA(),IF($C92="Traditional",$B92,NA()))</f>
      </c>
      <c r="N92">
        <f>IF($A92="",NA(),IF($C92="Traditional",4+$F92*0.023,NA()))</f>
      </c>
      <c r="O92">
        <f>IF($A92="","",$D92+ROW()/1000000)</f>
      </c>
      <c r="P92" t="str">
        <f>IF(OR($A92="",INDEX(games!$H:$H,ROW())=""),"",INDEX(games!$H:$H,ROW()))</f>
      </c>
      <c r="Q92">
        <f>IF(OR($A92="",$P92&lt;&gt;"Yes"),"",$D92+ROW()/1000000)</f>
      </c>
      <c r="T92">
        <f>IF($Y92="","",INDEX($B$2:$B$1500,$Y92))</f>
      </c>
      <c r="U92">
        <f>IF($Z92="","",INDEX($B$2:$B$1500,$Z92))</f>
      </c>
      <c r="V92">
        <f>IF(OR($T92="",$U92=""),"",$U92-$T92)</f>
      </c>
      <c r="W92" t="str">
        <f>IF(TRIM(INDEX(connections!$A:$A,ROW()))="","",TRIM(INDEX(connections!$A:$A,ROW())))</f>
      </c>
      <c r="X92" t="str">
        <f>IF($W92="","",TRIM(INDEX(connections!$B:$B,ROW())))</f>
      </c>
      <c r="Y92">
        <f>IF($W92="","",IFERROR(MATCH($W92,$A$2:$A$1500,0),""))</f>
      </c>
      <c r="Z92">
        <f>IF($X92="","",IFERROR(MATCH($X92,$A$2:$A$1500,0),""))</f>
      </c>
      <c r="AA92" t="str">
        <f>IF($Y92="","",INDEX($P$2:$P$1500,$Y92))</f>
      </c>
      <c r="AB92" t="str">
        <f>IF($Z92="","",INDEX($P$2:$P$1500,$Z92))</f>
      </c>
      <c r="AC92">
        <f>IF(AND($AA92="Yes",$AB92="Yes"),1,"")</f>
      </c>
      <c r="AD92">
        <f>IF(OR($Y92="",$Z92=""),"",IF(INDEX($C$2:$C$1500,$Y92)=INDEX($C$2:$C$1500,$Z92),0,1))</f>
      </c>
      <c r="AE92">
        <f>IF($AC92&lt;&gt;1,"",IF(AND(INDEX($AG$2:$AG$1500,$Y92)=1,INDEX($AG$2:$AG$1500,$Z92)=1),1,""))</f>
      </c>
      <c r="AG92">
        <f>IF($A92="","",COUNTIFS($W$2:$W$2500,$A92,$AB$2:$AB$2500,"Yes")+COUNTIFS($X$2:$X$2500,$A92,$AA$2:$AA$2500,"Yes"))</f>
      </c>
      <c r="AH92" t="str">
        <f>IF(OR($P92&lt;&gt;"Yes",N($AG92)=0),"",IF(AND($AG92=1,COUNTIFS($W$2:$W$2500,$A92,$AE$2:$AE$2500,1)+COUNTIFS($X$2:$X$2500,$A92,$AE$2:$AE$2500,1)&gt;0),"","Yes"))</f>
      </c>
      <c r="AI92">
        <f>IF($AH92="Yes",$AG92,"")</f>
      </c>
      <c r="AJ92">
        <f>IF($AI92="","",$AI92+ROW()/1000000)</f>
      </c>
      <c r="AK92">
        <f>IF(OR($A92="",$P92="Yes",N($AG92)=0),"",$AG92+ROW()/1000000)</f>
      </c>
      <c r="AL92" t="str">
        <f>IF($A92="","",INDEX(games!$J:$J,ROW())&amp;"")</f>
      </c>
    </row>
    <row r="93">
      <c r="A93" t="str">
        <f>IF(TRIM(INDEX(games!$A:$A,ROW()))="","",TRIM(INDEX(games!$A:$A,ROW())))</f>
      </c>
      <c r="B93">
        <f>IF(OR($A93="",INDEX(games!$B:$B,ROW())=""),"",INDEX(games!$B:$B,ROW()))</f>
      </c>
      <c r="C93" t="str">
        <f>IF(OR($A93="",INDEX(games!$C:$C,ROW())=""),"",INDEX(games!$C:$C,ROW()))</f>
      </c>
      <c r="D93">
        <f>IF($A93="","",COUNTIF($W$2:$W$2500,$A93)+COUNTIF($X$2:$X$2500,$A93))</f>
      </c>
      <c r="E93">
        <f>IF($A93="","",IFERROR(MATCH($C93,$R$2:$R$5,0),0))</f>
      </c>
      <c r="F93">
        <f>IF($A93="","",MOD(ROW(),34))</f>
      </c>
      <c r="G93">
        <f>IF($A93="",NA(),IF($C93="Action",$B93,NA()))</f>
      </c>
      <c r="H93">
        <f>IF($A93="",NA(),IF($C93="Action",1+$F93*0.023,NA()))</f>
      </c>
      <c r="I93">
        <f>IF($A93="",NA(),IF($C93="Strategy",$B93,NA()))</f>
      </c>
      <c r="J93">
        <f>IF($A93="",NA(),IF($C93="Strategy",2+$F93*0.023,NA()))</f>
      </c>
      <c r="K93">
        <f>IF($A93="",NA(),IF($C93="Deckbuilder",$B93,NA()))</f>
      </c>
      <c r="L93">
        <f>IF($A93="",NA(),IF($C93="Deckbuilder",3+$F93*0.023,NA()))</f>
      </c>
      <c r="M93">
        <f>IF($A93="",NA(),IF($C93="Traditional",$B93,NA()))</f>
      </c>
      <c r="N93">
        <f>IF($A93="",NA(),IF($C93="Traditional",4+$F93*0.023,NA()))</f>
      </c>
      <c r="O93">
        <f>IF($A93="","",$D93+ROW()/1000000)</f>
      </c>
      <c r="P93" t="str">
        <f>IF(OR($A93="",INDEX(games!$H:$H,ROW())=""),"",INDEX(games!$H:$H,ROW()))</f>
      </c>
      <c r="Q93">
        <f>IF(OR($A93="",$P93&lt;&gt;"Yes"),"",$D93+ROW()/1000000)</f>
      </c>
      <c r="T93">
        <f>IF($Y93="","",INDEX($B$2:$B$1500,$Y93))</f>
      </c>
      <c r="U93">
        <f>IF($Z93="","",INDEX($B$2:$B$1500,$Z93))</f>
      </c>
      <c r="V93">
        <f>IF(OR($T93="",$U93=""),"",$U93-$T93)</f>
      </c>
      <c r="W93" t="str">
        <f>IF(TRIM(INDEX(connections!$A:$A,ROW()))="","",TRIM(INDEX(connections!$A:$A,ROW())))</f>
      </c>
      <c r="X93" t="str">
        <f>IF($W93="","",TRIM(INDEX(connections!$B:$B,ROW())))</f>
      </c>
      <c r="Y93">
        <f>IF($W93="","",IFERROR(MATCH($W93,$A$2:$A$1500,0),""))</f>
      </c>
      <c r="Z93">
        <f>IF($X93="","",IFERROR(MATCH($X93,$A$2:$A$1500,0),""))</f>
      </c>
      <c r="AA93" t="str">
        <f>IF($Y93="","",INDEX($P$2:$P$1500,$Y93))</f>
      </c>
      <c r="AB93" t="str">
        <f>IF($Z93="","",INDEX($P$2:$P$1500,$Z93))</f>
      </c>
      <c r="AC93">
        <f>IF(AND($AA93="Yes",$AB93="Yes"),1,"")</f>
      </c>
      <c r="AD93">
        <f>IF(OR($Y93="",$Z93=""),"",IF(INDEX($C$2:$C$1500,$Y93)=INDEX($C$2:$C$1500,$Z93),0,1))</f>
      </c>
      <c r="AE93">
        <f>IF($AC93&lt;&gt;1,"",IF(AND(INDEX($AG$2:$AG$1500,$Y93)=1,INDEX($AG$2:$AG$1500,$Z93)=1),1,""))</f>
      </c>
      <c r="AG93">
        <f>IF($A93="","",COUNTIFS($W$2:$W$2500,$A93,$AB$2:$AB$2500,"Yes")+COUNTIFS($X$2:$X$2500,$A93,$AA$2:$AA$2500,"Yes"))</f>
      </c>
      <c r="AH93" t="str">
        <f>IF(OR($P93&lt;&gt;"Yes",N($AG93)=0),"",IF(AND($AG93=1,COUNTIFS($W$2:$W$2500,$A93,$AE$2:$AE$2500,1)+COUNTIFS($X$2:$X$2500,$A93,$AE$2:$AE$2500,1)&gt;0),"","Yes"))</f>
      </c>
      <c r="AI93">
        <f>IF($AH93="Yes",$AG93,"")</f>
      </c>
      <c r="AJ93">
        <f>IF($AI93="","",$AI93+ROW()/1000000)</f>
      </c>
      <c r="AK93">
        <f>IF(OR($A93="",$P93="Yes",N($AG93)=0),"",$AG93+ROW()/1000000)</f>
      </c>
      <c r="AL93" t="str">
        <f>IF($A93="","",INDEX(games!$J:$J,ROW())&amp;"")</f>
      </c>
    </row>
    <row r="94">
      <c r="A94" t="str">
        <f>IF(TRIM(INDEX(games!$A:$A,ROW()))="","",TRIM(INDEX(games!$A:$A,ROW())))</f>
      </c>
      <c r="B94">
        <f>IF(OR($A94="",INDEX(games!$B:$B,ROW())=""),"",INDEX(games!$B:$B,ROW()))</f>
      </c>
      <c r="C94" t="str">
        <f>IF(OR($A94="",INDEX(games!$C:$C,ROW())=""),"",INDEX(games!$C:$C,ROW()))</f>
      </c>
      <c r="D94">
        <f>IF($A94="","",COUNTIF($W$2:$W$2500,$A94)+COUNTIF($X$2:$X$2500,$A94))</f>
      </c>
      <c r="E94">
        <f>IF($A94="","",IFERROR(MATCH($C94,$R$2:$R$5,0),0))</f>
      </c>
      <c r="F94">
        <f>IF($A94="","",MOD(ROW(),34))</f>
      </c>
      <c r="G94">
        <f>IF($A94="",NA(),IF($C94="Action",$B94,NA()))</f>
      </c>
      <c r="H94">
        <f>IF($A94="",NA(),IF($C94="Action",1+$F94*0.023,NA()))</f>
      </c>
      <c r="I94">
        <f>IF($A94="",NA(),IF($C94="Strategy",$B94,NA()))</f>
      </c>
      <c r="J94">
        <f>IF($A94="",NA(),IF($C94="Strategy",2+$F94*0.023,NA()))</f>
      </c>
      <c r="K94">
        <f>IF($A94="",NA(),IF($C94="Deckbuilder",$B94,NA()))</f>
      </c>
      <c r="L94">
        <f>IF($A94="",NA(),IF($C94="Deckbuilder",3+$F94*0.023,NA()))</f>
      </c>
      <c r="M94">
        <f>IF($A94="",NA(),IF($C94="Traditional",$B94,NA()))</f>
      </c>
      <c r="N94">
        <f>IF($A94="",NA(),IF($C94="Traditional",4+$F94*0.023,NA()))</f>
      </c>
      <c r="O94">
        <f>IF($A94="","",$D94+ROW()/1000000)</f>
      </c>
      <c r="P94" t="str">
        <f>IF(OR($A94="",INDEX(games!$H:$H,ROW())=""),"",INDEX(games!$H:$H,ROW()))</f>
      </c>
      <c r="Q94">
        <f>IF(OR($A94="",$P94&lt;&gt;"Yes"),"",$D94+ROW()/1000000)</f>
      </c>
      <c r="T94">
        <f>IF($Y94="","",INDEX($B$2:$B$1500,$Y94))</f>
      </c>
      <c r="U94">
        <f>IF($Z94="","",INDEX($B$2:$B$1500,$Z94))</f>
      </c>
      <c r="V94">
        <f>IF(OR($T94="",$U94=""),"",$U94-$T94)</f>
      </c>
      <c r="W94" t="str">
        <f>IF(TRIM(INDEX(connections!$A:$A,ROW()))="","",TRIM(INDEX(connections!$A:$A,ROW())))</f>
      </c>
      <c r="X94" t="str">
        <f>IF($W94="","",TRIM(INDEX(connections!$B:$B,ROW())))</f>
      </c>
      <c r="Y94">
        <f>IF($W94="","",IFERROR(MATCH($W94,$A$2:$A$1500,0),""))</f>
      </c>
      <c r="Z94">
        <f>IF($X94="","",IFERROR(MATCH($X94,$A$2:$A$1500,0),""))</f>
      </c>
      <c r="AA94" t="str">
        <f>IF($Y94="","",INDEX($P$2:$P$1500,$Y94))</f>
      </c>
      <c r="AB94" t="str">
        <f>IF($Z94="","",INDEX($P$2:$P$1500,$Z94))</f>
      </c>
      <c r="AC94">
        <f>IF(AND($AA94="Yes",$AB94="Yes"),1,"")</f>
      </c>
      <c r="AD94">
        <f>IF(OR($Y94="",$Z94=""),"",IF(INDEX($C$2:$C$1500,$Y94)=INDEX($C$2:$C$1500,$Z94),0,1))</f>
      </c>
      <c r="AE94">
        <f>IF($AC94&lt;&gt;1,"",IF(AND(INDEX($AG$2:$AG$1500,$Y94)=1,INDEX($AG$2:$AG$1500,$Z94)=1),1,""))</f>
      </c>
      <c r="AG94">
        <f>IF($A94="","",COUNTIFS($W$2:$W$2500,$A94,$AB$2:$AB$2500,"Yes")+COUNTIFS($X$2:$X$2500,$A94,$AA$2:$AA$2500,"Yes"))</f>
      </c>
      <c r="AH94" t="str">
        <f>IF(OR($P94&lt;&gt;"Yes",N($AG94)=0),"",IF(AND($AG94=1,COUNTIFS($W$2:$W$2500,$A94,$AE$2:$AE$2500,1)+COUNTIFS($X$2:$X$2500,$A94,$AE$2:$AE$2500,1)&gt;0),"","Yes"))</f>
      </c>
      <c r="AI94">
        <f>IF($AH94="Yes",$AG94,"")</f>
      </c>
      <c r="AJ94">
        <f>IF($AI94="","",$AI94+ROW()/1000000)</f>
      </c>
      <c r="AK94">
        <f>IF(OR($A94="",$P94="Yes",N($AG94)=0),"",$AG94+ROW()/1000000)</f>
      </c>
      <c r="AL94" t="str">
        <f>IF($A94="","",INDEX(games!$J:$J,ROW())&amp;"")</f>
      </c>
    </row>
    <row r="95">
      <c r="A95" t="str">
        <f>IF(TRIM(INDEX(games!$A:$A,ROW()))="","",TRIM(INDEX(games!$A:$A,ROW())))</f>
      </c>
      <c r="B95">
        <f>IF(OR($A95="",INDEX(games!$B:$B,ROW())=""),"",INDEX(games!$B:$B,ROW()))</f>
      </c>
      <c r="C95" t="str">
        <f>IF(OR($A95="",INDEX(games!$C:$C,ROW())=""),"",INDEX(games!$C:$C,ROW()))</f>
      </c>
      <c r="D95">
        <f>IF($A95="","",COUNTIF($W$2:$W$2500,$A95)+COUNTIF($X$2:$X$2500,$A95))</f>
      </c>
      <c r="E95">
        <f>IF($A95="","",IFERROR(MATCH($C95,$R$2:$R$5,0),0))</f>
      </c>
      <c r="F95">
        <f>IF($A95="","",MOD(ROW(),34))</f>
      </c>
      <c r="G95">
        <f>IF($A95="",NA(),IF($C95="Action",$B95,NA()))</f>
      </c>
      <c r="H95">
        <f>IF($A95="",NA(),IF($C95="Action",1+$F95*0.023,NA()))</f>
      </c>
      <c r="I95">
        <f>IF($A95="",NA(),IF($C95="Strategy",$B95,NA()))</f>
      </c>
      <c r="J95">
        <f>IF($A95="",NA(),IF($C95="Strategy",2+$F95*0.023,NA()))</f>
      </c>
      <c r="K95">
        <f>IF($A95="",NA(),IF($C95="Deckbuilder",$B95,NA()))</f>
      </c>
      <c r="L95">
        <f>IF($A95="",NA(),IF($C95="Deckbuilder",3+$F95*0.023,NA()))</f>
      </c>
      <c r="M95">
        <f>IF($A95="",NA(),IF($C95="Traditional",$B95,NA()))</f>
      </c>
      <c r="N95">
        <f>IF($A95="",NA(),IF($C95="Traditional",4+$F95*0.023,NA()))</f>
      </c>
      <c r="O95">
        <f>IF($A95="","",$D95+ROW()/1000000)</f>
      </c>
      <c r="P95" t="str">
        <f>IF(OR($A95="",INDEX(games!$H:$H,ROW())=""),"",INDEX(games!$H:$H,ROW()))</f>
      </c>
      <c r="Q95">
        <f>IF(OR($A95="",$P95&lt;&gt;"Yes"),"",$D95+ROW()/1000000)</f>
      </c>
      <c r="T95">
        <f>IF($Y95="","",INDEX($B$2:$B$1500,$Y95))</f>
      </c>
      <c r="U95">
        <f>IF($Z95="","",INDEX($B$2:$B$1500,$Z95))</f>
      </c>
      <c r="V95">
        <f>IF(OR($T95="",$U95=""),"",$U95-$T95)</f>
      </c>
      <c r="W95" t="str">
        <f>IF(TRIM(INDEX(connections!$A:$A,ROW()))="","",TRIM(INDEX(connections!$A:$A,ROW())))</f>
      </c>
      <c r="X95" t="str">
        <f>IF($W95="","",TRIM(INDEX(connections!$B:$B,ROW())))</f>
      </c>
      <c r="Y95">
        <f>IF($W95="","",IFERROR(MATCH($W95,$A$2:$A$1500,0),""))</f>
      </c>
      <c r="Z95">
        <f>IF($X95="","",IFERROR(MATCH($X95,$A$2:$A$1500,0),""))</f>
      </c>
      <c r="AA95" t="str">
        <f>IF($Y95="","",INDEX($P$2:$P$1500,$Y95))</f>
      </c>
      <c r="AB95" t="str">
        <f>IF($Z95="","",INDEX($P$2:$P$1500,$Z95))</f>
      </c>
      <c r="AC95">
        <f>IF(AND($AA95="Yes",$AB95="Yes"),1,"")</f>
      </c>
      <c r="AD95">
        <f>IF(OR($Y95="",$Z95=""),"",IF(INDEX($C$2:$C$1500,$Y95)=INDEX($C$2:$C$1500,$Z95),0,1))</f>
      </c>
      <c r="AE95">
        <f>IF($AC95&lt;&gt;1,"",IF(AND(INDEX($AG$2:$AG$1500,$Y95)=1,INDEX($AG$2:$AG$1500,$Z95)=1),1,""))</f>
      </c>
      <c r="AG95">
        <f>IF($A95="","",COUNTIFS($W$2:$W$2500,$A95,$AB$2:$AB$2500,"Yes")+COUNTIFS($X$2:$X$2500,$A95,$AA$2:$AA$2500,"Yes"))</f>
      </c>
      <c r="AH95" t="str">
        <f>IF(OR($P95&lt;&gt;"Yes",N($AG95)=0),"",IF(AND($AG95=1,COUNTIFS($W$2:$W$2500,$A95,$AE$2:$AE$2500,1)+COUNTIFS($X$2:$X$2500,$A95,$AE$2:$AE$2500,1)&gt;0),"","Yes"))</f>
      </c>
      <c r="AI95">
        <f>IF($AH95="Yes",$AG95,"")</f>
      </c>
      <c r="AJ95">
        <f>IF($AI95="","",$AI95+ROW()/1000000)</f>
      </c>
      <c r="AK95">
        <f>IF(OR($A95="",$P95="Yes",N($AG95)=0),"",$AG95+ROW()/1000000)</f>
      </c>
      <c r="AL95" t="str">
        <f>IF($A95="","",INDEX(games!$J:$J,ROW())&amp;"")</f>
      </c>
    </row>
    <row r="96">
      <c r="A96" t="str">
        <f>IF(TRIM(INDEX(games!$A:$A,ROW()))="","",TRIM(INDEX(games!$A:$A,ROW())))</f>
      </c>
      <c r="B96">
        <f>IF(OR($A96="",INDEX(games!$B:$B,ROW())=""),"",INDEX(games!$B:$B,ROW()))</f>
      </c>
      <c r="C96" t="str">
        <f>IF(OR($A96="",INDEX(games!$C:$C,ROW())=""),"",INDEX(games!$C:$C,ROW()))</f>
      </c>
      <c r="D96">
        <f>IF($A96="","",COUNTIF($W$2:$W$2500,$A96)+COUNTIF($X$2:$X$2500,$A96))</f>
      </c>
      <c r="E96">
        <f>IF($A96="","",IFERROR(MATCH($C96,$R$2:$R$5,0),0))</f>
      </c>
      <c r="F96">
        <f>IF($A96="","",MOD(ROW(),34))</f>
      </c>
      <c r="G96">
        <f>IF($A96="",NA(),IF($C96="Action",$B96,NA()))</f>
      </c>
      <c r="H96">
        <f>IF($A96="",NA(),IF($C96="Action",1+$F96*0.023,NA()))</f>
      </c>
      <c r="I96">
        <f>IF($A96="",NA(),IF($C96="Strategy",$B96,NA()))</f>
      </c>
      <c r="J96">
        <f>IF($A96="",NA(),IF($C96="Strategy",2+$F96*0.023,NA()))</f>
      </c>
      <c r="K96">
        <f>IF($A96="",NA(),IF($C96="Deckbuilder",$B96,NA()))</f>
      </c>
      <c r="L96">
        <f>IF($A96="",NA(),IF($C96="Deckbuilder",3+$F96*0.023,NA()))</f>
      </c>
      <c r="M96">
        <f>IF($A96="",NA(),IF($C96="Traditional",$B96,NA()))</f>
      </c>
      <c r="N96">
        <f>IF($A96="",NA(),IF($C96="Traditional",4+$F96*0.023,NA()))</f>
      </c>
      <c r="O96">
        <f>IF($A96="","",$D96+ROW()/1000000)</f>
      </c>
      <c r="P96" t="str">
        <f>IF(OR($A96="",INDEX(games!$H:$H,ROW())=""),"",INDEX(games!$H:$H,ROW()))</f>
      </c>
      <c r="Q96">
        <f>IF(OR($A96="",$P96&lt;&gt;"Yes"),"",$D96+ROW()/1000000)</f>
      </c>
      <c r="T96">
        <f>IF($Y96="","",INDEX($B$2:$B$1500,$Y96))</f>
      </c>
      <c r="U96">
        <f>IF($Z96="","",INDEX($B$2:$B$1500,$Z96))</f>
      </c>
      <c r="V96">
        <f>IF(OR($T96="",$U96=""),"",$U96-$T96)</f>
      </c>
      <c r="W96" t="str">
        <f>IF(TRIM(INDEX(connections!$A:$A,ROW()))="","",TRIM(INDEX(connections!$A:$A,ROW())))</f>
      </c>
      <c r="X96" t="str">
        <f>IF($W96="","",TRIM(INDEX(connections!$B:$B,ROW())))</f>
      </c>
      <c r="Y96">
        <f>IF($W96="","",IFERROR(MATCH($W96,$A$2:$A$1500,0),""))</f>
      </c>
      <c r="Z96">
        <f>IF($X96="","",IFERROR(MATCH($X96,$A$2:$A$1500,0),""))</f>
      </c>
      <c r="AA96" t="str">
        <f>IF($Y96="","",INDEX($P$2:$P$1500,$Y96))</f>
      </c>
      <c r="AB96" t="str">
        <f>IF($Z96="","",INDEX($P$2:$P$1500,$Z96))</f>
      </c>
      <c r="AC96">
        <f>IF(AND($AA96="Yes",$AB96="Yes"),1,"")</f>
      </c>
      <c r="AD96">
        <f>IF(OR($Y96="",$Z96=""),"",IF(INDEX($C$2:$C$1500,$Y96)=INDEX($C$2:$C$1500,$Z96),0,1))</f>
      </c>
      <c r="AE96">
        <f>IF($AC96&lt;&gt;1,"",IF(AND(INDEX($AG$2:$AG$1500,$Y96)=1,INDEX($AG$2:$AG$1500,$Z96)=1),1,""))</f>
      </c>
      <c r="AG96">
        <f>IF($A96="","",COUNTIFS($W$2:$W$2500,$A96,$AB$2:$AB$2500,"Yes")+COUNTIFS($X$2:$X$2500,$A96,$AA$2:$AA$2500,"Yes"))</f>
      </c>
      <c r="AH96" t="str">
        <f>IF(OR($P96&lt;&gt;"Yes",N($AG96)=0),"",IF(AND($AG96=1,COUNTIFS($W$2:$W$2500,$A96,$AE$2:$AE$2500,1)+COUNTIFS($X$2:$X$2500,$A96,$AE$2:$AE$2500,1)&gt;0),"","Yes"))</f>
      </c>
      <c r="AI96">
        <f>IF($AH96="Yes",$AG96,"")</f>
      </c>
      <c r="AJ96">
        <f>IF($AI96="","",$AI96+ROW()/1000000)</f>
      </c>
      <c r="AK96">
        <f>IF(OR($A96="",$P96="Yes",N($AG96)=0),"",$AG96+ROW()/1000000)</f>
      </c>
      <c r="AL96" t="str">
        <f>IF($A96="","",INDEX(games!$J:$J,ROW())&amp;"")</f>
      </c>
    </row>
    <row r="97">
      <c r="A97" t="str">
        <f>IF(TRIM(INDEX(games!$A:$A,ROW()))="","",TRIM(INDEX(games!$A:$A,ROW())))</f>
      </c>
      <c r="B97">
        <f>IF(OR($A97="",INDEX(games!$B:$B,ROW())=""),"",INDEX(games!$B:$B,ROW()))</f>
      </c>
      <c r="C97" t="str">
        <f>IF(OR($A97="",INDEX(games!$C:$C,ROW())=""),"",INDEX(games!$C:$C,ROW()))</f>
      </c>
      <c r="D97">
        <f>IF($A97="","",COUNTIF($W$2:$W$2500,$A97)+COUNTIF($X$2:$X$2500,$A97))</f>
      </c>
      <c r="E97">
        <f>IF($A97="","",IFERROR(MATCH($C97,$R$2:$R$5,0),0))</f>
      </c>
      <c r="F97">
        <f>IF($A97="","",MOD(ROW(),34))</f>
      </c>
      <c r="G97">
        <f>IF($A97="",NA(),IF($C97="Action",$B97,NA()))</f>
      </c>
      <c r="H97">
        <f>IF($A97="",NA(),IF($C97="Action",1+$F97*0.023,NA()))</f>
      </c>
      <c r="I97">
        <f>IF($A97="",NA(),IF($C97="Strategy",$B97,NA()))</f>
      </c>
      <c r="J97">
        <f>IF($A97="",NA(),IF($C97="Strategy",2+$F97*0.023,NA()))</f>
      </c>
      <c r="K97">
        <f>IF($A97="",NA(),IF($C97="Deckbuilder",$B97,NA()))</f>
      </c>
      <c r="L97">
        <f>IF($A97="",NA(),IF($C97="Deckbuilder",3+$F97*0.023,NA()))</f>
      </c>
      <c r="M97">
        <f>IF($A97="",NA(),IF($C97="Traditional",$B97,NA()))</f>
      </c>
      <c r="N97">
        <f>IF($A97="",NA(),IF($C97="Traditional",4+$F97*0.023,NA()))</f>
      </c>
      <c r="O97">
        <f>IF($A97="","",$D97+ROW()/1000000)</f>
      </c>
      <c r="P97" t="str">
        <f>IF(OR($A97="",INDEX(games!$H:$H,ROW())=""),"",INDEX(games!$H:$H,ROW()))</f>
      </c>
      <c r="Q97">
        <f>IF(OR($A97="",$P97&lt;&gt;"Yes"),"",$D97+ROW()/1000000)</f>
      </c>
      <c r="T97">
        <f>IF($Y97="","",INDEX($B$2:$B$1500,$Y97))</f>
      </c>
      <c r="U97">
        <f>IF($Z97="","",INDEX($B$2:$B$1500,$Z97))</f>
      </c>
      <c r="V97">
        <f>IF(OR($T97="",$U97=""),"",$U97-$T97)</f>
      </c>
      <c r="W97" t="str">
        <f>IF(TRIM(INDEX(connections!$A:$A,ROW()))="","",TRIM(INDEX(connections!$A:$A,ROW())))</f>
      </c>
      <c r="X97" t="str">
        <f>IF($W97="","",TRIM(INDEX(connections!$B:$B,ROW())))</f>
      </c>
      <c r="Y97">
        <f>IF($W97="","",IFERROR(MATCH($W97,$A$2:$A$1500,0),""))</f>
      </c>
      <c r="Z97">
        <f>IF($X97="","",IFERROR(MATCH($X97,$A$2:$A$1500,0),""))</f>
      </c>
      <c r="AA97" t="str">
        <f>IF($Y97="","",INDEX($P$2:$P$1500,$Y97))</f>
      </c>
      <c r="AB97" t="str">
        <f>IF($Z97="","",INDEX($P$2:$P$1500,$Z97))</f>
      </c>
      <c r="AC97">
        <f>IF(AND($AA97="Yes",$AB97="Yes"),1,"")</f>
      </c>
      <c r="AD97">
        <f>IF(OR($Y97="",$Z97=""),"",IF(INDEX($C$2:$C$1500,$Y97)=INDEX($C$2:$C$1500,$Z97),0,1))</f>
      </c>
      <c r="AE97">
        <f>IF($AC97&lt;&gt;1,"",IF(AND(INDEX($AG$2:$AG$1500,$Y97)=1,INDEX($AG$2:$AG$1500,$Z97)=1),1,""))</f>
      </c>
      <c r="AG97">
        <f>IF($A97="","",COUNTIFS($W$2:$W$2500,$A97,$AB$2:$AB$2500,"Yes")+COUNTIFS($X$2:$X$2500,$A97,$AA$2:$AA$2500,"Yes"))</f>
      </c>
      <c r="AH97" t="str">
        <f>IF(OR($P97&lt;&gt;"Yes",N($AG97)=0),"",IF(AND($AG97=1,COUNTIFS($W$2:$W$2500,$A97,$AE$2:$AE$2500,1)+COUNTIFS($X$2:$X$2500,$A97,$AE$2:$AE$2500,1)&gt;0),"","Yes"))</f>
      </c>
      <c r="AI97">
        <f>IF($AH97="Yes",$AG97,"")</f>
      </c>
      <c r="AJ97">
        <f>IF($AI97="","",$AI97+ROW()/1000000)</f>
      </c>
      <c r="AK97">
        <f>IF(OR($A97="",$P97="Yes",N($AG97)=0),"",$AG97+ROW()/1000000)</f>
      </c>
      <c r="AL97" t="str">
        <f>IF($A97="","",INDEX(games!$J:$J,ROW())&amp;"")</f>
      </c>
    </row>
    <row r="98">
      <c r="A98" t="str">
        <f>IF(TRIM(INDEX(games!$A:$A,ROW()))="","",TRIM(INDEX(games!$A:$A,ROW())))</f>
      </c>
      <c r="B98">
        <f>IF(OR($A98="",INDEX(games!$B:$B,ROW())=""),"",INDEX(games!$B:$B,ROW()))</f>
      </c>
      <c r="C98" t="str">
        <f>IF(OR($A98="",INDEX(games!$C:$C,ROW())=""),"",INDEX(games!$C:$C,ROW()))</f>
      </c>
      <c r="D98">
        <f>IF($A98="","",COUNTIF($W$2:$W$2500,$A98)+COUNTIF($X$2:$X$2500,$A98))</f>
      </c>
      <c r="E98">
        <f>IF($A98="","",IFERROR(MATCH($C98,$R$2:$R$5,0),0))</f>
      </c>
      <c r="F98">
        <f>IF($A98="","",MOD(ROW(),34))</f>
      </c>
      <c r="G98">
        <f>IF($A98="",NA(),IF($C98="Action",$B98,NA()))</f>
      </c>
      <c r="H98">
        <f>IF($A98="",NA(),IF($C98="Action",1+$F98*0.023,NA()))</f>
      </c>
      <c r="I98">
        <f>IF($A98="",NA(),IF($C98="Strategy",$B98,NA()))</f>
      </c>
      <c r="J98">
        <f>IF($A98="",NA(),IF($C98="Strategy",2+$F98*0.023,NA()))</f>
      </c>
      <c r="K98">
        <f>IF($A98="",NA(),IF($C98="Deckbuilder",$B98,NA()))</f>
      </c>
      <c r="L98">
        <f>IF($A98="",NA(),IF($C98="Deckbuilder",3+$F98*0.023,NA()))</f>
      </c>
      <c r="M98">
        <f>IF($A98="",NA(),IF($C98="Traditional",$B98,NA()))</f>
      </c>
      <c r="N98">
        <f>IF($A98="",NA(),IF($C98="Traditional",4+$F98*0.023,NA()))</f>
      </c>
      <c r="O98">
        <f>IF($A98="","",$D98+ROW()/1000000)</f>
      </c>
      <c r="P98" t="str">
        <f>IF(OR($A98="",INDEX(games!$H:$H,ROW())=""),"",INDEX(games!$H:$H,ROW()))</f>
      </c>
      <c r="Q98">
        <f>IF(OR($A98="",$P98&lt;&gt;"Yes"),"",$D98+ROW()/1000000)</f>
      </c>
      <c r="T98">
        <f>IF($Y98="","",INDEX($B$2:$B$1500,$Y98))</f>
      </c>
      <c r="U98">
        <f>IF($Z98="","",INDEX($B$2:$B$1500,$Z98))</f>
      </c>
      <c r="V98">
        <f>IF(OR($T98="",$U98=""),"",$U98-$T98)</f>
      </c>
      <c r="W98" t="str">
        <f>IF(TRIM(INDEX(connections!$A:$A,ROW()))="","",TRIM(INDEX(connections!$A:$A,ROW())))</f>
      </c>
      <c r="X98" t="str">
        <f>IF($W98="","",TRIM(INDEX(connections!$B:$B,ROW())))</f>
      </c>
      <c r="Y98">
        <f>IF($W98="","",IFERROR(MATCH($W98,$A$2:$A$1500,0),""))</f>
      </c>
      <c r="Z98">
        <f>IF($X98="","",IFERROR(MATCH($X98,$A$2:$A$1500,0),""))</f>
      </c>
      <c r="AA98" t="str">
        <f>IF($Y98="","",INDEX($P$2:$P$1500,$Y98))</f>
      </c>
      <c r="AB98" t="str">
        <f>IF($Z98="","",INDEX($P$2:$P$1500,$Z98))</f>
      </c>
      <c r="AC98">
        <f>IF(AND($AA98="Yes",$AB98="Yes"),1,"")</f>
      </c>
      <c r="AD98">
        <f>IF(OR($Y98="",$Z98=""),"",IF(INDEX($C$2:$C$1500,$Y98)=INDEX($C$2:$C$1500,$Z98),0,1))</f>
      </c>
      <c r="AE98">
        <f>IF($AC98&lt;&gt;1,"",IF(AND(INDEX($AG$2:$AG$1500,$Y98)=1,INDEX($AG$2:$AG$1500,$Z98)=1),1,""))</f>
      </c>
      <c r="AG98">
        <f>IF($A98="","",COUNTIFS($W$2:$W$2500,$A98,$AB$2:$AB$2500,"Yes")+COUNTIFS($X$2:$X$2500,$A98,$AA$2:$AA$2500,"Yes"))</f>
      </c>
      <c r="AH98" t="str">
        <f>IF(OR($P98&lt;&gt;"Yes",N($AG98)=0),"",IF(AND($AG98=1,COUNTIFS($W$2:$W$2500,$A98,$AE$2:$AE$2500,1)+COUNTIFS($X$2:$X$2500,$A98,$AE$2:$AE$2500,1)&gt;0),"","Yes"))</f>
      </c>
      <c r="AI98">
        <f>IF($AH98="Yes",$AG98,"")</f>
      </c>
      <c r="AJ98">
        <f>IF($AI98="","",$AI98+ROW()/1000000)</f>
      </c>
      <c r="AK98">
        <f>IF(OR($A98="",$P98="Yes",N($AG98)=0),"",$AG98+ROW()/1000000)</f>
      </c>
      <c r="AL98" t="str">
        <f>IF($A98="","",INDEX(games!$J:$J,ROW())&amp;"")</f>
      </c>
    </row>
    <row r="99">
      <c r="A99" t="str">
        <f>IF(TRIM(INDEX(games!$A:$A,ROW()))="","",TRIM(INDEX(games!$A:$A,ROW())))</f>
      </c>
      <c r="B99">
        <f>IF(OR($A99="",INDEX(games!$B:$B,ROW())=""),"",INDEX(games!$B:$B,ROW()))</f>
      </c>
      <c r="C99" t="str">
        <f>IF(OR($A99="",INDEX(games!$C:$C,ROW())=""),"",INDEX(games!$C:$C,ROW()))</f>
      </c>
      <c r="D99">
        <f>IF($A99="","",COUNTIF($W$2:$W$2500,$A99)+COUNTIF($X$2:$X$2500,$A99))</f>
      </c>
      <c r="E99">
        <f>IF($A99="","",IFERROR(MATCH($C99,$R$2:$R$5,0),0))</f>
      </c>
      <c r="F99">
        <f>IF($A99="","",MOD(ROW(),34))</f>
      </c>
      <c r="G99">
        <f>IF($A99="",NA(),IF($C99="Action",$B99,NA()))</f>
      </c>
      <c r="H99">
        <f>IF($A99="",NA(),IF($C99="Action",1+$F99*0.023,NA()))</f>
      </c>
      <c r="I99">
        <f>IF($A99="",NA(),IF($C99="Strategy",$B99,NA()))</f>
      </c>
      <c r="J99">
        <f>IF($A99="",NA(),IF($C99="Strategy",2+$F99*0.023,NA()))</f>
      </c>
      <c r="K99">
        <f>IF($A99="",NA(),IF($C99="Deckbuilder",$B99,NA()))</f>
      </c>
      <c r="L99">
        <f>IF($A99="",NA(),IF($C99="Deckbuilder",3+$F99*0.023,NA()))</f>
      </c>
      <c r="M99">
        <f>IF($A99="",NA(),IF($C99="Traditional",$B99,NA()))</f>
      </c>
      <c r="N99">
        <f>IF($A99="",NA(),IF($C99="Traditional",4+$F99*0.023,NA()))</f>
      </c>
      <c r="O99">
        <f>IF($A99="","",$D99+ROW()/1000000)</f>
      </c>
      <c r="P99" t="str">
        <f>IF(OR($A99="",INDEX(games!$H:$H,ROW())=""),"",INDEX(games!$H:$H,ROW()))</f>
      </c>
      <c r="Q99">
        <f>IF(OR($A99="",$P99&lt;&gt;"Yes"),"",$D99+ROW()/1000000)</f>
      </c>
      <c r="T99">
        <f>IF($Y99="","",INDEX($B$2:$B$1500,$Y99))</f>
      </c>
      <c r="U99">
        <f>IF($Z99="","",INDEX($B$2:$B$1500,$Z99))</f>
      </c>
      <c r="V99">
        <f>IF(OR($T99="",$U99=""),"",$U99-$T99)</f>
      </c>
      <c r="W99" t="str">
        <f>IF(TRIM(INDEX(connections!$A:$A,ROW()))="","",TRIM(INDEX(connections!$A:$A,ROW())))</f>
      </c>
      <c r="X99" t="str">
        <f>IF($W99="","",TRIM(INDEX(connections!$B:$B,ROW())))</f>
      </c>
      <c r="Y99">
        <f>IF($W99="","",IFERROR(MATCH($W99,$A$2:$A$1500,0),""))</f>
      </c>
      <c r="Z99">
        <f>IF($X99="","",IFERROR(MATCH($X99,$A$2:$A$1500,0),""))</f>
      </c>
      <c r="AA99" t="str">
        <f>IF($Y99="","",INDEX($P$2:$P$1500,$Y99))</f>
      </c>
      <c r="AB99" t="str">
        <f>IF($Z99="","",INDEX($P$2:$P$1500,$Z99))</f>
      </c>
      <c r="AC99">
        <f>IF(AND($AA99="Yes",$AB99="Yes"),1,"")</f>
      </c>
      <c r="AD99">
        <f>IF(OR($Y99="",$Z99=""),"",IF(INDEX($C$2:$C$1500,$Y99)=INDEX($C$2:$C$1500,$Z99),0,1))</f>
      </c>
      <c r="AE99">
        <f>IF($AC99&lt;&gt;1,"",IF(AND(INDEX($AG$2:$AG$1500,$Y99)=1,INDEX($AG$2:$AG$1500,$Z99)=1),1,""))</f>
      </c>
      <c r="AG99">
        <f>IF($A99="","",COUNTIFS($W$2:$W$2500,$A99,$AB$2:$AB$2500,"Yes")+COUNTIFS($X$2:$X$2500,$A99,$AA$2:$AA$2500,"Yes"))</f>
      </c>
      <c r="AH99" t="str">
        <f>IF(OR($P99&lt;&gt;"Yes",N($AG99)=0),"",IF(AND($AG99=1,COUNTIFS($W$2:$W$2500,$A99,$AE$2:$AE$2500,1)+COUNTIFS($X$2:$X$2500,$A99,$AE$2:$AE$2500,1)&gt;0),"","Yes"))</f>
      </c>
      <c r="AI99">
        <f>IF($AH99="Yes",$AG99,"")</f>
      </c>
      <c r="AJ99">
        <f>IF($AI99="","",$AI99+ROW()/1000000)</f>
      </c>
      <c r="AK99">
        <f>IF(OR($A99="",$P99="Yes",N($AG99)=0),"",$AG99+ROW()/1000000)</f>
      </c>
      <c r="AL99" t="str">
        <f>IF($A99="","",INDEX(games!$J:$J,ROW())&amp;"")</f>
      </c>
    </row>
    <row r="100">
      <c r="A100" t="str">
        <f>IF(TRIM(INDEX(games!$A:$A,ROW()))="","",TRIM(INDEX(games!$A:$A,ROW())))</f>
      </c>
      <c r="B100">
        <f>IF(OR($A100="",INDEX(games!$B:$B,ROW())=""),"",INDEX(games!$B:$B,ROW()))</f>
      </c>
      <c r="C100" t="str">
        <f>IF(OR($A100="",INDEX(games!$C:$C,ROW())=""),"",INDEX(games!$C:$C,ROW()))</f>
      </c>
      <c r="D100">
        <f>IF($A100="","",COUNTIF($W$2:$W$2500,$A100)+COUNTIF($X$2:$X$2500,$A100))</f>
      </c>
      <c r="E100">
        <f>IF($A100="","",IFERROR(MATCH($C100,$R$2:$R$5,0),0))</f>
      </c>
      <c r="F100">
        <f>IF($A100="","",MOD(ROW(),34))</f>
      </c>
      <c r="G100">
        <f>IF($A100="",NA(),IF($C100="Action",$B100,NA()))</f>
      </c>
      <c r="H100">
        <f>IF($A100="",NA(),IF($C100="Action",1+$F100*0.023,NA()))</f>
      </c>
      <c r="I100">
        <f>IF($A100="",NA(),IF($C100="Strategy",$B100,NA()))</f>
      </c>
      <c r="J100">
        <f>IF($A100="",NA(),IF($C100="Strategy",2+$F100*0.023,NA()))</f>
      </c>
      <c r="K100">
        <f>IF($A100="",NA(),IF($C100="Deckbuilder",$B100,NA()))</f>
      </c>
      <c r="L100">
        <f>IF($A100="",NA(),IF($C100="Deckbuilder",3+$F100*0.023,NA()))</f>
      </c>
      <c r="M100">
        <f>IF($A100="",NA(),IF($C100="Traditional",$B100,NA()))</f>
      </c>
      <c r="N100">
        <f>IF($A100="",NA(),IF($C100="Traditional",4+$F100*0.023,NA()))</f>
      </c>
      <c r="O100">
        <f>IF($A100="","",$D100+ROW()/1000000)</f>
      </c>
      <c r="P100" t="str">
        <f>IF(OR($A100="",INDEX(games!$H:$H,ROW())=""),"",INDEX(games!$H:$H,ROW()))</f>
      </c>
      <c r="Q100">
        <f>IF(OR($A100="",$P100&lt;&gt;"Yes"),"",$D100+ROW()/1000000)</f>
      </c>
      <c r="T100">
        <f>IF($Y100="","",INDEX($B$2:$B$1500,$Y100))</f>
      </c>
      <c r="U100">
        <f>IF($Z100="","",INDEX($B$2:$B$1500,$Z100))</f>
      </c>
      <c r="V100">
        <f>IF(OR($T100="",$U100=""),"",$U100-$T100)</f>
      </c>
      <c r="W100" t="str">
        <f>IF(TRIM(INDEX(connections!$A:$A,ROW()))="","",TRIM(INDEX(connections!$A:$A,ROW())))</f>
      </c>
      <c r="X100" t="str">
        <f>IF($W100="","",TRIM(INDEX(connections!$B:$B,ROW())))</f>
      </c>
      <c r="Y100">
        <f>IF($W100="","",IFERROR(MATCH($W100,$A$2:$A$1500,0),""))</f>
      </c>
      <c r="Z100">
        <f>IF($X100="","",IFERROR(MATCH($X100,$A$2:$A$1500,0),""))</f>
      </c>
      <c r="AA100" t="str">
        <f>IF($Y100="","",INDEX($P$2:$P$1500,$Y100))</f>
      </c>
      <c r="AB100" t="str">
        <f>IF($Z100="","",INDEX($P$2:$P$1500,$Z100))</f>
      </c>
      <c r="AC100">
        <f>IF(AND($AA100="Yes",$AB100="Yes"),1,"")</f>
      </c>
      <c r="AD100">
        <f>IF(OR($Y100="",$Z100=""),"",IF(INDEX($C$2:$C$1500,$Y100)=INDEX($C$2:$C$1500,$Z100),0,1))</f>
      </c>
      <c r="AE100">
        <f>IF($AC100&lt;&gt;1,"",IF(AND(INDEX($AG$2:$AG$1500,$Y100)=1,INDEX($AG$2:$AG$1500,$Z100)=1),1,""))</f>
      </c>
      <c r="AG100">
        <f>IF($A100="","",COUNTIFS($W$2:$W$2500,$A100,$AB$2:$AB$2500,"Yes")+COUNTIFS($X$2:$X$2500,$A100,$AA$2:$AA$2500,"Yes"))</f>
      </c>
      <c r="AH100" t="str">
        <f>IF(OR($P100&lt;&gt;"Yes",N($AG100)=0),"",IF(AND($AG100=1,COUNTIFS($W$2:$W$2500,$A100,$AE$2:$AE$2500,1)+COUNTIFS($X$2:$X$2500,$A100,$AE$2:$AE$2500,1)&gt;0),"","Yes"))</f>
      </c>
      <c r="AI100">
        <f>IF($AH100="Yes",$AG100,"")</f>
      </c>
      <c r="AJ100">
        <f>IF($AI100="","",$AI100+ROW()/1000000)</f>
      </c>
      <c r="AK100">
        <f>IF(OR($A100="",$P100="Yes",N($AG100)=0),"",$AG100+ROW()/1000000)</f>
      </c>
      <c r="AL100" t="str">
        <f>IF($A100="","",INDEX(games!$J:$J,ROW())&amp;"")</f>
      </c>
    </row>
    <row r="101">
      <c r="A101" t="str">
        <f>IF(TRIM(INDEX(games!$A:$A,ROW()))="","",TRIM(INDEX(games!$A:$A,ROW())))</f>
      </c>
      <c r="B101">
        <f>IF(OR($A101="",INDEX(games!$B:$B,ROW())=""),"",INDEX(games!$B:$B,ROW()))</f>
      </c>
      <c r="C101" t="str">
        <f>IF(OR($A101="",INDEX(games!$C:$C,ROW())=""),"",INDEX(games!$C:$C,ROW()))</f>
      </c>
      <c r="D101">
        <f>IF($A101="","",COUNTIF($W$2:$W$2500,$A101)+COUNTIF($X$2:$X$2500,$A101))</f>
      </c>
      <c r="E101">
        <f>IF($A101="","",IFERROR(MATCH($C101,$R$2:$R$5,0),0))</f>
      </c>
      <c r="F101">
        <f>IF($A101="","",MOD(ROW(),34))</f>
      </c>
      <c r="G101">
        <f>IF($A101="",NA(),IF($C101="Action",$B101,NA()))</f>
      </c>
      <c r="H101">
        <f>IF($A101="",NA(),IF($C101="Action",1+$F101*0.023,NA()))</f>
      </c>
      <c r="I101">
        <f>IF($A101="",NA(),IF($C101="Strategy",$B101,NA()))</f>
      </c>
      <c r="J101">
        <f>IF($A101="",NA(),IF($C101="Strategy",2+$F101*0.023,NA()))</f>
      </c>
      <c r="K101">
        <f>IF($A101="",NA(),IF($C101="Deckbuilder",$B101,NA()))</f>
      </c>
      <c r="L101">
        <f>IF($A101="",NA(),IF($C101="Deckbuilder",3+$F101*0.023,NA()))</f>
      </c>
      <c r="M101">
        <f>IF($A101="",NA(),IF($C101="Traditional",$B101,NA()))</f>
      </c>
      <c r="N101">
        <f>IF($A101="",NA(),IF($C101="Traditional",4+$F101*0.023,NA()))</f>
      </c>
      <c r="O101">
        <f>IF($A101="","",$D101+ROW()/1000000)</f>
      </c>
      <c r="P101" t="str">
        <f>IF(OR($A101="",INDEX(games!$H:$H,ROW())=""),"",INDEX(games!$H:$H,ROW()))</f>
      </c>
      <c r="Q101">
        <f>IF(OR($A101="",$P101&lt;&gt;"Yes"),"",$D101+ROW()/1000000)</f>
      </c>
      <c r="T101">
        <f>IF($Y101="","",INDEX($B$2:$B$1500,$Y101))</f>
      </c>
      <c r="U101">
        <f>IF($Z101="","",INDEX($B$2:$B$1500,$Z101))</f>
      </c>
      <c r="V101">
        <f>IF(OR($T101="",$U101=""),"",$U101-$T101)</f>
      </c>
      <c r="W101" t="str">
        <f>IF(TRIM(INDEX(connections!$A:$A,ROW()))="","",TRIM(INDEX(connections!$A:$A,ROW())))</f>
      </c>
      <c r="X101" t="str">
        <f>IF($W101="","",TRIM(INDEX(connections!$B:$B,ROW())))</f>
      </c>
      <c r="Y101">
        <f>IF($W101="","",IFERROR(MATCH($W101,$A$2:$A$1500,0),""))</f>
      </c>
      <c r="Z101">
        <f>IF($X101="","",IFERROR(MATCH($X101,$A$2:$A$1500,0),""))</f>
      </c>
      <c r="AA101" t="str">
        <f>IF($Y101="","",INDEX($P$2:$P$1500,$Y101))</f>
      </c>
      <c r="AB101" t="str">
        <f>IF($Z101="","",INDEX($P$2:$P$1500,$Z101))</f>
      </c>
      <c r="AC101">
        <f>IF(AND($AA101="Yes",$AB101="Yes"),1,"")</f>
      </c>
      <c r="AD101">
        <f>IF(OR($Y101="",$Z101=""),"",IF(INDEX($C$2:$C$1500,$Y101)=INDEX($C$2:$C$1500,$Z101),0,1))</f>
      </c>
      <c r="AE101">
        <f>IF($AC101&lt;&gt;1,"",IF(AND(INDEX($AG$2:$AG$1500,$Y101)=1,INDEX($AG$2:$AG$1500,$Z101)=1),1,""))</f>
      </c>
      <c r="AG101">
        <f>IF($A101="","",COUNTIFS($W$2:$W$2500,$A101,$AB$2:$AB$2500,"Yes")+COUNTIFS($X$2:$X$2500,$A101,$AA$2:$AA$2500,"Yes"))</f>
      </c>
      <c r="AH101" t="str">
        <f>IF(OR($P101&lt;&gt;"Yes",N($AG101)=0),"",IF(AND($AG101=1,COUNTIFS($W$2:$W$2500,$A101,$AE$2:$AE$2500,1)+COUNTIFS($X$2:$X$2500,$A101,$AE$2:$AE$2500,1)&gt;0),"","Yes"))</f>
      </c>
      <c r="AI101">
        <f>IF($AH101="Yes",$AG101,"")</f>
      </c>
      <c r="AJ101">
        <f>IF($AI101="","",$AI101+ROW()/1000000)</f>
      </c>
      <c r="AK101">
        <f>IF(OR($A101="",$P101="Yes",N($AG101)=0),"",$AG101+ROW()/1000000)</f>
      </c>
      <c r="AL101" t="str">
        <f>IF($A101="","",INDEX(games!$J:$J,ROW())&amp;"")</f>
      </c>
    </row>
    <row r="102">
      <c r="A102" t="str">
        <f>IF(TRIM(INDEX(games!$A:$A,ROW()))="","",TRIM(INDEX(games!$A:$A,ROW())))</f>
      </c>
      <c r="B102">
        <f>IF(OR($A102="",INDEX(games!$B:$B,ROW())=""),"",INDEX(games!$B:$B,ROW()))</f>
      </c>
      <c r="C102" t="str">
        <f>IF(OR($A102="",INDEX(games!$C:$C,ROW())=""),"",INDEX(games!$C:$C,ROW()))</f>
      </c>
      <c r="D102">
        <f>IF($A102="","",COUNTIF($W$2:$W$2500,$A102)+COUNTIF($X$2:$X$2500,$A102))</f>
      </c>
      <c r="E102">
        <f>IF($A102="","",IFERROR(MATCH($C102,$R$2:$R$5,0),0))</f>
      </c>
      <c r="F102">
        <f>IF($A102="","",MOD(ROW(),34))</f>
      </c>
      <c r="G102">
        <f>IF($A102="",NA(),IF($C102="Action",$B102,NA()))</f>
      </c>
      <c r="H102">
        <f>IF($A102="",NA(),IF($C102="Action",1+$F102*0.023,NA()))</f>
      </c>
      <c r="I102">
        <f>IF($A102="",NA(),IF($C102="Strategy",$B102,NA()))</f>
      </c>
      <c r="J102">
        <f>IF($A102="",NA(),IF($C102="Strategy",2+$F102*0.023,NA()))</f>
      </c>
      <c r="K102">
        <f>IF($A102="",NA(),IF($C102="Deckbuilder",$B102,NA()))</f>
      </c>
      <c r="L102">
        <f>IF($A102="",NA(),IF($C102="Deckbuilder",3+$F102*0.023,NA()))</f>
      </c>
      <c r="M102">
        <f>IF($A102="",NA(),IF($C102="Traditional",$B102,NA()))</f>
      </c>
      <c r="N102">
        <f>IF($A102="",NA(),IF($C102="Traditional",4+$F102*0.023,NA()))</f>
      </c>
      <c r="O102">
        <f>IF($A102="","",$D102+ROW()/1000000)</f>
      </c>
      <c r="P102" t="str">
        <f>IF(OR($A102="",INDEX(games!$H:$H,ROW())=""),"",INDEX(games!$H:$H,ROW()))</f>
      </c>
      <c r="Q102">
        <f>IF(OR($A102="",$P102&lt;&gt;"Yes"),"",$D102+ROW()/1000000)</f>
      </c>
      <c r="T102">
        <f>IF($Y102="","",INDEX($B$2:$B$1500,$Y102))</f>
      </c>
      <c r="U102">
        <f>IF($Z102="","",INDEX($B$2:$B$1500,$Z102))</f>
      </c>
      <c r="V102">
        <f>IF(OR($T102="",$U102=""),"",$U102-$T102)</f>
      </c>
      <c r="W102" t="str">
        <f>IF(TRIM(INDEX(connections!$A:$A,ROW()))="","",TRIM(INDEX(connections!$A:$A,ROW())))</f>
      </c>
      <c r="X102" t="str">
        <f>IF($W102="","",TRIM(INDEX(connections!$B:$B,ROW())))</f>
      </c>
      <c r="Y102">
        <f>IF($W102="","",IFERROR(MATCH($W102,$A$2:$A$1500,0),""))</f>
      </c>
      <c r="Z102">
        <f>IF($X102="","",IFERROR(MATCH($X102,$A$2:$A$1500,0),""))</f>
      </c>
      <c r="AA102" t="str">
        <f>IF($Y102="","",INDEX($P$2:$P$1500,$Y102))</f>
      </c>
      <c r="AB102" t="str">
        <f>IF($Z102="","",INDEX($P$2:$P$1500,$Z102))</f>
      </c>
      <c r="AC102">
        <f>IF(AND($AA102="Yes",$AB102="Yes"),1,"")</f>
      </c>
      <c r="AD102">
        <f>IF(OR($Y102="",$Z102=""),"",IF(INDEX($C$2:$C$1500,$Y102)=INDEX($C$2:$C$1500,$Z102),0,1))</f>
      </c>
      <c r="AE102">
        <f>IF($AC102&lt;&gt;1,"",IF(AND(INDEX($AG$2:$AG$1500,$Y102)=1,INDEX($AG$2:$AG$1500,$Z102)=1),1,""))</f>
      </c>
      <c r="AG102">
        <f>IF($A102="","",COUNTIFS($W$2:$W$2500,$A102,$AB$2:$AB$2500,"Yes")+COUNTIFS($X$2:$X$2500,$A102,$AA$2:$AA$2500,"Yes"))</f>
      </c>
      <c r="AH102" t="str">
        <f>IF(OR($P102&lt;&gt;"Yes",N($AG102)=0),"",IF(AND($AG102=1,COUNTIFS($W$2:$W$2500,$A102,$AE$2:$AE$2500,1)+COUNTIFS($X$2:$X$2500,$A102,$AE$2:$AE$2500,1)&gt;0),"","Yes"))</f>
      </c>
      <c r="AI102">
        <f>IF($AH102="Yes",$AG102,"")</f>
      </c>
      <c r="AJ102">
        <f>IF($AI102="","",$AI102+ROW()/1000000)</f>
      </c>
      <c r="AK102">
        <f>IF(OR($A102="",$P102="Yes",N($AG102)=0),"",$AG102+ROW()/1000000)</f>
      </c>
      <c r="AL102" t="str">
        <f>IF($A102="","",INDEX(games!$J:$J,ROW())&amp;"")</f>
      </c>
    </row>
    <row r="103">
      <c r="A103" t="str">
        <f>IF(TRIM(INDEX(games!$A:$A,ROW()))="","",TRIM(INDEX(games!$A:$A,ROW())))</f>
      </c>
      <c r="B103">
        <f>IF(OR($A103="",INDEX(games!$B:$B,ROW())=""),"",INDEX(games!$B:$B,ROW()))</f>
      </c>
      <c r="C103" t="str">
        <f>IF(OR($A103="",INDEX(games!$C:$C,ROW())=""),"",INDEX(games!$C:$C,ROW()))</f>
      </c>
      <c r="D103">
        <f>IF($A103="","",COUNTIF($W$2:$W$2500,$A103)+COUNTIF($X$2:$X$2500,$A103))</f>
      </c>
      <c r="E103">
        <f>IF($A103="","",IFERROR(MATCH($C103,$R$2:$R$5,0),0))</f>
      </c>
      <c r="F103">
        <f>IF($A103="","",MOD(ROW(),34))</f>
      </c>
      <c r="G103">
        <f>IF($A103="",NA(),IF($C103="Action",$B103,NA()))</f>
      </c>
      <c r="H103">
        <f>IF($A103="",NA(),IF($C103="Action",1+$F103*0.023,NA()))</f>
      </c>
      <c r="I103">
        <f>IF($A103="",NA(),IF($C103="Strategy",$B103,NA()))</f>
      </c>
      <c r="J103">
        <f>IF($A103="",NA(),IF($C103="Strategy",2+$F103*0.023,NA()))</f>
      </c>
      <c r="K103">
        <f>IF($A103="",NA(),IF($C103="Deckbuilder",$B103,NA()))</f>
      </c>
      <c r="L103">
        <f>IF($A103="",NA(),IF($C103="Deckbuilder",3+$F103*0.023,NA()))</f>
      </c>
      <c r="M103">
        <f>IF($A103="",NA(),IF($C103="Traditional",$B103,NA()))</f>
      </c>
      <c r="N103">
        <f>IF($A103="",NA(),IF($C103="Traditional",4+$F103*0.023,NA()))</f>
      </c>
      <c r="O103">
        <f>IF($A103="","",$D103+ROW()/1000000)</f>
      </c>
      <c r="P103" t="str">
        <f>IF(OR($A103="",INDEX(games!$H:$H,ROW())=""),"",INDEX(games!$H:$H,ROW()))</f>
      </c>
      <c r="Q103">
        <f>IF(OR($A103="",$P103&lt;&gt;"Yes"),"",$D103+ROW()/1000000)</f>
      </c>
      <c r="T103">
        <f>IF($Y103="","",INDEX($B$2:$B$1500,$Y103))</f>
      </c>
      <c r="U103">
        <f>IF($Z103="","",INDEX($B$2:$B$1500,$Z103))</f>
      </c>
      <c r="V103">
        <f>IF(OR($T103="",$U103=""),"",$U103-$T103)</f>
      </c>
      <c r="W103" t="str">
        <f>IF(TRIM(INDEX(connections!$A:$A,ROW()))="","",TRIM(INDEX(connections!$A:$A,ROW())))</f>
      </c>
      <c r="X103" t="str">
        <f>IF($W103="","",TRIM(INDEX(connections!$B:$B,ROW())))</f>
      </c>
      <c r="Y103">
        <f>IF($W103="","",IFERROR(MATCH($W103,$A$2:$A$1500,0),""))</f>
      </c>
      <c r="Z103">
        <f>IF($X103="","",IFERROR(MATCH($X103,$A$2:$A$1500,0),""))</f>
      </c>
      <c r="AA103" t="str">
        <f>IF($Y103="","",INDEX($P$2:$P$1500,$Y103))</f>
      </c>
      <c r="AB103" t="str">
        <f>IF($Z103="","",INDEX($P$2:$P$1500,$Z103))</f>
      </c>
      <c r="AC103">
        <f>IF(AND($AA103="Yes",$AB103="Yes"),1,"")</f>
      </c>
      <c r="AD103">
        <f>IF(OR($Y103="",$Z103=""),"",IF(INDEX($C$2:$C$1500,$Y103)=INDEX($C$2:$C$1500,$Z103),0,1))</f>
      </c>
      <c r="AE103">
        <f>IF($AC103&lt;&gt;1,"",IF(AND(INDEX($AG$2:$AG$1500,$Y103)=1,INDEX($AG$2:$AG$1500,$Z103)=1),1,""))</f>
      </c>
      <c r="AG103">
        <f>IF($A103="","",COUNTIFS($W$2:$W$2500,$A103,$AB$2:$AB$2500,"Yes")+COUNTIFS($X$2:$X$2500,$A103,$AA$2:$AA$2500,"Yes"))</f>
      </c>
      <c r="AH103" t="str">
        <f>IF(OR($P103&lt;&gt;"Yes",N($AG103)=0),"",IF(AND($AG103=1,COUNTIFS($W$2:$W$2500,$A103,$AE$2:$AE$2500,1)+COUNTIFS($X$2:$X$2500,$A103,$AE$2:$AE$2500,1)&gt;0),"","Yes"))</f>
      </c>
      <c r="AI103">
        <f>IF($AH103="Yes",$AG103,"")</f>
      </c>
      <c r="AJ103">
        <f>IF($AI103="","",$AI103+ROW()/1000000)</f>
      </c>
      <c r="AK103">
        <f>IF(OR($A103="",$P103="Yes",N($AG103)=0),"",$AG103+ROW()/1000000)</f>
      </c>
      <c r="AL103" t="str">
        <f>IF($A103="","",INDEX(games!$J:$J,ROW())&amp;"")</f>
      </c>
    </row>
    <row r="104">
      <c r="A104" t="str">
        <f>IF(TRIM(INDEX(games!$A:$A,ROW()))="","",TRIM(INDEX(games!$A:$A,ROW())))</f>
      </c>
      <c r="B104">
        <f>IF(OR($A104="",INDEX(games!$B:$B,ROW())=""),"",INDEX(games!$B:$B,ROW()))</f>
      </c>
      <c r="C104" t="str">
        <f>IF(OR($A104="",INDEX(games!$C:$C,ROW())=""),"",INDEX(games!$C:$C,ROW()))</f>
      </c>
      <c r="D104">
        <f>IF($A104="","",COUNTIF($W$2:$W$2500,$A104)+COUNTIF($X$2:$X$2500,$A104))</f>
      </c>
      <c r="E104">
        <f>IF($A104="","",IFERROR(MATCH($C104,$R$2:$R$5,0),0))</f>
      </c>
      <c r="F104">
        <f>IF($A104="","",MOD(ROW(),34))</f>
      </c>
      <c r="G104">
        <f>IF($A104="",NA(),IF($C104="Action",$B104,NA()))</f>
      </c>
      <c r="H104">
        <f>IF($A104="",NA(),IF($C104="Action",1+$F104*0.023,NA()))</f>
      </c>
      <c r="I104">
        <f>IF($A104="",NA(),IF($C104="Strategy",$B104,NA()))</f>
      </c>
      <c r="J104">
        <f>IF($A104="",NA(),IF($C104="Strategy",2+$F104*0.023,NA()))</f>
      </c>
      <c r="K104">
        <f>IF($A104="",NA(),IF($C104="Deckbuilder",$B104,NA()))</f>
      </c>
      <c r="L104">
        <f>IF($A104="",NA(),IF($C104="Deckbuilder",3+$F104*0.023,NA()))</f>
      </c>
      <c r="M104">
        <f>IF($A104="",NA(),IF($C104="Traditional",$B104,NA()))</f>
      </c>
      <c r="N104">
        <f>IF($A104="",NA(),IF($C104="Traditional",4+$F104*0.023,NA()))</f>
      </c>
      <c r="O104">
        <f>IF($A104="","",$D104+ROW()/1000000)</f>
      </c>
      <c r="P104" t="str">
        <f>IF(OR($A104="",INDEX(games!$H:$H,ROW())=""),"",INDEX(games!$H:$H,ROW()))</f>
      </c>
      <c r="Q104">
        <f>IF(OR($A104="",$P104&lt;&gt;"Yes"),"",$D104+ROW()/1000000)</f>
      </c>
      <c r="T104">
        <f>IF($Y104="","",INDEX($B$2:$B$1500,$Y104))</f>
      </c>
      <c r="U104">
        <f>IF($Z104="","",INDEX($B$2:$B$1500,$Z104))</f>
      </c>
      <c r="V104">
        <f>IF(OR($T104="",$U104=""),"",$U104-$T104)</f>
      </c>
      <c r="W104" t="str">
        <f>IF(TRIM(INDEX(connections!$A:$A,ROW()))="","",TRIM(INDEX(connections!$A:$A,ROW())))</f>
      </c>
      <c r="X104" t="str">
        <f>IF($W104="","",TRIM(INDEX(connections!$B:$B,ROW())))</f>
      </c>
      <c r="Y104">
        <f>IF($W104="","",IFERROR(MATCH($W104,$A$2:$A$1500,0),""))</f>
      </c>
      <c r="Z104">
        <f>IF($X104="","",IFERROR(MATCH($X104,$A$2:$A$1500,0),""))</f>
      </c>
      <c r="AA104" t="str">
        <f>IF($Y104="","",INDEX($P$2:$P$1500,$Y104))</f>
      </c>
      <c r="AB104" t="str">
        <f>IF($Z104="","",INDEX($P$2:$P$1500,$Z104))</f>
      </c>
      <c r="AC104">
        <f>IF(AND($AA104="Yes",$AB104="Yes"),1,"")</f>
      </c>
      <c r="AD104">
        <f>IF(OR($Y104="",$Z104=""),"",IF(INDEX($C$2:$C$1500,$Y104)=INDEX($C$2:$C$1500,$Z104),0,1))</f>
      </c>
      <c r="AE104">
        <f>IF($AC104&lt;&gt;1,"",IF(AND(INDEX($AG$2:$AG$1500,$Y104)=1,INDEX($AG$2:$AG$1500,$Z104)=1),1,""))</f>
      </c>
      <c r="AG104">
        <f>IF($A104="","",COUNTIFS($W$2:$W$2500,$A104,$AB$2:$AB$2500,"Yes")+COUNTIFS($X$2:$X$2500,$A104,$AA$2:$AA$2500,"Yes"))</f>
      </c>
      <c r="AH104" t="str">
        <f>IF(OR($P104&lt;&gt;"Yes",N($AG104)=0),"",IF(AND($AG104=1,COUNTIFS($W$2:$W$2500,$A104,$AE$2:$AE$2500,1)+COUNTIFS($X$2:$X$2500,$A104,$AE$2:$AE$2500,1)&gt;0),"","Yes"))</f>
      </c>
      <c r="AI104">
        <f>IF($AH104="Yes",$AG104,"")</f>
      </c>
      <c r="AJ104">
        <f>IF($AI104="","",$AI104+ROW()/1000000)</f>
      </c>
      <c r="AK104">
        <f>IF(OR($A104="",$P104="Yes",N($AG104)=0),"",$AG104+ROW()/1000000)</f>
      </c>
      <c r="AL104" t="str">
        <f>IF($A104="","",INDEX(games!$J:$J,ROW())&amp;"")</f>
      </c>
    </row>
    <row r="105">
      <c r="A105" t="str">
        <f>IF(TRIM(INDEX(games!$A:$A,ROW()))="","",TRIM(INDEX(games!$A:$A,ROW())))</f>
      </c>
      <c r="B105">
        <f>IF(OR($A105="",INDEX(games!$B:$B,ROW())=""),"",INDEX(games!$B:$B,ROW()))</f>
      </c>
      <c r="C105" t="str">
        <f>IF(OR($A105="",INDEX(games!$C:$C,ROW())=""),"",INDEX(games!$C:$C,ROW()))</f>
      </c>
      <c r="D105">
        <f>IF($A105="","",COUNTIF($W$2:$W$2500,$A105)+COUNTIF($X$2:$X$2500,$A105))</f>
      </c>
      <c r="E105">
        <f>IF($A105="","",IFERROR(MATCH($C105,$R$2:$R$5,0),0))</f>
      </c>
      <c r="F105">
        <f>IF($A105="","",MOD(ROW(),34))</f>
      </c>
      <c r="G105">
        <f>IF($A105="",NA(),IF($C105="Action",$B105,NA()))</f>
      </c>
      <c r="H105">
        <f>IF($A105="",NA(),IF($C105="Action",1+$F105*0.023,NA()))</f>
      </c>
      <c r="I105">
        <f>IF($A105="",NA(),IF($C105="Strategy",$B105,NA()))</f>
      </c>
      <c r="J105">
        <f>IF($A105="",NA(),IF($C105="Strategy",2+$F105*0.023,NA()))</f>
      </c>
      <c r="K105">
        <f>IF($A105="",NA(),IF($C105="Deckbuilder",$B105,NA()))</f>
      </c>
      <c r="L105">
        <f>IF($A105="",NA(),IF($C105="Deckbuilder",3+$F105*0.023,NA()))</f>
      </c>
      <c r="M105">
        <f>IF($A105="",NA(),IF($C105="Traditional",$B105,NA()))</f>
      </c>
      <c r="N105">
        <f>IF($A105="",NA(),IF($C105="Traditional",4+$F105*0.023,NA()))</f>
      </c>
      <c r="O105">
        <f>IF($A105="","",$D105+ROW()/1000000)</f>
      </c>
      <c r="P105" t="str">
        <f>IF(OR($A105="",INDEX(games!$H:$H,ROW())=""),"",INDEX(games!$H:$H,ROW()))</f>
      </c>
      <c r="Q105">
        <f>IF(OR($A105="",$P105&lt;&gt;"Yes"),"",$D105+ROW()/1000000)</f>
      </c>
      <c r="T105">
        <f>IF($Y105="","",INDEX($B$2:$B$1500,$Y105))</f>
      </c>
      <c r="U105">
        <f>IF($Z105="","",INDEX($B$2:$B$1500,$Z105))</f>
      </c>
      <c r="V105">
        <f>IF(OR($T105="",$U105=""),"",$U105-$T105)</f>
      </c>
      <c r="W105" t="str">
        <f>IF(TRIM(INDEX(connections!$A:$A,ROW()))="","",TRIM(INDEX(connections!$A:$A,ROW())))</f>
      </c>
      <c r="X105" t="str">
        <f>IF($W105="","",TRIM(INDEX(connections!$B:$B,ROW())))</f>
      </c>
      <c r="Y105">
        <f>IF($W105="","",IFERROR(MATCH($W105,$A$2:$A$1500,0),""))</f>
      </c>
      <c r="Z105">
        <f>IF($X105="","",IFERROR(MATCH($X105,$A$2:$A$1500,0),""))</f>
      </c>
      <c r="AA105" t="str">
        <f>IF($Y105="","",INDEX($P$2:$P$1500,$Y105))</f>
      </c>
      <c r="AB105" t="str">
        <f>IF($Z105="","",INDEX($P$2:$P$1500,$Z105))</f>
      </c>
      <c r="AC105">
        <f>IF(AND($AA105="Yes",$AB105="Yes"),1,"")</f>
      </c>
      <c r="AD105">
        <f>IF(OR($Y105="",$Z105=""),"",IF(INDEX($C$2:$C$1500,$Y105)=INDEX($C$2:$C$1500,$Z105),0,1))</f>
      </c>
      <c r="AE105">
        <f>IF($AC105&lt;&gt;1,"",IF(AND(INDEX($AG$2:$AG$1500,$Y105)=1,INDEX($AG$2:$AG$1500,$Z105)=1),1,""))</f>
      </c>
      <c r="AG105">
        <f>IF($A105="","",COUNTIFS($W$2:$W$2500,$A105,$AB$2:$AB$2500,"Yes")+COUNTIFS($X$2:$X$2500,$A105,$AA$2:$AA$2500,"Yes"))</f>
      </c>
      <c r="AH105" t="str">
        <f>IF(OR($P105&lt;&gt;"Yes",N($AG105)=0),"",IF(AND($AG105=1,COUNTIFS($W$2:$W$2500,$A105,$AE$2:$AE$2500,1)+COUNTIFS($X$2:$X$2500,$A105,$AE$2:$AE$2500,1)&gt;0),"","Yes"))</f>
      </c>
      <c r="AI105">
        <f>IF($AH105="Yes",$AG105,"")</f>
      </c>
      <c r="AJ105">
        <f>IF($AI105="","",$AI105+ROW()/1000000)</f>
      </c>
      <c r="AK105">
        <f>IF(OR($A105="",$P105="Yes",N($AG105)=0),"",$AG105+ROW()/1000000)</f>
      </c>
      <c r="AL105" t="str">
        <f>IF($A105="","",INDEX(games!$J:$J,ROW())&amp;"")</f>
      </c>
    </row>
    <row r="106">
      <c r="A106" t="str">
        <f>IF(TRIM(INDEX(games!$A:$A,ROW()))="","",TRIM(INDEX(games!$A:$A,ROW())))</f>
      </c>
      <c r="B106">
        <f>IF(OR($A106="",INDEX(games!$B:$B,ROW())=""),"",INDEX(games!$B:$B,ROW()))</f>
      </c>
      <c r="C106" t="str">
        <f>IF(OR($A106="",INDEX(games!$C:$C,ROW())=""),"",INDEX(games!$C:$C,ROW()))</f>
      </c>
      <c r="D106">
        <f>IF($A106="","",COUNTIF($W$2:$W$2500,$A106)+COUNTIF($X$2:$X$2500,$A106))</f>
      </c>
      <c r="E106">
        <f>IF($A106="","",IFERROR(MATCH($C106,$R$2:$R$5,0),0))</f>
      </c>
      <c r="F106">
        <f>IF($A106="","",MOD(ROW(),34))</f>
      </c>
      <c r="G106">
        <f>IF($A106="",NA(),IF($C106="Action",$B106,NA()))</f>
      </c>
      <c r="H106">
        <f>IF($A106="",NA(),IF($C106="Action",1+$F106*0.023,NA()))</f>
      </c>
      <c r="I106">
        <f>IF($A106="",NA(),IF($C106="Strategy",$B106,NA()))</f>
      </c>
      <c r="J106">
        <f>IF($A106="",NA(),IF($C106="Strategy",2+$F106*0.023,NA()))</f>
      </c>
      <c r="K106">
        <f>IF($A106="",NA(),IF($C106="Deckbuilder",$B106,NA()))</f>
      </c>
      <c r="L106">
        <f>IF($A106="",NA(),IF($C106="Deckbuilder",3+$F106*0.023,NA()))</f>
      </c>
      <c r="M106">
        <f>IF($A106="",NA(),IF($C106="Traditional",$B106,NA()))</f>
      </c>
      <c r="N106">
        <f>IF($A106="",NA(),IF($C106="Traditional",4+$F106*0.023,NA()))</f>
      </c>
      <c r="O106">
        <f>IF($A106="","",$D106+ROW()/1000000)</f>
      </c>
      <c r="P106" t="str">
        <f>IF(OR($A106="",INDEX(games!$H:$H,ROW())=""),"",INDEX(games!$H:$H,ROW()))</f>
      </c>
      <c r="Q106">
        <f>IF(OR($A106="",$P106&lt;&gt;"Yes"),"",$D106+ROW()/1000000)</f>
      </c>
      <c r="T106">
        <f>IF($Y106="","",INDEX($B$2:$B$1500,$Y106))</f>
      </c>
      <c r="U106">
        <f>IF($Z106="","",INDEX($B$2:$B$1500,$Z106))</f>
      </c>
      <c r="V106">
        <f>IF(OR($T106="",$U106=""),"",$U106-$T106)</f>
      </c>
      <c r="W106" t="str">
        <f>IF(TRIM(INDEX(connections!$A:$A,ROW()))="","",TRIM(INDEX(connections!$A:$A,ROW())))</f>
      </c>
      <c r="X106" t="str">
        <f>IF($W106="","",TRIM(INDEX(connections!$B:$B,ROW())))</f>
      </c>
      <c r="Y106">
        <f>IF($W106="","",IFERROR(MATCH($W106,$A$2:$A$1500,0),""))</f>
      </c>
      <c r="Z106">
        <f>IF($X106="","",IFERROR(MATCH($X106,$A$2:$A$1500,0),""))</f>
      </c>
      <c r="AA106" t="str">
        <f>IF($Y106="","",INDEX($P$2:$P$1500,$Y106))</f>
      </c>
      <c r="AB106" t="str">
        <f>IF($Z106="","",INDEX($P$2:$P$1500,$Z106))</f>
      </c>
      <c r="AC106">
        <f>IF(AND($AA106="Yes",$AB106="Yes"),1,"")</f>
      </c>
      <c r="AD106">
        <f>IF(OR($Y106="",$Z106=""),"",IF(INDEX($C$2:$C$1500,$Y106)=INDEX($C$2:$C$1500,$Z106),0,1))</f>
      </c>
      <c r="AE106">
        <f>IF($AC106&lt;&gt;1,"",IF(AND(INDEX($AG$2:$AG$1500,$Y106)=1,INDEX($AG$2:$AG$1500,$Z106)=1),1,""))</f>
      </c>
      <c r="AG106">
        <f>IF($A106="","",COUNTIFS($W$2:$W$2500,$A106,$AB$2:$AB$2500,"Yes")+COUNTIFS($X$2:$X$2500,$A106,$AA$2:$AA$2500,"Yes"))</f>
      </c>
      <c r="AH106" t="str">
        <f>IF(OR($P106&lt;&gt;"Yes",N($AG106)=0),"",IF(AND($AG106=1,COUNTIFS($W$2:$W$2500,$A106,$AE$2:$AE$2500,1)+COUNTIFS($X$2:$X$2500,$A106,$AE$2:$AE$2500,1)&gt;0),"","Yes"))</f>
      </c>
      <c r="AI106">
        <f>IF($AH106="Yes",$AG106,"")</f>
      </c>
      <c r="AJ106">
        <f>IF($AI106="","",$AI106+ROW()/1000000)</f>
      </c>
      <c r="AK106">
        <f>IF(OR($A106="",$P106="Yes",N($AG106)=0),"",$AG106+ROW()/1000000)</f>
      </c>
      <c r="AL106" t="str">
        <f>IF($A106="","",INDEX(games!$J:$J,ROW())&amp;"")</f>
      </c>
    </row>
    <row r="107">
      <c r="A107" t="str">
        <f>IF(TRIM(INDEX(games!$A:$A,ROW()))="","",TRIM(INDEX(games!$A:$A,ROW())))</f>
      </c>
      <c r="B107">
        <f>IF(OR($A107="",INDEX(games!$B:$B,ROW())=""),"",INDEX(games!$B:$B,ROW()))</f>
      </c>
      <c r="C107" t="str">
        <f>IF(OR($A107="",INDEX(games!$C:$C,ROW())=""),"",INDEX(games!$C:$C,ROW()))</f>
      </c>
      <c r="D107">
        <f>IF($A107="","",COUNTIF($W$2:$W$2500,$A107)+COUNTIF($X$2:$X$2500,$A107))</f>
      </c>
      <c r="E107">
        <f>IF($A107="","",IFERROR(MATCH($C107,$R$2:$R$5,0),0))</f>
      </c>
      <c r="F107">
        <f>IF($A107="","",MOD(ROW(),34))</f>
      </c>
      <c r="G107">
        <f>IF($A107="",NA(),IF($C107="Action",$B107,NA()))</f>
      </c>
      <c r="H107">
        <f>IF($A107="",NA(),IF($C107="Action",1+$F107*0.023,NA()))</f>
      </c>
      <c r="I107">
        <f>IF($A107="",NA(),IF($C107="Strategy",$B107,NA()))</f>
      </c>
      <c r="J107">
        <f>IF($A107="",NA(),IF($C107="Strategy",2+$F107*0.023,NA()))</f>
      </c>
      <c r="K107">
        <f>IF($A107="",NA(),IF($C107="Deckbuilder",$B107,NA()))</f>
      </c>
      <c r="L107">
        <f>IF($A107="",NA(),IF($C107="Deckbuilder",3+$F107*0.023,NA()))</f>
      </c>
      <c r="M107">
        <f>IF($A107="",NA(),IF($C107="Traditional",$B107,NA()))</f>
      </c>
      <c r="N107">
        <f>IF($A107="",NA(),IF($C107="Traditional",4+$F107*0.023,NA()))</f>
      </c>
      <c r="O107">
        <f>IF($A107="","",$D107+ROW()/1000000)</f>
      </c>
      <c r="P107" t="str">
        <f>IF(OR($A107="",INDEX(games!$H:$H,ROW())=""),"",INDEX(games!$H:$H,ROW()))</f>
      </c>
      <c r="Q107">
        <f>IF(OR($A107="",$P107&lt;&gt;"Yes"),"",$D107+ROW()/1000000)</f>
      </c>
      <c r="T107">
        <f>IF($Y107="","",INDEX($B$2:$B$1500,$Y107))</f>
      </c>
      <c r="U107">
        <f>IF($Z107="","",INDEX($B$2:$B$1500,$Z107))</f>
      </c>
      <c r="V107">
        <f>IF(OR($T107="",$U107=""),"",$U107-$T107)</f>
      </c>
      <c r="W107" t="str">
        <f>IF(TRIM(INDEX(connections!$A:$A,ROW()))="","",TRIM(INDEX(connections!$A:$A,ROW())))</f>
      </c>
      <c r="X107" t="str">
        <f>IF($W107="","",TRIM(INDEX(connections!$B:$B,ROW())))</f>
      </c>
      <c r="Y107">
        <f>IF($W107="","",IFERROR(MATCH($W107,$A$2:$A$1500,0),""))</f>
      </c>
      <c r="Z107">
        <f>IF($X107="","",IFERROR(MATCH($X107,$A$2:$A$1500,0),""))</f>
      </c>
      <c r="AA107" t="str">
        <f>IF($Y107="","",INDEX($P$2:$P$1500,$Y107))</f>
      </c>
      <c r="AB107" t="str">
        <f>IF($Z107="","",INDEX($P$2:$P$1500,$Z107))</f>
      </c>
      <c r="AC107">
        <f>IF(AND($AA107="Yes",$AB107="Yes"),1,"")</f>
      </c>
      <c r="AD107">
        <f>IF(OR($Y107="",$Z107=""),"",IF(INDEX($C$2:$C$1500,$Y107)=INDEX($C$2:$C$1500,$Z107),0,1))</f>
      </c>
      <c r="AE107">
        <f>IF($AC107&lt;&gt;1,"",IF(AND(INDEX($AG$2:$AG$1500,$Y107)=1,INDEX($AG$2:$AG$1500,$Z107)=1),1,""))</f>
      </c>
      <c r="AG107">
        <f>IF($A107="","",COUNTIFS($W$2:$W$2500,$A107,$AB$2:$AB$2500,"Yes")+COUNTIFS($X$2:$X$2500,$A107,$AA$2:$AA$2500,"Yes"))</f>
      </c>
      <c r="AH107" t="str">
        <f>IF(OR($P107&lt;&gt;"Yes",N($AG107)=0),"",IF(AND($AG107=1,COUNTIFS($W$2:$W$2500,$A107,$AE$2:$AE$2500,1)+COUNTIFS($X$2:$X$2500,$A107,$AE$2:$AE$2500,1)&gt;0),"","Yes"))</f>
      </c>
      <c r="AI107">
        <f>IF($AH107="Yes",$AG107,"")</f>
      </c>
      <c r="AJ107">
        <f>IF($AI107="","",$AI107+ROW()/1000000)</f>
      </c>
      <c r="AK107">
        <f>IF(OR($A107="",$P107="Yes",N($AG107)=0),"",$AG107+ROW()/1000000)</f>
      </c>
      <c r="AL107" t="str">
        <f>IF($A107="","",INDEX(games!$J:$J,ROW())&amp;"")</f>
      </c>
    </row>
    <row r="108">
      <c r="A108" t="str">
        <f>IF(TRIM(INDEX(games!$A:$A,ROW()))="","",TRIM(INDEX(games!$A:$A,ROW())))</f>
      </c>
      <c r="B108">
        <f>IF(OR($A108="",INDEX(games!$B:$B,ROW())=""),"",INDEX(games!$B:$B,ROW()))</f>
      </c>
      <c r="C108" t="str">
        <f>IF(OR($A108="",INDEX(games!$C:$C,ROW())=""),"",INDEX(games!$C:$C,ROW()))</f>
      </c>
      <c r="D108">
        <f>IF($A108="","",COUNTIF($W$2:$W$2500,$A108)+COUNTIF($X$2:$X$2500,$A108))</f>
      </c>
      <c r="E108">
        <f>IF($A108="","",IFERROR(MATCH($C108,$R$2:$R$5,0),0))</f>
      </c>
      <c r="F108">
        <f>IF($A108="","",MOD(ROW(),34))</f>
      </c>
      <c r="G108">
        <f>IF($A108="",NA(),IF($C108="Action",$B108,NA()))</f>
      </c>
      <c r="H108">
        <f>IF($A108="",NA(),IF($C108="Action",1+$F108*0.023,NA()))</f>
      </c>
      <c r="I108">
        <f>IF($A108="",NA(),IF($C108="Strategy",$B108,NA()))</f>
      </c>
      <c r="J108">
        <f>IF($A108="",NA(),IF($C108="Strategy",2+$F108*0.023,NA()))</f>
      </c>
      <c r="K108">
        <f>IF($A108="",NA(),IF($C108="Deckbuilder",$B108,NA()))</f>
      </c>
      <c r="L108">
        <f>IF($A108="",NA(),IF($C108="Deckbuilder",3+$F108*0.023,NA()))</f>
      </c>
      <c r="M108">
        <f>IF($A108="",NA(),IF($C108="Traditional",$B108,NA()))</f>
      </c>
      <c r="N108">
        <f>IF($A108="",NA(),IF($C108="Traditional",4+$F108*0.023,NA()))</f>
      </c>
      <c r="O108">
        <f>IF($A108="","",$D108+ROW()/1000000)</f>
      </c>
      <c r="P108" t="str">
        <f>IF(OR($A108="",INDEX(games!$H:$H,ROW())=""),"",INDEX(games!$H:$H,ROW()))</f>
      </c>
      <c r="Q108">
        <f>IF(OR($A108="",$P108&lt;&gt;"Yes"),"",$D108+ROW()/1000000)</f>
      </c>
      <c r="T108">
        <f>IF($Y108="","",INDEX($B$2:$B$1500,$Y108))</f>
      </c>
      <c r="U108">
        <f>IF($Z108="","",INDEX($B$2:$B$1500,$Z108))</f>
      </c>
      <c r="V108">
        <f>IF(OR($T108="",$U108=""),"",$U108-$T108)</f>
      </c>
      <c r="W108" t="str">
        <f>IF(TRIM(INDEX(connections!$A:$A,ROW()))="","",TRIM(INDEX(connections!$A:$A,ROW())))</f>
      </c>
      <c r="X108" t="str">
        <f>IF($W108="","",TRIM(INDEX(connections!$B:$B,ROW())))</f>
      </c>
      <c r="Y108">
        <f>IF($W108="","",IFERROR(MATCH($W108,$A$2:$A$1500,0),""))</f>
      </c>
      <c r="Z108">
        <f>IF($X108="","",IFERROR(MATCH($X108,$A$2:$A$1500,0),""))</f>
      </c>
      <c r="AA108" t="str">
        <f>IF($Y108="","",INDEX($P$2:$P$1500,$Y108))</f>
      </c>
      <c r="AB108" t="str">
        <f>IF($Z108="","",INDEX($P$2:$P$1500,$Z108))</f>
      </c>
      <c r="AC108">
        <f>IF(AND($AA108="Yes",$AB108="Yes"),1,"")</f>
      </c>
      <c r="AD108">
        <f>IF(OR($Y108="",$Z108=""),"",IF(INDEX($C$2:$C$1500,$Y108)=INDEX($C$2:$C$1500,$Z108),0,1))</f>
      </c>
      <c r="AE108">
        <f>IF($AC108&lt;&gt;1,"",IF(AND(INDEX($AG$2:$AG$1500,$Y108)=1,INDEX($AG$2:$AG$1500,$Z108)=1),1,""))</f>
      </c>
      <c r="AG108">
        <f>IF($A108="","",COUNTIFS($W$2:$W$2500,$A108,$AB$2:$AB$2500,"Yes")+COUNTIFS($X$2:$X$2500,$A108,$AA$2:$AA$2500,"Yes"))</f>
      </c>
      <c r="AH108" t="str">
        <f>IF(OR($P108&lt;&gt;"Yes",N($AG108)=0),"",IF(AND($AG108=1,COUNTIFS($W$2:$W$2500,$A108,$AE$2:$AE$2500,1)+COUNTIFS($X$2:$X$2500,$A108,$AE$2:$AE$2500,1)&gt;0),"","Yes"))</f>
      </c>
      <c r="AI108">
        <f>IF($AH108="Yes",$AG108,"")</f>
      </c>
      <c r="AJ108">
        <f>IF($AI108="","",$AI108+ROW()/1000000)</f>
      </c>
      <c r="AK108">
        <f>IF(OR($A108="",$P108="Yes",N($AG108)=0),"",$AG108+ROW()/1000000)</f>
      </c>
      <c r="AL108" t="str">
        <f>IF($A108="","",INDEX(games!$J:$J,ROW())&amp;"")</f>
      </c>
    </row>
    <row r="109">
      <c r="A109" t="str">
        <f>IF(TRIM(INDEX(games!$A:$A,ROW()))="","",TRIM(INDEX(games!$A:$A,ROW())))</f>
      </c>
      <c r="B109">
        <f>IF(OR($A109="",INDEX(games!$B:$B,ROW())=""),"",INDEX(games!$B:$B,ROW()))</f>
      </c>
      <c r="C109" t="str">
        <f>IF(OR($A109="",INDEX(games!$C:$C,ROW())=""),"",INDEX(games!$C:$C,ROW()))</f>
      </c>
      <c r="D109">
        <f>IF($A109="","",COUNTIF($W$2:$W$2500,$A109)+COUNTIF($X$2:$X$2500,$A109))</f>
      </c>
      <c r="E109">
        <f>IF($A109="","",IFERROR(MATCH($C109,$R$2:$R$5,0),0))</f>
      </c>
      <c r="F109">
        <f>IF($A109="","",MOD(ROW(),34))</f>
      </c>
      <c r="G109">
        <f>IF($A109="",NA(),IF($C109="Action",$B109,NA()))</f>
      </c>
      <c r="H109">
        <f>IF($A109="",NA(),IF($C109="Action",1+$F109*0.023,NA()))</f>
      </c>
      <c r="I109">
        <f>IF($A109="",NA(),IF($C109="Strategy",$B109,NA()))</f>
      </c>
      <c r="J109">
        <f>IF($A109="",NA(),IF($C109="Strategy",2+$F109*0.023,NA()))</f>
      </c>
      <c r="K109">
        <f>IF($A109="",NA(),IF($C109="Deckbuilder",$B109,NA()))</f>
      </c>
      <c r="L109">
        <f>IF($A109="",NA(),IF($C109="Deckbuilder",3+$F109*0.023,NA()))</f>
      </c>
      <c r="M109">
        <f>IF($A109="",NA(),IF($C109="Traditional",$B109,NA()))</f>
      </c>
      <c r="N109">
        <f>IF($A109="",NA(),IF($C109="Traditional",4+$F109*0.023,NA()))</f>
      </c>
      <c r="O109">
        <f>IF($A109="","",$D109+ROW()/1000000)</f>
      </c>
      <c r="P109" t="str">
        <f>IF(OR($A109="",INDEX(games!$H:$H,ROW())=""),"",INDEX(games!$H:$H,ROW()))</f>
      </c>
      <c r="Q109">
        <f>IF(OR($A109="",$P109&lt;&gt;"Yes"),"",$D109+ROW()/1000000)</f>
      </c>
      <c r="T109">
        <f>IF($Y109="","",INDEX($B$2:$B$1500,$Y109))</f>
      </c>
      <c r="U109">
        <f>IF($Z109="","",INDEX($B$2:$B$1500,$Z109))</f>
      </c>
      <c r="V109">
        <f>IF(OR($T109="",$U109=""),"",$U109-$T109)</f>
      </c>
      <c r="W109" t="str">
        <f>IF(TRIM(INDEX(connections!$A:$A,ROW()))="","",TRIM(INDEX(connections!$A:$A,ROW())))</f>
      </c>
      <c r="X109" t="str">
        <f>IF($W109="","",TRIM(INDEX(connections!$B:$B,ROW())))</f>
      </c>
      <c r="Y109">
        <f>IF($W109="","",IFERROR(MATCH($W109,$A$2:$A$1500,0),""))</f>
      </c>
      <c r="Z109">
        <f>IF($X109="","",IFERROR(MATCH($X109,$A$2:$A$1500,0),""))</f>
      </c>
      <c r="AA109" t="str">
        <f>IF($Y109="","",INDEX($P$2:$P$1500,$Y109))</f>
      </c>
      <c r="AB109" t="str">
        <f>IF($Z109="","",INDEX($P$2:$P$1500,$Z109))</f>
      </c>
      <c r="AC109">
        <f>IF(AND($AA109="Yes",$AB109="Yes"),1,"")</f>
      </c>
      <c r="AD109">
        <f>IF(OR($Y109="",$Z109=""),"",IF(INDEX($C$2:$C$1500,$Y109)=INDEX($C$2:$C$1500,$Z109),0,1))</f>
      </c>
      <c r="AE109">
        <f>IF($AC109&lt;&gt;1,"",IF(AND(INDEX($AG$2:$AG$1500,$Y109)=1,INDEX($AG$2:$AG$1500,$Z109)=1),1,""))</f>
      </c>
      <c r="AG109">
        <f>IF($A109="","",COUNTIFS($W$2:$W$2500,$A109,$AB$2:$AB$2500,"Yes")+COUNTIFS($X$2:$X$2500,$A109,$AA$2:$AA$2500,"Yes"))</f>
      </c>
      <c r="AH109" t="str">
        <f>IF(OR($P109&lt;&gt;"Yes",N($AG109)=0),"",IF(AND($AG109=1,COUNTIFS($W$2:$W$2500,$A109,$AE$2:$AE$2500,1)+COUNTIFS($X$2:$X$2500,$A109,$AE$2:$AE$2500,1)&gt;0),"","Yes"))</f>
      </c>
      <c r="AI109">
        <f>IF($AH109="Yes",$AG109,"")</f>
      </c>
      <c r="AJ109">
        <f>IF($AI109="","",$AI109+ROW()/1000000)</f>
      </c>
      <c r="AK109">
        <f>IF(OR($A109="",$P109="Yes",N($AG109)=0),"",$AG109+ROW()/1000000)</f>
      </c>
      <c r="AL109" t="str">
        <f>IF($A109="","",INDEX(games!$J:$J,ROW())&amp;"")</f>
      </c>
    </row>
    <row r="110">
      <c r="A110" t="str">
        <f>IF(TRIM(INDEX(games!$A:$A,ROW()))="","",TRIM(INDEX(games!$A:$A,ROW())))</f>
      </c>
      <c r="B110">
        <f>IF(OR($A110="",INDEX(games!$B:$B,ROW())=""),"",INDEX(games!$B:$B,ROW()))</f>
      </c>
      <c r="C110" t="str">
        <f>IF(OR($A110="",INDEX(games!$C:$C,ROW())=""),"",INDEX(games!$C:$C,ROW()))</f>
      </c>
      <c r="D110">
        <f>IF($A110="","",COUNTIF($W$2:$W$2500,$A110)+COUNTIF($X$2:$X$2500,$A110))</f>
      </c>
      <c r="E110">
        <f>IF($A110="","",IFERROR(MATCH($C110,$R$2:$R$5,0),0))</f>
      </c>
      <c r="F110">
        <f>IF($A110="","",MOD(ROW(),34))</f>
      </c>
      <c r="G110">
        <f>IF($A110="",NA(),IF($C110="Action",$B110,NA()))</f>
      </c>
      <c r="H110">
        <f>IF($A110="",NA(),IF($C110="Action",1+$F110*0.023,NA()))</f>
      </c>
      <c r="I110">
        <f>IF($A110="",NA(),IF($C110="Strategy",$B110,NA()))</f>
      </c>
      <c r="J110">
        <f>IF($A110="",NA(),IF($C110="Strategy",2+$F110*0.023,NA()))</f>
      </c>
      <c r="K110">
        <f>IF($A110="",NA(),IF($C110="Deckbuilder",$B110,NA()))</f>
      </c>
      <c r="L110">
        <f>IF($A110="",NA(),IF($C110="Deckbuilder",3+$F110*0.023,NA()))</f>
      </c>
      <c r="M110">
        <f>IF($A110="",NA(),IF($C110="Traditional",$B110,NA()))</f>
      </c>
      <c r="N110">
        <f>IF($A110="",NA(),IF($C110="Traditional",4+$F110*0.023,NA()))</f>
      </c>
      <c r="O110">
        <f>IF($A110="","",$D110+ROW()/1000000)</f>
      </c>
      <c r="P110" t="str">
        <f>IF(OR($A110="",INDEX(games!$H:$H,ROW())=""),"",INDEX(games!$H:$H,ROW()))</f>
      </c>
      <c r="Q110">
        <f>IF(OR($A110="",$P110&lt;&gt;"Yes"),"",$D110+ROW()/1000000)</f>
      </c>
      <c r="T110">
        <f>IF($Y110="","",INDEX($B$2:$B$1500,$Y110))</f>
      </c>
      <c r="U110">
        <f>IF($Z110="","",INDEX($B$2:$B$1500,$Z110))</f>
      </c>
      <c r="V110">
        <f>IF(OR($T110="",$U110=""),"",$U110-$T110)</f>
      </c>
      <c r="W110" t="str">
        <f>IF(TRIM(INDEX(connections!$A:$A,ROW()))="","",TRIM(INDEX(connections!$A:$A,ROW())))</f>
      </c>
      <c r="X110" t="str">
        <f>IF($W110="","",TRIM(INDEX(connections!$B:$B,ROW())))</f>
      </c>
      <c r="Y110">
        <f>IF($W110="","",IFERROR(MATCH($W110,$A$2:$A$1500,0),""))</f>
      </c>
      <c r="Z110">
        <f>IF($X110="","",IFERROR(MATCH($X110,$A$2:$A$1500,0),""))</f>
      </c>
      <c r="AA110" t="str">
        <f>IF($Y110="","",INDEX($P$2:$P$1500,$Y110))</f>
      </c>
      <c r="AB110" t="str">
        <f>IF($Z110="","",INDEX($P$2:$P$1500,$Z110))</f>
      </c>
      <c r="AC110">
        <f>IF(AND($AA110="Yes",$AB110="Yes"),1,"")</f>
      </c>
      <c r="AD110">
        <f>IF(OR($Y110="",$Z110=""),"",IF(INDEX($C$2:$C$1500,$Y110)=INDEX($C$2:$C$1500,$Z110),0,1))</f>
      </c>
      <c r="AE110">
        <f>IF($AC110&lt;&gt;1,"",IF(AND(INDEX($AG$2:$AG$1500,$Y110)=1,INDEX($AG$2:$AG$1500,$Z110)=1),1,""))</f>
      </c>
      <c r="AG110">
        <f>IF($A110="","",COUNTIFS($W$2:$W$2500,$A110,$AB$2:$AB$2500,"Yes")+COUNTIFS($X$2:$X$2500,$A110,$AA$2:$AA$2500,"Yes"))</f>
      </c>
      <c r="AH110" t="str">
        <f>IF(OR($P110&lt;&gt;"Yes",N($AG110)=0),"",IF(AND($AG110=1,COUNTIFS($W$2:$W$2500,$A110,$AE$2:$AE$2500,1)+COUNTIFS($X$2:$X$2500,$A110,$AE$2:$AE$2500,1)&gt;0),"","Yes"))</f>
      </c>
      <c r="AI110">
        <f>IF($AH110="Yes",$AG110,"")</f>
      </c>
      <c r="AJ110">
        <f>IF($AI110="","",$AI110+ROW()/1000000)</f>
      </c>
      <c r="AK110">
        <f>IF(OR($A110="",$P110="Yes",N($AG110)=0),"",$AG110+ROW()/1000000)</f>
      </c>
      <c r="AL110" t="str">
        <f>IF($A110="","",INDEX(games!$J:$J,ROW())&amp;"")</f>
      </c>
    </row>
    <row r="111">
      <c r="A111" t="str">
        <f>IF(TRIM(INDEX(games!$A:$A,ROW()))="","",TRIM(INDEX(games!$A:$A,ROW())))</f>
      </c>
      <c r="B111">
        <f>IF(OR($A111="",INDEX(games!$B:$B,ROW())=""),"",INDEX(games!$B:$B,ROW()))</f>
      </c>
      <c r="C111" t="str">
        <f>IF(OR($A111="",INDEX(games!$C:$C,ROW())=""),"",INDEX(games!$C:$C,ROW()))</f>
      </c>
      <c r="D111">
        <f>IF($A111="","",COUNTIF($W$2:$W$2500,$A111)+COUNTIF($X$2:$X$2500,$A111))</f>
      </c>
      <c r="E111">
        <f>IF($A111="","",IFERROR(MATCH($C111,$R$2:$R$5,0),0))</f>
      </c>
      <c r="F111">
        <f>IF($A111="","",MOD(ROW(),34))</f>
      </c>
      <c r="G111">
        <f>IF($A111="",NA(),IF($C111="Action",$B111,NA()))</f>
      </c>
      <c r="H111">
        <f>IF($A111="",NA(),IF($C111="Action",1+$F111*0.023,NA()))</f>
      </c>
      <c r="I111">
        <f>IF($A111="",NA(),IF($C111="Strategy",$B111,NA()))</f>
      </c>
      <c r="J111">
        <f>IF($A111="",NA(),IF($C111="Strategy",2+$F111*0.023,NA()))</f>
      </c>
      <c r="K111">
        <f>IF($A111="",NA(),IF($C111="Deckbuilder",$B111,NA()))</f>
      </c>
      <c r="L111">
        <f>IF($A111="",NA(),IF($C111="Deckbuilder",3+$F111*0.023,NA()))</f>
      </c>
      <c r="M111">
        <f>IF($A111="",NA(),IF($C111="Traditional",$B111,NA()))</f>
      </c>
      <c r="N111">
        <f>IF($A111="",NA(),IF($C111="Traditional",4+$F111*0.023,NA()))</f>
      </c>
      <c r="O111">
        <f>IF($A111="","",$D111+ROW()/1000000)</f>
      </c>
      <c r="P111" t="str">
        <f>IF(OR($A111="",INDEX(games!$H:$H,ROW())=""),"",INDEX(games!$H:$H,ROW()))</f>
      </c>
      <c r="Q111">
        <f>IF(OR($A111="",$P111&lt;&gt;"Yes"),"",$D111+ROW()/1000000)</f>
      </c>
      <c r="T111">
        <f>IF($Y111="","",INDEX($B$2:$B$1500,$Y111))</f>
      </c>
      <c r="U111">
        <f>IF($Z111="","",INDEX($B$2:$B$1500,$Z111))</f>
      </c>
      <c r="V111">
        <f>IF(OR($T111="",$U111=""),"",$U111-$T111)</f>
      </c>
      <c r="W111" t="str">
        <f>IF(TRIM(INDEX(connections!$A:$A,ROW()))="","",TRIM(INDEX(connections!$A:$A,ROW())))</f>
      </c>
      <c r="X111" t="str">
        <f>IF($W111="","",TRIM(INDEX(connections!$B:$B,ROW())))</f>
      </c>
      <c r="Y111">
        <f>IF($W111="","",IFERROR(MATCH($W111,$A$2:$A$1500,0),""))</f>
      </c>
      <c r="Z111">
        <f>IF($X111="","",IFERROR(MATCH($X111,$A$2:$A$1500,0),""))</f>
      </c>
      <c r="AA111" t="str">
        <f>IF($Y111="","",INDEX($P$2:$P$1500,$Y111))</f>
      </c>
      <c r="AB111" t="str">
        <f>IF($Z111="","",INDEX($P$2:$P$1500,$Z111))</f>
      </c>
      <c r="AC111">
        <f>IF(AND($AA111="Yes",$AB111="Yes"),1,"")</f>
      </c>
      <c r="AD111">
        <f>IF(OR($Y111="",$Z111=""),"",IF(INDEX($C$2:$C$1500,$Y111)=INDEX($C$2:$C$1500,$Z111),0,1))</f>
      </c>
      <c r="AE111">
        <f>IF($AC111&lt;&gt;1,"",IF(AND(INDEX($AG$2:$AG$1500,$Y111)=1,INDEX($AG$2:$AG$1500,$Z111)=1),1,""))</f>
      </c>
      <c r="AG111">
        <f>IF($A111="","",COUNTIFS($W$2:$W$2500,$A111,$AB$2:$AB$2500,"Yes")+COUNTIFS($X$2:$X$2500,$A111,$AA$2:$AA$2500,"Yes"))</f>
      </c>
      <c r="AH111" t="str">
        <f>IF(OR($P111&lt;&gt;"Yes",N($AG111)=0),"",IF(AND($AG111=1,COUNTIFS($W$2:$W$2500,$A111,$AE$2:$AE$2500,1)+COUNTIFS($X$2:$X$2500,$A111,$AE$2:$AE$2500,1)&gt;0),"","Yes"))</f>
      </c>
      <c r="AI111">
        <f>IF($AH111="Yes",$AG111,"")</f>
      </c>
      <c r="AJ111">
        <f>IF($AI111="","",$AI111+ROW()/1000000)</f>
      </c>
      <c r="AK111">
        <f>IF(OR($A111="",$P111="Yes",N($AG111)=0),"",$AG111+ROW()/1000000)</f>
      </c>
      <c r="AL111" t="str">
        <f>IF($A111="","",INDEX(games!$J:$J,ROW())&amp;"")</f>
      </c>
    </row>
    <row r="112">
      <c r="A112" t="str">
        <f>IF(TRIM(INDEX(games!$A:$A,ROW()))="","",TRIM(INDEX(games!$A:$A,ROW())))</f>
      </c>
      <c r="B112">
        <f>IF(OR($A112="",INDEX(games!$B:$B,ROW())=""),"",INDEX(games!$B:$B,ROW()))</f>
      </c>
      <c r="C112" t="str">
        <f>IF(OR($A112="",INDEX(games!$C:$C,ROW())=""),"",INDEX(games!$C:$C,ROW()))</f>
      </c>
      <c r="D112">
        <f>IF($A112="","",COUNTIF($W$2:$W$2500,$A112)+COUNTIF($X$2:$X$2500,$A112))</f>
      </c>
      <c r="E112">
        <f>IF($A112="","",IFERROR(MATCH($C112,$R$2:$R$5,0),0))</f>
      </c>
      <c r="F112">
        <f>IF($A112="","",MOD(ROW(),34))</f>
      </c>
      <c r="G112">
        <f>IF($A112="",NA(),IF($C112="Action",$B112,NA()))</f>
      </c>
      <c r="H112">
        <f>IF($A112="",NA(),IF($C112="Action",1+$F112*0.023,NA()))</f>
      </c>
      <c r="I112">
        <f>IF($A112="",NA(),IF($C112="Strategy",$B112,NA()))</f>
      </c>
      <c r="J112">
        <f>IF($A112="",NA(),IF($C112="Strategy",2+$F112*0.023,NA()))</f>
      </c>
      <c r="K112">
        <f>IF($A112="",NA(),IF($C112="Deckbuilder",$B112,NA()))</f>
      </c>
      <c r="L112">
        <f>IF($A112="",NA(),IF($C112="Deckbuilder",3+$F112*0.023,NA()))</f>
      </c>
      <c r="M112">
        <f>IF($A112="",NA(),IF($C112="Traditional",$B112,NA()))</f>
      </c>
      <c r="N112">
        <f>IF($A112="",NA(),IF($C112="Traditional",4+$F112*0.023,NA()))</f>
      </c>
      <c r="O112">
        <f>IF($A112="","",$D112+ROW()/1000000)</f>
      </c>
      <c r="P112" t="str">
        <f>IF(OR($A112="",INDEX(games!$H:$H,ROW())=""),"",INDEX(games!$H:$H,ROW()))</f>
      </c>
      <c r="Q112">
        <f>IF(OR($A112="",$P112&lt;&gt;"Yes"),"",$D112+ROW()/1000000)</f>
      </c>
      <c r="T112">
        <f>IF($Y112="","",INDEX($B$2:$B$1500,$Y112))</f>
      </c>
      <c r="U112">
        <f>IF($Z112="","",INDEX($B$2:$B$1500,$Z112))</f>
      </c>
      <c r="V112">
        <f>IF(OR($T112="",$U112=""),"",$U112-$T112)</f>
      </c>
      <c r="W112" t="str">
        <f>IF(TRIM(INDEX(connections!$A:$A,ROW()))="","",TRIM(INDEX(connections!$A:$A,ROW())))</f>
      </c>
      <c r="X112" t="str">
        <f>IF($W112="","",TRIM(INDEX(connections!$B:$B,ROW())))</f>
      </c>
      <c r="Y112">
        <f>IF($W112="","",IFERROR(MATCH($W112,$A$2:$A$1500,0),""))</f>
      </c>
      <c r="Z112">
        <f>IF($X112="","",IFERROR(MATCH($X112,$A$2:$A$1500,0),""))</f>
      </c>
      <c r="AA112" t="str">
        <f>IF($Y112="","",INDEX($P$2:$P$1500,$Y112))</f>
      </c>
      <c r="AB112" t="str">
        <f>IF($Z112="","",INDEX($P$2:$P$1500,$Z112))</f>
      </c>
      <c r="AC112">
        <f>IF(AND($AA112="Yes",$AB112="Yes"),1,"")</f>
      </c>
      <c r="AD112">
        <f>IF(OR($Y112="",$Z112=""),"",IF(INDEX($C$2:$C$1500,$Y112)=INDEX($C$2:$C$1500,$Z112),0,1))</f>
      </c>
      <c r="AE112">
        <f>IF($AC112&lt;&gt;1,"",IF(AND(INDEX($AG$2:$AG$1500,$Y112)=1,INDEX($AG$2:$AG$1500,$Z112)=1),1,""))</f>
      </c>
      <c r="AG112">
        <f>IF($A112="","",COUNTIFS($W$2:$W$2500,$A112,$AB$2:$AB$2500,"Yes")+COUNTIFS($X$2:$X$2500,$A112,$AA$2:$AA$2500,"Yes"))</f>
      </c>
      <c r="AH112" t="str">
        <f>IF(OR($P112&lt;&gt;"Yes",N($AG112)=0),"",IF(AND($AG112=1,COUNTIFS($W$2:$W$2500,$A112,$AE$2:$AE$2500,1)+COUNTIFS($X$2:$X$2500,$A112,$AE$2:$AE$2500,1)&gt;0),"","Yes"))</f>
      </c>
      <c r="AI112">
        <f>IF($AH112="Yes",$AG112,"")</f>
      </c>
      <c r="AJ112">
        <f>IF($AI112="","",$AI112+ROW()/1000000)</f>
      </c>
      <c r="AK112">
        <f>IF(OR($A112="",$P112="Yes",N($AG112)=0),"",$AG112+ROW()/1000000)</f>
      </c>
      <c r="AL112" t="str">
        <f>IF($A112="","",INDEX(games!$J:$J,ROW())&amp;"")</f>
      </c>
    </row>
    <row r="113">
      <c r="A113" t="str">
        <f>IF(TRIM(INDEX(games!$A:$A,ROW()))="","",TRIM(INDEX(games!$A:$A,ROW())))</f>
      </c>
      <c r="B113">
        <f>IF(OR($A113="",INDEX(games!$B:$B,ROW())=""),"",INDEX(games!$B:$B,ROW()))</f>
      </c>
      <c r="C113" t="str">
        <f>IF(OR($A113="",INDEX(games!$C:$C,ROW())=""),"",INDEX(games!$C:$C,ROW()))</f>
      </c>
      <c r="D113">
        <f>IF($A113="","",COUNTIF($W$2:$W$2500,$A113)+COUNTIF($X$2:$X$2500,$A113))</f>
      </c>
      <c r="E113">
        <f>IF($A113="","",IFERROR(MATCH($C113,$R$2:$R$5,0),0))</f>
      </c>
      <c r="F113">
        <f>IF($A113="","",MOD(ROW(),34))</f>
      </c>
      <c r="G113">
        <f>IF($A113="",NA(),IF($C113="Action",$B113,NA()))</f>
      </c>
      <c r="H113">
        <f>IF($A113="",NA(),IF($C113="Action",1+$F113*0.023,NA()))</f>
      </c>
      <c r="I113">
        <f>IF($A113="",NA(),IF($C113="Strategy",$B113,NA()))</f>
      </c>
      <c r="J113">
        <f>IF($A113="",NA(),IF($C113="Strategy",2+$F113*0.023,NA()))</f>
      </c>
      <c r="K113">
        <f>IF($A113="",NA(),IF($C113="Deckbuilder",$B113,NA()))</f>
      </c>
      <c r="L113">
        <f>IF($A113="",NA(),IF($C113="Deckbuilder",3+$F113*0.023,NA()))</f>
      </c>
      <c r="M113">
        <f>IF($A113="",NA(),IF($C113="Traditional",$B113,NA()))</f>
      </c>
      <c r="N113">
        <f>IF($A113="",NA(),IF($C113="Traditional",4+$F113*0.023,NA()))</f>
      </c>
      <c r="O113">
        <f>IF($A113="","",$D113+ROW()/1000000)</f>
      </c>
      <c r="P113" t="str">
        <f>IF(OR($A113="",INDEX(games!$H:$H,ROW())=""),"",INDEX(games!$H:$H,ROW()))</f>
      </c>
      <c r="Q113">
        <f>IF(OR($A113="",$P113&lt;&gt;"Yes"),"",$D113+ROW()/1000000)</f>
      </c>
      <c r="T113">
        <f>IF($Y113="","",INDEX($B$2:$B$1500,$Y113))</f>
      </c>
      <c r="U113">
        <f>IF($Z113="","",INDEX($B$2:$B$1500,$Z113))</f>
      </c>
      <c r="V113">
        <f>IF(OR($T113="",$U113=""),"",$U113-$T113)</f>
      </c>
      <c r="W113" t="str">
        <f>IF(TRIM(INDEX(connections!$A:$A,ROW()))="","",TRIM(INDEX(connections!$A:$A,ROW())))</f>
      </c>
      <c r="X113" t="str">
        <f>IF($W113="","",TRIM(INDEX(connections!$B:$B,ROW())))</f>
      </c>
      <c r="Y113">
        <f>IF($W113="","",IFERROR(MATCH($W113,$A$2:$A$1500,0),""))</f>
      </c>
      <c r="Z113">
        <f>IF($X113="","",IFERROR(MATCH($X113,$A$2:$A$1500,0),""))</f>
      </c>
      <c r="AA113" t="str">
        <f>IF($Y113="","",INDEX($P$2:$P$1500,$Y113))</f>
      </c>
      <c r="AB113" t="str">
        <f>IF($Z113="","",INDEX($P$2:$P$1500,$Z113))</f>
      </c>
      <c r="AC113">
        <f>IF(AND($AA113="Yes",$AB113="Yes"),1,"")</f>
      </c>
      <c r="AD113">
        <f>IF(OR($Y113="",$Z113=""),"",IF(INDEX($C$2:$C$1500,$Y113)=INDEX($C$2:$C$1500,$Z113),0,1))</f>
      </c>
      <c r="AE113">
        <f>IF($AC113&lt;&gt;1,"",IF(AND(INDEX($AG$2:$AG$1500,$Y113)=1,INDEX($AG$2:$AG$1500,$Z113)=1),1,""))</f>
      </c>
      <c r="AG113">
        <f>IF($A113="","",COUNTIFS($W$2:$W$2500,$A113,$AB$2:$AB$2500,"Yes")+COUNTIFS($X$2:$X$2500,$A113,$AA$2:$AA$2500,"Yes"))</f>
      </c>
      <c r="AH113" t="str">
        <f>IF(OR($P113&lt;&gt;"Yes",N($AG113)=0),"",IF(AND($AG113=1,COUNTIFS($W$2:$W$2500,$A113,$AE$2:$AE$2500,1)+COUNTIFS($X$2:$X$2500,$A113,$AE$2:$AE$2500,1)&gt;0),"","Yes"))</f>
      </c>
      <c r="AI113">
        <f>IF($AH113="Yes",$AG113,"")</f>
      </c>
      <c r="AJ113">
        <f>IF($AI113="","",$AI113+ROW()/1000000)</f>
      </c>
      <c r="AK113">
        <f>IF(OR($A113="",$P113="Yes",N($AG113)=0),"",$AG113+ROW()/1000000)</f>
      </c>
      <c r="AL113" t="str">
        <f>IF($A113="","",INDEX(games!$J:$J,ROW())&amp;"")</f>
      </c>
    </row>
    <row r="114">
      <c r="A114" t="str">
        <f>IF(TRIM(INDEX(games!$A:$A,ROW()))="","",TRIM(INDEX(games!$A:$A,ROW())))</f>
      </c>
      <c r="B114">
        <f>IF(OR($A114="",INDEX(games!$B:$B,ROW())=""),"",INDEX(games!$B:$B,ROW()))</f>
      </c>
      <c r="C114" t="str">
        <f>IF(OR($A114="",INDEX(games!$C:$C,ROW())=""),"",INDEX(games!$C:$C,ROW()))</f>
      </c>
      <c r="D114">
        <f>IF($A114="","",COUNTIF($W$2:$W$2500,$A114)+COUNTIF($X$2:$X$2500,$A114))</f>
      </c>
      <c r="E114">
        <f>IF($A114="","",IFERROR(MATCH($C114,$R$2:$R$5,0),0))</f>
      </c>
      <c r="F114">
        <f>IF($A114="","",MOD(ROW(),34))</f>
      </c>
      <c r="G114">
        <f>IF($A114="",NA(),IF($C114="Action",$B114,NA()))</f>
      </c>
      <c r="H114">
        <f>IF($A114="",NA(),IF($C114="Action",1+$F114*0.023,NA()))</f>
      </c>
      <c r="I114">
        <f>IF($A114="",NA(),IF($C114="Strategy",$B114,NA()))</f>
      </c>
      <c r="J114">
        <f>IF($A114="",NA(),IF($C114="Strategy",2+$F114*0.023,NA()))</f>
      </c>
      <c r="K114">
        <f>IF($A114="",NA(),IF($C114="Deckbuilder",$B114,NA()))</f>
      </c>
      <c r="L114">
        <f>IF($A114="",NA(),IF($C114="Deckbuilder",3+$F114*0.023,NA()))</f>
      </c>
      <c r="M114">
        <f>IF($A114="",NA(),IF($C114="Traditional",$B114,NA()))</f>
      </c>
      <c r="N114">
        <f>IF($A114="",NA(),IF($C114="Traditional",4+$F114*0.023,NA()))</f>
      </c>
      <c r="O114">
        <f>IF($A114="","",$D114+ROW()/1000000)</f>
      </c>
      <c r="P114" t="str">
        <f>IF(OR($A114="",INDEX(games!$H:$H,ROW())=""),"",INDEX(games!$H:$H,ROW()))</f>
      </c>
      <c r="Q114">
        <f>IF(OR($A114="",$P114&lt;&gt;"Yes"),"",$D114+ROW()/1000000)</f>
      </c>
      <c r="T114">
        <f>IF($Y114="","",INDEX($B$2:$B$1500,$Y114))</f>
      </c>
      <c r="U114">
        <f>IF($Z114="","",INDEX($B$2:$B$1500,$Z114))</f>
      </c>
      <c r="V114">
        <f>IF(OR($T114="",$U114=""),"",$U114-$T114)</f>
      </c>
      <c r="W114" t="str">
        <f>IF(TRIM(INDEX(connections!$A:$A,ROW()))="","",TRIM(INDEX(connections!$A:$A,ROW())))</f>
      </c>
      <c r="X114" t="str">
        <f>IF($W114="","",TRIM(INDEX(connections!$B:$B,ROW())))</f>
      </c>
      <c r="Y114">
        <f>IF($W114="","",IFERROR(MATCH($W114,$A$2:$A$1500,0),""))</f>
      </c>
      <c r="Z114">
        <f>IF($X114="","",IFERROR(MATCH($X114,$A$2:$A$1500,0),""))</f>
      </c>
      <c r="AA114" t="str">
        <f>IF($Y114="","",INDEX($P$2:$P$1500,$Y114))</f>
      </c>
      <c r="AB114" t="str">
        <f>IF($Z114="","",INDEX($P$2:$P$1500,$Z114))</f>
      </c>
      <c r="AC114">
        <f>IF(AND($AA114="Yes",$AB114="Yes"),1,"")</f>
      </c>
      <c r="AD114">
        <f>IF(OR($Y114="",$Z114=""),"",IF(INDEX($C$2:$C$1500,$Y114)=INDEX($C$2:$C$1500,$Z114),0,1))</f>
      </c>
      <c r="AE114">
        <f>IF($AC114&lt;&gt;1,"",IF(AND(INDEX($AG$2:$AG$1500,$Y114)=1,INDEX($AG$2:$AG$1500,$Z114)=1),1,""))</f>
      </c>
      <c r="AG114">
        <f>IF($A114="","",COUNTIFS($W$2:$W$2500,$A114,$AB$2:$AB$2500,"Yes")+COUNTIFS($X$2:$X$2500,$A114,$AA$2:$AA$2500,"Yes"))</f>
      </c>
      <c r="AH114" t="str">
        <f>IF(OR($P114&lt;&gt;"Yes",N($AG114)=0),"",IF(AND($AG114=1,COUNTIFS($W$2:$W$2500,$A114,$AE$2:$AE$2500,1)+COUNTIFS($X$2:$X$2500,$A114,$AE$2:$AE$2500,1)&gt;0),"","Yes"))</f>
      </c>
      <c r="AI114">
        <f>IF($AH114="Yes",$AG114,"")</f>
      </c>
      <c r="AJ114">
        <f>IF($AI114="","",$AI114+ROW()/1000000)</f>
      </c>
      <c r="AK114">
        <f>IF(OR($A114="",$P114="Yes",N($AG114)=0),"",$AG114+ROW()/1000000)</f>
      </c>
      <c r="AL114" t="str">
        <f>IF($A114="","",INDEX(games!$J:$J,ROW())&amp;"")</f>
      </c>
    </row>
    <row r="115">
      <c r="A115" t="str">
        <f>IF(TRIM(INDEX(games!$A:$A,ROW()))="","",TRIM(INDEX(games!$A:$A,ROW())))</f>
      </c>
      <c r="B115">
        <f>IF(OR($A115="",INDEX(games!$B:$B,ROW())=""),"",INDEX(games!$B:$B,ROW()))</f>
      </c>
      <c r="C115" t="str">
        <f>IF(OR($A115="",INDEX(games!$C:$C,ROW())=""),"",INDEX(games!$C:$C,ROW()))</f>
      </c>
      <c r="D115">
        <f>IF($A115="","",COUNTIF($W$2:$W$2500,$A115)+COUNTIF($X$2:$X$2500,$A115))</f>
      </c>
      <c r="E115">
        <f>IF($A115="","",IFERROR(MATCH($C115,$R$2:$R$5,0),0))</f>
      </c>
      <c r="F115">
        <f>IF($A115="","",MOD(ROW(),34))</f>
      </c>
      <c r="G115">
        <f>IF($A115="",NA(),IF($C115="Action",$B115,NA()))</f>
      </c>
      <c r="H115">
        <f>IF($A115="",NA(),IF($C115="Action",1+$F115*0.023,NA()))</f>
      </c>
      <c r="I115">
        <f>IF($A115="",NA(),IF($C115="Strategy",$B115,NA()))</f>
      </c>
      <c r="J115">
        <f>IF($A115="",NA(),IF($C115="Strategy",2+$F115*0.023,NA()))</f>
      </c>
      <c r="K115">
        <f>IF($A115="",NA(),IF($C115="Deckbuilder",$B115,NA()))</f>
      </c>
      <c r="L115">
        <f>IF($A115="",NA(),IF($C115="Deckbuilder",3+$F115*0.023,NA()))</f>
      </c>
      <c r="M115">
        <f>IF($A115="",NA(),IF($C115="Traditional",$B115,NA()))</f>
      </c>
      <c r="N115">
        <f>IF($A115="",NA(),IF($C115="Traditional",4+$F115*0.023,NA()))</f>
      </c>
      <c r="O115">
        <f>IF($A115="","",$D115+ROW()/1000000)</f>
      </c>
      <c r="P115" t="str">
        <f>IF(OR($A115="",INDEX(games!$H:$H,ROW())=""),"",INDEX(games!$H:$H,ROW()))</f>
      </c>
      <c r="Q115">
        <f>IF(OR($A115="",$P115&lt;&gt;"Yes"),"",$D115+ROW()/1000000)</f>
      </c>
      <c r="T115">
        <f>IF($Y115="","",INDEX($B$2:$B$1500,$Y115))</f>
      </c>
      <c r="U115">
        <f>IF($Z115="","",INDEX($B$2:$B$1500,$Z115))</f>
      </c>
      <c r="V115">
        <f>IF(OR($T115="",$U115=""),"",$U115-$T115)</f>
      </c>
      <c r="W115" t="str">
        <f>IF(TRIM(INDEX(connections!$A:$A,ROW()))="","",TRIM(INDEX(connections!$A:$A,ROW())))</f>
      </c>
      <c r="X115" t="str">
        <f>IF($W115="","",TRIM(INDEX(connections!$B:$B,ROW())))</f>
      </c>
      <c r="Y115">
        <f>IF($W115="","",IFERROR(MATCH($W115,$A$2:$A$1500,0),""))</f>
      </c>
      <c r="Z115">
        <f>IF($X115="","",IFERROR(MATCH($X115,$A$2:$A$1500,0),""))</f>
      </c>
      <c r="AA115" t="str">
        <f>IF($Y115="","",INDEX($P$2:$P$1500,$Y115))</f>
      </c>
      <c r="AB115" t="str">
        <f>IF($Z115="","",INDEX($P$2:$P$1500,$Z115))</f>
      </c>
      <c r="AC115">
        <f>IF(AND($AA115="Yes",$AB115="Yes"),1,"")</f>
      </c>
      <c r="AD115">
        <f>IF(OR($Y115="",$Z115=""),"",IF(INDEX($C$2:$C$1500,$Y115)=INDEX($C$2:$C$1500,$Z115),0,1))</f>
      </c>
      <c r="AE115">
        <f>IF($AC115&lt;&gt;1,"",IF(AND(INDEX($AG$2:$AG$1500,$Y115)=1,INDEX($AG$2:$AG$1500,$Z115)=1),1,""))</f>
      </c>
      <c r="AG115">
        <f>IF($A115="","",COUNTIFS($W$2:$W$2500,$A115,$AB$2:$AB$2500,"Yes")+COUNTIFS($X$2:$X$2500,$A115,$AA$2:$AA$2500,"Yes"))</f>
      </c>
      <c r="AH115" t="str">
        <f>IF(OR($P115&lt;&gt;"Yes",N($AG115)=0),"",IF(AND($AG115=1,COUNTIFS($W$2:$W$2500,$A115,$AE$2:$AE$2500,1)+COUNTIFS($X$2:$X$2500,$A115,$AE$2:$AE$2500,1)&gt;0),"","Yes"))</f>
      </c>
      <c r="AI115">
        <f>IF($AH115="Yes",$AG115,"")</f>
      </c>
      <c r="AJ115">
        <f>IF($AI115="","",$AI115+ROW()/1000000)</f>
      </c>
      <c r="AK115">
        <f>IF(OR($A115="",$P115="Yes",N($AG115)=0),"",$AG115+ROW()/1000000)</f>
      </c>
      <c r="AL115" t="str">
        <f>IF($A115="","",INDEX(games!$J:$J,ROW())&amp;"")</f>
      </c>
    </row>
    <row r="116">
      <c r="A116" t="str">
        <f>IF(TRIM(INDEX(games!$A:$A,ROW()))="","",TRIM(INDEX(games!$A:$A,ROW())))</f>
      </c>
      <c r="B116">
        <f>IF(OR($A116="",INDEX(games!$B:$B,ROW())=""),"",INDEX(games!$B:$B,ROW()))</f>
      </c>
      <c r="C116" t="str">
        <f>IF(OR($A116="",INDEX(games!$C:$C,ROW())=""),"",INDEX(games!$C:$C,ROW()))</f>
      </c>
      <c r="D116">
        <f>IF($A116="","",COUNTIF($W$2:$W$2500,$A116)+COUNTIF($X$2:$X$2500,$A116))</f>
      </c>
      <c r="E116">
        <f>IF($A116="","",IFERROR(MATCH($C116,$R$2:$R$5,0),0))</f>
      </c>
      <c r="F116">
        <f>IF($A116="","",MOD(ROW(),34))</f>
      </c>
      <c r="G116">
        <f>IF($A116="",NA(),IF($C116="Action",$B116,NA()))</f>
      </c>
      <c r="H116">
        <f>IF($A116="",NA(),IF($C116="Action",1+$F116*0.023,NA()))</f>
      </c>
      <c r="I116">
        <f>IF($A116="",NA(),IF($C116="Strategy",$B116,NA()))</f>
      </c>
      <c r="J116">
        <f>IF($A116="",NA(),IF($C116="Strategy",2+$F116*0.023,NA()))</f>
      </c>
      <c r="K116">
        <f>IF($A116="",NA(),IF($C116="Deckbuilder",$B116,NA()))</f>
      </c>
      <c r="L116">
        <f>IF($A116="",NA(),IF($C116="Deckbuilder",3+$F116*0.023,NA()))</f>
      </c>
      <c r="M116">
        <f>IF($A116="",NA(),IF($C116="Traditional",$B116,NA()))</f>
      </c>
      <c r="N116">
        <f>IF($A116="",NA(),IF($C116="Traditional",4+$F116*0.023,NA()))</f>
      </c>
      <c r="O116">
        <f>IF($A116="","",$D116+ROW()/1000000)</f>
      </c>
      <c r="P116" t="str">
        <f>IF(OR($A116="",INDEX(games!$H:$H,ROW())=""),"",INDEX(games!$H:$H,ROW()))</f>
      </c>
      <c r="Q116">
        <f>IF(OR($A116="",$P116&lt;&gt;"Yes"),"",$D116+ROW()/1000000)</f>
      </c>
      <c r="T116">
        <f>IF($Y116="","",INDEX($B$2:$B$1500,$Y116))</f>
      </c>
      <c r="U116">
        <f>IF($Z116="","",INDEX($B$2:$B$1500,$Z116))</f>
      </c>
      <c r="V116">
        <f>IF(OR($T116="",$U116=""),"",$U116-$T116)</f>
      </c>
      <c r="W116" t="str">
        <f>IF(TRIM(INDEX(connections!$A:$A,ROW()))="","",TRIM(INDEX(connections!$A:$A,ROW())))</f>
      </c>
      <c r="X116" t="str">
        <f>IF($W116="","",TRIM(INDEX(connections!$B:$B,ROW())))</f>
      </c>
      <c r="Y116">
        <f>IF($W116="","",IFERROR(MATCH($W116,$A$2:$A$1500,0),""))</f>
      </c>
      <c r="Z116">
        <f>IF($X116="","",IFERROR(MATCH($X116,$A$2:$A$1500,0),""))</f>
      </c>
      <c r="AA116" t="str">
        <f>IF($Y116="","",INDEX($P$2:$P$1500,$Y116))</f>
      </c>
      <c r="AB116" t="str">
        <f>IF($Z116="","",INDEX($P$2:$P$1500,$Z116))</f>
      </c>
      <c r="AC116">
        <f>IF(AND($AA116="Yes",$AB116="Yes"),1,"")</f>
      </c>
      <c r="AD116">
        <f>IF(OR($Y116="",$Z116=""),"",IF(INDEX($C$2:$C$1500,$Y116)=INDEX($C$2:$C$1500,$Z116),0,1))</f>
      </c>
      <c r="AE116">
        <f>IF($AC116&lt;&gt;1,"",IF(AND(INDEX($AG$2:$AG$1500,$Y116)=1,INDEX($AG$2:$AG$1500,$Z116)=1),1,""))</f>
      </c>
      <c r="AG116">
        <f>IF($A116="","",COUNTIFS($W$2:$W$2500,$A116,$AB$2:$AB$2500,"Yes")+COUNTIFS($X$2:$X$2500,$A116,$AA$2:$AA$2500,"Yes"))</f>
      </c>
      <c r="AH116" t="str">
        <f>IF(OR($P116&lt;&gt;"Yes",N($AG116)=0),"",IF(AND($AG116=1,COUNTIFS($W$2:$W$2500,$A116,$AE$2:$AE$2500,1)+COUNTIFS($X$2:$X$2500,$A116,$AE$2:$AE$2500,1)&gt;0),"","Yes"))</f>
      </c>
      <c r="AI116">
        <f>IF($AH116="Yes",$AG116,"")</f>
      </c>
      <c r="AJ116">
        <f>IF($AI116="","",$AI116+ROW()/1000000)</f>
      </c>
      <c r="AK116">
        <f>IF(OR($A116="",$P116="Yes",N($AG116)=0),"",$AG116+ROW()/1000000)</f>
      </c>
      <c r="AL116" t="str">
        <f>IF($A116="","",INDEX(games!$J:$J,ROW())&amp;"")</f>
      </c>
    </row>
    <row r="117">
      <c r="A117" t="str">
        <f>IF(TRIM(INDEX(games!$A:$A,ROW()))="","",TRIM(INDEX(games!$A:$A,ROW())))</f>
      </c>
      <c r="B117">
        <f>IF(OR($A117="",INDEX(games!$B:$B,ROW())=""),"",INDEX(games!$B:$B,ROW()))</f>
      </c>
      <c r="C117" t="str">
        <f>IF(OR($A117="",INDEX(games!$C:$C,ROW())=""),"",INDEX(games!$C:$C,ROW()))</f>
      </c>
      <c r="D117">
        <f>IF($A117="","",COUNTIF($W$2:$W$2500,$A117)+COUNTIF($X$2:$X$2500,$A117))</f>
      </c>
      <c r="E117">
        <f>IF($A117="","",IFERROR(MATCH($C117,$R$2:$R$5,0),0))</f>
      </c>
      <c r="F117">
        <f>IF($A117="","",MOD(ROW(),34))</f>
      </c>
      <c r="G117">
        <f>IF($A117="",NA(),IF($C117="Action",$B117,NA()))</f>
      </c>
      <c r="H117">
        <f>IF($A117="",NA(),IF($C117="Action",1+$F117*0.023,NA()))</f>
      </c>
      <c r="I117">
        <f>IF($A117="",NA(),IF($C117="Strategy",$B117,NA()))</f>
      </c>
      <c r="J117">
        <f>IF($A117="",NA(),IF($C117="Strategy",2+$F117*0.023,NA()))</f>
      </c>
      <c r="K117">
        <f>IF($A117="",NA(),IF($C117="Deckbuilder",$B117,NA()))</f>
      </c>
      <c r="L117">
        <f>IF($A117="",NA(),IF($C117="Deckbuilder",3+$F117*0.023,NA()))</f>
      </c>
      <c r="M117">
        <f>IF($A117="",NA(),IF($C117="Traditional",$B117,NA()))</f>
      </c>
      <c r="N117">
        <f>IF($A117="",NA(),IF($C117="Traditional",4+$F117*0.023,NA()))</f>
      </c>
      <c r="O117">
        <f>IF($A117="","",$D117+ROW()/1000000)</f>
      </c>
      <c r="P117" t="str">
        <f>IF(OR($A117="",INDEX(games!$H:$H,ROW())=""),"",INDEX(games!$H:$H,ROW()))</f>
      </c>
      <c r="Q117">
        <f>IF(OR($A117="",$P117&lt;&gt;"Yes"),"",$D117+ROW()/1000000)</f>
      </c>
      <c r="T117">
        <f>IF($Y117="","",INDEX($B$2:$B$1500,$Y117))</f>
      </c>
      <c r="U117">
        <f>IF($Z117="","",INDEX($B$2:$B$1500,$Z117))</f>
      </c>
      <c r="V117">
        <f>IF(OR($T117="",$U117=""),"",$U117-$T117)</f>
      </c>
      <c r="W117" t="str">
        <f>IF(TRIM(INDEX(connections!$A:$A,ROW()))="","",TRIM(INDEX(connections!$A:$A,ROW())))</f>
      </c>
      <c r="X117" t="str">
        <f>IF($W117="","",TRIM(INDEX(connections!$B:$B,ROW())))</f>
      </c>
      <c r="Y117">
        <f>IF($W117="","",IFERROR(MATCH($W117,$A$2:$A$1500,0),""))</f>
      </c>
      <c r="Z117">
        <f>IF($X117="","",IFERROR(MATCH($X117,$A$2:$A$1500,0),""))</f>
      </c>
      <c r="AA117" t="str">
        <f>IF($Y117="","",INDEX($P$2:$P$1500,$Y117))</f>
      </c>
      <c r="AB117" t="str">
        <f>IF($Z117="","",INDEX($P$2:$P$1500,$Z117))</f>
      </c>
      <c r="AC117">
        <f>IF(AND($AA117="Yes",$AB117="Yes"),1,"")</f>
      </c>
      <c r="AD117">
        <f>IF(OR($Y117="",$Z117=""),"",IF(INDEX($C$2:$C$1500,$Y117)=INDEX($C$2:$C$1500,$Z117),0,1))</f>
      </c>
      <c r="AE117">
        <f>IF($AC117&lt;&gt;1,"",IF(AND(INDEX($AG$2:$AG$1500,$Y117)=1,INDEX($AG$2:$AG$1500,$Z117)=1),1,""))</f>
      </c>
      <c r="AG117">
        <f>IF($A117="","",COUNTIFS($W$2:$W$2500,$A117,$AB$2:$AB$2500,"Yes")+COUNTIFS($X$2:$X$2500,$A117,$AA$2:$AA$2500,"Yes"))</f>
      </c>
      <c r="AH117" t="str">
        <f>IF(OR($P117&lt;&gt;"Yes",N($AG117)=0),"",IF(AND($AG117=1,COUNTIFS($W$2:$W$2500,$A117,$AE$2:$AE$2500,1)+COUNTIFS($X$2:$X$2500,$A117,$AE$2:$AE$2500,1)&gt;0),"","Yes"))</f>
      </c>
      <c r="AI117">
        <f>IF($AH117="Yes",$AG117,"")</f>
      </c>
      <c r="AJ117">
        <f>IF($AI117="","",$AI117+ROW()/1000000)</f>
      </c>
      <c r="AK117">
        <f>IF(OR($A117="",$P117="Yes",N($AG117)=0),"",$AG117+ROW()/1000000)</f>
      </c>
      <c r="AL117" t="str">
        <f>IF($A117="","",INDEX(games!$J:$J,ROW())&amp;"")</f>
      </c>
    </row>
    <row r="118">
      <c r="A118" t="str">
        <f>IF(TRIM(INDEX(games!$A:$A,ROW()))="","",TRIM(INDEX(games!$A:$A,ROW())))</f>
      </c>
      <c r="B118">
        <f>IF(OR($A118="",INDEX(games!$B:$B,ROW())=""),"",INDEX(games!$B:$B,ROW()))</f>
      </c>
      <c r="C118" t="str">
        <f>IF(OR($A118="",INDEX(games!$C:$C,ROW())=""),"",INDEX(games!$C:$C,ROW()))</f>
      </c>
      <c r="D118">
        <f>IF($A118="","",COUNTIF($W$2:$W$2500,$A118)+COUNTIF($X$2:$X$2500,$A118))</f>
      </c>
      <c r="E118">
        <f>IF($A118="","",IFERROR(MATCH($C118,$R$2:$R$5,0),0))</f>
      </c>
      <c r="F118">
        <f>IF($A118="","",MOD(ROW(),34))</f>
      </c>
      <c r="G118">
        <f>IF($A118="",NA(),IF($C118="Action",$B118,NA()))</f>
      </c>
      <c r="H118">
        <f>IF($A118="",NA(),IF($C118="Action",1+$F118*0.023,NA()))</f>
      </c>
      <c r="I118">
        <f>IF($A118="",NA(),IF($C118="Strategy",$B118,NA()))</f>
      </c>
      <c r="J118">
        <f>IF($A118="",NA(),IF($C118="Strategy",2+$F118*0.023,NA()))</f>
      </c>
      <c r="K118">
        <f>IF($A118="",NA(),IF($C118="Deckbuilder",$B118,NA()))</f>
      </c>
      <c r="L118">
        <f>IF($A118="",NA(),IF($C118="Deckbuilder",3+$F118*0.023,NA()))</f>
      </c>
      <c r="M118">
        <f>IF($A118="",NA(),IF($C118="Traditional",$B118,NA()))</f>
      </c>
      <c r="N118">
        <f>IF($A118="",NA(),IF($C118="Traditional",4+$F118*0.023,NA()))</f>
      </c>
      <c r="O118">
        <f>IF($A118="","",$D118+ROW()/1000000)</f>
      </c>
      <c r="P118" t="str">
        <f>IF(OR($A118="",INDEX(games!$H:$H,ROW())=""),"",INDEX(games!$H:$H,ROW()))</f>
      </c>
      <c r="Q118">
        <f>IF(OR($A118="",$P118&lt;&gt;"Yes"),"",$D118+ROW()/1000000)</f>
      </c>
      <c r="T118">
        <f>IF($Y118="","",INDEX($B$2:$B$1500,$Y118))</f>
      </c>
      <c r="U118">
        <f>IF($Z118="","",INDEX($B$2:$B$1500,$Z118))</f>
      </c>
      <c r="V118">
        <f>IF(OR($T118="",$U118=""),"",$U118-$T118)</f>
      </c>
      <c r="W118" t="str">
        <f>IF(TRIM(INDEX(connections!$A:$A,ROW()))="","",TRIM(INDEX(connections!$A:$A,ROW())))</f>
      </c>
      <c r="X118" t="str">
        <f>IF($W118="","",TRIM(INDEX(connections!$B:$B,ROW())))</f>
      </c>
      <c r="Y118">
        <f>IF($W118="","",IFERROR(MATCH($W118,$A$2:$A$1500,0),""))</f>
      </c>
      <c r="Z118">
        <f>IF($X118="","",IFERROR(MATCH($X118,$A$2:$A$1500,0),""))</f>
      </c>
      <c r="AA118" t="str">
        <f>IF($Y118="","",INDEX($P$2:$P$1500,$Y118))</f>
      </c>
      <c r="AB118" t="str">
        <f>IF($Z118="","",INDEX($P$2:$P$1500,$Z118))</f>
      </c>
      <c r="AC118">
        <f>IF(AND($AA118="Yes",$AB118="Yes"),1,"")</f>
      </c>
      <c r="AD118">
        <f>IF(OR($Y118="",$Z118=""),"",IF(INDEX($C$2:$C$1500,$Y118)=INDEX($C$2:$C$1500,$Z118),0,1))</f>
      </c>
      <c r="AE118">
        <f>IF($AC118&lt;&gt;1,"",IF(AND(INDEX($AG$2:$AG$1500,$Y118)=1,INDEX($AG$2:$AG$1500,$Z118)=1),1,""))</f>
      </c>
      <c r="AG118">
        <f>IF($A118="","",COUNTIFS($W$2:$W$2500,$A118,$AB$2:$AB$2500,"Yes")+COUNTIFS($X$2:$X$2500,$A118,$AA$2:$AA$2500,"Yes"))</f>
      </c>
      <c r="AH118" t="str">
        <f>IF(OR($P118&lt;&gt;"Yes",N($AG118)=0),"",IF(AND($AG118=1,COUNTIFS($W$2:$W$2500,$A118,$AE$2:$AE$2500,1)+COUNTIFS($X$2:$X$2500,$A118,$AE$2:$AE$2500,1)&gt;0),"","Yes"))</f>
      </c>
      <c r="AI118">
        <f>IF($AH118="Yes",$AG118,"")</f>
      </c>
      <c r="AJ118">
        <f>IF($AI118="","",$AI118+ROW()/1000000)</f>
      </c>
      <c r="AK118">
        <f>IF(OR($A118="",$P118="Yes",N($AG118)=0),"",$AG118+ROW()/1000000)</f>
      </c>
      <c r="AL118" t="str">
        <f>IF($A118="","",INDEX(games!$J:$J,ROW())&amp;"")</f>
      </c>
    </row>
    <row r="119">
      <c r="A119" t="str">
        <f>IF(TRIM(INDEX(games!$A:$A,ROW()))="","",TRIM(INDEX(games!$A:$A,ROW())))</f>
      </c>
      <c r="B119">
        <f>IF(OR($A119="",INDEX(games!$B:$B,ROW())=""),"",INDEX(games!$B:$B,ROW()))</f>
      </c>
      <c r="C119" t="str">
        <f>IF(OR($A119="",INDEX(games!$C:$C,ROW())=""),"",INDEX(games!$C:$C,ROW()))</f>
      </c>
      <c r="D119">
        <f>IF($A119="","",COUNTIF($W$2:$W$2500,$A119)+COUNTIF($X$2:$X$2500,$A119))</f>
      </c>
      <c r="E119">
        <f>IF($A119="","",IFERROR(MATCH($C119,$R$2:$R$5,0),0))</f>
      </c>
      <c r="F119">
        <f>IF($A119="","",MOD(ROW(),34))</f>
      </c>
      <c r="G119">
        <f>IF($A119="",NA(),IF($C119="Action",$B119,NA()))</f>
      </c>
      <c r="H119">
        <f>IF($A119="",NA(),IF($C119="Action",1+$F119*0.023,NA()))</f>
      </c>
      <c r="I119">
        <f>IF($A119="",NA(),IF($C119="Strategy",$B119,NA()))</f>
      </c>
      <c r="J119">
        <f>IF($A119="",NA(),IF($C119="Strategy",2+$F119*0.023,NA()))</f>
      </c>
      <c r="K119">
        <f>IF($A119="",NA(),IF($C119="Deckbuilder",$B119,NA()))</f>
      </c>
      <c r="L119">
        <f>IF($A119="",NA(),IF($C119="Deckbuilder",3+$F119*0.023,NA()))</f>
      </c>
      <c r="M119">
        <f>IF($A119="",NA(),IF($C119="Traditional",$B119,NA()))</f>
      </c>
      <c r="N119">
        <f>IF($A119="",NA(),IF($C119="Traditional",4+$F119*0.023,NA()))</f>
      </c>
      <c r="O119">
        <f>IF($A119="","",$D119+ROW()/1000000)</f>
      </c>
      <c r="P119" t="str">
        <f>IF(OR($A119="",INDEX(games!$H:$H,ROW())=""),"",INDEX(games!$H:$H,ROW()))</f>
      </c>
      <c r="Q119">
        <f>IF(OR($A119="",$P119&lt;&gt;"Yes"),"",$D119+ROW()/1000000)</f>
      </c>
      <c r="T119">
        <f>IF($Y119="","",INDEX($B$2:$B$1500,$Y119))</f>
      </c>
      <c r="U119">
        <f>IF($Z119="","",INDEX($B$2:$B$1500,$Z119))</f>
      </c>
      <c r="V119">
        <f>IF(OR($T119="",$U119=""),"",$U119-$T119)</f>
      </c>
      <c r="W119" t="str">
        <f>IF(TRIM(INDEX(connections!$A:$A,ROW()))="","",TRIM(INDEX(connections!$A:$A,ROW())))</f>
      </c>
      <c r="X119" t="str">
        <f>IF($W119="","",TRIM(INDEX(connections!$B:$B,ROW())))</f>
      </c>
      <c r="Y119">
        <f>IF($W119="","",IFERROR(MATCH($W119,$A$2:$A$1500,0),""))</f>
      </c>
      <c r="Z119">
        <f>IF($X119="","",IFERROR(MATCH($X119,$A$2:$A$1500,0),""))</f>
      </c>
      <c r="AA119" t="str">
        <f>IF($Y119="","",INDEX($P$2:$P$1500,$Y119))</f>
      </c>
      <c r="AB119" t="str">
        <f>IF($Z119="","",INDEX($P$2:$P$1500,$Z119))</f>
      </c>
      <c r="AC119">
        <f>IF(AND($AA119="Yes",$AB119="Yes"),1,"")</f>
      </c>
      <c r="AD119">
        <f>IF(OR($Y119="",$Z119=""),"",IF(INDEX($C$2:$C$1500,$Y119)=INDEX($C$2:$C$1500,$Z119),0,1))</f>
      </c>
      <c r="AE119">
        <f>IF($AC119&lt;&gt;1,"",IF(AND(INDEX($AG$2:$AG$1500,$Y119)=1,INDEX($AG$2:$AG$1500,$Z119)=1),1,""))</f>
      </c>
      <c r="AG119">
        <f>IF($A119="","",COUNTIFS($W$2:$W$2500,$A119,$AB$2:$AB$2500,"Yes")+COUNTIFS($X$2:$X$2500,$A119,$AA$2:$AA$2500,"Yes"))</f>
      </c>
      <c r="AH119" t="str">
        <f>IF(OR($P119&lt;&gt;"Yes",N($AG119)=0),"",IF(AND($AG119=1,COUNTIFS($W$2:$W$2500,$A119,$AE$2:$AE$2500,1)+COUNTIFS($X$2:$X$2500,$A119,$AE$2:$AE$2500,1)&gt;0),"","Yes"))</f>
      </c>
      <c r="AI119">
        <f>IF($AH119="Yes",$AG119,"")</f>
      </c>
      <c r="AJ119">
        <f>IF($AI119="","",$AI119+ROW()/1000000)</f>
      </c>
      <c r="AK119">
        <f>IF(OR($A119="",$P119="Yes",N($AG119)=0),"",$AG119+ROW()/1000000)</f>
      </c>
      <c r="AL119" t="str">
        <f>IF($A119="","",INDEX(games!$J:$J,ROW())&amp;"")</f>
      </c>
    </row>
    <row r="120">
      <c r="A120" t="str">
        <f>IF(TRIM(INDEX(games!$A:$A,ROW()))="","",TRIM(INDEX(games!$A:$A,ROW())))</f>
      </c>
      <c r="B120">
        <f>IF(OR($A120="",INDEX(games!$B:$B,ROW())=""),"",INDEX(games!$B:$B,ROW()))</f>
      </c>
      <c r="C120" t="str">
        <f>IF(OR($A120="",INDEX(games!$C:$C,ROW())=""),"",INDEX(games!$C:$C,ROW()))</f>
      </c>
      <c r="D120">
        <f>IF($A120="","",COUNTIF($W$2:$W$2500,$A120)+COUNTIF($X$2:$X$2500,$A120))</f>
      </c>
      <c r="E120">
        <f>IF($A120="","",IFERROR(MATCH($C120,$R$2:$R$5,0),0))</f>
      </c>
      <c r="F120">
        <f>IF($A120="","",MOD(ROW(),34))</f>
      </c>
      <c r="G120">
        <f>IF($A120="",NA(),IF($C120="Action",$B120,NA()))</f>
      </c>
      <c r="H120">
        <f>IF($A120="",NA(),IF($C120="Action",1+$F120*0.023,NA()))</f>
      </c>
      <c r="I120">
        <f>IF($A120="",NA(),IF($C120="Strategy",$B120,NA()))</f>
      </c>
      <c r="J120">
        <f>IF($A120="",NA(),IF($C120="Strategy",2+$F120*0.023,NA()))</f>
      </c>
      <c r="K120">
        <f>IF($A120="",NA(),IF($C120="Deckbuilder",$B120,NA()))</f>
      </c>
      <c r="L120">
        <f>IF($A120="",NA(),IF($C120="Deckbuilder",3+$F120*0.023,NA()))</f>
      </c>
      <c r="M120">
        <f>IF($A120="",NA(),IF($C120="Traditional",$B120,NA()))</f>
      </c>
      <c r="N120">
        <f>IF($A120="",NA(),IF($C120="Traditional",4+$F120*0.023,NA()))</f>
      </c>
      <c r="O120">
        <f>IF($A120="","",$D120+ROW()/1000000)</f>
      </c>
      <c r="P120" t="str">
        <f>IF(OR($A120="",INDEX(games!$H:$H,ROW())=""),"",INDEX(games!$H:$H,ROW()))</f>
      </c>
      <c r="Q120">
        <f>IF(OR($A120="",$P120&lt;&gt;"Yes"),"",$D120+ROW()/1000000)</f>
      </c>
      <c r="T120">
        <f>IF($Y120="","",INDEX($B$2:$B$1500,$Y120))</f>
      </c>
      <c r="U120">
        <f>IF($Z120="","",INDEX($B$2:$B$1500,$Z120))</f>
      </c>
      <c r="V120">
        <f>IF(OR($T120="",$U120=""),"",$U120-$T120)</f>
      </c>
      <c r="W120" t="str">
        <f>IF(TRIM(INDEX(connections!$A:$A,ROW()))="","",TRIM(INDEX(connections!$A:$A,ROW())))</f>
      </c>
      <c r="X120" t="str">
        <f>IF($W120="","",TRIM(INDEX(connections!$B:$B,ROW())))</f>
      </c>
      <c r="Y120">
        <f>IF($W120="","",IFERROR(MATCH($W120,$A$2:$A$1500,0),""))</f>
      </c>
      <c r="Z120">
        <f>IF($X120="","",IFERROR(MATCH($X120,$A$2:$A$1500,0),""))</f>
      </c>
      <c r="AA120" t="str">
        <f>IF($Y120="","",INDEX($P$2:$P$1500,$Y120))</f>
      </c>
      <c r="AB120" t="str">
        <f>IF($Z120="","",INDEX($P$2:$P$1500,$Z120))</f>
      </c>
      <c r="AC120">
        <f>IF(AND($AA120="Yes",$AB120="Yes"),1,"")</f>
      </c>
      <c r="AD120">
        <f>IF(OR($Y120="",$Z120=""),"",IF(INDEX($C$2:$C$1500,$Y120)=INDEX($C$2:$C$1500,$Z120),0,1))</f>
      </c>
      <c r="AE120">
        <f>IF($AC120&lt;&gt;1,"",IF(AND(INDEX($AG$2:$AG$1500,$Y120)=1,INDEX($AG$2:$AG$1500,$Z120)=1),1,""))</f>
      </c>
      <c r="AG120">
        <f>IF($A120="","",COUNTIFS($W$2:$W$2500,$A120,$AB$2:$AB$2500,"Yes")+COUNTIFS($X$2:$X$2500,$A120,$AA$2:$AA$2500,"Yes"))</f>
      </c>
      <c r="AH120" t="str">
        <f>IF(OR($P120&lt;&gt;"Yes",N($AG120)=0),"",IF(AND($AG120=1,COUNTIFS($W$2:$W$2500,$A120,$AE$2:$AE$2500,1)+COUNTIFS($X$2:$X$2500,$A120,$AE$2:$AE$2500,1)&gt;0),"","Yes"))</f>
      </c>
      <c r="AI120">
        <f>IF($AH120="Yes",$AG120,"")</f>
      </c>
      <c r="AJ120">
        <f>IF($AI120="","",$AI120+ROW()/1000000)</f>
      </c>
      <c r="AK120">
        <f>IF(OR($A120="",$P120="Yes",N($AG120)=0),"",$AG120+ROW()/1000000)</f>
      </c>
      <c r="AL120" t="str">
        <f>IF($A120="","",INDEX(games!$J:$J,ROW())&amp;"")</f>
      </c>
    </row>
    <row r="121">
      <c r="A121" t="str">
        <f>IF(TRIM(INDEX(games!$A:$A,ROW()))="","",TRIM(INDEX(games!$A:$A,ROW())))</f>
      </c>
      <c r="B121">
        <f>IF(OR($A121="",INDEX(games!$B:$B,ROW())=""),"",INDEX(games!$B:$B,ROW()))</f>
      </c>
      <c r="C121" t="str">
        <f>IF(OR($A121="",INDEX(games!$C:$C,ROW())=""),"",INDEX(games!$C:$C,ROW()))</f>
      </c>
      <c r="D121">
        <f>IF($A121="","",COUNTIF($W$2:$W$2500,$A121)+COUNTIF($X$2:$X$2500,$A121))</f>
      </c>
      <c r="E121">
        <f>IF($A121="","",IFERROR(MATCH($C121,$R$2:$R$5,0),0))</f>
      </c>
      <c r="F121">
        <f>IF($A121="","",MOD(ROW(),34))</f>
      </c>
      <c r="G121">
        <f>IF($A121="",NA(),IF($C121="Action",$B121,NA()))</f>
      </c>
      <c r="H121">
        <f>IF($A121="",NA(),IF($C121="Action",1+$F121*0.023,NA()))</f>
      </c>
      <c r="I121">
        <f>IF($A121="",NA(),IF($C121="Strategy",$B121,NA()))</f>
      </c>
      <c r="J121">
        <f>IF($A121="",NA(),IF($C121="Strategy",2+$F121*0.023,NA()))</f>
      </c>
      <c r="K121">
        <f>IF($A121="",NA(),IF($C121="Deckbuilder",$B121,NA()))</f>
      </c>
      <c r="L121">
        <f>IF($A121="",NA(),IF($C121="Deckbuilder",3+$F121*0.023,NA()))</f>
      </c>
      <c r="M121">
        <f>IF($A121="",NA(),IF($C121="Traditional",$B121,NA()))</f>
      </c>
      <c r="N121">
        <f>IF($A121="",NA(),IF($C121="Traditional",4+$F121*0.023,NA()))</f>
      </c>
      <c r="O121">
        <f>IF($A121="","",$D121+ROW()/1000000)</f>
      </c>
      <c r="P121" t="str">
        <f>IF(OR($A121="",INDEX(games!$H:$H,ROW())=""),"",INDEX(games!$H:$H,ROW()))</f>
      </c>
      <c r="Q121">
        <f>IF(OR($A121="",$P121&lt;&gt;"Yes"),"",$D121+ROW()/1000000)</f>
      </c>
      <c r="T121">
        <f>IF($Y121="","",INDEX($B$2:$B$1500,$Y121))</f>
      </c>
      <c r="U121">
        <f>IF($Z121="","",INDEX($B$2:$B$1500,$Z121))</f>
      </c>
      <c r="V121">
        <f>IF(OR($T121="",$U121=""),"",$U121-$T121)</f>
      </c>
      <c r="W121" t="str">
        <f>IF(TRIM(INDEX(connections!$A:$A,ROW()))="","",TRIM(INDEX(connections!$A:$A,ROW())))</f>
      </c>
      <c r="X121" t="str">
        <f>IF($W121="","",TRIM(INDEX(connections!$B:$B,ROW())))</f>
      </c>
      <c r="Y121">
        <f>IF($W121="","",IFERROR(MATCH($W121,$A$2:$A$1500,0),""))</f>
      </c>
      <c r="Z121">
        <f>IF($X121="","",IFERROR(MATCH($X121,$A$2:$A$1500,0),""))</f>
      </c>
      <c r="AA121" t="str">
        <f>IF($Y121="","",INDEX($P$2:$P$1500,$Y121))</f>
      </c>
      <c r="AB121" t="str">
        <f>IF($Z121="","",INDEX($P$2:$P$1500,$Z121))</f>
      </c>
      <c r="AC121">
        <f>IF(AND($AA121="Yes",$AB121="Yes"),1,"")</f>
      </c>
      <c r="AD121">
        <f>IF(OR($Y121="",$Z121=""),"",IF(INDEX($C$2:$C$1500,$Y121)=INDEX($C$2:$C$1500,$Z121),0,1))</f>
      </c>
      <c r="AE121">
        <f>IF($AC121&lt;&gt;1,"",IF(AND(INDEX($AG$2:$AG$1500,$Y121)=1,INDEX($AG$2:$AG$1500,$Z121)=1),1,""))</f>
      </c>
      <c r="AG121">
        <f>IF($A121="","",COUNTIFS($W$2:$W$2500,$A121,$AB$2:$AB$2500,"Yes")+COUNTIFS($X$2:$X$2500,$A121,$AA$2:$AA$2500,"Yes"))</f>
      </c>
      <c r="AH121" t="str">
        <f>IF(OR($P121&lt;&gt;"Yes",N($AG121)=0),"",IF(AND($AG121=1,COUNTIFS($W$2:$W$2500,$A121,$AE$2:$AE$2500,1)+COUNTIFS($X$2:$X$2500,$A121,$AE$2:$AE$2500,1)&gt;0),"","Yes"))</f>
      </c>
      <c r="AI121">
        <f>IF($AH121="Yes",$AG121,"")</f>
      </c>
      <c r="AJ121">
        <f>IF($AI121="","",$AI121+ROW()/1000000)</f>
      </c>
      <c r="AK121">
        <f>IF(OR($A121="",$P121="Yes",N($AG121)=0),"",$AG121+ROW()/1000000)</f>
      </c>
      <c r="AL121" t="str">
        <f>IF($A121="","",INDEX(games!$J:$J,ROW())&amp;"")</f>
      </c>
    </row>
    <row r="122">
      <c r="A122" t="str">
        <f>IF(TRIM(INDEX(games!$A:$A,ROW()))="","",TRIM(INDEX(games!$A:$A,ROW())))</f>
      </c>
      <c r="B122">
        <f>IF(OR($A122="",INDEX(games!$B:$B,ROW())=""),"",INDEX(games!$B:$B,ROW()))</f>
      </c>
      <c r="C122" t="str">
        <f>IF(OR($A122="",INDEX(games!$C:$C,ROW())=""),"",INDEX(games!$C:$C,ROW()))</f>
      </c>
      <c r="D122">
        <f>IF($A122="","",COUNTIF($W$2:$W$2500,$A122)+COUNTIF($X$2:$X$2500,$A122))</f>
      </c>
      <c r="E122">
        <f>IF($A122="","",IFERROR(MATCH($C122,$R$2:$R$5,0),0))</f>
      </c>
      <c r="F122">
        <f>IF($A122="","",MOD(ROW(),34))</f>
      </c>
      <c r="G122">
        <f>IF($A122="",NA(),IF($C122="Action",$B122,NA()))</f>
      </c>
      <c r="H122">
        <f>IF($A122="",NA(),IF($C122="Action",1+$F122*0.023,NA()))</f>
      </c>
      <c r="I122">
        <f>IF($A122="",NA(),IF($C122="Strategy",$B122,NA()))</f>
      </c>
      <c r="J122">
        <f>IF($A122="",NA(),IF($C122="Strategy",2+$F122*0.023,NA()))</f>
      </c>
      <c r="K122">
        <f>IF($A122="",NA(),IF($C122="Deckbuilder",$B122,NA()))</f>
      </c>
      <c r="L122">
        <f>IF($A122="",NA(),IF($C122="Deckbuilder",3+$F122*0.023,NA()))</f>
      </c>
      <c r="M122">
        <f>IF($A122="",NA(),IF($C122="Traditional",$B122,NA()))</f>
      </c>
      <c r="N122">
        <f>IF($A122="",NA(),IF($C122="Traditional",4+$F122*0.023,NA()))</f>
      </c>
      <c r="O122">
        <f>IF($A122="","",$D122+ROW()/1000000)</f>
      </c>
      <c r="P122" t="str">
        <f>IF(OR($A122="",INDEX(games!$H:$H,ROW())=""),"",INDEX(games!$H:$H,ROW()))</f>
      </c>
      <c r="Q122">
        <f>IF(OR($A122="",$P122&lt;&gt;"Yes"),"",$D122+ROW()/1000000)</f>
      </c>
      <c r="T122">
        <f>IF($Y122="","",INDEX($B$2:$B$1500,$Y122))</f>
      </c>
      <c r="U122">
        <f>IF($Z122="","",INDEX($B$2:$B$1500,$Z122))</f>
      </c>
      <c r="V122">
        <f>IF(OR($T122="",$U122=""),"",$U122-$T122)</f>
      </c>
      <c r="W122" t="str">
        <f>IF(TRIM(INDEX(connections!$A:$A,ROW()))="","",TRIM(INDEX(connections!$A:$A,ROW())))</f>
      </c>
      <c r="X122" t="str">
        <f>IF($W122="","",TRIM(INDEX(connections!$B:$B,ROW())))</f>
      </c>
      <c r="Y122">
        <f>IF($W122="","",IFERROR(MATCH($W122,$A$2:$A$1500,0),""))</f>
      </c>
      <c r="Z122">
        <f>IF($X122="","",IFERROR(MATCH($X122,$A$2:$A$1500,0),""))</f>
      </c>
      <c r="AA122" t="str">
        <f>IF($Y122="","",INDEX($P$2:$P$1500,$Y122))</f>
      </c>
      <c r="AB122" t="str">
        <f>IF($Z122="","",INDEX($P$2:$P$1500,$Z122))</f>
      </c>
      <c r="AC122">
        <f>IF(AND($AA122="Yes",$AB122="Yes"),1,"")</f>
      </c>
      <c r="AD122">
        <f>IF(OR($Y122="",$Z122=""),"",IF(INDEX($C$2:$C$1500,$Y122)=INDEX($C$2:$C$1500,$Z122),0,1))</f>
      </c>
      <c r="AE122">
        <f>IF($AC122&lt;&gt;1,"",IF(AND(INDEX($AG$2:$AG$1500,$Y122)=1,INDEX($AG$2:$AG$1500,$Z122)=1),1,""))</f>
      </c>
      <c r="AG122">
        <f>IF($A122="","",COUNTIFS($W$2:$W$2500,$A122,$AB$2:$AB$2500,"Yes")+COUNTIFS($X$2:$X$2500,$A122,$AA$2:$AA$2500,"Yes"))</f>
      </c>
      <c r="AH122" t="str">
        <f>IF(OR($P122&lt;&gt;"Yes",N($AG122)=0),"",IF(AND($AG122=1,COUNTIFS($W$2:$W$2500,$A122,$AE$2:$AE$2500,1)+COUNTIFS($X$2:$X$2500,$A122,$AE$2:$AE$2500,1)&gt;0),"","Yes"))</f>
      </c>
      <c r="AI122">
        <f>IF($AH122="Yes",$AG122,"")</f>
      </c>
      <c r="AJ122">
        <f>IF($AI122="","",$AI122+ROW()/1000000)</f>
      </c>
      <c r="AK122">
        <f>IF(OR($A122="",$P122="Yes",N($AG122)=0),"",$AG122+ROW()/1000000)</f>
      </c>
      <c r="AL122" t="str">
        <f>IF($A122="","",INDEX(games!$J:$J,ROW())&amp;"")</f>
      </c>
    </row>
    <row r="123">
      <c r="A123" t="str">
        <f>IF(TRIM(INDEX(games!$A:$A,ROW()))="","",TRIM(INDEX(games!$A:$A,ROW())))</f>
      </c>
      <c r="B123">
        <f>IF(OR($A123="",INDEX(games!$B:$B,ROW())=""),"",INDEX(games!$B:$B,ROW()))</f>
      </c>
      <c r="C123" t="str">
        <f>IF(OR($A123="",INDEX(games!$C:$C,ROW())=""),"",INDEX(games!$C:$C,ROW()))</f>
      </c>
      <c r="D123">
        <f>IF($A123="","",COUNTIF($W$2:$W$2500,$A123)+COUNTIF($X$2:$X$2500,$A123))</f>
      </c>
      <c r="E123">
        <f>IF($A123="","",IFERROR(MATCH($C123,$R$2:$R$5,0),0))</f>
      </c>
      <c r="F123">
        <f>IF($A123="","",MOD(ROW(),34))</f>
      </c>
      <c r="G123">
        <f>IF($A123="",NA(),IF($C123="Action",$B123,NA()))</f>
      </c>
      <c r="H123">
        <f>IF($A123="",NA(),IF($C123="Action",1+$F123*0.023,NA()))</f>
      </c>
      <c r="I123">
        <f>IF($A123="",NA(),IF($C123="Strategy",$B123,NA()))</f>
      </c>
      <c r="J123">
        <f>IF($A123="",NA(),IF($C123="Strategy",2+$F123*0.023,NA()))</f>
      </c>
      <c r="K123">
        <f>IF($A123="",NA(),IF($C123="Deckbuilder",$B123,NA()))</f>
      </c>
      <c r="L123">
        <f>IF($A123="",NA(),IF($C123="Deckbuilder",3+$F123*0.023,NA()))</f>
      </c>
      <c r="M123">
        <f>IF($A123="",NA(),IF($C123="Traditional",$B123,NA()))</f>
      </c>
      <c r="N123">
        <f>IF($A123="",NA(),IF($C123="Traditional",4+$F123*0.023,NA()))</f>
      </c>
      <c r="O123">
        <f>IF($A123="","",$D123+ROW()/1000000)</f>
      </c>
      <c r="P123" t="str">
        <f>IF(OR($A123="",INDEX(games!$H:$H,ROW())=""),"",INDEX(games!$H:$H,ROW()))</f>
      </c>
      <c r="Q123">
        <f>IF(OR($A123="",$P123&lt;&gt;"Yes"),"",$D123+ROW()/1000000)</f>
      </c>
      <c r="T123">
        <f>IF($Y123="","",INDEX($B$2:$B$1500,$Y123))</f>
      </c>
      <c r="U123">
        <f>IF($Z123="","",INDEX($B$2:$B$1500,$Z123))</f>
      </c>
      <c r="V123">
        <f>IF(OR($T123="",$U123=""),"",$U123-$T123)</f>
      </c>
      <c r="W123" t="str">
        <f>IF(TRIM(INDEX(connections!$A:$A,ROW()))="","",TRIM(INDEX(connections!$A:$A,ROW())))</f>
      </c>
      <c r="X123" t="str">
        <f>IF($W123="","",TRIM(INDEX(connections!$B:$B,ROW())))</f>
      </c>
      <c r="Y123">
        <f>IF($W123="","",IFERROR(MATCH($W123,$A$2:$A$1500,0),""))</f>
      </c>
      <c r="Z123">
        <f>IF($X123="","",IFERROR(MATCH($X123,$A$2:$A$1500,0),""))</f>
      </c>
      <c r="AA123" t="str">
        <f>IF($Y123="","",INDEX($P$2:$P$1500,$Y123))</f>
      </c>
      <c r="AB123" t="str">
        <f>IF($Z123="","",INDEX($P$2:$P$1500,$Z123))</f>
      </c>
      <c r="AC123">
        <f>IF(AND($AA123="Yes",$AB123="Yes"),1,"")</f>
      </c>
      <c r="AD123">
        <f>IF(OR($Y123="",$Z123=""),"",IF(INDEX($C$2:$C$1500,$Y123)=INDEX($C$2:$C$1500,$Z123),0,1))</f>
      </c>
      <c r="AE123">
        <f>IF($AC123&lt;&gt;1,"",IF(AND(INDEX($AG$2:$AG$1500,$Y123)=1,INDEX($AG$2:$AG$1500,$Z123)=1),1,""))</f>
      </c>
      <c r="AG123">
        <f>IF($A123="","",COUNTIFS($W$2:$W$2500,$A123,$AB$2:$AB$2500,"Yes")+COUNTIFS($X$2:$X$2500,$A123,$AA$2:$AA$2500,"Yes"))</f>
      </c>
      <c r="AH123" t="str">
        <f>IF(OR($P123&lt;&gt;"Yes",N($AG123)=0),"",IF(AND($AG123=1,COUNTIFS($W$2:$W$2500,$A123,$AE$2:$AE$2500,1)+COUNTIFS($X$2:$X$2500,$A123,$AE$2:$AE$2500,1)&gt;0),"","Yes"))</f>
      </c>
      <c r="AI123">
        <f>IF($AH123="Yes",$AG123,"")</f>
      </c>
      <c r="AJ123">
        <f>IF($AI123="","",$AI123+ROW()/1000000)</f>
      </c>
      <c r="AK123">
        <f>IF(OR($A123="",$P123="Yes",N($AG123)=0),"",$AG123+ROW()/1000000)</f>
      </c>
      <c r="AL123" t="str">
        <f>IF($A123="","",INDEX(games!$J:$J,ROW())&amp;"")</f>
      </c>
    </row>
    <row r="124">
      <c r="A124" t="str">
        <f>IF(TRIM(INDEX(games!$A:$A,ROW()))="","",TRIM(INDEX(games!$A:$A,ROW())))</f>
      </c>
      <c r="B124">
        <f>IF(OR($A124="",INDEX(games!$B:$B,ROW())=""),"",INDEX(games!$B:$B,ROW()))</f>
      </c>
      <c r="C124" t="str">
        <f>IF(OR($A124="",INDEX(games!$C:$C,ROW())=""),"",INDEX(games!$C:$C,ROW()))</f>
      </c>
      <c r="D124">
        <f>IF($A124="","",COUNTIF($W$2:$W$2500,$A124)+COUNTIF($X$2:$X$2500,$A124))</f>
      </c>
      <c r="E124">
        <f>IF($A124="","",IFERROR(MATCH($C124,$R$2:$R$5,0),0))</f>
      </c>
      <c r="F124">
        <f>IF($A124="","",MOD(ROW(),34))</f>
      </c>
      <c r="G124">
        <f>IF($A124="",NA(),IF($C124="Action",$B124,NA()))</f>
      </c>
      <c r="H124">
        <f>IF($A124="",NA(),IF($C124="Action",1+$F124*0.023,NA()))</f>
      </c>
      <c r="I124">
        <f>IF($A124="",NA(),IF($C124="Strategy",$B124,NA()))</f>
      </c>
      <c r="J124">
        <f>IF($A124="",NA(),IF($C124="Strategy",2+$F124*0.023,NA()))</f>
      </c>
      <c r="K124">
        <f>IF($A124="",NA(),IF($C124="Deckbuilder",$B124,NA()))</f>
      </c>
      <c r="L124">
        <f>IF($A124="",NA(),IF($C124="Deckbuilder",3+$F124*0.023,NA()))</f>
      </c>
      <c r="M124">
        <f>IF($A124="",NA(),IF($C124="Traditional",$B124,NA()))</f>
      </c>
      <c r="N124">
        <f>IF($A124="",NA(),IF($C124="Traditional",4+$F124*0.023,NA()))</f>
      </c>
      <c r="O124">
        <f>IF($A124="","",$D124+ROW()/1000000)</f>
      </c>
      <c r="P124" t="str">
        <f>IF(OR($A124="",INDEX(games!$H:$H,ROW())=""),"",INDEX(games!$H:$H,ROW()))</f>
      </c>
      <c r="Q124">
        <f>IF(OR($A124="",$P124&lt;&gt;"Yes"),"",$D124+ROW()/1000000)</f>
      </c>
      <c r="T124">
        <f>IF($Y124="","",INDEX($B$2:$B$1500,$Y124))</f>
      </c>
      <c r="U124">
        <f>IF($Z124="","",INDEX($B$2:$B$1500,$Z124))</f>
      </c>
      <c r="V124">
        <f>IF(OR($T124="",$U124=""),"",$U124-$T124)</f>
      </c>
      <c r="W124" t="str">
        <f>IF(TRIM(INDEX(connections!$A:$A,ROW()))="","",TRIM(INDEX(connections!$A:$A,ROW())))</f>
      </c>
      <c r="X124" t="str">
        <f>IF($W124="","",TRIM(INDEX(connections!$B:$B,ROW())))</f>
      </c>
      <c r="Y124">
        <f>IF($W124="","",IFERROR(MATCH($W124,$A$2:$A$1500,0),""))</f>
      </c>
      <c r="Z124">
        <f>IF($X124="","",IFERROR(MATCH($X124,$A$2:$A$1500,0),""))</f>
      </c>
      <c r="AA124" t="str">
        <f>IF($Y124="","",INDEX($P$2:$P$1500,$Y124))</f>
      </c>
      <c r="AB124" t="str">
        <f>IF($Z124="","",INDEX($P$2:$P$1500,$Z124))</f>
      </c>
      <c r="AC124">
        <f>IF(AND($AA124="Yes",$AB124="Yes"),1,"")</f>
      </c>
      <c r="AD124">
        <f>IF(OR($Y124="",$Z124=""),"",IF(INDEX($C$2:$C$1500,$Y124)=INDEX($C$2:$C$1500,$Z124),0,1))</f>
      </c>
      <c r="AE124">
        <f>IF($AC124&lt;&gt;1,"",IF(AND(INDEX($AG$2:$AG$1500,$Y124)=1,INDEX($AG$2:$AG$1500,$Z124)=1),1,""))</f>
      </c>
      <c r="AG124">
        <f>IF($A124="","",COUNTIFS($W$2:$W$2500,$A124,$AB$2:$AB$2500,"Yes")+COUNTIFS($X$2:$X$2500,$A124,$AA$2:$AA$2500,"Yes"))</f>
      </c>
      <c r="AH124" t="str">
        <f>IF(OR($P124&lt;&gt;"Yes",N($AG124)=0),"",IF(AND($AG124=1,COUNTIFS($W$2:$W$2500,$A124,$AE$2:$AE$2500,1)+COUNTIFS($X$2:$X$2500,$A124,$AE$2:$AE$2500,1)&gt;0),"","Yes"))</f>
      </c>
      <c r="AI124">
        <f>IF($AH124="Yes",$AG124,"")</f>
      </c>
      <c r="AJ124">
        <f>IF($AI124="","",$AI124+ROW()/1000000)</f>
      </c>
      <c r="AK124">
        <f>IF(OR($A124="",$P124="Yes",N($AG124)=0),"",$AG124+ROW()/1000000)</f>
      </c>
      <c r="AL124" t="str">
        <f>IF($A124="","",INDEX(games!$J:$J,ROW())&amp;"")</f>
      </c>
    </row>
    <row r="125">
      <c r="A125" t="str">
        <f>IF(TRIM(INDEX(games!$A:$A,ROW()))="","",TRIM(INDEX(games!$A:$A,ROW())))</f>
      </c>
      <c r="B125">
        <f>IF(OR($A125="",INDEX(games!$B:$B,ROW())=""),"",INDEX(games!$B:$B,ROW()))</f>
      </c>
      <c r="C125" t="str">
        <f>IF(OR($A125="",INDEX(games!$C:$C,ROW())=""),"",INDEX(games!$C:$C,ROW()))</f>
      </c>
      <c r="D125">
        <f>IF($A125="","",COUNTIF($W$2:$W$2500,$A125)+COUNTIF($X$2:$X$2500,$A125))</f>
      </c>
      <c r="E125">
        <f>IF($A125="","",IFERROR(MATCH($C125,$R$2:$R$5,0),0))</f>
      </c>
      <c r="F125">
        <f>IF($A125="","",MOD(ROW(),34))</f>
      </c>
      <c r="G125">
        <f>IF($A125="",NA(),IF($C125="Action",$B125,NA()))</f>
      </c>
      <c r="H125">
        <f>IF($A125="",NA(),IF($C125="Action",1+$F125*0.023,NA()))</f>
      </c>
      <c r="I125">
        <f>IF($A125="",NA(),IF($C125="Strategy",$B125,NA()))</f>
      </c>
      <c r="J125">
        <f>IF($A125="",NA(),IF($C125="Strategy",2+$F125*0.023,NA()))</f>
      </c>
      <c r="K125">
        <f>IF($A125="",NA(),IF($C125="Deckbuilder",$B125,NA()))</f>
      </c>
      <c r="L125">
        <f>IF($A125="",NA(),IF($C125="Deckbuilder",3+$F125*0.023,NA()))</f>
      </c>
      <c r="M125">
        <f>IF($A125="",NA(),IF($C125="Traditional",$B125,NA()))</f>
      </c>
      <c r="N125">
        <f>IF($A125="",NA(),IF($C125="Traditional",4+$F125*0.023,NA()))</f>
      </c>
      <c r="O125">
        <f>IF($A125="","",$D125+ROW()/1000000)</f>
      </c>
      <c r="P125" t="str">
        <f>IF(OR($A125="",INDEX(games!$H:$H,ROW())=""),"",INDEX(games!$H:$H,ROW()))</f>
      </c>
      <c r="Q125">
        <f>IF(OR($A125="",$P125&lt;&gt;"Yes"),"",$D125+ROW()/1000000)</f>
      </c>
      <c r="T125">
        <f>IF($Y125="","",INDEX($B$2:$B$1500,$Y125))</f>
      </c>
      <c r="U125">
        <f>IF($Z125="","",INDEX($B$2:$B$1500,$Z125))</f>
      </c>
      <c r="V125">
        <f>IF(OR($T125="",$U125=""),"",$U125-$T125)</f>
      </c>
      <c r="W125" t="str">
        <f>IF(TRIM(INDEX(connections!$A:$A,ROW()))="","",TRIM(INDEX(connections!$A:$A,ROW())))</f>
      </c>
      <c r="X125" t="str">
        <f>IF($W125="","",TRIM(INDEX(connections!$B:$B,ROW())))</f>
      </c>
      <c r="Y125">
        <f>IF($W125="","",IFERROR(MATCH($W125,$A$2:$A$1500,0),""))</f>
      </c>
      <c r="Z125">
        <f>IF($X125="","",IFERROR(MATCH($X125,$A$2:$A$1500,0),""))</f>
      </c>
      <c r="AA125" t="str">
        <f>IF($Y125="","",INDEX($P$2:$P$1500,$Y125))</f>
      </c>
      <c r="AB125" t="str">
        <f>IF($Z125="","",INDEX($P$2:$P$1500,$Z125))</f>
      </c>
      <c r="AC125">
        <f>IF(AND($AA125="Yes",$AB125="Yes"),1,"")</f>
      </c>
      <c r="AD125">
        <f>IF(OR($Y125="",$Z125=""),"",IF(INDEX($C$2:$C$1500,$Y125)=INDEX($C$2:$C$1500,$Z125),0,1))</f>
      </c>
      <c r="AE125">
        <f>IF($AC125&lt;&gt;1,"",IF(AND(INDEX($AG$2:$AG$1500,$Y125)=1,INDEX($AG$2:$AG$1500,$Z125)=1),1,""))</f>
      </c>
      <c r="AG125">
        <f>IF($A125="","",COUNTIFS($W$2:$W$2500,$A125,$AB$2:$AB$2500,"Yes")+COUNTIFS($X$2:$X$2500,$A125,$AA$2:$AA$2500,"Yes"))</f>
      </c>
      <c r="AH125" t="str">
        <f>IF(OR($P125&lt;&gt;"Yes",N($AG125)=0),"",IF(AND($AG125=1,COUNTIFS($W$2:$W$2500,$A125,$AE$2:$AE$2500,1)+COUNTIFS($X$2:$X$2500,$A125,$AE$2:$AE$2500,1)&gt;0),"","Yes"))</f>
      </c>
      <c r="AI125">
        <f>IF($AH125="Yes",$AG125,"")</f>
      </c>
      <c r="AJ125">
        <f>IF($AI125="","",$AI125+ROW()/1000000)</f>
      </c>
      <c r="AK125">
        <f>IF(OR($A125="",$P125="Yes",N($AG125)=0),"",$AG125+ROW()/1000000)</f>
      </c>
      <c r="AL125" t="str">
        <f>IF($A125="","",INDEX(games!$J:$J,ROW())&amp;"")</f>
      </c>
    </row>
    <row r="126">
      <c r="A126" t="str">
        <f>IF(TRIM(INDEX(games!$A:$A,ROW()))="","",TRIM(INDEX(games!$A:$A,ROW())))</f>
      </c>
      <c r="B126">
        <f>IF(OR($A126="",INDEX(games!$B:$B,ROW())=""),"",INDEX(games!$B:$B,ROW()))</f>
      </c>
      <c r="C126" t="str">
        <f>IF(OR($A126="",INDEX(games!$C:$C,ROW())=""),"",INDEX(games!$C:$C,ROW()))</f>
      </c>
      <c r="D126">
        <f>IF($A126="","",COUNTIF($W$2:$W$2500,$A126)+COUNTIF($X$2:$X$2500,$A126))</f>
      </c>
      <c r="E126">
        <f>IF($A126="","",IFERROR(MATCH($C126,$R$2:$R$5,0),0))</f>
      </c>
      <c r="F126">
        <f>IF($A126="","",MOD(ROW(),34))</f>
      </c>
      <c r="G126">
        <f>IF($A126="",NA(),IF($C126="Action",$B126,NA()))</f>
      </c>
      <c r="H126">
        <f>IF($A126="",NA(),IF($C126="Action",1+$F126*0.023,NA()))</f>
      </c>
      <c r="I126">
        <f>IF($A126="",NA(),IF($C126="Strategy",$B126,NA()))</f>
      </c>
      <c r="J126">
        <f>IF($A126="",NA(),IF($C126="Strategy",2+$F126*0.023,NA()))</f>
      </c>
      <c r="K126">
        <f>IF($A126="",NA(),IF($C126="Deckbuilder",$B126,NA()))</f>
      </c>
      <c r="L126">
        <f>IF($A126="",NA(),IF($C126="Deckbuilder",3+$F126*0.023,NA()))</f>
      </c>
      <c r="M126">
        <f>IF($A126="",NA(),IF($C126="Traditional",$B126,NA()))</f>
      </c>
      <c r="N126">
        <f>IF($A126="",NA(),IF($C126="Traditional",4+$F126*0.023,NA()))</f>
      </c>
      <c r="O126">
        <f>IF($A126="","",$D126+ROW()/1000000)</f>
      </c>
      <c r="P126" t="str">
        <f>IF(OR($A126="",INDEX(games!$H:$H,ROW())=""),"",INDEX(games!$H:$H,ROW()))</f>
      </c>
      <c r="Q126">
        <f>IF(OR($A126="",$P126&lt;&gt;"Yes"),"",$D126+ROW()/1000000)</f>
      </c>
      <c r="T126">
        <f>IF($Y126="","",INDEX($B$2:$B$1500,$Y126))</f>
      </c>
      <c r="U126">
        <f>IF($Z126="","",INDEX($B$2:$B$1500,$Z126))</f>
      </c>
      <c r="V126">
        <f>IF(OR($T126="",$U126=""),"",$U126-$T126)</f>
      </c>
      <c r="W126" t="str">
        <f>IF(TRIM(INDEX(connections!$A:$A,ROW()))="","",TRIM(INDEX(connections!$A:$A,ROW())))</f>
      </c>
      <c r="X126" t="str">
        <f>IF($W126="","",TRIM(INDEX(connections!$B:$B,ROW())))</f>
      </c>
      <c r="Y126">
        <f>IF($W126="","",IFERROR(MATCH($W126,$A$2:$A$1500,0),""))</f>
      </c>
      <c r="Z126">
        <f>IF($X126="","",IFERROR(MATCH($X126,$A$2:$A$1500,0),""))</f>
      </c>
      <c r="AA126" t="str">
        <f>IF($Y126="","",INDEX($P$2:$P$1500,$Y126))</f>
      </c>
      <c r="AB126" t="str">
        <f>IF($Z126="","",INDEX($P$2:$P$1500,$Z126))</f>
      </c>
      <c r="AC126">
        <f>IF(AND($AA126="Yes",$AB126="Yes"),1,"")</f>
      </c>
      <c r="AD126">
        <f>IF(OR($Y126="",$Z126=""),"",IF(INDEX($C$2:$C$1500,$Y126)=INDEX($C$2:$C$1500,$Z126),0,1))</f>
      </c>
      <c r="AE126">
        <f>IF($AC126&lt;&gt;1,"",IF(AND(INDEX($AG$2:$AG$1500,$Y126)=1,INDEX($AG$2:$AG$1500,$Z126)=1),1,""))</f>
      </c>
      <c r="AG126">
        <f>IF($A126="","",COUNTIFS($W$2:$W$2500,$A126,$AB$2:$AB$2500,"Yes")+COUNTIFS($X$2:$X$2500,$A126,$AA$2:$AA$2500,"Yes"))</f>
      </c>
      <c r="AH126" t="str">
        <f>IF(OR($P126&lt;&gt;"Yes",N($AG126)=0),"",IF(AND($AG126=1,COUNTIFS($W$2:$W$2500,$A126,$AE$2:$AE$2500,1)+COUNTIFS($X$2:$X$2500,$A126,$AE$2:$AE$2500,1)&gt;0),"","Yes"))</f>
      </c>
      <c r="AI126">
        <f>IF($AH126="Yes",$AG126,"")</f>
      </c>
      <c r="AJ126">
        <f>IF($AI126="","",$AI126+ROW()/1000000)</f>
      </c>
      <c r="AK126">
        <f>IF(OR($A126="",$P126="Yes",N($AG126)=0),"",$AG126+ROW()/1000000)</f>
      </c>
      <c r="AL126" t="str">
        <f>IF($A126="","",INDEX(games!$J:$J,ROW())&amp;"")</f>
      </c>
    </row>
    <row r="127">
      <c r="A127" t="str">
        <f>IF(TRIM(INDEX(games!$A:$A,ROW()))="","",TRIM(INDEX(games!$A:$A,ROW())))</f>
      </c>
      <c r="B127">
        <f>IF(OR($A127="",INDEX(games!$B:$B,ROW())=""),"",INDEX(games!$B:$B,ROW()))</f>
      </c>
      <c r="C127" t="str">
        <f>IF(OR($A127="",INDEX(games!$C:$C,ROW())=""),"",INDEX(games!$C:$C,ROW()))</f>
      </c>
      <c r="D127">
        <f>IF($A127="","",COUNTIF($W$2:$W$2500,$A127)+COUNTIF($X$2:$X$2500,$A127))</f>
      </c>
      <c r="E127">
        <f>IF($A127="","",IFERROR(MATCH($C127,$R$2:$R$5,0),0))</f>
      </c>
      <c r="F127">
        <f>IF($A127="","",MOD(ROW(),34))</f>
      </c>
      <c r="G127">
        <f>IF($A127="",NA(),IF($C127="Action",$B127,NA()))</f>
      </c>
      <c r="H127">
        <f>IF($A127="",NA(),IF($C127="Action",1+$F127*0.023,NA()))</f>
      </c>
      <c r="I127">
        <f>IF($A127="",NA(),IF($C127="Strategy",$B127,NA()))</f>
      </c>
      <c r="J127">
        <f>IF($A127="",NA(),IF($C127="Strategy",2+$F127*0.023,NA()))</f>
      </c>
      <c r="K127">
        <f>IF($A127="",NA(),IF($C127="Deckbuilder",$B127,NA()))</f>
      </c>
      <c r="L127">
        <f>IF($A127="",NA(),IF($C127="Deckbuilder",3+$F127*0.023,NA()))</f>
      </c>
      <c r="M127">
        <f>IF($A127="",NA(),IF($C127="Traditional",$B127,NA()))</f>
      </c>
      <c r="N127">
        <f>IF($A127="",NA(),IF($C127="Traditional",4+$F127*0.023,NA()))</f>
      </c>
      <c r="O127">
        <f>IF($A127="","",$D127+ROW()/1000000)</f>
      </c>
      <c r="P127" t="str">
        <f>IF(OR($A127="",INDEX(games!$H:$H,ROW())=""),"",INDEX(games!$H:$H,ROW()))</f>
      </c>
      <c r="Q127">
        <f>IF(OR($A127="",$P127&lt;&gt;"Yes"),"",$D127+ROW()/1000000)</f>
      </c>
      <c r="T127">
        <f>IF($Y127="","",INDEX($B$2:$B$1500,$Y127))</f>
      </c>
      <c r="U127">
        <f>IF($Z127="","",INDEX($B$2:$B$1500,$Z127))</f>
      </c>
      <c r="V127">
        <f>IF(OR($T127="",$U127=""),"",$U127-$T127)</f>
      </c>
      <c r="W127" t="str">
        <f>IF(TRIM(INDEX(connections!$A:$A,ROW()))="","",TRIM(INDEX(connections!$A:$A,ROW())))</f>
      </c>
      <c r="X127" t="str">
        <f>IF($W127="","",TRIM(INDEX(connections!$B:$B,ROW())))</f>
      </c>
      <c r="Y127">
        <f>IF($W127="","",IFERROR(MATCH($W127,$A$2:$A$1500,0),""))</f>
      </c>
      <c r="Z127">
        <f>IF($X127="","",IFERROR(MATCH($X127,$A$2:$A$1500,0),""))</f>
      </c>
      <c r="AA127" t="str">
        <f>IF($Y127="","",INDEX($P$2:$P$1500,$Y127))</f>
      </c>
      <c r="AB127" t="str">
        <f>IF($Z127="","",INDEX($P$2:$P$1500,$Z127))</f>
      </c>
      <c r="AC127">
        <f>IF(AND($AA127="Yes",$AB127="Yes"),1,"")</f>
      </c>
      <c r="AD127">
        <f>IF(OR($Y127="",$Z127=""),"",IF(INDEX($C$2:$C$1500,$Y127)=INDEX($C$2:$C$1500,$Z127),0,1))</f>
      </c>
      <c r="AE127">
        <f>IF($AC127&lt;&gt;1,"",IF(AND(INDEX($AG$2:$AG$1500,$Y127)=1,INDEX($AG$2:$AG$1500,$Z127)=1),1,""))</f>
      </c>
      <c r="AG127">
        <f>IF($A127="","",COUNTIFS($W$2:$W$2500,$A127,$AB$2:$AB$2500,"Yes")+COUNTIFS($X$2:$X$2500,$A127,$AA$2:$AA$2500,"Yes"))</f>
      </c>
      <c r="AH127" t="str">
        <f>IF(OR($P127&lt;&gt;"Yes",N($AG127)=0),"",IF(AND($AG127=1,COUNTIFS($W$2:$W$2500,$A127,$AE$2:$AE$2500,1)+COUNTIFS($X$2:$X$2500,$A127,$AE$2:$AE$2500,1)&gt;0),"","Yes"))</f>
      </c>
      <c r="AI127">
        <f>IF($AH127="Yes",$AG127,"")</f>
      </c>
      <c r="AJ127">
        <f>IF($AI127="","",$AI127+ROW()/1000000)</f>
      </c>
      <c r="AK127">
        <f>IF(OR($A127="",$P127="Yes",N($AG127)=0),"",$AG127+ROW()/1000000)</f>
      </c>
      <c r="AL127" t="str">
        <f>IF($A127="","",INDEX(games!$J:$J,ROW())&amp;"")</f>
      </c>
    </row>
    <row r="128">
      <c r="A128" t="str">
        <f>IF(TRIM(INDEX(games!$A:$A,ROW()))="","",TRIM(INDEX(games!$A:$A,ROW())))</f>
      </c>
      <c r="B128">
        <f>IF(OR($A128="",INDEX(games!$B:$B,ROW())=""),"",INDEX(games!$B:$B,ROW()))</f>
      </c>
      <c r="C128" t="str">
        <f>IF(OR($A128="",INDEX(games!$C:$C,ROW())=""),"",INDEX(games!$C:$C,ROW()))</f>
      </c>
      <c r="D128">
        <f>IF($A128="","",COUNTIF($W$2:$W$2500,$A128)+COUNTIF($X$2:$X$2500,$A128))</f>
      </c>
      <c r="E128">
        <f>IF($A128="","",IFERROR(MATCH($C128,$R$2:$R$5,0),0))</f>
      </c>
      <c r="F128">
        <f>IF($A128="","",MOD(ROW(),34))</f>
      </c>
      <c r="G128">
        <f>IF($A128="",NA(),IF($C128="Action",$B128,NA()))</f>
      </c>
      <c r="H128">
        <f>IF($A128="",NA(),IF($C128="Action",1+$F128*0.023,NA()))</f>
      </c>
      <c r="I128">
        <f>IF($A128="",NA(),IF($C128="Strategy",$B128,NA()))</f>
      </c>
      <c r="J128">
        <f>IF($A128="",NA(),IF($C128="Strategy",2+$F128*0.023,NA()))</f>
      </c>
      <c r="K128">
        <f>IF($A128="",NA(),IF($C128="Deckbuilder",$B128,NA()))</f>
      </c>
      <c r="L128">
        <f>IF($A128="",NA(),IF($C128="Deckbuilder",3+$F128*0.023,NA()))</f>
      </c>
      <c r="M128">
        <f>IF($A128="",NA(),IF($C128="Traditional",$B128,NA()))</f>
      </c>
      <c r="N128">
        <f>IF($A128="",NA(),IF($C128="Traditional",4+$F128*0.023,NA()))</f>
      </c>
      <c r="O128">
        <f>IF($A128="","",$D128+ROW()/1000000)</f>
      </c>
      <c r="P128" t="str">
        <f>IF(OR($A128="",INDEX(games!$H:$H,ROW())=""),"",INDEX(games!$H:$H,ROW()))</f>
      </c>
      <c r="Q128">
        <f>IF(OR($A128="",$P128&lt;&gt;"Yes"),"",$D128+ROW()/1000000)</f>
      </c>
      <c r="T128">
        <f>IF($Y128="","",INDEX($B$2:$B$1500,$Y128))</f>
      </c>
      <c r="U128">
        <f>IF($Z128="","",INDEX($B$2:$B$1500,$Z128))</f>
      </c>
      <c r="V128">
        <f>IF(OR($T128="",$U128=""),"",$U128-$T128)</f>
      </c>
      <c r="W128" t="str">
        <f>IF(TRIM(INDEX(connections!$A:$A,ROW()))="","",TRIM(INDEX(connections!$A:$A,ROW())))</f>
      </c>
      <c r="X128" t="str">
        <f>IF($W128="","",TRIM(INDEX(connections!$B:$B,ROW())))</f>
      </c>
      <c r="Y128">
        <f>IF($W128="","",IFERROR(MATCH($W128,$A$2:$A$1500,0),""))</f>
      </c>
      <c r="Z128">
        <f>IF($X128="","",IFERROR(MATCH($X128,$A$2:$A$1500,0),""))</f>
      </c>
      <c r="AA128" t="str">
        <f>IF($Y128="","",INDEX($P$2:$P$1500,$Y128))</f>
      </c>
      <c r="AB128" t="str">
        <f>IF($Z128="","",INDEX($P$2:$P$1500,$Z128))</f>
      </c>
      <c r="AC128">
        <f>IF(AND($AA128="Yes",$AB128="Yes"),1,"")</f>
      </c>
      <c r="AD128">
        <f>IF(OR($Y128="",$Z128=""),"",IF(INDEX($C$2:$C$1500,$Y128)=INDEX($C$2:$C$1500,$Z128),0,1))</f>
      </c>
      <c r="AE128">
        <f>IF($AC128&lt;&gt;1,"",IF(AND(INDEX($AG$2:$AG$1500,$Y128)=1,INDEX($AG$2:$AG$1500,$Z128)=1),1,""))</f>
      </c>
      <c r="AG128">
        <f>IF($A128="","",COUNTIFS($W$2:$W$2500,$A128,$AB$2:$AB$2500,"Yes")+COUNTIFS($X$2:$X$2500,$A128,$AA$2:$AA$2500,"Yes"))</f>
      </c>
      <c r="AH128" t="str">
        <f>IF(OR($P128&lt;&gt;"Yes",N($AG128)=0),"",IF(AND($AG128=1,COUNTIFS($W$2:$W$2500,$A128,$AE$2:$AE$2500,1)+COUNTIFS($X$2:$X$2500,$A128,$AE$2:$AE$2500,1)&gt;0),"","Yes"))</f>
      </c>
      <c r="AI128">
        <f>IF($AH128="Yes",$AG128,"")</f>
      </c>
      <c r="AJ128">
        <f>IF($AI128="","",$AI128+ROW()/1000000)</f>
      </c>
      <c r="AK128">
        <f>IF(OR($A128="",$P128="Yes",N($AG128)=0),"",$AG128+ROW()/1000000)</f>
      </c>
      <c r="AL128" t="str">
        <f>IF($A128="","",INDEX(games!$J:$J,ROW())&amp;"")</f>
      </c>
    </row>
    <row r="129">
      <c r="A129" t="str">
        <f>IF(TRIM(INDEX(games!$A:$A,ROW()))="","",TRIM(INDEX(games!$A:$A,ROW())))</f>
      </c>
      <c r="B129">
        <f>IF(OR($A129="",INDEX(games!$B:$B,ROW())=""),"",INDEX(games!$B:$B,ROW()))</f>
      </c>
      <c r="C129" t="str">
        <f>IF(OR($A129="",INDEX(games!$C:$C,ROW())=""),"",INDEX(games!$C:$C,ROW()))</f>
      </c>
      <c r="D129">
        <f>IF($A129="","",COUNTIF($W$2:$W$2500,$A129)+COUNTIF($X$2:$X$2500,$A129))</f>
      </c>
      <c r="E129">
        <f>IF($A129="","",IFERROR(MATCH($C129,$R$2:$R$5,0),0))</f>
      </c>
      <c r="F129">
        <f>IF($A129="","",MOD(ROW(),34))</f>
      </c>
      <c r="G129">
        <f>IF($A129="",NA(),IF($C129="Action",$B129,NA()))</f>
      </c>
      <c r="H129">
        <f>IF($A129="",NA(),IF($C129="Action",1+$F129*0.023,NA()))</f>
      </c>
      <c r="I129">
        <f>IF($A129="",NA(),IF($C129="Strategy",$B129,NA()))</f>
      </c>
      <c r="J129">
        <f>IF($A129="",NA(),IF($C129="Strategy",2+$F129*0.023,NA()))</f>
      </c>
      <c r="K129">
        <f>IF($A129="",NA(),IF($C129="Deckbuilder",$B129,NA()))</f>
      </c>
      <c r="L129">
        <f>IF($A129="",NA(),IF($C129="Deckbuilder",3+$F129*0.023,NA()))</f>
      </c>
      <c r="M129">
        <f>IF($A129="",NA(),IF($C129="Traditional",$B129,NA()))</f>
      </c>
      <c r="N129">
        <f>IF($A129="",NA(),IF($C129="Traditional",4+$F129*0.023,NA()))</f>
      </c>
      <c r="O129">
        <f>IF($A129="","",$D129+ROW()/1000000)</f>
      </c>
      <c r="P129" t="str">
        <f>IF(OR($A129="",INDEX(games!$H:$H,ROW())=""),"",INDEX(games!$H:$H,ROW()))</f>
      </c>
      <c r="Q129">
        <f>IF(OR($A129="",$P129&lt;&gt;"Yes"),"",$D129+ROW()/1000000)</f>
      </c>
      <c r="T129">
        <f>IF($Y129="","",INDEX($B$2:$B$1500,$Y129))</f>
      </c>
      <c r="U129">
        <f>IF($Z129="","",INDEX($B$2:$B$1500,$Z129))</f>
      </c>
      <c r="V129">
        <f>IF(OR($T129="",$U129=""),"",$U129-$T129)</f>
      </c>
      <c r="W129" t="str">
        <f>IF(TRIM(INDEX(connections!$A:$A,ROW()))="","",TRIM(INDEX(connections!$A:$A,ROW())))</f>
      </c>
      <c r="X129" t="str">
        <f>IF($W129="","",TRIM(INDEX(connections!$B:$B,ROW())))</f>
      </c>
      <c r="Y129">
        <f>IF($W129="","",IFERROR(MATCH($W129,$A$2:$A$1500,0),""))</f>
      </c>
      <c r="Z129">
        <f>IF($X129="","",IFERROR(MATCH($X129,$A$2:$A$1500,0),""))</f>
      </c>
      <c r="AA129" t="str">
        <f>IF($Y129="","",INDEX($P$2:$P$1500,$Y129))</f>
      </c>
      <c r="AB129" t="str">
        <f>IF($Z129="","",INDEX($P$2:$P$1500,$Z129))</f>
      </c>
      <c r="AC129">
        <f>IF(AND($AA129="Yes",$AB129="Yes"),1,"")</f>
      </c>
      <c r="AD129">
        <f>IF(OR($Y129="",$Z129=""),"",IF(INDEX($C$2:$C$1500,$Y129)=INDEX($C$2:$C$1500,$Z129),0,1))</f>
      </c>
      <c r="AE129">
        <f>IF($AC129&lt;&gt;1,"",IF(AND(INDEX($AG$2:$AG$1500,$Y129)=1,INDEX($AG$2:$AG$1500,$Z129)=1),1,""))</f>
      </c>
      <c r="AG129">
        <f>IF($A129="","",COUNTIFS($W$2:$W$2500,$A129,$AB$2:$AB$2500,"Yes")+COUNTIFS($X$2:$X$2500,$A129,$AA$2:$AA$2500,"Yes"))</f>
      </c>
      <c r="AH129" t="str">
        <f>IF(OR($P129&lt;&gt;"Yes",N($AG129)=0),"",IF(AND($AG129=1,COUNTIFS($W$2:$W$2500,$A129,$AE$2:$AE$2500,1)+COUNTIFS($X$2:$X$2500,$A129,$AE$2:$AE$2500,1)&gt;0),"","Yes"))</f>
      </c>
      <c r="AI129">
        <f>IF($AH129="Yes",$AG129,"")</f>
      </c>
      <c r="AJ129">
        <f>IF($AI129="","",$AI129+ROW()/1000000)</f>
      </c>
      <c r="AK129">
        <f>IF(OR($A129="",$P129="Yes",N($AG129)=0),"",$AG129+ROW()/1000000)</f>
      </c>
      <c r="AL129" t="str">
        <f>IF($A129="","",INDEX(games!$J:$J,ROW())&amp;"")</f>
      </c>
    </row>
    <row r="130">
      <c r="A130" t="str">
        <f>IF(TRIM(INDEX(games!$A:$A,ROW()))="","",TRIM(INDEX(games!$A:$A,ROW())))</f>
      </c>
      <c r="B130">
        <f>IF(OR($A130="",INDEX(games!$B:$B,ROW())=""),"",INDEX(games!$B:$B,ROW()))</f>
      </c>
      <c r="C130" t="str">
        <f>IF(OR($A130="",INDEX(games!$C:$C,ROW())=""),"",INDEX(games!$C:$C,ROW()))</f>
      </c>
      <c r="D130">
        <f>IF($A130="","",COUNTIF($W$2:$W$2500,$A130)+COUNTIF($X$2:$X$2500,$A130))</f>
      </c>
      <c r="E130">
        <f>IF($A130="","",IFERROR(MATCH($C130,$R$2:$R$5,0),0))</f>
      </c>
      <c r="F130">
        <f>IF($A130="","",MOD(ROW(),34))</f>
      </c>
      <c r="G130">
        <f>IF($A130="",NA(),IF($C130="Action",$B130,NA()))</f>
      </c>
      <c r="H130">
        <f>IF($A130="",NA(),IF($C130="Action",1+$F130*0.023,NA()))</f>
      </c>
      <c r="I130">
        <f>IF($A130="",NA(),IF($C130="Strategy",$B130,NA()))</f>
      </c>
      <c r="J130">
        <f>IF($A130="",NA(),IF($C130="Strategy",2+$F130*0.023,NA()))</f>
      </c>
      <c r="K130">
        <f>IF($A130="",NA(),IF($C130="Deckbuilder",$B130,NA()))</f>
      </c>
      <c r="L130">
        <f>IF($A130="",NA(),IF($C130="Deckbuilder",3+$F130*0.023,NA()))</f>
      </c>
      <c r="M130">
        <f>IF($A130="",NA(),IF($C130="Traditional",$B130,NA()))</f>
      </c>
      <c r="N130">
        <f>IF($A130="",NA(),IF($C130="Traditional",4+$F130*0.023,NA()))</f>
      </c>
      <c r="O130">
        <f>IF($A130="","",$D130+ROW()/1000000)</f>
      </c>
      <c r="P130" t="str">
        <f>IF(OR($A130="",INDEX(games!$H:$H,ROW())=""),"",INDEX(games!$H:$H,ROW()))</f>
      </c>
      <c r="Q130">
        <f>IF(OR($A130="",$P130&lt;&gt;"Yes"),"",$D130+ROW()/1000000)</f>
      </c>
      <c r="T130">
        <f>IF($Y130="","",INDEX($B$2:$B$1500,$Y130))</f>
      </c>
      <c r="U130">
        <f>IF($Z130="","",INDEX($B$2:$B$1500,$Z130))</f>
      </c>
      <c r="V130">
        <f>IF(OR($T130="",$U130=""),"",$U130-$T130)</f>
      </c>
      <c r="W130" t="str">
        <f>IF(TRIM(INDEX(connections!$A:$A,ROW()))="","",TRIM(INDEX(connections!$A:$A,ROW())))</f>
      </c>
      <c r="X130" t="str">
        <f>IF($W130="","",TRIM(INDEX(connections!$B:$B,ROW())))</f>
      </c>
      <c r="Y130">
        <f>IF($W130="","",IFERROR(MATCH($W130,$A$2:$A$1500,0),""))</f>
      </c>
      <c r="Z130">
        <f>IF($X130="","",IFERROR(MATCH($X130,$A$2:$A$1500,0),""))</f>
      </c>
      <c r="AA130" t="str">
        <f>IF($Y130="","",INDEX($P$2:$P$1500,$Y130))</f>
      </c>
      <c r="AB130" t="str">
        <f>IF($Z130="","",INDEX($P$2:$P$1500,$Z130))</f>
      </c>
      <c r="AC130">
        <f>IF(AND($AA130="Yes",$AB130="Yes"),1,"")</f>
      </c>
      <c r="AD130">
        <f>IF(OR($Y130="",$Z130=""),"",IF(INDEX($C$2:$C$1500,$Y130)=INDEX($C$2:$C$1500,$Z130),0,1))</f>
      </c>
      <c r="AE130">
        <f>IF($AC130&lt;&gt;1,"",IF(AND(INDEX($AG$2:$AG$1500,$Y130)=1,INDEX($AG$2:$AG$1500,$Z130)=1),1,""))</f>
      </c>
      <c r="AG130">
        <f>IF($A130="","",COUNTIFS($W$2:$W$2500,$A130,$AB$2:$AB$2500,"Yes")+COUNTIFS($X$2:$X$2500,$A130,$AA$2:$AA$2500,"Yes"))</f>
      </c>
      <c r="AH130" t="str">
        <f>IF(OR($P130&lt;&gt;"Yes",N($AG130)=0),"",IF(AND($AG130=1,COUNTIFS($W$2:$W$2500,$A130,$AE$2:$AE$2500,1)+COUNTIFS($X$2:$X$2500,$A130,$AE$2:$AE$2500,1)&gt;0),"","Yes"))</f>
      </c>
      <c r="AI130">
        <f>IF($AH130="Yes",$AG130,"")</f>
      </c>
      <c r="AJ130">
        <f>IF($AI130="","",$AI130+ROW()/1000000)</f>
      </c>
      <c r="AK130">
        <f>IF(OR($A130="",$P130="Yes",N($AG130)=0),"",$AG130+ROW()/1000000)</f>
      </c>
      <c r="AL130" t="str">
        <f>IF($A130="","",INDEX(games!$J:$J,ROW())&amp;"")</f>
      </c>
    </row>
    <row r="131">
      <c r="A131" t="str">
        <f>IF(TRIM(INDEX(games!$A:$A,ROW()))="","",TRIM(INDEX(games!$A:$A,ROW())))</f>
      </c>
      <c r="B131">
        <f>IF(OR($A131="",INDEX(games!$B:$B,ROW())=""),"",INDEX(games!$B:$B,ROW()))</f>
      </c>
      <c r="C131" t="str">
        <f>IF(OR($A131="",INDEX(games!$C:$C,ROW())=""),"",INDEX(games!$C:$C,ROW()))</f>
      </c>
      <c r="D131">
        <f>IF($A131="","",COUNTIF($W$2:$W$2500,$A131)+COUNTIF($X$2:$X$2500,$A131))</f>
      </c>
      <c r="E131">
        <f>IF($A131="","",IFERROR(MATCH($C131,$R$2:$R$5,0),0))</f>
      </c>
      <c r="F131">
        <f>IF($A131="","",MOD(ROW(),34))</f>
      </c>
      <c r="G131">
        <f>IF($A131="",NA(),IF($C131="Action",$B131,NA()))</f>
      </c>
      <c r="H131">
        <f>IF($A131="",NA(),IF($C131="Action",1+$F131*0.023,NA()))</f>
      </c>
      <c r="I131">
        <f>IF($A131="",NA(),IF($C131="Strategy",$B131,NA()))</f>
      </c>
      <c r="J131">
        <f>IF($A131="",NA(),IF($C131="Strategy",2+$F131*0.023,NA()))</f>
      </c>
      <c r="K131">
        <f>IF($A131="",NA(),IF($C131="Deckbuilder",$B131,NA()))</f>
      </c>
      <c r="L131">
        <f>IF($A131="",NA(),IF($C131="Deckbuilder",3+$F131*0.023,NA()))</f>
      </c>
      <c r="M131">
        <f>IF($A131="",NA(),IF($C131="Traditional",$B131,NA()))</f>
      </c>
      <c r="N131">
        <f>IF($A131="",NA(),IF($C131="Traditional",4+$F131*0.023,NA()))</f>
      </c>
      <c r="O131">
        <f>IF($A131="","",$D131+ROW()/1000000)</f>
      </c>
      <c r="P131" t="str">
        <f>IF(OR($A131="",INDEX(games!$H:$H,ROW())=""),"",INDEX(games!$H:$H,ROW()))</f>
      </c>
      <c r="Q131">
        <f>IF(OR($A131="",$P131&lt;&gt;"Yes"),"",$D131+ROW()/1000000)</f>
      </c>
      <c r="T131">
        <f>IF($Y131="","",INDEX($B$2:$B$1500,$Y131))</f>
      </c>
      <c r="U131">
        <f>IF($Z131="","",INDEX($B$2:$B$1500,$Z131))</f>
      </c>
      <c r="V131">
        <f>IF(OR($T131="",$U131=""),"",$U131-$T131)</f>
      </c>
      <c r="W131" t="str">
        <f>IF(TRIM(INDEX(connections!$A:$A,ROW()))="","",TRIM(INDEX(connections!$A:$A,ROW())))</f>
      </c>
      <c r="X131" t="str">
        <f>IF($W131="","",TRIM(INDEX(connections!$B:$B,ROW())))</f>
      </c>
      <c r="Y131">
        <f>IF($W131="","",IFERROR(MATCH($W131,$A$2:$A$1500,0),""))</f>
      </c>
      <c r="Z131">
        <f>IF($X131="","",IFERROR(MATCH($X131,$A$2:$A$1500,0),""))</f>
      </c>
      <c r="AA131" t="str">
        <f>IF($Y131="","",INDEX($P$2:$P$1500,$Y131))</f>
      </c>
      <c r="AB131" t="str">
        <f>IF($Z131="","",INDEX($P$2:$P$1500,$Z131))</f>
      </c>
      <c r="AC131">
        <f>IF(AND($AA131="Yes",$AB131="Yes"),1,"")</f>
      </c>
      <c r="AD131">
        <f>IF(OR($Y131="",$Z131=""),"",IF(INDEX($C$2:$C$1500,$Y131)=INDEX($C$2:$C$1500,$Z131),0,1))</f>
      </c>
      <c r="AE131">
        <f>IF($AC131&lt;&gt;1,"",IF(AND(INDEX($AG$2:$AG$1500,$Y131)=1,INDEX($AG$2:$AG$1500,$Z131)=1),1,""))</f>
      </c>
      <c r="AG131">
        <f>IF($A131="","",COUNTIFS($W$2:$W$2500,$A131,$AB$2:$AB$2500,"Yes")+COUNTIFS($X$2:$X$2500,$A131,$AA$2:$AA$2500,"Yes"))</f>
      </c>
      <c r="AH131" t="str">
        <f>IF(OR($P131&lt;&gt;"Yes",N($AG131)=0),"",IF(AND($AG131=1,COUNTIFS($W$2:$W$2500,$A131,$AE$2:$AE$2500,1)+COUNTIFS($X$2:$X$2500,$A131,$AE$2:$AE$2500,1)&gt;0),"","Yes"))</f>
      </c>
      <c r="AI131">
        <f>IF($AH131="Yes",$AG131,"")</f>
      </c>
      <c r="AJ131">
        <f>IF($AI131="","",$AI131+ROW()/1000000)</f>
      </c>
      <c r="AK131">
        <f>IF(OR($A131="",$P131="Yes",N($AG131)=0),"",$AG131+ROW()/1000000)</f>
      </c>
      <c r="AL131" t="str">
        <f>IF($A131="","",INDEX(games!$J:$J,ROW())&amp;"")</f>
      </c>
    </row>
    <row r="132">
      <c r="A132" t="str">
        <f>IF(TRIM(INDEX(games!$A:$A,ROW()))="","",TRIM(INDEX(games!$A:$A,ROW())))</f>
      </c>
      <c r="B132">
        <f>IF(OR($A132="",INDEX(games!$B:$B,ROW())=""),"",INDEX(games!$B:$B,ROW()))</f>
      </c>
      <c r="C132" t="str">
        <f>IF(OR($A132="",INDEX(games!$C:$C,ROW())=""),"",INDEX(games!$C:$C,ROW()))</f>
      </c>
      <c r="D132">
        <f>IF($A132="","",COUNTIF($W$2:$W$2500,$A132)+COUNTIF($X$2:$X$2500,$A132))</f>
      </c>
      <c r="E132">
        <f>IF($A132="","",IFERROR(MATCH($C132,$R$2:$R$5,0),0))</f>
      </c>
      <c r="F132">
        <f>IF($A132="","",MOD(ROW(),34))</f>
      </c>
      <c r="G132">
        <f>IF($A132="",NA(),IF($C132="Action",$B132,NA()))</f>
      </c>
      <c r="H132">
        <f>IF($A132="",NA(),IF($C132="Action",1+$F132*0.023,NA()))</f>
      </c>
      <c r="I132">
        <f>IF($A132="",NA(),IF($C132="Strategy",$B132,NA()))</f>
      </c>
      <c r="J132">
        <f>IF($A132="",NA(),IF($C132="Strategy",2+$F132*0.023,NA()))</f>
      </c>
      <c r="K132">
        <f>IF($A132="",NA(),IF($C132="Deckbuilder",$B132,NA()))</f>
      </c>
      <c r="L132">
        <f>IF($A132="",NA(),IF($C132="Deckbuilder",3+$F132*0.023,NA()))</f>
      </c>
      <c r="M132">
        <f>IF($A132="",NA(),IF($C132="Traditional",$B132,NA()))</f>
      </c>
      <c r="N132">
        <f>IF($A132="",NA(),IF($C132="Traditional",4+$F132*0.023,NA()))</f>
      </c>
      <c r="O132">
        <f>IF($A132="","",$D132+ROW()/1000000)</f>
      </c>
      <c r="P132" t="str">
        <f>IF(OR($A132="",INDEX(games!$H:$H,ROW())=""),"",INDEX(games!$H:$H,ROW()))</f>
      </c>
      <c r="Q132">
        <f>IF(OR($A132="",$P132&lt;&gt;"Yes"),"",$D132+ROW()/1000000)</f>
      </c>
      <c r="T132">
        <f>IF($Y132="","",INDEX($B$2:$B$1500,$Y132))</f>
      </c>
      <c r="U132">
        <f>IF($Z132="","",INDEX($B$2:$B$1500,$Z132))</f>
      </c>
      <c r="V132">
        <f>IF(OR($T132="",$U132=""),"",$U132-$T132)</f>
      </c>
      <c r="W132" t="str">
        <f>IF(TRIM(INDEX(connections!$A:$A,ROW()))="","",TRIM(INDEX(connections!$A:$A,ROW())))</f>
      </c>
      <c r="X132" t="str">
        <f>IF($W132="","",TRIM(INDEX(connections!$B:$B,ROW())))</f>
      </c>
      <c r="Y132">
        <f>IF($W132="","",IFERROR(MATCH($W132,$A$2:$A$1500,0),""))</f>
      </c>
      <c r="Z132">
        <f>IF($X132="","",IFERROR(MATCH($X132,$A$2:$A$1500,0),""))</f>
      </c>
      <c r="AA132" t="str">
        <f>IF($Y132="","",INDEX($P$2:$P$1500,$Y132))</f>
      </c>
      <c r="AB132" t="str">
        <f>IF($Z132="","",INDEX($P$2:$P$1500,$Z132))</f>
      </c>
      <c r="AC132">
        <f>IF(AND($AA132="Yes",$AB132="Yes"),1,"")</f>
      </c>
      <c r="AD132">
        <f>IF(OR($Y132="",$Z132=""),"",IF(INDEX($C$2:$C$1500,$Y132)=INDEX($C$2:$C$1500,$Z132),0,1))</f>
      </c>
      <c r="AE132">
        <f>IF($AC132&lt;&gt;1,"",IF(AND(INDEX($AG$2:$AG$1500,$Y132)=1,INDEX($AG$2:$AG$1500,$Z132)=1),1,""))</f>
      </c>
      <c r="AG132">
        <f>IF($A132="","",COUNTIFS($W$2:$W$2500,$A132,$AB$2:$AB$2500,"Yes")+COUNTIFS($X$2:$X$2500,$A132,$AA$2:$AA$2500,"Yes"))</f>
      </c>
      <c r="AH132" t="str">
        <f>IF(OR($P132&lt;&gt;"Yes",N($AG132)=0),"",IF(AND($AG132=1,COUNTIFS($W$2:$W$2500,$A132,$AE$2:$AE$2500,1)+COUNTIFS($X$2:$X$2500,$A132,$AE$2:$AE$2500,1)&gt;0),"","Yes"))</f>
      </c>
      <c r="AI132">
        <f>IF($AH132="Yes",$AG132,"")</f>
      </c>
      <c r="AJ132">
        <f>IF($AI132="","",$AI132+ROW()/1000000)</f>
      </c>
      <c r="AK132">
        <f>IF(OR($A132="",$P132="Yes",N($AG132)=0),"",$AG132+ROW()/1000000)</f>
      </c>
      <c r="AL132" t="str">
        <f>IF($A132="","",INDEX(games!$J:$J,ROW())&amp;"")</f>
      </c>
    </row>
    <row r="133">
      <c r="A133" t="str">
        <f>IF(TRIM(INDEX(games!$A:$A,ROW()))="","",TRIM(INDEX(games!$A:$A,ROW())))</f>
      </c>
      <c r="B133">
        <f>IF(OR($A133="",INDEX(games!$B:$B,ROW())=""),"",INDEX(games!$B:$B,ROW()))</f>
      </c>
      <c r="C133" t="str">
        <f>IF(OR($A133="",INDEX(games!$C:$C,ROW())=""),"",INDEX(games!$C:$C,ROW()))</f>
      </c>
      <c r="D133">
        <f>IF($A133="","",COUNTIF($W$2:$W$2500,$A133)+COUNTIF($X$2:$X$2500,$A133))</f>
      </c>
      <c r="E133">
        <f>IF($A133="","",IFERROR(MATCH($C133,$R$2:$R$5,0),0))</f>
      </c>
      <c r="F133">
        <f>IF($A133="","",MOD(ROW(),34))</f>
      </c>
      <c r="G133">
        <f>IF($A133="",NA(),IF($C133="Action",$B133,NA()))</f>
      </c>
      <c r="H133">
        <f>IF($A133="",NA(),IF($C133="Action",1+$F133*0.023,NA()))</f>
      </c>
      <c r="I133">
        <f>IF($A133="",NA(),IF($C133="Strategy",$B133,NA()))</f>
      </c>
      <c r="J133">
        <f>IF($A133="",NA(),IF($C133="Strategy",2+$F133*0.023,NA()))</f>
      </c>
      <c r="K133">
        <f>IF($A133="",NA(),IF($C133="Deckbuilder",$B133,NA()))</f>
      </c>
      <c r="L133">
        <f>IF($A133="",NA(),IF($C133="Deckbuilder",3+$F133*0.023,NA()))</f>
      </c>
      <c r="M133">
        <f>IF($A133="",NA(),IF($C133="Traditional",$B133,NA()))</f>
      </c>
      <c r="N133">
        <f>IF($A133="",NA(),IF($C133="Traditional",4+$F133*0.023,NA()))</f>
      </c>
      <c r="O133">
        <f>IF($A133="","",$D133+ROW()/1000000)</f>
      </c>
      <c r="P133" t="str">
        <f>IF(OR($A133="",INDEX(games!$H:$H,ROW())=""),"",INDEX(games!$H:$H,ROW()))</f>
      </c>
      <c r="Q133">
        <f>IF(OR($A133="",$P133&lt;&gt;"Yes"),"",$D133+ROW()/1000000)</f>
      </c>
      <c r="T133">
        <f>IF($Y133="","",INDEX($B$2:$B$1500,$Y133))</f>
      </c>
      <c r="U133">
        <f>IF($Z133="","",INDEX($B$2:$B$1500,$Z133))</f>
      </c>
      <c r="V133">
        <f>IF(OR($T133="",$U133=""),"",$U133-$T133)</f>
      </c>
      <c r="W133" t="str">
        <f>IF(TRIM(INDEX(connections!$A:$A,ROW()))="","",TRIM(INDEX(connections!$A:$A,ROW())))</f>
      </c>
      <c r="X133" t="str">
        <f>IF($W133="","",TRIM(INDEX(connections!$B:$B,ROW())))</f>
      </c>
      <c r="Y133">
        <f>IF($W133="","",IFERROR(MATCH($W133,$A$2:$A$1500,0),""))</f>
      </c>
      <c r="Z133">
        <f>IF($X133="","",IFERROR(MATCH($X133,$A$2:$A$1500,0),""))</f>
      </c>
      <c r="AA133" t="str">
        <f>IF($Y133="","",INDEX($P$2:$P$1500,$Y133))</f>
      </c>
      <c r="AB133" t="str">
        <f>IF($Z133="","",INDEX($P$2:$P$1500,$Z133))</f>
      </c>
      <c r="AC133">
        <f>IF(AND($AA133="Yes",$AB133="Yes"),1,"")</f>
      </c>
      <c r="AD133">
        <f>IF(OR($Y133="",$Z133=""),"",IF(INDEX($C$2:$C$1500,$Y133)=INDEX($C$2:$C$1500,$Z133),0,1))</f>
      </c>
      <c r="AE133">
        <f>IF($AC133&lt;&gt;1,"",IF(AND(INDEX($AG$2:$AG$1500,$Y133)=1,INDEX($AG$2:$AG$1500,$Z133)=1),1,""))</f>
      </c>
      <c r="AG133">
        <f>IF($A133="","",COUNTIFS($W$2:$W$2500,$A133,$AB$2:$AB$2500,"Yes")+COUNTIFS($X$2:$X$2500,$A133,$AA$2:$AA$2500,"Yes"))</f>
      </c>
      <c r="AH133" t="str">
        <f>IF(OR($P133&lt;&gt;"Yes",N($AG133)=0),"",IF(AND($AG133=1,COUNTIFS($W$2:$W$2500,$A133,$AE$2:$AE$2500,1)+COUNTIFS($X$2:$X$2500,$A133,$AE$2:$AE$2500,1)&gt;0),"","Yes"))</f>
      </c>
      <c r="AI133">
        <f>IF($AH133="Yes",$AG133,"")</f>
      </c>
      <c r="AJ133">
        <f>IF($AI133="","",$AI133+ROW()/1000000)</f>
      </c>
      <c r="AK133">
        <f>IF(OR($A133="",$P133="Yes",N($AG133)=0),"",$AG133+ROW()/1000000)</f>
      </c>
      <c r="AL133" t="str">
        <f>IF($A133="","",INDEX(games!$J:$J,ROW())&amp;"")</f>
      </c>
    </row>
    <row r="134">
      <c r="A134" t="str">
        <f>IF(TRIM(INDEX(games!$A:$A,ROW()))="","",TRIM(INDEX(games!$A:$A,ROW())))</f>
      </c>
      <c r="B134">
        <f>IF(OR($A134="",INDEX(games!$B:$B,ROW())=""),"",INDEX(games!$B:$B,ROW()))</f>
      </c>
      <c r="C134" t="str">
        <f>IF(OR($A134="",INDEX(games!$C:$C,ROW())=""),"",INDEX(games!$C:$C,ROW()))</f>
      </c>
      <c r="D134">
        <f>IF($A134="","",COUNTIF($W$2:$W$2500,$A134)+COUNTIF($X$2:$X$2500,$A134))</f>
      </c>
      <c r="E134">
        <f>IF($A134="","",IFERROR(MATCH($C134,$R$2:$R$5,0),0))</f>
      </c>
      <c r="F134">
        <f>IF($A134="","",MOD(ROW(),34))</f>
      </c>
      <c r="G134">
        <f>IF($A134="",NA(),IF($C134="Action",$B134,NA()))</f>
      </c>
      <c r="H134">
        <f>IF($A134="",NA(),IF($C134="Action",1+$F134*0.023,NA()))</f>
      </c>
      <c r="I134">
        <f>IF($A134="",NA(),IF($C134="Strategy",$B134,NA()))</f>
      </c>
      <c r="J134">
        <f>IF($A134="",NA(),IF($C134="Strategy",2+$F134*0.023,NA()))</f>
      </c>
      <c r="K134">
        <f>IF($A134="",NA(),IF($C134="Deckbuilder",$B134,NA()))</f>
      </c>
      <c r="L134">
        <f>IF($A134="",NA(),IF($C134="Deckbuilder",3+$F134*0.023,NA()))</f>
      </c>
      <c r="M134">
        <f>IF($A134="",NA(),IF($C134="Traditional",$B134,NA()))</f>
      </c>
      <c r="N134">
        <f>IF($A134="",NA(),IF($C134="Traditional",4+$F134*0.023,NA()))</f>
      </c>
      <c r="O134">
        <f>IF($A134="","",$D134+ROW()/1000000)</f>
      </c>
      <c r="P134" t="str">
        <f>IF(OR($A134="",INDEX(games!$H:$H,ROW())=""),"",INDEX(games!$H:$H,ROW()))</f>
      </c>
      <c r="Q134">
        <f>IF(OR($A134="",$P134&lt;&gt;"Yes"),"",$D134+ROW()/1000000)</f>
      </c>
      <c r="T134">
        <f>IF($Y134="","",INDEX($B$2:$B$1500,$Y134))</f>
      </c>
      <c r="U134">
        <f>IF($Z134="","",INDEX($B$2:$B$1500,$Z134))</f>
      </c>
      <c r="V134">
        <f>IF(OR($T134="",$U134=""),"",$U134-$T134)</f>
      </c>
      <c r="W134" t="str">
        <f>IF(TRIM(INDEX(connections!$A:$A,ROW()))="","",TRIM(INDEX(connections!$A:$A,ROW())))</f>
      </c>
      <c r="X134" t="str">
        <f>IF($W134="","",TRIM(INDEX(connections!$B:$B,ROW())))</f>
      </c>
      <c r="Y134">
        <f>IF($W134="","",IFERROR(MATCH($W134,$A$2:$A$1500,0),""))</f>
      </c>
      <c r="Z134">
        <f>IF($X134="","",IFERROR(MATCH($X134,$A$2:$A$1500,0),""))</f>
      </c>
      <c r="AA134" t="str">
        <f>IF($Y134="","",INDEX($P$2:$P$1500,$Y134))</f>
      </c>
      <c r="AB134" t="str">
        <f>IF($Z134="","",INDEX($P$2:$P$1500,$Z134))</f>
      </c>
      <c r="AC134">
        <f>IF(AND($AA134="Yes",$AB134="Yes"),1,"")</f>
      </c>
      <c r="AD134">
        <f>IF(OR($Y134="",$Z134=""),"",IF(INDEX($C$2:$C$1500,$Y134)=INDEX($C$2:$C$1500,$Z134),0,1))</f>
      </c>
      <c r="AE134">
        <f>IF($AC134&lt;&gt;1,"",IF(AND(INDEX($AG$2:$AG$1500,$Y134)=1,INDEX($AG$2:$AG$1500,$Z134)=1),1,""))</f>
      </c>
      <c r="AG134">
        <f>IF($A134="","",COUNTIFS($W$2:$W$2500,$A134,$AB$2:$AB$2500,"Yes")+COUNTIFS($X$2:$X$2500,$A134,$AA$2:$AA$2500,"Yes"))</f>
      </c>
      <c r="AH134" t="str">
        <f>IF(OR($P134&lt;&gt;"Yes",N($AG134)=0),"",IF(AND($AG134=1,COUNTIFS($W$2:$W$2500,$A134,$AE$2:$AE$2500,1)+COUNTIFS($X$2:$X$2500,$A134,$AE$2:$AE$2500,1)&gt;0),"","Yes"))</f>
      </c>
      <c r="AI134">
        <f>IF($AH134="Yes",$AG134,"")</f>
      </c>
      <c r="AJ134">
        <f>IF($AI134="","",$AI134+ROW()/1000000)</f>
      </c>
      <c r="AK134">
        <f>IF(OR($A134="",$P134="Yes",N($AG134)=0),"",$AG134+ROW()/1000000)</f>
      </c>
      <c r="AL134" t="str">
        <f>IF($A134="","",INDEX(games!$J:$J,ROW())&amp;"")</f>
      </c>
    </row>
    <row r="135">
      <c r="A135" t="str">
        <f>IF(TRIM(INDEX(games!$A:$A,ROW()))="","",TRIM(INDEX(games!$A:$A,ROW())))</f>
      </c>
      <c r="B135">
        <f>IF(OR($A135="",INDEX(games!$B:$B,ROW())=""),"",INDEX(games!$B:$B,ROW()))</f>
      </c>
      <c r="C135" t="str">
        <f>IF(OR($A135="",INDEX(games!$C:$C,ROW())=""),"",INDEX(games!$C:$C,ROW()))</f>
      </c>
      <c r="D135">
        <f>IF($A135="","",COUNTIF($W$2:$W$2500,$A135)+COUNTIF($X$2:$X$2500,$A135))</f>
      </c>
      <c r="E135">
        <f>IF($A135="","",IFERROR(MATCH($C135,$R$2:$R$5,0),0))</f>
      </c>
      <c r="F135">
        <f>IF($A135="","",MOD(ROW(),34))</f>
      </c>
      <c r="G135">
        <f>IF($A135="",NA(),IF($C135="Action",$B135,NA()))</f>
      </c>
      <c r="H135">
        <f>IF($A135="",NA(),IF($C135="Action",1+$F135*0.023,NA()))</f>
      </c>
      <c r="I135">
        <f>IF($A135="",NA(),IF($C135="Strategy",$B135,NA()))</f>
      </c>
      <c r="J135">
        <f>IF($A135="",NA(),IF($C135="Strategy",2+$F135*0.023,NA()))</f>
      </c>
      <c r="K135">
        <f>IF($A135="",NA(),IF($C135="Deckbuilder",$B135,NA()))</f>
      </c>
      <c r="L135">
        <f>IF($A135="",NA(),IF($C135="Deckbuilder",3+$F135*0.023,NA()))</f>
      </c>
      <c r="M135">
        <f>IF($A135="",NA(),IF($C135="Traditional",$B135,NA()))</f>
      </c>
      <c r="N135">
        <f>IF($A135="",NA(),IF($C135="Traditional",4+$F135*0.023,NA()))</f>
      </c>
      <c r="O135">
        <f>IF($A135="","",$D135+ROW()/1000000)</f>
      </c>
      <c r="P135" t="str">
        <f>IF(OR($A135="",INDEX(games!$H:$H,ROW())=""),"",INDEX(games!$H:$H,ROW()))</f>
      </c>
      <c r="Q135">
        <f>IF(OR($A135="",$P135&lt;&gt;"Yes"),"",$D135+ROW()/1000000)</f>
      </c>
      <c r="T135">
        <f>IF($Y135="","",INDEX($B$2:$B$1500,$Y135))</f>
      </c>
      <c r="U135">
        <f>IF($Z135="","",INDEX($B$2:$B$1500,$Z135))</f>
      </c>
      <c r="V135">
        <f>IF(OR($T135="",$U135=""),"",$U135-$T135)</f>
      </c>
      <c r="W135" t="str">
        <f>IF(TRIM(INDEX(connections!$A:$A,ROW()))="","",TRIM(INDEX(connections!$A:$A,ROW())))</f>
      </c>
      <c r="X135" t="str">
        <f>IF($W135="","",TRIM(INDEX(connections!$B:$B,ROW())))</f>
      </c>
      <c r="Y135">
        <f>IF($W135="","",IFERROR(MATCH($W135,$A$2:$A$1500,0),""))</f>
      </c>
      <c r="Z135">
        <f>IF($X135="","",IFERROR(MATCH($X135,$A$2:$A$1500,0),""))</f>
      </c>
      <c r="AA135" t="str">
        <f>IF($Y135="","",INDEX($P$2:$P$1500,$Y135))</f>
      </c>
      <c r="AB135" t="str">
        <f>IF($Z135="","",INDEX($P$2:$P$1500,$Z135))</f>
      </c>
      <c r="AC135">
        <f>IF(AND($AA135="Yes",$AB135="Yes"),1,"")</f>
      </c>
      <c r="AD135">
        <f>IF(OR($Y135="",$Z135=""),"",IF(INDEX($C$2:$C$1500,$Y135)=INDEX($C$2:$C$1500,$Z135),0,1))</f>
      </c>
      <c r="AE135">
        <f>IF($AC135&lt;&gt;1,"",IF(AND(INDEX($AG$2:$AG$1500,$Y135)=1,INDEX($AG$2:$AG$1500,$Z135)=1),1,""))</f>
      </c>
      <c r="AG135">
        <f>IF($A135="","",COUNTIFS($W$2:$W$2500,$A135,$AB$2:$AB$2500,"Yes")+COUNTIFS($X$2:$X$2500,$A135,$AA$2:$AA$2500,"Yes"))</f>
      </c>
      <c r="AH135" t="str">
        <f>IF(OR($P135&lt;&gt;"Yes",N($AG135)=0),"",IF(AND($AG135=1,COUNTIFS($W$2:$W$2500,$A135,$AE$2:$AE$2500,1)+COUNTIFS($X$2:$X$2500,$A135,$AE$2:$AE$2500,1)&gt;0),"","Yes"))</f>
      </c>
      <c r="AI135">
        <f>IF($AH135="Yes",$AG135,"")</f>
      </c>
      <c r="AJ135">
        <f>IF($AI135="","",$AI135+ROW()/1000000)</f>
      </c>
      <c r="AK135">
        <f>IF(OR($A135="",$P135="Yes",N($AG135)=0),"",$AG135+ROW()/1000000)</f>
      </c>
      <c r="AL135" t="str">
        <f>IF($A135="","",INDEX(games!$J:$J,ROW())&amp;"")</f>
      </c>
    </row>
    <row r="136">
      <c r="A136" t="str">
        <f>IF(TRIM(INDEX(games!$A:$A,ROW()))="","",TRIM(INDEX(games!$A:$A,ROW())))</f>
      </c>
      <c r="B136">
        <f>IF(OR($A136="",INDEX(games!$B:$B,ROW())=""),"",INDEX(games!$B:$B,ROW()))</f>
      </c>
      <c r="C136" t="str">
        <f>IF(OR($A136="",INDEX(games!$C:$C,ROW())=""),"",INDEX(games!$C:$C,ROW()))</f>
      </c>
      <c r="D136">
        <f>IF($A136="","",COUNTIF($W$2:$W$2500,$A136)+COUNTIF($X$2:$X$2500,$A136))</f>
      </c>
      <c r="E136">
        <f>IF($A136="","",IFERROR(MATCH($C136,$R$2:$R$5,0),0))</f>
      </c>
      <c r="F136">
        <f>IF($A136="","",MOD(ROW(),34))</f>
      </c>
      <c r="G136">
        <f>IF($A136="",NA(),IF($C136="Action",$B136,NA()))</f>
      </c>
      <c r="H136">
        <f>IF($A136="",NA(),IF($C136="Action",1+$F136*0.023,NA()))</f>
      </c>
      <c r="I136">
        <f>IF($A136="",NA(),IF($C136="Strategy",$B136,NA()))</f>
      </c>
      <c r="J136">
        <f>IF($A136="",NA(),IF($C136="Strategy",2+$F136*0.023,NA()))</f>
      </c>
      <c r="K136">
        <f>IF($A136="",NA(),IF($C136="Deckbuilder",$B136,NA()))</f>
      </c>
      <c r="L136">
        <f>IF($A136="",NA(),IF($C136="Deckbuilder",3+$F136*0.023,NA()))</f>
      </c>
      <c r="M136">
        <f>IF($A136="",NA(),IF($C136="Traditional",$B136,NA()))</f>
      </c>
      <c r="N136">
        <f>IF($A136="",NA(),IF($C136="Traditional",4+$F136*0.023,NA()))</f>
      </c>
      <c r="O136">
        <f>IF($A136="","",$D136+ROW()/1000000)</f>
      </c>
      <c r="P136" t="str">
        <f>IF(OR($A136="",INDEX(games!$H:$H,ROW())=""),"",INDEX(games!$H:$H,ROW()))</f>
      </c>
      <c r="Q136">
        <f>IF(OR($A136="",$P136&lt;&gt;"Yes"),"",$D136+ROW()/1000000)</f>
      </c>
      <c r="T136">
        <f>IF($Y136="","",INDEX($B$2:$B$1500,$Y136))</f>
      </c>
      <c r="U136">
        <f>IF($Z136="","",INDEX($B$2:$B$1500,$Z136))</f>
      </c>
      <c r="V136">
        <f>IF(OR($T136="",$U136=""),"",$U136-$T136)</f>
      </c>
      <c r="W136" t="str">
        <f>IF(TRIM(INDEX(connections!$A:$A,ROW()))="","",TRIM(INDEX(connections!$A:$A,ROW())))</f>
      </c>
      <c r="X136" t="str">
        <f>IF($W136="","",TRIM(INDEX(connections!$B:$B,ROW())))</f>
      </c>
      <c r="Y136">
        <f>IF($W136="","",IFERROR(MATCH($W136,$A$2:$A$1500,0),""))</f>
      </c>
      <c r="Z136">
        <f>IF($X136="","",IFERROR(MATCH($X136,$A$2:$A$1500,0),""))</f>
      </c>
      <c r="AA136" t="str">
        <f>IF($Y136="","",INDEX($P$2:$P$1500,$Y136))</f>
      </c>
      <c r="AB136" t="str">
        <f>IF($Z136="","",INDEX($P$2:$P$1500,$Z136))</f>
      </c>
      <c r="AC136">
        <f>IF(AND($AA136="Yes",$AB136="Yes"),1,"")</f>
      </c>
      <c r="AD136">
        <f>IF(OR($Y136="",$Z136=""),"",IF(INDEX($C$2:$C$1500,$Y136)=INDEX($C$2:$C$1500,$Z136),0,1))</f>
      </c>
      <c r="AE136">
        <f>IF($AC136&lt;&gt;1,"",IF(AND(INDEX($AG$2:$AG$1500,$Y136)=1,INDEX($AG$2:$AG$1500,$Z136)=1),1,""))</f>
      </c>
      <c r="AG136">
        <f>IF($A136="","",COUNTIFS($W$2:$W$2500,$A136,$AB$2:$AB$2500,"Yes")+COUNTIFS($X$2:$X$2500,$A136,$AA$2:$AA$2500,"Yes"))</f>
      </c>
      <c r="AH136" t="str">
        <f>IF(OR($P136&lt;&gt;"Yes",N($AG136)=0),"",IF(AND($AG136=1,COUNTIFS($W$2:$W$2500,$A136,$AE$2:$AE$2500,1)+COUNTIFS($X$2:$X$2500,$A136,$AE$2:$AE$2500,1)&gt;0),"","Yes"))</f>
      </c>
      <c r="AI136">
        <f>IF($AH136="Yes",$AG136,"")</f>
      </c>
      <c r="AJ136">
        <f>IF($AI136="","",$AI136+ROW()/1000000)</f>
      </c>
      <c r="AK136">
        <f>IF(OR($A136="",$P136="Yes",N($AG136)=0),"",$AG136+ROW()/1000000)</f>
      </c>
      <c r="AL136" t="str">
        <f>IF($A136="","",INDEX(games!$J:$J,ROW())&amp;"")</f>
      </c>
    </row>
    <row r="137">
      <c r="A137" t="str">
        <f>IF(TRIM(INDEX(games!$A:$A,ROW()))="","",TRIM(INDEX(games!$A:$A,ROW())))</f>
      </c>
      <c r="B137">
        <f>IF(OR($A137="",INDEX(games!$B:$B,ROW())=""),"",INDEX(games!$B:$B,ROW()))</f>
      </c>
      <c r="C137" t="str">
        <f>IF(OR($A137="",INDEX(games!$C:$C,ROW())=""),"",INDEX(games!$C:$C,ROW()))</f>
      </c>
      <c r="D137">
        <f>IF($A137="","",COUNTIF($W$2:$W$2500,$A137)+COUNTIF($X$2:$X$2500,$A137))</f>
      </c>
      <c r="E137">
        <f>IF($A137="","",IFERROR(MATCH($C137,$R$2:$R$5,0),0))</f>
      </c>
      <c r="F137">
        <f>IF($A137="","",MOD(ROW(),34))</f>
      </c>
      <c r="G137">
        <f>IF($A137="",NA(),IF($C137="Action",$B137,NA()))</f>
      </c>
      <c r="H137">
        <f>IF($A137="",NA(),IF($C137="Action",1+$F137*0.023,NA()))</f>
      </c>
      <c r="I137">
        <f>IF($A137="",NA(),IF($C137="Strategy",$B137,NA()))</f>
      </c>
      <c r="J137">
        <f>IF($A137="",NA(),IF($C137="Strategy",2+$F137*0.023,NA()))</f>
      </c>
      <c r="K137">
        <f>IF($A137="",NA(),IF($C137="Deckbuilder",$B137,NA()))</f>
      </c>
      <c r="L137">
        <f>IF($A137="",NA(),IF($C137="Deckbuilder",3+$F137*0.023,NA()))</f>
      </c>
      <c r="M137">
        <f>IF($A137="",NA(),IF($C137="Traditional",$B137,NA()))</f>
      </c>
      <c r="N137">
        <f>IF($A137="",NA(),IF($C137="Traditional",4+$F137*0.023,NA()))</f>
      </c>
      <c r="O137">
        <f>IF($A137="","",$D137+ROW()/1000000)</f>
      </c>
      <c r="P137" t="str">
        <f>IF(OR($A137="",INDEX(games!$H:$H,ROW())=""),"",INDEX(games!$H:$H,ROW()))</f>
      </c>
      <c r="Q137">
        <f>IF(OR($A137="",$P137&lt;&gt;"Yes"),"",$D137+ROW()/1000000)</f>
      </c>
      <c r="T137">
        <f>IF($Y137="","",INDEX($B$2:$B$1500,$Y137))</f>
      </c>
      <c r="U137">
        <f>IF($Z137="","",INDEX($B$2:$B$1500,$Z137))</f>
      </c>
      <c r="V137">
        <f>IF(OR($T137="",$U137=""),"",$U137-$T137)</f>
      </c>
      <c r="W137" t="str">
        <f>IF(TRIM(INDEX(connections!$A:$A,ROW()))="","",TRIM(INDEX(connections!$A:$A,ROW())))</f>
      </c>
      <c r="X137" t="str">
        <f>IF($W137="","",TRIM(INDEX(connections!$B:$B,ROW())))</f>
      </c>
      <c r="Y137">
        <f>IF($W137="","",IFERROR(MATCH($W137,$A$2:$A$1500,0),""))</f>
      </c>
      <c r="Z137">
        <f>IF($X137="","",IFERROR(MATCH($X137,$A$2:$A$1500,0),""))</f>
      </c>
      <c r="AA137" t="str">
        <f>IF($Y137="","",INDEX($P$2:$P$1500,$Y137))</f>
      </c>
      <c r="AB137" t="str">
        <f>IF($Z137="","",INDEX($P$2:$P$1500,$Z137))</f>
      </c>
      <c r="AC137">
        <f>IF(AND($AA137="Yes",$AB137="Yes"),1,"")</f>
      </c>
      <c r="AD137">
        <f>IF(OR($Y137="",$Z137=""),"",IF(INDEX($C$2:$C$1500,$Y137)=INDEX($C$2:$C$1500,$Z137),0,1))</f>
      </c>
      <c r="AE137">
        <f>IF($AC137&lt;&gt;1,"",IF(AND(INDEX($AG$2:$AG$1500,$Y137)=1,INDEX($AG$2:$AG$1500,$Z137)=1),1,""))</f>
      </c>
      <c r="AG137">
        <f>IF($A137="","",COUNTIFS($W$2:$W$2500,$A137,$AB$2:$AB$2500,"Yes")+COUNTIFS($X$2:$X$2500,$A137,$AA$2:$AA$2500,"Yes"))</f>
      </c>
      <c r="AH137" t="str">
        <f>IF(OR($P137&lt;&gt;"Yes",N($AG137)=0),"",IF(AND($AG137=1,COUNTIFS($W$2:$W$2500,$A137,$AE$2:$AE$2500,1)+COUNTIFS($X$2:$X$2500,$A137,$AE$2:$AE$2500,1)&gt;0),"","Yes"))</f>
      </c>
      <c r="AI137">
        <f>IF($AH137="Yes",$AG137,"")</f>
      </c>
      <c r="AJ137">
        <f>IF($AI137="","",$AI137+ROW()/1000000)</f>
      </c>
      <c r="AK137">
        <f>IF(OR($A137="",$P137="Yes",N($AG137)=0),"",$AG137+ROW()/1000000)</f>
      </c>
      <c r="AL137" t="str">
        <f>IF($A137="","",INDEX(games!$J:$J,ROW())&amp;"")</f>
      </c>
    </row>
    <row r="138">
      <c r="A138" t="str">
        <f>IF(TRIM(INDEX(games!$A:$A,ROW()))="","",TRIM(INDEX(games!$A:$A,ROW())))</f>
      </c>
      <c r="B138">
        <f>IF(OR($A138="",INDEX(games!$B:$B,ROW())=""),"",INDEX(games!$B:$B,ROW()))</f>
      </c>
      <c r="C138" t="str">
        <f>IF(OR($A138="",INDEX(games!$C:$C,ROW())=""),"",INDEX(games!$C:$C,ROW()))</f>
      </c>
      <c r="D138">
        <f>IF($A138="","",COUNTIF($W$2:$W$2500,$A138)+COUNTIF($X$2:$X$2500,$A138))</f>
      </c>
      <c r="E138">
        <f>IF($A138="","",IFERROR(MATCH($C138,$R$2:$R$5,0),0))</f>
      </c>
      <c r="F138">
        <f>IF($A138="","",MOD(ROW(),34))</f>
      </c>
      <c r="G138">
        <f>IF($A138="",NA(),IF($C138="Action",$B138,NA()))</f>
      </c>
      <c r="H138">
        <f>IF($A138="",NA(),IF($C138="Action",1+$F138*0.023,NA()))</f>
      </c>
      <c r="I138">
        <f>IF($A138="",NA(),IF($C138="Strategy",$B138,NA()))</f>
      </c>
      <c r="J138">
        <f>IF($A138="",NA(),IF($C138="Strategy",2+$F138*0.023,NA()))</f>
      </c>
      <c r="K138">
        <f>IF($A138="",NA(),IF($C138="Deckbuilder",$B138,NA()))</f>
      </c>
      <c r="L138">
        <f>IF($A138="",NA(),IF($C138="Deckbuilder",3+$F138*0.023,NA()))</f>
      </c>
      <c r="M138">
        <f>IF($A138="",NA(),IF($C138="Traditional",$B138,NA()))</f>
      </c>
      <c r="N138">
        <f>IF($A138="",NA(),IF($C138="Traditional",4+$F138*0.023,NA()))</f>
      </c>
      <c r="O138">
        <f>IF($A138="","",$D138+ROW()/1000000)</f>
      </c>
      <c r="P138" t="str">
        <f>IF(OR($A138="",INDEX(games!$H:$H,ROW())=""),"",INDEX(games!$H:$H,ROW()))</f>
      </c>
      <c r="Q138">
        <f>IF(OR($A138="",$P138&lt;&gt;"Yes"),"",$D138+ROW()/1000000)</f>
      </c>
      <c r="T138">
        <f>IF($Y138="","",INDEX($B$2:$B$1500,$Y138))</f>
      </c>
      <c r="U138">
        <f>IF($Z138="","",INDEX($B$2:$B$1500,$Z138))</f>
      </c>
      <c r="V138">
        <f>IF(OR($T138="",$U138=""),"",$U138-$T138)</f>
      </c>
      <c r="W138" t="str">
        <f>IF(TRIM(INDEX(connections!$A:$A,ROW()))="","",TRIM(INDEX(connections!$A:$A,ROW())))</f>
      </c>
      <c r="X138" t="str">
        <f>IF($W138="","",TRIM(INDEX(connections!$B:$B,ROW())))</f>
      </c>
      <c r="Y138">
        <f>IF($W138="","",IFERROR(MATCH($W138,$A$2:$A$1500,0),""))</f>
      </c>
      <c r="Z138">
        <f>IF($X138="","",IFERROR(MATCH($X138,$A$2:$A$1500,0),""))</f>
      </c>
      <c r="AA138" t="str">
        <f>IF($Y138="","",INDEX($P$2:$P$1500,$Y138))</f>
      </c>
      <c r="AB138" t="str">
        <f>IF($Z138="","",INDEX($P$2:$P$1500,$Z138))</f>
      </c>
      <c r="AC138">
        <f>IF(AND($AA138="Yes",$AB138="Yes"),1,"")</f>
      </c>
      <c r="AD138">
        <f>IF(OR($Y138="",$Z138=""),"",IF(INDEX($C$2:$C$1500,$Y138)=INDEX($C$2:$C$1500,$Z138),0,1))</f>
      </c>
      <c r="AE138">
        <f>IF($AC138&lt;&gt;1,"",IF(AND(INDEX($AG$2:$AG$1500,$Y138)=1,INDEX($AG$2:$AG$1500,$Z138)=1),1,""))</f>
      </c>
      <c r="AG138">
        <f>IF($A138="","",COUNTIFS($W$2:$W$2500,$A138,$AB$2:$AB$2500,"Yes")+COUNTIFS($X$2:$X$2500,$A138,$AA$2:$AA$2500,"Yes"))</f>
      </c>
      <c r="AH138" t="str">
        <f>IF(OR($P138&lt;&gt;"Yes",N($AG138)=0),"",IF(AND($AG138=1,COUNTIFS($W$2:$W$2500,$A138,$AE$2:$AE$2500,1)+COUNTIFS($X$2:$X$2500,$A138,$AE$2:$AE$2500,1)&gt;0),"","Yes"))</f>
      </c>
      <c r="AI138">
        <f>IF($AH138="Yes",$AG138,"")</f>
      </c>
      <c r="AJ138">
        <f>IF($AI138="","",$AI138+ROW()/1000000)</f>
      </c>
      <c r="AK138">
        <f>IF(OR($A138="",$P138="Yes",N($AG138)=0),"",$AG138+ROW()/1000000)</f>
      </c>
      <c r="AL138" t="str">
        <f>IF($A138="","",INDEX(games!$J:$J,ROW())&amp;"")</f>
      </c>
    </row>
    <row r="139">
      <c r="A139" t="str">
        <f>IF(TRIM(INDEX(games!$A:$A,ROW()))="","",TRIM(INDEX(games!$A:$A,ROW())))</f>
      </c>
      <c r="B139">
        <f>IF(OR($A139="",INDEX(games!$B:$B,ROW())=""),"",INDEX(games!$B:$B,ROW()))</f>
      </c>
      <c r="C139" t="str">
        <f>IF(OR($A139="",INDEX(games!$C:$C,ROW())=""),"",INDEX(games!$C:$C,ROW()))</f>
      </c>
      <c r="D139">
        <f>IF($A139="","",COUNTIF($W$2:$W$2500,$A139)+COUNTIF($X$2:$X$2500,$A139))</f>
      </c>
      <c r="E139">
        <f>IF($A139="","",IFERROR(MATCH($C139,$R$2:$R$5,0),0))</f>
      </c>
      <c r="F139">
        <f>IF($A139="","",MOD(ROW(),34))</f>
      </c>
      <c r="G139">
        <f>IF($A139="",NA(),IF($C139="Action",$B139,NA()))</f>
      </c>
      <c r="H139">
        <f>IF($A139="",NA(),IF($C139="Action",1+$F139*0.023,NA()))</f>
      </c>
      <c r="I139">
        <f>IF($A139="",NA(),IF($C139="Strategy",$B139,NA()))</f>
      </c>
      <c r="J139">
        <f>IF($A139="",NA(),IF($C139="Strategy",2+$F139*0.023,NA()))</f>
      </c>
      <c r="K139">
        <f>IF($A139="",NA(),IF($C139="Deckbuilder",$B139,NA()))</f>
      </c>
      <c r="L139">
        <f>IF($A139="",NA(),IF($C139="Deckbuilder",3+$F139*0.023,NA()))</f>
      </c>
      <c r="M139">
        <f>IF($A139="",NA(),IF($C139="Traditional",$B139,NA()))</f>
      </c>
      <c r="N139">
        <f>IF($A139="",NA(),IF($C139="Traditional",4+$F139*0.023,NA()))</f>
      </c>
      <c r="O139">
        <f>IF($A139="","",$D139+ROW()/1000000)</f>
      </c>
      <c r="P139" t="str">
        <f>IF(OR($A139="",INDEX(games!$H:$H,ROW())=""),"",INDEX(games!$H:$H,ROW()))</f>
      </c>
      <c r="Q139">
        <f>IF(OR($A139="",$P139&lt;&gt;"Yes"),"",$D139+ROW()/1000000)</f>
      </c>
      <c r="T139">
        <f>IF($Y139="","",INDEX($B$2:$B$1500,$Y139))</f>
      </c>
      <c r="U139">
        <f>IF($Z139="","",INDEX($B$2:$B$1500,$Z139))</f>
      </c>
      <c r="V139">
        <f>IF(OR($T139="",$U139=""),"",$U139-$T139)</f>
      </c>
      <c r="W139" t="str">
        <f>IF(TRIM(INDEX(connections!$A:$A,ROW()))="","",TRIM(INDEX(connections!$A:$A,ROW())))</f>
      </c>
      <c r="X139" t="str">
        <f>IF($W139="","",TRIM(INDEX(connections!$B:$B,ROW())))</f>
      </c>
      <c r="Y139">
        <f>IF($W139="","",IFERROR(MATCH($W139,$A$2:$A$1500,0),""))</f>
      </c>
      <c r="Z139">
        <f>IF($X139="","",IFERROR(MATCH($X139,$A$2:$A$1500,0),""))</f>
      </c>
      <c r="AA139" t="str">
        <f>IF($Y139="","",INDEX($P$2:$P$1500,$Y139))</f>
      </c>
      <c r="AB139" t="str">
        <f>IF($Z139="","",INDEX($P$2:$P$1500,$Z139))</f>
      </c>
      <c r="AC139">
        <f>IF(AND($AA139="Yes",$AB139="Yes"),1,"")</f>
      </c>
      <c r="AD139">
        <f>IF(OR($Y139="",$Z139=""),"",IF(INDEX($C$2:$C$1500,$Y139)=INDEX($C$2:$C$1500,$Z139),0,1))</f>
      </c>
      <c r="AE139">
        <f>IF($AC139&lt;&gt;1,"",IF(AND(INDEX($AG$2:$AG$1500,$Y139)=1,INDEX($AG$2:$AG$1500,$Z139)=1),1,""))</f>
      </c>
      <c r="AG139">
        <f>IF($A139="","",COUNTIFS($W$2:$W$2500,$A139,$AB$2:$AB$2500,"Yes")+COUNTIFS($X$2:$X$2500,$A139,$AA$2:$AA$2500,"Yes"))</f>
      </c>
      <c r="AH139" t="str">
        <f>IF(OR($P139&lt;&gt;"Yes",N($AG139)=0),"",IF(AND($AG139=1,COUNTIFS($W$2:$W$2500,$A139,$AE$2:$AE$2500,1)+COUNTIFS($X$2:$X$2500,$A139,$AE$2:$AE$2500,1)&gt;0),"","Yes"))</f>
      </c>
      <c r="AI139">
        <f>IF($AH139="Yes",$AG139,"")</f>
      </c>
      <c r="AJ139">
        <f>IF($AI139="","",$AI139+ROW()/1000000)</f>
      </c>
      <c r="AK139">
        <f>IF(OR($A139="",$P139="Yes",N($AG139)=0),"",$AG139+ROW()/1000000)</f>
      </c>
      <c r="AL139" t="str">
        <f>IF($A139="","",INDEX(games!$J:$J,ROW())&amp;"")</f>
      </c>
    </row>
    <row r="140">
      <c r="A140" t="str">
        <f>IF(TRIM(INDEX(games!$A:$A,ROW()))="","",TRIM(INDEX(games!$A:$A,ROW())))</f>
      </c>
      <c r="B140">
        <f>IF(OR($A140="",INDEX(games!$B:$B,ROW())=""),"",INDEX(games!$B:$B,ROW()))</f>
      </c>
      <c r="C140" t="str">
        <f>IF(OR($A140="",INDEX(games!$C:$C,ROW())=""),"",INDEX(games!$C:$C,ROW()))</f>
      </c>
      <c r="D140">
        <f>IF($A140="","",COUNTIF($W$2:$W$2500,$A140)+COUNTIF($X$2:$X$2500,$A140))</f>
      </c>
      <c r="E140">
        <f>IF($A140="","",IFERROR(MATCH($C140,$R$2:$R$5,0),0))</f>
      </c>
      <c r="F140">
        <f>IF($A140="","",MOD(ROW(),34))</f>
      </c>
      <c r="G140">
        <f>IF($A140="",NA(),IF($C140="Action",$B140,NA()))</f>
      </c>
      <c r="H140">
        <f>IF($A140="",NA(),IF($C140="Action",1+$F140*0.023,NA()))</f>
      </c>
      <c r="I140">
        <f>IF($A140="",NA(),IF($C140="Strategy",$B140,NA()))</f>
      </c>
      <c r="J140">
        <f>IF($A140="",NA(),IF($C140="Strategy",2+$F140*0.023,NA()))</f>
      </c>
      <c r="K140">
        <f>IF($A140="",NA(),IF($C140="Deckbuilder",$B140,NA()))</f>
      </c>
      <c r="L140">
        <f>IF($A140="",NA(),IF($C140="Deckbuilder",3+$F140*0.023,NA()))</f>
      </c>
      <c r="M140">
        <f>IF($A140="",NA(),IF($C140="Traditional",$B140,NA()))</f>
      </c>
      <c r="N140">
        <f>IF($A140="",NA(),IF($C140="Traditional",4+$F140*0.023,NA()))</f>
      </c>
      <c r="O140">
        <f>IF($A140="","",$D140+ROW()/1000000)</f>
      </c>
      <c r="P140" t="str">
        <f>IF(OR($A140="",INDEX(games!$H:$H,ROW())=""),"",INDEX(games!$H:$H,ROW()))</f>
      </c>
      <c r="Q140">
        <f>IF(OR($A140="",$P140&lt;&gt;"Yes"),"",$D140+ROW()/1000000)</f>
      </c>
      <c r="T140">
        <f>IF($Y140="","",INDEX($B$2:$B$1500,$Y140))</f>
      </c>
      <c r="U140">
        <f>IF($Z140="","",INDEX($B$2:$B$1500,$Z140))</f>
      </c>
      <c r="V140">
        <f>IF(OR($T140="",$U140=""),"",$U140-$T140)</f>
      </c>
      <c r="W140" t="str">
        <f>IF(TRIM(INDEX(connections!$A:$A,ROW()))="","",TRIM(INDEX(connections!$A:$A,ROW())))</f>
      </c>
      <c r="X140" t="str">
        <f>IF($W140="","",TRIM(INDEX(connections!$B:$B,ROW())))</f>
      </c>
      <c r="Y140">
        <f>IF($W140="","",IFERROR(MATCH($W140,$A$2:$A$1500,0),""))</f>
      </c>
      <c r="Z140">
        <f>IF($X140="","",IFERROR(MATCH($X140,$A$2:$A$1500,0),""))</f>
      </c>
      <c r="AA140" t="str">
        <f>IF($Y140="","",INDEX($P$2:$P$1500,$Y140))</f>
      </c>
      <c r="AB140" t="str">
        <f>IF($Z140="","",INDEX($P$2:$P$1500,$Z140))</f>
      </c>
      <c r="AC140">
        <f>IF(AND($AA140="Yes",$AB140="Yes"),1,"")</f>
      </c>
      <c r="AD140">
        <f>IF(OR($Y140="",$Z140=""),"",IF(INDEX($C$2:$C$1500,$Y140)=INDEX($C$2:$C$1500,$Z140),0,1))</f>
      </c>
      <c r="AE140">
        <f>IF($AC140&lt;&gt;1,"",IF(AND(INDEX($AG$2:$AG$1500,$Y140)=1,INDEX($AG$2:$AG$1500,$Z140)=1),1,""))</f>
      </c>
      <c r="AG140">
        <f>IF($A140="","",COUNTIFS($W$2:$W$2500,$A140,$AB$2:$AB$2500,"Yes")+COUNTIFS($X$2:$X$2500,$A140,$AA$2:$AA$2500,"Yes"))</f>
      </c>
      <c r="AH140" t="str">
        <f>IF(OR($P140&lt;&gt;"Yes",N($AG140)=0),"",IF(AND($AG140=1,COUNTIFS($W$2:$W$2500,$A140,$AE$2:$AE$2500,1)+COUNTIFS($X$2:$X$2500,$A140,$AE$2:$AE$2500,1)&gt;0),"","Yes"))</f>
      </c>
      <c r="AI140">
        <f>IF($AH140="Yes",$AG140,"")</f>
      </c>
      <c r="AJ140">
        <f>IF($AI140="","",$AI140+ROW()/1000000)</f>
      </c>
      <c r="AK140">
        <f>IF(OR($A140="",$P140="Yes",N($AG140)=0),"",$AG140+ROW()/1000000)</f>
      </c>
      <c r="AL140" t="str">
        <f>IF($A140="","",INDEX(games!$J:$J,ROW())&amp;"")</f>
      </c>
    </row>
    <row r="141">
      <c r="A141" t="str">
        <f>IF(TRIM(INDEX(games!$A:$A,ROW()))="","",TRIM(INDEX(games!$A:$A,ROW())))</f>
      </c>
      <c r="B141">
        <f>IF(OR($A141="",INDEX(games!$B:$B,ROW())=""),"",INDEX(games!$B:$B,ROW()))</f>
      </c>
      <c r="C141" t="str">
        <f>IF(OR($A141="",INDEX(games!$C:$C,ROW())=""),"",INDEX(games!$C:$C,ROW()))</f>
      </c>
      <c r="D141">
        <f>IF($A141="","",COUNTIF($W$2:$W$2500,$A141)+COUNTIF($X$2:$X$2500,$A141))</f>
      </c>
      <c r="E141">
        <f>IF($A141="","",IFERROR(MATCH($C141,$R$2:$R$5,0),0))</f>
      </c>
      <c r="F141">
        <f>IF($A141="","",MOD(ROW(),34))</f>
      </c>
      <c r="G141">
        <f>IF($A141="",NA(),IF($C141="Action",$B141,NA()))</f>
      </c>
      <c r="H141">
        <f>IF($A141="",NA(),IF($C141="Action",1+$F141*0.023,NA()))</f>
      </c>
      <c r="I141">
        <f>IF($A141="",NA(),IF($C141="Strategy",$B141,NA()))</f>
      </c>
      <c r="J141">
        <f>IF($A141="",NA(),IF($C141="Strategy",2+$F141*0.023,NA()))</f>
      </c>
      <c r="K141">
        <f>IF($A141="",NA(),IF($C141="Deckbuilder",$B141,NA()))</f>
      </c>
      <c r="L141">
        <f>IF($A141="",NA(),IF($C141="Deckbuilder",3+$F141*0.023,NA()))</f>
      </c>
      <c r="M141">
        <f>IF($A141="",NA(),IF($C141="Traditional",$B141,NA()))</f>
      </c>
      <c r="N141">
        <f>IF($A141="",NA(),IF($C141="Traditional",4+$F141*0.023,NA()))</f>
      </c>
      <c r="O141">
        <f>IF($A141="","",$D141+ROW()/1000000)</f>
      </c>
      <c r="P141" t="str">
        <f>IF(OR($A141="",INDEX(games!$H:$H,ROW())=""),"",INDEX(games!$H:$H,ROW()))</f>
      </c>
      <c r="Q141">
        <f>IF(OR($A141="",$P141&lt;&gt;"Yes"),"",$D141+ROW()/1000000)</f>
      </c>
      <c r="T141">
        <f>IF($Y141="","",INDEX($B$2:$B$1500,$Y141))</f>
      </c>
      <c r="U141">
        <f>IF($Z141="","",INDEX($B$2:$B$1500,$Z141))</f>
      </c>
      <c r="V141">
        <f>IF(OR($T141="",$U141=""),"",$U141-$T141)</f>
      </c>
      <c r="W141" t="str">
        <f>IF(TRIM(INDEX(connections!$A:$A,ROW()))="","",TRIM(INDEX(connections!$A:$A,ROW())))</f>
      </c>
      <c r="X141" t="str">
        <f>IF($W141="","",TRIM(INDEX(connections!$B:$B,ROW())))</f>
      </c>
      <c r="Y141">
        <f>IF($W141="","",IFERROR(MATCH($W141,$A$2:$A$1500,0),""))</f>
      </c>
      <c r="Z141">
        <f>IF($X141="","",IFERROR(MATCH($X141,$A$2:$A$1500,0),""))</f>
      </c>
      <c r="AA141" t="str">
        <f>IF($Y141="","",INDEX($P$2:$P$1500,$Y141))</f>
      </c>
      <c r="AB141" t="str">
        <f>IF($Z141="","",INDEX($P$2:$P$1500,$Z141))</f>
      </c>
      <c r="AC141">
        <f>IF(AND($AA141="Yes",$AB141="Yes"),1,"")</f>
      </c>
      <c r="AD141">
        <f>IF(OR($Y141="",$Z141=""),"",IF(INDEX($C$2:$C$1500,$Y141)=INDEX($C$2:$C$1500,$Z141),0,1))</f>
      </c>
      <c r="AE141">
        <f>IF($AC141&lt;&gt;1,"",IF(AND(INDEX($AG$2:$AG$1500,$Y141)=1,INDEX($AG$2:$AG$1500,$Z141)=1),1,""))</f>
      </c>
      <c r="AG141">
        <f>IF($A141="","",COUNTIFS($W$2:$W$2500,$A141,$AB$2:$AB$2500,"Yes")+COUNTIFS($X$2:$X$2500,$A141,$AA$2:$AA$2500,"Yes"))</f>
      </c>
      <c r="AH141" t="str">
        <f>IF(OR($P141&lt;&gt;"Yes",N($AG141)=0),"",IF(AND($AG141=1,COUNTIFS($W$2:$W$2500,$A141,$AE$2:$AE$2500,1)+COUNTIFS($X$2:$X$2500,$A141,$AE$2:$AE$2500,1)&gt;0),"","Yes"))</f>
      </c>
      <c r="AI141">
        <f>IF($AH141="Yes",$AG141,"")</f>
      </c>
      <c r="AJ141">
        <f>IF($AI141="","",$AI141+ROW()/1000000)</f>
      </c>
      <c r="AK141">
        <f>IF(OR($A141="",$P141="Yes",N($AG141)=0),"",$AG141+ROW()/1000000)</f>
      </c>
      <c r="AL141" t="str">
        <f>IF($A141="","",INDEX(games!$J:$J,ROW())&amp;"")</f>
      </c>
    </row>
    <row r="142">
      <c r="A142" t="str">
        <f>IF(TRIM(INDEX(games!$A:$A,ROW()))="","",TRIM(INDEX(games!$A:$A,ROW())))</f>
      </c>
      <c r="B142">
        <f>IF(OR($A142="",INDEX(games!$B:$B,ROW())=""),"",INDEX(games!$B:$B,ROW()))</f>
      </c>
      <c r="C142" t="str">
        <f>IF(OR($A142="",INDEX(games!$C:$C,ROW())=""),"",INDEX(games!$C:$C,ROW()))</f>
      </c>
      <c r="D142">
        <f>IF($A142="","",COUNTIF($W$2:$W$2500,$A142)+COUNTIF($X$2:$X$2500,$A142))</f>
      </c>
      <c r="E142">
        <f>IF($A142="","",IFERROR(MATCH($C142,$R$2:$R$5,0),0))</f>
      </c>
      <c r="F142">
        <f>IF($A142="","",MOD(ROW(),34))</f>
      </c>
      <c r="G142">
        <f>IF($A142="",NA(),IF($C142="Action",$B142,NA()))</f>
      </c>
      <c r="H142">
        <f>IF($A142="",NA(),IF($C142="Action",1+$F142*0.023,NA()))</f>
      </c>
      <c r="I142">
        <f>IF($A142="",NA(),IF($C142="Strategy",$B142,NA()))</f>
      </c>
      <c r="J142">
        <f>IF($A142="",NA(),IF($C142="Strategy",2+$F142*0.023,NA()))</f>
      </c>
      <c r="K142">
        <f>IF($A142="",NA(),IF($C142="Deckbuilder",$B142,NA()))</f>
      </c>
      <c r="L142">
        <f>IF($A142="",NA(),IF($C142="Deckbuilder",3+$F142*0.023,NA()))</f>
      </c>
      <c r="M142">
        <f>IF($A142="",NA(),IF($C142="Traditional",$B142,NA()))</f>
      </c>
      <c r="N142">
        <f>IF($A142="",NA(),IF($C142="Traditional",4+$F142*0.023,NA()))</f>
      </c>
      <c r="O142">
        <f>IF($A142="","",$D142+ROW()/1000000)</f>
      </c>
      <c r="P142" t="str">
        <f>IF(OR($A142="",INDEX(games!$H:$H,ROW())=""),"",INDEX(games!$H:$H,ROW()))</f>
      </c>
      <c r="Q142">
        <f>IF(OR($A142="",$P142&lt;&gt;"Yes"),"",$D142+ROW()/1000000)</f>
      </c>
      <c r="T142">
        <f>IF($Y142="","",INDEX($B$2:$B$1500,$Y142))</f>
      </c>
      <c r="U142">
        <f>IF($Z142="","",INDEX($B$2:$B$1500,$Z142))</f>
      </c>
      <c r="V142">
        <f>IF(OR($T142="",$U142=""),"",$U142-$T142)</f>
      </c>
      <c r="W142" t="str">
        <f>IF(TRIM(INDEX(connections!$A:$A,ROW()))="","",TRIM(INDEX(connections!$A:$A,ROW())))</f>
      </c>
      <c r="X142" t="str">
        <f>IF($W142="","",TRIM(INDEX(connections!$B:$B,ROW())))</f>
      </c>
      <c r="Y142">
        <f>IF($W142="","",IFERROR(MATCH($W142,$A$2:$A$1500,0),""))</f>
      </c>
      <c r="Z142">
        <f>IF($X142="","",IFERROR(MATCH($X142,$A$2:$A$1500,0),""))</f>
      </c>
      <c r="AA142" t="str">
        <f>IF($Y142="","",INDEX($P$2:$P$1500,$Y142))</f>
      </c>
      <c r="AB142" t="str">
        <f>IF($Z142="","",INDEX($P$2:$P$1500,$Z142))</f>
      </c>
      <c r="AC142">
        <f>IF(AND($AA142="Yes",$AB142="Yes"),1,"")</f>
      </c>
      <c r="AD142">
        <f>IF(OR($Y142="",$Z142=""),"",IF(INDEX($C$2:$C$1500,$Y142)=INDEX($C$2:$C$1500,$Z142),0,1))</f>
      </c>
      <c r="AE142">
        <f>IF($AC142&lt;&gt;1,"",IF(AND(INDEX($AG$2:$AG$1500,$Y142)=1,INDEX($AG$2:$AG$1500,$Z142)=1),1,""))</f>
      </c>
      <c r="AG142">
        <f>IF($A142="","",COUNTIFS($W$2:$W$2500,$A142,$AB$2:$AB$2500,"Yes")+COUNTIFS($X$2:$X$2500,$A142,$AA$2:$AA$2500,"Yes"))</f>
      </c>
      <c r="AH142" t="str">
        <f>IF(OR($P142&lt;&gt;"Yes",N($AG142)=0),"",IF(AND($AG142=1,COUNTIFS($W$2:$W$2500,$A142,$AE$2:$AE$2500,1)+COUNTIFS($X$2:$X$2500,$A142,$AE$2:$AE$2500,1)&gt;0),"","Yes"))</f>
      </c>
      <c r="AI142">
        <f>IF($AH142="Yes",$AG142,"")</f>
      </c>
      <c r="AJ142">
        <f>IF($AI142="","",$AI142+ROW()/1000000)</f>
      </c>
      <c r="AK142">
        <f>IF(OR($A142="",$P142="Yes",N($AG142)=0),"",$AG142+ROW()/1000000)</f>
      </c>
      <c r="AL142" t="str">
        <f>IF($A142="","",INDEX(games!$J:$J,ROW())&amp;"")</f>
      </c>
    </row>
    <row r="143">
      <c r="A143" t="str">
        <f>IF(TRIM(INDEX(games!$A:$A,ROW()))="","",TRIM(INDEX(games!$A:$A,ROW())))</f>
      </c>
      <c r="B143">
        <f>IF(OR($A143="",INDEX(games!$B:$B,ROW())=""),"",INDEX(games!$B:$B,ROW()))</f>
      </c>
      <c r="C143" t="str">
        <f>IF(OR($A143="",INDEX(games!$C:$C,ROW())=""),"",INDEX(games!$C:$C,ROW()))</f>
      </c>
      <c r="D143">
        <f>IF($A143="","",COUNTIF($W$2:$W$2500,$A143)+COUNTIF($X$2:$X$2500,$A143))</f>
      </c>
      <c r="E143">
        <f>IF($A143="","",IFERROR(MATCH($C143,$R$2:$R$5,0),0))</f>
      </c>
      <c r="F143">
        <f>IF($A143="","",MOD(ROW(),34))</f>
      </c>
      <c r="G143">
        <f>IF($A143="",NA(),IF($C143="Action",$B143,NA()))</f>
      </c>
      <c r="H143">
        <f>IF($A143="",NA(),IF($C143="Action",1+$F143*0.023,NA()))</f>
      </c>
      <c r="I143">
        <f>IF($A143="",NA(),IF($C143="Strategy",$B143,NA()))</f>
      </c>
      <c r="J143">
        <f>IF($A143="",NA(),IF($C143="Strategy",2+$F143*0.023,NA()))</f>
      </c>
      <c r="K143">
        <f>IF($A143="",NA(),IF($C143="Deckbuilder",$B143,NA()))</f>
      </c>
      <c r="L143">
        <f>IF($A143="",NA(),IF($C143="Deckbuilder",3+$F143*0.023,NA()))</f>
      </c>
      <c r="M143">
        <f>IF($A143="",NA(),IF($C143="Traditional",$B143,NA()))</f>
      </c>
      <c r="N143">
        <f>IF($A143="",NA(),IF($C143="Traditional",4+$F143*0.023,NA()))</f>
      </c>
      <c r="O143">
        <f>IF($A143="","",$D143+ROW()/1000000)</f>
      </c>
      <c r="P143" t="str">
        <f>IF(OR($A143="",INDEX(games!$H:$H,ROW())=""),"",INDEX(games!$H:$H,ROW()))</f>
      </c>
      <c r="Q143">
        <f>IF(OR($A143="",$P143&lt;&gt;"Yes"),"",$D143+ROW()/1000000)</f>
      </c>
      <c r="T143">
        <f>IF($Y143="","",INDEX($B$2:$B$1500,$Y143))</f>
      </c>
      <c r="U143">
        <f>IF($Z143="","",INDEX($B$2:$B$1500,$Z143))</f>
      </c>
      <c r="V143">
        <f>IF(OR($T143="",$U143=""),"",$U143-$T143)</f>
      </c>
      <c r="W143" t="str">
        <f>IF(TRIM(INDEX(connections!$A:$A,ROW()))="","",TRIM(INDEX(connections!$A:$A,ROW())))</f>
      </c>
      <c r="X143" t="str">
        <f>IF($W143="","",TRIM(INDEX(connections!$B:$B,ROW())))</f>
      </c>
      <c r="Y143">
        <f>IF($W143="","",IFERROR(MATCH($W143,$A$2:$A$1500,0),""))</f>
      </c>
      <c r="Z143">
        <f>IF($X143="","",IFERROR(MATCH($X143,$A$2:$A$1500,0),""))</f>
      </c>
      <c r="AA143" t="str">
        <f>IF($Y143="","",INDEX($P$2:$P$1500,$Y143))</f>
      </c>
      <c r="AB143" t="str">
        <f>IF($Z143="","",INDEX($P$2:$P$1500,$Z143))</f>
      </c>
      <c r="AC143">
        <f>IF(AND($AA143="Yes",$AB143="Yes"),1,"")</f>
      </c>
      <c r="AD143">
        <f>IF(OR($Y143="",$Z143=""),"",IF(INDEX($C$2:$C$1500,$Y143)=INDEX($C$2:$C$1500,$Z143),0,1))</f>
      </c>
      <c r="AE143">
        <f>IF($AC143&lt;&gt;1,"",IF(AND(INDEX($AG$2:$AG$1500,$Y143)=1,INDEX($AG$2:$AG$1500,$Z143)=1),1,""))</f>
      </c>
      <c r="AG143">
        <f>IF($A143="","",COUNTIFS($W$2:$W$2500,$A143,$AB$2:$AB$2500,"Yes")+COUNTIFS($X$2:$X$2500,$A143,$AA$2:$AA$2500,"Yes"))</f>
      </c>
      <c r="AH143" t="str">
        <f>IF(OR($P143&lt;&gt;"Yes",N($AG143)=0),"",IF(AND($AG143=1,COUNTIFS($W$2:$W$2500,$A143,$AE$2:$AE$2500,1)+COUNTIFS($X$2:$X$2500,$A143,$AE$2:$AE$2500,1)&gt;0),"","Yes"))</f>
      </c>
      <c r="AI143">
        <f>IF($AH143="Yes",$AG143,"")</f>
      </c>
      <c r="AJ143">
        <f>IF($AI143="","",$AI143+ROW()/1000000)</f>
      </c>
      <c r="AK143">
        <f>IF(OR($A143="",$P143="Yes",N($AG143)=0),"",$AG143+ROW()/1000000)</f>
      </c>
      <c r="AL143" t="str">
        <f>IF($A143="","",INDEX(games!$J:$J,ROW())&amp;"")</f>
      </c>
    </row>
    <row r="144">
      <c r="A144" t="str">
        <f>IF(TRIM(INDEX(games!$A:$A,ROW()))="","",TRIM(INDEX(games!$A:$A,ROW())))</f>
      </c>
      <c r="B144">
        <f>IF(OR($A144="",INDEX(games!$B:$B,ROW())=""),"",INDEX(games!$B:$B,ROW()))</f>
      </c>
      <c r="C144" t="str">
        <f>IF(OR($A144="",INDEX(games!$C:$C,ROW())=""),"",INDEX(games!$C:$C,ROW()))</f>
      </c>
      <c r="D144">
        <f>IF($A144="","",COUNTIF($W$2:$W$2500,$A144)+COUNTIF($X$2:$X$2500,$A144))</f>
      </c>
      <c r="E144">
        <f>IF($A144="","",IFERROR(MATCH($C144,$R$2:$R$5,0),0))</f>
      </c>
      <c r="F144">
        <f>IF($A144="","",MOD(ROW(),34))</f>
      </c>
      <c r="G144">
        <f>IF($A144="",NA(),IF($C144="Action",$B144,NA()))</f>
      </c>
      <c r="H144">
        <f>IF($A144="",NA(),IF($C144="Action",1+$F144*0.023,NA()))</f>
      </c>
      <c r="I144">
        <f>IF($A144="",NA(),IF($C144="Strategy",$B144,NA()))</f>
      </c>
      <c r="J144">
        <f>IF($A144="",NA(),IF($C144="Strategy",2+$F144*0.023,NA()))</f>
      </c>
      <c r="K144">
        <f>IF($A144="",NA(),IF($C144="Deckbuilder",$B144,NA()))</f>
      </c>
      <c r="L144">
        <f>IF($A144="",NA(),IF($C144="Deckbuilder",3+$F144*0.023,NA()))</f>
      </c>
      <c r="M144">
        <f>IF($A144="",NA(),IF($C144="Traditional",$B144,NA()))</f>
      </c>
      <c r="N144">
        <f>IF($A144="",NA(),IF($C144="Traditional",4+$F144*0.023,NA()))</f>
      </c>
      <c r="O144">
        <f>IF($A144="","",$D144+ROW()/1000000)</f>
      </c>
      <c r="P144" t="str">
        <f>IF(OR($A144="",INDEX(games!$H:$H,ROW())=""),"",INDEX(games!$H:$H,ROW()))</f>
      </c>
      <c r="Q144">
        <f>IF(OR($A144="",$P144&lt;&gt;"Yes"),"",$D144+ROW()/1000000)</f>
      </c>
      <c r="T144">
        <f>IF($Y144="","",INDEX($B$2:$B$1500,$Y144))</f>
      </c>
      <c r="U144">
        <f>IF($Z144="","",INDEX($B$2:$B$1500,$Z144))</f>
      </c>
      <c r="V144">
        <f>IF(OR($T144="",$U144=""),"",$U144-$T144)</f>
      </c>
      <c r="W144" t="str">
        <f>IF(TRIM(INDEX(connections!$A:$A,ROW()))="","",TRIM(INDEX(connections!$A:$A,ROW())))</f>
      </c>
      <c r="X144" t="str">
        <f>IF($W144="","",TRIM(INDEX(connections!$B:$B,ROW())))</f>
      </c>
      <c r="Y144">
        <f>IF($W144="","",IFERROR(MATCH($W144,$A$2:$A$1500,0),""))</f>
      </c>
      <c r="Z144">
        <f>IF($X144="","",IFERROR(MATCH($X144,$A$2:$A$1500,0),""))</f>
      </c>
      <c r="AA144" t="str">
        <f>IF($Y144="","",INDEX($P$2:$P$1500,$Y144))</f>
      </c>
      <c r="AB144" t="str">
        <f>IF($Z144="","",INDEX($P$2:$P$1500,$Z144))</f>
      </c>
      <c r="AC144">
        <f>IF(AND($AA144="Yes",$AB144="Yes"),1,"")</f>
      </c>
      <c r="AD144">
        <f>IF(OR($Y144="",$Z144=""),"",IF(INDEX($C$2:$C$1500,$Y144)=INDEX($C$2:$C$1500,$Z144),0,1))</f>
      </c>
      <c r="AE144">
        <f>IF($AC144&lt;&gt;1,"",IF(AND(INDEX($AG$2:$AG$1500,$Y144)=1,INDEX($AG$2:$AG$1500,$Z144)=1),1,""))</f>
      </c>
      <c r="AG144">
        <f>IF($A144="","",COUNTIFS($W$2:$W$2500,$A144,$AB$2:$AB$2500,"Yes")+COUNTIFS($X$2:$X$2500,$A144,$AA$2:$AA$2500,"Yes"))</f>
      </c>
      <c r="AH144" t="str">
        <f>IF(OR($P144&lt;&gt;"Yes",N($AG144)=0),"",IF(AND($AG144=1,COUNTIFS($W$2:$W$2500,$A144,$AE$2:$AE$2500,1)+COUNTIFS($X$2:$X$2500,$A144,$AE$2:$AE$2500,1)&gt;0),"","Yes"))</f>
      </c>
      <c r="AI144">
        <f>IF($AH144="Yes",$AG144,"")</f>
      </c>
      <c r="AJ144">
        <f>IF($AI144="","",$AI144+ROW()/1000000)</f>
      </c>
      <c r="AK144">
        <f>IF(OR($A144="",$P144="Yes",N($AG144)=0),"",$AG144+ROW()/1000000)</f>
      </c>
      <c r="AL144" t="str">
        <f>IF($A144="","",INDEX(games!$J:$J,ROW())&amp;"")</f>
      </c>
    </row>
    <row r="145">
      <c r="A145" t="str">
        <f>IF(TRIM(INDEX(games!$A:$A,ROW()))="","",TRIM(INDEX(games!$A:$A,ROW())))</f>
      </c>
      <c r="B145">
        <f>IF(OR($A145="",INDEX(games!$B:$B,ROW())=""),"",INDEX(games!$B:$B,ROW()))</f>
      </c>
      <c r="C145" t="str">
        <f>IF(OR($A145="",INDEX(games!$C:$C,ROW())=""),"",INDEX(games!$C:$C,ROW()))</f>
      </c>
      <c r="D145">
        <f>IF($A145="","",COUNTIF($W$2:$W$2500,$A145)+COUNTIF($X$2:$X$2500,$A145))</f>
      </c>
      <c r="E145">
        <f>IF($A145="","",IFERROR(MATCH($C145,$R$2:$R$5,0),0))</f>
      </c>
      <c r="F145">
        <f>IF($A145="","",MOD(ROW(),34))</f>
      </c>
      <c r="G145">
        <f>IF($A145="",NA(),IF($C145="Action",$B145,NA()))</f>
      </c>
      <c r="H145">
        <f>IF($A145="",NA(),IF($C145="Action",1+$F145*0.023,NA()))</f>
      </c>
      <c r="I145">
        <f>IF($A145="",NA(),IF($C145="Strategy",$B145,NA()))</f>
      </c>
      <c r="J145">
        <f>IF($A145="",NA(),IF($C145="Strategy",2+$F145*0.023,NA()))</f>
      </c>
      <c r="K145">
        <f>IF($A145="",NA(),IF($C145="Deckbuilder",$B145,NA()))</f>
      </c>
      <c r="L145">
        <f>IF($A145="",NA(),IF($C145="Deckbuilder",3+$F145*0.023,NA()))</f>
      </c>
      <c r="M145">
        <f>IF($A145="",NA(),IF($C145="Traditional",$B145,NA()))</f>
      </c>
      <c r="N145">
        <f>IF($A145="",NA(),IF($C145="Traditional",4+$F145*0.023,NA()))</f>
      </c>
      <c r="O145">
        <f>IF($A145="","",$D145+ROW()/1000000)</f>
      </c>
      <c r="P145" t="str">
        <f>IF(OR($A145="",INDEX(games!$H:$H,ROW())=""),"",INDEX(games!$H:$H,ROW()))</f>
      </c>
      <c r="Q145">
        <f>IF(OR($A145="",$P145&lt;&gt;"Yes"),"",$D145+ROW()/1000000)</f>
      </c>
      <c r="T145">
        <f>IF($Y145="","",INDEX($B$2:$B$1500,$Y145))</f>
      </c>
      <c r="U145">
        <f>IF($Z145="","",INDEX($B$2:$B$1500,$Z145))</f>
      </c>
      <c r="V145">
        <f>IF(OR($T145="",$U145=""),"",$U145-$T145)</f>
      </c>
      <c r="W145" t="str">
        <f>IF(TRIM(INDEX(connections!$A:$A,ROW()))="","",TRIM(INDEX(connections!$A:$A,ROW())))</f>
      </c>
      <c r="X145" t="str">
        <f>IF($W145="","",TRIM(INDEX(connections!$B:$B,ROW())))</f>
      </c>
      <c r="Y145">
        <f>IF($W145="","",IFERROR(MATCH($W145,$A$2:$A$1500,0),""))</f>
      </c>
      <c r="Z145">
        <f>IF($X145="","",IFERROR(MATCH($X145,$A$2:$A$1500,0),""))</f>
      </c>
      <c r="AA145" t="str">
        <f>IF($Y145="","",INDEX($P$2:$P$1500,$Y145))</f>
      </c>
      <c r="AB145" t="str">
        <f>IF($Z145="","",INDEX($P$2:$P$1500,$Z145))</f>
      </c>
      <c r="AC145">
        <f>IF(AND($AA145="Yes",$AB145="Yes"),1,"")</f>
      </c>
      <c r="AD145">
        <f>IF(OR($Y145="",$Z145=""),"",IF(INDEX($C$2:$C$1500,$Y145)=INDEX($C$2:$C$1500,$Z145),0,1))</f>
      </c>
      <c r="AE145">
        <f>IF($AC145&lt;&gt;1,"",IF(AND(INDEX($AG$2:$AG$1500,$Y145)=1,INDEX($AG$2:$AG$1500,$Z145)=1),1,""))</f>
      </c>
      <c r="AG145">
        <f>IF($A145="","",COUNTIFS($W$2:$W$2500,$A145,$AB$2:$AB$2500,"Yes")+COUNTIFS($X$2:$X$2500,$A145,$AA$2:$AA$2500,"Yes"))</f>
      </c>
      <c r="AH145" t="str">
        <f>IF(OR($P145&lt;&gt;"Yes",N($AG145)=0),"",IF(AND($AG145=1,COUNTIFS($W$2:$W$2500,$A145,$AE$2:$AE$2500,1)+COUNTIFS($X$2:$X$2500,$A145,$AE$2:$AE$2500,1)&gt;0),"","Yes"))</f>
      </c>
      <c r="AI145">
        <f>IF($AH145="Yes",$AG145,"")</f>
      </c>
      <c r="AJ145">
        <f>IF($AI145="","",$AI145+ROW()/1000000)</f>
      </c>
      <c r="AK145">
        <f>IF(OR($A145="",$P145="Yes",N($AG145)=0),"",$AG145+ROW()/1000000)</f>
      </c>
      <c r="AL145" t="str">
        <f>IF($A145="","",INDEX(games!$J:$J,ROW())&amp;"")</f>
      </c>
    </row>
    <row r="146">
      <c r="A146" t="str">
        <f>IF(TRIM(INDEX(games!$A:$A,ROW()))="","",TRIM(INDEX(games!$A:$A,ROW())))</f>
      </c>
      <c r="B146">
        <f>IF(OR($A146="",INDEX(games!$B:$B,ROW())=""),"",INDEX(games!$B:$B,ROW()))</f>
      </c>
      <c r="C146" t="str">
        <f>IF(OR($A146="",INDEX(games!$C:$C,ROW())=""),"",INDEX(games!$C:$C,ROW()))</f>
      </c>
      <c r="D146">
        <f>IF($A146="","",COUNTIF($W$2:$W$2500,$A146)+COUNTIF($X$2:$X$2500,$A146))</f>
      </c>
      <c r="E146">
        <f>IF($A146="","",IFERROR(MATCH($C146,$R$2:$R$5,0),0))</f>
      </c>
      <c r="F146">
        <f>IF($A146="","",MOD(ROW(),34))</f>
      </c>
      <c r="G146">
        <f>IF($A146="",NA(),IF($C146="Action",$B146,NA()))</f>
      </c>
      <c r="H146">
        <f>IF($A146="",NA(),IF($C146="Action",1+$F146*0.023,NA()))</f>
      </c>
      <c r="I146">
        <f>IF($A146="",NA(),IF($C146="Strategy",$B146,NA()))</f>
      </c>
      <c r="J146">
        <f>IF($A146="",NA(),IF($C146="Strategy",2+$F146*0.023,NA()))</f>
      </c>
      <c r="K146">
        <f>IF($A146="",NA(),IF($C146="Deckbuilder",$B146,NA()))</f>
      </c>
      <c r="L146">
        <f>IF($A146="",NA(),IF($C146="Deckbuilder",3+$F146*0.023,NA()))</f>
      </c>
      <c r="M146">
        <f>IF($A146="",NA(),IF($C146="Traditional",$B146,NA()))</f>
      </c>
      <c r="N146">
        <f>IF($A146="",NA(),IF($C146="Traditional",4+$F146*0.023,NA()))</f>
      </c>
      <c r="O146">
        <f>IF($A146="","",$D146+ROW()/1000000)</f>
      </c>
      <c r="P146" t="str">
        <f>IF(OR($A146="",INDEX(games!$H:$H,ROW())=""),"",INDEX(games!$H:$H,ROW()))</f>
      </c>
      <c r="Q146">
        <f>IF(OR($A146="",$P146&lt;&gt;"Yes"),"",$D146+ROW()/1000000)</f>
      </c>
      <c r="T146">
        <f>IF($Y146="","",INDEX($B$2:$B$1500,$Y146))</f>
      </c>
      <c r="U146">
        <f>IF($Z146="","",INDEX($B$2:$B$1500,$Z146))</f>
      </c>
      <c r="V146">
        <f>IF(OR($T146="",$U146=""),"",$U146-$T146)</f>
      </c>
      <c r="W146" t="str">
        <f>IF(TRIM(INDEX(connections!$A:$A,ROW()))="","",TRIM(INDEX(connections!$A:$A,ROW())))</f>
      </c>
      <c r="X146" t="str">
        <f>IF($W146="","",TRIM(INDEX(connections!$B:$B,ROW())))</f>
      </c>
      <c r="Y146">
        <f>IF($W146="","",IFERROR(MATCH($W146,$A$2:$A$1500,0),""))</f>
      </c>
      <c r="Z146">
        <f>IF($X146="","",IFERROR(MATCH($X146,$A$2:$A$1500,0),""))</f>
      </c>
      <c r="AA146" t="str">
        <f>IF($Y146="","",INDEX($P$2:$P$1500,$Y146))</f>
      </c>
      <c r="AB146" t="str">
        <f>IF($Z146="","",INDEX($P$2:$P$1500,$Z146))</f>
      </c>
      <c r="AC146">
        <f>IF(AND($AA146="Yes",$AB146="Yes"),1,"")</f>
      </c>
      <c r="AD146">
        <f>IF(OR($Y146="",$Z146=""),"",IF(INDEX($C$2:$C$1500,$Y146)=INDEX($C$2:$C$1500,$Z146),0,1))</f>
      </c>
      <c r="AE146">
        <f>IF($AC146&lt;&gt;1,"",IF(AND(INDEX($AG$2:$AG$1500,$Y146)=1,INDEX($AG$2:$AG$1500,$Z146)=1),1,""))</f>
      </c>
      <c r="AG146">
        <f>IF($A146="","",COUNTIFS($W$2:$W$2500,$A146,$AB$2:$AB$2500,"Yes")+COUNTIFS($X$2:$X$2500,$A146,$AA$2:$AA$2500,"Yes"))</f>
      </c>
      <c r="AH146" t="str">
        <f>IF(OR($P146&lt;&gt;"Yes",N($AG146)=0),"",IF(AND($AG146=1,COUNTIFS($W$2:$W$2500,$A146,$AE$2:$AE$2500,1)+COUNTIFS($X$2:$X$2500,$A146,$AE$2:$AE$2500,1)&gt;0),"","Yes"))</f>
      </c>
      <c r="AI146">
        <f>IF($AH146="Yes",$AG146,"")</f>
      </c>
      <c r="AJ146">
        <f>IF($AI146="","",$AI146+ROW()/1000000)</f>
      </c>
      <c r="AK146">
        <f>IF(OR($A146="",$P146="Yes",N($AG146)=0),"",$AG146+ROW()/1000000)</f>
      </c>
      <c r="AL146" t="str">
        <f>IF($A146="","",INDEX(games!$J:$J,ROW())&amp;"")</f>
      </c>
    </row>
    <row r="147">
      <c r="A147" t="str">
        <f>IF(TRIM(INDEX(games!$A:$A,ROW()))="","",TRIM(INDEX(games!$A:$A,ROW())))</f>
      </c>
      <c r="B147">
        <f>IF(OR($A147="",INDEX(games!$B:$B,ROW())=""),"",INDEX(games!$B:$B,ROW()))</f>
      </c>
      <c r="C147" t="str">
        <f>IF(OR($A147="",INDEX(games!$C:$C,ROW())=""),"",INDEX(games!$C:$C,ROW()))</f>
      </c>
      <c r="D147">
        <f>IF($A147="","",COUNTIF($W$2:$W$2500,$A147)+COUNTIF($X$2:$X$2500,$A147))</f>
      </c>
      <c r="E147">
        <f>IF($A147="","",IFERROR(MATCH($C147,$R$2:$R$5,0),0))</f>
      </c>
      <c r="F147">
        <f>IF($A147="","",MOD(ROW(),34))</f>
      </c>
      <c r="G147">
        <f>IF($A147="",NA(),IF($C147="Action",$B147,NA()))</f>
      </c>
      <c r="H147">
        <f>IF($A147="",NA(),IF($C147="Action",1+$F147*0.023,NA()))</f>
      </c>
      <c r="I147">
        <f>IF($A147="",NA(),IF($C147="Strategy",$B147,NA()))</f>
      </c>
      <c r="J147">
        <f>IF($A147="",NA(),IF($C147="Strategy",2+$F147*0.023,NA()))</f>
      </c>
      <c r="K147">
        <f>IF($A147="",NA(),IF($C147="Deckbuilder",$B147,NA()))</f>
      </c>
      <c r="L147">
        <f>IF($A147="",NA(),IF($C147="Deckbuilder",3+$F147*0.023,NA()))</f>
      </c>
      <c r="M147">
        <f>IF($A147="",NA(),IF($C147="Traditional",$B147,NA()))</f>
      </c>
      <c r="N147">
        <f>IF($A147="",NA(),IF($C147="Traditional",4+$F147*0.023,NA()))</f>
      </c>
      <c r="O147">
        <f>IF($A147="","",$D147+ROW()/1000000)</f>
      </c>
      <c r="P147" t="str">
        <f>IF(OR($A147="",INDEX(games!$H:$H,ROW())=""),"",INDEX(games!$H:$H,ROW()))</f>
      </c>
      <c r="Q147">
        <f>IF(OR($A147="",$P147&lt;&gt;"Yes"),"",$D147+ROW()/1000000)</f>
      </c>
      <c r="T147">
        <f>IF($Y147="","",INDEX($B$2:$B$1500,$Y147))</f>
      </c>
      <c r="U147">
        <f>IF($Z147="","",INDEX($B$2:$B$1500,$Z147))</f>
      </c>
      <c r="V147">
        <f>IF(OR($T147="",$U147=""),"",$U147-$T147)</f>
      </c>
      <c r="W147" t="str">
        <f>IF(TRIM(INDEX(connections!$A:$A,ROW()))="","",TRIM(INDEX(connections!$A:$A,ROW())))</f>
      </c>
      <c r="X147" t="str">
        <f>IF($W147="","",TRIM(INDEX(connections!$B:$B,ROW())))</f>
      </c>
      <c r="Y147">
        <f>IF($W147="","",IFERROR(MATCH($W147,$A$2:$A$1500,0),""))</f>
      </c>
      <c r="Z147">
        <f>IF($X147="","",IFERROR(MATCH($X147,$A$2:$A$1500,0),""))</f>
      </c>
      <c r="AA147" t="str">
        <f>IF($Y147="","",INDEX($P$2:$P$1500,$Y147))</f>
      </c>
      <c r="AB147" t="str">
        <f>IF($Z147="","",INDEX($P$2:$P$1500,$Z147))</f>
      </c>
      <c r="AC147">
        <f>IF(AND($AA147="Yes",$AB147="Yes"),1,"")</f>
      </c>
      <c r="AD147">
        <f>IF(OR($Y147="",$Z147=""),"",IF(INDEX($C$2:$C$1500,$Y147)=INDEX($C$2:$C$1500,$Z147),0,1))</f>
      </c>
      <c r="AE147">
        <f>IF($AC147&lt;&gt;1,"",IF(AND(INDEX($AG$2:$AG$1500,$Y147)=1,INDEX($AG$2:$AG$1500,$Z147)=1),1,""))</f>
      </c>
      <c r="AG147">
        <f>IF($A147="","",COUNTIFS($W$2:$W$2500,$A147,$AB$2:$AB$2500,"Yes")+COUNTIFS($X$2:$X$2500,$A147,$AA$2:$AA$2500,"Yes"))</f>
      </c>
      <c r="AH147" t="str">
        <f>IF(OR($P147&lt;&gt;"Yes",N($AG147)=0),"",IF(AND($AG147=1,COUNTIFS($W$2:$W$2500,$A147,$AE$2:$AE$2500,1)+COUNTIFS($X$2:$X$2500,$A147,$AE$2:$AE$2500,1)&gt;0),"","Yes"))</f>
      </c>
      <c r="AI147">
        <f>IF($AH147="Yes",$AG147,"")</f>
      </c>
      <c r="AJ147">
        <f>IF($AI147="","",$AI147+ROW()/1000000)</f>
      </c>
      <c r="AK147">
        <f>IF(OR($A147="",$P147="Yes",N($AG147)=0),"",$AG147+ROW()/1000000)</f>
      </c>
      <c r="AL147" t="str">
        <f>IF($A147="","",INDEX(games!$J:$J,ROW())&amp;"")</f>
      </c>
    </row>
    <row r="148">
      <c r="A148" t="str">
        <f>IF(TRIM(INDEX(games!$A:$A,ROW()))="","",TRIM(INDEX(games!$A:$A,ROW())))</f>
      </c>
      <c r="B148">
        <f>IF(OR($A148="",INDEX(games!$B:$B,ROW())=""),"",INDEX(games!$B:$B,ROW()))</f>
      </c>
      <c r="C148" t="str">
        <f>IF(OR($A148="",INDEX(games!$C:$C,ROW())=""),"",INDEX(games!$C:$C,ROW()))</f>
      </c>
      <c r="D148">
        <f>IF($A148="","",COUNTIF($W$2:$W$2500,$A148)+COUNTIF($X$2:$X$2500,$A148))</f>
      </c>
      <c r="E148">
        <f>IF($A148="","",IFERROR(MATCH($C148,$R$2:$R$5,0),0))</f>
      </c>
      <c r="F148">
        <f>IF($A148="","",MOD(ROW(),34))</f>
      </c>
      <c r="G148">
        <f>IF($A148="",NA(),IF($C148="Action",$B148,NA()))</f>
      </c>
      <c r="H148">
        <f>IF($A148="",NA(),IF($C148="Action",1+$F148*0.023,NA()))</f>
      </c>
      <c r="I148">
        <f>IF($A148="",NA(),IF($C148="Strategy",$B148,NA()))</f>
      </c>
      <c r="J148">
        <f>IF($A148="",NA(),IF($C148="Strategy",2+$F148*0.023,NA()))</f>
      </c>
      <c r="K148">
        <f>IF($A148="",NA(),IF($C148="Deckbuilder",$B148,NA()))</f>
      </c>
      <c r="L148">
        <f>IF($A148="",NA(),IF($C148="Deckbuilder",3+$F148*0.023,NA()))</f>
      </c>
      <c r="M148">
        <f>IF($A148="",NA(),IF($C148="Traditional",$B148,NA()))</f>
      </c>
      <c r="N148">
        <f>IF($A148="",NA(),IF($C148="Traditional",4+$F148*0.023,NA()))</f>
      </c>
      <c r="O148">
        <f>IF($A148="","",$D148+ROW()/1000000)</f>
      </c>
      <c r="P148" t="str">
        <f>IF(OR($A148="",INDEX(games!$H:$H,ROW())=""),"",INDEX(games!$H:$H,ROW()))</f>
      </c>
      <c r="Q148">
        <f>IF(OR($A148="",$P148&lt;&gt;"Yes"),"",$D148+ROW()/1000000)</f>
      </c>
      <c r="T148">
        <f>IF($Y148="","",INDEX($B$2:$B$1500,$Y148))</f>
      </c>
      <c r="U148">
        <f>IF($Z148="","",INDEX($B$2:$B$1500,$Z148))</f>
      </c>
      <c r="V148">
        <f>IF(OR($T148="",$U148=""),"",$U148-$T148)</f>
      </c>
      <c r="W148" t="str">
        <f>IF(TRIM(INDEX(connections!$A:$A,ROW()))="","",TRIM(INDEX(connections!$A:$A,ROW())))</f>
      </c>
      <c r="X148" t="str">
        <f>IF($W148="","",TRIM(INDEX(connections!$B:$B,ROW())))</f>
      </c>
      <c r="Y148">
        <f>IF($W148="","",IFERROR(MATCH($W148,$A$2:$A$1500,0),""))</f>
      </c>
      <c r="Z148">
        <f>IF($X148="","",IFERROR(MATCH($X148,$A$2:$A$1500,0),""))</f>
      </c>
      <c r="AA148" t="str">
        <f>IF($Y148="","",INDEX($P$2:$P$1500,$Y148))</f>
      </c>
      <c r="AB148" t="str">
        <f>IF($Z148="","",INDEX($P$2:$P$1500,$Z148))</f>
      </c>
      <c r="AC148">
        <f>IF(AND($AA148="Yes",$AB148="Yes"),1,"")</f>
      </c>
      <c r="AD148">
        <f>IF(OR($Y148="",$Z148=""),"",IF(INDEX($C$2:$C$1500,$Y148)=INDEX($C$2:$C$1500,$Z148),0,1))</f>
      </c>
      <c r="AE148">
        <f>IF($AC148&lt;&gt;1,"",IF(AND(INDEX($AG$2:$AG$1500,$Y148)=1,INDEX($AG$2:$AG$1500,$Z148)=1),1,""))</f>
      </c>
      <c r="AG148">
        <f>IF($A148="","",COUNTIFS($W$2:$W$2500,$A148,$AB$2:$AB$2500,"Yes")+COUNTIFS($X$2:$X$2500,$A148,$AA$2:$AA$2500,"Yes"))</f>
      </c>
      <c r="AH148" t="str">
        <f>IF(OR($P148&lt;&gt;"Yes",N($AG148)=0),"",IF(AND($AG148=1,COUNTIFS($W$2:$W$2500,$A148,$AE$2:$AE$2500,1)+COUNTIFS($X$2:$X$2500,$A148,$AE$2:$AE$2500,1)&gt;0),"","Yes"))</f>
      </c>
      <c r="AI148">
        <f>IF($AH148="Yes",$AG148,"")</f>
      </c>
      <c r="AJ148">
        <f>IF($AI148="","",$AI148+ROW()/1000000)</f>
      </c>
      <c r="AK148">
        <f>IF(OR($A148="",$P148="Yes",N($AG148)=0),"",$AG148+ROW()/1000000)</f>
      </c>
      <c r="AL148" t="str">
        <f>IF($A148="","",INDEX(games!$J:$J,ROW())&amp;"")</f>
      </c>
    </row>
    <row r="149">
      <c r="A149" t="str">
        <f>IF(TRIM(INDEX(games!$A:$A,ROW()))="","",TRIM(INDEX(games!$A:$A,ROW())))</f>
      </c>
      <c r="B149">
        <f>IF(OR($A149="",INDEX(games!$B:$B,ROW())=""),"",INDEX(games!$B:$B,ROW()))</f>
      </c>
      <c r="C149" t="str">
        <f>IF(OR($A149="",INDEX(games!$C:$C,ROW())=""),"",INDEX(games!$C:$C,ROW()))</f>
      </c>
      <c r="D149">
        <f>IF($A149="","",COUNTIF($W$2:$W$2500,$A149)+COUNTIF($X$2:$X$2500,$A149))</f>
      </c>
      <c r="E149">
        <f>IF($A149="","",IFERROR(MATCH($C149,$R$2:$R$5,0),0))</f>
      </c>
      <c r="F149">
        <f>IF($A149="","",MOD(ROW(),34))</f>
      </c>
      <c r="G149">
        <f>IF($A149="",NA(),IF($C149="Action",$B149,NA()))</f>
      </c>
      <c r="H149">
        <f>IF($A149="",NA(),IF($C149="Action",1+$F149*0.023,NA()))</f>
      </c>
      <c r="I149">
        <f>IF($A149="",NA(),IF($C149="Strategy",$B149,NA()))</f>
      </c>
      <c r="J149">
        <f>IF($A149="",NA(),IF($C149="Strategy",2+$F149*0.023,NA()))</f>
      </c>
      <c r="K149">
        <f>IF($A149="",NA(),IF($C149="Deckbuilder",$B149,NA()))</f>
      </c>
      <c r="L149">
        <f>IF($A149="",NA(),IF($C149="Deckbuilder",3+$F149*0.023,NA()))</f>
      </c>
      <c r="M149">
        <f>IF($A149="",NA(),IF($C149="Traditional",$B149,NA()))</f>
      </c>
      <c r="N149">
        <f>IF($A149="",NA(),IF($C149="Traditional",4+$F149*0.023,NA()))</f>
      </c>
      <c r="O149">
        <f>IF($A149="","",$D149+ROW()/1000000)</f>
      </c>
      <c r="P149" t="str">
        <f>IF(OR($A149="",INDEX(games!$H:$H,ROW())=""),"",INDEX(games!$H:$H,ROW()))</f>
      </c>
      <c r="Q149">
        <f>IF(OR($A149="",$P149&lt;&gt;"Yes"),"",$D149+ROW()/1000000)</f>
      </c>
      <c r="T149">
        <f>IF($Y149="","",INDEX($B$2:$B$1500,$Y149))</f>
      </c>
      <c r="U149">
        <f>IF($Z149="","",INDEX($B$2:$B$1500,$Z149))</f>
      </c>
      <c r="V149">
        <f>IF(OR($T149="",$U149=""),"",$U149-$T149)</f>
      </c>
      <c r="W149" t="str">
        <f>IF(TRIM(INDEX(connections!$A:$A,ROW()))="","",TRIM(INDEX(connections!$A:$A,ROW())))</f>
      </c>
      <c r="X149" t="str">
        <f>IF($W149="","",TRIM(INDEX(connections!$B:$B,ROW())))</f>
      </c>
      <c r="Y149">
        <f>IF($W149="","",IFERROR(MATCH($W149,$A$2:$A$1500,0),""))</f>
      </c>
      <c r="Z149">
        <f>IF($X149="","",IFERROR(MATCH($X149,$A$2:$A$1500,0),""))</f>
      </c>
      <c r="AA149" t="str">
        <f>IF($Y149="","",INDEX($P$2:$P$1500,$Y149))</f>
      </c>
      <c r="AB149" t="str">
        <f>IF($Z149="","",INDEX($P$2:$P$1500,$Z149))</f>
      </c>
      <c r="AC149">
        <f>IF(AND($AA149="Yes",$AB149="Yes"),1,"")</f>
      </c>
      <c r="AD149">
        <f>IF(OR($Y149="",$Z149=""),"",IF(INDEX($C$2:$C$1500,$Y149)=INDEX($C$2:$C$1500,$Z149),0,1))</f>
      </c>
      <c r="AE149">
        <f>IF($AC149&lt;&gt;1,"",IF(AND(INDEX($AG$2:$AG$1500,$Y149)=1,INDEX($AG$2:$AG$1500,$Z149)=1),1,""))</f>
      </c>
      <c r="AG149">
        <f>IF($A149="","",COUNTIFS($W$2:$W$2500,$A149,$AB$2:$AB$2500,"Yes")+COUNTIFS($X$2:$X$2500,$A149,$AA$2:$AA$2500,"Yes"))</f>
      </c>
      <c r="AH149" t="str">
        <f>IF(OR($P149&lt;&gt;"Yes",N($AG149)=0),"",IF(AND($AG149=1,COUNTIFS($W$2:$W$2500,$A149,$AE$2:$AE$2500,1)+COUNTIFS($X$2:$X$2500,$A149,$AE$2:$AE$2500,1)&gt;0),"","Yes"))</f>
      </c>
      <c r="AI149">
        <f>IF($AH149="Yes",$AG149,"")</f>
      </c>
      <c r="AJ149">
        <f>IF($AI149="","",$AI149+ROW()/1000000)</f>
      </c>
      <c r="AK149">
        <f>IF(OR($A149="",$P149="Yes",N($AG149)=0),"",$AG149+ROW()/1000000)</f>
      </c>
      <c r="AL149" t="str">
        <f>IF($A149="","",INDEX(games!$J:$J,ROW())&amp;"")</f>
      </c>
    </row>
    <row r="150">
      <c r="A150" t="str">
        <f>IF(TRIM(INDEX(games!$A:$A,ROW()))="","",TRIM(INDEX(games!$A:$A,ROW())))</f>
      </c>
      <c r="B150">
        <f>IF(OR($A150="",INDEX(games!$B:$B,ROW())=""),"",INDEX(games!$B:$B,ROW()))</f>
      </c>
      <c r="C150" t="str">
        <f>IF(OR($A150="",INDEX(games!$C:$C,ROW())=""),"",INDEX(games!$C:$C,ROW()))</f>
      </c>
      <c r="D150">
        <f>IF($A150="","",COUNTIF($W$2:$W$2500,$A150)+COUNTIF($X$2:$X$2500,$A150))</f>
      </c>
      <c r="E150">
        <f>IF($A150="","",IFERROR(MATCH($C150,$R$2:$R$5,0),0))</f>
      </c>
      <c r="F150">
        <f>IF($A150="","",MOD(ROW(),34))</f>
      </c>
      <c r="G150">
        <f>IF($A150="",NA(),IF($C150="Action",$B150,NA()))</f>
      </c>
      <c r="H150">
        <f>IF($A150="",NA(),IF($C150="Action",1+$F150*0.023,NA()))</f>
      </c>
      <c r="I150">
        <f>IF($A150="",NA(),IF($C150="Strategy",$B150,NA()))</f>
      </c>
      <c r="J150">
        <f>IF($A150="",NA(),IF($C150="Strategy",2+$F150*0.023,NA()))</f>
      </c>
      <c r="K150">
        <f>IF($A150="",NA(),IF($C150="Deckbuilder",$B150,NA()))</f>
      </c>
      <c r="L150">
        <f>IF($A150="",NA(),IF($C150="Deckbuilder",3+$F150*0.023,NA()))</f>
      </c>
      <c r="M150">
        <f>IF($A150="",NA(),IF($C150="Traditional",$B150,NA()))</f>
      </c>
      <c r="N150">
        <f>IF($A150="",NA(),IF($C150="Traditional",4+$F150*0.023,NA()))</f>
      </c>
      <c r="O150">
        <f>IF($A150="","",$D150+ROW()/1000000)</f>
      </c>
      <c r="P150" t="str">
        <f>IF(OR($A150="",INDEX(games!$H:$H,ROW())=""),"",INDEX(games!$H:$H,ROW()))</f>
      </c>
      <c r="Q150">
        <f>IF(OR($A150="",$P150&lt;&gt;"Yes"),"",$D150+ROW()/1000000)</f>
      </c>
      <c r="T150">
        <f>IF($Y150="","",INDEX($B$2:$B$1500,$Y150))</f>
      </c>
      <c r="U150">
        <f>IF($Z150="","",INDEX($B$2:$B$1500,$Z150))</f>
      </c>
      <c r="V150">
        <f>IF(OR($T150="",$U150=""),"",$U150-$T150)</f>
      </c>
      <c r="W150" t="str">
        <f>IF(TRIM(INDEX(connections!$A:$A,ROW()))="","",TRIM(INDEX(connections!$A:$A,ROW())))</f>
      </c>
      <c r="X150" t="str">
        <f>IF($W150="","",TRIM(INDEX(connections!$B:$B,ROW())))</f>
      </c>
      <c r="Y150">
        <f>IF($W150="","",IFERROR(MATCH($W150,$A$2:$A$1500,0),""))</f>
      </c>
      <c r="Z150">
        <f>IF($X150="","",IFERROR(MATCH($X150,$A$2:$A$1500,0),""))</f>
      </c>
      <c r="AA150" t="str">
        <f>IF($Y150="","",INDEX($P$2:$P$1500,$Y150))</f>
      </c>
      <c r="AB150" t="str">
        <f>IF($Z150="","",INDEX($P$2:$P$1500,$Z150))</f>
      </c>
      <c r="AC150">
        <f>IF(AND($AA150="Yes",$AB150="Yes"),1,"")</f>
      </c>
      <c r="AD150">
        <f>IF(OR($Y150="",$Z150=""),"",IF(INDEX($C$2:$C$1500,$Y150)=INDEX($C$2:$C$1500,$Z150),0,1))</f>
      </c>
      <c r="AE150">
        <f>IF($AC150&lt;&gt;1,"",IF(AND(INDEX($AG$2:$AG$1500,$Y150)=1,INDEX($AG$2:$AG$1500,$Z150)=1),1,""))</f>
      </c>
      <c r="AG150">
        <f>IF($A150="","",COUNTIFS($W$2:$W$2500,$A150,$AB$2:$AB$2500,"Yes")+COUNTIFS($X$2:$X$2500,$A150,$AA$2:$AA$2500,"Yes"))</f>
      </c>
      <c r="AH150" t="str">
        <f>IF(OR($P150&lt;&gt;"Yes",N($AG150)=0),"",IF(AND($AG150=1,COUNTIFS($W$2:$W$2500,$A150,$AE$2:$AE$2500,1)+COUNTIFS($X$2:$X$2500,$A150,$AE$2:$AE$2500,1)&gt;0),"","Yes"))</f>
      </c>
      <c r="AI150">
        <f>IF($AH150="Yes",$AG150,"")</f>
      </c>
      <c r="AJ150">
        <f>IF($AI150="","",$AI150+ROW()/1000000)</f>
      </c>
      <c r="AK150">
        <f>IF(OR($A150="",$P150="Yes",N($AG150)=0),"",$AG150+ROW()/1000000)</f>
      </c>
      <c r="AL150" t="str">
        <f>IF($A150="","",INDEX(games!$J:$J,ROW())&amp;"")</f>
      </c>
    </row>
    <row r="151">
      <c r="A151" t="str">
        <f>IF(TRIM(INDEX(games!$A:$A,ROW()))="","",TRIM(INDEX(games!$A:$A,ROW())))</f>
      </c>
      <c r="B151">
        <f>IF(OR($A151="",INDEX(games!$B:$B,ROW())=""),"",INDEX(games!$B:$B,ROW()))</f>
      </c>
      <c r="C151" t="str">
        <f>IF(OR($A151="",INDEX(games!$C:$C,ROW())=""),"",INDEX(games!$C:$C,ROW()))</f>
      </c>
      <c r="D151">
        <f>IF($A151="","",COUNTIF($W$2:$W$2500,$A151)+COUNTIF($X$2:$X$2500,$A151))</f>
      </c>
      <c r="E151">
        <f>IF($A151="","",IFERROR(MATCH($C151,$R$2:$R$5,0),0))</f>
      </c>
      <c r="F151">
        <f>IF($A151="","",MOD(ROW(),34))</f>
      </c>
      <c r="G151">
        <f>IF($A151="",NA(),IF($C151="Action",$B151,NA()))</f>
      </c>
      <c r="H151">
        <f>IF($A151="",NA(),IF($C151="Action",1+$F151*0.023,NA()))</f>
      </c>
      <c r="I151">
        <f>IF($A151="",NA(),IF($C151="Strategy",$B151,NA()))</f>
      </c>
      <c r="J151">
        <f>IF($A151="",NA(),IF($C151="Strategy",2+$F151*0.023,NA()))</f>
      </c>
      <c r="K151">
        <f>IF($A151="",NA(),IF($C151="Deckbuilder",$B151,NA()))</f>
      </c>
      <c r="L151">
        <f>IF($A151="",NA(),IF($C151="Deckbuilder",3+$F151*0.023,NA()))</f>
      </c>
      <c r="M151">
        <f>IF($A151="",NA(),IF($C151="Traditional",$B151,NA()))</f>
      </c>
      <c r="N151">
        <f>IF($A151="",NA(),IF($C151="Traditional",4+$F151*0.023,NA()))</f>
      </c>
      <c r="O151">
        <f>IF($A151="","",$D151+ROW()/1000000)</f>
      </c>
      <c r="P151" t="str">
        <f>IF(OR($A151="",INDEX(games!$H:$H,ROW())=""),"",INDEX(games!$H:$H,ROW()))</f>
      </c>
      <c r="Q151">
        <f>IF(OR($A151="",$P151&lt;&gt;"Yes"),"",$D151+ROW()/1000000)</f>
      </c>
      <c r="T151">
        <f>IF($Y151="","",INDEX($B$2:$B$1500,$Y151))</f>
      </c>
      <c r="U151">
        <f>IF($Z151="","",INDEX($B$2:$B$1500,$Z151))</f>
      </c>
      <c r="V151">
        <f>IF(OR($T151="",$U151=""),"",$U151-$T151)</f>
      </c>
      <c r="W151" t="str">
        <f>IF(TRIM(INDEX(connections!$A:$A,ROW()))="","",TRIM(INDEX(connections!$A:$A,ROW())))</f>
      </c>
      <c r="X151" t="str">
        <f>IF($W151="","",TRIM(INDEX(connections!$B:$B,ROW())))</f>
      </c>
      <c r="Y151">
        <f>IF($W151="","",IFERROR(MATCH($W151,$A$2:$A$1500,0),""))</f>
      </c>
      <c r="Z151">
        <f>IF($X151="","",IFERROR(MATCH($X151,$A$2:$A$1500,0),""))</f>
      </c>
      <c r="AA151" t="str">
        <f>IF($Y151="","",INDEX($P$2:$P$1500,$Y151))</f>
      </c>
      <c r="AB151" t="str">
        <f>IF($Z151="","",INDEX($P$2:$P$1500,$Z151))</f>
      </c>
      <c r="AC151">
        <f>IF(AND($AA151="Yes",$AB151="Yes"),1,"")</f>
      </c>
      <c r="AD151">
        <f>IF(OR($Y151="",$Z151=""),"",IF(INDEX($C$2:$C$1500,$Y151)=INDEX($C$2:$C$1500,$Z151),0,1))</f>
      </c>
      <c r="AE151">
        <f>IF($AC151&lt;&gt;1,"",IF(AND(INDEX($AG$2:$AG$1500,$Y151)=1,INDEX($AG$2:$AG$1500,$Z151)=1),1,""))</f>
      </c>
      <c r="AG151">
        <f>IF($A151="","",COUNTIFS($W$2:$W$2500,$A151,$AB$2:$AB$2500,"Yes")+COUNTIFS($X$2:$X$2500,$A151,$AA$2:$AA$2500,"Yes"))</f>
      </c>
      <c r="AH151" t="str">
        <f>IF(OR($P151&lt;&gt;"Yes",N($AG151)=0),"",IF(AND($AG151=1,COUNTIFS($W$2:$W$2500,$A151,$AE$2:$AE$2500,1)+COUNTIFS($X$2:$X$2500,$A151,$AE$2:$AE$2500,1)&gt;0),"","Yes"))</f>
      </c>
      <c r="AI151">
        <f>IF($AH151="Yes",$AG151,"")</f>
      </c>
      <c r="AJ151">
        <f>IF($AI151="","",$AI151+ROW()/1000000)</f>
      </c>
      <c r="AK151">
        <f>IF(OR($A151="",$P151="Yes",N($AG151)=0),"",$AG151+ROW()/1000000)</f>
      </c>
      <c r="AL151" t="str">
        <f>IF($A151="","",INDEX(games!$J:$J,ROW())&amp;"")</f>
      </c>
    </row>
    <row r="152">
      <c r="A152" t="str">
        <f>IF(TRIM(INDEX(games!$A:$A,ROW()))="","",TRIM(INDEX(games!$A:$A,ROW())))</f>
      </c>
      <c r="B152">
        <f>IF(OR($A152="",INDEX(games!$B:$B,ROW())=""),"",INDEX(games!$B:$B,ROW()))</f>
      </c>
      <c r="C152" t="str">
        <f>IF(OR($A152="",INDEX(games!$C:$C,ROW())=""),"",INDEX(games!$C:$C,ROW()))</f>
      </c>
      <c r="D152">
        <f>IF($A152="","",COUNTIF($W$2:$W$2500,$A152)+COUNTIF($X$2:$X$2500,$A152))</f>
      </c>
      <c r="E152">
        <f>IF($A152="","",IFERROR(MATCH($C152,$R$2:$R$5,0),0))</f>
      </c>
      <c r="F152">
        <f>IF($A152="","",MOD(ROW(),34))</f>
      </c>
      <c r="G152">
        <f>IF($A152="",NA(),IF($C152="Action",$B152,NA()))</f>
      </c>
      <c r="H152">
        <f>IF($A152="",NA(),IF($C152="Action",1+$F152*0.023,NA()))</f>
      </c>
      <c r="I152">
        <f>IF($A152="",NA(),IF($C152="Strategy",$B152,NA()))</f>
      </c>
      <c r="J152">
        <f>IF($A152="",NA(),IF($C152="Strategy",2+$F152*0.023,NA()))</f>
      </c>
      <c r="K152">
        <f>IF($A152="",NA(),IF($C152="Deckbuilder",$B152,NA()))</f>
      </c>
      <c r="L152">
        <f>IF($A152="",NA(),IF($C152="Deckbuilder",3+$F152*0.023,NA()))</f>
      </c>
      <c r="M152">
        <f>IF($A152="",NA(),IF($C152="Traditional",$B152,NA()))</f>
      </c>
      <c r="N152">
        <f>IF($A152="",NA(),IF($C152="Traditional",4+$F152*0.023,NA()))</f>
      </c>
      <c r="O152">
        <f>IF($A152="","",$D152+ROW()/1000000)</f>
      </c>
      <c r="P152" t="str">
        <f>IF(OR($A152="",INDEX(games!$H:$H,ROW())=""),"",INDEX(games!$H:$H,ROW()))</f>
      </c>
      <c r="Q152">
        <f>IF(OR($A152="",$P152&lt;&gt;"Yes"),"",$D152+ROW()/1000000)</f>
      </c>
      <c r="T152">
        <f>IF($Y152="","",INDEX($B$2:$B$1500,$Y152))</f>
      </c>
      <c r="U152">
        <f>IF($Z152="","",INDEX($B$2:$B$1500,$Z152))</f>
      </c>
      <c r="V152">
        <f>IF(OR($T152="",$U152=""),"",$U152-$T152)</f>
      </c>
      <c r="W152" t="str">
        <f>IF(TRIM(INDEX(connections!$A:$A,ROW()))="","",TRIM(INDEX(connections!$A:$A,ROW())))</f>
      </c>
      <c r="X152" t="str">
        <f>IF($W152="","",TRIM(INDEX(connections!$B:$B,ROW())))</f>
      </c>
      <c r="Y152">
        <f>IF($W152="","",IFERROR(MATCH($W152,$A$2:$A$1500,0),""))</f>
      </c>
      <c r="Z152">
        <f>IF($X152="","",IFERROR(MATCH($X152,$A$2:$A$1500,0),""))</f>
      </c>
      <c r="AA152" t="str">
        <f>IF($Y152="","",INDEX($P$2:$P$1500,$Y152))</f>
      </c>
      <c r="AB152" t="str">
        <f>IF($Z152="","",INDEX($P$2:$P$1500,$Z152))</f>
      </c>
      <c r="AC152">
        <f>IF(AND($AA152="Yes",$AB152="Yes"),1,"")</f>
      </c>
      <c r="AD152">
        <f>IF(OR($Y152="",$Z152=""),"",IF(INDEX($C$2:$C$1500,$Y152)=INDEX($C$2:$C$1500,$Z152),0,1))</f>
      </c>
      <c r="AE152">
        <f>IF($AC152&lt;&gt;1,"",IF(AND(INDEX($AG$2:$AG$1500,$Y152)=1,INDEX($AG$2:$AG$1500,$Z152)=1),1,""))</f>
      </c>
      <c r="AG152">
        <f>IF($A152="","",COUNTIFS($W$2:$W$2500,$A152,$AB$2:$AB$2500,"Yes")+COUNTIFS($X$2:$X$2500,$A152,$AA$2:$AA$2500,"Yes"))</f>
      </c>
      <c r="AH152" t="str">
        <f>IF(OR($P152&lt;&gt;"Yes",N($AG152)=0),"",IF(AND($AG152=1,COUNTIFS($W$2:$W$2500,$A152,$AE$2:$AE$2500,1)+COUNTIFS($X$2:$X$2500,$A152,$AE$2:$AE$2500,1)&gt;0),"","Yes"))</f>
      </c>
      <c r="AI152">
        <f>IF($AH152="Yes",$AG152,"")</f>
      </c>
      <c r="AJ152">
        <f>IF($AI152="","",$AI152+ROW()/1000000)</f>
      </c>
      <c r="AK152">
        <f>IF(OR($A152="",$P152="Yes",N($AG152)=0),"",$AG152+ROW()/1000000)</f>
      </c>
      <c r="AL152" t="str">
        <f>IF($A152="","",INDEX(games!$J:$J,ROW())&amp;"")</f>
      </c>
    </row>
    <row r="153">
      <c r="A153" t="str">
        <f>IF(TRIM(INDEX(games!$A:$A,ROW()))="","",TRIM(INDEX(games!$A:$A,ROW())))</f>
      </c>
      <c r="B153">
        <f>IF(OR($A153="",INDEX(games!$B:$B,ROW())=""),"",INDEX(games!$B:$B,ROW()))</f>
      </c>
      <c r="C153" t="str">
        <f>IF(OR($A153="",INDEX(games!$C:$C,ROW())=""),"",INDEX(games!$C:$C,ROW()))</f>
      </c>
      <c r="D153">
        <f>IF($A153="","",COUNTIF($W$2:$W$2500,$A153)+COUNTIF($X$2:$X$2500,$A153))</f>
      </c>
      <c r="E153">
        <f>IF($A153="","",IFERROR(MATCH($C153,$R$2:$R$5,0),0))</f>
      </c>
      <c r="F153">
        <f>IF($A153="","",MOD(ROW(),34))</f>
      </c>
      <c r="G153">
        <f>IF($A153="",NA(),IF($C153="Action",$B153,NA()))</f>
      </c>
      <c r="H153">
        <f>IF($A153="",NA(),IF($C153="Action",1+$F153*0.023,NA()))</f>
      </c>
      <c r="I153">
        <f>IF($A153="",NA(),IF($C153="Strategy",$B153,NA()))</f>
      </c>
      <c r="J153">
        <f>IF($A153="",NA(),IF($C153="Strategy",2+$F153*0.023,NA()))</f>
      </c>
      <c r="K153">
        <f>IF($A153="",NA(),IF($C153="Deckbuilder",$B153,NA()))</f>
      </c>
      <c r="L153">
        <f>IF($A153="",NA(),IF($C153="Deckbuilder",3+$F153*0.023,NA()))</f>
      </c>
      <c r="M153">
        <f>IF($A153="",NA(),IF($C153="Traditional",$B153,NA()))</f>
      </c>
      <c r="N153">
        <f>IF($A153="",NA(),IF($C153="Traditional",4+$F153*0.023,NA()))</f>
      </c>
      <c r="O153">
        <f>IF($A153="","",$D153+ROW()/1000000)</f>
      </c>
      <c r="P153" t="str">
        <f>IF(OR($A153="",INDEX(games!$H:$H,ROW())=""),"",INDEX(games!$H:$H,ROW()))</f>
      </c>
      <c r="Q153">
        <f>IF(OR($A153="",$P153&lt;&gt;"Yes"),"",$D153+ROW()/1000000)</f>
      </c>
      <c r="T153">
        <f>IF($Y153="","",INDEX($B$2:$B$1500,$Y153))</f>
      </c>
      <c r="U153">
        <f>IF($Z153="","",INDEX($B$2:$B$1500,$Z153))</f>
      </c>
      <c r="V153">
        <f>IF(OR($T153="",$U153=""),"",$U153-$T153)</f>
      </c>
      <c r="W153" t="str">
        <f>IF(TRIM(INDEX(connections!$A:$A,ROW()))="","",TRIM(INDEX(connections!$A:$A,ROW())))</f>
      </c>
      <c r="X153" t="str">
        <f>IF($W153="","",TRIM(INDEX(connections!$B:$B,ROW())))</f>
      </c>
      <c r="Y153">
        <f>IF($W153="","",IFERROR(MATCH($W153,$A$2:$A$1500,0),""))</f>
      </c>
      <c r="Z153">
        <f>IF($X153="","",IFERROR(MATCH($X153,$A$2:$A$1500,0),""))</f>
      </c>
      <c r="AA153" t="str">
        <f>IF($Y153="","",INDEX($P$2:$P$1500,$Y153))</f>
      </c>
      <c r="AB153" t="str">
        <f>IF($Z153="","",INDEX($P$2:$P$1500,$Z153))</f>
      </c>
      <c r="AC153">
        <f>IF(AND($AA153="Yes",$AB153="Yes"),1,"")</f>
      </c>
      <c r="AD153">
        <f>IF(OR($Y153="",$Z153=""),"",IF(INDEX($C$2:$C$1500,$Y153)=INDEX($C$2:$C$1500,$Z153),0,1))</f>
      </c>
      <c r="AE153">
        <f>IF($AC153&lt;&gt;1,"",IF(AND(INDEX($AG$2:$AG$1500,$Y153)=1,INDEX($AG$2:$AG$1500,$Z153)=1),1,""))</f>
      </c>
      <c r="AG153">
        <f>IF($A153="","",COUNTIFS($W$2:$W$2500,$A153,$AB$2:$AB$2500,"Yes")+COUNTIFS($X$2:$X$2500,$A153,$AA$2:$AA$2500,"Yes"))</f>
      </c>
      <c r="AH153" t="str">
        <f>IF(OR($P153&lt;&gt;"Yes",N($AG153)=0),"",IF(AND($AG153=1,COUNTIFS($W$2:$W$2500,$A153,$AE$2:$AE$2500,1)+COUNTIFS($X$2:$X$2500,$A153,$AE$2:$AE$2500,1)&gt;0),"","Yes"))</f>
      </c>
      <c r="AI153">
        <f>IF($AH153="Yes",$AG153,"")</f>
      </c>
      <c r="AJ153">
        <f>IF($AI153="","",$AI153+ROW()/1000000)</f>
      </c>
      <c r="AK153">
        <f>IF(OR($A153="",$P153="Yes",N($AG153)=0),"",$AG153+ROW()/1000000)</f>
      </c>
      <c r="AL153" t="str">
        <f>IF($A153="","",INDEX(games!$J:$J,ROW())&amp;"")</f>
      </c>
    </row>
    <row r="154">
      <c r="A154" t="str">
        <f>IF(TRIM(INDEX(games!$A:$A,ROW()))="","",TRIM(INDEX(games!$A:$A,ROW())))</f>
      </c>
      <c r="B154">
        <f>IF(OR($A154="",INDEX(games!$B:$B,ROW())=""),"",INDEX(games!$B:$B,ROW()))</f>
      </c>
      <c r="C154" t="str">
        <f>IF(OR($A154="",INDEX(games!$C:$C,ROW())=""),"",INDEX(games!$C:$C,ROW()))</f>
      </c>
      <c r="D154">
        <f>IF($A154="","",COUNTIF($W$2:$W$2500,$A154)+COUNTIF($X$2:$X$2500,$A154))</f>
      </c>
      <c r="E154">
        <f>IF($A154="","",IFERROR(MATCH($C154,$R$2:$R$5,0),0))</f>
      </c>
      <c r="F154">
        <f>IF($A154="","",MOD(ROW(),34))</f>
      </c>
      <c r="G154">
        <f>IF($A154="",NA(),IF($C154="Action",$B154,NA()))</f>
      </c>
      <c r="H154">
        <f>IF($A154="",NA(),IF($C154="Action",1+$F154*0.023,NA()))</f>
      </c>
      <c r="I154">
        <f>IF($A154="",NA(),IF($C154="Strategy",$B154,NA()))</f>
      </c>
      <c r="J154">
        <f>IF($A154="",NA(),IF($C154="Strategy",2+$F154*0.023,NA()))</f>
      </c>
      <c r="K154">
        <f>IF($A154="",NA(),IF($C154="Deckbuilder",$B154,NA()))</f>
      </c>
      <c r="L154">
        <f>IF($A154="",NA(),IF($C154="Deckbuilder",3+$F154*0.023,NA()))</f>
      </c>
      <c r="M154">
        <f>IF($A154="",NA(),IF($C154="Traditional",$B154,NA()))</f>
      </c>
      <c r="N154">
        <f>IF($A154="",NA(),IF($C154="Traditional",4+$F154*0.023,NA()))</f>
      </c>
      <c r="O154">
        <f>IF($A154="","",$D154+ROW()/1000000)</f>
      </c>
      <c r="P154" t="str">
        <f>IF(OR($A154="",INDEX(games!$H:$H,ROW())=""),"",INDEX(games!$H:$H,ROW()))</f>
      </c>
      <c r="Q154">
        <f>IF(OR($A154="",$P154&lt;&gt;"Yes"),"",$D154+ROW()/1000000)</f>
      </c>
      <c r="T154">
        <f>IF($Y154="","",INDEX($B$2:$B$1500,$Y154))</f>
      </c>
      <c r="U154">
        <f>IF($Z154="","",INDEX($B$2:$B$1500,$Z154))</f>
      </c>
      <c r="V154">
        <f>IF(OR($T154="",$U154=""),"",$U154-$T154)</f>
      </c>
      <c r="W154" t="str">
        <f>IF(TRIM(INDEX(connections!$A:$A,ROW()))="","",TRIM(INDEX(connections!$A:$A,ROW())))</f>
      </c>
      <c r="X154" t="str">
        <f>IF($W154="","",TRIM(INDEX(connections!$B:$B,ROW())))</f>
      </c>
      <c r="Y154">
        <f>IF($W154="","",IFERROR(MATCH($W154,$A$2:$A$1500,0),""))</f>
      </c>
      <c r="Z154">
        <f>IF($X154="","",IFERROR(MATCH($X154,$A$2:$A$1500,0),""))</f>
      </c>
      <c r="AA154" t="str">
        <f>IF($Y154="","",INDEX($P$2:$P$1500,$Y154))</f>
      </c>
      <c r="AB154" t="str">
        <f>IF($Z154="","",INDEX($P$2:$P$1500,$Z154))</f>
      </c>
      <c r="AC154">
        <f>IF(AND($AA154="Yes",$AB154="Yes"),1,"")</f>
      </c>
      <c r="AD154">
        <f>IF(OR($Y154="",$Z154=""),"",IF(INDEX($C$2:$C$1500,$Y154)=INDEX($C$2:$C$1500,$Z154),0,1))</f>
      </c>
      <c r="AE154">
        <f>IF($AC154&lt;&gt;1,"",IF(AND(INDEX($AG$2:$AG$1500,$Y154)=1,INDEX($AG$2:$AG$1500,$Z154)=1),1,""))</f>
      </c>
      <c r="AG154">
        <f>IF($A154="","",COUNTIFS($W$2:$W$2500,$A154,$AB$2:$AB$2500,"Yes")+COUNTIFS($X$2:$X$2500,$A154,$AA$2:$AA$2500,"Yes"))</f>
      </c>
      <c r="AH154" t="str">
        <f>IF(OR($P154&lt;&gt;"Yes",N($AG154)=0),"",IF(AND($AG154=1,COUNTIFS($W$2:$W$2500,$A154,$AE$2:$AE$2500,1)+COUNTIFS($X$2:$X$2500,$A154,$AE$2:$AE$2500,1)&gt;0),"","Yes"))</f>
      </c>
      <c r="AI154">
        <f>IF($AH154="Yes",$AG154,"")</f>
      </c>
      <c r="AJ154">
        <f>IF($AI154="","",$AI154+ROW()/1000000)</f>
      </c>
      <c r="AK154">
        <f>IF(OR($A154="",$P154="Yes",N($AG154)=0),"",$AG154+ROW()/1000000)</f>
      </c>
      <c r="AL154" t="str">
        <f>IF($A154="","",INDEX(games!$J:$J,ROW())&amp;"")</f>
      </c>
    </row>
    <row r="155">
      <c r="A155" t="str">
        <f>IF(TRIM(INDEX(games!$A:$A,ROW()))="","",TRIM(INDEX(games!$A:$A,ROW())))</f>
      </c>
      <c r="B155">
        <f>IF(OR($A155="",INDEX(games!$B:$B,ROW())=""),"",INDEX(games!$B:$B,ROW()))</f>
      </c>
      <c r="C155" t="str">
        <f>IF(OR($A155="",INDEX(games!$C:$C,ROW())=""),"",INDEX(games!$C:$C,ROW()))</f>
      </c>
      <c r="D155">
        <f>IF($A155="","",COUNTIF($W$2:$W$2500,$A155)+COUNTIF($X$2:$X$2500,$A155))</f>
      </c>
      <c r="E155">
        <f>IF($A155="","",IFERROR(MATCH($C155,$R$2:$R$5,0),0))</f>
      </c>
      <c r="F155">
        <f>IF($A155="","",MOD(ROW(),34))</f>
      </c>
      <c r="G155">
        <f>IF($A155="",NA(),IF($C155="Action",$B155,NA()))</f>
      </c>
      <c r="H155">
        <f>IF($A155="",NA(),IF($C155="Action",1+$F155*0.023,NA()))</f>
      </c>
      <c r="I155">
        <f>IF($A155="",NA(),IF($C155="Strategy",$B155,NA()))</f>
      </c>
      <c r="J155">
        <f>IF($A155="",NA(),IF($C155="Strategy",2+$F155*0.023,NA()))</f>
      </c>
      <c r="K155">
        <f>IF($A155="",NA(),IF($C155="Deckbuilder",$B155,NA()))</f>
      </c>
      <c r="L155">
        <f>IF($A155="",NA(),IF($C155="Deckbuilder",3+$F155*0.023,NA()))</f>
      </c>
      <c r="M155">
        <f>IF($A155="",NA(),IF($C155="Traditional",$B155,NA()))</f>
      </c>
      <c r="N155">
        <f>IF($A155="",NA(),IF($C155="Traditional",4+$F155*0.023,NA()))</f>
      </c>
      <c r="O155">
        <f>IF($A155="","",$D155+ROW()/1000000)</f>
      </c>
      <c r="P155" t="str">
        <f>IF(OR($A155="",INDEX(games!$H:$H,ROW())=""),"",INDEX(games!$H:$H,ROW()))</f>
      </c>
      <c r="Q155">
        <f>IF(OR($A155="",$P155&lt;&gt;"Yes"),"",$D155+ROW()/1000000)</f>
      </c>
      <c r="T155">
        <f>IF($Y155="","",INDEX($B$2:$B$1500,$Y155))</f>
      </c>
      <c r="U155">
        <f>IF($Z155="","",INDEX($B$2:$B$1500,$Z155))</f>
      </c>
      <c r="V155">
        <f>IF(OR($T155="",$U155=""),"",$U155-$T155)</f>
      </c>
      <c r="W155" t="str">
        <f>IF(TRIM(INDEX(connections!$A:$A,ROW()))="","",TRIM(INDEX(connections!$A:$A,ROW())))</f>
      </c>
      <c r="X155" t="str">
        <f>IF($W155="","",TRIM(INDEX(connections!$B:$B,ROW())))</f>
      </c>
      <c r="Y155">
        <f>IF($W155="","",IFERROR(MATCH($W155,$A$2:$A$1500,0),""))</f>
      </c>
      <c r="Z155">
        <f>IF($X155="","",IFERROR(MATCH($X155,$A$2:$A$1500,0),""))</f>
      </c>
      <c r="AA155" t="str">
        <f>IF($Y155="","",INDEX($P$2:$P$1500,$Y155))</f>
      </c>
      <c r="AB155" t="str">
        <f>IF($Z155="","",INDEX($P$2:$P$1500,$Z155))</f>
      </c>
      <c r="AC155">
        <f>IF(AND($AA155="Yes",$AB155="Yes"),1,"")</f>
      </c>
      <c r="AD155">
        <f>IF(OR($Y155="",$Z155=""),"",IF(INDEX($C$2:$C$1500,$Y155)=INDEX($C$2:$C$1500,$Z155),0,1))</f>
      </c>
      <c r="AE155">
        <f>IF($AC155&lt;&gt;1,"",IF(AND(INDEX($AG$2:$AG$1500,$Y155)=1,INDEX($AG$2:$AG$1500,$Z155)=1),1,""))</f>
      </c>
      <c r="AG155">
        <f>IF($A155="","",COUNTIFS($W$2:$W$2500,$A155,$AB$2:$AB$2500,"Yes")+COUNTIFS($X$2:$X$2500,$A155,$AA$2:$AA$2500,"Yes"))</f>
      </c>
      <c r="AH155" t="str">
        <f>IF(OR($P155&lt;&gt;"Yes",N($AG155)=0),"",IF(AND($AG155=1,COUNTIFS($W$2:$W$2500,$A155,$AE$2:$AE$2500,1)+COUNTIFS($X$2:$X$2500,$A155,$AE$2:$AE$2500,1)&gt;0),"","Yes"))</f>
      </c>
      <c r="AI155">
        <f>IF($AH155="Yes",$AG155,"")</f>
      </c>
      <c r="AJ155">
        <f>IF($AI155="","",$AI155+ROW()/1000000)</f>
      </c>
      <c r="AK155">
        <f>IF(OR($A155="",$P155="Yes",N($AG155)=0),"",$AG155+ROW()/1000000)</f>
      </c>
      <c r="AL155" t="str">
        <f>IF($A155="","",INDEX(games!$J:$J,ROW())&amp;"")</f>
      </c>
    </row>
    <row r="156">
      <c r="A156" t="str">
        <f>IF(TRIM(INDEX(games!$A:$A,ROW()))="","",TRIM(INDEX(games!$A:$A,ROW())))</f>
      </c>
      <c r="B156">
        <f>IF(OR($A156="",INDEX(games!$B:$B,ROW())=""),"",INDEX(games!$B:$B,ROW()))</f>
      </c>
      <c r="C156" t="str">
        <f>IF(OR($A156="",INDEX(games!$C:$C,ROW())=""),"",INDEX(games!$C:$C,ROW()))</f>
      </c>
      <c r="D156">
        <f>IF($A156="","",COUNTIF($W$2:$W$2500,$A156)+COUNTIF($X$2:$X$2500,$A156))</f>
      </c>
      <c r="E156">
        <f>IF($A156="","",IFERROR(MATCH($C156,$R$2:$R$5,0),0))</f>
      </c>
      <c r="F156">
        <f>IF($A156="","",MOD(ROW(),34))</f>
      </c>
      <c r="G156">
        <f>IF($A156="",NA(),IF($C156="Action",$B156,NA()))</f>
      </c>
      <c r="H156">
        <f>IF($A156="",NA(),IF($C156="Action",1+$F156*0.023,NA()))</f>
      </c>
      <c r="I156">
        <f>IF($A156="",NA(),IF($C156="Strategy",$B156,NA()))</f>
      </c>
      <c r="J156">
        <f>IF($A156="",NA(),IF($C156="Strategy",2+$F156*0.023,NA()))</f>
      </c>
      <c r="K156">
        <f>IF($A156="",NA(),IF($C156="Deckbuilder",$B156,NA()))</f>
      </c>
      <c r="L156">
        <f>IF($A156="",NA(),IF($C156="Deckbuilder",3+$F156*0.023,NA()))</f>
      </c>
      <c r="M156">
        <f>IF($A156="",NA(),IF($C156="Traditional",$B156,NA()))</f>
      </c>
      <c r="N156">
        <f>IF($A156="",NA(),IF($C156="Traditional",4+$F156*0.023,NA()))</f>
      </c>
      <c r="O156">
        <f>IF($A156="","",$D156+ROW()/1000000)</f>
      </c>
      <c r="P156" t="str">
        <f>IF(OR($A156="",INDEX(games!$H:$H,ROW())=""),"",INDEX(games!$H:$H,ROW()))</f>
      </c>
      <c r="Q156">
        <f>IF(OR($A156="",$P156&lt;&gt;"Yes"),"",$D156+ROW()/1000000)</f>
      </c>
      <c r="T156">
        <f>IF($Y156="","",INDEX($B$2:$B$1500,$Y156))</f>
      </c>
      <c r="U156">
        <f>IF($Z156="","",INDEX($B$2:$B$1500,$Z156))</f>
      </c>
      <c r="V156">
        <f>IF(OR($T156="",$U156=""),"",$U156-$T156)</f>
      </c>
      <c r="W156" t="str">
        <f>IF(TRIM(INDEX(connections!$A:$A,ROW()))="","",TRIM(INDEX(connections!$A:$A,ROW())))</f>
      </c>
      <c r="X156" t="str">
        <f>IF($W156="","",TRIM(INDEX(connections!$B:$B,ROW())))</f>
      </c>
      <c r="Y156">
        <f>IF($W156="","",IFERROR(MATCH($W156,$A$2:$A$1500,0),""))</f>
      </c>
      <c r="Z156">
        <f>IF($X156="","",IFERROR(MATCH($X156,$A$2:$A$1500,0),""))</f>
      </c>
      <c r="AA156" t="str">
        <f>IF($Y156="","",INDEX($P$2:$P$1500,$Y156))</f>
      </c>
      <c r="AB156" t="str">
        <f>IF($Z156="","",INDEX($P$2:$P$1500,$Z156))</f>
      </c>
      <c r="AC156">
        <f>IF(AND($AA156="Yes",$AB156="Yes"),1,"")</f>
      </c>
      <c r="AD156">
        <f>IF(OR($Y156="",$Z156=""),"",IF(INDEX($C$2:$C$1500,$Y156)=INDEX($C$2:$C$1500,$Z156),0,1))</f>
      </c>
      <c r="AE156">
        <f>IF($AC156&lt;&gt;1,"",IF(AND(INDEX($AG$2:$AG$1500,$Y156)=1,INDEX($AG$2:$AG$1500,$Z156)=1),1,""))</f>
      </c>
      <c r="AG156">
        <f>IF($A156="","",COUNTIFS($W$2:$W$2500,$A156,$AB$2:$AB$2500,"Yes")+COUNTIFS($X$2:$X$2500,$A156,$AA$2:$AA$2500,"Yes"))</f>
      </c>
      <c r="AH156" t="str">
        <f>IF(OR($P156&lt;&gt;"Yes",N($AG156)=0),"",IF(AND($AG156=1,COUNTIFS($W$2:$W$2500,$A156,$AE$2:$AE$2500,1)+COUNTIFS($X$2:$X$2500,$A156,$AE$2:$AE$2500,1)&gt;0),"","Yes"))</f>
      </c>
      <c r="AI156">
        <f>IF($AH156="Yes",$AG156,"")</f>
      </c>
      <c r="AJ156">
        <f>IF($AI156="","",$AI156+ROW()/1000000)</f>
      </c>
      <c r="AK156">
        <f>IF(OR($A156="",$P156="Yes",N($AG156)=0),"",$AG156+ROW()/1000000)</f>
      </c>
      <c r="AL156" t="str">
        <f>IF($A156="","",INDEX(games!$J:$J,ROW())&amp;"")</f>
      </c>
    </row>
    <row r="157">
      <c r="A157" t="str">
        <f>IF(TRIM(INDEX(games!$A:$A,ROW()))="","",TRIM(INDEX(games!$A:$A,ROW())))</f>
      </c>
      <c r="B157">
        <f>IF(OR($A157="",INDEX(games!$B:$B,ROW())=""),"",INDEX(games!$B:$B,ROW()))</f>
      </c>
      <c r="C157" t="str">
        <f>IF(OR($A157="",INDEX(games!$C:$C,ROW())=""),"",INDEX(games!$C:$C,ROW()))</f>
      </c>
      <c r="D157">
        <f>IF($A157="","",COUNTIF($W$2:$W$2500,$A157)+COUNTIF($X$2:$X$2500,$A157))</f>
      </c>
      <c r="E157">
        <f>IF($A157="","",IFERROR(MATCH($C157,$R$2:$R$5,0),0))</f>
      </c>
      <c r="F157">
        <f>IF($A157="","",MOD(ROW(),34))</f>
      </c>
      <c r="G157">
        <f>IF($A157="",NA(),IF($C157="Action",$B157,NA()))</f>
      </c>
      <c r="H157">
        <f>IF($A157="",NA(),IF($C157="Action",1+$F157*0.023,NA()))</f>
      </c>
      <c r="I157">
        <f>IF($A157="",NA(),IF($C157="Strategy",$B157,NA()))</f>
      </c>
      <c r="J157">
        <f>IF($A157="",NA(),IF($C157="Strategy",2+$F157*0.023,NA()))</f>
      </c>
      <c r="K157">
        <f>IF($A157="",NA(),IF($C157="Deckbuilder",$B157,NA()))</f>
      </c>
      <c r="L157">
        <f>IF($A157="",NA(),IF($C157="Deckbuilder",3+$F157*0.023,NA()))</f>
      </c>
      <c r="M157">
        <f>IF($A157="",NA(),IF($C157="Traditional",$B157,NA()))</f>
      </c>
      <c r="N157">
        <f>IF($A157="",NA(),IF($C157="Traditional",4+$F157*0.023,NA()))</f>
      </c>
      <c r="O157">
        <f>IF($A157="","",$D157+ROW()/1000000)</f>
      </c>
      <c r="P157" t="str">
        <f>IF(OR($A157="",INDEX(games!$H:$H,ROW())=""),"",INDEX(games!$H:$H,ROW()))</f>
      </c>
      <c r="Q157">
        <f>IF(OR($A157="",$P157&lt;&gt;"Yes"),"",$D157+ROW()/1000000)</f>
      </c>
      <c r="T157">
        <f>IF($Y157="","",INDEX($B$2:$B$1500,$Y157))</f>
      </c>
      <c r="U157">
        <f>IF($Z157="","",INDEX($B$2:$B$1500,$Z157))</f>
      </c>
      <c r="V157">
        <f>IF(OR($T157="",$U157=""),"",$U157-$T157)</f>
      </c>
      <c r="W157" t="str">
        <f>IF(TRIM(INDEX(connections!$A:$A,ROW()))="","",TRIM(INDEX(connections!$A:$A,ROW())))</f>
      </c>
      <c r="X157" t="str">
        <f>IF($W157="","",TRIM(INDEX(connections!$B:$B,ROW())))</f>
      </c>
      <c r="Y157">
        <f>IF($W157="","",IFERROR(MATCH($W157,$A$2:$A$1500,0),""))</f>
      </c>
      <c r="Z157">
        <f>IF($X157="","",IFERROR(MATCH($X157,$A$2:$A$1500,0),""))</f>
      </c>
      <c r="AA157" t="str">
        <f>IF($Y157="","",INDEX($P$2:$P$1500,$Y157))</f>
      </c>
      <c r="AB157" t="str">
        <f>IF($Z157="","",INDEX($P$2:$P$1500,$Z157))</f>
      </c>
      <c r="AC157">
        <f>IF(AND($AA157="Yes",$AB157="Yes"),1,"")</f>
      </c>
      <c r="AD157">
        <f>IF(OR($Y157="",$Z157=""),"",IF(INDEX($C$2:$C$1500,$Y157)=INDEX($C$2:$C$1500,$Z157),0,1))</f>
      </c>
      <c r="AE157">
        <f>IF($AC157&lt;&gt;1,"",IF(AND(INDEX($AG$2:$AG$1500,$Y157)=1,INDEX($AG$2:$AG$1500,$Z157)=1),1,""))</f>
      </c>
      <c r="AG157">
        <f>IF($A157="","",COUNTIFS($W$2:$W$2500,$A157,$AB$2:$AB$2500,"Yes")+COUNTIFS($X$2:$X$2500,$A157,$AA$2:$AA$2500,"Yes"))</f>
      </c>
      <c r="AH157" t="str">
        <f>IF(OR($P157&lt;&gt;"Yes",N($AG157)=0),"",IF(AND($AG157=1,COUNTIFS($W$2:$W$2500,$A157,$AE$2:$AE$2500,1)+COUNTIFS($X$2:$X$2500,$A157,$AE$2:$AE$2500,1)&gt;0),"","Yes"))</f>
      </c>
      <c r="AI157">
        <f>IF($AH157="Yes",$AG157,"")</f>
      </c>
      <c r="AJ157">
        <f>IF($AI157="","",$AI157+ROW()/1000000)</f>
      </c>
      <c r="AK157">
        <f>IF(OR($A157="",$P157="Yes",N($AG157)=0),"",$AG157+ROW()/1000000)</f>
      </c>
      <c r="AL157" t="str">
        <f>IF($A157="","",INDEX(games!$J:$J,ROW())&amp;"")</f>
      </c>
    </row>
    <row r="158">
      <c r="A158" t="str">
        <f>IF(TRIM(INDEX(games!$A:$A,ROW()))="","",TRIM(INDEX(games!$A:$A,ROW())))</f>
      </c>
      <c r="B158">
        <f>IF(OR($A158="",INDEX(games!$B:$B,ROW())=""),"",INDEX(games!$B:$B,ROW()))</f>
      </c>
      <c r="C158" t="str">
        <f>IF(OR($A158="",INDEX(games!$C:$C,ROW())=""),"",INDEX(games!$C:$C,ROW()))</f>
      </c>
      <c r="D158">
        <f>IF($A158="","",COUNTIF($W$2:$W$2500,$A158)+COUNTIF($X$2:$X$2500,$A158))</f>
      </c>
      <c r="E158">
        <f>IF($A158="","",IFERROR(MATCH($C158,$R$2:$R$5,0),0))</f>
      </c>
      <c r="F158">
        <f>IF($A158="","",MOD(ROW(),34))</f>
      </c>
      <c r="G158">
        <f>IF($A158="",NA(),IF($C158="Action",$B158,NA()))</f>
      </c>
      <c r="H158">
        <f>IF($A158="",NA(),IF($C158="Action",1+$F158*0.023,NA()))</f>
      </c>
      <c r="I158">
        <f>IF($A158="",NA(),IF($C158="Strategy",$B158,NA()))</f>
      </c>
      <c r="J158">
        <f>IF($A158="",NA(),IF($C158="Strategy",2+$F158*0.023,NA()))</f>
      </c>
      <c r="K158">
        <f>IF($A158="",NA(),IF($C158="Deckbuilder",$B158,NA()))</f>
      </c>
      <c r="L158">
        <f>IF($A158="",NA(),IF($C158="Deckbuilder",3+$F158*0.023,NA()))</f>
      </c>
      <c r="M158">
        <f>IF($A158="",NA(),IF($C158="Traditional",$B158,NA()))</f>
      </c>
      <c r="N158">
        <f>IF($A158="",NA(),IF($C158="Traditional",4+$F158*0.023,NA()))</f>
      </c>
      <c r="O158">
        <f>IF($A158="","",$D158+ROW()/1000000)</f>
      </c>
      <c r="P158" t="str">
        <f>IF(OR($A158="",INDEX(games!$H:$H,ROW())=""),"",INDEX(games!$H:$H,ROW()))</f>
      </c>
      <c r="Q158">
        <f>IF(OR($A158="",$P158&lt;&gt;"Yes"),"",$D158+ROW()/1000000)</f>
      </c>
      <c r="T158">
        <f>IF($Y158="","",INDEX($B$2:$B$1500,$Y158))</f>
      </c>
      <c r="U158">
        <f>IF($Z158="","",INDEX($B$2:$B$1500,$Z158))</f>
      </c>
      <c r="V158">
        <f>IF(OR($T158="",$U158=""),"",$U158-$T158)</f>
      </c>
      <c r="W158" t="str">
        <f>IF(TRIM(INDEX(connections!$A:$A,ROW()))="","",TRIM(INDEX(connections!$A:$A,ROW())))</f>
      </c>
      <c r="X158" t="str">
        <f>IF($W158="","",TRIM(INDEX(connections!$B:$B,ROW())))</f>
      </c>
      <c r="Y158">
        <f>IF($W158="","",IFERROR(MATCH($W158,$A$2:$A$1500,0),""))</f>
      </c>
      <c r="Z158">
        <f>IF($X158="","",IFERROR(MATCH($X158,$A$2:$A$1500,0),""))</f>
      </c>
      <c r="AA158" t="str">
        <f>IF($Y158="","",INDEX($P$2:$P$1500,$Y158))</f>
      </c>
      <c r="AB158" t="str">
        <f>IF($Z158="","",INDEX($P$2:$P$1500,$Z158))</f>
      </c>
      <c r="AC158">
        <f>IF(AND($AA158="Yes",$AB158="Yes"),1,"")</f>
      </c>
      <c r="AD158">
        <f>IF(OR($Y158="",$Z158=""),"",IF(INDEX($C$2:$C$1500,$Y158)=INDEX($C$2:$C$1500,$Z158),0,1))</f>
      </c>
      <c r="AE158">
        <f>IF($AC158&lt;&gt;1,"",IF(AND(INDEX($AG$2:$AG$1500,$Y158)=1,INDEX($AG$2:$AG$1500,$Z158)=1),1,""))</f>
      </c>
      <c r="AG158">
        <f>IF($A158="","",COUNTIFS($W$2:$W$2500,$A158,$AB$2:$AB$2500,"Yes")+COUNTIFS($X$2:$X$2500,$A158,$AA$2:$AA$2500,"Yes"))</f>
      </c>
      <c r="AH158" t="str">
        <f>IF(OR($P158&lt;&gt;"Yes",N($AG158)=0),"",IF(AND($AG158=1,COUNTIFS($W$2:$W$2500,$A158,$AE$2:$AE$2500,1)+COUNTIFS($X$2:$X$2500,$A158,$AE$2:$AE$2500,1)&gt;0),"","Yes"))</f>
      </c>
      <c r="AI158">
        <f>IF($AH158="Yes",$AG158,"")</f>
      </c>
      <c r="AJ158">
        <f>IF($AI158="","",$AI158+ROW()/1000000)</f>
      </c>
      <c r="AK158">
        <f>IF(OR($A158="",$P158="Yes",N($AG158)=0),"",$AG158+ROW()/1000000)</f>
      </c>
      <c r="AL158" t="str">
        <f>IF($A158="","",INDEX(games!$J:$J,ROW())&amp;"")</f>
      </c>
    </row>
    <row r="159">
      <c r="A159" t="str">
        <f>IF(TRIM(INDEX(games!$A:$A,ROW()))="","",TRIM(INDEX(games!$A:$A,ROW())))</f>
      </c>
      <c r="B159">
        <f>IF(OR($A159="",INDEX(games!$B:$B,ROW())=""),"",INDEX(games!$B:$B,ROW()))</f>
      </c>
      <c r="C159" t="str">
        <f>IF(OR($A159="",INDEX(games!$C:$C,ROW())=""),"",INDEX(games!$C:$C,ROW()))</f>
      </c>
      <c r="D159">
        <f>IF($A159="","",COUNTIF($W$2:$W$2500,$A159)+COUNTIF($X$2:$X$2500,$A159))</f>
      </c>
      <c r="E159">
        <f>IF($A159="","",IFERROR(MATCH($C159,$R$2:$R$5,0),0))</f>
      </c>
      <c r="F159">
        <f>IF($A159="","",MOD(ROW(),34))</f>
      </c>
      <c r="G159">
        <f>IF($A159="",NA(),IF($C159="Action",$B159,NA()))</f>
      </c>
      <c r="H159">
        <f>IF($A159="",NA(),IF($C159="Action",1+$F159*0.023,NA()))</f>
      </c>
      <c r="I159">
        <f>IF($A159="",NA(),IF($C159="Strategy",$B159,NA()))</f>
      </c>
      <c r="J159">
        <f>IF($A159="",NA(),IF($C159="Strategy",2+$F159*0.023,NA()))</f>
      </c>
      <c r="K159">
        <f>IF($A159="",NA(),IF($C159="Deckbuilder",$B159,NA()))</f>
      </c>
      <c r="L159">
        <f>IF($A159="",NA(),IF($C159="Deckbuilder",3+$F159*0.023,NA()))</f>
      </c>
      <c r="M159">
        <f>IF($A159="",NA(),IF($C159="Traditional",$B159,NA()))</f>
      </c>
      <c r="N159">
        <f>IF($A159="",NA(),IF($C159="Traditional",4+$F159*0.023,NA()))</f>
      </c>
      <c r="O159">
        <f>IF($A159="","",$D159+ROW()/1000000)</f>
      </c>
      <c r="P159" t="str">
        <f>IF(OR($A159="",INDEX(games!$H:$H,ROW())=""),"",INDEX(games!$H:$H,ROW()))</f>
      </c>
      <c r="Q159">
        <f>IF(OR($A159="",$P159&lt;&gt;"Yes"),"",$D159+ROW()/1000000)</f>
      </c>
      <c r="T159">
        <f>IF($Y159="","",INDEX($B$2:$B$1500,$Y159))</f>
      </c>
      <c r="U159">
        <f>IF($Z159="","",INDEX($B$2:$B$1500,$Z159))</f>
      </c>
      <c r="V159">
        <f>IF(OR($T159="",$U159=""),"",$U159-$T159)</f>
      </c>
      <c r="W159" t="str">
        <f>IF(TRIM(INDEX(connections!$A:$A,ROW()))="","",TRIM(INDEX(connections!$A:$A,ROW())))</f>
      </c>
      <c r="X159" t="str">
        <f>IF($W159="","",TRIM(INDEX(connections!$B:$B,ROW())))</f>
      </c>
      <c r="Y159">
        <f>IF($W159="","",IFERROR(MATCH($W159,$A$2:$A$1500,0),""))</f>
      </c>
      <c r="Z159">
        <f>IF($X159="","",IFERROR(MATCH($X159,$A$2:$A$1500,0),""))</f>
      </c>
      <c r="AA159" t="str">
        <f>IF($Y159="","",INDEX($P$2:$P$1500,$Y159))</f>
      </c>
      <c r="AB159" t="str">
        <f>IF($Z159="","",INDEX($P$2:$P$1500,$Z159))</f>
      </c>
      <c r="AC159">
        <f>IF(AND($AA159="Yes",$AB159="Yes"),1,"")</f>
      </c>
      <c r="AD159">
        <f>IF(OR($Y159="",$Z159=""),"",IF(INDEX($C$2:$C$1500,$Y159)=INDEX($C$2:$C$1500,$Z159),0,1))</f>
      </c>
      <c r="AE159">
        <f>IF($AC159&lt;&gt;1,"",IF(AND(INDEX($AG$2:$AG$1500,$Y159)=1,INDEX($AG$2:$AG$1500,$Z159)=1),1,""))</f>
      </c>
      <c r="AG159">
        <f>IF($A159="","",COUNTIFS($W$2:$W$2500,$A159,$AB$2:$AB$2500,"Yes")+COUNTIFS($X$2:$X$2500,$A159,$AA$2:$AA$2500,"Yes"))</f>
      </c>
      <c r="AH159" t="str">
        <f>IF(OR($P159&lt;&gt;"Yes",N($AG159)=0),"",IF(AND($AG159=1,COUNTIFS($W$2:$W$2500,$A159,$AE$2:$AE$2500,1)+COUNTIFS($X$2:$X$2500,$A159,$AE$2:$AE$2500,1)&gt;0),"","Yes"))</f>
      </c>
      <c r="AI159">
        <f>IF($AH159="Yes",$AG159,"")</f>
      </c>
      <c r="AJ159">
        <f>IF($AI159="","",$AI159+ROW()/1000000)</f>
      </c>
      <c r="AK159">
        <f>IF(OR($A159="",$P159="Yes",N($AG159)=0),"",$AG159+ROW()/1000000)</f>
      </c>
      <c r="AL159" t="str">
        <f>IF($A159="","",INDEX(games!$J:$J,ROW())&amp;"")</f>
      </c>
    </row>
    <row r="160">
      <c r="A160" t="str">
        <f>IF(TRIM(INDEX(games!$A:$A,ROW()))="","",TRIM(INDEX(games!$A:$A,ROW())))</f>
      </c>
      <c r="B160">
        <f>IF(OR($A160="",INDEX(games!$B:$B,ROW())=""),"",INDEX(games!$B:$B,ROW()))</f>
      </c>
      <c r="C160" t="str">
        <f>IF(OR($A160="",INDEX(games!$C:$C,ROW())=""),"",INDEX(games!$C:$C,ROW()))</f>
      </c>
      <c r="D160">
        <f>IF($A160="","",COUNTIF($W$2:$W$2500,$A160)+COUNTIF($X$2:$X$2500,$A160))</f>
      </c>
      <c r="E160">
        <f>IF($A160="","",IFERROR(MATCH($C160,$R$2:$R$5,0),0))</f>
      </c>
      <c r="F160">
        <f>IF($A160="","",MOD(ROW(),34))</f>
      </c>
      <c r="G160">
        <f>IF($A160="",NA(),IF($C160="Action",$B160,NA()))</f>
      </c>
      <c r="H160">
        <f>IF($A160="",NA(),IF($C160="Action",1+$F160*0.023,NA()))</f>
      </c>
      <c r="I160">
        <f>IF($A160="",NA(),IF($C160="Strategy",$B160,NA()))</f>
      </c>
      <c r="J160">
        <f>IF($A160="",NA(),IF($C160="Strategy",2+$F160*0.023,NA()))</f>
      </c>
      <c r="K160">
        <f>IF($A160="",NA(),IF($C160="Deckbuilder",$B160,NA()))</f>
      </c>
      <c r="L160">
        <f>IF($A160="",NA(),IF($C160="Deckbuilder",3+$F160*0.023,NA()))</f>
      </c>
      <c r="M160">
        <f>IF($A160="",NA(),IF($C160="Traditional",$B160,NA()))</f>
      </c>
      <c r="N160">
        <f>IF($A160="",NA(),IF($C160="Traditional",4+$F160*0.023,NA()))</f>
      </c>
      <c r="O160">
        <f>IF($A160="","",$D160+ROW()/1000000)</f>
      </c>
      <c r="P160" t="str">
        <f>IF(OR($A160="",INDEX(games!$H:$H,ROW())=""),"",INDEX(games!$H:$H,ROW()))</f>
      </c>
      <c r="Q160">
        <f>IF(OR($A160="",$P160&lt;&gt;"Yes"),"",$D160+ROW()/1000000)</f>
      </c>
      <c r="T160">
        <f>IF($Y160="","",INDEX($B$2:$B$1500,$Y160))</f>
      </c>
      <c r="U160">
        <f>IF($Z160="","",INDEX($B$2:$B$1500,$Z160))</f>
      </c>
      <c r="V160">
        <f>IF(OR($T160="",$U160=""),"",$U160-$T160)</f>
      </c>
      <c r="W160" t="str">
        <f>IF(TRIM(INDEX(connections!$A:$A,ROW()))="","",TRIM(INDEX(connections!$A:$A,ROW())))</f>
      </c>
      <c r="X160" t="str">
        <f>IF($W160="","",TRIM(INDEX(connections!$B:$B,ROW())))</f>
      </c>
      <c r="Y160">
        <f>IF($W160="","",IFERROR(MATCH($W160,$A$2:$A$1500,0),""))</f>
      </c>
      <c r="Z160">
        <f>IF($X160="","",IFERROR(MATCH($X160,$A$2:$A$1500,0),""))</f>
      </c>
      <c r="AA160" t="str">
        <f>IF($Y160="","",INDEX($P$2:$P$1500,$Y160))</f>
      </c>
      <c r="AB160" t="str">
        <f>IF($Z160="","",INDEX($P$2:$P$1500,$Z160))</f>
      </c>
      <c r="AC160">
        <f>IF(AND($AA160="Yes",$AB160="Yes"),1,"")</f>
      </c>
      <c r="AD160">
        <f>IF(OR($Y160="",$Z160=""),"",IF(INDEX($C$2:$C$1500,$Y160)=INDEX($C$2:$C$1500,$Z160),0,1))</f>
      </c>
      <c r="AE160">
        <f>IF($AC160&lt;&gt;1,"",IF(AND(INDEX($AG$2:$AG$1500,$Y160)=1,INDEX($AG$2:$AG$1500,$Z160)=1),1,""))</f>
      </c>
      <c r="AG160">
        <f>IF($A160="","",COUNTIFS($W$2:$W$2500,$A160,$AB$2:$AB$2500,"Yes")+COUNTIFS($X$2:$X$2500,$A160,$AA$2:$AA$2500,"Yes"))</f>
      </c>
      <c r="AH160" t="str">
        <f>IF(OR($P160&lt;&gt;"Yes",N($AG160)=0),"",IF(AND($AG160=1,COUNTIFS($W$2:$W$2500,$A160,$AE$2:$AE$2500,1)+COUNTIFS($X$2:$X$2500,$A160,$AE$2:$AE$2500,1)&gt;0),"","Yes"))</f>
      </c>
      <c r="AI160">
        <f>IF($AH160="Yes",$AG160,"")</f>
      </c>
      <c r="AJ160">
        <f>IF($AI160="","",$AI160+ROW()/1000000)</f>
      </c>
      <c r="AK160">
        <f>IF(OR($A160="",$P160="Yes",N($AG160)=0),"",$AG160+ROW()/1000000)</f>
      </c>
      <c r="AL160" t="str">
        <f>IF($A160="","",INDEX(games!$J:$J,ROW())&amp;"")</f>
      </c>
    </row>
    <row r="161">
      <c r="A161" t="str">
        <f>IF(TRIM(INDEX(games!$A:$A,ROW()))="","",TRIM(INDEX(games!$A:$A,ROW())))</f>
      </c>
      <c r="B161">
        <f>IF(OR($A161="",INDEX(games!$B:$B,ROW())=""),"",INDEX(games!$B:$B,ROW()))</f>
      </c>
      <c r="C161" t="str">
        <f>IF(OR($A161="",INDEX(games!$C:$C,ROW())=""),"",INDEX(games!$C:$C,ROW()))</f>
      </c>
      <c r="D161">
        <f>IF($A161="","",COUNTIF($W$2:$W$2500,$A161)+COUNTIF($X$2:$X$2500,$A161))</f>
      </c>
      <c r="E161">
        <f>IF($A161="","",IFERROR(MATCH($C161,$R$2:$R$5,0),0))</f>
      </c>
      <c r="F161">
        <f>IF($A161="","",MOD(ROW(),34))</f>
      </c>
      <c r="G161">
        <f>IF($A161="",NA(),IF($C161="Action",$B161,NA()))</f>
      </c>
      <c r="H161">
        <f>IF($A161="",NA(),IF($C161="Action",1+$F161*0.023,NA()))</f>
      </c>
      <c r="I161">
        <f>IF($A161="",NA(),IF($C161="Strategy",$B161,NA()))</f>
      </c>
      <c r="J161">
        <f>IF($A161="",NA(),IF($C161="Strategy",2+$F161*0.023,NA()))</f>
      </c>
      <c r="K161">
        <f>IF($A161="",NA(),IF($C161="Deckbuilder",$B161,NA()))</f>
      </c>
      <c r="L161">
        <f>IF($A161="",NA(),IF($C161="Deckbuilder",3+$F161*0.023,NA()))</f>
      </c>
      <c r="M161">
        <f>IF($A161="",NA(),IF($C161="Traditional",$B161,NA()))</f>
      </c>
      <c r="N161">
        <f>IF($A161="",NA(),IF($C161="Traditional",4+$F161*0.023,NA()))</f>
      </c>
      <c r="O161">
        <f>IF($A161="","",$D161+ROW()/1000000)</f>
      </c>
      <c r="P161" t="str">
        <f>IF(OR($A161="",INDEX(games!$H:$H,ROW())=""),"",INDEX(games!$H:$H,ROW()))</f>
      </c>
      <c r="Q161">
        <f>IF(OR($A161="",$P161&lt;&gt;"Yes"),"",$D161+ROW()/1000000)</f>
      </c>
      <c r="T161">
        <f>IF($Y161="","",INDEX($B$2:$B$1500,$Y161))</f>
      </c>
      <c r="U161">
        <f>IF($Z161="","",INDEX($B$2:$B$1500,$Z161))</f>
      </c>
      <c r="V161">
        <f>IF(OR($T161="",$U161=""),"",$U161-$T161)</f>
      </c>
      <c r="W161" t="str">
        <f>IF(TRIM(INDEX(connections!$A:$A,ROW()))="","",TRIM(INDEX(connections!$A:$A,ROW())))</f>
      </c>
      <c r="X161" t="str">
        <f>IF($W161="","",TRIM(INDEX(connections!$B:$B,ROW())))</f>
      </c>
      <c r="Y161">
        <f>IF($W161="","",IFERROR(MATCH($W161,$A$2:$A$1500,0),""))</f>
      </c>
      <c r="Z161">
        <f>IF($X161="","",IFERROR(MATCH($X161,$A$2:$A$1500,0),""))</f>
      </c>
      <c r="AA161" t="str">
        <f>IF($Y161="","",INDEX($P$2:$P$1500,$Y161))</f>
      </c>
      <c r="AB161" t="str">
        <f>IF($Z161="","",INDEX($P$2:$P$1500,$Z161))</f>
      </c>
      <c r="AC161">
        <f>IF(AND($AA161="Yes",$AB161="Yes"),1,"")</f>
      </c>
      <c r="AD161">
        <f>IF(OR($Y161="",$Z161=""),"",IF(INDEX($C$2:$C$1500,$Y161)=INDEX($C$2:$C$1500,$Z161),0,1))</f>
      </c>
      <c r="AE161">
        <f>IF($AC161&lt;&gt;1,"",IF(AND(INDEX($AG$2:$AG$1500,$Y161)=1,INDEX($AG$2:$AG$1500,$Z161)=1),1,""))</f>
      </c>
      <c r="AG161">
        <f>IF($A161="","",COUNTIFS($W$2:$W$2500,$A161,$AB$2:$AB$2500,"Yes")+COUNTIFS($X$2:$X$2500,$A161,$AA$2:$AA$2500,"Yes"))</f>
      </c>
      <c r="AH161" t="str">
        <f>IF(OR($P161&lt;&gt;"Yes",N($AG161)=0),"",IF(AND($AG161=1,COUNTIFS($W$2:$W$2500,$A161,$AE$2:$AE$2500,1)+COUNTIFS($X$2:$X$2500,$A161,$AE$2:$AE$2500,1)&gt;0),"","Yes"))</f>
      </c>
      <c r="AI161">
        <f>IF($AH161="Yes",$AG161,"")</f>
      </c>
      <c r="AJ161">
        <f>IF($AI161="","",$AI161+ROW()/1000000)</f>
      </c>
      <c r="AK161">
        <f>IF(OR($A161="",$P161="Yes",N($AG161)=0),"",$AG161+ROW()/1000000)</f>
      </c>
      <c r="AL161" t="str">
        <f>IF($A161="","",INDEX(games!$J:$J,ROW())&amp;"")</f>
      </c>
    </row>
    <row r="162">
      <c r="A162" t="str">
        <f>IF(TRIM(INDEX(games!$A:$A,ROW()))="","",TRIM(INDEX(games!$A:$A,ROW())))</f>
      </c>
      <c r="B162">
        <f>IF(OR($A162="",INDEX(games!$B:$B,ROW())=""),"",INDEX(games!$B:$B,ROW()))</f>
      </c>
      <c r="C162" t="str">
        <f>IF(OR($A162="",INDEX(games!$C:$C,ROW())=""),"",INDEX(games!$C:$C,ROW()))</f>
      </c>
      <c r="D162">
        <f>IF($A162="","",COUNTIF($W$2:$W$2500,$A162)+COUNTIF($X$2:$X$2500,$A162))</f>
      </c>
      <c r="E162">
        <f>IF($A162="","",IFERROR(MATCH($C162,$R$2:$R$5,0),0))</f>
      </c>
      <c r="F162">
        <f>IF($A162="","",MOD(ROW(),34))</f>
      </c>
      <c r="G162">
        <f>IF($A162="",NA(),IF($C162="Action",$B162,NA()))</f>
      </c>
      <c r="H162">
        <f>IF($A162="",NA(),IF($C162="Action",1+$F162*0.023,NA()))</f>
      </c>
      <c r="I162">
        <f>IF($A162="",NA(),IF($C162="Strategy",$B162,NA()))</f>
      </c>
      <c r="J162">
        <f>IF($A162="",NA(),IF($C162="Strategy",2+$F162*0.023,NA()))</f>
      </c>
      <c r="K162">
        <f>IF($A162="",NA(),IF($C162="Deckbuilder",$B162,NA()))</f>
      </c>
      <c r="L162">
        <f>IF($A162="",NA(),IF($C162="Deckbuilder",3+$F162*0.023,NA()))</f>
      </c>
      <c r="M162">
        <f>IF($A162="",NA(),IF($C162="Traditional",$B162,NA()))</f>
      </c>
      <c r="N162">
        <f>IF($A162="",NA(),IF($C162="Traditional",4+$F162*0.023,NA()))</f>
      </c>
      <c r="O162">
        <f>IF($A162="","",$D162+ROW()/1000000)</f>
      </c>
      <c r="P162" t="str">
        <f>IF(OR($A162="",INDEX(games!$H:$H,ROW())=""),"",INDEX(games!$H:$H,ROW()))</f>
      </c>
      <c r="Q162">
        <f>IF(OR($A162="",$P162&lt;&gt;"Yes"),"",$D162+ROW()/1000000)</f>
      </c>
      <c r="T162">
        <f>IF($Y162="","",INDEX($B$2:$B$1500,$Y162))</f>
      </c>
      <c r="U162">
        <f>IF($Z162="","",INDEX($B$2:$B$1500,$Z162))</f>
      </c>
      <c r="V162">
        <f>IF(OR($T162="",$U162=""),"",$U162-$T162)</f>
      </c>
      <c r="W162" t="str">
        <f>IF(TRIM(INDEX(connections!$A:$A,ROW()))="","",TRIM(INDEX(connections!$A:$A,ROW())))</f>
      </c>
      <c r="X162" t="str">
        <f>IF($W162="","",TRIM(INDEX(connections!$B:$B,ROW())))</f>
      </c>
      <c r="Y162">
        <f>IF($W162="","",IFERROR(MATCH($W162,$A$2:$A$1500,0),""))</f>
      </c>
      <c r="Z162">
        <f>IF($X162="","",IFERROR(MATCH($X162,$A$2:$A$1500,0),""))</f>
      </c>
      <c r="AA162" t="str">
        <f>IF($Y162="","",INDEX($P$2:$P$1500,$Y162))</f>
      </c>
      <c r="AB162" t="str">
        <f>IF($Z162="","",INDEX($P$2:$P$1500,$Z162))</f>
      </c>
      <c r="AC162">
        <f>IF(AND($AA162="Yes",$AB162="Yes"),1,"")</f>
      </c>
      <c r="AD162">
        <f>IF(OR($Y162="",$Z162=""),"",IF(INDEX($C$2:$C$1500,$Y162)=INDEX($C$2:$C$1500,$Z162),0,1))</f>
      </c>
      <c r="AE162">
        <f>IF($AC162&lt;&gt;1,"",IF(AND(INDEX($AG$2:$AG$1500,$Y162)=1,INDEX($AG$2:$AG$1500,$Z162)=1),1,""))</f>
      </c>
      <c r="AG162">
        <f>IF($A162="","",COUNTIFS($W$2:$W$2500,$A162,$AB$2:$AB$2500,"Yes")+COUNTIFS($X$2:$X$2500,$A162,$AA$2:$AA$2500,"Yes"))</f>
      </c>
      <c r="AH162" t="str">
        <f>IF(OR($P162&lt;&gt;"Yes",N($AG162)=0),"",IF(AND($AG162=1,COUNTIFS($W$2:$W$2500,$A162,$AE$2:$AE$2500,1)+COUNTIFS($X$2:$X$2500,$A162,$AE$2:$AE$2500,1)&gt;0),"","Yes"))</f>
      </c>
      <c r="AI162">
        <f>IF($AH162="Yes",$AG162,"")</f>
      </c>
      <c r="AJ162">
        <f>IF($AI162="","",$AI162+ROW()/1000000)</f>
      </c>
      <c r="AK162">
        <f>IF(OR($A162="",$P162="Yes",N($AG162)=0),"",$AG162+ROW()/1000000)</f>
      </c>
      <c r="AL162" t="str">
        <f>IF($A162="","",INDEX(games!$J:$J,ROW())&amp;"")</f>
      </c>
    </row>
    <row r="163">
      <c r="A163" t="str">
        <f>IF(TRIM(INDEX(games!$A:$A,ROW()))="","",TRIM(INDEX(games!$A:$A,ROW())))</f>
      </c>
      <c r="B163">
        <f>IF(OR($A163="",INDEX(games!$B:$B,ROW())=""),"",INDEX(games!$B:$B,ROW()))</f>
      </c>
      <c r="C163" t="str">
        <f>IF(OR($A163="",INDEX(games!$C:$C,ROW())=""),"",INDEX(games!$C:$C,ROW()))</f>
      </c>
      <c r="D163">
        <f>IF($A163="","",COUNTIF($W$2:$W$2500,$A163)+COUNTIF($X$2:$X$2500,$A163))</f>
      </c>
      <c r="E163">
        <f>IF($A163="","",IFERROR(MATCH($C163,$R$2:$R$5,0),0))</f>
      </c>
      <c r="F163">
        <f>IF($A163="","",MOD(ROW(),34))</f>
      </c>
      <c r="G163">
        <f>IF($A163="",NA(),IF($C163="Action",$B163,NA()))</f>
      </c>
      <c r="H163">
        <f>IF($A163="",NA(),IF($C163="Action",1+$F163*0.023,NA()))</f>
      </c>
      <c r="I163">
        <f>IF($A163="",NA(),IF($C163="Strategy",$B163,NA()))</f>
      </c>
      <c r="J163">
        <f>IF($A163="",NA(),IF($C163="Strategy",2+$F163*0.023,NA()))</f>
      </c>
      <c r="K163">
        <f>IF($A163="",NA(),IF($C163="Deckbuilder",$B163,NA()))</f>
      </c>
      <c r="L163">
        <f>IF($A163="",NA(),IF($C163="Deckbuilder",3+$F163*0.023,NA()))</f>
      </c>
      <c r="M163">
        <f>IF($A163="",NA(),IF($C163="Traditional",$B163,NA()))</f>
      </c>
      <c r="N163">
        <f>IF($A163="",NA(),IF($C163="Traditional",4+$F163*0.023,NA()))</f>
      </c>
      <c r="O163">
        <f>IF($A163="","",$D163+ROW()/1000000)</f>
      </c>
      <c r="P163" t="str">
        <f>IF(OR($A163="",INDEX(games!$H:$H,ROW())=""),"",INDEX(games!$H:$H,ROW()))</f>
      </c>
      <c r="Q163">
        <f>IF(OR($A163="",$P163&lt;&gt;"Yes"),"",$D163+ROW()/1000000)</f>
      </c>
      <c r="T163">
        <f>IF($Y163="","",INDEX($B$2:$B$1500,$Y163))</f>
      </c>
      <c r="U163">
        <f>IF($Z163="","",INDEX($B$2:$B$1500,$Z163))</f>
      </c>
      <c r="V163">
        <f>IF(OR($T163="",$U163=""),"",$U163-$T163)</f>
      </c>
      <c r="W163" t="str">
        <f>IF(TRIM(INDEX(connections!$A:$A,ROW()))="","",TRIM(INDEX(connections!$A:$A,ROW())))</f>
      </c>
      <c r="X163" t="str">
        <f>IF($W163="","",TRIM(INDEX(connections!$B:$B,ROW())))</f>
      </c>
      <c r="Y163">
        <f>IF($W163="","",IFERROR(MATCH($W163,$A$2:$A$1500,0),""))</f>
      </c>
      <c r="Z163">
        <f>IF($X163="","",IFERROR(MATCH($X163,$A$2:$A$1500,0),""))</f>
      </c>
      <c r="AA163" t="str">
        <f>IF($Y163="","",INDEX($P$2:$P$1500,$Y163))</f>
      </c>
      <c r="AB163" t="str">
        <f>IF($Z163="","",INDEX($P$2:$P$1500,$Z163))</f>
      </c>
      <c r="AC163">
        <f>IF(AND($AA163="Yes",$AB163="Yes"),1,"")</f>
      </c>
      <c r="AD163">
        <f>IF(OR($Y163="",$Z163=""),"",IF(INDEX($C$2:$C$1500,$Y163)=INDEX($C$2:$C$1500,$Z163),0,1))</f>
      </c>
      <c r="AE163">
        <f>IF($AC163&lt;&gt;1,"",IF(AND(INDEX($AG$2:$AG$1500,$Y163)=1,INDEX($AG$2:$AG$1500,$Z163)=1),1,""))</f>
      </c>
      <c r="AG163">
        <f>IF($A163="","",COUNTIFS($W$2:$W$2500,$A163,$AB$2:$AB$2500,"Yes")+COUNTIFS($X$2:$X$2500,$A163,$AA$2:$AA$2500,"Yes"))</f>
      </c>
      <c r="AH163" t="str">
        <f>IF(OR($P163&lt;&gt;"Yes",N($AG163)=0),"",IF(AND($AG163=1,COUNTIFS($W$2:$W$2500,$A163,$AE$2:$AE$2500,1)+COUNTIFS($X$2:$X$2500,$A163,$AE$2:$AE$2500,1)&gt;0),"","Yes"))</f>
      </c>
      <c r="AI163">
        <f>IF($AH163="Yes",$AG163,"")</f>
      </c>
      <c r="AJ163">
        <f>IF($AI163="","",$AI163+ROW()/1000000)</f>
      </c>
      <c r="AK163">
        <f>IF(OR($A163="",$P163="Yes",N($AG163)=0),"",$AG163+ROW()/1000000)</f>
      </c>
      <c r="AL163" t="str">
        <f>IF($A163="","",INDEX(games!$J:$J,ROW())&amp;"")</f>
      </c>
    </row>
    <row r="164">
      <c r="A164" t="str">
        <f>IF(TRIM(INDEX(games!$A:$A,ROW()))="","",TRIM(INDEX(games!$A:$A,ROW())))</f>
      </c>
      <c r="B164">
        <f>IF(OR($A164="",INDEX(games!$B:$B,ROW())=""),"",INDEX(games!$B:$B,ROW()))</f>
      </c>
      <c r="C164" t="str">
        <f>IF(OR($A164="",INDEX(games!$C:$C,ROW())=""),"",INDEX(games!$C:$C,ROW()))</f>
      </c>
      <c r="D164">
        <f>IF($A164="","",COUNTIF($W$2:$W$2500,$A164)+COUNTIF($X$2:$X$2500,$A164))</f>
      </c>
      <c r="E164">
        <f>IF($A164="","",IFERROR(MATCH($C164,$R$2:$R$5,0),0))</f>
      </c>
      <c r="F164">
        <f>IF($A164="","",MOD(ROW(),34))</f>
      </c>
      <c r="G164">
        <f>IF($A164="",NA(),IF($C164="Action",$B164,NA()))</f>
      </c>
      <c r="H164">
        <f>IF($A164="",NA(),IF($C164="Action",1+$F164*0.023,NA()))</f>
      </c>
      <c r="I164">
        <f>IF($A164="",NA(),IF($C164="Strategy",$B164,NA()))</f>
      </c>
      <c r="J164">
        <f>IF($A164="",NA(),IF($C164="Strategy",2+$F164*0.023,NA()))</f>
      </c>
      <c r="K164">
        <f>IF($A164="",NA(),IF($C164="Deckbuilder",$B164,NA()))</f>
      </c>
      <c r="L164">
        <f>IF($A164="",NA(),IF($C164="Deckbuilder",3+$F164*0.023,NA()))</f>
      </c>
      <c r="M164">
        <f>IF($A164="",NA(),IF($C164="Traditional",$B164,NA()))</f>
      </c>
      <c r="N164">
        <f>IF($A164="",NA(),IF($C164="Traditional",4+$F164*0.023,NA()))</f>
      </c>
      <c r="O164">
        <f>IF($A164="","",$D164+ROW()/1000000)</f>
      </c>
      <c r="P164" t="str">
        <f>IF(OR($A164="",INDEX(games!$H:$H,ROW())=""),"",INDEX(games!$H:$H,ROW()))</f>
      </c>
      <c r="Q164">
        <f>IF(OR($A164="",$P164&lt;&gt;"Yes"),"",$D164+ROW()/1000000)</f>
      </c>
      <c r="T164">
        <f>IF($Y164="","",INDEX($B$2:$B$1500,$Y164))</f>
      </c>
      <c r="U164">
        <f>IF($Z164="","",INDEX($B$2:$B$1500,$Z164))</f>
      </c>
      <c r="V164">
        <f>IF(OR($T164="",$U164=""),"",$U164-$T164)</f>
      </c>
      <c r="W164" t="str">
        <f>IF(TRIM(INDEX(connections!$A:$A,ROW()))="","",TRIM(INDEX(connections!$A:$A,ROW())))</f>
      </c>
      <c r="X164" t="str">
        <f>IF($W164="","",TRIM(INDEX(connections!$B:$B,ROW())))</f>
      </c>
      <c r="Y164">
        <f>IF($W164="","",IFERROR(MATCH($W164,$A$2:$A$1500,0),""))</f>
      </c>
      <c r="Z164">
        <f>IF($X164="","",IFERROR(MATCH($X164,$A$2:$A$1500,0),""))</f>
      </c>
      <c r="AA164" t="str">
        <f>IF($Y164="","",INDEX($P$2:$P$1500,$Y164))</f>
      </c>
      <c r="AB164" t="str">
        <f>IF($Z164="","",INDEX($P$2:$P$1500,$Z164))</f>
      </c>
      <c r="AC164">
        <f>IF(AND($AA164="Yes",$AB164="Yes"),1,"")</f>
      </c>
      <c r="AD164">
        <f>IF(OR($Y164="",$Z164=""),"",IF(INDEX($C$2:$C$1500,$Y164)=INDEX($C$2:$C$1500,$Z164),0,1))</f>
      </c>
      <c r="AE164">
        <f>IF($AC164&lt;&gt;1,"",IF(AND(INDEX($AG$2:$AG$1500,$Y164)=1,INDEX($AG$2:$AG$1500,$Z164)=1),1,""))</f>
      </c>
      <c r="AG164">
        <f>IF($A164="","",COUNTIFS($W$2:$W$2500,$A164,$AB$2:$AB$2500,"Yes")+COUNTIFS($X$2:$X$2500,$A164,$AA$2:$AA$2500,"Yes"))</f>
      </c>
      <c r="AH164" t="str">
        <f>IF(OR($P164&lt;&gt;"Yes",N($AG164)=0),"",IF(AND($AG164=1,COUNTIFS($W$2:$W$2500,$A164,$AE$2:$AE$2500,1)+COUNTIFS($X$2:$X$2500,$A164,$AE$2:$AE$2500,1)&gt;0),"","Yes"))</f>
      </c>
      <c r="AI164">
        <f>IF($AH164="Yes",$AG164,"")</f>
      </c>
      <c r="AJ164">
        <f>IF($AI164="","",$AI164+ROW()/1000000)</f>
      </c>
      <c r="AK164">
        <f>IF(OR($A164="",$P164="Yes",N($AG164)=0),"",$AG164+ROW()/1000000)</f>
      </c>
      <c r="AL164" t="str">
        <f>IF($A164="","",INDEX(games!$J:$J,ROW())&amp;"")</f>
      </c>
    </row>
    <row r="165">
      <c r="A165" t="str">
        <f>IF(TRIM(INDEX(games!$A:$A,ROW()))="","",TRIM(INDEX(games!$A:$A,ROW())))</f>
      </c>
      <c r="B165">
        <f>IF(OR($A165="",INDEX(games!$B:$B,ROW())=""),"",INDEX(games!$B:$B,ROW()))</f>
      </c>
      <c r="C165" t="str">
        <f>IF(OR($A165="",INDEX(games!$C:$C,ROW())=""),"",INDEX(games!$C:$C,ROW()))</f>
      </c>
      <c r="D165">
        <f>IF($A165="","",COUNTIF($W$2:$W$2500,$A165)+COUNTIF($X$2:$X$2500,$A165))</f>
      </c>
      <c r="E165">
        <f>IF($A165="","",IFERROR(MATCH($C165,$R$2:$R$5,0),0))</f>
      </c>
      <c r="F165">
        <f>IF($A165="","",MOD(ROW(),34))</f>
      </c>
      <c r="G165">
        <f>IF($A165="",NA(),IF($C165="Action",$B165,NA()))</f>
      </c>
      <c r="H165">
        <f>IF($A165="",NA(),IF($C165="Action",1+$F165*0.023,NA()))</f>
      </c>
      <c r="I165">
        <f>IF($A165="",NA(),IF($C165="Strategy",$B165,NA()))</f>
      </c>
      <c r="J165">
        <f>IF($A165="",NA(),IF($C165="Strategy",2+$F165*0.023,NA()))</f>
      </c>
      <c r="K165">
        <f>IF($A165="",NA(),IF($C165="Deckbuilder",$B165,NA()))</f>
      </c>
      <c r="L165">
        <f>IF($A165="",NA(),IF($C165="Deckbuilder",3+$F165*0.023,NA()))</f>
      </c>
      <c r="M165">
        <f>IF($A165="",NA(),IF($C165="Traditional",$B165,NA()))</f>
      </c>
      <c r="N165">
        <f>IF($A165="",NA(),IF($C165="Traditional",4+$F165*0.023,NA()))</f>
      </c>
      <c r="O165">
        <f>IF($A165="","",$D165+ROW()/1000000)</f>
      </c>
      <c r="P165" t="str">
        <f>IF(OR($A165="",INDEX(games!$H:$H,ROW())=""),"",INDEX(games!$H:$H,ROW()))</f>
      </c>
      <c r="Q165">
        <f>IF(OR($A165="",$P165&lt;&gt;"Yes"),"",$D165+ROW()/1000000)</f>
      </c>
      <c r="T165">
        <f>IF($Y165="","",INDEX($B$2:$B$1500,$Y165))</f>
      </c>
      <c r="U165">
        <f>IF($Z165="","",INDEX($B$2:$B$1500,$Z165))</f>
      </c>
      <c r="V165">
        <f>IF(OR($T165="",$U165=""),"",$U165-$T165)</f>
      </c>
      <c r="W165" t="str">
        <f>IF(TRIM(INDEX(connections!$A:$A,ROW()))="","",TRIM(INDEX(connections!$A:$A,ROW())))</f>
      </c>
      <c r="X165" t="str">
        <f>IF($W165="","",TRIM(INDEX(connections!$B:$B,ROW())))</f>
      </c>
      <c r="Y165">
        <f>IF($W165="","",IFERROR(MATCH($W165,$A$2:$A$1500,0),""))</f>
      </c>
      <c r="Z165">
        <f>IF($X165="","",IFERROR(MATCH($X165,$A$2:$A$1500,0),""))</f>
      </c>
      <c r="AA165" t="str">
        <f>IF($Y165="","",INDEX($P$2:$P$1500,$Y165))</f>
      </c>
      <c r="AB165" t="str">
        <f>IF($Z165="","",INDEX($P$2:$P$1500,$Z165))</f>
      </c>
      <c r="AC165">
        <f>IF(AND($AA165="Yes",$AB165="Yes"),1,"")</f>
      </c>
      <c r="AD165">
        <f>IF(OR($Y165="",$Z165=""),"",IF(INDEX($C$2:$C$1500,$Y165)=INDEX($C$2:$C$1500,$Z165),0,1))</f>
      </c>
      <c r="AE165">
        <f>IF($AC165&lt;&gt;1,"",IF(AND(INDEX($AG$2:$AG$1500,$Y165)=1,INDEX($AG$2:$AG$1500,$Z165)=1),1,""))</f>
      </c>
      <c r="AG165">
        <f>IF($A165="","",COUNTIFS($W$2:$W$2500,$A165,$AB$2:$AB$2500,"Yes")+COUNTIFS($X$2:$X$2500,$A165,$AA$2:$AA$2500,"Yes"))</f>
      </c>
      <c r="AH165" t="str">
        <f>IF(OR($P165&lt;&gt;"Yes",N($AG165)=0),"",IF(AND($AG165=1,COUNTIFS($W$2:$W$2500,$A165,$AE$2:$AE$2500,1)+COUNTIFS($X$2:$X$2500,$A165,$AE$2:$AE$2500,1)&gt;0),"","Yes"))</f>
      </c>
      <c r="AI165">
        <f>IF($AH165="Yes",$AG165,"")</f>
      </c>
      <c r="AJ165">
        <f>IF($AI165="","",$AI165+ROW()/1000000)</f>
      </c>
      <c r="AK165">
        <f>IF(OR($A165="",$P165="Yes",N($AG165)=0),"",$AG165+ROW()/1000000)</f>
      </c>
      <c r="AL165" t="str">
        <f>IF($A165="","",INDEX(games!$J:$J,ROW())&amp;"")</f>
      </c>
    </row>
    <row r="166">
      <c r="A166" t="str">
        <f>IF(TRIM(INDEX(games!$A:$A,ROW()))="","",TRIM(INDEX(games!$A:$A,ROW())))</f>
      </c>
      <c r="B166">
        <f>IF(OR($A166="",INDEX(games!$B:$B,ROW())=""),"",INDEX(games!$B:$B,ROW()))</f>
      </c>
      <c r="C166" t="str">
        <f>IF(OR($A166="",INDEX(games!$C:$C,ROW())=""),"",INDEX(games!$C:$C,ROW()))</f>
      </c>
      <c r="D166">
        <f>IF($A166="","",COUNTIF($W$2:$W$2500,$A166)+COUNTIF($X$2:$X$2500,$A166))</f>
      </c>
      <c r="E166">
        <f>IF($A166="","",IFERROR(MATCH($C166,$R$2:$R$5,0),0))</f>
      </c>
      <c r="F166">
        <f>IF($A166="","",MOD(ROW(),34))</f>
      </c>
      <c r="G166">
        <f>IF($A166="",NA(),IF($C166="Action",$B166,NA()))</f>
      </c>
      <c r="H166">
        <f>IF($A166="",NA(),IF($C166="Action",1+$F166*0.023,NA()))</f>
      </c>
      <c r="I166">
        <f>IF($A166="",NA(),IF($C166="Strategy",$B166,NA()))</f>
      </c>
      <c r="J166">
        <f>IF($A166="",NA(),IF($C166="Strategy",2+$F166*0.023,NA()))</f>
      </c>
      <c r="K166">
        <f>IF($A166="",NA(),IF($C166="Deckbuilder",$B166,NA()))</f>
      </c>
      <c r="L166">
        <f>IF($A166="",NA(),IF($C166="Deckbuilder",3+$F166*0.023,NA()))</f>
      </c>
      <c r="M166">
        <f>IF($A166="",NA(),IF($C166="Traditional",$B166,NA()))</f>
      </c>
      <c r="N166">
        <f>IF($A166="",NA(),IF($C166="Traditional",4+$F166*0.023,NA()))</f>
      </c>
      <c r="O166">
        <f>IF($A166="","",$D166+ROW()/1000000)</f>
      </c>
      <c r="P166" t="str">
        <f>IF(OR($A166="",INDEX(games!$H:$H,ROW())=""),"",INDEX(games!$H:$H,ROW()))</f>
      </c>
      <c r="Q166">
        <f>IF(OR($A166="",$P166&lt;&gt;"Yes"),"",$D166+ROW()/1000000)</f>
      </c>
      <c r="T166">
        <f>IF($Y166="","",INDEX($B$2:$B$1500,$Y166))</f>
      </c>
      <c r="U166">
        <f>IF($Z166="","",INDEX($B$2:$B$1500,$Z166))</f>
      </c>
      <c r="V166">
        <f>IF(OR($T166="",$U166=""),"",$U166-$T166)</f>
      </c>
      <c r="W166" t="str">
        <f>IF(TRIM(INDEX(connections!$A:$A,ROW()))="","",TRIM(INDEX(connections!$A:$A,ROW())))</f>
      </c>
      <c r="X166" t="str">
        <f>IF($W166="","",TRIM(INDEX(connections!$B:$B,ROW())))</f>
      </c>
      <c r="Y166">
        <f>IF($W166="","",IFERROR(MATCH($W166,$A$2:$A$1500,0),""))</f>
      </c>
      <c r="Z166">
        <f>IF($X166="","",IFERROR(MATCH($X166,$A$2:$A$1500,0),""))</f>
      </c>
      <c r="AA166" t="str">
        <f>IF($Y166="","",INDEX($P$2:$P$1500,$Y166))</f>
      </c>
      <c r="AB166" t="str">
        <f>IF($Z166="","",INDEX($P$2:$P$1500,$Z166))</f>
      </c>
      <c r="AC166">
        <f>IF(AND($AA166="Yes",$AB166="Yes"),1,"")</f>
      </c>
      <c r="AD166">
        <f>IF(OR($Y166="",$Z166=""),"",IF(INDEX($C$2:$C$1500,$Y166)=INDEX($C$2:$C$1500,$Z166),0,1))</f>
      </c>
      <c r="AE166">
        <f>IF($AC166&lt;&gt;1,"",IF(AND(INDEX($AG$2:$AG$1500,$Y166)=1,INDEX($AG$2:$AG$1500,$Z166)=1),1,""))</f>
      </c>
      <c r="AG166">
        <f>IF($A166="","",COUNTIFS($W$2:$W$2500,$A166,$AB$2:$AB$2500,"Yes")+COUNTIFS($X$2:$X$2500,$A166,$AA$2:$AA$2500,"Yes"))</f>
      </c>
      <c r="AH166" t="str">
        <f>IF(OR($P166&lt;&gt;"Yes",N($AG166)=0),"",IF(AND($AG166=1,COUNTIFS($W$2:$W$2500,$A166,$AE$2:$AE$2500,1)+COUNTIFS($X$2:$X$2500,$A166,$AE$2:$AE$2500,1)&gt;0),"","Yes"))</f>
      </c>
      <c r="AI166">
        <f>IF($AH166="Yes",$AG166,"")</f>
      </c>
      <c r="AJ166">
        <f>IF($AI166="","",$AI166+ROW()/1000000)</f>
      </c>
      <c r="AK166">
        <f>IF(OR($A166="",$P166="Yes",N($AG166)=0),"",$AG166+ROW()/1000000)</f>
      </c>
      <c r="AL166" t="str">
        <f>IF($A166="","",INDEX(games!$J:$J,ROW())&amp;"")</f>
      </c>
    </row>
    <row r="167">
      <c r="A167" t="str">
        <f>IF(TRIM(INDEX(games!$A:$A,ROW()))="","",TRIM(INDEX(games!$A:$A,ROW())))</f>
      </c>
      <c r="B167">
        <f>IF(OR($A167="",INDEX(games!$B:$B,ROW())=""),"",INDEX(games!$B:$B,ROW()))</f>
      </c>
      <c r="C167" t="str">
        <f>IF(OR($A167="",INDEX(games!$C:$C,ROW())=""),"",INDEX(games!$C:$C,ROW()))</f>
      </c>
      <c r="D167">
        <f>IF($A167="","",COUNTIF($W$2:$W$2500,$A167)+COUNTIF($X$2:$X$2500,$A167))</f>
      </c>
      <c r="E167">
        <f>IF($A167="","",IFERROR(MATCH($C167,$R$2:$R$5,0),0))</f>
      </c>
      <c r="F167">
        <f>IF($A167="","",MOD(ROW(),34))</f>
      </c>
      <c r="G167">
        <f>IF($A167="",NA(),IF($C167="Action",$B167,NA()))</f>
      </c>
      <c r="H167">
        <f>IF($A167="",NA(),IF($C167="Action",1+$F167*0.023,NA()))</f>
      </c>
      <c r="I167">
        <f>IF($A167="",NA(),IF($C167="Strategy",$B167,NA()))</f>
      </c>
      <c r="J167">
        <f>IF($A167="",NA(),IF($C167="Strategy",2+$F167*0.023,NA()))</f>
      </c>
      <c r="K167">
        <f>IF($A167="",NA(),IF($C167="Deckbuilder",$B167,NA()))</f>
      </c>
      <c r="L167">
        <f>IF($A167="",NA(),IF($C167="Deckbuilder",3+$F167*0.023,NA()))</f>
      </c>
      <c r="M167">
        <f>IF($A167="",NA(),IF($C167="Traditional",$B167,NA()))</f>
      </c>
      <c r="N167">
        <f>IF($A167="",NA(),IF($C167="Traditional",4+$F167*0.023,NA()))</f>
      </c>
      <c r="O167">
        <f>IF($A167="","",$D167+ROW()/1000000)</f>
      </c>
      <c r="P167" t="str">
        <f>IF(OR($A167="",INDEX(games!$H:$H,ROW())=""),"",INDEX(games!$H:$H,ROW()))</f>
      </c>
      <c r="Q167">
        <f>IF(OR($A167="",$P167&lt;&gt;"Yes"),"",$D167+ROW()/1000000)</f>
      </c>
      <c r="T167">
        <f>IF($Y167="","",INDEX($B$2:$B$1500,$Y167))</f>
      </c>
      <c r="U167">
        <f>IF($Z167="","",INDEX($B$2:$B$1500,$Z167))</f>
      </c>
      <c r="V167">
        <f>IF(OR($T167="",$U167=""),"",$U167-$T167)</f>
      </c>
      <c r="W167" t="str">
        <f>IF(TRIM(INDEX(connections!$A:$A,ROW()))="","",TRIM(INDEX(connections!$A:$A,ROW())))</f>
      </c>
      <c r="X167" t="str">
        <f>IF($W167="","",TRIM(INDEX(connections!$B:$B,ROW())))</f>
      </c>
      <c r="Y167">
        <f>IF($W167="","",IFERROR(MATCH($W167,$A$2:$A$1500,0),""))</f>
      </c>
      <c r="Z167">
        <f>IF($X167="","",IFERROR(MATCH($X167,$A$2:$A$1500,0),""))</f>
      </c>
      <c r="AA167" t="str">
        <f>IF($Y167="","",INDEX($P$2:$P$1500,$Y167))</f>
      </c>
      <c r="AB167" t="str">
        <f>IF($Z167="","",INDEX($P$2:$P$1500,$Z167))</f>
      </c>
      <c r="AC167">
        <f>IF(AND($AA167="Yes",$AB167="Yes"),1,"")</f>
      </c>
      <c r="AD167">
        <f>IF(OR($Y167="",$Z167=""),"",IF(INDEX($C$2:$C$1500,$Y167)=INDEX($C$2:$C$1500,$Z167),0,1))</f>
      </c>
      <c r="AE167">
        <f>IF($AC167&lt;&gt;1,"",IF(AND(INDEX($AG$2:$AG$1500,$Y167)=1,INDEX($AG$2:$AG$1500,$Z167)=1),1,""))</f>
      </c>
      <c r="AG167">
        <f>IF($A167="","",COUNTIFS($W$2:$W$2500,$A167,$AB$2:$AB$2500,"Yes")+COUNTIFS($X$2:$X$2500,$A167,$AA$2:$AA$2500,"Yes"))</f>
      </c>
      <c r="AH167" t="str">
        <f>IF(OR($P167&lt;&gt;"Yes",N($AG167)=0),"",IF(AND($AG167=1,COUNTIFS($W$2:$W$2500,$A167,$AE$2:$AE$2500,1)+COUNTIFS($X$2:$X$2500,$A167,$AE$2:$AE$2500,1)&gt;0),"","Yes"))</f>
      </c>
      <c r="AI167">
        <f>IF($AH167="Yes",$AG167,"")</f>
      </c>
      <c r="AJ167">
        <f>IF($AI167="","",$AI167+ROW()/1000000)</f>
      </c>
      <c r="AK167">
        <f>IF(OR($A167="",$P167="Yes",N($AG167)=0),"",$AG167+ROW()/1000000)</f>
      </c>
      <c r="AL167" t="str">
        <f>IF($A167="","",INDEX(games!$J:$J,ROW())&amp;"")</f>
      </c>
    </row>
    <row r="168">
      <c r="A168" t="str">
        <f>IF(TRIM(INDEX(games!$A:$A,ROW()))="","",TRIM(INDEX(games!$A:$A,ROW())))</f>
      </c>
      <c r="B168">
        <f>IF(OR($A168="",INDEX(games!$B:$B,ROW())=""),"",INDEX(games!$B:$B,ROW()))</f>
      </c>
      <c r="C168" t="str">
        <f>IF(OR($A168="",INDEX(games!$C:$C,ROW())=""),"",INDEX(games!$C:$C,ROW()))</f>
      </c>
      <c r="D168">
        <f>IF($A168="","",COUNTIF($W$2:$W$2500,$A168)+COUNTIF($X$2:$X$2500,$A168))</f>
      </c>
      <c r="E168">
        <f>IF($A168="","",IFERROR(MATCH($C168,$R$2:$R$5,0),0))</f>
      </c>
      <c r="F168">
        <f>IF($A168="","",MOD(ROW(),34))</f>
      </c>
      <c r="G168">
        <f>IF($A168="",NA(),IF($C168="Action",$B168,NA()))</f>
      </c>
      <c r="H168">
        <f>IF($A168="",NA(),IF($C168="Action",1+$F168*0.023,NA()))</f>
      </c>
      <c r="I168">
        <f>IF($A168="",NA(),IF($C168="Strategy",$B168,NA()))</f>
      </c>
      <c r="J168">
        <f>IF($A168="",NA(),IF($C168="Strategy",2+$F168*0.023,NA()))</f>
      </c>
      <c r="K168">
        <f>IF($A168="",NA(),IF($C168="Deckbuilder",$B168,NA()))</f>
      </c>
      <c r="L168">
        <f>IF($A168="",NA(),IF($C168="Deckbuilder",3+$F168*0.023,NA()))</f>
      </c>
      <c r="M168">
        <f>IF($A168="",NA(),IF($C168="Traditional",$B168,NA()))</f>
      </c>
      <c r="N168">
        <f>IF($A168="",NA(),IF($C168="Traditional",4+$F168*0.023,NA()))</f>
      </c>
      <c r="O168">
        <f>IF($A168="","",$D168+ROW()/1000000)</f>
      </c>
      <c r="P168" t="str">
        <f>IF(OR($A168="",INDEX(games!$H:$H,ROW())=""),"",INDEX(games!$H:$H,ROW()))</f>
      </c>
      <c r="Q168">
        <f>IF(OR($A168="",$P168&lt;&gt;"Yes"),"",$D168+ROW()/1000000)</f>
      </c>
      <c r="T168">
        <f>IF($Y168="","",INDEX($B$2:$B$1500,$Y168))</f>
      </c>
      <c r="U168">
        <f>IF($Z168="","",INDEX($B$2:$B$1500,$Z168))</f>
      </c>
      <c r="V168">
        <f>IF(OR($T168="",$U168=""),"",$U168-$T168)</f>
      </c>
      <c r="W168" t="str">
        <f>IF(TRIM(INDEX(connections!$A:$A,ROW()))="","",TRIM(INDEX(connections!$A:$A,ROW())))</f>
      </c>
      <c r="X168" t="str">
        <f>IF($W168="","",TRIM(INDEX(connections!$B:$B,ROW())))</f>
      </c>
      <c r="Y168">
        <f>IF($W168="","",IFERROR(MATCH($W168,$A$2:$A$1500,0),""))</f>
      </c>
      <c r="Z168">
        <f>IF($X168="","",IFERROR(MATCH($X168,$A$2:$A$1500,0),""))</f>
      </c>
      <c r="AA168" t="str">
        <f>IF($Y168="","",INDEX($P$2:$P$1500,$Y168))</f>
      </c>
      <c r="AB168" t="str">
        <f>IF($Z168="","",INDEX($P$2:$P$1500,$Z168))</f>
      </c>
      <c r="AC168">
        <f>IF(AND($AA168="Yes",$AB168="Yes"),1,"")</f>
      </c>
      <c r="AD168">
        <f>IF(OR($Y168="",$Z168=""),"",IF(INDEX($C$2:$C$1500,$Y168)=INDEX($C$2:$C$1500,$Z168),0,1))</f>
      </c>
      <c r="AE168">
        <f>IF($AC168&lt;&gt;1,"",IF(AND(INDEX($AG$2:$AG$1500,$Y168)=1,INDEX($AG$2:$AG$1500,$Z168)=1),1,""))</f>
      </c>
      <c r="AG168">
        <f>IF($A168="","",COUNTIFS($W$2:$W$2500,$A168,$AB$2:$AB$2500,"Yes")+COUNTIFS($X$2:$X$2500,$A168,$AA$2:$AA$2500,"Yes"))</f>
      </c>
      <c r="AH168" t="str">
        <f>IF(OR($P168&lt;&gt;"Yes",N($AG168)=0),"",IF(AND($AG168=1,COUNTIFS($W$2:$W$2500,$A168,$AE$2:$AE$2500,1)+COUNTIFS($X$2:$X$2500,$A168,$AE$2:$AE$2500,1)&gt;0),"","Yes"))</f>
      </c>
      <c r="AI168">
        <f>IF($AH168="Yes",$AG168,"")</f>
      </c>
      <c r="AJ168">
        <f>IF($AI168="","",$AI168+ROW()/1000000)</f>
      </c>
      <c r="AK168">
        <f>IF(OR($A168="",$P168="Yes",N($AG168)=0),"",$AG168+ROW()/1000000)</f>
      </c>
      <c r="AL168" t="str">
        <f>IF($A168="","",INDEX(games!$J:$J,ROW())&amp;"")</f>
      </c>
    </row>
    <row r="169">
      <c r="A169" t="str">
        <f>IF(TRIM(INDEX(games!$A:$A,ROW()))="","",TRIM(INDEX(games!$A:$A,ROW())))</f>
      </c>
      <c r="B169">
        <f>IF(OR($A169="",INDEX(games!$B:$B,ROW())=""),"",INDEX(games!$B:$B,ROW()))</f>
      </c>
      <c r="C169" t="str">
        <f>IF(OR($A169="",INDEX(games!$C:$C,ROW())=""),"",INDEX(games!$C:$C,ROW()))</f>
      </c>
      <c r="D169">
        <f>IF($A169="","",COUNTIF($W$2:$W$2500,$A169)+COUNTIF($X$2:$X$2500,$A169))</f>
      </c>
      <c r="E169">
        <f>IF($A169="","",IFERROR(MATCH($C169,$R$2:$R$5,0),0))</f>
      </c>
      <c r="F169">
        <f>IF($A169="","",MOD(ROW(),34))</f>
      </c>
      <c r="G169">
        <f>IF($A169="",NA(),IF($C169="Action",$B169,NA()))</f>
      </c>
      <c r="H169">
        <f>IF($A169="",NA(),IF($C169="Action",1+$F169*0.023,NA()))</f>
      </c>
      <c r="I169">
        <f>IF($A169="",NA(),IF($C169="Strategy",$B169,NA()))</f>
      </c>
      <c r="J169">
        <f>IF($A169="",NA(),IF($C169="Strategy",2+$F169*0.023,NA()))</f>
      </c>
      <c r="K169">
        <f>IF($A169="",NA(),IF($C169="Deckbuilder",$B169,NA()))</f>
      </c>
      <c r="L169">
        <f>IF($A169="",NA(),IF($C169="Deckbuilder",3+$F169*0.023,NA()))</f>
      </c>
      <c r="M169">
        <f>IF($A169="",NA(),IF($C169="Traditional",$B169,NA()))</f>
      </c>
      <c r="N169">
        <f>IF($A169="",NA(),IF($C169="Traditional",4+$F169*0.023,NA()))</f>
      </c>
      <c r="O169">
        <f>IF($A169="","",$D169+ROW()/1000000)</f>
      </c>
      <c r="P169" t="str">
        <f>IF(OR($A169="",INDEX(games!$H:$H,ROW())=""),"",INDEX(games!$H:$H,ROW()))</f>
      </c>
      <c r="Q169">
        <f>IF(OR($A169="",$P169&lt;&gt;"Yes"),"",$D169+ROW()/1000000)</f>
      </c>
      <c r="T169">
        <f>IF($Y169="","",INDEX($B$2:$B$1500,$Y169))</f>
      </c>
      <c r="U169">
        <f>IF($Z169="","",INDEX($B$2:$B$1500,$Z169))</f>
      </c>
      <c r="V169">
        <f>IF(OR($T169="",$U169=""),"",$U169-$T169)</f>
      </c>
      <c r="W169" t="str">
        <f>IF(TRIM(INDEX(connections!$A:$A,ROW()))="","",TRIM(INDEX(connections!$A:$A,ROW())))</f>
      </c>
      <c r="X169" t="str">
        <f>IF($W169="","",TRIM(INDEX(connections!$B:$B,ROW())))</f>
      </c>
      <c r="Y169">
        <f>IF($W169="","",IFERROR(MATCH($W169,$A$2:$A$1500,0),""))</f>
      </c>
      <c r="Z169">
        <f>IF($X169="","",IFERROR(MATCH($X169,$A$2:$A$1500,0),""))</f>
      </c>
      <c r="AA169" t="str">
        <f>IF($Y169="","",INDEX($P$2:$P$1500,$Y169))</f>
      </c>
      <c r="AB169" t="str">
        <f>IF($Z169="","",INDEX($P$2:$P$1500,$Z169))</f>
      </c>
      <c r="AC169">
        <f>IF(AND($AA169="Yes",$AB169="Yes"),1,"")</f>
      </c>
      <c r="AD169">
        <f>IF(OR($Y169="",$Z169=""),"",IF(INDEX($C$2:$C$1500,$Y169)=INDEX($C$2:$C$1500,$Z169),0,1))</f>
      </c>
      <c r="AE169">
        <f>IF($AC169&lt;&gt;1,"",IF(AND(INDEX($AG$2:$AG$1500,$Y169)=1,INDEX($AG$2:$AG$1500,$Z169)=1),1,""))</f>
      </c>
      <c r="AG169">
        <f>IF($A169="","",COUNTIFS($W$2:$W$2500,$A169,$AB$2:$AB$2500,"Yes")+COUNTIFS($X$2:$X$2500,$A169,$AA$2:$AA$2500,"Yes"))</f>
      </c>
      <c r="AH169" t="str">
        <f>IF(OR($P169&lt;&gt;"Yes",N($AG169)=0),"",IF(AND($AG169=1,COUNTIFS($W$2:$W$2500,$A169,$AE$2:$AE$2500,1)+COUNTIFS($X$2:$X$2500,$A169,$AE$2:$AE$2500,1)&gt;0),"","Yes"))</f>
      </c>
      <c r="AI169">
        <f>IF($AH169="Yes",$AG169,"")</f>
      </c>
      <c r="AJ169">
        <f>IF($AI169="","",$AI169+ROW()/1000000)</f>
      </c>
      <c r="AK169">
        <f>IF(OR($A169="",$P169="Yes",N($AG169)=0),"",$AG169+ROW()/1000000)</f>
      </c>
      <c r="AL169" t="str">
        <f>IF($A169="","",INDEX(games!$J:$J,ROW())&amp;"")</f>
      </c>
    </row>
    <row r="170">
      <c r="A170" t="str">
        <f>IF(TRIM(INDEX(games!$A:$A,ROW()))="","",TRIM(INDEX(games!$A:$A,ROW())))</f>
      </c>
      <c r="B170">
        <f>IF(OR($A170="",INDEX(games!$B:$B,ROW())=""),"",INDEX(games!$B:$B,ROW()))</f>
      </c>
      <c r="C170" t="str">
        <f>IF(OR($A170="",INDEX(games!$C:$C,ROW())=""),"",INDEX(games!$C:$C,ROW()))</f>
      </c>
      <c r="D170">
        <f>IF($A170="","",COUNTIF($W$2:$W$2500,$A170)+COUNTIF($X$2:$X$2500,$A170))</f>
      </c>
      <c r="E170">
        <f>IF($A170="","",IFERROR(MATCH($C170,$R$2:$R$5,0),0))</f>
      </c>
      <c r="F170">
        <f>IF($A170="","",MOD(ROW(),34))</f>
      </c>
      <c r="G170">
        <f>IF($A170="",NA(),IF($C170="Action",$B170,NA()))</f>
      </c>
      <c r="H170">
        <f>IF($A170="",NA(),IF($C170="Action",1+$F170*0.023,NA()))</f>
      </c>
      <c r="I170">
        <f>IF($A170="",NA(),IF($C170="Strategy",$B170,NA()))</f>
      </c>
      <c r="J170">
        <f>IF($A170="",NA(),IF($C170="Strategy",2+$F170*0.023,NA()))</f>
      </c>
      <c r="K170">
        <f>IF($A170="",NA(),IF($C170="Deckbuilder",$B170,NA()))</f>
      </c>
      <c r="L170">
        <f>IF($A170="",NA(),IF($C170="Deckbuilder",3+$F170*0.023,NA()))</f>
      </c>
      <c r="M170">
        <f>IF($A170="",NA(),IF($C170="Traditional",$B170,NA()))</f>
      </c>
      <c r="N170">
        <f>IF($A170="",NA(),IF($C170="Traditional",4+$F170*0.023,NA()))</f>
      </c>
      <c r="O170">
        <f>IF($A170="","",$D170+ROW()/1000000)</f>
      </c>
      <c r="P170" t="str">
        <f>IF(OR($A170="",INDEX(games!$H:$H,ROW())=""),"",INDEX(games!$H:$H,ROW()))</f>
      </c>
      <c r="Q170">
        <f>IF(OR($A170="",$P170&lt;&gt;"Yes"),"",$D170+ROW()/1000000)</f>
      </c>
      <c r="T170">
        <f>IF($Y170="","",INDEX($B$2:$B$1500,$Y170))</f>
      </c>
      <c r="U170">
        <f>IF($Z170="","",INDEX($B$2:$B$1500,$Z170))</f>
      </c>
      <c r="V170">
        <f>IF(OR($T170="",$U170=""),"",$U170-$T170)</f>
      </c>
      <c r="W170" t="str">
        <f>IF(TRIM(INDEX(connections!$A:$A,ROW()))="","",TRIM(INDEX(connections!$A:$A,ROW())))</f>
      </c>
      <c r="X170" t="str">
        <f>IF($W170="","",TRIM(INDEX(connections!$B:$B,ROW())))</f>
      </c>
      <c r="Y170">
        <f>IF($W170="","",IFERROR(MATCH($W170,$A$2:$A$1500,0),""))</f>
      </c>
      <c r="Z170">
        <f>IF($X170="","",IFERROR(MATCH($X170,$A$2:$A$1500,0),""))</f>
      </c>
      <c r="AA170" t="str">
        <f>IF($Y170="","",INDEX($P$2:$P$1500,$Y170))</f>
      </c>
      <c r="AB170" t="str">
        <f>IF($Z170="","",INDEX($P$2:$P$1500,$Z170))</f>
      </c>
      <c r="AC170">
        <f>IF(AND($AA170="Yes",$AB170="Yes"),1,"")</f>
      </c>
      <c r="AD170">
        <f>IF(OR($Y170="",$Z170=""),"",IF(INDEX($C$2:$C$1500,$Y170)=INDEX($C$2:$C$1500,$Z170),0,1))</f>
      </c>
      <c r="AE170">
        <f>IF($AC170&lt;&gt;1,"",IF(AND(INDEX($AG$2:$AG$1500,$Y170)=1,INDEX($AG$2:$AG$1500,$Z170)=1),1,""))</f>
      </c>
      <c r="AG170">
        <f>IF($A170="","",COUNTIFS($W$2:$W$2500,$A170,$AB$2:$AB$2500,"Yes")+COUNTIFS($X$2:$X$2500,$A170,$AA$2:$AA$2500,"Yes"))</f>
      </c>
      <c r="AH170" t="str">
        <f>IF(OR($P170&lt;&gt;"Yes",N($AG170)=0),"",IF(AND($AG170=1,COUNTIFS($W$2:$W$2500,$A170,$AE$2:$AE$2500,1)+COUNTIFS($X$2:$X$2500,$A170,$AE$2:$AE$2500,1)&gt;0),"","Yes"))</f>
      </c>
      <c r="AI170">
        <f>IF($AH170="Yes",$AG170,"")</f>
      </c>
      <c r="AJ170">
        <f>IF($AI170="","",$AI170+ROW()/1000000)</f>
      </c>
      <c r="AK170">
        <f>IF(OR($A170="",$P170="Yes",N($AG170)=0),"",$AG170+ROW()/1000000)</f>
      </c>
      <c r="AL170" t="str">
        <f>IF($A170="","",INDEX(games!$J:$J,ROW())&amp;"")</f>
      </c>
    </row>
    <row r="171">
      <c r="A171" t="str">
        <f>IF(TRIM(INDEX(games!$A:$A,ROW()))="","",TRIM(INDEX(games!$A:$A,ROW())))</f>
      </c>
      <c r="B171">
        <f>IF(OR($A171="",INDEX(games!$B:$B,ROW())=""),"",INDEX(games!$B:$B,ROW()))</f>
      </c>
      <c r="C171" t="str">
        <f>IF(OR($A171="",INDEX(games!$C:$C,ROW())=""),"",INDEX(games!$C:$C,ROW()))</f>
      </c>
      <c r="D171">
        <f>IF($A171="","",COUNTIF($W$2:$W$2500,$A171)+COUNTIF($X$2:$X$2500,$A171))</f>
      </c>
      <c r="E171">
        <f>IF($A171="","",IFERROR(MATCH($C171,$R$2:$R$5,0),0))</f>
      </c>
      <c r="F171">
        <f>IF($A171="","",MOD(ROW(),34))</f>
      </c>
      <c r="G171">
        <f>IF($A171="",NA(),IF($C171="Action",$B171,NA()))</f>
      </c>
      <c r="H171">
        <f>IF($A171="",NA(),IF($C171="Action",1+$F171*0.023,NA()))</f>
      </c>
      <c r="I171">
        <f>IF($A171="",NA(),IF($C171="Strategy",$B171,NA()))</f>
      </c>
      <c r="J171">
        <f>IF($A171="",NA(),IF($C171="Strategy",2+$F171*0.023,NA()))</f>
      </c>
      <c r="K171">
        <f>IF($A171="",NA(),IF($C171="Deckbuilder",$B171,NA()))</f>
      </c>
      <c r="L171">
        <f>IF($A171="",NA(),IF($C171="Deckbuilder",3+$F171*0.023,NA()))</f>
      </c>
      <c r="M171">
        <f>IF($A171="",NA(),IF($C171="Traditional",$B171,NA()))</f>
      </c>
      <c r="N171">
        <f>IF($A171="",NA(),IF($C171="Traditional",4+$F171*0.023,NA()))</f>
      </c>
      <c r="O171">
        <f>IF($A171="","",$D171+ROW()/1000000)</f>
      </c>
      <c r="P171" t="str">
        <f>IF(OR($A171="",INDEX(games!$H:$H,ROW())=""),"",INDEX(games!$H:$H,ROW()))</f>
      </c>
      <c r="Q171">
        <f>IF(OR($A171="",$P171&lt;&gt;"Yes"),"",$D171+ROW()/1000000)</f>
      </c>
      <c r="T171">
        <f>IF($Y171="","",INDEX($B$2:$B$1500,$Y171))</f>
      </c>
      <c r="U171">
        <f>IF($Z171="","",INDEX($B$2:$B$1500,$Z171))</f>
      </c>
      <c r="V171">
        <f>IF(OR($T171="",$U171=""),"",$U171-$T171)</f>
      </c>
      <c r="W171" t="str">
        <f>IF(TRIM(INDEX(connections!$A:$A,ROW()))="","",TRIM(INDEX(connections!$A:$A,ROW())))</f>
      </c>
      <c r="X171" t="str">
        <f>IF($W171="","",TRIM(INDEX(connections!$B:$B,ROW())))</f>
      </c>
      <c r="Y171">
        <f>IF($W171="","",IFERROR(MATCH($W171,$A$2:$A$1500,0),""))</f>
      </c>
      <c r="Z171">
        <f>IF($X171="","",IFERROR(MATCH($X171,$A$2:$A$1500,0),""))</f>
      </c>
      <c r="AA171" t="str">
        <f>IF($Y171="","",INDEX($P$2:$P$1500,$Y171))</f>
      </c>
      <c r="AB171" t="str">
        <f>IF($Z171="","",INDEX($P$2:$P$1500,$Z171))</f>
      </c>
      <c r="AC171">
        <f>IF(AND($AA171="Yes",$AB171="Yes"),1,"")</f>
      </c>
      <c r="AD171">
        <f>IF(OR($Y171="",$Z171=""),"",IF(INDEX($C$2:$C$1500,$Y171)=INDEX($C$2:$C$1500,$Z171),0,1))</f>
      </c>
      <c r="AE171">
        <f>IF($AC171&lt;&gt;1,"",IF(AND(INDEX($AG$2:$AG$1500,$Y171)=1,INDEX($AG$2:$AG$1500,$Z171)=1),1,""))</f>
      </c>
      <c r="AG171">
        <f>IF($A171="","",COUNTIFS($W$2:$W$2500,$A171,$AB$2:$AB$2500,"Yes")+COUNTIFS($X$2:$X$2500,$A171,$AA$2:$AA$2500,"Yes"))</f>
      </c>
      <c r="AH171" t="str">
        <f>IF(OR($P171&lt;&gt;"Yes",N($AG171)=0),"",IF(AND($AG171=1,COUNTIFS($W$2:$W$2500,$A171,$AE$2:$AE$2500,1)+COUNTIFS($X$2:$X$2500,$A171,$AE$2:$AE$2500,1)&gt;0),"","Yes"))</f>
      </c>
      <c r="AI171">
        <f>IF($AH171="Yes",$AG171,"")</f>
      </c>
      <c r="AJ171">
        <f>IF($AI171="","",$AI171+ROW()/1000000)</f>
      </c>
      <c r="AK171">
        <f>IF(OR($A171="",$P171="Yes",N($AG171)=0),"",$AG171+ROW()/1000000)</f>
      </c>
      <c r="AL171" t="str">
        <f>IF($A171="","",INDEX(games!$J:$J,ROW())&amp;"")</f>
      </c>
    </row>
    <row r="172">
      <c r="A172" t="str">
        <f>IF(TRIM(INDEX(games!$A:$A,ROW()))="","",TRIM(INDEX(games!$A:$A,ROW())))</f>
      </c>
      <c r="B172">
        <f>IF(OR($A172="",INDEX(games!$B:$B,ROW())=""),"",INDEX(games!$B:$B,ROW()))</f>
      </c>
      <c r="C172" t="str">
        <f>IF(OR($A172="",INDEX(games!$C:$C,ROW())=""),"",INDEX(games!$C:$C,ROW()))</f>
      </c>
      <c r="D172">
        <f>IF($A172="","",COUNTIF($W$2:$W$2500,$A172)+COUNTIF($X$2:$X$2500,$A172))</f>
      </c>
      <c r="E172">
        <f>IF($A172="","",IFERROR(MATCH($C172,$R$2:$R$5,0),0))</f>
      </c>
      <c r="F172">
        <f>IF($A172="","",MOD(ROW(),34))</f>
      </c>
      <c r="G172">
        <f>IF($A172="",NA(),IF($C172="Action",$B172,NA()))</f>
      </c>
      <c r="H172">
        <f>IF($A172="",NA(),IF($C172="Action",1+$F172*0.023,NA()))</f>
      </c>
      <c r="I172">
        <f>IF($A172="",NA(),IF($C172="Strategy",$B172,NA()))</f>
      </c>
      <c r="J172">
        <f>IF($A172="",NA(),IF($C172="Strategy",2+$F172*0.023,NA()))</f>
      </c>
      <c r="K172">
        <f>IF($A172="",NA(),IF($C172="Deckbuilder",$B172,NA()))</f>
      </c>
      <c r="L172">
        <f>IF($A172="",NA(),IF($C172="Deckbuilder",3+$F172*0.023,NA()))</f>
      </c>
      <c r="M172">
        <f>IF($A172="",NA(),IF($C172="Traditional",$B172,NA()))</f>
      </c>
      <c r="N172">
        <f>IF($A172="",NA(),IF($C172="Traditional",4+$F172*0.023,NA()))</f>
      </c>
      <c r="O172">
        <f>IF($A172="","",$D172+ROW()/1000000)</f>
      </c>
      <c r="P172" t="str">
        <f>IF(OR($A172="",INDEX(games!$H:$H,ROW())=""),"",INDEX(games!$H:$H,ROW()))</f>
      </c>
      <c r="Q172">
        <f>IF(OR($A172="",$P172&lt;&gt;"Yes"),"",$D172+ROW()/1000000)</f>
      </c>
      <c r="T172">
        <f>IF($Y172="","",INDEX($B$2:$B$1500,$Y172))</f>
      </c>
      <c r="U172">
        <f>IF($Z172="","",INDEX($B$2:$B$1500,$Z172))</f>
      </c>
      <c r="V172">
        <f>IF(OR($T172="",$U172=""),"",$U172-$T172)</f>
      </c>
      <c r="W172" t="str">
        <f>IF(TRIM(INDEX(connections!$A:$A,ROW()))="","",TRIM(INDEX(connections!$A:$A,ROW())))</f>
      </c>
      <c r="X172" t="str">
        <f>IF($W172="","",TRIM(INDEX(connections!$B:$B,ROW())))</f>
      </c>
      <c r="Y172">
        <f>IF($W172="","",IFERROR(MATCH($W172,$A$2:$A$1500,0),""))</f>
      </c>
      <c r="Z172">
        <f>IF($X172="","",IFERROR(MATCH($X172,$A$2:$A$1500,0),""))</f>
      </c>
      <c r="AA172" t="str">
        <f>IF($Y172="","",INDEX($P$2:$P$1500,$Y172))</f>
      </c>
      <c r="AB172" t="str">
        <f>IF($Z172="","",INDEX($P$2:$P$1500,$Z172))</f>
      </c>
      <c r="AC172">
        <f>IF(AND($AA172="Yes",$AB172="Yes"),1,"")</f>
      </c>
      <c r="AD172">
        <f>IF(OR($Y172="",$Z172=""),"",IF(INDEX($C$2:$C$1500,$Y172)=INDEX($C$2:$C$1500,$Z172),0,1))</f>
      </c>
      <c r="AE172">
        <f>IF($AC172&lt;&gt;1,"",IF(AND(INDEX($AG$2:$AG$1500,$Y172)=1,INDEX($AG$2:$AG$1500,$Z172)=1),1,""))</f>
      </c>
      <c r="AG172">
        <f>IF($A172="","",COUNTIFS($W$2:$W$2500,$A172,$AB$2:$AB$2500,"Yes")+COUNTIFS($X$2:$X$2500,$A172,$AA$2:$AA$2500,"Yes"))</f>
      </c>
      <c r="AH172" t="str">
        <f>IF(OR($P172&lt;&gt;"Yes",N($AG172)=0),"",IF(AND($AG172=1,COUNTIFS($W$2:$W$2500,$A172,$AE$2:$AE$2500,1)+COUNTIFS($X$2:$X$2500,$A172,$AE$2:$AE$2500,1)&gt;0),"","Yes"))</f>
      </c>
      <c r="AI172">
        <f>IF($AH172="Yes",$AG172,"")</f>
      </c>
      <c r="AJ172">
        <f>IF($AI172="","",$AI172+ROW()/1000000)</f>
      </c>
      <c r="AK172">
        <f>IF(OR($A172="",$P172="Yes",N($AG172)=0),"",$AG172+ROW()/1000000)</f>
      </c>
      <c r="AL172" t="str">
        <f>IF($A172="","",INDEX(games!$J:$J,ROW())&amp;"")</f>
      </c>
    </row>
    <row r="173">
      <c r="A173" t="str">
        <f>IF(TRIM(INDEX(games!$A:$A,ROW()))="","",TRIM(INDEX(games!$A:$A,ROW())))</f>
      </c>
      <c r="B173">
        <f>IF(OR($A173="",INDEX(games!$B:$B,ROW())=""),"",INDEX(games!$B:$B,ROW()))</f>
      </c>
      <c r="C173" t="str">
        <f>IF(OR($A173="",INDEX(games!$C:$C,ROW())=""),"",INDEX(games!$C:$C,ROW()))</f>
      </c>
      <c r="D173">
        <f>IF($A173="","",COUNTIF($W$2:$W$2500,$A173)+COUNTIF($X$2:$X$2500,$A173))</f>
      </c>
      <c r="E173">
        <f>IF($A173="","",IFERROR(MATCH($C173,$R$2:$R$5,0),0))</f>
      </c>
      <c r="F173">
        <f>IF($A173="","",MOD(ROW(),34))</f>
      </c>
      <c r="G173">
        <f>IF($A173="",NA(),IF($C173="Action",$B173,NA()))</f>
      </c>
      <c r="H173">
        <f>IF($A173="",NA(),IF($C173="Action",1+$F173*0.023,NA()))</f>
      </c>
      <c r="I173">
        <f>IF($A173="",NA(),IF($C173="Strategy",$B173,NA()))</f>
      </c>
      <c r="J173">
        <f>IF($A173="",NA(),IF($C173="Strategy",2+$F173*0.023,NA()))</f>
      </c>
      <c r="K173">
        <f>IF($A173="",NA(),IF($C173="Deckbuilder",$B173,NA()))</f>
      </c>
      <c r="L173">
        <f>IF($A173="",NA(),IF($C173="Deckbuilder",3+$F173*0.023,NA()))</f>
      </c>
      <c r="M173">
        <f>IF($A173="",NA(),IF($C173="Traditional",$B173,NA()))</f>
      </c>
      <c r="N173">
        <f>IF($A173="",NA(),IF($C173="Traditional",4+$F173*0.023,NA()))</f>
      </c>
      <c r="O173">
        <f>IF($A173="","",$D173+ROW()/1000000)</f>
      </c>
      <c r="P173" t="str">
        <f>IF(OR($A173="",INDEX(games!$H:$H,ROW())=""),"",INDEX(games!$H:$H,ROW()))</f>
      </c>
      <c r="Q173">
        <f>IF(OR($A173="",$P173&lt;&gt;"Yes"),"",$D173+ROW()/1000000)</f>
      </c>
      <c r="T173">
        <f>IF($Y173="","",INDEX($B$2:$B$1500,$Y173))</f>
      </c>
      <c r="U173">
        <f>IF($Z173="","",INDEX($B$2:$B$1500,$Z173))</f>
      </c>
      <c r="V173">
        <f>IF(OR($T173="",$U173=""),"",$U173-$T173)</f>
      </c>
      <c r="W173" t="str">
        <f>IF(TRIM(INDEX(connections!$A:$A,ROW()))="","",TRIM(INDEX(connections!$A:$A,ROW())))</f>
      </c>
      <c r="X173" t="str">
        <f>IF($W173="","",TRIM(INDEX(connections!$B:$B,ROW())))</f>
      </c>
      <c r="Y173">
        <f>IF($W173="","",IFERROR(MATCH($W173,$A$2:$A$1500,0),""))</f>
      </c>
      <c r="Z173">
        <f>IF($X173="","",IFERROR(MATCH($X173,$A$2:$A$1500,0),""))</f>
      </c>
      <c r="AA173" t="str">
        <f>IF($Y173="","",INDEX($P$2:$P$1500,$Y173))</f>
      </c>
      <c r="AB173" t="str">
        <f>IF($Z173="","",INDEX($P$2:$P$1500,$Z173))</f>
      </c>
      <c r="AC173">
        <f>IF(AND($AA173="Yes",$AB173="Yes"),1,"")</f>
      </c>
      <c r="AD173">
        <f>IF(OR($Y173="",$Z173=""),"",IF(INDEX($C$2:$C$1500,$Y173)=INDEX($C$2:$C$1500,$Z173),0,1))</f>
      </c>
      <c r="AE173">
        <f>IF($AC173&lt;&gt;1,"",IF(AND(INDEX($AG$2:$AG$1500,$Y173)=1,INDEX($AG$2:$AG$1500,$Z173)=1),1,""))</f>
      </c>
      <c r="AG173">
        <f>IF($A173="","",COUNTIFS($W$2:$W$2500,$A173,$AB$2:$AB$2500,"Yes")+COUNTIFS($X$2:$X$2500,$A173,$AA$2:$AA$2500,"Yes"))</f>
      </c>
      <c r="AH173" t="str">
        <f>IF(OR($P173&lt;&gt;"Yes",N($AG173)=0),"",IF(AND($AG173=1,COUNTIFS($W$2:$W$2500,$A173,$AE$2:$AE$2500,1)+COUNTIFS($X$2:$X$2500,$A173,$AE$2:$AE$2500,1)&gt;0),"","Yes"))</f>
      </c>
      <c r="AI173">
        <f>IF($AH173="Yes",$AG173,"")</f>
      </c>
      <c r="AJ173">
        <f>IF($AI173="","",$AI173+ROW()/1000000)</f>
      </c>
      <c r="AK173">
        <f>IF(OR($A173="",$P173="Yes",N($AG173)=0),"",$AG173+ROW()/1000000)</f>
      </c>
      <c r="AL173" t="str">
        <f>IF($A173="","",INDEX(games!$J:$J,ROW())&amp;"")</f>
      </c>
    </row>
    <row r="174">
      <c r="A174" t="str">
        <f>IF(TRIM(INDEX(games!$A:$A,ROW()))="","",TRIM(INDEX(games!$A:$A,ROW())))</f>
      </c>
      <c r="B174">
        <f>IF(OR($A174="",INDEX(games!$B:$B,ROW())=""),"",INDEX(games!$B:$B,ROW()))</f>
      </c>
      <c r="C174" t="str">
        <f>IF(OR($A174="",INDEX(games!$C:$C,ROW())=""),"",INDEX(games!$C:$C,ROW()))</f>
      </c>
      <c r="D174">
        <f>IF($A174="","",COUNTIF($W$2:$W$2500,$A174)+COUNTIF($X$2:$X$2500,$A174))</f>
      </c>
      <c r="E174">
        <f>IF($A174="","",IFERROR(MATCH($C174,$R$2:$R$5,0),0))</f>
      </c>
      <c r="F174">
        <f>IF($A174="","",MOD(ROW(),34))</f>
      </c>
      <c r="G174">
        <f>IF($A174="",NA(),IF($C174="Action",$B174,NA()))</f>
      </c>
      <c r="H174">
        <f>IF($A174="",NA(),IF($C174="Action",1+$F174*0.023,NA()))</f>
      </c>
      <c r="I174">
        <f>IF($A174="",NA(),IF($C174="Strategy",$B174,NA()))</f>
      </c>
      <c r="J174">
        <f>IF($A174="",NA(),IF($C174="Strategy",2+$F174*0.023,NA()))</f>
      </c>
      <c r="K174">
        <f>IF($A174="",NA(),IF($C174="Deckbuilder",$B174,NA()))</f>
      </c>
      <c r="L174">
        <f>IF($A174="",NA(),IF($C174="Deckbuilder",3+$F174*0.023,NA()))</f>
      </c>
      <c r="M174">
        <f>IF($A174="",NA(),IF($C174="Traditional",$B174,NA()))</f>
      </c>
      <c r="N174">
        <f>IF($A174="",NA(),IF($C174="Traditional",4+$F174*0.023,NA()))</f>
      </c>
      <c r="O174">
        <f>IF($A174="","",$D174+ROW()/1000000)</f>
      </c>
      <c r="P174" t="str">
        <f>IF(OR($A174="",INDEX(games!$H:$H,ROW())=""),"",INDEX(games!$H:$H,ROW()))</f>
      </c>
      <c r="Q174">
        <f>IF(OR($A174="",$P174&lt;&gt;"Yes"),"",$D174+ROW()/1000000)</f>
      </c>
      <c r="T174">
        <f>IF($Y174="","",INDEX($B$2:$B$1500,$Y174))</f>
      </c>
      <c r="U174">
        <f>IF($Z174="","",INDEX($B$2:$B$1500,$Z174))</f>
      </c>
      <c r="V174">
        <f>IF(OR($T174="",$U174=""),"",$U174-$T174)</f>
      </c>
      <c r="W174" t="str">
        <f>IF(TRIM(INDEX(connections!$A:$A,ROW()))="","",TRIM(INDEX(connections!$A:$A,ROW())))</f>
      </c>
      <c r="X174" t="str">
        <f>IF($W174="","",TRIM(INDEX(connections!$B:$B,ROW())))</f>
      </c>
      <c r="Y174">
        <f>IF($W174="","",IFERROR(MATCH($W174,$A$2:$A$1500,0),""))</f>
      </c>
      <c r="Z174">
        <f>IF($X174="","",IFERROR(MATCH($X174,$A$2:$A$1500,0),""))</f>
      </c>
      <c r="AA174" t="str">
        <f>IF($Y174="","",INDEX($P$2:$P$1500,$Y174))</f>
      </c>
      <c r="AB174" t="str">
        <f>IF($Z174="","",INDEX($P$2:$P$1500,$Z174))</f>
      </c>
      <c r="AC174">
        <f>IF(AND($AA174="Yes",$AB174="Yes"),1,"")</f>
      </c>
      <c r="AD174">
        <f>IF(OR($Y174="",$Z174=""),"",IF(INDEX($C$2:$C$1500,$Y174)=INDEX($C$2:$C$1500,$Z174),0,1))</f>
      </c>
      <c r="AE174">
        <f>IF($AC174&lt;&gt;1,"",IF(AND(INDEX($AG$2:$AG$1500,$Y174)=1,INDEX($AG$2:$AG$1500,$Z174)=1),1,""))</f>
      </c>
      <c r="AG174">
        <f>IF($A174="","",COUNTIFS($W$2:$W$2500,$A174,$AB$2:$AB$2500,"Yes")+COUNTIFS($X$2:$X$2500,$A174,$AA$2:$AA$2500,"Yes"))</f>
      </c>
      <c r="AH174" t="str">
        <f>IF(OR($P174&lt;&gt;"Yes",N($AG174)=0),"",IF(AND($AG174=1,COUNTIFS($W$2:$W$2500,$A174,$AE$2:$AE$2500,1)+COUNTIFS($X$2:$X$2500,$A174,$AE$2:$AE$2500,1)&gt;0),"","Yes"))</f>
      </c>
      <c r="AI174">
        <f>IF($AH174="Yes",$AG174,"")</f>
      </c>
      <c r="AJ174">
        <f>IF($AI174="","",$AI174+ROW()/1000000)</f>
      </c>
      <c r="AK174">
        <f>IF(OR($A174="",$P174="Yes",N($AG174)=0),"",$AG174+ROW()/1000000)</f>
      </c>
      <c r="AL174" t="str">
        <f>IF($A174="","",INDEX(games!$J:$J,ROW())&amp;"")</f>
      </c>
    </row>
    <row r="175">
      <c r="A175" t="str">
        <f>IF(TRIM(INDEX(games!$A:$A,ROW()))="","",TRIM(INDEX(games!$A:$A,ROW())))</f>
      </c>
      <c r="B175">
        <f>IF(OR($A175="",INDEX(games!$B:$B,ROW())=""),"",INDEX(games!$B:$B,ROW()))</f>
      </c>
      <c r="C175" t="str">
        <f>IF(OR($A175="",INDEX(games!$C:$C,ROW())=""),"",INDEX(games!$C:$C,ROW()))</f>
      </c>
      <c r="D175">
        <f>IF($A175="","",COUNTIF($W$2:$W$2500,$A175)+COUNTIF($X$2:$X$2500,$A175))</f>
      </c>
      <c r="E175">
        <f>IF($A175="","",IFERROR(MATCH($C175,$R$2:$R$5,0),0))</f>
      </c>
      <c r="F175">
        <f>IF($A175="","",MOD(ROW(),34))</f>
      </c>
      <c r="G175">
        <f>IF($A175="",NA(),IF($C175="Action",$B175,NA()))</f>
      </c>
      <c r="H175">
        <f>IF($A175="",NA(),IF($C175="Action",1+$F175*0.023,NA()))</f>
      </c>
      <c r="I175">
        <f>IF($A175="",NA(),IF($C175="Strategy",$B175,NA()))</f>
      </c>
      <c r="J175">
        <f>IF($A175="",NA(),IF($C175="Strategy",2+$F175*0.023,NA()))</f>
      </c>
      <c r="K175">
        <f>IF($A175="",NA(),IF($C175="Deckbuilder",$B175,NA()))</f>
      </c>
      <c r="L175">
        <f>IF($A175="",NA(),IF($C175="Deckbuilder",3+$F175*0.023,NA()))</f>
      </c>
      <c r="M175">
        <f>IF($A175="",NA(),IF($C175="Traditional",$B175,NA()))</f>
      </c>
      <c r="N175">
        <f>IF($A175="",NA(),IF($C175="Traditional",4+$F175*0.023,NA()))</f>
      </c>
      <c r="O175">
        <f>IF($A175="","",$D175+ROW()/1000000)</f>
      </c>
      <c r="P175" t="str">
        <f>IF(OR($A175="",INDEX(games!$H:$H,ROW())=""),"",INDEX(games!$H:$H,ROW()))</f>
      </c>
      <c r="Q175">
        <f>IF(OR($A175="",$P175&lt;&gt;"Yes"),"",$D175+ROW()/1000000)</f>
      </c>
      <c r="T175">
        <f>IF($Y175="","",INDEX($B$2:$B$1500,$Y175))</f>
      </c>
      <c r="U175">
        <f>IF($Z175="","",INDEX($B$2:$B$1500,$Z175))</f>
      </c>
      <c r="V175">
        <f>IF(OR($T175="",$U175=""),"",$U175-$T175)</f>
      </c>
      <c r="W175" t="str">
        <f>IF(TRIM(INDEX(connections!$A:$A,ROW()))="","",TRIM(INDEX(connections!$A:$A,ROW())))</f>
      </c>
      <c r="X175" t="str">
        <f>IF($W175="","",TRIM(INDEX(connections!$B:$B,ROW())))</f>
      </c>
      <c r="Y175">
        <f>IF($W175="","",IFERROR(MATCH($W175,$A$2:$A$1500,0),""))</f>
      </c>
      <c r="Z175">
        <f>IF($X175="","",IFERROR(MATCH($X175,$A$2:$A$1500,0),""))</f>
      </c>
      <c r="AA175" t="str">
        <f>IF($Y175="","",INDEX($P$2:$P$1500,$Y175))</f>
      </c>
      <c r="AB175" t="str">
        <f>IF($Z175="","",INDEX($P$2:$P$1500,$Z175))</f>
      </c>
      <c r="AC175">
        <f>IF(AND($AA175="Yes",$AB175="Yes"),1,"")</f>
      </c>
      <c r="AD175">
        <f>IF(OR($Y175="",$Z175=""),"",IF(INDEX($C$2:$C$1500,$Y175)=INDEX($C$2:$C$1500,$Z175),0,1))</f>
      </c>
      <c r="AE175">
        <f>IF($AC175&lt;&gt;1,"",IF(AND(INDEX($AG$2:$AG$1500,$Y175)=1,INDEX($AG$2:$AG$1500,$Z175)=1),1,""))</f>
      </c>
      <c r="AG175">
        <f>IF($A175="","",COUNTIFS($W$2:$W$2500,$A175,$AB$2:$AB$2500,"Yes")+COUNTIFS($X$2:$X$2500,$A175,$AA$2:$AA$2500,"Yes"))</f>
      </c>
      <c r="AH175" t="str">
        <f>IF(OR($P175&lt;&gt;"Yes",N($AG175)=0),"",IF(AND($AG175=1,COUNTIFS($W$2:$W$2500,$A175,$AE$2:$AE$2500,1)+COUNTIFS($X$2:$X$2500,$A175,$AE$2:$AE$2500,1)&gt;0),"","Yes"))</f>
      </c>
      <c r="AI175">
        <f>IF($AH175="Yes",$AG175,"")</f>
      </c>
      <c r="AJ175">
        <f>IF($AI175="","",$AI175+ROW()/1000000)</f>
      </c>
      <c r="AK175">
        <f>IF(OR($A175="",$P175="Yes",N($AG175)=0),"",$AG175+ROW()/1000000)</f>
      </c>
      <c r="AL175" t="str">
        <f>IF($A175="","",INDEX(games!$J:$J,ROW())&amp;"")</f>
      </c>
    </row>
    <row r="176">
      <c r="A176" t="str">
        <f>IF(TRIM(INDEX(games!$A:$A,ROW()))="","",TRIM(INDEX(games!$A:$A,ROW())))</f>
      </c>
      <c r="B176">
        <f>IF(OR($A176="",INDEX(games!$B:$B,ROW())=""),"",INDEX(games!$B:$B,ROW()))</f>
      </c>
      <c r="C176" t="str">
        <f>IF(OR($A176="",INDEX(games!$C:$C,ROW())=""),"",INDEX(games!$C:$C,ROW()))</f>
      </c>
      <c r="D176">
        <f>IF($A176="","",COUNTIF($W$2:$W$2500,$A176)+COUNTIF($X$2:$X$2500,$A176))</f>
      </c>
      <c r="E176">
        <f>IF($A176="","",IFERROR(MATCH($C176,$R$2:$R$5,0),0))</f>
      </c>
      <c r="F176">
        <f>IF($A176="","",MOD(ROW(),34))</f>
      </c>
      <c r="G176">
        <f>IF($A176="",NA(),IF($C176="Action",$B176,NA()))</f>
      </c>
      <c r="H176">
        <f>IF($A176="",NA(),IF($C176="Action",1+$F176*0.023,NA()))</f>
      </c>
      <c r="I176">
        <f>IF($A176="",NA(),IF($C176="Strategy",$B176,NA()))</f>
      </c>
      <c r="J176">
        <f>IF($A176="",NA(),IF($C176="Strategy",2+$F176*0.023,NA()))</f>
      </c>
      <c r="K176">
        <f>IF($A176="",NA(),IF($C176="Deckbuilder",$B176,NA()))</f>
      </c>
      <c r="L176">
        <f>IF($A176="",NA(),IF($C176="Deckbuilder",3+$F176*0.023,NA()))</f>
      </c>
      <c r="M176">
        <f>IF($A176="",NA(),IF($C176="Traditional",$B176,NA()))</f>
      </c>
      <c r="N176">
        <f>IF($A176="",NA(),IF($C176="Traditional",4+$F176*0.023,NA()))</f>
      </c>
      <c r="O176">
        <f>IF($A176="","",$D176+ROW()/1000000)</f>
      </c>
      <c r="P176" t="str">
        <f>IF(OR($A176="",INDEX(games!$H:$H,ROW())=""),"",INDEX(games!$H:$H,ROW()))</f>
      </c>
      <c r="Q176">
        <f>IF(OR($A176="",$P176&lt;&gt;"Yes"),"",$D176+ROW()/1000000)</f>
      </c>
      <c r="T176">
        <f>IF($Y176="","",INDEX($B$2:$B$1500,$Y176))</f>
      </c>
      <c r="U176">
        <f>IF($Z176="","",INDEX($B$2:$B$1500,$Z176))</f>
      </c>
      <c r="V176">
        <f>IF(OR($T176="",$U176=""),"",$U176-$T176)</f>
      </c>
      <c r="W176" t="str">
        <f>IF(TRIM(INDEX(connections!$A:$A,ROW()))="","",TRIM(INDEX(connections!$A:$A,ROW())))</f>
      </c>
      <c r="X176" t="str">
        <f>IF($W176="","",TRIM(INDEX(connections!$B:$B,ROW())))</f>
      </c>
      <c r="Y176">
        <f>IF($W176="","",IFERROR(MATCH($W176,$A$2:$A$1500,0),""))</f>
      </c>
      <c r="Z176">
        <f>IF($X176="","",IFERROR(MATCH($X176,$A$2:$A$1500,0),""))</f>
      </c>
      <c r="AA176" t="str">
        <f>IF($Y176="","",INDEX($P$2:$P$1500,$Y176))</f>
      </c>
      <c r="AB176" t="str">
        <f>IF($Z176="","",INDEX($P$2:$P$1500,$Z176))</f>
      </c>
      <c r="AC176">
        <f>IF(AND($AA176="Yes",$AB176="Yes"),1,"")</f>
      </c>
      <c r="AD176">
        <f>IF(OR($Y176="",$Z176=""),"",IF(INDEX($C$2:$C$1500,$Y176)=INDEX($C$2:$C$1500,$Z176),0,1))</f>
      </c>
      <c r="AE176">
        <f>IF($AC176&lt;&gt;1,"",IF(AND(INDEX($AG$2:$AG$1500,$Y176)=1,INDEX($AG$2:$AG$1500,$Z176)=1),1,""))</f>
      </c>
      <c r="AG176">
        <f>IF($A176="","",COUNTIFS($W$2:$W$2500,$A176,$AB$2:$AB$2500,"Yes")+COUNTIFS($X$2:$X$2500,$A176,$AA$2:$AA$2500,"Yes"))</f>
      </c>
      <c r="AH176" t="str">
        <f>IF(OR($P176&lt;&gt;"Yes",N($AG176)=0),"",IF(AND($AG176=1,COUNTIFS($W$2:$W$2500,$A176,$AE$2:$AE$2500,1)+COUNTIFS($X$2:$X$2500,$A176,$AE$2:$AE$2500,1)&gt;0),"","Yes"))</f>
      </c>
      <c r="AI176">
        <f>IF($AH176="Yes",$AG176,"")</f>
      </c>
      <c r="AJ176">
        <f>IF($AI176="","",$AI176+ROW()/1000000)</f>
      </c>
      <c r="AK176">
        <f>IF(OR($A176="",$P176="Yes",N($AG176)=0),"",$AG176+ROW()/1000000)</f>
      </c>
      <c r="AL176" t="str">
        <f>IF($A176="","",INDEX(games!$J:$J,ROW())&amp;"")</f>
      </c>
    </row>
    <row r="177">
      <c r="A177" t="str">
        <f>IF(TRIM(INDEX(games!$A:$A,ROW()))="","",TRIM(INDEX(games!$A:$A,ROW())))</f>
      </c>
      <c r="B177">
        <f>IF(OR($A177="",INDEX(games!$B:$B,ROW())=""),"",INDEX(games!$B:$B,ROW()))</f>
      </c>
      <c r="C177" t="str">
        <f>IF(OR($A177="",INDEX(games!$C:$C,ROW())=""),"",INDEX(games!$C:$C,ROW()))</f>
      </c>
      <c r="D177">
        <f>IF($A177="","",COUNTIF($W$2:$W$2500,$A177)+COUNTIF($X$2:$X$2500,$A177))</f>
      </c>
      <c r="E177">
        <f>IF($A177="","",IFERROR(MATCH($C177,$R$2:$R$5,0),0))</f>
      </c>
      <c r="F177">
        <f>IF($A177="","",MOD(ROW(),34))</f>
      </c>
      <c r="G177">
        <f>IF($A177="",NA(),IF($C177="Action",$B177,NA()))</f>
      </c>
      <c r="H177">
        <f>IF($A177="",NA(),IF($C177="Action",1+$F177*0.023,NA()))</f>
      </c>
      <c r="I177">
        <f>IF($A177="",NA(),IF($C177="Strategy",$B177,NA()))</f>
      </c>
      <c r="J177">
        <f>IF($A177="",NA(),IF($C177="Strategy",2+$F177*0.023,NA()))</f>
      </c>
      <c r="K177">
        <f>IF($A177="",NA(),IF($C177="Deckbuilder",$B177,NA()))</f>
      </c>
      <c r="L177">
        <f>IF($A177="",NA(),IF($C177="Deckbuilder",3+$F177*0.023,NA()))</f>
      </c>
      <c r="M177">
        <f>IF($A177="",NA(),IF($C177="Traditional",$B177,NA()))</f>
      </c>
      <c r="N177">
        <f>IF($A177="",NA(),IF($C177="Traditional",4+$F177*0.023,NA()))</f>
      </c>
      <c r="O177">
        <f>IF($A177="","",$D177+ROW()/1000000)</f>
      </c>
      <c r="P177" t="str">
        <f>IF(OR($A177="",INDEX(games!$H:$H,ROW())=""),"",INDEX(games!$H:$H,ROW()))</f>
      </c>
      <c r="Q177">
        <f>IF(OR($A177="",$P177&lt;&gt;"Yes"),"",$D177+ROW()/1000000)</f>
      </c>
      <c r="T177">
        <f>IF($Y177="","",INDEX($B$2:$B$1500,$Y177))</f>
      </c>
      <c r="U177">
        <f>IF($Z177="","",INDEX($B$2:$B$1500,$Z177))</f>
      </c>
      <c r="V177">
        <f>IF(OR($T177="",$U177=""),"",$U177-$T177)</f>
      </c>
      <c r="W177" t="str">
        <f>IF(TRIM(INDEX(connections!$A:$A,ROW()))="","",TRIM(INDEX(connections!$A:$A,ROW())))</f>
      </c>
      <c r="X177" t="str">
        <f>IF($W177="","",TRIM(INDEX(connections!$B:$B,ROW())))</f>
      </c>
      <c r="Y177">
        <f>IF($W177="","",IFERROR(MATCH($W177,$A$2:$A$1500,0),""))</f>
      </c>
      <c r="Z177">
        <f>IF($X177="","",IFERROR(MATCH($X177,$A$2:$A$1500,0),""))</f>
      </c>
      <c r="AA177" t="str">
        <f>IF($Y177="","",INDEX($P$2:$P$1500,$Y177))</f>
      </c>
      <c r="AB177" t="str">
        <f>IF($Z177="","",INDEX($P$2:$P$1500,$Z177))</f>
      </c>
      <c r="AC177">
        <f>IF(AND($AA177="Yes",$AB177="Yes"),1,"")</f>
      </c>
      <c r="AD177">
        <f>IF(OR($Y177="",$Z177=""),"",IF(INDEX($C$2:$C$1500,$Y177)=INDEX($C$2:$C$1500,$Z177),0,1))</f>
      </c>
      <c r="AE177">
        <f>IF($AC177&lt;&gt;1,"",IF(AND(INDEX($AG$2:$AG$1500,$Y177)=1,INDEX($AG$2:$AG$1500,$Z177)=1),1,""))</f>
      </c>
      <c r="AG177">
        <f>IF($A177="","",COUNTIFS($W$2:$W$2500,$A177,$AB$2:$AB$2500,"Yes")+COUNTIFS($X$2:$X$2500,$A177,$AA$2:$AA$2500,"Yes"))</f>
      </c>
      <c r="AH177" t="str">
        <f>IF(OR($P177&lt;&gt;"Yes",N($AG177)=0),"",IF(AND($AG177=1,COUNTIFS($W$2:$W$2500,$A177,$AE$2:$AE$2500,1)+COUNTIFS($X$2:$X$2500,$A177,$AE$2:$AE$2500,1)&gt;0),"","Yes"))</f>
      </c>
      <c r="AI177">
        <f>IF($AH177="Yes",$AG177,"")</f>
      </c>
      <c r="AJ177">
        <f>IF($AI177="","",$AI177+ROW()/1000000)</f>
      </c>
      <c r="AK177">
        <f>IF(OR($A177="",$P177="Yes",N($AG177)=0),"",$AG177+ROW()/1000000)</f>
      </c>
      <c r="AL177" t="str">
        <f>IF($A177="","",INDEX(games!$J:$J,ROW())&amp;"")</f>
      </c>
    </row>
    <row r="178">
      <c r="A178" t="str">
        <f>IF(TRIM(INDEX(games!$A:$A,ROW()))="","",TRIM(INDEX(games!$A:$A,ROW())))</f>
      </c>
      <c r="B178">
        <f>IF(OR($A178="",INDEX(games!$B:$B,ROW())=""),"",INDEX(games!$B:$B,ROW()))</f>
      </c>
      <c r="C178" t="str">
        <f>IF(OR($A178="",INDEX(games!$C:$C,ROW())=""),"",INDEX(games!$C:$C,ROW()))</f>
      </c>
      <c r="D178">
        <f>IF($A178="","",COUNTIF($W$2:$W$2500,$A178)+COUNTIF($X$2:$X$2500,$A178))</f>
      </c>
      <c r="E178">
        <f>IF($A178="","",IFERROR(MATCH($C178,$R$2:$R$5,0),0))</f>
      </c>
      <c r="F178">
        <f>IF($A178="","",MOD(ROW(),34))</f>
      </c>
      <c r="G178">
        <f>IF($A178="",NA(),IF($C178="Action",$B178,NA()))</f>
      </c>
      <c r="H178">
        <f>IF($A178="",NA(),IF($C178="Action",1+$F178*0.023,NA()))</f>
      </c>
      <c r="I178">
        <f>IF($A178="",NA(),IF($C178="Strategy",$B178,NA()))</f>
      </c>
      <c r="J178">
        <f>IF($A178="",NA(),IF($C178="Strategy",2+$F178*0.023,NA()))</f>
      </c>
      <c r="K178">
        <f>IF($A178="",NA(),IF($C178="Deckbuilder",$B178,NA()))</f>
      </c>
      <c r="L178">
        <f>IF($A178="",NA(),IF($C178="Deckbuilder",3+$F178*0.023,NA()))</f>
      </c>
      <c r="M178">
        <f>IF($A178="",NA(),IF($C178="Traditional",$B178,NA()))</f>
      </c>
      <c r="N178">
        <f>IF($A178="",NA(),IF($C178="Traditional",4+$F178*0.023,NA()))</f>
      </c>
      <c r="O178">
        <f>IF($A178="","",$D178+ROW()/1000000)</f>
      </c>
      <c r="P178" t="str">
        <f>IF(OR($A178="",INDEX(games!$H:$H,ROW())=""),"",INDEX(games!$H:$H,ROW()))</f>
      </c>
      <c r="Q178">
        <f>IF(OR($A178="",$P178&lt;&gt;"Yes"),"",$D178+ROW()/1000000)</f>
      </c>
      <c r="T178">
        <f>IF($Y178="","",INDEX($B$2:$B$1500,$Y178))</f>
      </c>
      <c r="U178">
        <f>IF($Z178="","",INDEX($B$2:$B$1500,$Z178))</f>
      </c>
      <c r="V178">
        <f>IF(OR($T178="",$U178=""),"",$U178-$T178)</f>
      </c>
      <c r="W178" t="str">
        <f>IF(TRIM(INDEX(connections!$A:$A,ROW()))="","",TRIM(INDEX(connections!$A:$A,ROW())))</f>
      </c>
      <c r="X178" t="str">
        <f>IF($W178="","",TRIM(INDEX(connections!$B:$B,ROW())))</f>
      </c>
      <c r="Y178">
        <f>IF($W178="","",IFERROR(MATCH($W178,$A$2:$A$1500,0),""))</f>
      </c>
      <c r="Z178">
        <f>IF($X178="","",IFERROR(MATCH($X178,$A$2:$A$1500,0),""))</f>
      </c>
      <c r="AA178" t="str">
        <f>IF($Y178="","",INDEX($P$2:$P$1500,$Y178))</f>
      </c>
      <c r="AB178" t="str">
        <f>IF($Z178="","",INDEX($P$2:$P$1500,$Z178))</f>
      </c>
      <c r="AC178">
        <f>IF(AND($AA178="Yes",$AB178="Yes"),1,"")</f>
      </c>
      <c r="AD178">
        <f>IF(OR($Y178="",$Z178=""),"",IF(INDEX($C$2:$C$1500,$Y178)=INDEX($C$2:$C$1500,$Z178),0,1))</f>
      </c>
      <c r="AE178">
        <f>IF($AC178&lt;&gt;1,"",IF(AND(INDEX($AG$2:$AG$1500,$Y178)=1,INDEX($AG$2:$AG$1500,$Z178)=1),1,""))</f>
      </c>
      <c r="AG178">
        <f>IF($A178="","",COUNTIFS($W$2:$W$2500,$A178,$AB$2:$AB$2500,"Yes")+COUNTIFS($X$2:$X$2500,$A178,$AA$2:$AA$2500,"Yes"))</f>
      </c>
      <c r="AH178" t="str">
        <f>IF(OR($P178&lt;&gt;"Yes",N($AG178)=0),"",IF(AND($AG178=1,COUNTIFS($W$2:$W$2500,$A178,$AE$2:$AE$2500,1)+COUNTIFS($X$2:$X$2500,$A178,$AE$2:$AE$2500,1)&gt;0),"","Yes"))</f>
      </c>
      <c r="AI178">
        <f>IF($AH178="Yes",$AG178,"")</f>
      </c>
      <c r="AJ178">
        <f>IF($AI178="","",$AI178+ROW()/1000000)</f>
      </c>
      <c r="AK178">
        <f>IF(OR($A178="",$P178="Yes",N($AG178)=0),"",$AG178+ROW()/1000000)</f>
      </c>
      <c r="AL178" t="str">
        <f>IF($A178="","",INDEX(games!$J:$J,ROW())&amp;"")</f>
      </c>
    </row>
    <row r="179">
      <c r="A179" t="str">
        <f>IF(TRIM(INDEX(games!$A:$A,ROW()))="","",TRIM(INDEX(games!$A:$A,ROW())))</f>
      </c>
      <c r="B179">
        <f>IF(OR($A179="",INDEX(games!$B:$B,ROW())=""),"",INDEX(games!$B:$B,ROW()))</f>
      </c>
      <c r="C179" t="str">
        <f>IF(OR($A179="",INDEX(games!$C:$C,ROW())=""),"",INDEX(games!$C:$C,ROW()))</f>
      </c>
      <c r="D179">
        <f>IF($A179="","",COUNTIF($W$2:$W$2500,$A179)+COUNTIF($X$2:$X$2500,$A179))</f>
      </c>
      <c r="E179">
        <f>IF($A179="","",IFERROR(MATCH($C179,$R$2:$R$5,0),0))</f>
      </c>
      <c r="F179">
        <f>IF($A179="","",MOD(ROW(),34))</f>
      </c>
      <c r="G179">
        <f>IF($A179="",NA(),IF($C179="Action",$B179,NA()))</f>
      </c>
      <c r="H179">
        <f>IF($A179="",NA(),IF($C179="Action",1+$F179*0.023,NA()))</f>
      </c>
      <c r="I179">
        <f>IF($A179="",NA(),IF($C179="Strategy",$B179,NA()))</f>
      </c>
      <c r="J179">
        <f>IF($A179="",NA(),IF($C179="Strategy",2+$F179*0.023,NA()))</f>
      </c>
      <c r="K179">
        <f>IF($A179="",NA(),IF($C179="Deckbuilder",$B179,NA()))</f>
      </c>
      <c r="L179">
        <f>IF($A179="",NA(),IF($C179="Deckbuilder",3+$F179*0.023,NA()))</f>
      </c>
      <c r="M179">
        <f>IF($A179="",NA(),IF($C179="Traditional",$B179,NA()))</f>
      </c>
      <c r="N179">
        <f>IF($A179="",NA(),IF($C179="Traditional",4+$F179*0.023,NA()))</f>
      </c>
      <c r="O179">
        <f>IF($A179="","",$D179+ROW()/1000000)</f>
      </c>
      <c r="P179" t="str">
        <f>IF(OR($A179="",INDEX(games!$H:$H,ROW())=""),"",INDEX(games!$H:$H,ROW()))</f>
      </c>
      <c r="Q179">
        <f>IF(OR($A179="",$P179&lt;&gt;"Yes"),"",$D179+ROW()/1000000)</f>
      </c>
      <c r="T179">
        <f>IF($Y179="","",INDEX($B$2:$B$1500,$Y179))</f>
      </c>
      <c r="U179">
        <f>IF($Z179="","",INDEX($B$2:$B$1500,$Z179))</f>
      </c>
      <c r="V179">
        <f>IF(OR($T179="",$U179=""),"",$U179-$T179)</f>
      </c>
      <c r="W179" t="str">
        <f>IF(TRIM(INDEX(connections!$A:$A,ROW()))="","",TRIM(INDEX(connections!$A:$A,ROW())))</f>
      </c>
      <c r="X179" t="str">
        <f>IF($W179="","",TRIM(INDEX(connections!$B:$B,ROW())))</f>
      </c>
      <c r="Y179">
        <f>IF($W179="","",IFERROR(MATCH($W179,$A$2:$A$1500,0),""))</f>
      </c>
      <c r="Z179">
        <f>IF($X179="","",IFERROR(MATCH($X179,$A$2:$A$1500,0),""))</f>
      </c>
      <c r="AA179" t="str">
        <f>IF($Y179="","",INDEX($P$2:$P$1500,$Y179))</f>
      </c>
      <c r="AB179" t="str">
        <f>IF($Z179="","",INDEX($P$2:$P$1500,$Z179))</f>
      </c>
      <c r="AC179">
        <f>IF(AND($AA179="Yes",$AB179="Yes"),1,"")</f>
      </c>
      <c r="AD179">
        <f>IF(OR($Y179="",$Z179=""),"",IF(INDEX($C$2:$C$1500,$Y179)=INDEX($C$2:$C$1500,$Z179),0,1))</f>
      </c>
      <c r="AE179">
        <f>IF($AC179&lt;&gt;1,"",IF(AND(INDEX($AG$2:$AG$1500,$Y179)=1,INDEX($AG$2:$AG$1500,$Z179)=1),1,""))</f>
      </c>
      <c r="AG179">
        <f>IF($A179="","",COUNTIFS($W$2:$W$2500,$A179,$AB$2:$AB$2500,"Yes")+COUNTIFS($X$2:$X$2500,$A179,$AA$2:$AA$2500,"Yes"))</f>
      </c>
      <c r="AH179" t="str">
        <f>IF(OR($P179&lt;&gt;"Yes",N($AG179)=0),"",IF(AND($AG179=1,COUNTIFS($W$2:$W$2500,$A179,$AE$2:$AE$2500,1)+COUNTIFS($X$2:$X$2500,$A179,$AE$2:$AE$2500,1)&gt;0),"","Yes"))</f>
      </c>
      <c r="AI179">
        <f>IF($AH179="Yes",$AG179,"")</f>
      </c>
      <c r="AJ179">
        <f>IF($AI179="","",$AI179+ROW()/1000000)</f>
      </c>
      <c r="AK179">
        <f>IF(OR($A179="",$P179="Yes",N($AG179)=0),"",$AG179+ROW()/1000000)</f>
      </c>
      <c r="AL179" t="str">
        <f>IF($A179="","",INDEX(games!$J:$J,ROW())&amp;"")</f>
      </c>
    </row>
    <row r="180">
      <c r="A180" t="str">
        <f>IF(TRIM(INDEX(games!$A:$A,ROW()))="","",TRIM(INDEX(games!$A:$A,ROW())))</f>
      </c>
      <c r="B180">
        <f>IF(OR($A180="",INDEX(games!$B:$B,ROW())=""),"",INDEX(games!$B:$B,ROW()))</f>
      </c>
      <c r="C180" t="str">
        <f>IF(OR($A180="",INDEX(games!$C:$C,ROW())=""),"",INDEX(games!$C:$C,ROW()))</f>
      </c>
      <c r="D180">
        <f>IF($A180="","",COUNTIF($W$2:$W$2500,$A180)+COUNTIF($X$2:$X$2500,$A180))</f>
      </c>
      <c r="E180">
        <f>IF($A180="","",IFERROR(MATCH($C180,$R$2:$R$5,0),0))</f>
      </c>
      <c r="F180">
        <f>IF($A180="","",MOD(ROW(),34))</f>
      </c>
      <c r="G180">
        <f>IF($A180="",NA(),IF($C180="Action",$B180,NA()))</f>
      </c>
      <c r="H180">
        <f>IF($A180="",NA(),IF($C180="Action",1+$F180*0.023,NA()))</f>
      </c>
      <c r="I180">
        <f>IF($A180="",NA(),IF($C180="Strategy",$B180,NA()))</f>
      </c>
      <c r="J180">
        <f>IF($A180="",NA(),IF($C180="Strategy",2+$F180*0.023,NA()))</f>
      </c>
      <c r="K180">
        <f>IF($A180="",NA(),IF($C180="Deckbuilder",$B180,NA()))</f>
      </c>
      <c r="L180">
        <f>IF($A180="",NA(),IF($C180="Deckbuilder",3+$F180*0.023,NA()))</f>
      </c>
      <c r="M180">
        <f>IF($A180="",NA(),IF($C180="Traditional",$B180,NA()))</f>
      </c>
      <c r="N180">
        <f>IF($A180="",NA(),IF($C180="Traditional",4+$F180*0.023,NA()))</f>
      </c>
      <c r="O180">
        <f>IF($A180="","",$D180+ROW()/1000000)</f>
      </c>
      <c r="P180" t="str">
        <f>IF(OR($A180="",INDEX(games!$H:$H,ROW())=""),"",INDEX(games!$H:$H,ROW()))</f>
      </c>
      <c r="Q180">
        <f>IF(OR($A180="",$P180&lt;&gt;"Yes"),"",$D180+ROW()/1000000)</f>
      </c>
      <c r="T180">
        <f>IF($Y180="","",INDEX($B$2:$B$1500,$Y180))</f>
      </c>
      <c r="U180">
        <f>IF($Z180="","",INDEX($B$2:$B$1500,$Z180))</f>
      </c>
      <c r="V180">
        <f>IF(OR($T180="",$U180=""),"",$U180-$T180)</f>
      </c>
      <c r="W180" t="str">
        <f>IF(TRIM(INDEX(connections!$A:$A,ROW()))="","",TRIM(INDEX(connections!$A:$A,ROW())))</f>
      </c>
      <c r="X180" t="str">
        <f>IF($W180="","",TRIM(INDEX(connections!$B:$B,ROW())))</f>
      </c>
      <c r="Y180">
        <f>IF($W180="","",IFERROR(MATCH($W180,$A$2:$A$1500,0),""))</f>
      </c>
      <c r="Z180">
        <f>IF($X180="","",IFERROR(MATCH($X180,$A$2:$A$1500,0),""))</f>
      </c>
      <c r="AA180" t="str">
        <f>IF($Y180="","",INDEX($P$2:$P$1500,$Y180))</f>
      </c>
      <c r="AB180" t="str">
        <f>IF($Z180="","",INDEX($P$2:$P$1500,$Z180))</f>
      </c>
      <c r="AC180">
        <f>IF(AND($AA180="Yes",$AB180="Yes"),1,"")</f>
      </c>
      <c r="AD180">
        <f>IF(OR($Y180="",$Z180=""),"",IF(INDEX($C$2:$C$1500,$Y180)=INDEX($C$2:$C$1500,$Z180),0,1))</f>
      </c>
      <c r="AE180">
        <f>IF($AC180&lt;&gt;1,"",IF(AND(INDEX($AG$2:$AG$1500,$Y180)=1,INDEX($AG$2:$AG$1500,$Z180)=1),1,""))</f>
      </c>
      <c r="AG180">
        <f>IF($A180="","",COUNTIFS($W$2:$W$2500,$A180,$AB$2:$AB$2500,"Yes")+COUNTIFS($X$2:$X$2500,$A180,$AA$2:$AA$2500,"Yes"))</f>
      </c>
      <c r="AH180" t="str">
        <f>IF(OR($P180&lt;&gt;"Yes",N($AG180)=0),"",IF(AND($AG180=1,COUNTIFS($W$2:$W$2500,$A180,$AE$2:$AE$2500,1)+COUNTIFS($X$2:$X$2500,$A180,$AE$2:$AE$2500,1)&gt;0),"","Yes"))</f>
      </c>
      <c r="AI180">
        <f>IF($AH180="Yes",$AG180,"")</f>
      </c>
      <c r="AJ180">
        <f>IF($AI180="","",$AI180+ROW()/1000000)</f>
      </c>
      <c r="AK180">
        <f>IF(OR($A180="",$P180="Yes",N($AG180)=0),"",$AG180+ROW()/1000000)</f>
      </c>
      <c r="AL180" t="str">
        <f>IF($A180="","",INDEX(games!$J:$J,ROW())&amp;"")</f>
      </c>
    </row>
    <row r="181">
      <c r="A181" t="str">
        <f>IF(TRIM(INDEX(games!$A:$A,ROW()))="","",TRIM(INDEX(games!$A:$A,ROW())))</f>
      </c>
      <c r="B181">
        <f>IF(OR($A181="",INDEX(games!$B:$B,ROW())=""),"",INDEX(games!$B:$B,ROW()))</f>
      </c>
      <c r="C181" t="str">
        <f>IF(OR($A181="",INDEX(games!$C:$C,ROW())=""),"",INDEX(games!$C:$C,ROW()))</f>
      </c>
      <c r="D181">
        <f>IF($A181="","",COUNTIF($W$2:$W$2500,$A181)+COUNTIF($X$2:$X$2500,$A181))</f>
      </c>
      <c r="E181">
        <f>IF($A181="","",IFERROR(MATCH($C181,$R$2:$R$5,0),0))</f>
      </c>
      <c r="F181">
        <f>IF($A181="","",MOD(ROW(),34))</f>
      </c>
      <c r="G181">
        <f>IF($A181="",NA(),IF($C181="Action",$B181,NA()))</f>
      </c>
      <c r="H181">
        <f>IF($A181="",NA(),IF($C181="Action",1+$F181*0.023,NA()))</f>
      </c>
      <c r="I181">
        <f>IF($A181="",NA(),IF($C181="Strategy",$B181,NA()))</f>
      </c>
      <c r="J181">
        <f>IF($A181="",NA(),IF($C181="Strategy",2+$F181*0.023,NA()))</f>
      </c>
      <c r="K181">
        <f>IF($A181="",NA(),IF($C181="Deckbuilder",$B181,NA()))</f>
      </c>
      <c r="L181">
        <f>IF($A181="",NA(),IF($C181="Deckbuilder",3+$F181*0.023,NA()))</f>
      </c>
      <c r="M181">
        <f>IF($A181="",NA(),IF($C181="Traditional",$B181,NA()))</f>
      </c>
      <c r="N181">
        <f>IF($A181="",NA(),IF($C181="Traditional",4+$F181*0.023,NA()))</f>
      </c>
      <c r="O181">
        <f>IF($A181="","",$D181+ROW()/1000000)</f>
      </c>
      <c r="P181" t="str">
        <f>IF(OR($A181="",INDEX(games!$H:$H,ROW())=""),"",INDEX(games!$H:$H,ROW()))</f>
      </c>
      <c r="Q181">
        <f>IF(OR($A181="",$P181&lt;&gt;"Yes"),"",$D181+ROW()/1000000)</f>
      </c>
      <c r="T181">
        <f>IF($Y181="","",INDEX($B$2:$B$1500,$Y181))</f>
      </c>
      <c r="U181">
        <f>IF($Z181="","",INDEX($B$2:$B$1500,$Z181))</f>
      </c>
      <c r="V181">
        <f>IF(OR($T181="",$U181=""),"",$U181-$T181)</f>
      </c>
      <c r="W181" t="str">
        <f>IF(TRIM(INDEX(connections!$A:$A,ROW()))="","",TRIM(INDEX(connections!$A:$A,ROW())))</f>
      </c>
      <c r="X181" t="str">
        <f>IF($W181="","",TRIM(INDEX(connections!$B:$B,ROW())))</f>
      </c>
      <c r="Y181">
        <f>IF($W181="","",IFERROR(MATCH($W181,$A$2:$A$1500,0),""))</f>
      </c>
      <c r="Z181">
        <f>IF($X181="","",IFERROR(MATCH($X181,$A$2:$A$1500,0),""))</f>
      </c>
      <c r="AA181" t="str">
        <f>IF($Y181="","",INDEX($P$2:$P$1500,$Y181))</f>
      </c>
      <c r="AB181" t="str">
        <f>IF($Z181="","",INDEX($P$2:$P$1500,$Z181))</f>
      </c>
      <c r="AC181">
        <f>IF(AND($AA181="Yes",$AB181="Yes"),1,"")</f>
      </c>
      <c r="AD181">
        <f>IF(OR($Y181="",$Z181=""),"",IF(INDEX($C$2:$C$1500,$Y181)=INDEX($C$2:$C$1500,$Z181),0,1))</f>
      </c>
      <c r="AE181">
        <f>IF($AC181&lt;&gt;1,"",IF(AND(INDEX($AG$2:$AG$1500,$Y181)=1,INDEX($AG$2:$AG$1500,$Z181)=1),1,""))</f>
      </c>
      <c r="AG181">
        <f>IF($A181="","",COUNTIFS($W$2:$W$2500,$A181,$AB$2:$AB$2500,"Yes")+COUNTIFS($X$2:$X$2500,$A181,$AA$2:$AA$2500,"Yes"))</f>
      </c>
      <c r="AH181" t="str">
        <f>IF(OR($P181&lt;&gt;"Yes",N($AG181)=0),"",IF(AND($AG181=1,COUNTIFS($W$2:$W$2500,$A181,$AE$2:$AE$2500,1)+COUNTIFS($X$2:$X$2500,$A181,$AE$2:$AE$2500,1)&gt;0),"","Yes"))</f>
      </c>
      <c r="AI181">
        <f>IF($AH181="Yes",$AG181,"")</f>
      </c>
      <c r="AJ181">
        <f>IF($AI181="","",$AI181+ROW()/1000000)</f>
      </c>
      <c r="AK181">
        <f>IF(OR($A181="",$P181="Yes",N($AG181)=0),"",$AG181+ROW()/1000000)</f>
      </c>
      <c r="AL181" t="str">
        <f>IF($A181="","",INDEX(games!$J:$J,ROW())&amp;"")</f>
      </c>
    </row>
    <row r="182">
      <c r="A182" t="str">
        <f>IF(TRIM(INDEX(games!$A:$A,ROW()))="","",TRIM(INDEX(games!$A:$A,ROW())))</f>
      </c>
      <c r="B182">
        <f>IF(OR($A182="",INDEX(games!$B:$B,ROW())=""),"",INDEX(games!$B:$B,ROW()))</f>
      </c>
      <c r="C182" t="str">
        <f>IF(OR($A182="",INDEX(games!$C:$C,ROW())=""),"",INDEX(games!$C:$C,ROW()))</f>
      </c>
      <c r="D182">
        <f>IF($A182="","",COUNTIF($W$2:$W$2500,$A182)+COUNTIF($X$2:$X$2500,$A182))</f>
      </c>
      <c r="E182">
        <f>IF($A182="","",IFERROR(MATCH($C182,$R$2:$R$5,0),0))</f>
      </c>
      <c r="F182">
        <f>IF($A182="","",MOD(ROW(),34))</f>
      </c>
      <c r="G182">
        <f>IF($A182="",NA(),IF($C182="Action",$B182,NA()))</f>
      </c>
      <c r="H182">
        <f>IF($A182="",NA(),IF($C182="Action",1+$F182*0.023,NA()))</f>
      </c>
      <c r="I182">
        <f>IF($A182="",NA(),IF($C182="Strategy",$B182,NA()))</f>
      </c>
      <c r="J182">
        <f>IF($A182="",NA(),IF($C182="Strategy",2+$F182*0.023,NA()))</f>
      </c>
      <c r="K182">
        <f>IF($A182="",NA(),IF($C182="Deckbuilder",$B182,NA()))</f>
      </c>
      <c r="L182">
        <f>IF($A182="",NA(),IF($C182="Deckbuilder",3+$F182*0.023,NA()))</f>
      </c>
      <c r="M182">
        <f>IF($A182="",NA(),IF($C182="Traditional",$B182,NA()))</f>
      </c>
      <c r="N182">
        <f>IF($A182="",NA(),IF($C182="Traditional",4+$F182*0.023,NA()))</f>
      </c>
      <c r="O182">
        <f>IF($A182="","",$D182+ROW()/1000000)</f>
      </c>
      <c r="P182" t="str">
        <f>IF(OR($A182="",INDEX(games!$H:$H,ROW())=""),"",INDEX(games!$H:$H,ROW()))</f>
      </c>
      <c r="Q182">
        <f>IF(OR($A182="",$P182&lt;&gt;"Yes"),"",$D182+ROW()/1000000)</f>
      </c>
      <c r="T182">
        <f>IF($Y182="","",INDEX($B$2:$B$1500,$Y182))</f>
      </c>
      <c r="U182">
        <f>IF($Z182="","",INDEX($B$2:$B$1500,$Z182))</f>
      </c>
      <c r="V182">
        <f>IF(OR($T182="",$U182=""),"",$U182-$T182)</f>
      </c>
      <c r="W182" t="str">
        <f>IF(TRIM(INDEX(connections!$A:$A,ROW()))="","",TRIM(INDEX(connections!$A:$A,ROW())))</f>
      </c>
      <c r="X182" t="str">
        <f>IF($W182="","",TRIM(INDEX(connections!$B:$B,ROW())))</f>
      </c>
      <c r="Y182">
        <f>IF($W182="","",IFERROR(MATCH($W182,$A$2:$A$1500,0),""))</f>
      </c>
      <c r="Z182">
        <f>IF($X182="","",IFERROR(MATCH($X182,$A$2:$A$1500,0),""))</f>
      </c>
      <c r="AA182" t="str">
        <f>IF($Y182="","",INDEX($P$2:$P$1500,$Y182))</f>
      </c>
      <c r="AB182" t="str">
        <f>IF($Z182="","",INDEX($P$2:$P$1500,$Z182))</f>
      </c>
      <c r="AC182">
        <f>IF(AND($AA182="Yes",$AB182="Yes"),1,"")</f>
      </c>
      <c r="AD182">
        <f>IF(OR($Y182="",$Z182=""),"",IF(INDEX($C$2:$C$1500,$Y182)=INDEX($C$2:$C$1500,$Z182),0,1))</f>
      </c>
      <c r="AE182">
        <f>IF($AC182&lt;&gt;1,"",IF(AND(INDEX($AG$2:$AG$1500,$Y182)=1,INDEX($AG$2:$AG$1500,$Z182)=1),1,""))</f>
      </c>
      <c r="AG182">
        <f>IF($A182="","",COUNTIFS($W$2:$W$2500,$A182,$AB$2:$AB$2500,"Yes")+COUNTIFS($X$2:$X$2500,$A182,$AA$2:$AA$2500,"Yes"))</f>
      </c>
      <c r="AH182" t="str">
        <f>IF(OR($P182&lt;&gt;"Yes",N($AG182)=0),"",IF(AND($AG182=1,COUNTIFS($W$2:$W$2500,$A182,$AE$2:$AE$2500,1)+COUNTIFS($X$2:$X$2500,$A182,$AE$2:$AE$2500,1)&gt;0),"","Yes"))</f>
      </c>
      <c r="AI182">
        <f>IF($AH182="Yes",$AG182,"")</f>
      </c>
      <c r="AJ182">
        <f>IF($AI182="","",$AI182+ROW()/1000000)</f>
      </c>
      <c r="AK182">
        <f>IF(OR($A182="",$P182="Yes",N($AG182)=0),"",$AG182+ROW()/1000000)</f>
      </c>
      <c r="AL182" t="str">
        <f>IF($A182="","",INDEX(games!$J:$J,ROW())&amp;"")</f>
      </c>
    </row>
    <row r="183">
      <c r="A183" t="str">
        <f>IF(TRIM(INDEX(games!$A:$A,ROW()))="","",TRIM(INDEX(games!$A:$A,ROW())))</f>
      </c>
      <c r="B183">
        <f>IF(OR($A183="",INDEX(games!$B:$B,ROW())=""),"",INDEX(games!$B:$B,ROW()))</f>
      </c>
      <c r="C183" t="str">
        <f>IF(OR($A183="",INDEX(games!$C:$C,ROW())=""),"",INDEX(games!$C:$C,ROW()))</f>
      </c>
      <c r="D183">
        <f>IF($A183="","",COUNTIF($W$2:$W$2500,$A183)+COUNTIF($X$2:$X$2500,$A183))</f>
      </c>
      <c r="E183">
        <f>IF($A183="","",IFERROR(MATCH($C183,$R$2:$R$5,0),0))</f>
      </c>
      <c r="F183">
        <f>IF($A183="","",MOD(ROW(),34))</f>
      </c>
      <c r="G183">
        <f>IF($A183="",NA(),IF($C183="Action",$B183,NA()))</f>
      </c>
      <c r="H183">
        <f>IF($A183="",NA(),IF($C183="Action",1+$F183*0.023,NA()))</f>
      </c>
      <c r="I183">
        <f>IF($A183="",NA(),IF($C183="Strategy",$B183,NA()))</f>
      </c>
      <c r="J183">
        <f>IF($A183="",NA(),IF($C183="Strategy",2+$F183*0.023,NA()))</f>
      </c>
      <c r="K183">
        <f>IF($A183="",NA(),IF($C183="Deckbuilder",$B183,NA()))</f>
      </c>
      <c r="L183">
        <f>IF($A183="",NA(),IF($C183="Deckbuilder",3+$F183*0.023,NA()))</f>
      </c>
      <c r="M183">
        <f>IF($A183="",NA(),IF($C183="Traditional",$B183,NA()))</f>
      </c>
      <c r="N183">
        <f>IF($A183="",NA(),IF($C183="Traditional",4+$F183*0.023,NA()))</f>
      </c>
      <c r="O183">
        <f>IF($A183="","",$D183+ROW()/1000000)</f>
      </c>
      <c r="P183" t="str">
        <f>IF(OR($A183="",INDEX(games!$H:$H,ROW())=""),"",INDEX(games!$H:$H,ROW()))</f>
      </c>
      <c r="Q183">
        <f>IF(OR($A183="",$P183&lt;&gt;"Yes"),"",$D183+ROW()/1000000)</f>
      </c>
      <c r="T183">
        <f>IF($Y183="","",INDEX($B$2:$B$1500,$Y183))</f>
      </c>
      <c r="U183">
        <f>IF($Z183="","",INDEX($B$2:$B$1500,$Z183))</f>
      </c>
      <c r="V183">
        <f>IF(OR($T183="",$U183=""),"",$U183-$T183)</f>
      </c>
      <c r="W183" t="str">
        <f>IF(TRIM(INDEX(connections!$A:$A,ROW()))="","",TRIM(INDEX(connections!$A:$A,ROW())))</f>
      </c>
      <c r="X183" t="str">
        <f>IF($W183="","",TRIM(INDEX(connections!$B:$B,ROW())))</f>
      </c>
      <c r="Y183">
        <f>IF($W183="","",IFERROR(MATCH($W183,$A$2:$A$1500,0),""))</f>
      </c>
      <c r="Z183">
        <f>IF($X183="","",IFERROR(MATCH($X183,$A$2:$A$1500,0),""))</f>
      </c>
      <c r="AA183" t="str">
        <f>IF($Y183="","",INDEX($P$2:$P$1500,$Y183))</f>
      </c>
      <c r="AB183" t="str">
        <f>IF($Z183="","",INDEX($P$2:$P$1500,$Z183))</f>
      </c>
      <c r="AC183">
        <f>IF(AND($AA183="Yes",$AB183="Yes"),1,"")</f>
      </c>
      <c r="AD183">
        <f>IF(OR($Y183="",$Z183=""),"",IF(INDEX($C$2:$C$1500,$Y183)=INDEX($C$2:$C$1500,$Z183),0,1))</f>
      </c>
      <c r="AE183">
        <f>IF($AC183&lt;&gt;1,"",IF(AND(INDEX($AG$2:$AG$1500,$Y183)=1,INDEX($AG$2:$AG$1500,$Z183)=1),1,""))</f>
      </c>
      <c r="AG183">
        <f>IF($A183="","",COUNTIFS($W$2:$W$2500,$A183,$AB$2:$AB$2500,"Yes")+COUNTIFS($X$2:$X$2500,$A183,$AA$2:$AA$2500,"Yes"))</f>
      </c>
      <c r="AH183" t="str">
        <f>IF(OR($P183&lt;&gt;"Yes",N($AG183)=0),"",IF(AND($AG183=1,COUNTIFS($W$2:$W$2500,$A183,$AE$2:$AE$2500,1)+COUNTIFS($X$2:$X$2500,$A183,$AE$2:$AE$2500,1)&gt;0),"","Yes"))</f>
      </c>
      <c r="AI183">
        <f>IF($AH183="Yes",$AG183,"")</f>
      </c>
      <c r="AJ183">
        <f>IF($AI183="","",$AI183+ROW()/1000000)</f>
      </c>
      <c r="AK183">
        <f>IF(OR($A183="",$P183="Yes",N($AG183)=0),"",$AG183+ROW()/1000000)</f>
      </c>
      <c r="AL183" t="str">
        <f>IF($A183="","",INDEX(games!$J:$J,ROW())&amp;"")</f>
      </c>
    </row>
    <row r="184">
      <c r="A184" t="str">
        <f>IF(TRIM(INDEX(games!$A:$A,ROW()))="","",TRIM(INDEX(games!$A:$A,ROW())))</f>
      </c>
      <c r="B184">
        <f>IF(OR($A184="",INDEX(games!$B:$B,ROW())=""),"",INDEX(games!$B:$B,ROW()))</f>
      </c>
      <c r="C184" t="str">
        <f>IF(OR($A184="",INDEX(games!$C:$C,ROW())=""),"",INDEX(games!$C:$C,ROW()))</f>
      </c>
      <c r="D184">
        <f>IF($A184="","",COUNTIF($W$2:$W$2500,$A184)+COUNTIF($X$2:$X$2500,$A184))</f>
      </c>
      <c r="E184">
        <f>IF($A184="","",IFERROR(MATCH($C184,$R$2:$R$5,0),0))</f>
      </c>
      <c r="F184">
        <f>IF($A184="","",MOD(ROW(),34))</f>
      </c>
      <c r="G184">
        <f>IF($A184="",NA(),IF($C184="Action",$B184,NA()))</f>
      </c>
      <c r="H184">
        <f>IF($A184="",NA(),IF($C184="Action",1+$F184*0.023,NA()))</f>
      </c>
      <c r="I184">
        <f>IF($A184="",NA(),IF($C184="Strategy",$B184,NA()))</f>
      </c>
      <c r="J184">
        <f>IF($A184="",NA(),IF($C184="Strategy",2+$F184*0.023,NA()))</f>
      </c>
      <c r="K184">
        <f>IF($A184="",NA(),IF($C184="Deckbuilder",$B184,NA()))</f>
      </c>
      <c r="L184">
        <f>IF($A184="",NA(),IF($C184="Deckbuilder",3+$F184*0.023,NA()))</f>
      </c>
      <c r="M184">
        <f>IF($A184="",NA(),IF($C184="Traditional",$B184,NA()))</f>
      </c>
      <c r="N184">
        <f>IF($A184="",NA(),IF($C184="Traditional",4+$F184*0.023,NA()))</f>
      </c>
      <c r="O184">
        <f>IF($A184="","",$D184+ROW()/1000000)</f>
      </c>
      <c r="P184" t="str">
        <f>IF(OR($A184="",INDEX(games!$H:$H,ROW())=""),"",INDEX(games!$H:$H,ROW()))</f>
      </c>
      <c r="Q184">
        <f>IF(OR($A184="",$P184&lt;&gt;"Yes"),"",$D184+ROW()/1000000)</f>
      </c>
      <c r="T184">
        <f>IF($Y184="","",INDEX($B$2:$B$1500,$Y184))</f>
      </c>
      <c r="U184">
        <f>IF($Z184="","",INDEX($B$2:$B$1500,$Z184))</f>
      </c>
      <c r="V184">
        <f>IF(OR($T184="",$U184=""),"",$U184-$T184)</f>
      </c>
      <c r="W184" t="str">
        <f>IF(TRIM(INDEX(connections!$A:$A,ROW()))="","",TRIM(INDEX(connections!$A:$A,ROW())))</f>
      </c>
      <c r="X184" t="str">
        <f>IF($W184="","",TRIM(INDEX(connections!$B:$B,ROW())))</f>
      </c>
      <c r="Y184">
        <f>IF($W184="","",IFERROR(MATCH($W184,$A$2:$A$1500,0),""))</f>
      </c>
      <c r="Z184">
        <f>IF($X184="","",IFERROR(MATCH($X184,$A$2:$A$1500,0),""))</f>
      </c>
      <c r="AA184" t="str">
        <f>IF($Y184="","",INDEX($P$2:$P$1500,$Y184))</f>
      </c>
      <c r="AB184" t="str">
        <f>IF($Z184="","",INDEX($P$2:$P$1500,$Z184))</f>
      </c>
      <c r="AC184">
        <f>IF(AND($AA184="Yes",$AB184="Yes"),1,"")</f>
      </c>
      <c r="AD184">
        <f>IF(OR($Y184="",$Z184=""),"",IF(INDEX($C$2:$C$1500,$Y184)=INDEX($C$2:$C$1500,$Z184),0,1))</f>
      </c>
      <c r="AE184">
        <f>IF($AC184&lt;&gt;1,"",IF(AND(INDEX($AG$2:$AG$1500,$Y184)=1,INDEX($AG$2:$AG$1500,$Z184)=1),1,""))</f>
      </c>
      <c r="AG184">
        <f>IF($A184="","",COUNTIFS($W$2:$W$2500,$A184,$AB$2:$AB$2500,"Yes")+COUNTIFS($X$2:$X$2500,$A184,$AA$2:$AA$2500,"Yes"))</f>
      </c>
      <c r="AH184" t="str">
        <f>IF(OR($P184&lt;&gt;"Yes",N($AG184)=0),"",IF(AND($AG184=1,COUNTIFS($W$2:$W$2500,$A184,$AE$2:$AE$2500,1)+COUNTIFS($X$2:$X$2500,$A184,$AE$2:$AE$2500,1)&gt;0),"","Yes"))</f>
      </c>
      <c r="AI184">
        <f>IF($AH184="Yes",$AG184,"")</f>
      </c>
      <c r="AJ184">
        <f>IF($AI184="","",$AI184+ROW()/1000000)</f>
      </c>
      <c r="AK184">
        <f>IF(OR($A184="",$P184="Yes",N($AG184)=0),"",$AG184+ROW()/1000000)</f>
      </c>
      <c r="AL184" t="str">
        <f>IF($A184="","",INDEX(games!$J:$J,ROW())&amp;"")</f>
      </c>
    </row>
    <row r="185">
      <c r="A185" t="str">
        <f>IF(TRIM(INDEX(games!$A:$A,ROW()))="","",TRIM(INDEX(games!$A:$A,ROW())))</f>
      </c>
      <c r="B185">
        <f>IF(OR($A185="",INDEX(games!$B:$B,ROW())=""),"",INDEX(games!$B:$B,ROW()))</f>
      </c>
      <c r="C185" t="str">
        <f>IF(OR($A185="",INDEX(games!$C:$C,ROW())=""),"",INDEX(games!$C:$C,ROW()))</f>
      </c>
      <c r="D185">
        <f>IF($A185="","",COUNTIF($W$2:$W$2500,$A185)+COUNTIF($X$2:$X$2500,$A185))</f>
      </c>
      <c r="E185">
        <f>IF($A185="","",IFERROR(MATCH($C185,$R$2:$R$5,0),0))</f>
      </c>
      <c r="F185">
        <f>IF($A185="","",MOD(ROW(),34))</f>
      </c>
      <c r="G185">
        <f>IF($A185="",NA(),IF($C185="Action",$B185,NA()))</f>
      </c>
      <c r="H185">
        <f>IF($A185="",NA(),IF($C185="Action",1+$F185*0.023,NA()))</f>
      </c>
      <c r="I185">
        <f>IF($A185="",NA(),IF($C185="Strategy",$B185,NA()))</f>
      </c>
      <c r="J185">
        <f>IF($A185="",NA(),IF($C185="Strategy",2+$F185*0.023,NA()))</f>
      </c>
      <c r="K185">
        <f>IF($A185="",NA(),IF($C185="Deckbuilder",$B185,NA()))</f>
      </c>
      <c r="L185">
        <f>IF($A185="",NA(),IF($C185="Deckbuilder",3+$F185*0.023,NA()))</f>
      </c>
      <c r="M185">
        <f>IF($A185="",NA(),IF($C185="Traditional",$B185,NA()))</f>
      </c>
      <c r="N185">
        <f>IF($A185="",NA(),IF($C185="Traditional",4+$F185*0.023,NA()))</f>
      </c>
      <c r="O185">
        <f>IF($A185="","",$D185+ROW()/1000000)</f>
      </c>
      <c r="P185" t="str">
        <f>IF(OR($A185="",INDEX(games!$H:$H,ROW())=""),"",INDEX(games!$H:$H,ROW()))</f>
      </c>
      <c r="Q185">
        <f>IF(OR($A185="",$P185&lt;&gt;"Yes"),"",$D185+ROW()/1000000)</f>
      </c>
      <c r="T185">
        <f>IF($Y185="","",INDEX($B$2:$B$1500,$Y185))</f>
      </c>
      <c r="U185">
        <f>IF($Z185="","",INDEX($B$2:$B$1500,$Z185))</f>
      </c>
      <c r="V185">
        <f>IF(OR($T185="",$U185=""),"",$U185-$T185)</f>
      </c>
      <c r="W185" t="str">
        <f>IF(TRIM(INDEX(connections!$A:$A,ROW()))="","",TRIM(INDEX(connections!$A:$A,ROW())))</f>
      </c>
      <c r="X185" t="str">
        <f>IF($W185="","",TRIM(INDEX(connections!$B:$B,ROW())))</f>
      </c>
      <c r="Y185">
        <f>IF($W185="","",IFERROR(MATCH($W185,$A$2:$A$1500,0),""))</f>
      </c>
      <c r="Z185">
        <f>IF($X185="","",IFERROR(MATCH($X185,$A$2:$A$1500,0),""))</f>
      </c>
      <c r="AA185" t="str">
        <f>IF($Y185="","",INDEX($P$2:$P$1500,$Y185))</f>
      </c>
      <c r="AB185" t="str">
        <f>IF($Z185="","",INDEX($P$2:$P$1500,$Z185))</f>
      </c>
      <c r="AC185">
        <f>IF(AND($AA185="Yes",$AB185="Yes"),1,"")</f>
      </c>
      <c r="AD185">
        <f>IF(OR($Y185="",$Z185=""),"",IF(INDEX($C$2:$C$1500,$Y185)=INDEX($C$2:$C$1500,$Z185),0,1))</f>
      </c>
      <c r="AE185">
        <f>IF($AC185&lt;&gt;1,"",IF(AND(INDEX($AG$2:$AG$1500,$Y185)=1,INDEX($AG$2:$AG$1500,$Z185)=1),1,""))</f>
      </c>
      <c r="AG185">
        <f>IF($A185="","",COUNTIFS($W$2:$W$2500,$A185,$AB$2:$AB$2500,"Yes")+COUNTIFS($X$2:$X$2500,$A185,$AA$2:$AA$2500,"Yes"))</f>
      </c>
      <c r="AH185" t="str">
        <f>IF(OR($P185&lt;&gt;"Yes",N($AG185)=0),"",IF(AND($AG185=1,COUNTIFS($W$2:$W$2500,$A185,$AE$2:$AE$2500,1)+COUNTIFS($X$2:$X$2500,$A185,$AE$2:$AE$2500,1)&gt;0),"","Yes"))</f>
      </c>
      <c r="AI185">
        <f>IF($AH185="Yes",$AG185,"")</f>
      </c>
      <c r="AJ185">
        <f>IF($AI185="","",$AI185+ROW()/1000000)</f>
      </c>
      <c r="AK185">
        <f>IF(OR($A185="",$P185="Yes",N($AG185)=0),"",$AG185+ROW()/1000000)</f>
      </c>
      <c r="AL185" t="str">
        <f>IF($A185="","",INDEX(games!$J:$J,ROW())&amp;"")</f>
      </c>
    </row>
    <row r="186">
      <c r="A186" t="str">
        <f>IF(TRIM(INDEX(games!$A:$A,ROW()))="","",TRIM(INDEX(games!$A:$A,ROW())))</f>
      </c>
      <c r="B186">
        <f>IF(OR($A186="",INDEX(games!$B:$B,ROW())=""),"",INDEX(games!$B:$B,ROW()))</f>
      </c>
      <c r="C186" t="str">
        <f>IF(OR($A186="",INDEX(games!$C:$C,ROW())=""),"",INDEX(games!$C:$C,ROW()))</f>
      </c>
      <c r="D186">
        <f>IF($A186="","",COUNTIF($W$2:$W$2500,$A186)+COUNTIF($X$2:$X$2500,$A186))</f>
      </c>
      <c r="E186">
        <f>IF($A186="","",IFERROR(MATCH($C186,$R$2:$R$5,0),0))</f>
      </c>
      <c r="F186">
        <f>IF($A186="","",MOD(ROW(),34))</f>
      </c>
      <c r="G186">
        <f>IF($A186="",NA(),IF($C186="Action",$B186,NA()))</f>
      </c>
      <c r="H186">
        <f>IF($A186="",NA(),IF($C186="Action",1+$F186*0.023,NA()))</f>
      </c>
      <c r="I186">
        <f>IF($A186="",NA(),IF($C186="Strategy",$B186,NA()))</f>
      </c>
      <c r="J186">
        <f>IF($A186="",NA(),IF($C186="Strategy",2+$F186*0.023,NA()))</f>
      </c>
      <c r="K186">
        <f>IF($A186="",NA(),IF($C186="Deckbuilder",$B186,NA()))</f>
      </c>
      <c r="L186">
        <f>IF($A186="",NA(),IF($C186="Deckbuilder",3+$F186*0.023,NA()))</f>
      </c>
      <c r="M186">
        <f>IF($A186="",NA(),IF($C186="Traditional",$B186,NA()))</f>
      </c>
      <c r="N186">
        <f>IF($A186="",NA(),IF($C186="Traditional",4+$F186*0.023,NA()))</f>
      </c>
      <c r="O186">
        <f>IF($A186="","",$D186+ROW()/1000000)</f>
      </c>
      <c r="P186" t="str">
        <f>IF(OR($A186="",INDEX(games!$H:$H,ROW())=""),"",INDEX(games!$H:$H,ROW()))</f>
      </c>
      <c r="Q186">
        <f>IF(OR($A186="",$P186&lt;&gt;"Yes"),"",$D186+ROW()/1000000)</f>
      </c>
      <c r="T186">
        <f>IF($Y186="","",INDEX($B$2:$B$1500,$Y186))</f>
      </c>
      <c r="U186">
        <f>IF($Z186="","",INDEX($B$2:$B$1500,$Z186))</f>
      </c>
      <c r="V186">
        <f>IF(OR($T186="",$U186=""),"",$U186-$T186)</f>
      </c>
      <c r="W186" t="str">
        <f>IF(TRIM(INDEX(connections!$A:$A,ROW()))="","",TRIM(INDEX(connections!$A:$A,ROW())))</f>
      </c>
      <c r="X186" t="str">
        <f>IF($W186="","",TRIM(INDEX(connections!$B:$B,ROW())))</f>
      </c>
      <c r="Y186">
        <f>IF($W186="","",IFERROR(MATCH($W186,$A$2:$A$1500,0),""))</f>
      </c>
      <c r="Z186">
        <f>IF($X186="","",IFERROR(MATCH($X186,$A$2:$A$1500,0),""))</f>
      </c>
      <c r="AA186" t="str">
        <f>IF($Y186="","",INDEX($P$2:$P$1500,$Y186))</f>
      </c>
      <c r="AB186" t="str">
        <f>IF($Z186="","",INDEX($P$2:$P$1500,$Z186))</f>
      </c>
      <c r="AC186">
        <f>IF(AND($AA186="Yes",$AB186="Yes"),1,"")</f>
      </c>
      <c r="AD186">
        <f>IF(OR($Y186="",$Z186=""),"",IF(INDEX($C$2:$C$1500,$Y186)=INDEX($C$2:$C$1500,$Z186),0,1))</f>
      </c>
      <c r="AE186">
        <f>IF($AC186&lt;&gt;1,"",IF(AND(INDEX($AG$2:$AG$1500,$Y186)=1,INDEX($AG$2:$AG$1500,$Z186)=1),1,""))</f>
      </c>
      <c r="AG186">
        <f>IF($A186="","",COUNTIFS($W$2:$W$2500,$A186,$AB$2:$AB$2500,"Yes")+COUNTIFS($X$2:$X$2500,$A186,$AA$2:$AA$2500,"Yes"))</f>
      </c>
      <c r="AH186" t="str">
        <f>IF(OR($P186&lt;&gt;"Yes",N($AG186)=0),"",IF(AND($AG186=1,COUNTIFS($W$2:$W$2500,$A186,$AE$2:$AE$2500,1)+COUNTIFS($X$2:$X$2500,$A186,$AE$2:$AE$2500,1)&gt;0),"","Yes"))</f>
      </c>
      <c r="AI186">
        <f>IF($AH186="Yes",$AG186,"")</f>
      </c>
      <c r="AJ186">
        <f>IF($AI186="","",$AI186+ROW()/1000000)</f>
      </c>
      <c r="AK186">
        <f>IF(OR($A186="",$P186="Yes",N($AG186)=0),"",$AG186+ROW()/1000000)</f>
      </c>
      <c r="AL186" t="str">
        <f>IF($A186="","",INDEX(games!$J:$J,ROW())&amp;"")</f>
      </c>
    </row>
    <row r="187">
      <c r="A187" t="str">
        <f>IF(TRIM(INDEX(games!$A:$A,ROW()))="","",TRIM(INDEX(games!$A:$A,ROW())))</f>
      </c>
      <c r="B187">
        <f>IF(OR($A187="",INDEX(games!$B:$B,ROW())=""),"",INDEX(games!$B:$B,ROW()))</f>
      </c>
      <c r="C187" t="str">
        <f>IF(OR($A187="",INDEX(games!$C:$C,ROW())=""),"",INDEX(games!$C:$C,ROW()))</f>
      </c>
      <c r="D187">
        <f>IF($A187="","",COUNTIF($W$2:$W$2500,$A187)+COUNTIF($X$2:$X$2500,$A187))</f>
      </c>
      <c r="E187">
        <f>IF($A187="","",IFERROR(MATCH($C187,$R$2:$R$5,0),0))</f>
      </c>
      <c r="F187">
        <f>IF($A187="","",MOD(ROW(),34))</f>
      </c>
      <c r="G187">
        <f>IF($A187="",NA(),IF($C187="Action",$B187,NA()))</f>
      </c>
      <c r="H187">
        <f>IF($A187="",NA(),IF($C187="Action",1+$F187*0.023,NA()))</f>
      </c>
      <c r="I187">
        <f>IF($A187="",NA(),IF($C187="Strategy",$B187,NA()))</f>
      </c>
      <c r="J187">
        <f>IF($A187="",NA(),IF($C187="Strategy",2+$F187*0.023,NA()))</f>
      </c>
      <c r="K187">
        <f>IF($A187="",NA(),IF($C187="Deckbuilder",$B187,NA()))</f>
      </c>
      <c r="L187">
        <f>IF($A187="",NA(),IF($C187="Deckbuilder",3+$F187*0.023,NA()))</f>
      </c>
      <c r="M187">
        <f>IF($A187="",NA(),IF($C187="Traditional",$B187,NA()))</f>
      </c>
      <c r="N187">
        <f>IF($A187="",NA(),IF($C187="Traditional",4+$F187*0.023,NA()))</f>
      </c>
      <c r="O187">
        <f>IF($A187="","",$D187+ROW()/1000000)</f>
      </c>
      <c r="P187" t="str">
        <f>IF(OR($A187="",INDEX(games!$H:$H,ROW())=""),"",INDEX(games!$H:$H,ROW()))</f>
      </c>
      <c r="Q187">
        <f>IF(OR($A187="",$P187&lt;&gt;"Yes"),"",$D187+ROW()/1000000)</f>
      </c>
      <c r="T187">
        <f>IF($Y187="","",INDEX($B$2:$B$1500,$Y187))</f>
      </c>
      <c r="U187">
        <f>IF($Z187="","",INDEX($B$2:$B$1500,$Z187))</f>
      </c>
      <c r="V187">
        <f>IF(OR($T187="",$U187=""),"",$U187-$T187)</f>
      </c>
      <c r="W187" t="str">
        <f>IF(TRIM(INDEX(connections!$A:$A,ROW()))="","",TRIM(INDEX(connections!$A:$A,ROW())))</f>
      </c>
      <c r="X187" t="str">
        <f>IF($W187="","",TRIM(INDEX(connections!$B:$B,ROW())))</f>
      </c>
      <c r="Y187">
        <f>IF($W187="","",IFERROR(MATCH($W187,$A$2:$A$1500,0),""))</f>
      </c>
      <c r="Z187">
        <f>IF($X187="","",IFERROR(MATCH($X187,$A$2:$A$1500,0),""))</f>
      </c>
      <c r="AA187" t="str">
        <f>IF($Y187="","",INDEX($P$2:$P$1500,$Y187))</f>
      </c>
      <c r="AB187" t="str">
        <f>IF($Z187="","",INDEX($P$2:$P$1500,$Z187))</f>
      </c>
      <c r="AC187">
        <f>IF(AND($AA187="Yes",$AB187="Yes"),1,"")</f>
      </c>
      <c r="AD187">
        <f>IF(OR($Y187="",$Z187=""),"",IF(INDEX($C$2:$C$1500,$Y187)=INDEX($C$2:$C$1500,$Z187),0,1))</f>
      </c>
      <c r="AE187">
        <f>IF($AC187&lt;&gt;1,"",IF(AND(INDEX($AG$2:$AG$1500,$Y187)=1,INDEX($AG$2:$AG$1500,$Z187)=1),1,""))</f>
      </c>
      <c r="AG187">
        <f>IF($A187="","",COUNTIFS($W$2:$W$2500,$A187,$AB$2:$AB$2500,"Yes")+COUNTIFS($X$2:$X$2500,$A187,$AA$2:$AA$2500,"Yes"))</f>
      </c>
      <c r="AH187" t="str">
        <f>IF(OR($P187&lt;&gt;"Yes",N($AG187)=0),"",IF(AND($AG187=1,COUNTIFS($W$2:$W$2500,$A187,$AE$2:$AE$2500,1)+COUNTIFS($X$2:$X$2500,$A187,$AE$2:$AE$2500,1)&gt;0),"","Yes"))</f>
      </c>
      <c r="AI187">
        <f>IF($AH187="Yes",$AG187,"")</f>
      </c>
      <c r="AJ187">
        <f>IF($AI187="","",$AI187+ROW()/1000000)</f>
      </c>
      <c r="AK187">
        <f>IF(OR($A187="",$P187="Yes",N($AG187)=0),"",$AG187+ROW()/1000000)</f>
      </c>
      <c r="AL187" t="str">
        <f>IF($A187="","",INDEX(games!$J:$J,ROW())&amp;"")</f>
      </c>
    </row>
    <row r="188">
      <c r="A188" t="str">
        <f>IF(TRIM(INDEX(games!$A:$A,ROW()))="","",TRIM(INDEX(games!$A:$A,ROW())))</f>
      </c>
      <c r="B188">
        <f>IF(OR($A188="",INDEX(games!$B:$B,ROW())=""),"",INDEX(games!$B:$B,ROW()))</f>
      </c>
      <c r="C188" t="str">
        <f>IF(OR($A188="",INDEX(games!$C:$C,ROW())=""),"",INDEX(games!$C:$C,ROW()))</f>
      </c>
      <c r="D188">
        <f>IF($A188="","",COUNTIF($W$2:$W$2500,$A188)+COUNTIF($X$2:$X$2500,$A188))</f>
      </c>
      <c r="E188">
        <f>IF($A188="","",IFERROR(MATCH($C188,$R$2:$R$5,0),0))</f>
      </c>
      <c r="F188">
        <f>IF($A188="","",MOD(ROW(),34))</f>
      </c>
      <c r="G188">
        <f>IF($A188="",NA(),IF($C188="Action",$B188,NA()))</f>
      </c>
      <c r="H188">
        <f>IF($A188="",NA(),IF($C188="Action",1+$F188*0.023,NA()))</f>
      </c>
      <c r="I188">
        <f>IF($A188="",NA(),IF($C188="Strategy",$B188,NA()))</f>
      </c>
      <c r="J188">
        <f>IF($A188="",NA(),IF($C188="Strategy",2+$F188*0.023,NA()))</f>
      </c>
      <c r="K188">
        <f>IF($A188="",NA(),IF($C188="Deckbuilder",$B188,NA()))</f>
      </c>
      <c r="L188">
        <f>IF($A188="",NA(),IF($C188="Deckbuilder",3+$F188*0.023,NA()))</f>
      </c>
      <c r="M188">
        <f>IF($A188="",NA(),IF($C188="Traditional",$B188,NA()))</f>
      </c>
      <c r="N188">
        <f>IF($A188="",NA(),IF($C188="Traditional",4+$F188*0.023,NA()))</f>
      </c>
      <c r="O188">
        <f>IF($A188="","",$D188+ROW()/1000000)</f>
      </c>
      <c r="P188" t="str">
        <f>IF(OR($A188="",INDEX(games!$H:$H,ROW())=""),"",INDEX(games!$H:$H,ROW()))</f>
      </c>
      <c r="Q188">
        <f>IF(OR($A188="",$P188&lt;&gt;"Yes"),"",$D188+ROW()/1000000)</f>
      </c>
      <c r="T188">
        <f>IF($Y188="","",INDEX($B$2:$B$1500,$Y188))</f>
      </c>
      <c r="U188">
        <f>IF($Z188="","",INDEX($B$2:$B$1500,$Z188))</f>
      </c>
      <c r="V188">
        <f>IF(OR($T188="",$U188=""),"",$U188-$T188)</f>
      </c>
      <c r="W188" t="str">
        <f>IF(TRIM(INDEX(connections!$A:$A,ROW()))="","",TRIM(INDEX(connections!$A:$A,ROW())))</f>
      </c>
      <c r="X188" t="str">
        <f>IF($W188="","",TRIM(INDEX(connections!$B:$B,ROW())))</f>
      </c>
      <c r="Y188">
        <f>IF($W188="","",IFERROR(MATCH($W188,$A$2:$A$1500,0),""))</f>
      </c>
      <c r="Z188">
        <f>IF($X188="","",IFERROR(MATCH($X188,$A$2:$A$1500,0),""))</f>
      </c>
      <c r="AA188" t="str">
        <f>IF($Y188="","",INDEX($P$2:$P$1500,$Y188))</f>
      </c>
      <c r="AB188" t="str">
        <f>IF($Z188="","",INDEX($P$2:$P$1500,$Z188))</f>
      </c>
      <c r="AC188">
        <f>IF(AND($AA188="Yes",$AB188="Yes"),1,"")</f>
      </c>
      <c r="AD188">
        <f>IF(OR($Y188="",$Z188=""),"",IF(INDEX($C$2:$C$1500,$Y188)=INDEX($C$2:$C$1500,$Z188),0,1))</f>
      </c>
      <c r="AE188">
        <f>IF($AC188&lt;&gt;1,"",IF(AND(INDEX($AG$2:$AG$1500,$Y188)=1,INDEX($AG$2:$AG$1500,$Z188)=1),1,""))</f>
      </c>
      <c r="AG188">
        <f>IF($A188="","",COUNTIFS($W$2:$W$2500,$A188,$AB$2:$AB$2500,"Yes")+COUNTIFS($X$2:$X$2500,$A188,$AA$2:$AA$2500,"Yes"))</f>
      </c>
      <c r="AH188" t="str">
        <f>IF(OR($P188&lt;&gt;"Yes",N($AG188)=0),"",IF(AND($AG188=1,COUNTIFS($W$2:$W$2500,$A188,$AE$2:$AE$2500,1)+COUNTIFS($X$2:$X$2500,$A188,$AE$2:$AE$2500,1)&gt;0),"","Yes"))</f>
      </c>
      <c r="AI188">
        <f>IF($AH188="Yes",$AG188,"")</f>
      </c>
      <c r="AJ188">
        <f>IF($AI188="","",$AI188+ROW()/1000000)</f>
      </c>
      <c r="AK188">
        <f>IF(OR($A188="",$P188="Yes",N($AG188)=0),"",$AG188+ROW()/1000000)</f>
      </c>
      <c r="AL188" t="str">
        <f>IF($A188="","",INDEX(games!$J:$J,ROW())&amp;"")</f>
      </c>
    </row>
    <row r="189">
      <c r="A189" t="str">
        <f>IF(TRIM(INDEX(games!$A:$A,ROW()))="","",TRIM(INDEX(games!$A:$A,ROW())))</f>
      </c>
      <c r="B189">
        <f>IF(OR($A189="",INDEX(games!$B:$B,ROW())=""),"",INDEX(games!$B:$B,ROW()))</f>
      </c>
      <c r="C189" t="str">
        <f>IF(OR($A189="",INDEX(games!$C:$C,ROW())=""),"",INDEX(games!$C:$C,ROW()))</f>
      </c>
      <c r="D189">
        <f>IF($A189="","",COUNTIF($W$2:$W$2500,$A189)+COUNTIF($X$2:$X$2500,$A189))</f>
      </c>
      <c r="E189">
        <f>IF($A189="","",IFERROR(MATCH($C189,$R$2:$R$5,0),0))</f>
      </c>
      <c r="F189">
        <f>IF($A189="","",MOD(ROW(),34))</f>
      </c>
      <c r="G189">
        <f>IF($A189="",NA(),IF($C189="Action",$B189,NA()))</f>
      </c>
      <c r="H189">
        <f>IF($A189="",NA(),IF($C189="Action",1+$F189*0.023,NA()))</f>
      </c>
      <c r="I189">
        <f>IF($A189="",NA(),IF($C189="Strategy",$B189,NA()))</f>
      </c>
      <c r="J189">
        <f>IF($A189="",NA(),IF($C189="Strategy",2+$F189*0.023,NA()))</f>
      </c>
      <c r="K189">
        <f>IF($A189="",NA(),IF($C189="Deckbuilder",$B189,NA()))</f>
      </c>
      <c r="L189">
        <f>IF($A189="",NA(),IF($C189="Deckbuilder",3+$F189*0.023,NA()))</f>
      </c>
      <c r="M189">
        <f>IF($A189="",NA(),IF($C189="Traditional",$B189,NA()))</f>
      </c>
      <c r="N189">
        <f>IF($A189="",NA(),IF($C189="Traditional",4+$F189*0.023,NA()))</f>
      </c>
      <c r="O189">
        <f>IF($A189="","",$D189+ROW()/1000000)</f>
      </c>
      <c r="P189" t="str">
        <f>IF(OR($A189="",INDEX(games!$H:$H,ROW())=""),"",INDEX(games!$H:$H,ROW()))</f>
      </c>
      <c r="Q189">
        <f>IF(OR($A189="",$P189&lt;&gt;"Yes"),"",$D189+ROW()/1000000)</f>
      </c>
      <c r="T189">
        <f>IF($Y189="","",INDEX($B$2:$B$1500,$Y189))</f>
      </c>
      <c r="U189">
        <f>IF($Z189="","",INDEX($B$2:$B$1500,$Z189))</f>
      </c>
      <c r="V189">
        <f>IF(OR($T189="",$U189=""),"",$U189-$T189)</f>
      </c>
      <c r="W189" t="str">
        <f>IF(TRIM(INDEX(connections!$A:$A,ROW()))="","",TRIM(INDEX(connections!$A:$A,ROW())))</f>
      </c>
      <c r="X189" t="str">
        <f>IF($W189="","",TRIM(INDEX(connections!$B:$B,ROW())))</f>
      </c>
      <c r="Y189">
        <f>IF($W189="","",IFERROR(MATCH($W189,$A$2:$A$1500,0),""))</f>
      </c>
      <c r="Z189">
        <f>IF($X189="","",IFERROR(MATCH($X189,$A$2:$A$1500,0),""))</f>
      </c>
      <c r="AA189" t="str">
        <f>IF($Y189="","",INDEX($P$2:$P$1500,$Y189))</f>
      </c>
      <c r="AB189" t="str">
        <f>IF($Z189="","",INDEX($P$2:$P$1500,$Z189))</f>
      </c>
      <c r="AC189">
        <f>IF(AND($AA189="Yes",$AB189="Yes"),1,"")</f>
      </c>
      <c r="AD189">
        <f>IF(OR($Y189="",$Z189=""),"",IF(INDEX($C$2:$C$1500,$Y189)=INDEX($C$2:$C$1500,$Z189),0,1))</f>
      </c>
      <c r="AE189">
        <f>IF($AC189&lt;&gt;1,"",IF(AND(INDEX($AG$2:$AG$1500,$Y189)=1,INDEX($AG$2:$AG$1500,$Z189)=1),1,""))</f>
      </c>
      <c r="AG189">
        <f>IF($A189="","",COUNTIFS($W$2:$W$2500,$A189,$AB$2:$AB$2500,"Yes")+COUNTIFS($X$2:$X$2500,$A189,$AA$2:$AA$2500,"Yes"))</f>
      </c>
      <c r="AH189" t="str">
        <f>IF(OR($P189&lt;&gt;"Yes",N($AG189)=0),"",IF(AND($AG189=1,COUNTIFS($W$2:$W$2500,$A189,$AE$2:$AE$2500,1)+COUNTIFS($X$2:$X$2500,$A189,$AE$2:$AE$2500,1)&gt;0),"","Yes"))</f>
      </c>
      <c r="AI189">
        <f>IF($AH189="Yes",$AG189,"")</f>
      </c>
      <c r="AJ189">
        <f>IF($AI189="","",$AI189+ROW()/1000000)</f>
      </c>
      <c r="AK189">
        <f>IF(OR($A189="",$P189="Yes",N($AG189)=0),"",$AG189+ROW()/1000000)</f>
      </c>
      <c r="AL189" t="str">
        <f>IF($A189="","",INDEX(games!$J:$J,ROW())&amp;"")</f>
      </c>
    </row>
    <row r="190">
      <c r="A190" t="str">
        <f>IF(TRIM(INDEX(games!$A:$A,ROW()))="","",TRIM(INDEX(games!$A:$A,ROW())))</f>
      </c>
      <c r="B190">
        <f>IF(OR($A190="",INDEX(games!$B:$B,ROW())=""),"",INDEX(games!$B:$B,ROW()))</f>
      </c>
      <c r="C190" t="str">
        <f>IF(OR($A190="",INDEX(games!$C:$C,ROW())=""),"",INDEX(games!$C:$C,ROW()))</f>
      </c>
      <c r="D190">
        <f>IF($A190="","",COUNTIF($W$2:$W$2500,$A190)+COUNTIF($X$2:$X$2500,$A190))</f>
      </c>
      <c r="E190">
        <f>IF($A190="","",IFERROR(MATCH($C190,$R$2:$R$5,0),0))</f>
      </c>
      <c r="F190">
        <f>IF($A190="","",MOD(ROW(),34))</f>
      </c>
      <c r="G190">
        <f>IF($A190="",NA(),IF($C190="Action",$B190,NA()))</f>
      </c>
      <c r="H190">
        <f>IF($A190="",NA(),IF($C190="Action",1+$F190*0.023,NA()))</f>
      </c>
      <c r="I190">
        <f>IF($A190="",NA(),IF($C190="Strategy",$B190,NA()))</f>
      </c>
      <c r="J190">
        <f>IF($A190="",NA(),IF($C190="Strategy",2+$F190*0.023,NA()))</f>
      </c>
      <c r="K190">
        <f>IF($A190="",NA(),IF($C190="Deckbuilder",$B190,NA()))</f>
      </c>
      <c r="L190">
        <f>IF($A190="",NA(),IF($C190="Deckbuilder",3+$F190*0.023,NA()))</f>
      </c>
      <c r="M190">
        <f>IF($A190="",NA(),IF($C190="Traditional",$B190,NA()))</f>
      </c>
      <c r="N190">
        <f>IF($A190="",NA(),IF($C190="Traditional",4+$F190*0.023,NA()))</f>
      </c>
      <c r="O190">
        <f>IF($A190="","",$D190+ROW()/1000000)</f>
      </c>
      <c r="P190" t="str">
        <f>IF(OR($A190="",INDEX(games!$H:$H,ROW())=""),"",INDEX(games!$H:$H,ROW()))</f>
      </c>
      <c r="Q190">
        <f>IF(OR($A190="",$P190&lt;&gt;"Yes"),"",$D190+ROW()/1000000)</f>
      </c>
      <c r="T190">
        <f>IF($Y190="","",INDEX($B$2:$B$1500,$Y190))</f>
      </c>
      <c r="U190">
        <f>IF($Z190="","",INDEX($B$2:$B$1500,$Z190))</f>
      </c>
      <c r="V190">
        <f>IF(OR($T190="",$U190=""),"",$U190-$T190)</f>
      </c>
      <c r="W190" t="str">
        <f>IF(TRIM(INDEX(connections!$A:$A,ROW()))="","",TRIM(INDEX(connections!$A:$A,ROW())))</f>
      </c>
      <c r="X190" t="str">
        <f>IF($W190="","",TRIM(INDEX(connections!$B:$B,ROW())))</f>
      </c>
      <c r="Y190">
        <f>IF($W190="","",IFERROR(MATCH($W190,$A$2:$A$1500,0),""))</f>
      </c>
      <c r="Z190">
        <f>IF($X190="","",IFERROR(MATCH($X190,$A$2:$A$1500,0),""))</f>
      </c>
      <c r="AA190" t="str">
        <f>IF($Y190="","",INDEX($P$2:$P$1500,$Y190))</f>
      </c>
      <c r="AB190" t="str">
        <f>IF($Z190="","",INDEX($P$2:$P$1500,$Z190))</f>
      </c>
      <c r="AC190">
        <f>IF(AND($AA190="Yes",$AB190="Yes"),1,"")</f>
      </c>
      <c r="AD190">
        <f>IF(OR($Y190="",$Z190=""),"",IF(INDEX($C$2:$C$1500,$Y190)=INDEX($C$2:$C$1500,$Z190),0,1))</f>
      </c>
      <c r="AE190">
        <f>IF($AC190&lt;&gt;1,"",IF(AND(INDEX($AG$2:$AG$1500,$Y190)=1,INDEX($AG$2:$AG$1500,$Z190)=1),1,""))</f>
      </c>
      <c r="AG190">
        <f>IF($A190="","",COUNTIFS($W$2:$W$2500,$A190,$AB$2:$AB$2500,"Yes")+COUNTIFS($X$2:$X$2500,$A190,$AA$2:$AA$2500,"Yes"))</f>
      </c>
      <c r="AH190" t="str">
        <f>IF(OR($P190&lt;&gt;"Yes",N($AG190)=0),"",IF(AND($AG190=1,COUNTIFS($W$2:$W$2500,$A190,$AE$2:$AE$2500,1)+COUNTIFS($X$2:$X$2500,$A190,$AE$2:$AE$2500,1)&gt;0),"","Yes"))</f>
      </c>
      <c r="AI190">
        <f>IF($AH190="Yes",$AG190,"")</f>
      </c>
      <c r="AJ190">
        <f>IF($AI190="","",$AI190+ROW()/1000000)</f>
      </c>
      <c r="AK190">
        <f>IF(OR($A190="",$P190="Yes",N($AG190)=0),"",$AG190+ROW()/1000000)</f>
      </c>
      <c r="AL190" t="str">
        <f>IF($A190="","",INDEX(games!$J:$J,ROW())&amp;"")</f>
      </c>
    </row>
    <row r="191">
      <c r="A191" t="str">
        <f>IF(TRIM(INDEX(games!$A:$A,ROW()))="","",TRIM(INDEX(games!$A:$A,ROW())))</f>
      </c>
      <c r="B191">
        <f>IF(OR($A191="",INDEX(games!$B:$B,ROW())=""),"",INDEX(games!$B:$B,ROW()))</f>
      </c>
      <c r="C191" t="str">
        <f>IF(OR($A191="",INDEX(games!$C:$C,ROW())=""),"",INDEX(games!$C:$C,ROW()))</f>
      </c>
      <c r="D191">
        <f>IF($A191="","",COUNTIF($W$2:$W$2500,$A191)+COUNTIF($X$2:$X$2500,$A191))</f>
      </c>
      <c r="E191">
        <f>IF($A191="","",IFERROR(MATCH($C191,$R$2:$R$5,0),0))</f>
      </c>
      <c r="F191">
        <f>IF($A191="","",MOD(ROW(),34))</f>
      </c>
      <c r="G191">
        <f>IF($A191="",NA(),IF($C191="Action",$B191,NA()))</f>
      </c>
      <c r="H191">
        <f>IF($A191="",NA(),IF($C191="Action",1+$F191*0.023,NA()))</f>
      </c>
      <c r="I191">
        <f>IF($A191="",NA(),IF($C191="Strategy",$B191,NA()))</f>
      </c>
      <c r="J191">
        <f>IF($A191="",NA(),IF($C191="Strategy",2+$F191*0.023,NA()))</f>
      </c>
      <c r="K191">
        <f>IF($A191="",NA(),IF($C191="Deckbuilder",$B191,NA()))</f>
      </c>
      <c r="L191">
        <f>IF($A191="",NA(),IF($C191="Deckbuilder",3+$F191*0.023,NA()))</f>
      </c>
      <c r="M191">
        <f>IF($A191="",NA(),IF($C191="Traditional",$B191,NA()))</f>
      </c>
      <c r="N191">
        <f>IF($A191="",NA(),IF($C191="Traditional",4+$F191*0.023,NA()))</f>
      </c>
      <c r="O191">
        <f>IF($A191="","",$D191+ROW()/1000000)</f>
      </c>
      <c r="P191" t="str">
        <f>IF(OR($A191="",INDEX(games!$H:$H,ROW())=""),"",INDEX(games!$H:$H,ROW()))</f>
      </c>
      <c r="Q191">
        <f>IF(OR($A191="",$P191&lt;&gt;"Yes"),"",$D191+ROW()/1000000)</f>
      </c>
      <c r="T191">
        <f>IF($Y191="","",INDEX($B$2:$B$1500,$Y191))</f>
      </c>
      <c r="U191">
        <f>IF($Z191="","",INDEX($B$2:$B$1500,$Z191))</f>
      </c>
      <c r="V191">
        <f>IF(OR($T191="",$U191=""),"",$U191-$T191)</f>
      </c>
      <c r="W191" t="str">
        <f>IF(TRIM(INDEX(connections!$A:$A,ROW()))="","",TRIM(INDEX(connections!$A:$A,ROW())))</f>
      </c>
      <c r="X191" t="str">
        <f>IF($W191="","",TRIM(INDEX(connections!$B:$B,ROW())))</f>
      </c>
      <c r="Y191">
        <f>IF($W191="","",IFERROR(MATCH($W191,$A$2:$A$1500,0),""))</f>
      </c>
      <c r="Z191">
        <f>IF($X191="","",IFERROR(MATCH($X191,$A$2:$A$1500,0),""))</f>
      </c>
      <c r="AA191" t="str">
        <f>IF($Y191="","",INDEX($P$2:$P$1500,$Y191))</f>
      </c>
      <c r="AB191" t="str">
        <f>IF($Z191="","",INDEX($P$2:$P$1500,$Z191))</f>
      </c>
      <c r="AC191">
        <f>IF(AND($AA191="Yes",$AB191="Yes"),1,"")</f>
      </c>
      <c r="AD191">
        <f>IF(OR($Y191="",$Z191=""),"",IF(INDEX($C$2:$C$1500,$Y191)=INDEX($C$2:$C$1500,$Z191),0,1))</f>
      </c>
      <c r="AE191">
        <f>IF($AC191&lt;&gt;1,"",IF(AND(INDEX($AG$2:$AG$1500,$Y191)=1,INDEX($AG$2:$AG$1500,$Z191)=1),1,""))</f>
      </c>
      <c r="AG191">
        <f>IF($A191="","",COUNTIFS($W$2:$W$2500,$A191,$AB$2:$AB$2500,"Yes")+COUNTIFS($X$2:$X$2500,$A191,$AA$2:$AA$2500,"Yes"))</f>
      </c>
      <c r="AH191" t="str">
        <f>IF(OR($P191&lt;&gt;"Yes",N($AG191)=0),"",IF(AND($AG191=1,COUNTIFS($W$2:$W$2500,$A191,$AE$2:$AE$2500,1)+COUNTIFS($X$2:$X$2500,$A191,$AE$2:$AE$2500,1)&gt;0),"","Yes"))</f>
      </c>
      <c r="AI191">
        <f>IF($AH191="Yes",$AG191,"")</f>
      </c>
      <c r="AJ191">
        <f>IF($AI191="","",$AI191+ROW()/1000000)</f>
      </c>
      <c r="AK191">
        <f>IF(OR($A191="",$P191="Yes",N($AG191)=0),"",$AG191+ROW()/1000000)</f>
      </c>
      <c r="AL191" t="str">
        <f>IF($A191="","",INDEX(games!$J:$J,ROW())&amp;"")</f>
      </c>
    </row>
    <row r="192">
      <c r="A192" t="str">
        <f>IF(TRIM(INDEX(games!$A:$A,ROW()))="","",TRIM(INDEX(games!$A:$A,ROW())))</f>
      </c>
      <c r="B192">
        <f>IF(OR($A192="",INDEX(games!$B:$B,ROW())=""),"",INDEX(games!$B:$B,ROW()))</f>
      </c>
      <c r="C192" t="str">
        <f>IF(OR($A192="",INDEX(games!$C:$C,ROW())=""),"",INDEX(games!$C:$C,ROW()))</f>
      </c>
      <c r="D192">
        <f>IF($A192="","",COUNTIF($W$2:$W$2500,$A192)+COUNTIF($X$2:$X$2500,$A192))</f>
      </c>
      <c r="E192">
        <f>IF($A192="","",IFERROR(MATCH($C192,$R$2:$R$5,0),0))</f>
      </c>
      <c r="F192">
        <f>IF($A192="","",MOD(ROW(),34))</f>
      </c>
      <c r="G192">
        <f>IF($A192="",NA(),IF($C192="Action",$B192,NA()))</f>
      </c>
      <c r="H192">
        <f>IF($A192="",NA(),IF($C192="Action",1+$F192*0.023,NA()))</f>
      </c>
      <c r="I192">
        <f>IF($A192="",NA(),IF($C192="Strategy",$B192,NA()))</f>
      </c>
      <c r="J192">
        <f>IF($A192="",NA(),IF($C192="Strategy",2+$F192*0.023,NA()))</f>
      </c>
      <c r="K192">
        <f>IF($A192="",NA(),IF($C192="Deckbuilder",$B192,NA()))</f>
      </c>
      <c r="L192">
        <f>IF($A192="",NA(),IF($C192="Deckbuilder",3+$F192*0.023,NA()))</f>
      </c>
      <c r="M192">
        <f>IF($A192="",NA(),IF($C192="Traditional",$B192,NA()))</f>
      </c>
      <c r="N192">
        <f>IF($A192="",NA(),IF($C192="Traditional",4+$F192*0.023,NA()))</f>
      </c>
      <c r="O192">
        <f>IF($A192="","",$D192+ROW()/1000000)</f>
      </c>
      <c r="P192" t="str">
        <f>IF(OR($A192="",INDEX(games!$H:$H,ROW())=""),"",INDEX(games!$H:$H,ROW()))</f>
      </c>
      <c r="Q192">
        <f>IF(OR($A192="",$P192&lt;&gt;"Yes"),"",$D192+ROW()/1000000)</f>
      </c>
      <c r="T192">
        <f>IF($Y192="","",INDEX($B$2:$B$1500,$Y192))</f>
      </c>
      <c r="U192">
        <f>IF($Z192="","",INDEX($B$2:$B$1500,$Z192))</f>
      </c>
      <c r="V192">
        <f>IF(OR($T192="",$U192=""),"",$U192-$T192)</f>
      </c>
      <c r="W192" t="str">
        <f>IF(TRIM(INDEX(connections!$A:$A,ROW()))="","",TRIM(INDEX(connections!$A:$A,ROW())))</f>
      </c>
      <c r="X192" t="str">
        <f>IF($W192="","",TRIM(INDEX(connections!$B:$B,ROW())))</f>
      </c>
      <c r="Y192">
        <f>IF($W192="","",IFERROR(MATCH($W192,$A$2:$A$1500,0),""))</f>
      </c>
      <c r="Z192">
        <f>IF($X192="","",IFERROR(MATCH($X192,$A$2:$A$1500,0),""))</f>
      </c>
      <c r="AA192" t="str">
        <f>IF($Y192="","",INDEX($P$2:$P$1500,$Y192))</f>
      </c>
      <c r="AB192" t="str">
        <f>IF($Z192="","",INDEX($P$2:$P$1500,$Z192))</f>
      </c>
      <c r="AC192">
        <f>IF(AND($AA192="Yes",$AB192="Yes"),1,"")</f>
      </c>
      <c r="AD192">
        <f>IF(OR($Y192="",$Z192=""),"",IF(INDEX($C$2:$C$1500,$Y192)=INDEX($C$2:$C$1500,$Z192),0,1))</f>
      </c>
      <c r="AE192">
        <f>IF($AC192&lt;&gt;1,"",IF(AND(INDEX($AG$2:$AG$1500,$Y192)=1,INDEX($AG$2:$AG$1500,$Z192)=1),1,""))</f>
      </c>
      <c r="AG192">
        <f>IF($A192="","",COUNTIFS($W$2:$W$2500,$A192,$AB$2:$AB$2500,"Yes")+COUNTIFS($X$2:$X$2500,$A192,$AA$2:$AA$2500,"Yes"))</f>
      </c>
      <c r="AH192" t="str">
        <f>IF(OR($P192&lt;&gt;"Yes",N($AG192)=0),"",IF(AND($AG192=1,COUNTIFS($W$2:$W$2500,$A192,$AE$2:$AE$2500,1)+COUNTIFS($X$2:$X$2500,$A192,$AE$2:$AE$2500,1)&gt;0),"","Yes"))</f>
      </c>
      <c r="AI192">
        <f>IF($AH192="Yes",$AG192,"")</f>
      </c>
      <c r="AJ192">
        <f>IF($AI192="","",$AI192+ROW()/1000000)</f>
      </c>
      <c r="AK192">
        <f>IF(OR($A192="",$P192="Yes",N($AG192)=0),"",$AG192+ROW()/1000000)</f>
      </c>
      <c r="AL192" t="str">
        <f>IF($A192="","",INDEX(games!$J:$J,ROW())&amp;"")</f>
      </c>
    </row>
    <row r="193">
      <c r="A193" t="str">
        <f>IF(TRIM(INDEX(games!$A:$A,ROW()))="","",TRIM(INDEX(games!$A:$A,ROW())))</f>
      </c>
      <c r="B193">
        <f>IF(OR($A193="",INDEX(games!$B:$B,ROW())=""),"",INDEX(games!$B:$B,ROW()))</f>
      </c>
      <c r="C193" t="str">
        <f>IF(OR($A193="",INDEX(games!$C:$C,ROW())=""),"",INDEX(games!$C:$C,ROW()))</f>
      </c>
      <c r="D193">
        <f>IF($A193="","",COUNTIF($W$2:$W$2500,$A193)+COUNTIF($X$2:$X$2500,$A193))</f>
      </c>
      <c r="E193">
        <f>IF($A193="","",IFERROR(MATCH($C193,$R$2:$R$5,0),0))</f>
      </c>
      <c r="F193">
        <f>IF($A193="","",MOD(ROW(),34))</f>
      </c>
      <c r="G193">
        <f>IF($A193="",NA(),IF($C193="Action",$B193,NA()))</f>
      </c>
      <c r="H193">
        <f>IF($A193="",NA(),IF($C193="Action",1+$F193*0.023,NA()))</f>
      </c>
      <c r="I193">
        <f>IF($A193="",NA(),IF($C193="Strategy",$B193,NA()))</f>
      </c>
      <c r="J193">
        <f>IF($A193="",NA(),IF($C193="Strategy",2+$F193*0.023,NA()))</f>
      </c>
      <c r="K193">
        <f>IF($A193="",NA(),IF($C193="Deckbuilder",$B193,NA()))</f>
      </c>
      <c r="L193">
        <f>IF($A193="",NA(),IF($C193="Deckbuilder",3+$F193*0.023,NA()))</f>
      </c>
      <c r="M193">
        <f>IF($A193="",NA(),IF($C193="Traditional",$B193,NA()))</f>
      </c>
      <c r="N193">
        <f>IF($A193="",NA(),IF($C193="Traditional",4+$F193*0.023,NA()))</f>
      </c>
      <c r="O193">
        <f>IF($A193="","",$D193+ROW()/1000000)</f>
      </c>
      <c r="P193" t="str">
        <f>IF(OR($A193="",INDEX(games!$H:$H,ROW())=""),"",INDEX(games!$H:$H,ROW()))</f>
      </c>
      <c r="Q193">
        <f>IF(OR($A193="",$P193&lt;&gt;"Yes"),"",$D193+ROW()/1000000)</f>
      </c>
      <c r="T193">
        <f>IF($Y193="","",INDEX($B$2:$B$1500,$Y193))</f>
      </c>
      <c r="U193">
        <f>IF($Z193="","",INDEX($B$2:$B$1500,$Z193))</f>
      </c>
      <c r="V193">
        <f>IF(OR($T193="",$U193=""),"",$U193-$T193)</f>
      </c>
      <c r="W193" t="str">
        <f>IF(TRIM(INDEX(connections!$A:$A,ROW()))="","",TRIM(INDEX(connections!$A:$A,ROW())))</f>
      </c>
      <c r="X193" t="str">
        <f>IF($W193="","",TRIM(INDEX(connections!$B:$B,ROW())))</f>
      </c>
      <c r="Y193">
        <f>IF($W193="","",IFERROR(MATCH($W193,$A$2:$A$1500,0),""))</f>
      </c>
      <c r="Z193">
        <f>IF($X193="","",IFERROR(MATCH($X193,$A$2:$A$1500,0),""))</f>
      </c>
      <c r="AA193" t="str">
        <f>IF($Y193="","",INDEX($P$2:$P$1500,$Y193))</f>
      </c>
      <c r="AB193" t="str">
        <f>IF($Z193="","",INDEX($P$2:$P$1500,$Z193))</f>
      </c>
      <c r="AC193">
        <f>IF(AND($AA193="Yes",$AB193="Yes"),1,"")</f>
      </c>
      <c r="AD193">
        <f>IF(OR($Y193="",$Z193=""),"",IF(INDEX($C$2:$C$1500,$Y193)=INDEX($C$2:$C$1500,$Z193),0,1))</f>
      </c>
      <c r="AE193">
        <f>IF($AC193&lt;&gt;1,"",IF(AND(INDEX($AG$2:$AG$1500,$Y193)=1,INDEX($AG$2:$AG$1500,$Z193)=1),1,""))</f>
      </c>
      <c r="AG193">
        <f>IF($A193="","",COUNTIFS($W$2:$W$2500,$A193,$AB$2:$AB$2500,"Yes")+COUNTIFS($X$2:$X$2500,$A193,$AA$2:$AA$2500,"Yes"))</f>
      </c>
      <c r="AH193" t="str">
        <f>IF(OR($P193&lt;&gt;"Yes",N($AG193)=0),"",IF(AND($AG193=1,COUNTIFS($W$2:$W$2500,$A193,$AE$2:$AE$2500,1)+COUNTIFS($X$2:$X$2500,$A193,$AE$2:$AE$2500,1)&gt;0),"","Yes"))</f>
      </c>
      <c r="AI193">
        <f>IF($AH193="Yes",$AG193,"")</f>
      </c>
      <c r="AJ193">
        <f>IF($AI193="","",$AI193+ROW()/1000000)</f>
      </c>
      <c r="AK193">
        <f>IF(OR($A193="",$P193="Yes",N($AG193)=0),"",$AG193+ROW()/1000000)</f>
      </c>
      <c r="AL193" t="str">
        <f>IF($A193="","",INDEX(games!$J:$J,ROW())&amp;"")</f>
      </c>
    </row>
    <row r="194">
      <c r="A194" t="str">
        <f>IF(TRIM(INDEX(games!$A:$A,ROW()))="","",TRIM(INDEX(games!$A:$A,ROW())))</f>
      </c>
      <c r="B194">
        <f>IF(OR($A194="",INDEX(games!$B:$B,ROW())=""),"",INDEX(games!$B:$B,ROW()))</f>
      </c>
      <c r="C194" t="str">
        <f>IF(OR($A194="",INDEX(games!$C:$C,ROW())=""),"",INDEX(games!$C:$C,ROW()))</f>
      </c>
      <c r="D194">
        <f>IF($A194="","",COUNTIF($W$2:$W$2500,$A194)+COUNTIF($X$2:$X$2500,$A194))</f>
      </c>
      <c r="E194">
        <f>IF($A194="","",IFERROR(MATCH($C194,$R$2:$R$5,0),0))</f>
      </c>
      <c r="F194">
        <f>IF($A194="","",MOD(ROW(),34))</f>
      </c>
      <c r="G194">
        <f>IF($A194="",NA(),IF($C194="Action",$B194,NA()))</f>
      </c>
      <c r="H194">
        <f>IF($A194="",NA(),IF($C194="Action",1+$F194*0.023,NA()))</f>
      </c>
      <c r="I194">
        <f>IF($A194="",NA(),IF($C194="Strategy",$B194,NA()))</f>
      </c>
      <c r="J194">
        <f>IF($A194="",NA(),IF($C194="Strategy",2+$F194*0.023,NA()))</f>
      </c>
      <c r="K194">
        <f>IF($A194="",NA(),IF($C194="Deckbuilder",$B194,NA()))</f>
      </c>
      <c r="L194">
        <f>IF($A194="",NA(),IF($C194="Deckbuilder",3+$F194*0.023,NA()))</f>
      </c>
      <c r="M194">
        <f>IF($A194="",NA(),IF($C194="Traditional",$B194,NA()))</f>
      </c>
      <c r="N194">
        <f>IF($A194="",NA(),IF($C194="Traditional",4+$F194*0.023,NA()))</f>
      </c>
      <c r="O194">
        <f>IF($A194="","",$D194+ROW()/1000000)</f>
      </c>
      <c r="P194" t="str">
        <f>IF(OR($A194="",INDEX(games!$H:$H,ROW())=""),"",INDEX(games!$H:$H,ROW()))</f>
      </c>
      <c r="Q194">
        <f>IF(OR($A194="",$P194&lt;&gt;"Yes"),"",$D194+ROW()/1000000)</f>
      </c>
      <c r="T194">
        <f>IF($Y194="","",INDEX($B$2:$B$1500,$Y194))</f>
      </c>
      <c r="U194">
        <f>IF($Z194="","",INDEX($B$2:$B$1500,$Z194))</f>
      </c>
      <c r="V194">
        <f>IF(OR($T194="",$U194=""),"",$U194-$T194)</f>
      </c>
      <c r="W194" t="str">
        <f>IF(TRIM(INDEX(connections!$A:$A,ROW()))="","",TRIM(INDEX(connections!$A:$A,ROW())))</f>
      </c>
      <c r="X194" t="str">
        <f>IF($W194="","",TRIM(INDEX(connections!$B:$B,ROW())))</f>
      </c>
      <c r="Y194">
        <f>IF($W194="","",IFERROR(MATCH($W194,$A$2:$A$1500,0),""))</f>
      </c>
      <c r="Z194">
        <f>IF($X194="","",IFERROR(MATCH($X194,$A$2:$A$1500,0),""))</f>
      </c>
      <c r="AA194" t="str">
        <f>IF($Y194="","",INDEX($P$2:$P$1500,$Y194))</f>
      </c>
      <c r="AB194" t="str">
        <f>IF($Z194="","",INDEX($P$2:$P$1500,$Z194))</f>
      </c>
      <c r="AC194">
        <f>IF(AND($AA194="Yes",$AB194="Yes"),1,"")</f>
      </c>
      <c r="AD194">
        <f>IF(OR($Y194="",$Z194=""),"",IF(INDEX($C$2:$C$1500,$Y194)=INDEX($C$2:$C$1500,$Z194),0,1))</f>
      </c>
      <c r="AE194">
        <f>IF($AC194&lt;&gt;1,"",IF(AND(INDEX($AG$2:$AG$1500,$Y194)=1,INDEX($AG$2:$AG$1500,$Z194)=1),1,""))</f>
      </c>
      <c r="AG194">
        <f>IF($A194="","",COUNTIFS($W$2:$W$2500,$A194,$AB$2:$AB$2500,"Yes")+COUNTIFS($X$2:$X$2500,$A194,$AA$2:$AA$2500,"Yes"))</f>
      </c>
      <c r="AH194" t="str">
        <f>IF(OR($P194&lt;&gt;"Yes",N($AG194)=0),"",IF(AND($AG194=1,COUNTIFS($W$2:$W$2500,$A194,$AE$2:$AE$2500,1)+COUNTIFS($X$2:$X$2500,$A194,$AE$2:$AE$2500,1)&gt;0),"","Yes"))</f>
      </c>
      <c r="AI194">
        <f>IF($AH194="Yes",$AG194,"")</f>
      </c>
      <c r="AJ194">
        <f>IF($AI194="","",$AI194+ROW()/1000000)</f>
      </c>
      <c r="AK194">
        <f>IF(OR($A194="",$P194="Yes",N($AG194)=0),"",$AG194+ROW()/1000000)</f>
      </c>
      <c r="AL194" t="str">
        <f>IF($A194="","",INDEX(games!$J:$J,ROW())&amp;"")</f>
      </c>
    </row>
    <row r="195">
      <c r="A195" t="str">
        <f>IF(TRIM(INDEX(games!$A:$A,ROW()))="","",TRIM(INDEX(games!$A:$A,ROW())))</f>
      </c>
      <c r="B195">
        <f>IF(OR($A195="",INDEX(games!$B:$B,ROW())=""),"",INDEX(games!$B:$B,ROW()))</f>
      </c>
      <c r="C195" t="str">
        <f>IF(OR($A195="",INDEX(games!$C:$C,ROW())=""),"",INDEX(games!$C:$C,ROW()))</f>
      </c>
      <c r="D195">
        <f>IF($A195="","",COUNTIF($W$2:$W$2500,$A195)+COUNTIF($X$2:$X$2500,$A195))</f>
      </c>
      <c r="E195">
        <f>IF($A195="","",IFERROR(MATCH($C195,$R$2:$R$5,0),0))</f>
      </c>
      <c r="F195">
        <f>IF($A195="","",MOD(ROW(),34))</f>
      </c>
      <c r="G195">
        <f>IF($A195="",NA(),IF($C195="Action",$B195,NA()))</f>
      </c>
      <c r="H195">
        <f>IF($A195="",NA(),IF($C195="Action",1+$F195*0.023,NA()))</f>
      </c>
      <c r="I195">
        <f>IF($A195="",NA(),IF($C195="Strategy",$B195,NA()))</f>
      </c>
      <c r="J195">
        <f>IF($A195="",NA(),IF($C195="Strategy",2+$F195*0.023,NA()))</f>
      </c>
      <c r="K195">
        <f>IF($A195="",NA(),IF($C195="Deckbuilder",$B195,NA()))</f>
      </c>
      <c r="L195">
        <f>IF($A195="",NA(),IF($C195="Deckbuilder",3+$F195*0.023,NA()))</f>
      </c>
      <c r="M195">
        <f>IF($A195="",NA(),IF($C195="Traditional",$B195,NA()))</f>
      </c>
      <c r="N195">
        <f>IF($A195="",NA(),IF($C195="Traditional",4+$F195*0.023,NA()))</f>
      </c>
      <c r="O195">
        <f>IF($A195="","",$D195+ROW()/1000000)</f>
      </c>
      <c r="P195" t="str">
        <f>IF(OR($A195="",INDEX(games!$H:$H,ROW())=""),"",INDEX(games!$H:$H,ROW()))</f>
      </c>
      <c r="Q195">
        <f>IF(OR($A195="",$P195&lt;&gt;"Yes"),"",$D195+ROW()/1000000)</f>
      </c>
      <c r="T195">
        <f>IF($Y195="","",INDEX($B$2:$B$1500,$Y195))</f>
      </c>
      <c r="U195">
        <f>IF($Z195="","",INDEX($B$2:$B$1500,$Z195))</f>
      </c>
      <c r="V195">
        <f>IF(OR($T195="",$U195=""),"",$U195-$T195)</f>
      </c>
      <c r="W195" t="str">
        <f>IF(TRIM(INDEX(connections!$A:$A,ROW()))="","",TRIM(INDEX(connections!$A:$A,ROW())))</f>
      </c>
      <c r="X195" t="str">
        <f>IF($W195="","",TRIM(INDEX(connections!$B:$B,ROW())))</f>
      </c>
      <c r="Y195">
        <f>IF($W195="","",IFERROR(MATCH($W195,$A$2:$A$1500,0),""))</f>
      </c>
      <c r="Z195">
        <f>IF($X195="","",IFERROR(MATCH($X195,$A$2:$A$1500,0),""))</f>
      </c>
      <c r="AA195" t="str">
        <f>IF($Y195="","",INDEX($P$2:$P$1500,$Y195))</f>
      </c>
      <c r="AB195" t="str">
        <f>IF($Z195="","",INDEX($P$2:$P$1500,$Z195))</f>
      </c>
      <c r="AC195">
        <f>IF(AND($AA195="Yes",$AB195="Yes"),1,"")</f>
      </c>
      <c r="AD195">
        <f>IF(OR($Y195="",$Z195=""),"",IF(INDEX($C$2:$C$1500,$Y195)=INDEX($C$2:$C$1500,$Z195),0,1))</f>
      </c>
      <c r="AE195">
        <f>IF($AC195&lt;&gt;1,"",IF(AND(INDEX($AG$2:$AG$1500,$Y195)=1,INDEX($AG$2:$AG$1500,$Z195)=1),1,""))</f>
      </c>
      <c r="AG195">
        <f>IF($A195="","",COUNTIFS($W$2:$W$2500,$A195,$AB$2:$AB$2500,"Yes")+COUNTIFS($X$2:$X$2500,$A195,$AA$2:$AA$2500,"Yes"))</f>
      </c>
      <c r="AH195" t="str">
        <f>IF(OR($P195&lt;&gt;"Yes",N($AG195)=0),"",IF(AND($AG195=1,COUNTIFS($W$2:$W$2500,$A195,$AE$2:$AE$2500,1)+COUNTIFS($X$2:$X$2500,$A195,$AE$2:$AE$2500,1)&gt;0),"","Yes"))</f>
      </c>
      <c r="AI195">
        <f>IF($AH195="Yes",$AG195,"")</f>
      </c>
      <c r="AJ195">
        <f>IF($AI195="","",$AI195+ROW()/1000000)</f>
      </c>
      <c r="AK195">
        <f>IF(OR($A195="",$P195="Yes",N($AG195)=0),"",$AG195+ROW()/1000000)</f>
      </c>
      <c r="AL195" t="str">
        <f>IF($A195="","",INDEX(games!$J:$J,ROW())&amp;"")</f>
      </c>
    </row>
    <row r="196">
      <c r="A196" t="str">
        <f>IF(TRIM(INDEX(games!$A:$A,ROW()))="","",TRIM(INDEX(games!$A:$A,ROW())))</f>
      </c>
      <c r="B196">
        <f>IF(OR($A196="",INDEX(games!$B:$B,ROW())=""),"",INDEX(games!$B:$B,ROW()))</f>
      </c>
      <c r="C196" t="str">
        <f>IF(OR($A196="",INDEX(games!$C:$C,ROW())=""),"",INDEX(games!$C:$C,ROW()))</f>
      </c>
      <c r="D196">
        <f>IF($A196="","",COUNTIF($W$2:$W$2500,$A196)+COUNTIF($X$2:$X$2500,$A196))</f>
      </c>
      <c r="E196">
        <f>IF($A196="","",IFERROR(MATCH($C196,$R$2:$R$5,0),0))</f>
      </c>
      <c r="F196">
        <f>IF($A196="","",MOD(ROW(),34))</f>
      </c>
      <c r="G196">
        <f>IF($A196="",NA(),IF($C196="Action",$B196,NA()))</f>
      </c>
      <c r="H196">
        <f>IF($A196="",NA(),IF($C196="Action",1+$F196*0.023,NA()))</f>
      </c>
      <c r="I196">
        <f>IF($A196="",NA(),IF($C196="Strategy",$B196,NA()))</f>
      </c>
      <c r="J196">
        <f>IF($A196="",NA(),IF($C196="Strategy",2+$F196*0.023,NA()))</f>
      </c>
      <c r="K196">
        <f>IF($A196="",NA(),IF($C196="Deckbuilder",$B196,NA()))</f>
      </c>
      <c r="L196">
        <f>IF($A196="",NA(),IF($C196="Deckbuilder",3+$F196*0.023,NA()))</f>
      </c>
      <c r="M196">
        <f>IF($A196="",NA(),IF($C196="Traditional",$B196,NA()))</f>
      </c>
      <c r="N196">
        <f>IF($A196="",NA(),IF($C196="Traditional",4+$F196*0.023,NA()))</f>
      </c>
      <c r="O196">
        <f>IF($A196="","",$D196+ROW()/1000000)</f>
      </c>
      <c r="P196" t="str">
        <f>IF(OR($A196="",INDEX(games!$H:$H,ROW())=""),"",INDEX(games!$H:$H,ROW()))</f>
      </c>
      <c r="Q196">
        <f>IF(OR($A196="",$P196&lt;&gt;"Yes"),"",$D196+ROW()/1000000)</f>
      </c>
      <c r="T196">
        <f>IF($Y196="","",INDEX($B$2:$B$1500,$Y196))</f>
      </c>
      <c r="U196">
        <f>IF($Z196="","",INDEX($B$2:$B$1500,$Z196))</f>
      </c>
      <c r="V196">
        <f>IF(OR($T196="",$U196=""),"",$U196-$T196)</f>
      </c>
      <c r="W196" t="str">
        <f>IF(TRIM(INDEX(connections!$A:$A,ROW()))="","",TRIM(INDEX(connections!$A:$A,ROW())))</f>
      </c>
      <c r="X196" t="str">
        <f>IF($W196="","",TRIM(INDEX(connections!$B:$B,ROW())))</f>
      </c>
      <c r="Y196">
        <f>IF($W196="","",IFERROR(MATCH($W196,$A$2:$A$1500,0),""))</f>
      </c>
      <c r="Z196">
        <f>IF($X196="","",IFERROR(MATCH($X196,$A$2:$A$1500,0),""))</f>
      </c>
      <c r="AA196" t="str">
        <f>IF($Y196="","",INDEX($P$2:$P$1500,$Y196))</f>
      </c>
      <c r="AB196" t="str">
        <f>IF($Z196="","",INDEX($P$2:$P$1500,$Z196))</f>
      </c>
      <c r="AC196">
        <f>IF(AND($AA196="Yes",$AB196="Yes"),1,"")</f>
      </c>
      <c r="AD196">
        <f>IF(OR($Y196="",$Z196=""),"",IF(INDEX($C$2:$C$1500,$Y196)=INDEX($C$2:$C$1500,$Z196),0,1))</f>
      </c>
      <c r="AE196">
        <f>IF($AC196&lt;&gt;1,"",IF(AND(INDEX($AG$2:$AG$1500,$Y196)=1,INDEX($AG$2:$AG$1500,$Z196)=1),1,""))</f>
      </c>
      <c r="AG196">
        <f>IF($A196="","",COUNTIFS($W$2:$W$2500,$A196,$AB$2:$AB$2500,"Yes")+COUNTIFS($X$2:$X$2500,$A196,$AA$2:$AA$2500,"Yes"))</f>
      </c>
      <c r="AH196" t="str">
        <f>IF(OR($P196&lt;&gt;"Yes",N($AG196)=0),"",IF(AND($AG196=1,COUNTIFS($W$2:$W$2500,$A196,$AE$2:$AE$2500,1)+COUNTIFS($X$2:$X$2500,$A196,$AE$2:$AE$2500,1)&gt;0),"","Yes"))</f>
      </c>
      <c r="AI196">
        <f>IF($AH196="Yes",$AG196,"")</f>
      </c>
      <c r="AJ196">
        <f>IF($AI196="","",$AI196+ROW()/1000000)</f>
      </c>
      <c r="AK196">
        <f>IF(OR($A196="",$P196="Yes",N($AG196)=0),"",$AG196+ROW()/1000000)</f>
      </c>
      <c r="AL196" t="str">
        <f>IF($A196="","",INDEX(games!$J:$J,ROW())&amp;"")</f>
      </c>
    </row>
    <row r="197">
      <c r="A197" t="str">
        <f>IF(TRIM(INDEX(games!$A:$A,ROW()))="","",TRIM(INDEX(games!$A:$A,ROW())))</f>
      </c>
      <c r="B197">
        <f>IF(OR($A197="",INDEX(games!$B:$B,ROW())=""),"",INDEX(games!$B:$B,ROW()))</f>
      </c>
      <c r="C197" t="str">
        <f>IF(OR($A197="",INDEX(games!$C:$C,ROW())=""),"",INDEX(games!$C:$C,ROW()))</f>
      </c>
      <c r="D197">
        <f>IF($A197="","",COUNTIF($W$2:$W$2500,$A197)+COUNTIF($X$2:$X$2500,$A197))</f>
      </c>
      <c r="E197">
        <f>IF($A197="","",IFERROR(MATCH($C197,$R$2:$R$5,0),0))</f>
      </c>
      <c r="F197">
        <f>IF($A197="","",MOD(ROW(),34))</f>
      </c>
      <c r="G197">
        <f>IF($A197="",NA(),IF($C197="Action",$B197,NA()))</f>
      </c>
      <c r="H197">
        <f>IF($A197="",NA(),IF($C197="Action",1+$F197*0.023,NA()))</f>
      </c>
      <c r="I197">
        <f>IF($A197="",NA(),IF($C197="Strategy",$B197,NA()))</f>
      </c>
      <c r="J197">
        <f>IF($A197="",NA(),IF($C197="Strategy",2+$F197*0.023,NA()))</f>
      </c>
      <c r="K197">
        <f>IF($A197="",NA(),IF($C197="Deckbuilder",$B197,NA()))</f>
      </c>
      <c r="L197">
        <f>IF($A197="",NA(),IF($C197="Deckbuilder",3+$F197*0.023,NA()))</f>
      </c>
      <c r="M197">
        <f>IF($A197="",NA(),IF($C197="Traditional",$B197,NA()))</f>
      </c>
      <c r="N197">
        <f>IF($A197="",NA(),IF($C197="Traditional",4+$F197*0.023,NA()))</f>
      </c>
      <c r="O197">
        <f>IF($A197="","",$D197+ROW()/1000000)</f>
      </c>
      <c r="P197" t="str">
        <f>IF(OR($A197="",INDEX(games!$H:$H,ROW())=""),"",INDEX(games!$H:$H,ROW()))</f>
      </c>
      <c r="Q197">
        <f>IF(OR($A197="",$P197&lt;&gt;"Yes"),"",$D197+ROW()/1000000)</f>
      </c>
      <c r="T197">
        <f>IF($Y197="","",INDEX($B$2:$B$1500,$Y197))</f>
      </c>
      <c r="U197">
        <f>IF($Z197="","",INDEX($B$2:$B$1500,$Z197))</f>
      </c>
      <c r="V197">
        <f>IF(OR($T197="",$U197=""),"",$U197-$T197)</f>
      </c>
      <c r="W197" t="str">
        <f>IF(TRIM(INDEX(connections!$A:$A,ROW()))="","",TRIM(INDEX(connections!$A:$A,ROW())))</f>
      </c>
      <c r="X197" t="str">
        <f>IF($W197="","",TRIM(INDEX(connections!$B:$B,ROW())))</f>
      </c>
      <c r="Y197">
        <f>IF($W197="","",IFERROR(MATCH($W197,$A$2:$A$1500,0),""))</f>
      </c>
      <c r="Z197">
        <f>IF($X197="","",IFERROR(MATCH($X197,$A$2:$A$1500,0),""))</f>
      </c>
      <c r="AA197" t="str">
        <f>IF($Y197="","",INDEX($P$2:$P$1500,$Y197))</f>
      </c>
      <c r="AB197" t="str">
        <f>IF($Z197="","",INDEX($P$2:$P$1500,$Z197))</f>
      </c>
      <c r="AC197">
        <f>IF(AND($AA197="Yes",$AB197="Yes"),1,"")</f>
      </c>
      <c r="AD197">
        <f>IF(OR($Y197="",$Z197=""),"",IF(INDEX($C$2:$C$1500,$Y197)=INDEX($C$2:$C$1500,$Z197),0,1))</f>
      </c>
      <c r="AE197">
        <f>IF($AC197&lt;&gt;1,"",IF(AND(INDEX($AG$2:$AG$1500,$Y197)=1,INDEX($AG$2:$AG$1500,$Z197)=1),1,""))</f>
      </c>
      <c r="AG197">
        <f>IF($A197="","",COUNTIFS($W$2:$W$2500,$A197,$AB$2:$AB$2500,"Yes")+COUNTIFS($X$2:$X$2500,$A197,$AA$2:$AA$2500,"Yes"))</f>
      </c>
      <c r="AH197" t="str">
        <f>IF(OR($P197&lt;&gt;"Yes",N($AG197)=0),"",IF(AND($AG197=1,COUNTIFS($W$2:$W$2500,$A197,$AE$2:$AE$2500,1)+COUNTIFS($X$2:$X$2500,$A197,$AE$2:$AE$2500,1)&gt;0),"","Yes"))</f>
      </c>
      <c r="AI197">
        <f>IF($AH197="Yes",$AG197,"")</f>
      </c>
      <c r="AJ197">
        <f>IF($AI197="","",$AI197+ROW()/1000000)</f>
      </c>
      <c r="AK197">
        <f>IF(OR($A197="",$P197="Yes",N($AG197)=0),"",$AG197+ROW()/1000000)</f>
      </c>
      <c r="AL197" t="str">
        <f>IF($A197="","",INDEX(games!$J:$J,ROW())&amp;"")</f>
      </c>
    </row>
    <row r="198">
      <c r="A198" t="str">
        <f>IF(TRIM(INDEX(games!$A:$A,ROW()))="","",TRIM(INDEX(games!$A:$A,ROW())))</f>
      </c>
      <c r="B198">
        <f>IF(OR($A198="",INDEX(games!$B:$B,ROW())=""),"",INDEX(games!$B:$B,ROW()))</f>
      </c>
      <c r="C198" t="str">
        <f>IF(OR($A198="",INDEX(games!$C:$C,ROW())=""),"",INDEX(games!$C:$C,ROW()))</f>
      </c>
      <c r="D198">
        <f>IF($A198="","",COUNTIF($W$2:$W$2500,$A198)+COUNTIF($X$2:$X$2500,$A198))</f>
      </c>
      <c r="E198">
        <f>IF($A198="","",IFERROR(MATCH($C198,$R$2:$R$5,0),0))</f>
      </c>
      <c r="F198">
        <f>IF($A198="","",MOD(ROW(),34))</f>
      </c>
      <c r="G198">
        <f>IF($A198="",NA(),IF($C198="Action",$B198,NA()))</f>
      </c>
      <c r="H198">
        <f>IF($A198="",NA(),IF($C198="Action",1+$F198*0.023,NA()))</f>
      </c>
      <c r="I198">
        <f>IF($A198="",NA(),IF($C198="Strategy",$B198,NA()))</f>
      </c>
      <c r="J198">
        <f>IF($A198="",NA(),IF($C198="Strategy",2+$F198*0.023,NA()))</f>
      </c>
      <c r="K198">
        <f>IF($A198="",NA(),IF($C198="Deckbuilder",$B198,NA()))</f>
      </c>
      <c r="L198">
        <f>IF($A198="",NA(),IF($C198="Deckbuilder",3+$F198*0.023,NA()))</f>
      </c>
      <c r="M198">
        <f>IF($A198="",NA(),IF($C198="Traditional",$B198,NA()))</f>
      </c>
      <c r="N198">
        <f>IF($A198="",NA(),IF($C198="Traditional",4+$F198*0.023,NA()))</f>
      </c>
      <c r="O198">
        <f>IF($A198="","",$D198+ROW()/1000000)</f>
      </c>
      <c r="P198" t="str">
        <f>IF(OR($A198="",INDEX(games!$H:$H,ROW())=""),"",INDEX(games!$H:$H,ROW()))</f>
      </c>
      <c r="Q198">
        <f>IF(OR($A198="",$P198&lt;&gt;"Yes"),"",$D198+ROW()/1000000)</f>
      </c>
      <c r="T198">
        <f>IF($Y198="","",INDEX($B$2:$B$1500,$Y198))</f>
      </c>
      <c r="U198">
        <f>IF($Z198="","",INDEX($B$2:$B$1500,$Z198))</f>
      </c>
      <c r="V198">
        <f>IF(OR($T198="",$U198=""),"",$U198-$T198)</f>
      </c>
      <c r="W198" t="str">
        <f>IF(TRIM(INDEX(connections!$A:$A,ROW()))="","",TRIM(INDEX(connections!$A:$A,ROW())))</f>
      </c>
      <c r="X198" t="str">
        <f>IF($W198="","",TRIM(INDEX(connections!$B:$B,ROW())))</f>
      </c>
      <c r="Y198">
        <f>IF($W198="","",IFERROR(MATCH($W198,$A$2:$A$1500,0),""))</f>
      </c>
      <c r="Z198">
        <f>IF($X198="","",IFERROR(MATCH($X198,$A$2:$A$1500,0),""))</f>
      </c>
      <c r="AA198" t="str">
        <f>IF($Y198="","",INDEX($P$2:$P$1500,$Y198))</f>
      </c>
      <c r="AB198" t="str">
        <f>IF($Z198="","",INDEX($P$2:$P$1500,$Z198))</f>
      </c>
      <c r="AC198">
        <f>IF(AND($AA198="Yes",$AB198="Yes"),1,"")</f>
      </c>
      <c r="AD198">
        <f>IF(OR($Y198="",$Z198=""),"",IF(INDEX($C$2:$C$1500,$Y198)=INDEX($C$2:$C$1500,$Z198),0,1))</f>
      </c>
      <c r="AE198">
        <f>IF($AC198&lt;&gt;1,"",IF(AND(INDEX($AG$2:$AG$1500,$Y198)=1,INDEX($AG$2:$AG$1500,$Z198)=1),1,""))</f>
      </c>
      <c r="AG198">
        <f>IF($A198="","",COUNTIFS($W$2:$W$2500,$A198,$AB$2:$AB$2500,"Yes")+COUNTIFS($X$2:$X$2500,$A198,$AA$2:$AA$2500,"Yes"))</f>
      </c>
      <c r="AH198" t="str">
        <f>IF(OR($P198&lt;&gt;"Yes",N($AG198)=0),"",IF(AND($AG198=1,COUNTIFS($W$2:$W$2500,$A198,$AE$2:$AE$2500,1)+COUNTIFS($X$2:$X$2500,$A198,$AE$2:$AE$2500,1)&gt;0),"","Yes"))</f>
      </c>
      <c r="AI198">
        <f>IF($AH198="Yes",$AG198,"")</f>
      </c>
      <c r="AJ198">
        <f>IF($AI198="","",$AI198+ROW()/1000000)</f>
      </c>
      <c r="AK198">
        <f>IF(OR($A198="",$P198="Yes",N($AG198)=0),"",$AG198+ROW()/1000000)</f>
      </c>
      <c r="AL198" t="str">
        <f>IF($A198="","",INDEX(games!$J:$J,ROW())&amp;"")</f>
      </c>
    </row>
    <row r="199">
      <c r="A199" t="str">
        <f>IF(TRIM(INDEX(games!$A:$A,ROW()))="","",TRIM(INDEX(games!$A:$A,ROW())))</f>
      </c>
      <c r="B199">
        <f>IF(OR($A199="",INDEX(games!$B:$B,ROW())=""),"",INDEX(games!$B:$B,ROW()))</f>
      </c>
      <c r="C199" t="str">
        <f>IF(OR($A199="",INDEX(games!$C:$C,ROW())=""),"",INDEX(games!$C:$C,ROW()))</f>
      </c>
      <c r="D199">
        <f>IF($A199="","",COUNTIF($W$2:$W$2500,$A199)+COUNTIF($X$2:$X$2500,$A199))</f>
      </c>
      <c r="E199">
        <f>IF($A199="","",IFERROR(MATCH($C199,$R$2:$R$5,0),0))</f>
      </c>
      <c r="F199">
        <f>IF($A199="","",MOD(ROW(),34))</f>
      </c>
      <c r="G199">
        <f>IF($A199="",NA(),IF($C199="Action",$B199,NA()))</f>
      </c>
      <c r="H199">
        <f>IF($A199="",NA(),IF($C199="Action",1+$F199*0.023,NA()))</f>
      </c>
      <c r="I199">
        <f>IF($A199="",NA(),IF($C199="Strategy",$B199,NA()))</f>
      </c>
      <c r="J199">
        <f>IF($A199="",NA(),IF($C199="Strategy",2+$F199*0.023,NA()))</f>
      </c>
      <c r="K199">
        <f>IF($A199="",NA(),IF($C199="Deckbuilder",$B199,NA()))</f>
      </c>
      <c r="L199">
        <f>IF($A199="",NA(),IF($C199="Deckbuilder",3+$F199*0.023,NA()))</f>
      </c>
      <c r="M199">
        <f>IF($A199="",NA(),IF($C199="Traditional",$B199,NA()))</f>
      </c>
      <c r="N199">
        <f>IF($A199="",NA(),IF($C199="Traditional",4+$F199*0.023,NA()))</f>
      </c>
      <c r="O199">
        <f>IF($A199="","",$D199+ROW()/1000000)</f>
      </c>
      <c r="P199" t="str">
        <f>IF(OR($A199="",INDEX(games!$H:$H,ROW())=""),"",INDEX(games!$H:$H,ROW()))</f>
      </c>
      <c r="Q199">
        <f>IF(OR($A199="",$P199&lt;&gt;"Yes"),"",$D199+ROW()/1000000)</f>
      </c>
      <c r="T199">
        <f>IF($Y199="","",INDEX($B$2:$B$1500,$Y199))</f>
      </c>
      <c r="U199">
        <f>IF($Z199="","",INDEX($B$2:$B$1500,$Z199))</f>
      </c>
      <c r="V199">
        <f>IF(OR($T199="",$U199=""),"",$U199-$T199)</f>
      </c>
      <c r="W199" t="str">
        <f>IF(TRIM(INDEX(connections!$A:$A,ROW()))="","",TRIM(INDEX(connections!$A:$A,ROW())))</f>
      </c>
      <c r="X199" t="str">
        <f>IF($W199="","",TRIM(INDEX(connections!$B:$B,ROW())))</f>
      </c>
      <c r="Y199">
        <f>IF($W199="","",IFERROR(MATCH($W199,$A$2:$A$1500,0),""))</f>
      </c>
      <c r="Z199">
        <f>IF($X199="","",IFERROR(MATCH($X199,$A$2:$A$1500,0),""))</f>
      </c>
      <c r="AA199" t="str">
        <f>IF($Y199="","",INDEX($P$2:$P$1500,$Y199))</f>
      </c>
      <c r="AB199" t="str">
        <f>IF($Z199="","",INDEX($P$2:$P$1500,$Z199))</f>
      </c>
      <c r="AC199">
        <f>IF(AND($AA199="Yes",$AB199="Yes"),1,"")</f>
      </c>
      <c r="AD199">
        <f>IF(OR($Y199="",$Z199=""),"",IF(INDEX($C$2:$C$1500,$Y199)=INDEX($C$2:$C$1500,$Z199),0,1))</f>
      </c>
      <c r="AE199">
        <f>IF($AC199&lt;&gt;1,"",IF(AND(INDEX($AG$2:$AG$1500,$Y199)=1,INDEX($AG$2:$AG$1500,$Z199)=1),1,""))</f>
      </c>
      <c r="AG199">
        <f>IF($A199="","",COUNTIFS($W$2:$W$2500,$A199,$AB$2:$AB$2500,"Yes")+COUNTIFS($X$2:$X$2500,$A199,$AA$2:$AA$2500,"Yes"))</f>
      </c>
      <c r="AH199" t="str">
        <f>IF(OR($P199&lt;&gt;"Yes",N($AG199)=0),"",IF(AND($AG199=1,COUNTIFS($W$2:$W$2500,$A199,$AE$2:$AE$2500,1)+COUNTIFS($X$2:$X$2500,$A199,$AE$2:$AE$2500,1)&gt;0),"","Yes"))</f>
      </c>
      <c r="AI199">
        <f>IF($AH199="Yes",$AG199,"")</f>
      </c>
      <c r="AJ199">
        <f>IF($AI199="","",$AI199+ROW()/1000000)</f>
      </c>
      <c r="AK199">
        <f>IF(OR($A199="",$P199="Yes",N($AG199)=0),"",$AG199+ROW()/1000000)</f>
      </c>
      <c r="AL199" t="str">
        <f>IF($A199="","",INDEX(games!$J:$J,ROW())&amp;"")</f>
      </c>
    </row>
    <row r="200">
      <c r="A200" t="str">
        <f>IF(TRIM(INDEX(games!$A:$A,ROW()))="","",TRIM(INDEX(games!$A:$A,ROW())))</f>
      </c>
      <c r="B200">
        <f>IF(OR($A200="",INDEX(games!$B:$B,ROW())=""),"",INDEX(games!$B:$B,ROW()))</f>
      </c>
      <c r="C200" t="str">
        <f>IF(OR($A200="",INDEX(games!$C:$C,ROW())=""),"",INDEX(games!$C:$C,ROW()))</f>
      </c>
      <c r="D200">
        <f>IF($A200="","",COUNTIF($W$2:$W$2500,$A200)+COUNTIF($X$2:$X$2500,$A200))</f>
      </c>
      <c r="E200">
        <f>IF($A200="","",IFERROR(MATCH($C200,$R$2:$R$5,0),0))</f>
      </c>
      <c r="F200">
        <f>IF($A200="","",MOD(ROW(),34))</f>
      </c>
      <c r="G200">
        <f>IF($A200="",NA(),IF($C200="Action",$B200,NA()))</f>
      </c>
      <c r="H200">
        <f>IF($A200="",NA(),IF($C200="Action",1+$F200*0.023,NA()))</f>
      </c>
      <c r="I200">
        <f>IF($A200="",NA(),IF($C200="Strategy",$B200,NA()))</f>
      </c>
      <c r="J200">
        <f>IF($A200="",NA(),IF($C200="Strategy",2+$F200*0.023,NA()))</f>
      </c>
      <c r="K200">
        <f>IF($A200="",NA(),IF($C200="Deckbuilder",$B200,NA()))</f>
      </c>
      <c r="L200">
        <f>IF($A200="",NA(),IF($C200="Deckbuilder",3+$F200*0.023,NA()))</f>
      </c>
      <c r="M200">
        <f>IF($A200="",NA(),IF($C200="Traditional",$B200,NA()))</f>
      </c>
      <c r="N200">
        <f>IF($A200="",NA(),IF($C200="Traditional",4+$F200*0.023,NA()))</f>
      </c>
      <c r="O200">
        <f>IF($A200="","",$D200+ROW()/1000000)</f>
      </c>
      <c r="P200" t="str">
        <f>IF(OR($A200="",INDEX(games!$H:$H,ROW())=""),"",INDEX(games!$H:$H,ROW()))</f>
      </c>
      <c r="Q200">
        <f>IF(OR($A200="",$P200&lt;&gt;"Yes"),"",$D200+ROW()/1000000)</f>
      </c>
      <c r="T200">
        <f>IF($Y200="","",INDEX($B$2:$B$1500,$Y200))</f>
      </c>
      <c r="U200">
        <f>IF($Z200="","",INDEX($B$2:$B$1500,$Z200))</f>
      </c>
      <c r="V200">
        <f>IF(OR($T200="",$U200=""),"",$U200-$T200)</f>
      </c>
      <c r="W200" t="str">
        <f>IF(TRIM(INDEX(connections!$A:$A,ROW()))="","",TRIM(INDEX(connections!$A:$A,ROW())))</f>
      </c>
      <c r="X200" t="str">
        <f>IF($W200="","",TRIM(INDEX(connections!$B:$B,ROW())))</f>
      </c>
      <c r="Y200">
        <f>IF($W200="","",IFERROR(MATCH($W200,$A$2:$A$1500,0),""))</f>
      </c>
      <c r="Z200">
        <f>IF($X200="","",IFERROR(MATCH($X200,$A$2:$A$1500,0),""))</f>
      </c>
      <c r="AA200" t="str">
        <f>IF($Y200="","",INDEX($P$2:$P$1500,$Y200))</f>
      </c>
      <c r="AB200" t="str">
        <f>IF($Z200="","",INDEX($P$2:$P$1500,$Z200))</f>
      </c>
      <c r="AC200">
        <f>IF(AND($AA200="Yes",$AB200="Yes"),1,"")</f>
      </c>
      <c r="AD200">
        <f>IF(OR($Y200="",$Z200=""),"",IF(INDEX($C$2:$C$1500,$Y200)=INDEX($C$2:$C$1500,$Z200),0,1))</f>
      </c>
      <c r="AE200">
        <f>IF($AC200&lt;&gt;1,"",IF(AND(INDEX($AG$2:$AG$1500,$Y200)=1,INDEX($AG$2:$AG$1500,$Z200)=1),1,""))</f>
      </c>
      <c r="AG200">
        <f>IF($A200="","",COUNTIFS($W$2:$W$2500,$A200,$AB$2:$AB$2500,"Yes")+COUNTIFS($X$2:$X$2500,$A200,$AA$2:$AA$2500,"Yes"))</f>
      </c>
      <c r="AH200" t="str">
        <f>IF(OR($P200&lt;&gt;"Yes",N($AG200)=0),"",IF(AND($AG200=1,COUNTIFS($W$2:$W$2500,$A200,$AE$2:$AE$2500,1)+COUNTIFS($X$2:$X$2500,$A200,$AE$2:$AE$2500,1)&gt;0),"","Yes"))</f>
      </c>
      <c r="AI200">
        <f>IF($AH200="Yes",$AG200,"")</f>
      </c>
      <c r="AJ200">
        <f>IF($AI200="","",$AI200+ROW()/1000000)</f>
      </c>
      <c r="AK200">
        <f>IF(OR($A200="",$P200="Yes",N($AG200)=0),"",$AG200+ROW()/1000000)</f>
      </c>
      <c r="AL200" t="str">
        <f>IF($A200="","",INDEX(games!$J:$J,ROW())&amp;"")</f>
      </c>
    </row>
    <row r="201">
      <c r="A201" t="str">
        <f>IF(TRIM(INDEX(games!$A:$A,ROW()))="","",TRIM(INDEX(games!$A:$A,ROW())))</f>
      </c>
      <c r="B201">
        <f>IF(OR($A201="",INDEX(games!$B:$B,ROW())=""),"",INDEX(games!$B:$B,ROW()))</f>
      </c>
      <c r="C201" t="str">
        <f>IF(OR($A201="",INDEX(games!$C:$C,ROW())=""),"",INDEX(games!$C:$C,ROW()))</f>
      </c>
      <c r="D201">
        <f>IF($A201="","",COUNTIF($W$2:$W$2500,$A201)+COUNTIF($X$2:$X$2500,$A201))</f>
      </c>
      <c r="E201">
        <f>IF($A201="","",IFERROR(MATCH($C201,$R$2:$R$5,0),0))</f>
      </c>
      <c r="F201">
        <f>IF($A201="","",MOD(ROW(),34))</f>
      </c>
      <c r="G201">
        <f>IF($A201="",NA(),IF($C201="Action",$B201,NA()))</f>
      </c>
      <c r="H201">
        <f>IF($A201="",NA(),IF($C201="Action",1+$F201*0.023,NA()))</f>
      </c>
      <c r="I201">
        <f>IF($A201="",NA(),IF($C201="Strategy",$B201,NA()))</f>
      </c>
      <c r="J201">
        <f>IF($A201="",NA(),IF($C201="Strategy",2+$F201*0.023,NA()))</f>
      </c>
      <c r="K201">
        <f>IF($A201="",NA(),IF($C201="Deckbuilder",$B201,NA()))</f>
      </c>
      <c r="L201">
        <f>IF($A201="",NA(),IF($C201="Deckbuilder",3+$F201*0.023,NA()))</f>
      </c>
      <c r="M201">
        <f>IF($A201="",NA(),IF($C201="Traditional",$B201,NA()))</f>
      </c>
      <c r="N201">
        <f>IF($A201="",NA(),IF($C201="Traditional",4+$F201*0.023,NA()))</f>
      </c>
      <c r="O201">
        <f>IF($A201="","",$D201+ROW()/1000000)</f>
      </c>
      <c r="P201" t="str">
        <f>IF(OR($A201="",INDEX(games!$H:$H,ROW())=""),"",INDEX(games!$H:$H,ROW()))</f>
      </c>
      <c r="Q201">
        <f>IF(OR($A201="",$P201&lt;&gt;"Yes"),"",$D201+ROW()/1000000)</f>
      </c>
      <c r="T201">
        <f>IF($Y201="","",INDEX($B$2:$B$1500,$Y201))</f>
      </c>
      <c r="U201">
        <f>IF($Z201="","",INDEX($B$2:$B$1500,$Z201))</f>
      </c>
      <c r="V201">
        <f>IF(OR($T201="",$U201=""),"",$U201-$T201)</f>
      </c>
      <c r="W201" t="str">
        <f>IF(TRIM(INDEX(connections!$A:$A,ROW()))="","",TRIM(INDEX(connections!$A:$A,ROW())))</f>
      </c>
      <c r="X201" t="str">
        <f>IF($W201="","",TRIM(INDEX(connections!$B:$B,ROW())))</f>
      </c>
      <c r="Y201">
        <f>IF($W201="","",IFERROR(MATCH($W201,$A$2:$A$1500,0),""))</f>
      </c>
      <c r="Z201">
        <f>IF($X201="","",IFERROR(MATCH($X201,$A$2:$A$1500,0),""))</f>
      </c>
      <c r="AA201" t="str">
        <f>IF($Y201="","",INDEX($P$2:$P$1500,$Y201))</f>
      </c>
      <c r="AB201" t="str">
        <f>IF($Z201="","",INDEX($P$2:$P$1500,$Z201))</f>
      </c>
      <c r="AC201">
        <f>IF(AND($AA201="Yes",$AB201="Yes"),1,"")</f>
      </c>
      <c r="AD201">
        <f>IF(OR($Y201="",$Z201=""),"",IF(INDEX($C$2:$C$1500,$Y201)=INDEX($C$2:$C$1500,$Z201),0,1))</f>
      </c>
      <c r="AE201">
        <f>IF($AC201&lt;&gt;1,"",IF(AND(INDEX($AG$2:$AG$1500,$Y201)=1,INDEX($AG$2:$AG$1500,$Z201)=1),1,""))</f>
      </c>
      <c r="AG201">
        <f>IF($A201="","",COUNTIFS($W$2:$W$2500,$A201,$AB$2:$AB$2500,"Yes")+COUNTIFS($X$2:$X$2500,$A201,$AA$2:$AA$2500,"Yes"))</f>
      </c>
      <c r="AH201" t="str">
        <f>IF(OR($P201&lt;&gt;"Yes",N($AG201)=0),"",IF(AND($AG201=1,COUNTIFS($W$2:$W$2500,$A201,$AE$2:$AE$2500,1)+COUNTIFS($X$2:$X$2500,$A201,$AE$2:$AE$2500,1)&gt;0),"","Yes"))</f>
      </c>
      <c r="AI201">
        <f>IF($AH201="Yes",$AG201,"")</f>
      </c>
      <c r="AJ201">
        <f>IF($AI201="","",$AI201+ROW()/1000000)</f>
      </c>
      <c r="AK201">
        <f>IF(OR($A201="",$P201="Yes",N($AG201)=0),"",$AG201+ROW()/1000000)</f>
      </c>
      <c r="AL201" t="str">
        <f>IF($A201="","",INDEX(games!$J:$J,ROW())&amp;"")</f>
      </c>
    </row>
    <row r="202">
      <c r="A202" t="str">
        <f>IF(TRIM(INDEX(games!$A:$A,ROW()))="","",TRIM(INDEX(games!$A:$A,ROW())))</f>
      </c>
      <c r="B202">
        <f>IF(OR($A202="",INDEX(games!$B:$B,ROW())=""),"",INDEX(games!$B:$B,ROW()))</f>
      </c>
      <c r="C202" t="str">
        <f>IF(OR($A202="",INDEX(games!$C:$C,ROW())=""),"",INDEX(games!$C:$C,ROW()))</f>
      </c>
      <c r="D202">
        <f>IF($A202="","",COUNTIF($W$2:$W$2500,$A202)+COUNTIF($X$2:$X$2500,$A202))</f>
      </c>
      <c r="E202">
        <f>IF($A202="","",IFERROR(MATCH($C202,$R$2:$R$5,0),0))</f>
      </c>
      <c r="F202">
        <f>IF($A202="","",MOD(ROW(),34))</f>
      </c>
      <c r="G202">
        <f>IF($A202="",NA(),IF($C202="Action",$B202,NA()))</f>
      </c>
      <c r="H202">
        <f>IF($A202="",NA(),IF($C202="Action",1+$F202*0.023,NA()))</f>
      </c>
      <c r="I202">
        <f>IF($A202="",NA(),IF($C202="Strategy",$B202,NA()))</f>
      </c>
      <c r="J202">
        <f>IF($A202="",NA(),IF($C202="Strategy",2+$F202*0.023,NA()))</f>
      </c>
      <c r="K202">
        <f>IF($A202="",NA(),IF($C202="Deckbuilder",$B202,NA()))</f>
      </c>
      <c r="L202">
        <f>IF($A202="",NA(),IF($C202="Deckbuilder",3+$F202*0.023,NA()))</f>
      </c>
      <c r="M202">
        <f>IF($A202="",NA(),IF($C202="Traditional",$B202,NA()))</f>
      </c>
      <c r="N202">
        <f>IF($A202="",NA(),IF($C202="Traditional",4+$F202*0.023,NA()))</f>
      </c>
      <c r="O202">
        <f>IF($A202="","",$D202+ROW()/1000000)</f>
      </c>
      <c r="P202" t="str">
        <f>IF(OR($A202="",INDEX(games!$H:$H,ROW())=""),"",INDEX(games!$H:$H,ROW()))</f>
      </c>
      <c r="Q202">
        <f>IF(OR($A202="",$P202&lt;&gt;"Yes"),"",$D202+ROW()/1000000)</f>
      </c>
      <c r="T202">
        <f>IF($Y202="","",INDEX($B$2:$B$1500,$Y202))</f>
      </c>
      <c r="U202">
        <f>IF($Z202="","",INDEX($B$2:$B$1500,$Z202))</f>
      </c>
      <c r="V202">
        <f>IF(OR($T202="",$U202=""),"",$U202-$T202)</f>
      </c>
      <c r="W202" t="str">
        <f>IF(TRIM(INDEX(connections!$A:$A,ROW()))="","",TRIM(INDEX(connections!$A:$A,ROW())))</f>
      </c>
      <c r="X202" t="str">
        <f>IF($W202="","",TRIM(INDEX(connections!$B:$B,ROW())))</f>
      </c>
      <c r="Y202">
        <f>IF($W202="","",IFERROR(MATCH($W202,$A$2:$A$1500,0),""))</f>
      </c>
      <c r="Z202">
        <f>IF($X202="","",IFERROR(MATCH($X202,$A$2:$A$1500,0),""))</f>
      </c>
      <c r="AA202" t="str">
        <f>IF($Y202="","",INDEX($P$2:$P$1500,$Y202))</f>
      </c>
      <c r="AB202" t="str">
        <f>IF($Z202="","",INDEX($P$2:$P$1500,$Z202))</f>
      </c>
      <c r="AC202">
        <f>IF(AND($AA202="Yes",$AB202="Yes"),1,"")</f>
      </c>
      <c r="AD202">
        <f>IF(OR($Y202="",$Z202=""),"",IF(INDEX($C$2:$C$1500,$Y202)=INDEX($C$2:$C$1500,$Z202),0,1))</f>
      </c>
      <c r="AE202">
        <f>IF($AC202&lt;&gt;1,"",IF(AND(INDEX($AG$2:$AG$1500,$Y202)=1,INDEX($AG$2:$AG$1500,$Z202)=1),1,""))</f>
      </c>
      <c r="AG202">
        <f>IF($A202="","",COUNTIFS($W$2:$W$2500,$A202,$AB$2:$AB$2500,"Yes")+COUNTIFS($X$2:$X$2500,$A202,$AA$2:$AA$2500,"Yes"))</f>
      </c>
      <c r="AH202" t="str">
        <f>IF(OR($P202&lt;&gt;"Yes",N($AG202)=0),"",IF(AND($AG202=1,COUNTIFS($W$2:$W$2500,$A202,$AE$2:$AE$2500,1)+COUNTIFS($X$2:$X$2500,$A202,$AE$2:$AE$2500,1)&gt;0),"","Yes"))</f>
      </c>
      <c r="AI202">
        <f>IF($AH202="Yes",$AG202,"")</f>
      </c>
      <c r="AJ202">
        <f>IF($AI202="","",$AI202+ROW()/1000000)</f>
      </c>
      <c r="AK202">
        <f>IF(OR($A202="",$P202="Yes",N($AG202)=0),"",$AG202+ROW()/1000000)</f>
      </c>
      <c r="AL202" t="str">
        <f>IF($A202="","",INDEX(games!$J:$J,ROW())&amp;"")</f>
      </c>
    </row>
    <row r="203">
      <c r="A203" t="str">
        <f>IF(TRIM(INDEX(games!$A:$A,ROW()))="","",TRIM(INDEX(games!$A:$A,ROW())))</f>
      </c>
      <c r="B203">
        <f>IF(OR($A203="",INDEX(games!$B:$B,ROW())=""),"",INDEX(games!$B:$B,ROW()))</f>
      </c>
      <c r="C203" t="str">
        <f>IF(OR($A203="",INDEX(games!$C:$C,ROW())=""),"",INDEX(games!$C:$C,ROW()))</f>
      </c>
      <c r="D203">
        <f>IF($A203="","",COUNTIF($W$2:$W$2500,$A203)+COUNTIF($X$2:$X$2500,$A203))</f>
      </c>
      <c r="E203">
        <f>IF($A203="","",IFERROR(MATCH($C203,$R$2:$R$5,0),0))</f>
      </c>
      <c r="F203">
        <f>IF($A203="","",MOD(ROW(),34))</f>
      </c>
      <c r="G203">
        <f>IF($A203="",NA(),IF($C203="Action",$B203,NA()))</f>
      </c>
      <c r="H203">
        <f>IF($A203="",NA(),IF($C203="Action",1+$F203*0.023,NA()))</f>
      </c>
      <c r="I203">
        <f>IF($A203="",NA(),IF($C203="Strategy",$B203,NA()))</f>
      </c>
      <c r="J203">
        <f>IF($A203="",NA(),IF($C203="Strategy",2+$F203*0.023,NA()))</f>
      </c>
      <c r="K203">
        <f>IF($A203="",NA(),IF($C203="Deckbuilder",$B203,NA()))</f>
      </c>
      <c r="L203">
        <f>IF($A203="",NA(),IF($C203="Deckbuilder",3+$F203*0.023,NA()))</f>
      </c>
      <c r="M203">
        <f>IF($A203="",NA(),IF($C203="Traditional",$B203,NA()))</f>
      </c>
      <c r="N203">
        <f>IF($A203="",NA(),IF($C203="Traditional",4+$F203*0.023,NA()))</f>
      </c>
      <c r="O203">
        <f>IF($A203="","",$D203+ROW()/1000000)</f>
      </c>
      <c r="P203" t="str">
        <f>IF(OR($A203="",INDEX(games!$H:$H,ROW())=""),"",INDEX(games!$H:$H,ROW()))</f>
      </c>
      <c r="Q203">
        <f>IF(OR($A203="",$P203&lt;&gt;"Yes"),"",$D203+ROW()/1000000)</f>
      </c>
      <c r="T203">
        <f>IF($Y203="","",INDEX($B$2:$B$1500,$Y203))</f>
      </c>
      <c r="U203">
        <f>IF($Z203="","",INDEX($B$2:$B$1500,$Z203))</f>
      </c>
      <c r="V203">
        <f>IF(OR($T203="",$U203=""),"",$U203-$T203)</f>
      </c>
      <c r="W203" t="str">
        <f>IF(TRIM(INDEX(connections!$A:$A,ROW()))="","",TRIM(INDEX(connections!$A:$A,ROW())))</f>
      </c>
      <c r="X203" t="str">
        <f>IF($W203="","",TRIM(INDEX(connections!$B:$B,ROW())))</f>
      </c>
      <c r="Y203">
        <f>IF($W203="","",IFERROR(MATCH($W203,$A$2:$A$1500,0),""))</f>
      </c>
      <c r="Z203">
        <f>IF($X203="","",IFERROR(MATCH($X203,$A$2:$A$1500,0),""))</f>
      </c>
      <c r="AA203" t="str">
        <f>IF($Y203="","",INDEX($P$2:$P$1500,$Y203))</f>
      </c>
      <c r="AB203" t="str">
        <f>IF($Z203="","",INDEX($P$2:$P$1500,$Z203))</f>
      </c>
      <c r="AC203">
        <f>IF(AND($AA203="Yes",$AB203="Yes"),1,"")</f>
      </c>
      <c r="AD203">
        <f>IF(OR($Y203="",$Z203=""),"",IF(INDEX($C$2:$C$1500,$Y203)=INDEX($C$2:$C$1500,$Z203),0,1))</f>
      </c>
      <c r="AE203">
        <f>IF($AC203&lt;&gt;1,"",IF(AND(INDEX($AG$2:$AG$1500,$Y203)=1,INDEX($AG$2:$AG$1500,$Z203)=1),1,""))</f>
      </c>
      <c r="AG203">
        <f>IF($A203="","",COUNTIFS($W$2:$W$2500,$A203,$AB$2:$AB$2500,"Yes")+COUNTIFS($X$2:$X$2500,$A203,$AA$2:$AA$2500,"Yes"))</f>
      </c>
      <c r="AH203" t="str">
        <f>IF(OR($P203&lt;&gt;"Yes",N($AG203)=0),"",IF(AND($AG203=1,COUNTIFS($W$2:$W$2500,$A203,$AE$2:$AE$2500,1)+COUNTIFS($X$2:$X$2500,$A203,$AE$2:$AE$2500,1)&gt;0),"","Yes"))</f>
      </c>
      <c r="AI203">
        <f>IF($AH203="Yes",$AG203,"")</f>
      </c>
      <c r="AJ203">
        <f>IF($AI203="","",$AI203+ROW()/1000000)</f>
      </c>
      <c r="AK203">
        <f>IF(OR($A203="",$P203="Yes",N($AG203)=0),"",$AG203+ROW()/1000000)</f>
      </c>
      <c r="AL203" t="str">
        <f>IF($A203="","",INDEX(games!$J:$J,ROW())&amp;"")</f>
      </c>
    </row>
    <row r="204">
      <c r="A204" t="str">
        <f>IF(TRIM(INDEX(games!$A:$A,ROW()))="","",TRIM(INDEX(games!$A:$A,ROW())))</f>
      </c>
      <c r="B204">
        <f>IF(OR($A204="",INDEX(games!$B:$B,ROW())=""),"",INDEX(games!$B:$B,ROW()))</f>
      </c>
      <c r="C204" t="str">
        <f>IF(OR($A204="",INDEX(games!$C:$C,ROW())=""),"",INDEX(games!$C:$C,ROW()))</f>
      </c>
      <c r="D204">
        <f>IF($A204="","",COUNTIF($W$2:$W$2500,$A204)+COUNTIF($X$2:$X$2500,$A204))</f>
      </c>
      <c r="E204">
        <f>IF($A204="","",IFERROR(MATCH($C204,$R$2:$R$5,0),0))</f>
      </c>
      <c r="F204">
        <f>IF($A204="","",MOD(ROW(),34))</f>
      </c>
      <c r="G204">
        <f>IF($A204="",NA(),IF($C204="Action",$B204,NA()))</f>
      </c>
      <c r="H204">
        <f>IF($A204="",NA(),IF($C204="Action",1+$F204*0.023,NA()))</f>
      </c>
      <c r="I204">
        <f>IF($A204="",NA(),IF($C204="Strategy",$B204,NA()))</f>
      </c>
      <c r="J204">
        <f>IF($A204="",NA(),IF($C204="Strategy",2+$F204*0.023,NA()))</f>
      </c>
      <c r="K204">
        <f>IF($A204="",NA(),IF($C204="Deckbuilder",$B204,NA()))</f>
      </c>
      <c r="L204">
        <f>IF($A204="",NA(),IF($C204="Deckbuilder",3+$F204*0.023,NA()))</f>
      </c>
      <c r="M204">
        <f>IF($A204="",NA(),IF($C204="Traditional",$B204,NA()))</f>
      </c>
      <c r="N204">
        <f>IF($A204="",NA(),IF($C204="Traditional",4+$F204*0.023,NA()))</f>
      </c>
      <c r="O204">
        <f>IF($A204="","",$D204+ROW()/1000000)</f>
      </c>
      <c r="P204" t="str">
        <f>IF(OR($A204="",INDEX(games!$H:$H,ROW())=""),"",INDEX(games!$H:$H,ROW()))</f>
      </c>
      <c r="Q204">
        <f>IF(OR($A204="",$P204&lt;&gt;"Yes"),"",$D204+ROW()/1000000)</f>
      </c>
      <c r="T204">
        <f>IF($Y204="","",INDEX($B$2:$B$1500,$Y204))</f>
      </c>
      <c r="U204">
        <f>IF($Z204="","",INDEX($B$2:$B$1500,$Z204))</f>
      </c>
      <c r="V204">
        <f>IF(OR($T204="",$U204=""),"",$U204-$T204)</f>
      </c>
      <c r="W204" t="str">
        <f>IF(TRIM(INDEX(connections!$A:$A,ROW()))="","",TRIM(INDEX(connections!$A:$A,ROW())))</f>
      </c>
      <c r="X204" t="str">
        <f>IF($W204="","",TRIM(INDEX(connections!$B:$B,ROW())))</f>
      </c>
      <c r="Y204">
        <f>IF($W204="","",IFERROR(MATCH($W204,$A$2:$A$1500,0),""))</f>
      </c>
      <c r="Z204">
        <f>IF($X204="","",IFERROR(MATCH($X204,$A$2:$A$1500,0),""))</f>
      </c>
      <c r="AA204" t="str">
        <f>IF($Y204="","",INDEX($P$2:$P$1500,$Y204))</f>
      </c>
      <c r="AB204" t="str">
        <f>IF($Z204="","",INDEX($P$2:$P$1500,$Z204))</f>
      </c>
      <c r="AC204">
        <f>IF(AND($AA204="Yes",$AB204="Yes"),1,"")</f>
      </c>
      <c r="AD204">
        <f>IF(OR($Y204="",$Z204=""),"",IF(INDEX($C$2:$C$1500,$Y204)=INDEX($C$2:$C$1500,$Z204),0,1))</f>
      </c>
      <c r="AE204">
        <f>IF($AC204&lt;&gt;1,"",IF(AND(INDEX($AG$2:$AG$1500,$Y204)=1,INDEX($AG$2:$AG$1500,$Z204)=1),1,""))</f>
      </c>
      <c r="AG204">
        <f>IF($A204="","",COUNTIFS($W$2:$W$2500,$A204,$AB$2:$AB$2500,"Yes")+COUNTIFS($X$2:$X$2500,$A204,$AA$2:$AA$2500,"Yes"))</f>
      </c>
      <c r="AH204" t="str">
        <f>IF(OR($P204&lt;&gt;"Yes",N($AG204)=0),"",IF(AND($AG204=1,COUNTIFS($W$2:$W$2500,$A204,$AE$2:$AE$2500,1)+COUNTIFS($X$2:$X$2500,$A204,$AE$2:$AE$2500,1)&gt;0),"","Yes"))</f>
      </c>
      <c r="AI204">
        <f>IF($AH204="Yes",$AG204,"")</f>
      </c>
      <c r="AJ204">
        <f>IF($AI204="","",$AI204+ROW()/1000000)</f>
      </c>
      <c r="AK204">
        <f>IF(OR($A204="",$P204="Yes",N($AG204)=0),"",$AG204+ROW()/1000000)</f>
      </c>
      <c r="AL204" t="str">
        <f>IF($A204="","",INDEX(games!$J:$J,ROW())&amp;"")</f>
      </c>
    </row>
    <row r="205">
      <c r="A205" t="str">
        <f>IF(TRIM(INDEX(games!$A:$A,ROW()))="","",TRIM(INDEX(games!$A:$A,ROW())))</f>
      </c>
      <c r="B205">
        <f>IF(OR($A205="",INDEX(games!$B:$B,ROW())=""),"",INDEX(games!$B:$B,ROW()))</f>
      </c>
      <c r="C205" t="str">
        <f>IF(OR($A205="",INDEX(games!$C:$C,ROW())=""),"",INDEX(games!$C:$C,ROW()))</f>
      </c>
      <c r="D205">
        <f>IF($A205="","",COUNTIF($W$2:$W$2500,$A205)+COUNTIF($X$2:$X$2500,$A205))</f>
      </c>
      <c r="E205">
        <f>IF($A205="","",IFERROR(MATCH($C205,$R$2:$R$5,0),0))</f>
      </c>
      <c r="F205">
        <f>IF($A205="","",MOD(ROW(),34))</f>
      </c>
      <c r="G205">
        <f>IF($A205="",NA(),IF($C205="Action",$B205,NA()))</f>
      </c>
      <c r="H205">
        <f>IF($A205="",NA(),IF($C205="Action",1+$F205*0.023,NA()))</f>
      </c>
      <c r="I205">
        <f>IF($A205="",NA(),IF($C205="Strategy",$B205,NA()))</f>
      </c>
      <c r="J205">
        <f>IF($A205="",NA(),IF($C205="Strategy",2+$F205*0.023,NA()))</f>
      </c>
      <c r="K205">
        <f>IF($A205="",NA(),IF($C205="Deckbuilder",$B205,NA()))</f>
      </c>
      <c r="L205">
        <f>IF($A205="",NA(),IF($C205="Deckbuilder",3+$F205*0.023,NA()))</f>
      </c>
      <c r="M205">
        <f>IF($A205="",NA(),IF($C205="Traditional",$B205,NA()))</f>
      </c>
      <c r="N205">
        <f>IF($A205="",NA(),IF($C205="Traditional",4+$F205*0.023,NA()))</f>
      </c>
      <c r="O205">
        <f>IF($A205="","",$D205+ROW()/1000000)</f>
      </c>
      <c r="P205" t="str">
        <f>IF(OR($A205="",INDEX(games!$H:$H,ROW())=""),"",INDEX(games!$H:$H,ROW()))</f>
      </c>
      <c r="Q205">
        <f>IF(OR($A205="",$P205&lt;&gt;"Yes"),"",$D205+ROW()/1000000)</f>
      </c>
      <c r="T205">
        <f>IF($Y205="","",INDEX($B$2:$B$1500,$Y205))</f>
      </c>
      <c r="U205">
        <f>IF($Z205="","",INDEX($B$2:$B$1500,$Z205))</f>
      </c>
      <c r="V205">
        <f>IF(OR($T205="",$U205=""),"",$U205-$T205)</f>
      </c>
      <c r="W205" t="str">
        <f>IF(TRIM(INDEX(connections!$A:$A,ROW()))="","",TRIM(INDEX(connections!$A:$A,ROW())))</f>
      </c>
      <c r="X205" t="str">
        <f>IF($W205="","",TRIM(INDEX(connections!$B:$B,ROW())))</f>
      </c>
      <c r="Y205">
        <f>IF($W205="","",IFERROR(MATCH($W205,$A$2:$A$1500,0),""))</f>
      </c>
      <c r="Z205">
        <f>IF($X205="","",IFERROR(MATCH($X205,$A$2:$A$1500,0),""))</f>
      </c>
      <c r="AA205" t="str">
        <f>IF($Y205="","",INDEX($P$2:$P$1500,$Y205))</f>
      </c>
      <c r="AB205" t="str">
        <f>IF($Z205="","",INDEX($P$2:$P$1500,$Z205))</f>
      </c>
      <c r="AC205">
        <f>IF(AND($AA205="Yes",$AB205="Yes"),1,"")</f>
      </c>
      <c r="AD205">
        <f>IF(OR($Y205="",$Z205=""),"",IF(INDEX($C$2:$C$1500,$Y205)=INDEX($C$2:$C$1500,$Z205),0,1))</f>
      </c>
      <c r="AE205">
        <f>IF($AC205&lt;&gt;1,"",IF(AND(INDEX($AG$2:$AG$1500,$Y205)=1,INDEX($AG$2:$AG$1500,$Z205)=1),1,""))</f>
      </c>
      <c r="AG205">
        <f>IF($A205="","",COUNTIFS($W$2:$W$2500,$A205,$AB$2:$AB$2500,"Yes")+COUNTIFS($X$2:$X$2500,$A205,$AA$2:$AA$2500,"Yes"))</f>
      </c>
      <c r="AH205" t="str">
        <f>IF(OR($P205&lt;&gt;"Yes",N($AG205)=0),"",IF(AND($AG205=1,COUNTIFS($W$2:$W$2500,$A205,$AE$2:$AE$2500,1)+COUNTIFS($X$2:$X$2500,$A205,$AE$2:$AE$2500,1)&gt;0),"","Yes"))</f>
      </c>
      <c r="AI205">
        <f>IF($AH205="Yes",$AG205,"")</f>
      </c>
      <c r="AJ205">
        <f>IF($AI205="","",$AI205+ROW()/1000000)</f>
      </c>
      <c r="AK205">
        <f>IF(OR($A205="",$P205="Yes",N($AG205)=0),"",$AG205+ROW()/1000000)</f>
      </c>
      <c r="AL205" t="str">
        <f>IF($A205="","",INDEX(games!$J:$J,ROW())&amp;"")</f>
      </c>
    </row>
    <row r="206">
      <c r="A206" t="str">
        <f>IF(TRIM(INDEX(games!$A:$A,ROW()))="","",TRIM(INDEX(games!$A:$A,ROW())))</f>
      </c>
      <c r="B206">
        <f>IF(OR($A206="",INDEX(games!$B:$B,ROW())=""),"",INDEX(games!$B:$B,ROW()))</f>
      </c>
      <c r="C206" t="str">
        <f>IF(OR($A206="",INDEX(games!$C:$C,ROW())=""),"",INDEX(games!$C:$C,ROW()))</f>
      </c>
      <c r="D206">
        <f>IF($A206="","",COUNTIF($W$2:$W$2500,$A206)+COUNTIF($X$2:$X$2500,$A206))</f>
      </c>
      <c r="E206">
        <f>IF($A206="","",IFERROR(MATCH($C206,$R$2:$R$5,0),0))</f>
      </c>
      <c r="F206">
        <f>IF($A206="","",MOD(ROW(),34))</f>
      </c>
      <c r="G206">
        <f>IF($A206="",NA(),IF($C206="Action",$B206,NA()))</f>
      </c>
      <c r="H206">
        <f>IF($A206="",NA(),IF($C206="Action",1+$F206*0.023,NA()))</f>
      </c>
      <c r="I206">
        <f>IF($A206="",NA(),IF($C206="Strategy",$B206,NA()))</f>
      </c>
      <c r="J206">
        <f>IF($A206="",NA(),IF($C206="Strategy",2+$F206*0.023,NA()))</f>
      </c>
      <c r="K206">
        <f>IF($A206="",NA(),IF($C206="Deckbuilder",$B206,NA()))</f>
      </c>
      <c r="L206">
        <f>IF($A206="",NA(),IF($C206="Deckbuilder",3+$F206*0.023,NA()))</f>
      </c>
      <c r="M206">
        <f>IF($A206="",NA(),IF($C206="Traditional",$B206,NA()))</f>
      </c>
      <c r="N206">
        <f>IF($A206="",NA(),IF($C206="Traditional",4+$F206*0.023,NA()))</f>
      </c>
      <c r="O206">
        <f>IF($A206="","",$D206+ROW()/1000000)</f>
      </c>
      <c r="P206" t="str">
        <f>IF(OR($A206="",INDEX(games!$H:$H,ROW())=""),"",INDEX(games!$H:$H,ROW()))</f>
      </c>
      <c r="Q206">
        <f>IF(OR($A206="",$P206&lt;&gt;"Yes"),"",$D206+ROW()/1000000)</f>
      </c>
      <c r="T206">
        <f>IF($Y206="","",INDEX($B$2:$B$1500,$Y206))</f>
      </c>
      <c r="U206">
        <f>IF($Z206="","",INDEX($B$2:$B$1500,$Z206))</f>
      </c>
      <c r="V206">
        <f>IF(OR($T206="",$U206=""),"",$U206-$T206)</f>
      </c>
      <c r="W206" t="str">
        <f>IF(TRIM(INDEX(connections!$A:$A,ROW()))="","",TRIM(INDEX(connections!$A:$A,ROW())))</f>
      </c>
      <c r="X206" t="str">
        <f>IF($W206="","",TRIM(INDEX(connections!$B:$B,ROW())))</f>
      </c>
      <c r="Y206">
        <f>IF($W206="","",IFERROR(MATCH($W206,$A$2:$A$1500,0),""))</f>
      </c>
      <c r="Z206">
        <f>IF($X206="","",IFERROR(MATCH($X206,$A$2:$A$1500,0),""))</f>
      </c>
      <c r="AA206" t="str">
        <f>IF($Y206="","",INDEX($P$2:$P$1500,$Y206))</f>
      </c>
      <c r="AB206" t="str">
        <f>IF($Z206="","",INDEX($P$2:$P$1500,$Z206))</f>
      </c>
      <c r="AC206">
        <f>IF(AND($AA206="Yes",$AB206="Yes"),1,"")</f>
      </c>
      <c r="AD206">
        <f>IF(OR($Y206="",$Z206=""),"",IF(INDEX($C$2:$C$1500,$Y206)=INDEX($C$2:$C$1500,$Z206),0,1))</f>
      </c>
      <c r="AE206">
        <f>IF($AC206&lt;&gt;1,"",IF(AND(INDEX($AG$2:$AG$1500,$Y206)=1,INDEX($AG$2:$AG$1500,$Z206)=1),1,""))</f>
      </c>
      <c r="AG206">
        <f>IF($A206="","",COUNTIFS($W$2:$W$2500,$A206,$AB$2:$AB$2500,"Yes")+COUNTIFS($X$2:$X$2500,$A206,$AA$2:$AA$2500,"Yes"))</f>
      </c>
      <c r="AH206" t="str">
        <f>IF(OR($P206&lt;&gt;"Yes",N($AG206)=0),"",IF(AND($AG206=1,COUNTIFS($W$2:$W$2500,$A206,$AE$2:$AE$2500,1)+COUNTIFS($X$2:$X$2500,$A206,$AE$2:$AE$2500,1)&gt;0),"","Yes"))</f>
      </c>
      <c r="AI206">
        <f>IF($AH206="Yes",$AG206,"")</f>
      </c>
      <c r="AJ206">
        <f>IF($AI206="","",$AI206+ROW()/1000000)</f>
      </c>
      <c r="AK206">
        <f>IF(OR($A206="",$P206="Yes",N($AG206)=0),"",$AG206+ROW()/1000000)</f>
      </c>
      <c r="AL206" t="str">
        <f>IF($A206="","",INDEX(games!$J:$J,ROW())&amp;"")</f>
      </c>
    </row>
    <row r="207">
      <c r="A207" t="str">
        <f>IF(TRIM(INDEX(games!$A:$A,ROW()))="","",TRIM(INDEX(games!$A:$A,ROW())))</f>
      </c>
      <c r="B207">
        <f>IF(OR($A207="",INDEX(games!$B:$B,ROW())=""),"",INDEX(games!$B:$B,ROW()))</f>
      </c>
      <c r="C207" t="str">
        <f>IF(OR($A207="",INDEX(games!$C:$C,ROW())=""),"",INDEX(games!$C:$C,ROW()))</f>
      </c>
      <c r="D207">
        <f>IF($A207="","",COUNTIF($W$2:$W$2500,$A207)+COUNTIF($X$2:$X$2500,$A207))</f>
      </c>
      <c r="E207">
        <f>IF($A207="","",IFERROR(MATCH($C207,$R$2:$R$5,0),0))</f>
      </c>
      <c r="F207">
        <f>IF($A207="","",MOD(ROW(),34))</f>
      </c>
      <c r="G207">
        <f>IF($A207="",NA(),IF($C207="Action",$B207,NA()))</f>
      </c>
      <c r="H207">
        <f>IF($A207="",NA(),IF($C207="Action",1+$F207*0.023,NA()))</f>
      </c>
      <c r="I207">
        <f>IF($A207="",NA(),IF($C207="Strategy",$B207,NA()))</f>
      </c>
      <c r="J207">
        <f>IF($A207="",NA(),IF($C207="Strategy",2+$F207*0.023,NA()))</f>
      </c>
      <c r="K207">
        <f>IF($A207="",NA(),IF($C207="Deckbuilder",$B207,NA()))</f>
      </c>
      <c r="L207">
        <f>IF($A207="",NA(),IF($C207="Deckbuilder",3+$F207*0.023,NA()))</f>
      </c>
      <c r="M207">
        <f>IF($A207="",NA(),IF($C207="Traditional",$B207,NA()))</f>
      </c>
      <c r="N207">
        <f>IF($A207="",NA(),IF($C207="Traditional",4+$F207*0.023,NA()))</f>
      </c>
      <c r="O207">
        <f>IF($A207="","",$D207+ROW()/1000000)</f>
      </c>
      <c r="P207" t="str">
        <f>IF(OR($A207="",INDEX(games!$H:$H,ROW())=""),"",INDEX(games!$H:$H,ROW()))</f>
      </c>
      <c r="Q207">
        <f>IF(OR($A207="",$P207&lt;&gt;"Yes"),"",$D207+ROW()/1000000)</f>
      </c>
      <c r="T207">
        <f>IF($Y207="","",INDEX($B$2:$B$1500,$Y207))</f>
      </c>
      <c r="U207">
        <f>IF($Z207="","",INDEX($B$2:$B$1500,$Z207))</f>
      </c>
      <c r="V207">
        <f>IF(OR($T207="",$U207=""),"",$U207-$T207)</f>
      </c>
      <c r="W207" t="str">
        <f>IF(TRIM(INDEX(connections!$A:$A,ROW()))="","",TRIM(INDEX(connections!$A:$A,ROW())))</f>
      </c>
      <c r="X207" t="str">
        <f>IF($W207="","",TRIM(INDEX(connections!$B:$B,ROW())))</f>
      </c>
      <c r="Y207">
        <f>IF($W207="","",IFERROR(MATCH($W207,$A$2:$A$1500,0),""))</f>
      </c>
      <c r="Z207">
        <f>IF($X207="","",IFERROR(MATCH($X207,$A$2:$A$1500,0),""))</f>
      </c>
      <c r="AA207" t="str">
        <f>IF($Y207="","",INDEX($P$2:$P$1500,$Y207))</f>
      </c>
      <c r="AB207" t="str">
        <f>IF($Z207="","",INDEX($P$2:$P$1500,$Z207))</f>
      </c>
      <c r="AC207">
        <f>IF(AND($AA207="Yes",$AB207="Yes"),1,"")</f>
      </c>
      <c r="AD207">
        <f>IF(OR($Y207="",$Z207=""),"",IF(INDEX($C$2:$C$1500,$Y207)=INDEX($C$2:$C$1500,$Z207),0,1))</f>
      </c>
      <c r="AE207">
        <f>IF($AC207&lt;&gt;1,"",IF(AND(INDEX($AG$2:$AG$1500,$Y207)=1,INDEX($AG$2:$AG$1500,$Z207)=1),1,""))</f>
      </c>
      <c r="AG207">
        <f>IF($A207="","",COUNTIFS($W$2:$W$2500,$A207,$AB$2:$AB$2500,"Yes")+COUNTIFS($X$2:$X$2500,$A207,$AA$2:$AA$2500,"Yes"))</f>
      </c>
      <c r="AH207" t="str">
        <f>IF(OR($P207&lt;&gt;"Yes",N($AG207)=0),"",IF(AND($AG207=1,COUNTIFS($W$2:$W$2500,$A207,$AE$2:$AE$2500,1)+COUNTIFS($X$2:$X$2500,$A207,$AE$2:$AE$2500,1)&gt;0),"","Yes"))</f>
      </c>
      <c r="AI207">
        <f>IF($AH207="Yes",$AG207,"")</f>
      </c>
      <c r="AJ207">
        <f>IF($AI207="","",$AI207+ROW()/1000000)</f>
      </c>
      <c r="AK207">
        <f>IF(OR($A207="",$P207="Yes",N($AG207)=0),"",$AG207+ROW()/1000000)</f>
      </c>
      <c r="AL207" t="str">
        <f>IF($A207="","",INDEX(games!$J:$J,ROW())&amp;"")</f>
      </c>
    </row>
    <row r="208">
      <c r="A208" t="str">
        <f>IF(TRIM(INDEX(games!$A:$A,ROW()))="","",TRIM(INDEX(games!$A:$A,ROW())))</f>
      </c>
      <c r="B208">
        <f>IF(OR($A208="",INDEX(games!$B:$B,ROW())=""),"",INDEX(games!$B:$B,ROW()))</f>
      </c>
      <c r="C208" t="str">
        <f>IF(OR($A208="",INDEX(games!$C:$C,ROW())=""),"",INDEX(games!$C:$C,ROW()))</f>
      </c>
      <c r="D208">
        <f>IF($A208="","",COUNTIF($W$2:$W$2500,$A208)+COUNTIF($X$2:$X$2500,$A208))</f>
      </c>
      <c r="E208">
        <f>IF($A208="","",IFERROR(MATCH($C208,$R$2:$R$5,0),0))</f>
      </c>
      <c r="F208">
        <f>IF($A208="","",MOD(ROW(),34))</f>
      </c>
      <c r="G208">
        <f>IF($A208="",NA(),IF($C208="Action",$B208,NA()))</f>
      </c>
      <c r="H208">
        <f>IF($A208="",NA(),IF($C208="Action",1+$F208*0.023,NA()))</f>
      </c>
      <c r="I208">
        <f>IF($A208="",NA(),IF($C208="Strategy",$B208,NA()))</f>
      </c>
      <c r="J208">
        <f>IF($A208="",NA(),IF($C208="Strategy",2+$F208*0.023,NA()))</f>
      </c>
      <c r="K208">
        <f>IF($A208="",NA(),IF($C208="Deckbuilder",$B208,NA()))</f>
      </c>
      <c r="L208">
        <f>IF($A208="",NA(),IF($C208="Deckbuilder",3+$F208*0.023,NA()))</f>
      </c>
      <c r="M208">
        <f>IF($A208="",NA(),IF($C208="Traditional",$B208,NA()))</f>
      </c>
      <c r="N208">
        <f>IF($A208="",NA(),IF($C208="Traditional",4+$F208*0.023,NA()))</f>
      </c>
      <c r="O208">
        <f>IF($A208="","",$D208+ROW()/1000000)</f>
      </c>
      <c r="P208" t="str">
        <f>IF(OR($A208="",INDEX(games!$H:$H,ROW())=""),"",INDEX(games!$H:$H,ROW()))</f>
      </c>
      <c r="Q208">
        <f>IF(OR($A208="",$P208&lt;&gt;"Yes"),"",$D208+ROW()/1000000)</f>
      </c>
      <c r="T208">
        <f>IF($Y208="","",INDEX($B$2:$B$1500,$Y208))</f>
      </c>
      <c r="U208">
        <f>IF($Z208="","",INDEX($B$2:$B$1500,$Z208))</f>
      </c>
      <c r="V208">
        <f>IF(OR($T208="",$U208=""),"",$U208-$T208)</f>
      </c>
      <c r="W208" t="str">
        <f>IF(TRIM(INDEX(connections!$A:$A,ROW()))="","",TRIM(INDEX(connections!$A:$A,ROW())))</f>
      </c>
      <c r="X208" t="str">
        <f>IF($W208="","",TRIM(INDEX(connections!$B:$B,ROW())))</f>
      </c>
      <c r="Y208">
        <f>IF($W208="","",IFERROR(MATCH($W208,$A$2:$A$1500,0),""))</f>
      </c>
      <c r="Z208">
        <f>IF($X208="","",IFERROR(MATCH($X208,$A$2:$A$1500,0),""))</f>
      </c>
      <c r="AA208" t="str">
        <f>IF($Y208="","",INDEX($P$2:$P$1500,$Y208))</f>
      </c>
      <c r="AB208" t="str">
        <f>IF($Z208="","",INDEX($P$2:$P$1500,$Z208))</f>
      </c>
      <c r="AC208">
        <f>IF(AND($AA208="Yes",$AB208="Yes"),1,"")</f>
      </c>
      <c r="AD208">
        <f>IF(OR($Y208="",$Z208=""),"",IF(INDEX($C$2:$C$1500,$Y208)=INDEX($C$2:$C$1500,$Z208),0,1))</f>
      </c>
      <c r="AE208">
        <f>IF($AC208&lt;&gt;1,"",IF(AND(INDEX($AG$2:$AG$1500,$Y208)=1,INDEX($AG$2:$AG$1500,$Z208)=1),1,""))</f>
      </c>
      <c r="AG208">
        <f>IF($A208="","",COUNTIFS($W$2:$W$2500,$A208,$AB$2:$AB$2500,"Yes")+COUNTIFS($X$2:$X$2500,$A208,$AA$2:$AA$2500,"Yes"))</f>
      </c>
      <c r="AH208" t="str">
        <f>IF(OR($P208&lt;&gt;"Yes",N($AG208)=0),"",IF(AND($AG208=1,COUNTIFS($W$2:$W$2500,$A208,$AE$2:$AE$2500,1)+COUNTIFS($X$2:$X$2500,$A208,$AE$2:$AE$2500,1)&gt;0),"","Yes"))</f>
      </c>
      <c r="AI208">
        <f>IF($AH208="Yes",$AG208,"")</f>
      </c>
      <c r="AJ208">
        <f>IF($AI208="","",$AI208+ROW()/1000000)</f>
      </c>
      <c r="AK208">
        <f>IF(OR($A208="",$P208="Yes",N($AG208)=0),"",$AG208+ROW()/1000000)</f>
      </c>
      <c r="AL208" t="str">
        <f>IF($A208="","",INDEX(games!$J:$J,ROW())&amp;"")</f>
      </c>
    </row>
    <row r="209">
      <c r="A209" t="str">
        <f>IF(TRIM(INDEX(games!$A:$A,ROW()))="","",TRIM(INDEX(games!$A:$A,ROW())))</f>
      </c>
      <c r="B209">
        <f>IF(OR($A209="",INDEX(games!$B:$B,ROW())=""),"",INDEX(games!$B:$B,ROW()))</f>
      </c>
      <c r="C209" t="str">
        <f>IF(OR($A209="",INDEX(games!$C:$C,ROW())=""),"",INDEX(games!$C:$C,ROW()))</f>
      </c>
      <c r="D209">
        <f>IF($A209="","",COUNTIF($W$2:$W$2500,$A209)+COUNTIF($X$2:$X$2500,$A209))</f>
      </c>
      <c r="E209">
        <f>IF($A209="","",IFERROR(MATCH($C209,$R$2:$R$5,0),0))</f>
      </c>
      <c r="F209">
        <f>IF($A209="","",MOD(ROW(),34))</f>
      </c>
      <c r="G209">
        <f>IF($A209="",NA(),IF($C209="Action",$B209,NA()))</f>
      </c>
      <c r="H209">
        <f>IF($A209="",NA(),IF($C209="Action",1+$F209*0.023,NA()))</f>
      </c>
      <c r="I209">
        <f>IF($A209="",NA(),IF($C209="Strategy",$B209,NA()))</f>
      </c>
      <c r="J209">
        <f>IF($A209="",NA(),IF($C209="Strategy",2+$F209*0.023,NA()))</f>
      </c>
      <c r="K209">
        <f>IF($A209="",NA(),IF($C209="Deckbuilder",$B209,NA()))</f>
      </c>
      <c r="L209">
        <f>IF($A209="",NA(),IF($C209="Deckbuilder",3+$F209*0.023,NA()))</f>
      </c>
      <c r="M209">
        <f>IF($A209="",NA(),IF($C209="Traditional",$B209,NA()))</f>
      </c>
      <c r="N209">
        <f>IF($A209="",NA(),IF($C209="Traditional",4+$F209*0.023,NA()))</f>
      </c>
      <c r="O209">
        <f>IF($A209="","",$D209+ROW()/1000000)</f>
      </c>
      <c r="P209" t="str">
        <f>IF(OR($A209="",INDEX(games!$H:$H,ROW())=""),"",INDEX(games!$H:$H,ROW()))</f>
      </c>
      <c r="Q209">
        <f>IF(OR($A209="",$P209&lt;&gt;"Yes"),"",$D209+ROW()/1000000)</f>
      </c>
      <c r="T209">
        <f>IF($Y209="","",INDEX($B$2:$B$1500,$Y209))</f>
      </c>
      <c r="U209">
        <f>IF($Z209="","",INDEX($B$2:$B$1500,$Z209))</f>
      </c>
      <c r="V209">
        <f>IF(OR($T209="",$U209=""),"",$U209-$T209)</f>
      </c>
      <c r="W209" t="str">
        <f>IF(TRIM(INDEX(connections!$A:$A,ROW()))="","",TRIM(INDEX(connections!$A:$A,ROW())))</f>
      </c>
      <c r="X209" t="str">
        <f>IF($W209="","",TRIM(INDEX(connections!$B:$B,ROW())))</f>
      </c>
      <c r="Y209">
        <f>IF($W209="","",IFERROR(MATCH($W209,$A$2:$A$1500,0),""))</f>
      </c>
      <c r="Z209">
        <f>IF($X209="","",IFERROR(MATCH($X209,$A$2:$A$1500,0),""))</f>
      </c>
      <c r="AA209" t="str">
        <f>IF($Y209="","",INDEX($P$2:$P$1500,$Y209))</f>
      </c>
      <c r="AB209" t="str">
        <f>IF($Z209="","",INDEX($P$2:$P$1500,$Z209))</f>
      </c>
      <c r="AC209">
        <f>IF(AND($AA209="Yes",$AB209="Yes"),1,"")</f>
      </c>
      <c r="AD209">
        <f>IF(OR($Y209="",$Z209=""),"",IF(INDEX($C$2:$C$1500,$Y209)=INDEX($C$2:$C$1500,$Z209),0,1))</f>
      </c>
      <c r="AE209">
        <f>IF($AC209&lt;&gt;1,"",IF(AND(INDEX($AG$2:$AG$1500,$Y209)=1,INDEX($AG$2:$AG$1500,$Z209)=1),1,""))</f>
      </c>
      <c r="AG209">
        <f>IF($A209="","",COUNTIFS($W$2:$W$2500,$A209,$AB$2:$AB$2500,"Yes")+COUNTIFS($X$2:$X$2500,$A209,$AA$2:$AA$2500,"Yes"))</f>
      </c>
      <c r="AH209" t="str">
        <f>IF(OR($P209&lt;&gt;"Yes",N($AG209)=0),"",IF(AND($AG209=1,COUNTIFS($W$2:$W$2500,$A209,$AE$2:$AE$2500,1)+COUNTIFS($X$2:$X$2500,$A209,$AE$2:$AE$2500,1)&gt;0),"","Yes"))</f>
      </c>
      <c r="AI209">
        <f>IF($AH209="Yes",$AG209,"")</f>
      </c>
      <c r="AJ209">
        <f>IF($AI209="","",$AI209+ROW()/1000000)</f>
      </c>
      <c r="AK209">
        <f>IF(OR($A209="",$P209="Yes",N($AG209)=0),"",$AG209+ROW()/1000000)</f>
      </c>
      <c r="AL209" t="str">
        <f>IF($A209="","",INDEX(games!$J:$J,ROW())&amp;"")</f>
      </c>
    </row>
    <row r="210">
      <c r="A210" t="str">
        <f>IF(TRIM(INDEX(games!$A:$A,ROW()))="","",TRIM(INDEX(games!$A:$A,ROW())))</f>
      </c>
      <c r="B210">
        <f>IF(OR($A210="",INDEX(games!$B:$B,ROW())=""),"",INDEX(games!$B:$B,ROW()))</f>
      </c>
      <c r="C210" t="str">
        <f>IF(OR($A210="",INDEX(games!$C:$C,ROW())=""),"",INDEX(games!$C:$C,ROW()))</f>
      </c>
      <c r="D210">
        <f>IF($A210="","",COUNTIF($W$2:$W$2500,$A210)+COUNTIF($X$2:$X$2500,$A210))</f>
      </c>
      <c r="E210">
        <f>IF($A210="","",IFERROR(MATCH($C210,$R$2:$R$5,0),0))</f>
      </c>
      <c r="F210">
        <f>IF($A210="","",MOD(ROW(),34))</f>
      </c>
      <c r="G210">
        <f>IF($A210="",NA(),IF($C210="Action",$B210,NA()))</f>
      </c>
      <c r="H210">
        <f>IF($A210="",NA(),IF($C210="Action",1+$F210*0.023,NA()))</f>
      </c>
      <c r="I210">
        <f>IF($A210="",NA(),IF($C210="Strategy",$B210,NA()))</f>
      </c>
      <c r="J210">
        <f>IF($A210="",NA(),IF($C210="Strategy",2+$F210*0.023,NA()))</f>
      </c>
      <c r="K210">
        <f>IF($A210="",NA(),IF($C210="Deckbuilder",$B210,NA()))</f>
      </c>
      <c r="L210">
        <f>IF($A210="",NA(),IF($C210="Deckbuilder",3+$F210*0.023,NA()))</f>
      </c>
      <c r="M210">
        <f>IF($A210="",NA(),IF($C210="Traditional",$B210,NA()))</f>
      </c>
      <c r="N210">
        <f>IF($A210="",NA(),IF($C210="Traditional",4+$F210*0.023,NA()))</f>
      </c>
      <c r="O210">
        <f>IF($A210="","",$D210+ROW()/1000000)</f>
      </c>
      <c r="P210" t="str">
        <f>IF(OR($A210="",INDEX(games!$H:$H,ROW())=""),"",INDEX(games!$H:$H,ROW()))</f>
      </c>
      <c r="Q210">
        <f>IF(OR($A210="",$P210&lt;&gt;"Yes"),"",$D210+ROW()/1000000)</f>
      </c>
      <c r="T210">
        <f>IF($Y210="","",INDEX($B$2:$B$1500,$Y210))</f>
      </c>
      <c r="U210">
        <f>IF($Z210="","",INDEX($B$2:$B$1500,$Z210))</f>
      </c>
      <c r="V210">
        <f>IF(OR($T210="",$U210=""),"",$U210-$T210)</f>
      </c>
      <c r="W210" t="str">
        <f>IF(TRIM(INDEX(connections!$A:$A,ROW()))="","",TRIM(INDEX(connections!$A:$A,ROW())))</f>
      </c>
      <c r="X210" t="str">
        <f>IF($W210="","",TRIM(INDEX(connections!$B:$B,ROW())))</f>
      </c>
      <c r="Y210">
        <f>IF($W210="","",IFERROR(MATCH($W210,$A$2:$A$1500,0),""))</f>
      </c>
      <c r="Z210">
        <f>IF($X210="","",IFERROR(MATCH($X210,$A$2:$A$1500,0),""))</f>
      </c>
      <c r="AA210" t="str">
        <f>IF($Y210="","",INDEX($P$2:$P$1500,$Y210))</f>
      </c>
      <c r="AB210" t="str">
        <f>IF($Z210="","",INDEX($P$2:$P$1500,$Z210))</f>
      </c>
      <c r="AC210">
        <f>IF(AND($AA210="Yes",$AB210="Yes"),1,"")</f>
      </c>
      <c r="AD210">
        <f>IF(OR($Y210="",$Z210=""),"",IF(INDEX($C$2:$C$1500,$Y210)=INDEX($C$2:$C$1500,$Z210),0,1))</f>
      </c>
      <c r="AE210">
        <f>IF($AC210&lt;&gt;1,"",IF(AND(INDEX($AG$2:$AG$1500,$Y210)=1,INDEX($AG$2:$AG$1500,$Z210)=1),1,""))</f>
      </c>
      <c r="AG210">
        <f>IF($A210="","",COUNTIFS($W$2:$W$2500,$A210,$AB$2:$AB$2500,"Yes")+COUNTIFS($X$2:$X$2500,$A210,$AA$2:$AA$2500,"Yes"))</f>
      </c>
      <c r="AH210" t="str">
        <f>IF(OR($P210&lt;&gt;"Yes",N($AG210)=0),"",IF(AND($AG210=1,COUNTIFS($W$2:$W$2500,$A210,$AE$2:$AE$2500,1)+COUNTIFS($X$2:$X$2500,$A210,$AE$2:$AE$2500,1)&gt;0),"","Yes"))</f>
      </c>
      <c r="AI210">
        <f>IF($AH210="Yes",$AG210,"")</f>
      </c>
      <c r="AJ210">
        <f>IF($AI210="","",$AI210+ROW()/1000000)</f>
      </c>
      <c r="AK210">
        <f>IF(OR($A210="",$P210="Yes",N($AG210)=0),"",$AG210+ROW()/1000000)</f>
      </c>
      <c r="AL210" t="str">
        <f>IF($A210="","",INDEX(games!$J:$J,ROW())&amp;"")</f>
      </c>
    </row>
    <row r="211">
      <c r="A211" t="str">
        <f>IF(TRIM(INDEX(games!$A:$A,ROW()))="","",TRIM(INDEX(games!$A:$A,ROW())))</f>
      </c>
      <c r="B211">
        <f>IF(OR($A211="",INDEX(games!$B:$B,ROW())=""),"",INDEX(games!$B:$B,ROW()))</f>
      </c>
      <c r="C211" t="str">
        <f>IF(OR($A211="",INDEX(games!$C:$C,ROW())=""),"",INDEX(games!$C:$C,ROW()))</f>
      </c>
      <c r="D211">
        <f>IF($A211="","",COUNTIF($W$2:$W$2500,$A211)+COUNTIF($X$2:$X$2500,$A211))</f>
      </c>
      <c r="E211">
        <f>IF($A211="","",IFERROR(MATCH($C211,$R$2:$R$5,0),0))</f>
      </c>
      <c r="F211">
        <f>IF($A211="","",MOD(ROW(),34))</f>
      </c>
      <c r="G211">
        <f>IF($A211="",NA(),IF($C211="Action",$B211,NA()))</f>
      </c>
      <c r="H211">
        <f>IF($A211="",NA(),IF($C211="Action",1+$F211*0.023,NA()))</f>
      </c>
      <c r="I211">
        <f>IF($A211="",NA(),IF($C211="Strategy",$B211,NA()))</f>
      </c>
      <c r="J211">
        <f>IF($A211="",NA(),IF($C211="Strategy",2+$F211*0.023,NA()))</f>
      </c>
      <c r="K211">
        <f>IF($A211="",NA(),IF($C211="Deckbuilder",$B211,NA()))</f>
      </c>
      <c r="L211">
        <f>IF($A211="",NA(),IF($C211="Deckbuilder",3+$F211*0.023,NA()))</f>
      </c>
      <c r="M211">
        <f>IF($A211="",NA(),IF($C211="Traditional",$B211,NA()))</f>
      </c>
      <c r="N211">
        <f>IF($A211="",NA(),IF($C211="Traditional",4+$F211*0.023,NA()))</f>
      </c>
      <c r="O211">
        <f>IF($A211="","",$D211+ROW()/1000000)</f>
      </c>
      <c r="P211" t="str">
        <f>IF(OR($A211="",INDEX(games!$H:$H,ROW())=""),"",INDEX(games!$H:$H,ROW()))</f>
      </c>
      <c r="Q211">
        <f>IF(OR($A211="",$P211&lt;&gt;"Yes"),"",$D211+ROW()/1000000)</f>
      </c>
      <c r="T211">
        <f>IF($Y211="","",INDEX($B$2:$B$1500,$Y211))</f>
      </c>
      <c r="U211">
        <f>IF($Z211="","",INDEX($B$2:$B$1500,$Z211))</f>
      </c>
      <c r="V211">
        <f>IF(OR($T211="",$U211=""),"",$U211-$T211)</f>
      </c>
      <c r="W211" t="str">
        <f>IF(TRIM(INDEX(connections!$A:$A,ROW()))="","",TRIM(INDEX(connections!$A:$A,ROW())))</f>
      </c>
      <c r="X211" t="str">
        <f>IF($W211="","",TRIM(INDEX(connections!$B:$B,ROW())))</f>
      </c>
      <c r="Y211">
        <f>IF($W211="","",IFERROR(MATCH($W211,$A$2:$A$1500,0),""))</f>
      </c>
      <c r="Z211">
        <f>IF($X211="","",IFERROR(MATCH($X211,$A$2:$A$1500,0),""))</f>
      </c>
      <c r="AA211" t="str">
        <f>IF($Y211="","",INDEX($P$2:$P$1500,$Y211))</f>
      </c>
      <c r="AB211" t="str">
        <f>IF($Z211="","",INDEX($P$2:$P$1500,$Z211))</f>
      </c>
      <c r="AC211">
        <f>IF(AND($AA211="Yes",$AB211="Yes"),1,"")</f>
      </c>
      <c r="AD211">
        <f>IF(OR($Y211="",$Z211=""),"",IF(INDEX($C$2:$C$1500,$Y211)=INDEX($C$2:$C$1500,$Z211),0,1))</f>
      </c>
      <c r="AE211">
        <f>IF($AC211&lt;&gt;1,"",IF(AND(INDEX($AG$2:$AG$1500,$Y211)=1,INDEX($AG$2:$AG$1500,$Z211)=1),1,""))</f>
      </c>
      <c r="AG211">
        <f>IF($A211="","",COUNTIFS($W$2:$W$2500,$A211,$AB$2:$AB$2500,"Yes")+COUNTIFS($X$2:$X$2500,$A211,$AA$2:$AA$2500,"Yes"))</f>
      </c>
      <c r="AH211" t="str">
        <f>IF(OR($P211&lt;&gt;"Yes",N($AG211)=0),"",IF(AND($AG211=1,COUNTIFS($W$2:$W$2500,$A211,$AE$2:$AE$2500,1)+COUNTIFS($X$2:$X$2500,$A211,$AE$2:$AE$2500,1)&gt;0),"","Yes"))</f>
      </c>
      <c r="AI211">
        <f>IF($AH211="Yes",$AG211,"")</f>
      </c>
      <c r="AJ211">
        <f>IF($AI211="","",$AI211+ROW()/1000000)</f>
      </c>
      <c r="AK211">
        <f>IF(OR($A211="",$P211="Yes",N($AG211)=0),"",$AG211+ROW()/1000000)</f>
      </c>
      <c r="AL211" t="str">
        <f>IF($A211="","",INDEX(games!$J:$J,ROW())&amp;"")</f>
      </c>
    </row>
    <row r="212">
      <c r="A212" t="str">
        <f>IF(TRIM(INDEX(games!$A:$A,ROW()))="","",TRIM(INDEX(games!$A:$A,ROW())))</f>
      </c>
      <c r="B212">
        <f>IF(OR($A212="",INDEX(games!$B:$B,ROW())=""),"",INDEX(games!$B:$B,ROW()))</f>
      </c>
      <c r="C212" t="str">
        <f>IF(OR($A212="",INDEX(games!$C:$C,ROW())=""),"",INDEX(games!$C:$C,ROW()))</f>
      </c>
      <c r="D212">
        <f>IF($A212="","",COUNTIF($W$2:$W$2500,$A212)+COUNTIF($X$2:$X$2500,$A212))</f>
      </c>
      <c r="E212">
        <f>IF($A212="","",IFERROR(MATCH($C212,$R$2:$R$5,0),0))</f>
      </c>
      <c r="F212">
        <f>IF($A212="","",MOD(ROW(),34))</f>
      </c>
      <c r="G212">
        <f>IF($A212="",NA(),IF($C212="Action",$B212,NA()))</f>
      </c>
      <c r="H212">
        <f>IF($A212="",NA(),IF($C212="Action",1+$F212*0.023,NA()))</f>
      </c>
      <c r="I212">
        <f>IF($A212="",NA(),IF($C212="Strategy",$B212,NA()))</f>
      </c>
      <c r="J212">
        <f>IF($A212="",NA(),IF($C212="Strategy",2+$F212*0.023,NA()))</f>
      </c>
      <c r="K212">
        <f>IF($A212="",NA(),IF($C212="Deckbuilder",$B212,NA()))</f>
      </c>
      <c r="L212">
        <f>IF($A212="",NA(),IF($C212="Deckbuilder",3+$F212*0.023,NA()))</f>
      </c>
      <c r="M212">
        <f>IF($A212="",NA(),IF($C212="Traditional",$B212,NA()))</f>
      </c>
      <c r="N212">
        <f>IF($A212="",NA(),IF($C212="Traditional",4+$F212*0.023,NA()))</f>
      </c>
      <c r="O212">
        <f>IF($A212="","",$D212+ROW()/1000000)</f>
      </c>
      <c r="P212" t="str">
        <f>IF(OR($A212="",INDEX(games!$H:$H,ROW())=""),"",INDEX(games!$H:$H,ROW()))</f>
      </c>
      <c r="Q212">
        <f>IF(OR($A212="",$P212&lt;&gt;"Yes"),"",$D212+ROW()/1000000)</f>
      </c>
      <c r="T212">
        <f>IF($Y212="","",INDEX($B$2:$B$1500,$Y212))</f>
      </c>
      <c r="U212">
        <f>IF($Z212="","",INDEX($B$2:$B$1500,$Z212))</f>
      </c>
      <c r="V212">
        <f>IF(OR($T212="",$U212=""),"",$U212-$T212)</f>
      </c>
      <c r="W212" t="str">
        <f>IF(TRIM(INDEX(connections!$A:$A,ROW()))="","",TRIM(INDEX(connections!$A:$A,ROW())))</f>
      </c>
      <c r="X212" t="str">
        <f>IF($W212="","",TRIM(INDEX(connections!$B:$B,ROW())))</f>
      </c>
      <c r="Y212">
        <f>IF($W212="","",IFERROR(MATCH($W212,$A$2:$A$1500,0),""))</f>
      </c>
      <c r="Z212">
        <f>IF($X212="","",IFERROR(MATCH($X212,$A$2:$A$1500,0),""))</f>
      </c>
      <c r="AA212" t="str">
        <f>IF($Y212="","",INDEX($P$2:$P$1500,$Y212))</f>
      </c>
      <c r="AB212" t="str">
        <f>IF($Z212="","",INDEX($P$2:$P$1500,$Z212))</f>
      </c>
      <c r="AC212">
        <f>IF(AND($AA212="Yes",$AB212="Yes"),1,"")</f>
      </c>
      <c r="AD212">
        <f>IF(OR($Y212="",$Z212=""),"",IF(INDEX($C$2:$C$1500,$Y212)=INDEX($C$2:$C$1500,$Z212),0,1))</f>
      </c>
      <c r="AE212">
        <f>IF($AC212&lt;&gt;1,"",IF(AND(INDEX($AG$2:$AG$1500,$Y212)=1,INDEX($AG$2:$AG$1500,$Z212)=1),1,""))</f>
      </c>
      <c r="AG212">
        <f>IF($A212="","",COUNTIFS($W$2:$W$2500,$A212,$AB$2:$AB$2500,"Yes")+COUNTIFS($X$2:$X$2500,$A212,$AA$2:$AA$2500,"Yes"))</f>
      </c>
      <c r="AH212" t="str">
        <f>IF(OR($P212&lt;&gt;"Yes",N($AG212)=0),"",IF(AND($AG212=1,COUNTIFS($W$2:$W$2500,$A212,$AE$2:$AE$2500,1)+COUNTIFS($X$2:$X$2500,$A212,$AE$2:$AE$2500,1)&gt;0),"","Yes"))</f>
      </c>
      <c r="AI212">
        <f>IF($AH212="Yes",$AG212,"")</f>
      </c>
      <c r="AJ212">
        <f>IF($AI212="","",$AI212+ROW()/1000000)</f>
      </c>
      <c r="AK212">
        <f>IF(OR($A212="",$P212="Yes",N($AG212)=0),"",$AG212+ROW()/1000000)</f>
      </c>
      <c r="AL212" t="str">
        <f>IF($A212="","",INDEX(games!$J:$J,ROW())&amp;"")</f>
      </c>
    </row>
    <row r="213">
      <c r="A213" t="str">
        <f>IF(TRIM(INDEX(games!$A:$A,ROW()))="","",TRIM(INDEX(games!$A:$A,ROW())))</f>
      </c>
      <c r="B213">
        <f>IF(OR($A213="",INDEX(games!$B:$B,ROW())=""),"",INDEX(games!$B:$B,ROW()))</f>
      </c>
      <c r="C213" t="str">
        <f>IF(OR($A213="",INDEX(games!$C:$C,ROW())=""),"",INDEX(games!$C:$C,ROW()))</f>
      </c>
      <c r="D213">
        <f>IF($A213="","",COUNTIF($W$2:$W$2500,$A213)+COUNTIF($X$2:$X$2500,$A213))</f>
      </c>
      <c r="E213">
        <f>IF($A213="","",IFERROR(MATCH($C213,$R$2:$R$5,0),0))</f>
      </c>
      <c r="F213">
        <f>IF($A213="","",MOD(ROW(),34))</f>
      </c>
      <c r="G213">
        <f>IF($A213="",NA(),IF($C213="Action",$B213,NA()))</f>
      </c>
      <c r="H213">
        <f>IF($A213="",NA(),IF($C213="Action",1+$F213*0.023,NA()))</f>
      </c>
      <c r="I213">
        <f>IF($A213="",NA(),IF($C213="Strategy",$B213,NA()))</f>
      </c>
      <c r="J213">
        <f>IF($A213="",NA(),IF($C213="Strategy",2+$F213*0.023,NA()))</f>
      </c>
      <c r="K213">
        <f>IF($A213="",NA(),IF($C213="Deckbuilder",$B213,NA()))</f>
      </c>
      <c r="L213">
        <f>IF($A213="",NA(),IF($C213="Deckbuilder",3+$F213*0.023,NA()))</f>
      </c>
      <c r="M213">
        <f>IF($A213="",NA(),IF($C213="Traditional",$B213,NA()))</f>
      </c>
      <c r="N213">
        <f>IF($A213="",NA(),IF($C213="Traditional",4+$F213*0.023,NA()))</f>
      </c>
      <c r="O213">
        <f>IF($A213="","",$D213+ROW()/1000000)</f>
      </c>
      <c r="P213" t="str">
        <f>IF(OR($A213="",INDEX(games!$H:$H,ROW())=""),"",INDEX(games!$H:$H,ROW()))</f>
      </c>
      <c r="Q213">
        <f>IF(OR($A213="",$P213&lt;&gt;"Yes"),"",$D213+ROW()/1000000)</f>
      </c>
      <c r="T213">
        <f>IF($Y213="","",INDEX($B$2:$B$1500,$Y213))</f>
      </c>
      <c r="U213">
        <f>IF($Z213="","",INDEX($B$2:$B$1500,$Z213))</f>
      </c>
      <c r="V213">
        <f>IF(OR($T213="",$U213=""),"",$U213-$T213)</f>
      </c>
      <c r="W213" t="str">
        <f>IF(TRIM(INDEX(connections!$A:$A,ROW()))="","",TRIM(INDEX(connections!$A:$A,ROW())))</f>
      </c>
      <c r="X213" t="str">
        <f>IF($W213="","",TRIM(INDEX(connections!$B:$B,ROW())))</f>
      </c>
      <c r="Y213">
        <f>IF($W213="","",IFERROR(MATCH($W213,$A$2:$A$1500,0),""))</f>
      </c>
      <c r="Z213">
        <f>IF($X213="","",IFERROR(MATCH($X213,$A$2:$A$1500,0),""))</f>
      </c>
      <c r="AA213" t="str">
        <f>IF($Y213="","",INDEX($P$2:$P$1500,$Y213))</f>
      </c>
      <c r="AB213" t="str">
        <f>IF($Z213="","",INDEX($P$2:$P$1500,$Z213))</f>
      </c>
      <c r="AC213">
        <f>IF(AND($AA213="Yes",$AB213="Yes"),1,"")</f>
      </c>
      <c r="AD213">
        <f>IF(OR($Y213="",$Z213=""),"",IF(INDEX($C$2:$C$1500,$Y213)=INDEX($C$2:$C$1500,$Z213),0,1))</f>
      </c>
      <c r="AE213">
        <f>IF($AC213&lt;&gt;1,"",IF(AND(INDEX($AG$2:$AG$1500,$Y213)=1,INDEX($AG$2:$AG$1500,$Z213)=1),1,""))</f>
      </c>
      <c r="AG213">
        <f>IF($A213="","",COUNTIFS($W$2:$W$2500,$A213,$AB$2:$AB$2500,"Yes")+COUNTIFS($X$2:$X$2500,$A213,$AA$2:$AA$2500,"Yes"))</f>
      </c>
      <c r="AH213" t="str">
        <f>IF(OR($P213&lt;&gt;"Yes",N($AG213)=0),"",IF(AND($AG213=1,COUNTIFS($W$2:$W$2500,$A213,$AE$2:$AE$2500,1)+COUNTIFS($X$2:$X$2500,$A213,$AE$2:$AE$2500,1)&gt;0),"","Yes"))</f>
      </c>
      <c r="AI213">
        <f>IF($AH213="Yes",$AG213,"")</f>
      </c>
      <c r="AJ213">
        <f>IF($AI213="","",$AI213+ROW()/1000000)</f>
      </c>
      <c r="AK213">
        <f>IF(OR($A213="",$P213="Yes",N($AG213)=0),"",$AG213+ROW()/1000000)</f>
      </c>
      <c r="AL213" t="str">
        <f>IF($A213="","",INDEX(games!$J:$J,ROW())&amp;"")</f>
      </c>
    </row>
    <row r="214">
      <c r="A214" t="str">
        <f>IF(TRIM(INDEX(games!$A:$A,ROW()))="","",TRIM(INDEX(games!$A:$A,ROW())))</f>
      </c>
      <c r="B214">
        <f>IF(OR($A214="",INDEX(games!$B:$B,ROW())=""),"",INDEX(games!$B:$B,ROW()))</f>
      </c>
      <c r="C214" t="str">
        <f>IF(OR($A214="",INDEX(games!$C:$C,ROW())=""),"",INDEX(games!$C:$C,ROW()))</f>
      </c>
      <c r="D214">
        <f>IF($A214="","",COUNTIF($W$2:$W$2500,$A214)+COUNTIF($X$2:$X$2500,$A214))</f>
      </c>
      <c r="E214">
        <f>IF($A214="","",IFERROR(MATCH($C214,$R$2:$R$5,0),0))</f>
      </c>
      <c r="F214">
        <f>IF($A214="","",MOD(ROW(),34))</f>
      </c>
      <c r="G214">
        <f>IF($A214="",NA(),IF($C214="Action",$B214,NA()))</f>
      </c>
      <c r="H214">
        <f>IF($A214="",NA(),IF($C214="Action",1+$F214*0.023,NA()))</f>
      </c>
      <c r="I214">
        <f>IF($A214="",NA(),IF($C214="Strategy",$B214,NA()))</f>
      </c>
      <c r="J214">
        <f>IF($A214="",NA(),IF($C214="Strategy",2+$F214*0.023,NA()))</f>
      </c>
      <c r="K214">
        <f>IF($A214="",NA(),IF($C214="Deckbuilder",$B214,NA()))</f>
      </c>
      <c r="L214">
        <f>IF($A214="",NA(),IF($C214="Deckbuilder",3+$F214*0.023,NA()))</f>
      </c>
      <c r="M214">
        <f>IF($A214="",NA(),IF($C214="Traditional",$B214,NA()))</f>
      </c>
      <c r="N214">
        <f>IF($A214="",NA(),IF($C214="Traditional",4+$F214*0.023,NA()))</f>
      </c>
      <c r="O214">
        <f>IF($A214="","",$D214+ROW()/1000000)</f>
      </c>
      <c r="P214" t="str">
        <f>IF(OR($A214="",INDEX(games!$H:$H,ROW())=""),"",INDEX(games!$H:$H,ROW()))</f>
      </c>
      <c r="Q214">
        <f>IF(OR($A214="",$P214&lt;&gt;"Yes"),"",$D214+ROW()/1000000)</f>
      </c>
      <c r="T214">
        <f>IF($Y214="","",INDEX($B$2:$B$1500,$Y214))</f>
      </c>
      <c r="U214">
        <f>IF($Z214="","",INDEX($B$2:$B$1500,$Z214))</f>
      </c>
      <c r="V214">
        <f>IF(OR($T214="",$U214=""),"",$U214-$T214)</f>
      </c>
      <c r="W214" t="str">
        <f>IF(TRIM(INDEX(connections!$A:$A,ROW()))="","",TRIM(INDEX(connections!$A:$A,ROW())))</f>
      </c>
      <c r="X214" t="str">
        <f>IF($W214="","",TRIM(INDEX(connections!$B:$B,ROW())))</f>
      </c>
      <c r="Y214">
        <f>IF($W214="","",IFERROR(MATCH($W214,$A$2:$A$1500,0),""))</f>
      </c>
      <c r="Z214">
        <f>IF($X214="","",IFERROR(MATCH($X214,$A$2:$A$1500,0),""))</f>
      </c>
      <c r="AA214" t="str">
        <f>IF($Y214="","",INDEX($P$2:$P$1500,$Y214))</f>
      </c>
      <c r="AB214" t="str">
        <f>IF($Z214="","",INDEX($P$2:$P$1500,$Z214))</f>
      </c>
      <c r="AC214">
        <f>IF(AND($AA214="Yes",$AB214="Yes"),1,"")</f>
      </c>
      <c r="AD214">
        <f>IF(OR($Y214="",$Z214=""),"",IF(INDEX($C$2:$C$1500,$Y214)=INDEX($C$2:$C$1500,$Z214),0,1))</f>
      </c>
      <c r="AE214">
        <f>IF($AC214&lt;&gt;1,"",IF(AND(INDEX($AG$2:$AG$1500,$Y214)=1,INDEX($AG$2:$AG$1500,$Z214)=1),1,""))</f>
      </c>
      <c r="AG214">
        <f>IF($A214="","",COUNTIFS($W$2:$W$2500,$A214,$AB$2:$AB$2500,"Yes")+COUNTIFS($X$2:$X$2500,$A214,$AA$2:$AA$2500,"Yes"))</f>
      </c>
      <c r="AH214" t="str">
        <f>IF(OR($P214&lt;&gt;"Yes",N($AG214)=0),"",IF(AND($AG214=1,COUNTIFS($W$2:$W$2500,$A214,$AE$2:$AE$2500,1)+COUNTIFS($X$2:$X$2500,$A214,$AE$2:$AE$2500,1)&gt;0),"","Yes"))</f>
      </c>
      <c r="AI214">
        <f>IF($AH214="Yes",$AG214,"")</f>
      </c>
      <c r="AJ214">
        <f>IF($AI214="","",$AI214+ROW()/1000000)</f>
      </c>
      <c r="AK214">
        <f>IF(OR($A214="",$P214="Yes",N($AG214)=0),"",$AG214+ROW()/1000000)</f>
      </c>
      <c r="AL214" t="str">
        <f>IF($A214="","",INDEX(games!$J:$J,ROW())&amp;"")</f>
      </c>
    </row>
    <row r="215">
      <c r="A215" t="str">
        <f>IF(TRIM(INDEX(games!$A:$A,ROW()))="","",TRIM(INDEX(games!$A:$A,ROW())))</f>
      </c>
      <c r="B215">
        <f>IF(OR($A215="",INDEX(games!$B:$B,ROW())=""),"",INDEX(games!$B:$B,ROW()))</f>
      </c>
      <c r="C215" t="str">
        <f>IF(OR($A215="",INDEX(games!$C:$C,ROW())=""),"",INDEX(games!$C:$C,ROW()))</f>
      </c>
      <c r="D215">
        <f>IF($A215="","",COUNTIF($W$2:$W$2500,$A215)+COUNTIF($X$2:$X$2500,$A215))</f>
      </c>
      <c r="E215">
        <f>IF($A215="","",IFERROR(MATCH($C215,$R$2:$R$5,0),0))</f>
      </c>
      <c r="F215">
        <f>IF($A215="","",MOD(ROW(),34))</f>
      </c>
      <c r="G215">
        <f>IF($A215="",NA(),IF($C215="Action",$B215,NA()))</f>
      </c>
      <c r="H215">
        <f>IF($A215="",NA(),IF($C215="Action",1+$F215*0.023,NA()))</f>
      </c>
      <c r="I215">
        <f>IF($A215="",NA(),IF($C215="Strategy",$B215,NA()))</f>
      </c>
      <c r="J215">
        <f>IF($A215="",NA(),IF($C215="Strategy",2+$F215*0.023,NA()))</f>
      </c>
      <c r="K215">
        <f>IF($A215="",NA(),IF($C215="Deckbuilder",$B215,NA()))</f>
      </c>
      <c r="L215">
        <f>IF($A215="",NA(),IF($C215="Deckbuilder",3+$F215*0.023,NA()))</f>
      </c>
      <c r="M215">
        <f>IF($A215="",NA(),IF($C215="Traditional",$B215,NA()))</f>
      </c>
      <c r="N215">
        <f>IF($A215="",NA(),IF($C215="Traditional",4+$F215*0.023,NA()))</f>
      </c>
      <c r="O215">
        <f>IF($A215="","",$D215+ROW()/1000000)</f>
      </c>
      <c r="P215" t="str">
        <f>IF(OR($A215="",INDEX(games!$H:$H,ROW())=""),"",INDEX(games!$H:$H,ROW()))</f>
      </c>
      <c r="Q215">
        <f>IF(OR($A215="",$P215&lt;&gt;"Yes"),"",$D215+ROW()/1000000)</f>
      </c>
      <c r="T215">
        <f>IF($Y215="","",INDEX($B$2:$B$1500,$Y215))</f>
      </c>
      <c r="U215">
        <f>IF($Z215="","",INDEX($B$2:$B$1500,$Z215))</f>
      </c>
      <c r="V215">
        <f>IF(OR($T215="",$U215=""),"",$U215-$T215)</f>
      </c>
      <c r="W215" t="str">
        <f>IF(TRIM(INDEX(connections!$A:$A,ROW()))="","",TRIM(INDEX(connections!$A:$A,ROW())))</f>
      </c>
      <c r="X215" t="str">
        <f>IF($W215="","",TRIM(INDEX(connections!$B:$B,ROW())))</f>
      </c>
      <c r="Y215">
        <f>IF($W215="","",IFERROR(MATCH($W215,$A$2:$A$1500,0),""))</f>
      </c>
      <c r="Z215">
        <f>IF($X215="","",IFERROR(MATCH($X215,$A$2:$A$1500,0),""))</f>
      </c>
      <c r="AA215" t="str">
        <f>IF($Y215="","",INDEX($P$2:$P$1500,$Y215))</f>
      </c>
      <c r="AB215" t="str">
        <f>IF($Z215="","",INDEX($P$2:$P$1500,$Z215))</f>
      </c>
      <c r="AC215">
        <f>IF(AND($AA215="Yes",$AB215="Yes"),1,"")</f>
      </c>
      <c r="AD215">
        <f>IF(OR($Y215="",$Z215=""),"",IF(INDEX($C$2:$C$1500,$Y215)=INDEX($C$2:$C$1500,$Z215),0,1))</f>
      </c>
      <c r="AE215">
        <f>IF($AC215&lt;&gt;1,"",IF(AND(INDEX($AG$2:$AG$1500,$Y215)=1,INDEX($AG$2:$AG$1500,$Z215)=1),1,""))</f>
      </c>
      <c r="AG215">
        <f>IF($A215="","",COUNTIFS($W$2:$W$2500,$A215,$AB$2:$AB$2500,"Yes")+COUNTIFS($X$2:$X$2500,$A215,$AA$2:$AA$2500,"Yes"))</f>
      </c>
      <c r="AH215" t="str">
        <f>IF(OR($P215&lt;&gt;"Yes",N($AG215)=0),"",IF(AND($AG215=1,COUNTIFS($W$2:$W$2500,$A215,$AE$2:$AE$2500,1)+COUNTIFS($X$2:$X$2500,$A215,$AE$2:$AE$2500,1)&gt;0),"","Yes"))</f>
      </c>
      <c r="AI215">
        <f>IF($AH215="Yes",$AG215,"")</f>
      </c>
      <c r="AJ215">
        <f>IF($AI215="","",$AI215+ROW()/1000000)</f>
      </c>
      <c r="AK215">
        <f>IF(OR($A215="",$P215="Yes",N($AG215)=0),"",$AG215+ROW()/1000000)</f>
      </c>
      <c r="AL215" t="str">
        <f>IF($A215="","",INDEX(games!$J:$J,ROW())&amp;"")</f>
      </c>
    </row>
    <row r="216">
      <c r="A216" t="str">
        <f>IF(TRIM(INDEX(games!$A:$A,ROW()))="","",TRIM(INDEX(games!$A:$A,ROW())))</f>
      </c>
      <c r="B216">
        <f>IF(OR($A216="",INDEX(games!$B:$B,ROW())=""),"",INDEX(games!$B:$B,ROW()))</f>
      </c>
      <c r="C216" t="str">
        <f>IF(OR($A216="",INDEX(games!$C:$C,ROW())=""),"",INDEX(games!$C:$C,ROW()))</f>
      </c>
      <c r="D216">
        <f>IF($A216="","",COUNTIF($W$2:$W$2500,$A216)+COUNTIF($X$2:$X$2500,$A216))</f>
      </c>
      <c r="E216">
        <f>IF($A216="","",IFERROR(MATCH($C216,$R$2:$R$5,0),0))</f>
      </c>
      <c r="F216">
        <f>IF($A216="","",MOD(ROW(),34))</f>
      </c>
      <c r="G216">
        <f>IF($A216="",NA(),IF($C216="Action",$B216,NA()))</f>
      </c>
      <c r="H216">
        <f>IF($A216="",NA(),IF($C216="Action",1+$F216*0.023,NA()))</f>
      </c>
      <c r="I216">
        <f>IF($A216="",NA(),IF($C216="Strategy",$B216,NA()))</f>
      </c>
      <c r="J216">
        <f>IF($A216="",NA(),IF($C216="Strategy",2+$F216*0.023,NA()))</f>
      </c>
      <c r="K216">
        <f>IF($A216="",NA(),IF($C216="Deckbuilder",$B216,NA()))</f>
      </c>
      <c r="L216">
        <f>IF($A216="",NA(),IF($C216="Deckbuilder",3+$F216*0.023,NA()))</f>
      </c>
      <c r="M216">
        <f>IF($A216="",NA(),IF($C216="Traditional",$B216,NA()))</f>
      </c>
      <c r="N216">
        <f>IF($A216="",NA(),IF($C216="Traditional",4+$F216*0.023,NA()))</f>
      </c>
      <c r="O216">
        <f>IF($A216="","",$D216+ROW()/1000000)</f>
      </c>
      <c r="P216" t="str">
        <f>IF(OR($A216="",INDEX(games!$H:$H,ROW())=""),"",INDEX(games!$H:$H,ROW()))</f>
      </c>
      <c r="Q216">
        <f>IF(OR($A216="",$P216&lt;&gt;"Yes"),"",$D216+ROW()/1000000)</f>
      </c>
      <c r="T216">
        <f>IF($Y216="","",INDEX($B$2:$B$1500,$Y216))</f>
      </c>
      <c r="U216">
        <f>IF($Z216="","",INDEX($B$2:$B$1500,$Z216))</f>
      </c>
      <c r="V216">
        <f>IF(OR($T216="",$U216=""),"",$U216-$T216)</f>
      </c>
      <c r="W216" t="str">
        <f>IF(TRIM(INDEX(connections!$A:$A,ROW()))="","",TRIM(INDEX(connections!$A:$A,ROW())))</f>
      </c>
      <c r="X216" t="str">
        <f>IF($W216="","",TRIM(INDEX(connections!$B:$B,ROW())))</f>
      </c>
      <c r="Y216">
        <f>IF($W216="","",IFERROR(MATCH($W216,$A$2:$A$1500,0),""))</f>
      </c>
      <c r="Z216">
        <f>IF($X216="","",IFERROR(MATCH($X216,$A$2:$A$1500,0),""))</f>
      </c>
      <c r="AA216" t="str">
        <f>IF($Y216="","",INDEX($P$2:$P$1500,$Y216))</f>
      </c>
      <c r="AB216" t="str">
        <f>IF($Z216="","",INDEX($P$2:$P$1500,$Z216))</f>
      </c>
      <c r="AC216">
        <f>IF(AND($AA216="Yes",$AB216="Yes"),1,"")</f>
      </c>
      <c r="AD216">
        <f>IF(OR($Y216="",$Z216=""),"",IF(INDEX($C$2:$C$1500,$Y216)=INDEX($C$2:$C$1500,$Z216),0,1))</f>
      </c>
      <c r="AE216">
        <f>IF($AC216&lt;&gt;1,"",IF(AND(INDEX($AG$2:$AG$1500,$Y216)=1,INDEX($AG$2:$AG$1500,$Z216)=1),1,""))</f>
      </c>
      <c r="AG216">
        <f>IF($A216="","",COUNTIFS($W$2:$W$2500,$A216,$AB$2:$AB$2500,"Yes")+COUNTIFS($X$2:$X$2500,$A216,$AA$2:$AA$2500,"Yes"))</f>
      </c>
      <c r="AH216" t="str">
        <f>IF(OR($P216&lt;&gt;"Yes",N($AG216)=0),"",IF(AND($AG216=1,COUNTIFS($W$2:$W$2500,$A216,$AE$2:$AE$2500,1)+COUNTIFS($X$2:$X$2500,$A216,$AE$2:$AE$2500,1)&gt;0),"","Yes"))</f>
      </c>
      <c r="AI216">
        <f>IF($AH216="Yes",$AG216,"")</f>
      </c>
      <c r="AJ216">
        <f>IF($AI216="","",$AI216+ROW()/1000000)</f>
      </c>
      <c r="AK216">
        <f>IF(OR($A216="",$P216="Yes",N($AG216)=0),"",$AG216+ROW()/1000000)</f>
      </c>
      <c r="AL216" t="str">
        <f>IF($A216="","",INDEX(games!$J:$J,ROW())&amp;"")</f>
      </c>
    </row>
    <row r="217">
      <c r="A217" t="str">
        <f>IF(TRIM(INDEX(games!$A:$A,ROW()))="","",TRIM(INDEX(games!$A:$A,ROW())))</f>
      </c>
      <c r="B217">
        <f>IF(OR($A217="",INDEX(games!$B:$B,ROW())=""),"",INDEX(games!$B:$B,ROW()))</f>
      </c>
      <c r="C217" t="str">
        <f>IF(OR($A217="",INDEX(games!$C:$C,ROW())=""),"",INDEX(games!$C:$C,ROW()))</f>
      </c>
      <c r="D217">
        <f>IF($A217="","",COUNTIF($W$2:$W$2500,$A217)+COUNTIF($X$2:$X$2500,$A217))</f>
      </c>
      <c r="E217">
        <f>IF($A217="","",IFERROR(MATCH($C217,$R$2:$R$5,0),0))</f>
      </c>
      <c r="F217">
        <f>IF($A217="","",MOD(ROW(),34))</f>
      </c>
      <c r="G217">
        <f>IF($A217="",NA(),IF($C217="Action",$B217,NA()))</f>
      </c>
      <c r="H217">
        <f>IF($A217="",NA(),IF($C217="Action",1+$F217*0.023,NA()))</f>
      </c>
      <c r="I217">
        <f>IF($A217="",NA(),IF($C217="Strategy",$B217,NA()))</f>
      </c>
      <c r="J217">
        <f>IF($A217="",NA(),IF($C217="Strategy",2+$F217*0.023,NA()))</f>
      </c>
      <c r="K217">
        <f>IF($A217="",NA(),IF($C217="Deckbuilder",$B217,NA()))</f>
      </c>
      <c r="L217">
        <f>IF($A217="",NA(),IF($C217="Deckbuilder",3+$F217*0.023,NA()))</f>
      </c>
      <c r="M217">
        <f>IF($A217="",NA(),IF($C217="Traditional",$B217,NA()))</f>
      </c>
      <c r="N217">
        <f>IF($A217="",NA(),IF($C217="Traditional",4+$F217*0.023,NA()))</f>
      </c>
      <c r="O217">
        <f>IF($A217="","",$D217+ROW()/1000000)</f>
      </c>
      <c r="P217" t="str">
        <f>IF(OR($A217="",INDEX(games!$H:$H,ROW())=""),"",INDEX(games!$H:$H,ROW()))</f>
      </c>
      <c r="Q217">
        <f>IF(OR($A217="",$P217&lt;&gt;"Yes"),"",$D217+ROW()/1000000)</f>
      </c>
      <c r="T217">
        <f>IF($Y217="","",INDEX($B$2:$B$1500,$Y217))</f>
      </c>
      <c r="U217">
        <f>IF($Z217="","",INDEX($B$2:$B$1500,$Z217))</f>
      </c>
      <c r="V217">
        <f>IF(OR($T217="",$U217=""),"",$U217-$T217)</f>
      </c>
      <c r="W217" t="str">
        <f>IF(TRIM(INDEX(connections!$A:$A,ROW()))="","",TRIM(INDEX(connections!$A:$A,ROW())))</f>
      </c>
      <c r="X217" t="str">
        <f>IF($W217="","",TRIM(INDEX(connections!$B:$B,ROW())))</f>
      </c>
      <c r="Y217">
        <f>IF($W217="","",IFERROR(MATCH($W217,$A$2:$A$1500,0),""))</f>
      </c>
      <c r="Z217">
        <f>IF($X217="","",IFERROR(MATCH($X217,$A$2:$A$1500,0),""))</f>
      </c>
      <c r="AA217" t="str">
        <f>IF($Y217="","",INDEX($P$2:$P$1500,$Y217))</f>
      </c>
      <c r="AB217" t="str">
        <f>IF($Z217="","",INDEX($P$2:$P$1500,$Z217))</f>
      </c>
      <c r="AC217">
        <f>IF(AND($AA217="Yes",$AB217="Yes"),1,"")</f>
      </c>
      <c r="AD217">
        <f>IF(OR($Y217="",$Z217=""),"",IF(INDEX($C$2:$C$1500,$Y217)=INDEX($C$2:$C$1500,$Z217),0,1))</f>
      </c>
      <c r="AE217">
        <f>IF($AC217&lt;&gt;1,"",IF(AND(INDEX($AG$2:$AG$1500,$Y217)=1,INDEX($AG$2:$AG$1500,$Z217)=1),1,""))</f>
      </c>
      <c r="AG217">
        <f>IF($A217="","",COUNTIFS($W$2:$W$2500,$A217,$AB$2:$AB$2500,"Yes")+COUNTIFS($X$2:$X$2500,$A217,$AA$2:$AA$2500,"Yes"))</f>
      </c>
      <c r="AH217" t="str">
        <f>IF(OR($P217&lt;&gt;"Yes",N($AG217)=0),"",IF(AND($AG217=1,COUNTIFS($W$2:$W$2500,$A217,$AE$2:$AE$2500,1)+COUNTIFS($X$2:$X$2500,$A217,$AE$2:$AE$2500,1)&gt;0),"","Yes"))</f>
      </c>
      <c r="AI217">
        <f>IF($AH217="Yes",$AG217,"")</f>
      </c>
      <c r="AJ217">
        <f>IF($AI217="","",$AI217+ROW()/1000000)</f>
      </c>
      <c r="AK217">
        <f>IF(OR($A217="",$P217="Yes",N($AG217)=0),"",$AG217+ROW()/1000000)</f>
      </c>
      <c r="AL217" t="str">
        <f>IF($A217="","",INDEX(games!$J:$J,ROW())&amp;"")</f>
      </c>
    </row>
    <row r="218">
      <c r="A218" t="str">
        <f>IF(TRIM(INDEX(games!$A:$A,ROW()))="","",TRIM(INDEX(games!$A:$A,ROW())))</f>
      </c>
      <c r="B218">
        <f>IF(OR($A218="",INDEX(games!$B:$B,ROW())=""),"",INDEX(games!$B:$B,ROW()))</f>
      </c>
      <c r="C218" t="str">
        <f>IF(OR($A218="",INDEX(games!$C:$C,ROW())=""),"",INDEX(games!$C:$C,ROW()))</f>
      </c>
      <c r="D218">
        <f>IF($A218="","",COUNTIF($W$2:$W$2500,$A218)+COUNTIF($X$2:$X$2500,$A218))</f>
      </c>
      <c r="E218">
        <f>IF($A218="","",IFERROR(MATCH($C218,$R$2:$R$5,0),0))</f>
      </c>
      <c r="F218">
        <f>IF($A218="","",MOD(ROW(),34))</f>
      </c>
      <c r="G218">
        <f>IF($A218="",NA(),IF($C218="Action",$B218,NA()))</f>
      </c>
      <c r="H218">
        <f>IF($A218="",NA(),IF($C218="Action",1+$F218*0.023,NA()))</f>
      </c>
      <c r="I218">
        <f>IF($A218="",NA(),IF($C218="Strategy",$B218,NA()))</f>
      </c>
      <c r="J218">
        <f>IF($A218="",NA(),IF($C218="Strategy",2+$F218*0.023,NA()))</f>
      </c>
      <c r="K218">
        <f>IF($A218="",NA(),IF($C218="Deckbuilder",$B218,NA()))</f>
      </c>
      <c r="L218">
        <f>IF($A218="",NA(),IF($C218="Deckbuilder",3+$F218*0.023,NA()))</f>
      </c>
      <c r="M218">
        <f>IF($A218="",NA(),IF($C218="Traditional",$B218,NA()))</f>
      </c>
      <c r="N218">
        <f>IF($A218="",NA(),IF($C218="Traditional",4+$F218*0.023,NA()))</f>
      </c>
      <c r="O218">
        <f>IF($A218="","",$D218+ROW()/1000000)</f>
      </c>
      <c r="P218" t="str">
        <f>IF(OR($A218="",INDEX(games!$H:$H,ROW())=""),"",INDEX(games!$H:$H,ROW()))</f>
      </c>
      <c r="Q218">
        <f>IF(OR($A218="",$P218&lt;&gt;"Yes"),"",$D218+ROW()/1000000)</f>
      </c>
      <c r="T218">
        <f>IF($Y218="","",INDEX($B$2:$B$1500,$Y218))</f>
      </c>
      <c r="U218">
        <f>IF($Z218="","",INDEX($B$2:$B$1500,$Z218))</f>
      </c>
      <c r="V218">
        <f>IF(OR($T218="",$U218=""),"",$U218-$T218)</f>
      </c>
      <c r="W218" t="str">
        <f>IF(TRIM(INDEX(connections!$A:$A,ROW()))="","",TRIM(INDEX(connections!$A:$A,ROW())))</f>
      </c>
      <c r="X218" t="str">
        <f>IF($W218="","",TRIM(INDEX(connections!$B:$B,ROW())))</f>
      </c>
      <c r="Y218">
        <f>IF($W218="","",IFERROR(MATCH($W218,$A$2:$A$1500,0),""))</f>
      </c>
      <c r="Z218">
        <f>IF($X218="","",IFERROR(MATCH($X218,$A$2:$A$1500,0),""))</f>
      </c>
      <c r="AA218" t="str">
        <f>IF($Y218="","",INDEX($P$2:$P$1500,$Y218))</f>
      </c>
      <c r="AB218" t="str">
        <f>IF($Z218="","",INDEX($P$2:$P$1500,$Z218))</f>
      </c>
      <c r="AC218">
        <f>IF(AND($AA218="Yes",$AB218="Yes"),1,"")</f>
      </c>
      <c r="AD218">
        <f>IF(OR($Y218="",$Z218=""),"",IF(INDEX($C$2:$C$1500,$Y218)=INDEX($C$2:$C$1500,$Z218),0,1))</f>
      </c>
      <c r="AE218">
        <f>IF($AC218&lt;&gt;1,"",IF(AND(INDEX($AG$2:$AG$1500,$Y218)=1,INDEX($AG$2:$AG$1500,$Z218)=1),1,""))</f>
      </c>
      <c r="AG218">
        <f>IF($A218="","",COUNTIFS($W$2:$W$2500,$A218,$AB$2:$AB$2500,"Yes")+COUNTIFS($X$2:$X$2500,$A218,$AA$2:$AA$2500,"Yes"))</f>
      </c>
      <c r="AH218" t="str">
        <f>IF(OR($P218&lt;&gt;"Yes",N($AG218)=0),"",IF(AND($AG218=1,COUNTIFS($W$2:$W$2500,$A218,$AE$2:$AE$2500,1)+COUNTIFS($X$2:$X$2500,$A218,$AE$2:$AE$2500,1)&gt;0),"","Yes"))</f>
      </c>
      <c r="AI218">
        <f>IF($AH218="Yes",$AG218,"")</f>
      </c>
      <c r="AJ218">
        <f>IF($AI218="","",$AI218+ROW()/1000000)</f>
      </c>
      <c r="AK218">
        <f>IF(OR($A218="",$P218="Yes",N($AG218)=0),"",$AG218+ROW()/1000000)</f>
      </c>
      <c r="AL218" t="str">
        <f>IF($A218="","",INDEX(games!$J:$J,ROW())&amp;"")</f>
      </c>
    </row>
    <row r="219">
      <c r="A219" t="str">
        <f>IF(TRIM(INDEX(games!$A:$A,ROW()))="","",TRIM(INDEX(games!$A:$A,ROW())))</f>
      </c>
      <c r="B219">
        <f>IF(OR($A219="",INDEX(games!$B:$B,ROW())=""),"",INDEX(games!$B:$B,ROW()))</f>
      </c>
      <c r="C219" t="str">
        <f>IF(OR($A219="",INDEX(games!$C:$C,ROW())=""),"",INDEX(games!$C:$C,ROW()))</f>
      </c>
      <c r="D219">
        <f>IF($A219="","",COUNTIF($W$2:$W$2500,$A219)+COUNTIF($X$2:$X$2500,$A219))</f>
      </c>
      <c r="E219">
        <f>IF($A219="","",IFERROR(MATCH($C219,$R$2:$R$5,0),0))</f>
      </c>
      <c r="F219">
        <f>IF($A219="","",MOD(ROW(),34))</f>
      </c>
      <c r="G219">
        <f>IF($A219="",NA(),IF($C219="Action",$B219,NA()))</f>
      </c>
      <c r="H219">
        <f>IF($A219="",NA(),IF($C219="Action",1+$F219*0.023,NA()))</f>
      </c>
      <c r="I219">
        <f>IF($A219="",NA(),IF($C219="Strategy",$B219,NA()))</f>
      </c>
      <c r="J219">
        <f>IF($A219="",NA(),IF($C219="Strategy",2+$F219*0.023,NA()))</f>
      </c>
      <c r="K219">
        <f>IF($A219="",NA(),IF($C219="Deckbuilder",$B219,NA()))</f>
      </c>
      <c r="L219">
        <f>IF($A219="",NA(),IF($C219="Deckbuilder",3+$F219*0.023,NA()))</f>
      </c>
      <c r="M219">
        <f>IF($A219="",NA(),IF($C219="Traditional",$B219,NA()))</f>
      </c>
      <c r="N219">
        <f>IF($A219="",NA(),IF($C219="Traditional",4+$F219*0.023,NA()))</f>
      </c>
      <c r="O219">
        <f>IF($A219="","",$D219+ROW()/1000000)</f>
      </c>
      <c r="P219" t="str">
        <f>IF(OR($A219="",INDEX(games!$H:$H,ROW())=""),"",INDEX(games!$H:$H,ROW()))</f>
      </c>
      <c r="Q219">
        <f>IF(OR($A219="",$P219&lt;&gt;"Yes"),"",$D219+ROW()/1000000)</f>
      </c>
      <c r="T219">
        <f>IF($Y219="","",INDEX($B$2:$B$1500,$Y219))</f>
      </c>
      <c r="U219">
        <f>IF($Z219="","",INDEX($B$2:$B$1500,$Z219))</f>
      </c>
      <c r="V219">
        <f>IF(OR($T219="",$U219=""),"",$U219-$T219)</f>
      </c>
      <c r="W219" t="str">
        <f>IF(TRIM(INDEX(connections!$A:$A,ROW()))="","",TRIM(INDEX(connections!$A:$A,ROW())))</f>
      </c>
      <c r="X219" t="str">
        <f>IF($W219="","",TRIM(INDEX(connections!$B:$B,ROW())))</f>
      </c>
      <c r="Y219">
        <f>IF($W219="","",IFERROR(MATCH($W219,$A$2:$A$1500,0),""))</f>
      </c>
      <c r="Z219">
        <f>IF($X219="","",IFERROR(MATCH($X219,$A$2:$A$1500,0),""))</f>
      </c>
      <c r="AA219" t="str">
        <f>IF($Y219="","",INDEX($P$2:$P$1500,$Y219))</f>
      </c>
      <c r="AB219" t="str">
        <f>IF($Z219="","",INDEX($P$2:$P$1500,$Z219))</f>
      </c>
      <c r="AC219">
        <f>IF(AND($AA219="Yes",$AB219="Yes"),1,"")</f>
      </c>
      <c r="AD219">
        <f>IF(OR($Y219="",$Z219=""),"",IF(INDEX($C$2:$C$1500,$Y219)=INDEX($C$2:$C$1500,$Z219),0,1))</f>
      </c>
      <c r="AE219">
        <f>IF($AC219&lt;&gt;1,"",IF(AND(INDEX($AG$2:$AG$1500,$Y219)=1,INDEX($AG$2:$AG$1500,$Z219)=1),1,""))</f>
      </c>
      <c r="AG219">
        <f>IF($A219="","",COUNTIFS($W$2:$W$2500,$A219,$AB$2:$AB$2500,"Yes")+COUNTIFS($X$2:$X$2500,$A219,$AA$2:$AA$2500,"Yes"))</f>
      </c>
      <c r="AH219" t="str">
        <f>IF(OR($P219&lt;&gt;"Yes",N($AG219)=0),"",IF(AND($AG219=1,COUNTIFS($W$2:$W$2500,$A219,$AE$2:$AE$2500,1)+COUNTIFS($X$2:$X$2500,$A219,$AE$2:$AE$2500,1)&gt;0),"","Yes"))</f>
      </c>
      <c r="AI219">
        <f>IF($AH219="Yes",$AG219,"")</f>
      </c>
      <c r="AJ219">
        <f>IF($AI219="","",$AI219+ROW()/1000000)</f>
      </c>
      <c r="AK219">
        <f>IF(OR($A219="",$P219="Yes",N($AG219)=0),"",$AG219+ROW()/1000000)</f>
      </c>
      <c r="AL219" t="str">
        <f>IF($A219="","",INDEX(games!$J:$J,ROW())&amp;"")</f>
      </c>
    </row>
    <row r="220">
      <c r="A220" t="str">
        <f>IF(TRIM(INDEX(games!$A:$A,ROW()))="","",TRIM(INDEX(games!$A:$A,ROW())))</f>
      </c>
      <c r="B220">
        <f>IF(OR($A220="",INDEX(games!$B:$B,ROW())=""),"",INDEX(games!$B:$B,ROW()))</f>
      </c>
      <c r="C220" t="str">
        <f>IF(OR($A220="",INDEX(games!$C:$C,ROW())=""),"",INDEX(games!$C:$C,ROW()))</f>
      </c>
      <c r="D220">
        <f>IF($A220="","",COUNTIF($W$2:$W$2500,$A220)+COUNTIF($X$2:$X$2500,$A220))</f>
      </c>
      <c r="E220">
        <f>IF($A220="","",IFERROR(MATCH($C220,$R$2:$R$5,0),0))</f>
      </c>
      <c r="F220">
        <f>IF($A220="","",MOD(ROW(),34))</f>
      </c>
      <c r="G220">
        <f>IF($A220="",NA(),IF($C220="Action",$B220,NA()))</f>
      </c>
      <c r="H220">
        <f>IF($A220="",NA(),IF($C220="Action",1+$F220*0.023,NA()))</f>
      </c>
      <c r="I220">
        <f>IF($A220="",NA(),IF($C220="Strategy",$B220,NA()))</f>
      </c>
      <c r="J220">
        <f>IF($A220="",NA(),IF($C220="Strategy",2+$F220*0.023,NA()))</f>
      </c>
      <c r="K220">
        <f>IF($A220="",NA(),IF($C220="Deckbuilder",$B220,NA()))</f>
      </c>
      <c r="L220">
        <f>IF($A220="",NA(),IF($C220="Deckbuilder",3+$F220*0.023,NA()))</f>
      </c>
      <c r="M220">
        <f>IF($A220="",NA(),IF($C220="Traditional",$B220,NA()))</f>
      </c>
      <c r="N220">
        <f>IF($A220="",NA(),IF($C220="Traditional",4+$F220*0.023,NA()))</f>
      </c>
      <c r="O220">
        <f>IF($A220="","",$D220+ROW()/1000000)</f>
      </c>
      <c r="P220" t="str">
        <f>IF(OR($A220="",INDEX(games!$H:$H,ROW())=""),"",INDEX(games!$H:$H,ROW()))</f>
      </c>
      <c r="Q220">
        <f>IF(OR($A220="",$P220&lt;&gt;"Yes"),"",$D220+ROW()/1000000)</f>
      </c>
      <c r="T220">
        <f>IF($Y220="","",INDEX($B$2:$B$1500,$Y220))</f>
      </c>
      <c r="U220">
        <f>IF($Z220="","",INDEX($B$2:$B$1500,$Z220))</f>
      </c>
      <c r="V220">
        <f>IF(OR($T220="",$U220=""),"",$U220-$T220)</f>
      </c>
      <c r="W220" t="str">
        <f>IF(TRIM(INDEX(connections!$A:$A,ROW()))="","",TRIM(INDEX(connections!$A:$A,ROW())))</f>
      </c>
      <c r="X220" t="str">
        <f>IF($W220="","",TRIM(INDEX(connections!$B:$B,ROW())))</f>
      </c>
      <c r="Y220">
        <f>IF($W220="","",IFERROR(MATCH($W220,$A$2:$A$1500,0),""))</f>
      </c>
      <c r="Z220">
        <f>IF($X220="","",IFERROR(MATCH($X220,$A$2:$A$1500,0),""))</f>
      </c>
      <c r="AA220" t="str">
        <f>IF($Y220="","",INDEX($P$2:$P$1500,$Y220))</f>
      </c>
      <c r="AB220" t="str">
        <f>IF($Z220="","",INDEX($P$2:$P$1500,$Z220))</f>
      </c>
      <c r="AC220">
        <f>IF(AND($AA220="Yes",$AB220="Yes"),1,"")</f>
      </c>
      <c r="AD220">
        <f>IF(OR($Y220="",$Z220=""),"",IF(INDEX($C$2:$C$1500,$Y220)=INDEX($C$2:$C$1500,$Z220),0,1))</f>
      </c>
      <c r="AE220">
        <f>IF($AC220&lt;&gt;1,"",IF(AND(INDEX($AG$2:$AG$1500,$Y220)=1,INDEX($AG$2:$AG$1500,$Z220)=1),1,""))</f>
      </c>
      <c r="AG220">
        <f>IF($A220="","",COUNTIFS($W$2:$W$2500,$A220,$AB$2:$AB$2500,"Yes")+COUNTIFS($X$2:$X$2500,$A220,$AA$2:$AA$2500,"Yes"))</f>
      </c>
      <c r="AH220" t="str">
        <f>IF(OR($P220&lt;&gt;"Yes",N($AG220)=0),"",IF(AND($AG220=1,COUNTIFS($W$2:$W$2500,$A220,$AE$2:$AE$2500,1)+COUNTIFS($X$2:$X$2500,$A220,$AE$2:$AE$2500,1)&gt;0),"","Yes"))</f>
      </c>
      <c r="AI220">
        <f>IF($AH220="Yes",$AG220,"")</f>
      </c>
      <c r="AJ220">
        <f>IF($AI220="","",$AI220+ROW()/1000000)</f>
      </c>
      <c r="AK220">
        <f>IF(OR($A220="",$P220="Yes",N($AG220)=0),"",$AG220+ROW()/1000000)</f>
      </c>
      <c r="AL220" t="str">
        <f>IF($A220="","",INDEX(games!$J:$J,ROW())&amp;"")</f>
      </c>
    </row>
    <row r="221">
      <c r="A221" t="str">
        <f>IF(TRIM(INDEX(games!$A:$A,ROW()))="","",TRIM(INDEX(games!$A:$A,ROW())))</f>
      </c>
      <c r="B221">
        <f>IF(OR($A221="",INDEX(games!$B:$B,ROW())=""),"",INDEX(games!$B:$B,ROW()))</f>
      </c>
      <c r="C221" t="str">
        <f>IF(OR($A221="",INDEX(games!$C:$C,ROW())=""),"",INDEX(games!$C:$C,ROW()))</f>
      </c>
      <c r="D221">
        <f>IF($A221="","",COUNTIF($W$2:$W$2500,$A221)+COUNTIF($X$2:$X$2500,$A221))</f>
      </c>
      <c r="E221">
        <f>IF($A221="","",IFERROR(MATCH($C221,$R$2:$R$5,0),0))</f>
      </c>
      <c r="F221">
        <f>IF($A221="","",MOD(ROW(),34))</f>
      </c>
      <c r="G221">
        <f>IF($A221="",NA(),IF($C221="Action",$B221,NA()))</f>
      </c>
      <c r="H221">
        <f>IF($A221="",NA(),IF($C221="Action",1+$F221*0.023,NA()))</f>
      </c>
      <c r="I221">
        <f>IF($A221="",NA(),IF($C221="Strategy",$B221,NA()))</f>
      </c>
      <c r="J221">
        <f>IF($A221="",NA(),IF($C221="Strategy",2+$F221*0.023,NA()))</f>
      </c>
      <c r="K221">
        <f>IF($A221="",NA(),IF($C221="Deckbuilder",$B221,NA()))</f>
      </c>
      <c r="L221">
        <f>IF($A221="",NA(),IF($C221="Deckbuilder",3+$F221*0.023,NA()))</f>
      </c>
      <c r="M221">
        <f>IF($A221="",NA(),IF($C221="Traditional",$B221,NA()))</f>
      </c>
      <c r="N221">
        <f>IF($A221="",NA(),IF($C221="Traditional",4+$F221*0.023,NA()))</f>
      </c>
      <c r="O221">
        <f>IF($A221="","",$D221+ROW()/1000000)</f>
      </c>
      <c r="P221" t="str">
        <f>IF(OR($A221="",INDEX(games!$H:$H,ROW())=""),"",INDEX(games!$H:$H,ROW()))</f>
      </c>
      <c r="Q221">
        <f>IF(OR($A221="",$P221&lt;&gt;"Yes"),"",$D221+ROW()/1000000)</f>
      </c>
      <c r="T221">
        <f>IF($Y221="","",INDEX($B$2:$B$1500,$Y221))</f>
      </c>
      <c r="U221">
        <f>IF($Z221="","",INDEX($B$2:$B$1500,$Z221))</f>
      </c>
      <c r="V221">
        <f>IF(OR($T221="",$U221=""),"",$U221-$T221)</f>
      </c>
      <c r="W221" t="str">
        <f>IF(TRIM(INDEX(connections!$A:$A,ROW()))="","",TRIM(INDEX(connections!$A:$A,ROW())))</f>
      </c>
      <c r="X221" t="str">
        <f>IF($W221="","",TRIM(INDEX(connections!$B:$B,ROW())))</f>
      </c>
      <c r="Y221">
        <f>IF($W221="","",IFERROR(MATCH($W221,$A$2:$A$1500,0),""))</f>
      </c>
      <c r="Z221">
        <f>IF($X221="","",IFERROR(MATCH($X221,$A$2:$A$1500,0),""))</f>
      </c>
      <c r="AA221" t="str">
        <f>IF($Y221="","",INDEX($P$2:$P$1500,$Y221))</f>
      </c>
      <c r="AB221" t="str">
        <f>IF($Z221="","",INDEX($P$2:$P$1500,$Z221))</f>
      </c>
      <c r="AC221">
        <f>IF(AND($AA221="Yes",$AB221="Yes"),1,"")</f>
      </c>
      <c r="AD221">
        <f>IF(OR($Y221="",$Z221=""),"",IF(INDEX($C$2:$C$1500,$Y221)=INDEX($C$2:$C$1500,$Z221),0,1))</f>
      </c>
      <c r="AE221">
        <f>IF($AC221&lt;&gt;1,"",IF(AND(INDEX($AG$2:$AG$1500,$Y221)=1,INDEX($AG$2:$AG$1500,$Z221)=1),1,""))</f>
      </c>
      <c r="AG221">
        <f>IF($A221="","",COUNTIFS($W$2:$W$2500,$A221,$AB$2:$AB$2500,"Yes")+COUNTIFS($X$2:$X$2500,$A221,$AA$2:$AA$2500,"Yes"))</f>
      </c>
      <c r="AH221" t="str">
        <f>IF(OR($P221&lt;&gt;"Yes",N($AG221)=0),"",IF(AND($AG221=1,COUNTIFS($W$2:$W$2500,$A221,$AE$2:$AE$2500,1)+COUNTIFS($X$2:$X$2500,$A221,$AE$2:$AE$2500,1)&gt;0),"","Yes"))</f>
      </c>
      <c r="AI221">
        <f>IF($AH221="Yes",$AG221,"")</f>
      </c>
      <c r="AJ221">
        <f>IF($AI221="","",$AI221+ROW()/1000000)</f>
      </c>
      <c r="AK221">
        <f>IF(OR($A221="",$P221="Yes",N($AG221)=0),"",$AG221+ROW()/1000000)</f>
      </c>
      <c r="AL221" t="str">
        <f>IF($A221="","",INDEX(games!$J:$J,ROW())&amp;"")</f>
      </c>
    </row>
    <row r="222">
      <c r="A222" t="str">
        <f>IF(TRIM(INDEX(games!$A:$A,ROW()))="","",TRIM(INDEX(games!$A:$A,ROW())))</f>
      </c>
      <c r="B222">
        <f>IF(OR($A222="",INDEX(games!$B:$B,ROW())=""),"",INDEX(games!$B:$B,ROW()))</f>
      </c>
      <c r="C222" t="str">
        <f>IF(OR($A222="",INDEX(games!$C:$C,ROW())=""),"",INDEX(games!$C:$C,ROW()))</f>
      </c>
      <c r="D222">
        <f>IF($A222="","",COUNTIF($W$2:$W$2500,$A222)+COUNTIF($X$2:$X$2500,$A222))</f>
      </c>
      <c r="E222">
        <f>IF($A222="","",IFERROR(MATCH($C222,$R$2:$R$5,0),0))</f>
      </c>
      <c r="F222">
        <f>IF($A222="","",MOD(ROW(),34))</f>
      </c>
      <c r="G222">
        <f>IF($A222="",NA(),IF($C222="Action",$B222,NA()))</f>
      </c>
      <c r="H222">
        <f>IF($A222="",NA(),IF($C222="Action",1+$F222*0.023,NA()))</f>
      </c>
      <c r="I222">
        <f>IF($A222="",NA(),IF($C222="Strategy",$B222,NA()))</f>
      </c>
      <c r="J222">
        <f>IF($A222="",NA(),IF($C222="Strategy",2+$F222*0.023,NA()))</f>
      </c>
      <c r="K222">
        <f>IF($A222="",NA(),IF($C222="Deckbuilder",$B222,NA()))</f>
      </c>
      <c r="L222">
        <f>IF($A222="",NA(),IF($C222="Deckbuilder",3+$F222*0.023,NA()))</f>
      </c>
      <c r="M222">
        <f>IF($A222="",NA(),IF($C222="Traditional",$B222,NA()))</f>
      </c>
      <c r="N222">
        <f>IF($A222="",NA(),IF($C222="Traditional",4+$F222*0.023,NA()))</f>
      </c>
      <c r="O222">
        <f>IF($A222="","",$D222+ROW()/1000000)</f>
      </c>
      <c r="P222" t="str">
        <f>IF(OR($A222="",INDEX(games!$H:$H,ROW())=""),"",INDEX(games!$H:$H,ROW()))</f>
      </c>
      <c r="Q222">
        <f>IF(OR($A222="",$P222&lt;&gt;"Yes"),"",$D222+ROW()/1000000)</f>
      </c>
      <c r="T222">
        <f>IF($Y222="","",INDEX($B$2:$B$1500,$Y222))</f>
      </c>
      <c r="U222">
        <f>IF($Z222="","",INDEX($B$2:$B$1500,$Z222))</f>
      </c>
      <c r="V222">
        <f>IF(OR($T222="",$U222=""),"",$U222-$T222)</f>
      </c>
      <c r="W222" t="str">
        <f>IF(TRIM(INDEX(connections!$A:$A,ROW()))="","",TRIM(INDEX(connections!$A:$A,ROW())))</f>
      </c>
      <c r="X222" t="str">
        <f>IF($W222="","",TRIM(INDEX(connections!$B:$B,ROW())))</f>
      </c>
      <c r="Y222">
        <f>IF($W222="","",IFERROR(MATCH($W222,$A$2:$A$1500,0),""))</f>
      </c>
      <c r="Z222">
        <f>IF($X222="","",IFERROR(MATCH($X222,$A$2:$A$1500,0),""))</f>
      </c>
      <c r="AA222" t="str">
        <f>IF($Y222="","",INDEX($P$2:$P$1500,$Y222))</f>
      </c>
      <c r="AB222" t="str">
        <f>IF($Z222="","",INDEX($P$2:$P$1500,$Z222))</f>
      </c>
      <c r="AC222">
        <f>IF(AND($AA222="Yes",$AB222="Yes"),1,"")</f>
      </c>
      <c r="AD222">
        <f>IF(OR($Y222="",$Z222=""),"",IF(INDEX($C$2:$C$1500,$Y222)=INDEX($C$2:$C$1500,$Z222),0,1))</f>
      </c>
      <c r="AE222">
        <f>IF($AC222&lt;&gt;1,"",IF(AND(INDEX($AG$2:$AG$1500,$Y222)=1,INDEX($AG$2:$AG$1500,$Z222)=1),1,""))</f>
      </c>
      <c r="AG222">
        <f>IF($A222="","",COUNTIFS($W$2:$W$2500,$A222,$AB$2:$AB$2500,"Yes")+COUNTIFS($X$2:$X$2500,$A222,$AA$2:$AA$2500,"Yes"))</f>
      </c>
      <c r="AH222" t="str">
        <f>IF(OR($P222&lt;&gt;"Yes",N($AG222)=0),"",IF(AND($AG222=1,COUNTIFS($W$2:$W$2500,$A222,$AE$2:$AE$2500,1)+COUNTIFS($X$2:$X$2500,$A222,$AE$2:$AE$2500,1)&gt;0),"","Yes"))</f>
      </c>
      <c r="AI222">
        <f>IF($AH222="Yes",$AG222,"")</f>
      </c>
      <c r="AJ222">
        <f>IF($AI222="","",$AI222+ROW()/1000000)</f>
      </c>
      <c r="AK222">
        <f>IF(OR($A222="",$P222="Yes",N($AG222)=0),"",$AG222+ROW()/1000000)</f>
      </c>
      <c r="AL222" t="str">
        <f>IF($A222="","",INDEX(games!$J:$J,ROW())&amp;"")</f>
      </c>
    </row>
    <row r="223">
      <c r="A223" t="str">
        <f>IF(TRIM(INDEX(games!$A:$A,ROW()))="","",TRIM(INDEX(games!$A:$A,ROW())))</f>
      </c>
      <c r="B223">
        <f>IF(OR($A223="",INDEX(games!$B:$B,ROW())=""),"",INDEX(games!$B:$B,ROW()))</f>
      </c>
      <c r="C223" t="str">
        <f>IF(OR($A223="",INDEX(games!$C:$C,ROW())=""),"",INDEX(games!$C:$C,ROW()))</f>
      </c>
      <c r="D223">
        <f>IF($A223="","",COUNTIF($W$2:$W$2500,$A223)+COUNTIF($X$2:$X$2500,$A223))</f>
      </c>
      <c r="E223">
        <f>IF($A223="","",IFERROR(MATCH($C223,$R$2:$R$5,0),0))</f>
      </c>
      <c r="F223">
        <f>IF($A223="","",MOD(ROW(),34))</f>
      </c>
      <c r="G223">
        <f>IF($A223="",NA(),IF($C223="Action",$B223,NA()))</f>
      </c>
      <c r="H223">
        <f>IF($A223="",NA(),IF($C223="Action",1+$F223*0.023,NA()))</f>
      </c>
      <c r="I223">
        <f>IF($A223="",NA(),IF($C223="Strategy",$B223,NA()))</f>
      </c>
      <c r="J223">
        <f>IF($A223="",NA(),IF($C223="Strategy",2+$F223*0.023,NA()))</f>
      </c>
      <c r="K223">
        <f>IF($A223="",NA(),IF($C223="Deckbuilder",$B223,NA()))</f>
      </c>
      <c r="L223">
        <f>IF($A223="",NA(),IF($C223="Deckbuilder",3+$F223*0.023,NA()))</f>
      </c>
      <c r="M223">
        <f>IF($A223="",NA(),IF($C223="Traditional",$B223,NA()))</f>
      </c>
      <c r="N223">
        <f>IF($A223="",NA(),IF($C223="Traditional",4+$F223*0.023,NA()))</f>
      </c>
      <c r="O223">
        <f>IF($A223="","",$D223+ROW()/1000000)</f>
      </c>
      <c r="P223" t="str">
        <f>IF(OR($A223="",INDEX(games!$H:$H,ROW())=""),"",INDEX(games!$H:$H,ROW()))</f>
      </c>
      <c r="Q223">
        <f>IF(OR($A223="",$P223&lt;&gt;"Yes"),"",$D223+ROW()/1000000)</f>
      </c>
      <c r="T223">
        <f>IF($Y223="","",INDEX($B$2:$B$1500,$Y223))</f>
      </c>
      <c r="U223">
        <f>IF($Z223="","",INDEX($B$2:$B$1500,$Z223))</f>
      </c>
      <c r="V223">
        <f>IF(OR($T223="",$U223=""),"",$U223-$T223)</f>
      </c>
      <c r="W223" t="str">
        <f>IF(TRIM(INDEX(connections!$A:$A,ROW()))="","",TRIM(INDEX(connections!$A:$A,ROW())))</f>
      </c>
      <c r="X223" t="str">
        <f>IF($W223="","",TRIM(INDEX(connections!$B:$B,ROW())))</f>
      </c>
      <c r="Y223">
        <f>IF($W223="","",IFERROR(MATCH($W223,$A$2:$A$1500,0),""))</f>
      </c>
      <c r="Z223">
        <f>IF($X223="","",IFERROR(MATCH($X223,$A$2:$A$1500,0),""))</f>
      </c>
      <c r="AA223" t="str">
        <f>IF($Y223="","",INDEX($P$2:$P$1500,$Y223))</f>
      </c>
      <c r="AB223" t="str">
        <f>IF($Z223="","",INDEX($P$2:$P$1500,$Z223))</f>
      </c>
      <c r="AC223">
        <f>IF(AND($AA223="Yes",$AB223="Yes"),1,"")</f>
      </c>
      <c r="AD223">
        <f>IF(OR($Y223="",$Z223=""),"",IF(INDEX($C$2:$C$1500,$Y223)=INDEX($C$2:$C$1500,$Z223),0,1))</f>
      </c>
      <c r="AE223">
        <f>IF($AC223&lt;&gt;1,"",IF(AND(INDEX($AG$2:$AG$1500,$Y223)=1,INDEX($AG$2:$AG$1500,$Z223)=1),1,""))</f>
      </c>
      <c r="AG223">
        <f>IF($A223="","",COUNTIFS($W$2:$W$2500,$A223,$AB$2:$AB$2500,"Yes")+COUNTIFS($X$2:$X$2500,$A223,$AA$2:$AA$2500,"Yes"))</f>
      </c>
      <c r="AH223" t="str">
        <f>IF(OR($P223&lt;&gt;"Yes",N($AG223)=0),"",IF(AND($AG223=1,COUNTIFS($W$2:$W$2500,$A223,$AE$2:$AE$2500,1)+COUNTIFS($X$2:$X$2500,$A223,$AE$2:$AE$2500,1)&gt;0),"","Yes"))</f>
      </c>
      <c r="AI223">
        <f>IF($AH223="Yes",$AG223,"")</f>
      </c>
      <c r="AJ223">
        <f>IF($AI223="","",$AI223+ROW()/1000000)</f>
      </c>
      <c r="AK223">
        <f>IF(OR($A223="",$P223="Yes",N($AG223)=0),"",$AG223+ROW()/1000000)</f>
      </c>
      <c r="AL223" t="str">
        <f>IF($A223="","",INDEX(games!$J:$J,ROW())&amp;"")</f>
      </c>
    </row>
    <row r="224">
      <c r="A224" t="str">
        <f>IF(TRIM(INDEX(games!$A:$A,ROW()))="","",TRIM(INDEX(games!$A:$A,ROW())))</f>
      </c>
      <c r="B224">
        <f>IF(OR($A224="",INDEX(games!$B:$B,ROW())=""),"",INDEX(games!$B:$B,ROW()))</f>
      </c>
      <c r="C224" t="str">
        <f>IF(OR($A224="",INDEX(games!$C:$C,ROW())=""),"",INDEX(games!$C:$C,ROW()))</f>
      </c>
      <c r="D224">
        <f>IF($A224="","",COUNTIF($W$2:$W$2500,$A224)+COUNTIF($X$2:$X$2500,$A224))</f>
      </c>
      <c r="E224">
        <f>IF($A224="","",IFERROR(MATCH($C224,$R$2:$R$5,0),0))</f>
      </c>
      <c r="F224">
        <f>IF($A224="","",MOD(ROW(),34))</f>
      </c>
      <c r="G224">
        <f>IF($A224="",NA(),IF($C224="Action",$B224,NA()))</f>
      </c>
      <c r="H224">
        <f>IF($A224="",NA(),IF($C224="Action",1+$F224*0.023,NA()))</f>
      </c>
      <c r="I224">
        <f>IF($A224="",NA(),IF($C224="Strategy",$B224,NA()))</f>
      </c>
      <c r="J224">
        <f>IF($A224="",NA(),IF($C224="Strategy",2+$F224*0.023,NA()))</f>
      </c>
      <c r="K224">
        <f>IF($A224="",NA(),IF($C224="Deckbuilder",$B224,NA()))</f>
      </c>
      <c r="L224">
        <f>IF($A224="",NA(),IF($C224="Deckbuilder",3+$F224*0.023,NA()))</f>
      </c>
      <c r="M224">
        <f>IF($A224="",NA(),IF($C224="Traditional",$B224,NA()))</f>
      </c>
      <c r="N224">
        <f>IF($A224="",NA(),IF($C224="Traditional",4+$F224*0.023,NA()))</f>
      </c>
      <c r="O224">
        <f>IF($A224="","",$D224+ROW()/1000000)</f>
      </c>
      <c r="P224" t="str">
        <f>IF(OR($A224="",INDEX(games!$H:$H,ROW())=""),"",INDEX(games!$H:$H,ROW()))</f>
      </c>
      <c r="Q224">
        <f>IF(OR($A224="",$P224&lt;&gt;"Yes"),"",$D224+ROW()/1000000)</f>
      </c>
      <c r="T224">
        <f>IF($Y224="","",INDEX($B$2:$B$1500,$Y224))</f>
      </c>
      <c r="U224">
        <f>IF($Z224="","",INDEX($B$2:$B$1500,$Z224))</f>
      </c>
      <c r="V224">
        <f>IF(OR($T224="",$U224=""),"",$U224-$T224)</f>
      </c>
      <c r="W224" t="str">
        <f>IF(TRIM(INDEX(connections!$A:$A,ROW()))="","",TRIM(INDEX(connections!$A:$A,ROW())))</f>
      </c>
      <c r="X224" t="str">
        <f>IF($W224="","",TRIM(INDEX(connections!$B:$B,ROW())))</f>
      </c>
      <c r="Y224">
        <f>IF($W224="","",IFERROR(MATCH($W224,$A$2:$A$1500,0),""))</f>
      </c>
      <c r="Z224">
        <f>IF($X224="","",IFERROR(MATCH($X224,$A$2:$A$1500,0),""))</f>
      </c>
      <c r="AA224" t="str">
        <f>IF($Y224="","",INDEX($P$2:$P$1500,$Y224))</f>
      </c>
      <c r="AB224" t="str">
        <f>IF($Z224="","",INDEX($P$2:$P$1500,$Z224))</f>
      </c>
      <c r="AC224">
        <f>IF(AND($AA224="Yes",$AB224="Yes"),1,"")</f>
      </c>
      <c r="AD224">
        <f>IF(OR($Y224="",$Z224=""),"",IF(INDEX($C$2:$C$1500,$Y224)=INDEX($C$2:$C$1500,$Z224),0,1))</f>
      </c>
      <c r="AE224">
        <f>IF($AC224&lt;&gt;1,"",IF(AND(INDEX($AG$2:$AG$1500,$Y224)=1,INDEX($AG$2:$AG$1500,$Z224)=1),1,""))</f>
      </c>
      <c r="AG224">
        <f>IF($A224="","",COUNTIFS($W$2:$W$2500,$A224,$AB$2:$AB$2500,"Yes")+COUNTIFS($X$2:$X$2500,$A224,$AA$2:$AA$2500,"Yes"))</f>
      </c>
      <c r="AH224" t="str">
        <f>IF(OR($P224&lt;&gt;"Yes",N($AG224)=0),"",IF(AND($AG224=1,COUNTIFS($W$2:$W$2500,$A224,$AE$2:$AE$2500,1)+COUNTIFS($X$2:$X$2500,$A224,$AE$2:$AE$2500,1)&gt;0),"","Yes"))</f>
      </c>
      <c r="AI224">
        <f>IF($AH224="Yes",$AG224,"")</f>
      </c>
      <c r="AJ224">
        <f>IF($AI224="","",$AI224+ROW()/1000000)</f>
      </c>
      <c r="AK224">
        <f>IF(OR($A224="",$P224="Yes",N($AG224)=0),"",$AG224+ROW()/1000000)</f>
      </c>
      <c r="AL224" t="str">
        <f>IF($A224="","",INDEX(games!$J:$J,ROW())&amp;"")</f>
      </c>
    </row>
    <row r="225">
      <c r="A225" t="str">
        <f>IF(TRIM(INDEX(games!$A:$A,ROW()))="","",TRIM(INDEX(games!$A:$A,ROW())))</f>
      </c>
      <c r="B225">
        <f>IF(OR($A225="",INDEX(games!$B:$B,ROW())=""),"",INDEX(games!$B:$B,ROW()))</f>
      </c>
      <c r="C225" t="str">
        <f>IF(OR($A225="",INDEX(games!$C:$C,ROW())=""),"",INDEX(games!$C:$C,ROW()))</f>
      </c>
      <c r="D225">
        <f>IF($A225="","",COUNTIF($W$2:$W$2500,$A225)+COUNTIF($X$2:$X$2500,$A225))</f>
      </c>
      <c r="E225">
        <f>IF($A225="","",IFERROR(MATCH($C225,$R$2:$R$5,0),0))</f>
      </c>
      <c r="F225">
        <f>IF($A225="","",MOD(ROW(),34))</f>
      </c>
      <c r="G225">
        <f>IF($A225="",NA(),IF($C225="Action",$B225,NA()))</f>
      </c>
      <c r="H225">
        <f>IF($A225="",NA(),IF($C225="Action",1+$F225*0.023,NA()))</f>
      </c>
      <c r="I225">
        <f>IF($A225="",NA(),IF($C225="Strategy",$B225,NA()))</f>
      </c>
      <c r="J225">
        <f>IF($A225="",NA(),IF($C225="Strategy",2+$F225*0.023,NA()))</f>
      </c>
      <c r="K225">
        <f>IF($A225="",NA(),IF($C225="Deckbuilder",$B225,NA()))</f>
      </c>
      <c r="L225">
        <f>IF($A225="",NA(),IF($C225="Deckbuilder",3+$F225*0.023,NA()))</f>
      </c>
      <c r="M225">
        <f>IF($A225="",NA(),IF($C225="Traditional",$B225,NA()))</f>
      </c>
      <c r="N225">
        <f>IF($A225="",NA(),IF($C225="Traditional",4+$F225*0.023,NA()))</f>
      </c>
      <c r="O225">
        <f>IF($A225="","",$D225+ROW()/1000000)</f>
      </c>
      <c r="P225" t="str">
        <f>IF(OR($A225="",INDEX(games!$H:$H,ROW())=""),"",INDEX(games!$H:$H,ROW()))</f>
      </c>
      <c r="Q225">
        <f>IF(OR($A225="",$P225&lt;&gt;"Yes"),"",$D225+ROW()/1000000)</f>
      </c>
      <c r="T225">
        <f>IF($Y225="","",INDEX($B$2:$B$1500,$Y225))</f>
      </c>
      <c r="U225">
        <f>IF($Z225="","",INDEX($B$2:$B$1500,$Z225))</f>
      </c>
      <c r="V225">
        <f>IF(OR($T225="",$U225=""),"",$U225-$T225)</f>
      </c>
      <c r="W225" t="str">
        <f>IF(TRIM(INDEX(connections!$A:$A,ROW()))="","",TRIM(INDEX(connections!$A:$A,ROW())))</f>
      </c>
      <c r="X225" t="str">
        <f>IF($W225="","",TRIM(INDEX(connections!$B:$B,ROW())))</f>
      </c>
      <c r="Y225">
        <f>IF($W225="","",IFERROR(MATCH($W225,$A$2:$A$1500,0),""))</f>
      </c>
      <c r="Z225">
        <f>IF($X225="","",IFERROR(MATCH($X225,$A$2:$A$1500,0),""))</f>
      </c>
      <c r="AA225" t="str">
        <f>IF($Y225="","",INDEX($P$2:$P$1500,$Y225))</f>
      </c>
      <c r="AB225" t="str">
        <f>IF($Z225="","",INDEX($P$2:$P$1500,$Z225))</f>
      </c>
      <c r="AC225">
        <f>IF(AND($AA225="Yes",$AB225="Yes"),1,"")</f>
      </c>
      <c r="AD225">
        <f>IF(OR($Y225="",$Z225=""),"",IF(INDEX($C$2:$C$1500,$Y225)=INDEX($C$2:$C$1500,$Z225),0,1))</f>
      </c>
      <c r="AE225">
        <f>IF($AC225&lt;&gt;1,"",IF(AND(INDEX($AG$2:$AG$1500,$Y225)=1,INDEX($AG$2:$AG$1500,$Z225)=1),1,""))</f>
      </c>
      <c r="AG225">
        <f>IF($A225="","",COUNTIFS($W$2:$W$2500,$A225,$AB$2:$AB$2500,"Yes")+COUNTIFS($X$2:$X$2500,$A225,$AA$2:$AA$2500,"Yes"))</f>
      </c>
      <c r="AH225" t="str">
        <f>IF(OR($P225&lt;&gt;"Yes",N($AG225)=0),"",IF(AND($AG225=1,COUNTIFS($W$2:$W$2500,$A225,$AE$2:$AE$2500,1)+COUNTIFS($X$2:$X$2500,$A225,$AE$2:$AE$2500,1)&gt;0),"","Yes"))</f>
      </c>
      <c r="AI225">
        <f>IF($AH225="Yes",$AG225,"")</f>
      </c>
      <c r="AJ225">
        <f>IF($AI225="","",$AI225+ROW()/1000000)</f>
      </c>
      <c r="AK225">
        <f>IF(OR($A225="",$P225="Yes",N($AG225)=0),"",$AG225+ROW()/1000000)</f>
      </c>
      <c r="AL225" t="str">
        <f>IF($A225="","",INDEX(games!$J:$J,ROW())&amp;"")</f>
      </c>
    </row>
    <row r="226">
      <c r="A226" t="str">
        <f>IF(TRIM(INDEX(games!$A:$A,ROW()))="","",TRIM(INDEX(games!$A:$A,ROW())))</f>
      </c>
      <c r="B226">
        <f>IF(OR($A226="",INDEX(games!$B:$B,ROW())=""),"",INDEX(games!$B:$B,ROW()))</f>
      </c>
      <c r="C226" t="str">
        <f>IF(OR($A226="",INDEX(games!$C:$C,ROW())=""),"",INDEX(games!$C:$C,ROW()))</f>
      </c>
      <c r="D226">
        <f>IF($A226="","",COUNTIF($W$2:$W$2500,$A226)+COUNTIF($X$2:$X$2500,$A226))</f>
      </c>
      <c r="E226">
        <f>IF($A226="","",IFERROR(MATCH($C226,$R$2:$R$5,0),0))</f>
      </c>
      <c r="F226">
        <f>IF($A226="","",MOD(ROW(),34))</f>
      </c>
      <c r="G226">
        <f>IF($A226="",NA(),IF($C226="Action",$B226,NA()))</f>
      </c>
      <c r="H226">
        <f>IF($A226="",NA(),IF($C226="Action",1+$F226*0.023,NA()))</f>
      </c>
      <c r="I226">
        <f>IF($A226="",NA(),IF($C226="Strategy",$B226,NA()))</f>
      </c>
      <c r="J226">
        <f>IF($A226="",NA(),IF($C226="Strategy",2+$F226*0.023,NA()))</f>
      </c>
      <c r="K226">
        <f>IF($A226="",NA(),IF($C226="Deckbuilder",$B226,NA()))</f>
      </c>
      <c r="L226">
        <f>IF($A226="",NA(),IF($C226="Deckbuilder",3+$F226*0.023,NA()))</f>
      </c>
      <c r="M226">
        <f>IF($A226="",NA(),IF($C226="Traditional",$B226,NA()))</f>
      </c>
      <c r="N226">
        <f>IF($A226="",NA(),IF($C226="Traditional",4+$F226*0.023,NA()))</f>
      </c>
      <c r="O226">
        <f>IF($A226="","",$D226+ROW()/1000000)</f>
      </c>
      <c r="P226" t="str">
        <f>IF(OR($A226="",INDEX(games!$H:$H,ROW())=""),"",INDEX(games!$H:$H,ROW()))</f>
      </c>
      <c r="Q226">
        <f>IF(OR($A226="",$P226&lt;&gt;"Yes"),"",$D226+ROW()/1000000)</f>
      </c>
      <c r="T226">
        <f>IF($Y226="","",INDEX($B$2:$B$1500,$Y226))</f>
      </c>
      <c r="U226">
        <f>IF($Z226="","",INDEX($B$2:$B$1500,$Z226))</f>
      </c>
      <c r="V226">
        <f>IF(OR($T226="",$U226=""),"",$U226-$T226)</f>
      </c>
      <c r="W226" t="str">
        <f>IF(TRIM(INDEX(connections!$A:$A,ROW()))="","",TRIM(INDEX(connections!$A:$A,ROW())))</f>
      </c>
      <c r="X226" t="str">
        <f>IF($W226="","",TRIM(INDEX(connections!$B:$B,ROW())))</f>
      </c>
      <c r="Y226">
        <f>IF($W226="","",IFERROR(MATCH($W226,$A$2:$A$1500,0),""))</f>
      </c>
      <c r="Z226">
        <f>IF($X226="","",IFERROR(MATCH($X226,$A$2:$A$1500,0),""))</f>
      </c>
      <c r="AA226" t="str">
        <f>IF($Y226="","",INDEX($P$2:$P$1500,$Y226))</f>
      </c>
      <c r="AB226" t="str">
        <f>IF($Z226="","",INDEX($P$2:$P$1500,$Z226))</f>
      </c>
      <c r="AC226">
        <f>IF(AND($AA226="Yes",$AB226="Yes"),1,"")</f>
      </c>
      <c r="AD226">
        <f>IF(OR($Y226="",$Z226=""),"",IF(INDEX($C$2:$C$1500,$Y226)=INDEX($C$2:$C$1500,$Z226),0,1))</f>
      </c>
      <c r="AE226">
        <f>IF($AC226&lt;&gt;1,"",IF(AND(INDEX($AG$2:$AG$1500,$Y226)=1,INDEX($AG$2:$AG$1500,$Z226)=1),1,""))</f>
      </c>
      <c r="AG226">
        <f>IF($A226="","",COUNTIFS($W$2:$W$2500,$A226,$AB$2:$AB$2500,"Yes")+COUNTIFS($X$2:$X$2500,$A226,$AA$2:$AA$2500,"Yes"))</f>
      </c>
      <c r="AH226" t="str">
        <f>IF(OR($P226&lt;&gt;"Yes",N($AG226)=0),"",IF(AND($AG226=1,COUNTIFS($W$2:$W$2500,$A226,$AE$2:$AE$2500,1)+COUNTIFS($X$2:$X$2500,$A226,$AE$2:$AE$2500,1)&gt;0),"","Yes"))</f>
      </c>
      <c r="AI226">
        <f>IF($AH226="Yes",$AG226,"")</f>
      </c>
      <c r="AJ226">
        <f>IF($AI226="","",$AI226+ROW()/1000000)</f>
      </c>
      <c r="AK226">
        <f>IF(OR($A226="",$P226="Yes",N($AG226)=0),"",$AG226+ROW()/1000000)</f>
      </c>
      <c r="AL226" t="str">
        <f>IF($A226="","",INDEX(games!$J:$J,ROW())&amp;"")</f>
      </c>
    </row>
    <row r="227">
      <c r="A227" t="str">
        <f>IF(TRIM(INDEX(games!$A:$A,ROW()))="","",TRIM(INDEX(games!$A:$A,ROW())))</f>
      </c>
      <c r="B227">
        <f>IF(OR($A227="",INDEX(games!$B:$B,ROW())=""),"",INDEX(games!$B:$B,ROW()))</f>
      </c>
      <c r="C227" t="str">
        <f>IF(OR($A227="",INDEX(games!$C:$C,ROW())=""),"",INDEX(games!$C:$C,ROW()))</f>
      </c>
      <c r="D227">
        <f>IF($A227="","",COUNTIF($W$2:$W$2500,$A227)+COUNTIF($X$2:$X$2500,$A227))</f>
      </c>
      <c r="E227">
        <f>IF($A227="","",IFERROR(MATCH($C227,$R$2:$R$5,0),0))</f>
      </c>
      <c r="F227">
        <f>IF($A227="","",MOD(ROW(),34))</f>
      </c>
      <c r="G227">
        <f>IF($A227="",NA(),IF($C227="Action",$B227,NA()))</f>
      </c>
      <c r="H227">
        <f>IF($A227="",NA(),IF($C227="Action",1+$F227*0.023,NA()))</f>
      </c>
      <c r="I227">
        <f>IF($A227="",NA(),IF($C227="Strategy",$B227,NA()))</f>
      </c>
      <c r="J227">
        <f>IF($A227="",NA(),IF($C227="Strategy",2+$F227*0.023,NA()))</f>
      </c>
      <c r="K227">
        <f>IF($A227="",NA(),IF($C227="Deckbuilder",$B227,NA()))</f>
      </c>
      <c r="L227">
        <f>IF($A227="",NA(),IF($C227="Deckbuilder",3+$F227*0.023,NA()))</f>
      </c>
      <c r="M227">
        <f>IF($A227="",NA(),IF($C227="Traditional",$B227,NA()))</f>
      </c>
      <c r="N227">
        <f>IF($A227="",NA(),IF($C227="Traditional",4+$F227*0.023,NA()))</f>
      </c>
      <c r="O227">
        <f>IF($A227="","",$D227+ROW()/1000000)</f>
      </c>
      <c r="P227" t="str">
        <f>IF(OR($A227="",INDEX(games!$H:$H,ROW())=""),"",INDEX(games!$H:$H,ROW()))</f>
      </c>
      <c r="Q227">
        <f>IF(OR($A227="",$P227&lt;&gt;"Yes"),"",$D227+ROW()/1000000)</f>
      </c>
      <c r="T227">
        <f>IF($Y227="","",INDEX($B$2:$B$1500,$Y227))</f>
      </c>
      <c r="U227">
        <f>IF($Z227="","",INDEX($B$2:$B$1500,$Z227))</f>
      </c>
      <c r="V227">
        <f>IF(OR($T227="",$U227=""),"",$U227-$T227)</f>
      </c>
      <c r="W227" t="str">
        <f>IF(TRIM(INDEX(connections!$A:$A,ROW()))="","",TRIM(INDEX(connections!$A:$A,ROW())))</f>
      </c>
      <c r="X227" t="str">
        <f>IF($W227="","",TRIM(INDEX(connections!$B:$B,ROW())))</f>
      </c>
      <c r="Y227">
        <f>IF($W227="","",IFERROR(MATCH($W227,$A$2:$A$1500,0),""))</f>
      </c>
      <c r="Z227">
        <f>IF($X227="","",IFERROR(MATCH($X227,$A$2:$A$1500,0),""))</f>
      </c>
      <c r="AA227" t="str">
        <f>IF($Y227="","",INDEX($P$2:$P$1500,$Y227))</f>
      </c>
      <c r="AB227" t="str">
        <f>IF($Z227="","",INDEX($P$2:$P$1500,$Z227))</f>
      </c>
      <c r="AC227">
        <f>IF(AND($AA227="Yes",$AB227="Yes"),1,"")</f>
      </c>
      <c r="AD227">
        <f>IF(OR($Y227="",$Z227=""),"",IF(INDEX($C$2:$C$1500,$Y227)=INDEX($C$2:$C$1500,$Z227),0,1))</f>
      </c>
      <c r="AE227">
        <f>IF($AC227&lt;&gt;1,"",IF(AND(INDEX($AG$2:$AG$1500,$Y227)=1,INDEX($AG$2:$AG$1500,$Z227)=1),1,""))</f>
      </c>
      <c r="AG227">
        <f>IF($A227="","",COUNTIFS($W$2:$W$2500,$A227,$AB$2:$AB$2500,"Yes")+COUNTIFS($X$2:$X$2500,$A227,$AA$2:$AA$2500,"Yes"))</f>
      </c>
      <c r="AH227" t="str">
        <f>IF(OR($P227&lt;&gt;"Yes",N($AG227)=0),"",IF(AND($AG227=1,COUNTIFS($W$2:$W$2500,$A227,$AE$2:$AE$2500,1)+COUNTIFS($X$2:$X$2500,$A227,$AE$2:$AE$2500,1)&gt;0),"","Yes"))</f>
      </c>
      <c r="AI227">
        <f>IF($AH227="Yes",$AG227,"")</f>
      </c>
      <c r="AJ227">
        <f>IF($AI227="","",$AI227+ROW()/1000000)</f>
      </c>
      <c r="AK227">
        <f>IF(OR($A227="",$P227="Yes",N($AG227)=0),"",$AG227+ROW()/1000000)</f>
      </c>
      <c r="AL227" t="str">
        <f>IF($A227="","",INDEX(games!$J:$J,ROW())&amp;"")</f>
      </c>
    </row>
    <row r="228">
      <c r="A228" t="str">
        <f>IF(TRIM(INDEX(games!$A:$A,ROW()))="","",TRIM(INDEX(games!$A:$A,ROW())))</f>
      </c>
      <c r="B228">
        <f>IF(OR($A228="",INDEX(games!$B:$B,ROW())=""),"",INDEX(games!$B:$B,ROW()))</f>
      </c>
      <c r="C228" t="str">
        <f>IF(OR($A228="",INDEX(games!$C:$C,ROW())=""),"",INDEX(games!$C:$C,ROW()))</f>
      </c>
      <c r="D228">
        <f>IF($A228="","",COUNTIF($W$2:$W$2500,$A228)+COUNTIF($X$2:$X$2500,$A228))</f>
      </c>
      <c r="E228">
        <f>IF($A228="","",IFERROR(MATCH($C228,$R$2:$R$5,0),0))</f>
      </c>
      <c r="F228">
        <f>IF($A228="","",MOD(ROW(),34))</f>
      </c>
      <c r="G228">
        <f>IF($A228="",NA(),IF($C228="Action",$B228,NA()))</f>
      </c>
      <c r="H228">
        <f>IF($A228="",NA(),IF($C228="Action",1+$F228*0.023,NA()))</f>
      </c>
      <c r="I228">
        <f>IF($A228="",NA(),IF($C228="Strategy",$B228,NA()))</f>
      </c>
      <c r="J228">
        <f>IF($A228="",NA(),IF($C228="Strategy",2+$F228*0.023,NA()))</f>
      </c>
      <c r="K228">
        <f>IF($A228="",NA(),IF($C228="Deckbuilder",$B228,NA()))</f>
      </c>
      <c r="L228">
        <f>IF($A228="",NA(),IF($C228="Deckbuilder",3+$F228*0.023,NA()))</f>
      </c>
      <c r="M228">
        <f>IF($A228="",NA(),IF($C228="Traditional",$B228,NA()))</f>
      </c>
      <c r="N228">
        <f>IF($A228="",NA(),IF($C228="Traditional",4+$F228*0.023,NA()))</f>
      </c>
      <c r="O228">
        <f>IF($A228="","",$D228+ROW()/1000000)</f>
      </c>
      <c r="P228" t="str">
        <f>IF(OR($A228="",INDEX(games!$H:$H,ROW())=""),"",INDEX(games!$H:$H,ROW()))</f>
      </c>
      <c r="Q228">
        <f>IF(OR($A228="",$P228&lt;&gt;"Yes"),"",$D228+ROW()/1000000)</f>
      </c>
      <c r="T228">
        <f>IF($Y228="","",INDEX($B$2:$B$1500,$Y228))</f>
      </c>
      <c r="U228">
        <f>IF($Z228="","",INDEX($B$2:$B$1500,$Z228))</f>
      </c>
      <c r="V228">
        <f>IF(OR($T228="",$U228=""),"",$U228-$T228)</f>
      </c>
      <c r="W228" t="str">
        <f>IF(TRIM(INDEX(connections!$A:$A,ROW()))="","",TRIM(INDEX(connections!$A:$A,ROW())))</f>
      </c>
      <c r="X228" t="str">
        <f>IF($W228="","",TRIM(INDEX(connections!$B:$B,ROW())))</f>
      </c>
      <c r="Y228">
        <f>IF($W228="","",IFERROR(MATCH($W228,$A$2:$A$1500,0),""))</f>
      </c>
      <c r="Z228">
        <f>IF($X228="","",IFERROR(MATCH($X228,$A$2:$A$1500,0),""))</f>
      </c>
      <c r="AA228" t="str">
        <f>IF($Y228="","",INDEX($P$2:$P$1500,$Y228))</f>
      </c>
      <c r="AB228" t="str">
        <f>IF($Z228="","",INDEX($P$2:$P$1500,$Z228))</f>
      </c>
      <c r="AC228">
        <f>IF(AND($AA228="Yes",$AB228="Yes"),1,"")</f>
      </c>
      <c r="AD228">
        <f>IF(OR($Y228="",$Z228=""),"",IF(INDEX($C$2:$C$1500,$Y228)=INDEX($C$2:$C$1500,$Z228),0,1))</f>
      </c>
      <c r="AE228">
        <f>IF($AC228&lt;&gt;1,"",IF(AND(INDEX($AG$2:$AG$1500,$Y228)=1,INDEX($AG$2:$AG$1500,$Z228)=1),1,""))</f>
      </c>
      <c r="AG228">
        <f>IF($A228="","",COUNTIFS($W$2:$W$2500,$A228,$AB$2:$AB$2500,"Yes")+COUNTIFS($X$2:$X$2500,$A228,$AA$2:$AA$2500,"Yes"))</f>
      </c>
      <c r="AH228" t="str">
        <f>IF(OR($P228&lt;&gt;"Yes",N($AG228)=0),"",IF(AND($AG228=1,COUNTIFS($W$2:$W$2500,$A228,$AE$2:$AE$2500,1)+COUNTIFS($X$2:$X$2500,$A228,$AE$2:$AE$2500,1)&gt;0),"","Yes"))</f>
      </c>
      <c r="AI228">
        <f>IF($AH228="Yes",$AG228,"")</f>
      </c>
      <c r="AJ228">
        <f>IF($AI228="","",$AI228+ROW()/1000000)</f>
      </c>
      <c r="AK228">
        <f>IF(OR($A228="",$P228="Yes",N($AG228)=0),"",$AG228+ROW()/1000000)</f>
      </c>
      <c r="AL228" t="str">
        <f>IF($A228="","",INDEX(games!$J:$J,ROW())&amp;"")</f>
      </c>
    </row>
    <row r="229">
      <c r="A229" t="str">
        <f>IF(TRIM(INDEX(games!$A:$A,ROW()))="","",TRIM(INDEX(games!$A:$A,ROW())))</f>
      </c>
      <c r="B229">
        <f>IF(OR($A229="",INDEX(games!$B:$B,ROW())=""),"",INDEX(games!$B:$B,ROW()))</f>
      </c>
      <c r="C229" t="str">
        <f>IF(OR($A229="",INDEX(games!$C:$C,ROW())=""),"",INDEX(games!$C:$C,ROW()))</f>
      </c>
      <c r="D229">
        <f>IF($A229="","",COUNTIF($W$2:$W$2500,$A229)+COUNTIF($X$2:$X$2500,$A229))</f>
      </c>
      <c r="E229">
        <f>IF($A229="","",IFERROR(MATCH($C229,$R$2:$R$5,0),0))</f>
      </c>
      <c r="F229">
        <f>IF($A229="","",MOD(ROW(),34))</f>
      </c>
      <c r="G229">
        <f>IF($A229="",NA(),IF($C229="Action",$B229,NA()))</f>
      </c>
      <c r="H229">
        <f>IF($A229="",NA(),IF($C229="Action",1+$F229*0.023,NA()))</f>
      </c>
      <c r="I229">
        <f>IF($A229="",NA(),IF($C229="Strategy",$B229,NA()))</f>
      </c>
      <c r="J229">
        <f>IF($A229="",NA(),IF($C229="Strategy",2+$F229*0.023,NA()))</f>
      </c>
      <c r="K229">
        <f>IF($A229="",NA(),IF($C229="Deckbuilder",$B229,NA()))</f>
      </c>
      <c r="L229">
        <f>IF($A229="",NA(),IF($C229="Deckbuilder",3+$F229*0.023,NA()))</f>
      </c>
      <c r="M229">
        <f>IF($A229="",NA(),IF($C229="Traditional",$B229,NA()))</f>
      </c>
      <c r="N229">
        <f>IF($A229="",NA(),IF($C229="Traditional",4+$F229*0.023,NA()))</f>
      </c>
      <c r="O229">
        <f>IF($A229="","",$D229+ROW()/1000000)</f>
      </c>
      <c r="P229" t="str">
        <f>IF(OR($A229="",INDEX(games!$H:$H,ROW())=""),"",INDEX(games!$H:$H,ROW()))</f>
      </c>
      <c r="Q229">
        <f>IF(OR($A229="",$P229&lt;&gt;"Yes"),"",$D229+ROW()/1000000)</f>
      </c>
      <c r="T229">
        <f>IF($Y229="","",INDEX($B$2:$B$1500,$Y229))</f>
      </c>
      <c r="U229">
        <f>IF($Z229="","",INDEX($B$2:$B$1500,$Z229))</f>
      </c>
      <c r="V229">
        <f>IF(OR($T229="",$U229=""),"",$U229-$T229)</f>
      </c>
      <c r="W229" t="str">
        <f>IF(TRIM(INDEX(connections!$A:$A,ROW()))="","",TRIM(INDEX(connections!$A:$A,ROW())))</f>
      </c>
      <c r="X229" t="str">
        <f>IF($W229="","",TRIM(INDEX(connections!$B:$B,ROW())))</f>
      </c>
      <c r="Y229">
        <f>IF($W229="","",IFERROR(MATCH($W229,$A$2:$A$1500,0),""))</f>
      </c>
      <c r="Z229">
        <f>IF($X229="","",IFERROR(MATCH($X229,$A$2:$A$1500,0),""))</f>
      </c>
      <c r="AA229" t="str">
        <f>IF($Y229="","",INDEX($P$2:$P$1500,$Y229))</f>
      </c>
      <c r="AB229" t="str">
        <f>IF($Z229="","",INDEX($P$2:$P$1500,$Z229))</f>
      </c>
      <c r="AC229">
        <f>IF(AND($AA229="Yes",$AB229="Yes"),1,"")</f>
      </c>
      <c r="AD229">
        <f>IF(OR($Y229="",$Z229=""),"",IF(INDEX($C$2:$C$1500,$Y229)=INDEX($C$2:$C$1500,$Z229),0,1))</f>
      </c>
      <c r="AE229">
        <f>IF($AC229&lt;&gt;1,"",IF(AND(INDEX($AG$2:$AG$1500,$Y229)=1,INDEX($AG$2:$AG$1500,$Z229)=1),1,""))</f>
      </c>
      <c r="AG229">
        <f>IF($A229="","",COUNTIFS($W$2:$W$2500,$A229,$AB$2:$AB$2500,"Yes")+COUNTIFS($X$2:$X$2500,$A229,$AA$2:$AA$2500,"Yes"))</f>
      </c>
      <c r="AH229" t="str">
        <f>IF(OR($P229&lt;&gt;"Yes",N($AG229)=0),"",IF(AND($AG229=1,COUNTIFS($W$2:$W$2500,$A229,$AE$2:$AE$2500,1)+COUNTIFS($X$2:$X$2500,$A229,$AE$2:$AE$2500,1)&gt;0),"","Yes"))</f>
      </c>
      <c r="AI229">
        <f>IF($AH229="Yes",$AG229,"")</f>
      </c>
      <c r="AJ229">
        <f>IF($AI229="","",$AI229+ROW()/1000000)</f>
      </c>
      <c r="AK229">
        <f>IF(OR($A229="",$P229="Yes",N($AG229)=0),"",$AG229+ROW()/1000000)</f>
      </c>
      <c r="AL229" t="str">
        <f>IF($A229="","",INDEX(games!$J:$J,ROW())&amp;"")</f>
      </c>
    </row>
    <row r="230">
      <c r="A230" t="str">
        <f>IF(TRIM(INDEX(games!$A:$A,ROW()))="","",TRIM(INDEX(games!$A:$A,ROW())))</f>
      </c>
      <c r="B230">
        <f>IF(OR($A230="",INDEX(games!$B:$B,ROW())=""),"",INDEX(games!$B:$B,ROW()))</f>
      </c>
      <c r="C230" t="str">
        <f>IF(OR($A230="",INDEX(games!$C:$C,ROW())=""),"",INDEX(games!$C:$C,ROW()))</f>
      </c>
      <c r="D230">
        <f>IF($A230="","",COUNTIF($W$2:$W$2500,$A230)+COUNTIF($X$2:$X$2500,$A230))</f>
      </c>
      <c r="E230">
        <f>IF($A230="","",IFERROR(MATCH($C230,$R$2:$R$5,0),0))</f>
      </c>
      <c r="F230">
        <f>IF($A230="","",MOD(ROW(),34))</f>
      </c>
      <c r="G230">
        <f>IF($A230="",NA(),IF($C230="Action",$B230,NA()))</f>
      </c>
      <c r="H230">
        <f>IF($A230="",NA(),IF($C230="Action",1+$F230*0.023,NA()))</f>
      </c>
      <c r="I230">
        <f>IF($A230="",NA(),IF($C230="Strategy",$B230,NA()))</f>
      </c>
      <c r="J230">
        <f>IF($A230="",NA(),IF($C230="Strategy",2+$F230*0.023,NA()))</f>
      </c>
      <c r="K230">
        <f>IF($A230="",NA(),IF($C230="Deckbuilder",$B230,NA()))</f>
      </c>
      <c r="L230">
        <f>IF($A230="",NA(),IF($C230="Deckbuilder",3+$F230*0.023,NA()))</f>
      </c>
      <c r="M230">
        <f>IF($A230="",NA(),IF($C230="Traditional",$B230,NA()))</f>
      </c>
      <c r="N230">
        <f>IF($A230="",NA(),IF($C230="Traditional",4+$F230*0.023,NA()))</f>
      </c>
      <c r="O230">
        <f>IF($A230="","",$D230+ROW()/1000000)</f>
      </c>
      <c r="P230" t="str">
        <f>IF(OR($A230="",INDEX(games!$H:$H,ROW())=""),"",INDEX(games!$H:$H,ROW()))</f>
      </c>
      <c r="Q230">
        <f>IF(OR($A230="",$P230&lt;&gt;"Yes"),"",$D230+ROW()/1000000)</f>
      </c>
      <c r="T230">
        <f>IF($Y230="","",INDEX($B$2:$B$1500,$Y230))</f>
      </c>
      <c r="U230">
        <f>IF($Z230="","",INDEX($B$2:$B$1500,$Z230))</f>
      </c>
      <c r="V230">
        <f>IF(OR($T230="",$U230=""),"",$U230-$T230)</f>
      </c>
      <c r="W230" t="str">
        <f>IF(TRIM(INDEX(connections!$A:$A,ROW()))="","",TRIM(INDEX(connections!$A:$A,ROW())))</f>
      </c>
      <c r="X230" t="str">
        <f>IF($W230="","",TRIM(INDEX(connections!$B:$B,ROW())))</f>
      </c>
      <c r="Y230">
        <f>IF($W230="","",IFERROR(MATCH($W230,$A$2:$A$1500,0),""))</f>
      </c>
      <c r="Z230">
        <f>IF($X230="","",IFERROR(MATCH($X230,$A$2:$A$1500,0),""))</f>
      </c>
      <c r="AA230" t="str">
        <f>IF($Y230="","",INDEX($P$2:$P$1500,$Y230))</f>
      </c>
      <c r="AB230" t="str">
        <f>IF($Z230="","",INDEX($P$2:$P$1500,$Z230))</f>
      </c>
      <c r="AC230">
        <f>IF(AND($AA230="Yes",$AB230="Yes"),1,"")</f>
      </c>
      <c r="AD230">
        <f>IF(OR($Y230="",$Z230=""),"",IF(INDEX($C$2:$C$1500,$Y230)=INDEX($C$2:$C$1500,$Z230),0,1))</f>
      </c>
      <c r="AE230">
        <f>IF($AC230&lt;&gt;1,"",IF(AND(INDEX($AG$2:$AG$1500,$Y230)=1,INDEX($AG$2:$AG$1500,$Z230)=1),1,""))</f>
      </c>
      <c r="AG230">
        <f>IF($A230="","",COUNTIFS($W$2:$W$2500,$A230,$AB$2:$AB$2500,"Yes")+COUNTIFS($X$2:$X$2500,$A230,$AA$2:$AA$2500,"Yes"))</f>
      </c>
      <c r="AH230" t="str">
        <f>IF(OR($P230&lt;&gt;"Yes",N($AG230)=0),"",IF(AND($AG230=1,COUNTIFS($W$2:$W$2500,$A230,$AE$2:$AE$2500,1)+COUNTIFS($X$2:$X$2500,$A230,$AE$2:$AE$2500,1)&gt;0),"","Yes"))</f>
      </c>
      <c r="AI230">
        <f>IF($AH230="Yes",$AG230,"")</f>
      </c>
      <c r="AJ230">
        <f>IF($AI230="","",$AI230+ROW()/1000000)</f>
      </c>
      <c r="AK230">
        <f>IF(OR($A230="",$P230="Yes",N($AG230)=0),"",$AG230+ROW()/1000000)</f>
      </c>
      <c r="AL230" t="str">
        <f>IF($A230="","",INDEX(games!$J:$J,ROW())&amp;"")</f>
      </c>
    </row>
    <row r="231">
      <c r="A231" t="str">
        <f>IF(TRIM(INDEX(games!$A:$A,ROW()))="","",TRIM(INDEX(games!$A:$A,ROW())))</f>
      </c>
      <c r="B231">
        <f>IF(OR($A231="",INDEX(games!$B:$B,ROW())=""),"",INDEX(games!$B:$B,ROW()))</f>
      </c>
      <c r="C231" t="str">
        <f>IF(OR($A231="",INDEX(games!$C:$C,ROW())=""),"",INDEX(games!$C:$C,ROW()))</f>
      </c>
      <c r="D231">
        <f>IF($A231="","",COUNTIF($W$2:$W$2500,$A231)+COUNTIF($X$2:$X$2500,$A231))</f>
      </c>
      <c r="E231">
        <f>IF($A231="","",IFERROR(MATCH($C231,$R$2:$R$5,0),0))</f>
      </c>
      <c r="F231">
        <f>IF($A231="","",MOD(ROW(),34))</f>
      </c>
      <c r="G231">
        <f>IF($A231="",NA(),IF($C231="Action",$B231,NA()))</f>
      </c>
      <c r="H231">
        <f>IF($A231="",NA(),IF($C231="Action",1+$F231*0.023,NA()))</f>
      </c>
      <c r="I231">
        <f>IF($A231="",NA(),IF($C231="Strategy",$B231,NA()))</f>
      </c>
      <c r="J231">
        <f>IF($A231="",NA(),IF($C231="Strategy",2+$F231*0.023,NA()))</f>
      </c>
      <c r="K231">
        <f>IF($A231="",NA(),IF($C231="Deckbuilder",$B231,NA()))</f>
      </c>
      <c r="L231">
        <f>IF($A231="",NA(),IF($C231="Deckbuilder",3+$F231*0.023,NA()))</f>
      </c>
      <c r="M231">
        <f>IF($A231="",NA(),IF($C231="Traditional",$B231,NA()))</f>
      </c>
      <c r="N231">
        <f>IF($A231="",NA(),IF($C231="Traditional",4+$F231*0.023,NA()))</f>
      </c>
      <c r="O231">
        <f>IF($A231="","",$D231+ROW()/1000000)</f>
      </c>
      <c r="P231" t="str">
        <f>IF(OR($A231="",INDEX(games!$H:$H,ROW())=""),"",INDEX(games!$H:$H,ROW()))</f>
      </c>
      <c r="Q231">
        <f>IF(OR($A231="",$P231&lt;&gt;"Yes"),"",$D231+ROW()/1000000)</f>
      </c>
      <c r="T231">
        <f>IF($Y231="","",INDEX($B$2:$B$1500,$Y231))</f>
      </c>
      <c r="U231">
        <f>IF($Z231="","",INDEX($B$2:$B$1500,$Z231))</f>
      </c>
      <c r="V231">
        <f>IF(OR($T231="",$U231=""),"",$U231-$T231)</f>
      </c>
      <c r="W231" t="str">
        <f>IF(TRIM(INDEX(connections!$A:$A,ROW()))="","",TRIM(INDEX(connections!$A:$A,ROW())))</f>
      </c>
      <c r="X231" t="str">
        <f>IF($W231="","",TRIM(INDEX(connections!$B:$B,ROW())))</f>
      </c>
      <c r="Y231">
        <f>IF($W231="","",IFERROR(MATCH($W231,$A$2:$A$1500,0),""))</f>
      </c>
      <c r="Z231">
        <f>IF($X231="","",IFERROR(MATCH($X231,$A$2:$A$1500,0),""))</f>
      </c>
      <c r="AA231" t="str">
        <f>IF($Y231="","",INDEX($P$2:$P$1500,$Y231))</f>
      </c>
      <c r="AB231" t="str">
        <f>IF($Z231="","",INDEX($P$2:$P$1500,$Z231))</f>
      </c>
      <c r="AC231">
        <f>IF(AND($AA231="Yes",$AB231="Yes"),1,"")</f>
      </c>
      <c r="AD231">
        <f>IF(OR($Y231="",$Z231=""),"",IF(INDEX($C$2:$C$1500,$Y231)=INDEX($C$2:$C$1500,$Z231),0,1))</f>
      </c>
      <c r="AE231">
        <f>IF($AC231&lt;&gt;1,"",IF(AND(INDEX($AG$2:$AG$1500,$Y231)=1,INDEX($AG$2:$AG$1500,$Z231)=1),1,""))</f>
      </c>
      <c r="AG231">
        <f>IF($A231="","",COUNTIFS($W$2:$W$2500,$A231,$AB$2:$AB$2500,"Yes")+COUNTIFS($X$2:$X$2500,$A231,$AA$2:$AA$2500,"Yes"))</f>
      </c>
      <c r="AH231" t="str">
        <f>IF(OR($P231&lt;&gt;"Yes",N($AG231)=0),"",IF(AND($AG231=1,COUNTIFS($W$2:$W$2500,$A231,$AE$2:$AE$2500,1)+COUNTIFS($X$2:$X$2500,$A231,$AE$2:$AE$2500,1)&gt;0),"","Yes"))</f>
      </c>
      <c r="AI231">
        <f>IF($AH231="Yes",$AG231,"")</f>
      </c>
      <c r="AJ231">
        <f>IF($AI231="","",$AI231+ROW()/1000000)</f>
      </c>
      <c r="AK231">
        <f>IF(OR($A231="",$P231="Yes",N($AG231)=0),"",$AG231+ROW()/1000000)</f>
      </c>
      <c r="AL231" t="str">
        <f>IF($A231="","",INDEX(games!$J:$J,ROW())&amp;"")</f>
      </c>
    </row>
    <row r="232">
      <c r="A232" t="str">
        <f>IF(TRIM(INDEX(games!$A:$A,ROW()))="","",TRIM(INDEX(games!$A:$A,ROW())))</f>
      </c>
      <c r="B232">
        <f>IF(OR($A232="",INDEX(games!$B:$B,ROW())=""),"",INDEX(games!$B:$B,ROW()))</f>
      </c>
      <c r="C232" t="str">
        <f>IF(OR($A232="",INDEX(games!$C:$C,ROW())=""),"",INDEX(games!$C:$C,ROW()))</f>
      </c>
      <c r="D232">
        <f>IF($A232="","",COUNTIF($W$2:$W$2500,$A232)+COUNTIF($X$2:$X$2500,$A232))</f>
      </c>
      <c r="E232">
        <f>IF($A232="","",IFERROR(MATCH($C232,$R$2:$R$5,0),0))</f>
      </c>
      <c r="F232">
        <f>IF($A232="","",MOD(ROW(),34))</f>
      </c>
      <c r="G232">
        <f>IF($A232="",NA(),IF($C232="Action",$B232,NA()))</f>
      </c>
      <c r="H232">
        <f>IF($A232="",NA(),IF($C232="Action",1+$F232*0.023,NA()))</f>
      </c>
      <c r="I232">
        <f>IF($A232="",NA(),IF($C232="Strategy",$B232,NA()))</f>
      </c>
      <c r="J232">
        <f>IF($A232="",NA(),IF($C232="Strategy",2+$F232*0.023,NA()))</f>
      </c>
      <c r="K232">
        <f>IF($A232="",NA(),IF($C232="Deckbuilder",$B232,NA()))</f>
      </c>
      <c r="L232">
        <f>IF($A232="",NA(),IF($C232="Deckbuilder",3+$F232*0.023,NA()))</f>
      </c>
      <c r="M232">
        <f>IF($A232="",NA(),IF($C232="Traditional",$B232,NA()))</f>
      </c>
      <c r="N232">
        <f>IF($A232="",NA(),IF($C232="Traditional",4+$F232*0.023,NA()))</f>
      </c>
      <c r="O232">
        <f>IF($A232="","",$D232+ROW()/1000000)</f>
      </c>
      <c r="P232" t="str">
        <f>IF(OR($A232="",INDEX(games!$H:$H,ROW())=""),"",INDEX(games!$H:$H,ROW()))</f>
      </c>
      <c r="Q232">
        <f>IF(OR($A232="",$P232&lt;&gt;"Yes"),"",$D232+ROW()/1000000)</f>
      </c>
      <c r="T232">
        <f>IF($Y232="","",INDEX($B$2:$B$1500,$Y232))</f>
      </c>
      <c r="U232">
        <f>IF($Z232="","",INDEX($B$2:$B$1500,$Z232))</f>
      </c>
      <c r="V232">
        <f>IF(OR($T232="",$U232=""),"",$U232-$T232)</f>
      </c>
      <c r="W232" t="str">
        <f>IF(TRIM(INDEX(connections!$A:$A,ROW()))="","",TRIM(INDEX(connections!$A:$A,ROW())))</f>
      </c>
      <c r="X232" t="str">
        <f>IF($W232="","",TRIM(INDEX(connections!$B:$B,ROW())))</f>
      </c>
      <c r="Y232">
        <f>IF($W232="","",IFERROR(MATCH($W232,$A$2:$A$1500,0),""))</f>
      </c>
      <c r="Z232">
        <f>IF($X232="","",IFERROR(MATCH($X232,$A$2:$A$1500,0),""))</f>
      </c>
      <c r="AA232" t="str">
        <f>IF($Y232="","",INDEX($P$2:$P$1500,$Y232))</f>
      </c>
      <c r="AB232" t="str">
        <f>IF($Z232="","",INDEX($P$2:$P$1500,$Z232))</f>
      </c>
      <c r="AC232">
        <f>IF(AND($AA232="Yes",$AB232="Yes"),1,"")</f>
      </c>
      <c r="AD232">
        <f>IF(OR($Y232="",$Z232=""),"",IF(INDEX($C$2:$C$1500,$Y232)=INDEX($C$2:$C$1500,$Z232),0,1))</f>
      </c>
      <c r="AE232">
        <f>IF($AC232&lt;&gt;1,"",IF(AND(INDEX($AG$2:$AG$1500,$Y232)=1,INDEX($AG$2:$AG$1500,$Z232)=1),1,""))</f>
      </c>
      <c r="AG232">
        <f>IF($A232="","",COUNTIFS($W$2:$W$2500,$A232,$AB$2:$AB$2500,"Yes")+COUNTIFS($X$2:$X$2500,$A232,$AA$2:$AA$2500,"Yes"))</f>
      </c>
      <c r="AH232" t="str">
        <f>IF(OR($P232&lt;&gt;"Yes",N($AG232)=0),"",IF(AND($AG232=1,COUNTIFS($W$2:$W$2500,$A232,$AE$2:$AE$2500,1)+COUNTIFS($X$2:$X$2500,$A232,$AE$2:$AE$2500,1)&gt;0),"","Yes"))</f>
      </c>
      <c r="AI232">
        <f>IF($AH232="Yes",$AG232,"")</f>
      </c>
      <c r="AJ232">
        <f>IF($AI232="","",$AI232+ROW()/1000000)</f>
      </c>
      <c r="AK232">
        <f>IF(OR($A232="",$P232="Yes",N($AG232)=0),"",$AG232+ROW()/1000000)</f>
      </c>
      <c r="AL232" t="str">
        <f>IF($A232="","",INDEX(games!$J:$J,ROW())&amp;"")</f>
      </c>
    </row>
    <row r="233">
      <c r="A233" t="str">
        <f>IF(TRIM(INDEX(games!$A:$A,ROW()))="","",TRIM(INDEX(games!$A:$A,ROW())))</f>
      </c>
      <c r="B233">
        <f>IF(OR($A233="",INDEX(games!$B:$B,ROW())=""),"",INDEX(games!$B:$B,ROW()))</f>
      </c>
      <c r="C233" t="str">
        <f>IF(OR($A233="",INDEX(games!$C:$C,ROW())=""),"",INDEX(games!$C:$C,ROW()))</f>
      </c>
      <c r="D233">
        <f>IF($A233="","",COUNTIF($W$2:$W$2500,$A233)+COUNTIF($X$2:$X$2500,$A233))</f>
      </c>
      <c r="E233">
        <f>IF($A233="","",IFERROR(MATCH($C233,$R$2:$R$5,0),0))</f>
      </c>
      <c r="F233">
        <f>IF($A233="","",MOD(ROW(),34))</f>
      </c>
      <c r="G233">
        <f>IF($A233="",NA(),IF($C233="Action",$B233,NA()))</f>
      </c>
      <c r="H233">
        <f>IF($A233="",NA(),IF($C233="Action",1+$F233*0.023,NA()))</f>
      </c>
      <c r="I233">
        <f>IF($A233="",NA(),IF($C233="Strategy",$B233,NA()))</f>
      </c>
      <c r="J233">
        <f>IF($A233="",NA(),IF($C233="Strategy",2+$F233*0.023,NA()))</f>
      </c>
      <c r="K233">
        <f>IF($A233="",NA(),IF($C233="Deckbuilder",$B233,NA()))</f>
      </c>
      <c r="L233">
        <f>IF($A233="",NA(),IF($C233="Deckbuilder",3+$F233*0.023,NA()))</f>
      </c>
      <c r="M233">
        <f>IF($A233="",NA(),IF($C233="Traditional",$B233,NA()))</f>
      </c>
      <c r="N233">
        <f>IF($A233="",NA(),IF($C233="Traditional",4+$F233*0.023,NA()))</f>
      </c>
      <c r="O233">
        <f>IF($A233="","",$D233+ROW()/1000000)</f>
      </c>
      <c r="P233" t="str">
        <f>IF(OR($A233="",INDEX(games!$H:$H,ROW())=""),"",INDEX(games!$H:$H,ROW()))</f>
      </c>
      <c r="Q233">
        <f>IF(OR($A233="",$P233&lt;&gt;"Yes"),"",$D233+ROW()/1000000)</f>
      </c>
      <c r="T233">
        <f>IF($Y233="","",INDEX($B$2:$B$1500,$Y233))</f>
      </c>
      <c r="U233">
        <f>IF($Z233="","",INDEX($B$2:$B$1500,$Z233))</f>
      </c>
      <c r="V233">
        <f>IF(OR($T233="",$U233=""),"",$U233-$T233)</f>
      </c>
      <c r="W233" t="str">
        <f>IF(TRIM(INDEX(connections!$A:$A,ROW()))="","",TRIM(INDEX(connections!$A:$A,ROW())))</f>
      </c>
      <c r="X233" t="str">
        <f>IF($W233="","",TRIM(INDEX(connections!$B:$B,ROW())))</f>
      </c>
      <c r="Y233">
        <f>IF($W233="","",IFERROR(MATCH($W233,$A$2:$A$1500,0),""))</f>
      </c>
      <c r="Z233">
        <f>IF($X233="","",IFERROR(MATCH($X233,$A$2:$A$1500,0),""))</f>
      </c>
      <c r="AA233" t="str">
        <f>IF($Y233="","",INDEX($P$2:$P$1500,$Y233))</f>
      </c>
      <c r="AB233" t="str">
        <f>IF($Z233="","",INDEX($P$2:$P$1500,$Z233))</f>
      </c>
      <c r="AC233">
        <f>IF(AND($AA233="Yes",$AB233="Yes"),1,"")</f>
      </c>
      <c r="AD233">
        <f>IF(OR($Y233="",$Z233=""),"",IF(INDEX($C$2:$C$1500,$Y233)=INDEX($C$2:$C$1500,$Z233),0,1))</f>
      </c>
      <c r="AE233">
        <f>IF($AC233&lt;&gt;1,"",IF(AND(INDEX($AG$2:$AG$1500,$Y233)=1,INDEX($AG$2:$AG$1500,$Z233)=1),1,""))</f>
      </c>
      <c r="AG233">
        <f>IF($A233="","",COUNTIFS($W$2:$W$2500,$A233,$AB$2:$AB$2500,"Yes")+COUNTIFS($X$2:$X$2500,$A233,$AA$2:$AA$2500,"Yes"))</f>
      </c>
      <c r="AH233" t="str">
        <f>IF(OR($P233&lt;&gt;"Yes",N($AG233)=0),"",IF(AND($AG233=1,COUNTIFS($W$2:$W$2500,$A233,$AE$2:$AE$2500,1)+COUNTIFS($X$2:$X$2500,$A233,$AE$2:$AE$2500,1)&gt;0),"","Yes"))</f>
      </c>
      <c r="AI233">
        <f>IF($AH233="Yes",$AG233,"")</f>
      </c>
      <c r="AJ233">
        <f>IF($AI233="","",$AI233+ROW()/1000000)</f>
      </c>
      <c r="AK233">
        <f>IF(OR($A233="",$P233="Yes",N($AG233)=0),"",$AG233+ROW()/1000000)</f>
      </c>
      <c r="AL233" t="str">
        <f>IF($A233="","",INDEX(games!$J:$J,ROW())&amp;"")</f>
      </c>
    </row>
    <row r="234">
      <c r="A234" t="str">
        <f>IF(TRIM(INDEX(games!$A:$A,ROW()))="","",TRIM(INDEX(games!$A:$A,ROW())))</f>
      </c>
      <c r="B234">
        <f>IF(OR($A234="",INDEX(games!$B:$B,ROW())=""),"",INDEX(games!$B:$B,ROW()))</f>
      </c>
      <c r="C234" t="str">
        <f>IF(OR($A234="",INDEX(games!$C:$C,ROW())=""),"",INDEX(games!$C:$C,ROW()))</f>
      </c>
      <c r="D234">
        <f>IF($A234="","",COUNTIF($W$2:$W$2500,$A234)+COUNTIF($X$2:$X$2500,$A234))</f>
      </c>
      <c r="E234">
        <f>IF($A234="","",IFERROR(MATCH($C234,$R$2:$R$5,0),0))</f>
      </c>
      <c r="F234">
        <f>IF($A234="","",MOD(ROW(),34))</f>
      </c>
      <c r="G234">
        <f>IF($A234="",NA(),IF($C234="Action",$B234,NA()))</f>
      </c>
      <c r="H234">
        <f>IF($A234="",NA(),IF($C234="Action",1+$F234*0.023,NA()))</f>
      </c>
      <c r="I234">
        <f>IF($A234="",NA(),IF($C234="Strategy",$B234,NA()))</f>
      </c>
      <c r="J234">
        <f>IF($A234="",NA(),IF($C234="Strategy",2+$F234*0.023,NA()))</f>
      </c>
      <c r="K234">
        <f>IF($A234="",NA(),IF($C234="Deckbuilder",$B234,NA()))</f>
      </c>
      <c r="L234">
        <f>IF($A234="",NA(),IF($C234="Deckbuilder",3+$F234*0.023,NA()))</f>
      </c>
      <c r="M234">
        <f>IF($A234="",NA(),IF($C234="Traditional",$B234,NA()))</f>
      </c>
      <c r="N234">
        <f>IF($A234="",NA(),IF($C234="Traditional",4+$F234*0.023,NA()))</f>
      </c>
      <c r="O234">
        <f>IF($A234="","",$D234+ROW()/1000000)</f>
      </c>
      <c r="P234" t="str">
        <f>IF(OR($A234="",INDEX(games!$H:$H,ROW())=""),"",INDEX(games!$H:$H,ROW()))</f>
      </c>
      <c r="Q234">
        <f>IF(OR($A234="",$P234&lt;&gt;"Yes"),"",$D234+ROW()/1000000)</f>
      </c>
      <c r="T234">
        <f>IF($Y234="","",INDEX($B$2:$B$1500,$Y234))</f>
      </c>
      <c r="U234">
        <f>IF($Z234="","",INDEX($B$2:$B$1500,$Z234))</f>
      </c>
      <c r="V234">
        <f>IF(OR($T234="",$U234=""),"",$U234-$T234)</f>
      </c>
      <c r="W234" t="str">
        <f>IF(TRIM(INDEX(connections!$A:$A,ROW()))="","",TRIM(INDEX(connections!$A:$A,ROW())))</f>
      </c>
      <c r="X234" t="str">
        <f>IF($W234="","",TRIM(INDEX(connections!$B:$B,ROW())))</f>
      </c>
      <c r="Y234">
        <f>IF($W234="","",IFERROR(MATCH($W234,$A$2:$A$1500,0),""))</f>
      </c>
      <c r="Z234">
        <f>IF($X234="","",IFERROR(MATCH($X234,$A$2:$A$1500,0),""))</f>
      </c>
      <c r="AA234" t="str">
        <f>IF($Y234="","",INDEX($P$2:$P$1500,$Y234))</f>
      </c>
      <c r="AB234" t="str">
        <f>IF($Z234="","",INDEX($P$2:$P$1500,$Z234))</f>
      </c>
      <c r="AC234">
        <f>IF(AND($AA234="Yes",$AB234="Yes"),1,"")</f>
      </c>
      <c r="AD234">
        <f>IF(OR($Y234="",$Z234=""),"",IF(INDEX($C$2:$C$1500,$Y234)=INDEX($C$2:$C$1500,$Z234),0,1))</f>
      </c>
      <c r="AE234">
        <f>IF($AC234&lt;&gt;1,"",IF(AND(INDEX($AG$2:$AG$1500,$Y234)=1,INDEX($AG$2:$AG$1500,$Z234)=1),1,""))</f>
      </c>
      <c r="AG234">
        <f>IF($A234="","",COUNTIFS($W$2:$W$2500,$A234,$AB$2:$AB$2500,"Yes")+COUNTIFS($X$2:$X$2500,$A234,$AA$2:$AA$2500,"Yes"))</f>
      </c>
      <c r="AH234" t="str">
        <f>IF(OR($P234&lt;&gt;"Yes",N($AG234)=0),"",IF(AND($AG234=1,COUNTIFS($W$2:$W$2500,$A234,$AE$2:$AE$2500,1)+COUNTIFS($X$2:$X$2500,$A234,$AE$2:$AE$2500,1)&gt;0),"","Yes"))</f>
      </c>
      <c r="AI234">
        <f>IF($AH234="Yes",$AG234,"")</f>
      </c>
      <c r="AJ234">
        <f>IF($AI234="","",$AI234+ROW()/1000000)</f>
      </c>
      <c r="AK234">
        <f>IF(OR($A234="",$P234="Yes",N($AG234)=0),"",$AG234+ROW()/1000000)</f>
      </c>
      <c r="AL234" t="str">
        <f>IF($A234="","",INDEX(games!$J:$J,ROW())&amp;"")</f>
      </c>
    </row>
    <row r="235">
      <c r="A235" t="str">
        <f>IF(TRIM(INDEX(games!$A:$A,ROW()))="","",TRIM(INDEX(games!$A:$A,ROW())))</f>
      </c>
      <c r="B235">
        <f>IF(OR($A235="",INDEX(games!$B:$B,ROW())=""),"",INDEX(games!$B:$B,ROW()))</f>
      </c>
      <c r="C235" t="str">
        <f>IF(OR($A235="",INDEX(games!$C:$C,ROW())=""),"",INDEX(games!$C:$C,ROW()))</f>
      </c>
      <c r="D235">
        <f>IF($A235="","",COUNTIF($W$2:$W$2500,$A235)+COUNTIF($X$2:$X$2500,$A235))</f>
      </c>
      <c r="E235">
        <f>IF($A235="","",IFERROR(MATCH($C235,$R$2:$R$5,0),0))</f>
      </c>
      <c r="F235">
        <f>IF($A235="","",MOD(ROW(),34))</f>
      </c>
      <c r="G235">
        <f>IF($A235="",NA(),IF($C235="Action",$B235,NA()))</f>
      </c>
      <c r="H235">
        <f>IF($A235="",NA(),IF($C235="Action",1+$F235*0.023,NA()))</f>
      </c>
      <c r="I235">
        <f>IF($A235="",NA(),IF($C235="Strategy",$B235,NA()))</f>
      </c>
      <c r="J235">
        <f>IF($A235="",NA(),IF($C235="Strategy",2+$F235*0.023,NA()))</f>
      </c>
      <c r="K235">
        <f>IF($A235="",NA(),IF($C235="Deckbuilder",$B235,NA()))</f>
      </c>
      <c r="L235">
        <f>IF($A235="",NA(),IF($C235="Deckbuilder",3+$F235*0.023,NA()))</f>
      </c>
      <c r="M235">
        <f>IF($A235="",NA(),IF($C235="Traditional",$B235,NA()))</f>
      </c>
      <c r="N235">
        <f>IF($A235="",NA(),IF($C235="Traditional",4+$F235*0.023,NA()))</f>
      </c>
      <c r="O235">
        <f>IF($A235="","",$D235+ROW()/1000000)</f>
      </c>
      <c r="P235" t="str">
        <f>IF(OR($A235="",INDEX(games!$H:$H,ROW())=""),"",INDEX(games!$H:$H,ROW()))</f>
      </c>
      <c r="Q235">
        <f>IF(OR($A235="",$P235&lt;&gt;"Yes"),"",$D235+ROW()/1000000)</f>
      </c>
      <c r="T235">
        <f>IF($Y235="","",INDEX($B$2:$B$1500,$Y235))</f>
      </c>
      <c r="U235">
        <f>IF($Z235="","",INDEX($B$2:$B$1500,$Z235))</f>
      </c>
      <c r="V235">
        <f>IF(OR($T235="",$U235=""),"",$U235-$T235)</f>
      </c>
      <c r="W235" t="str">
        <f>IF(TRIM(INDEX(connections!$A:$A,ROW()))="","",TRIM(INDEX(connections!$A:$A,ROW())))</f>
      </c>
      <c r="X235" t="str">
        <f>IF($W235="","",TRIM(INDEX(connections!$B:$B,ROW())))</f>
      </c>
      <c r="Y235">
        <f>IF($W235="","",IFERROR(MATCH($W235,$A$2:$A$1500,0),""))</f>
      </c>
      <c r="Z235">
        <f>IF($X235="","",IFERROR(MATCH($X235,$A$2:$A$1500,0),""))</f>
      </c>
      <c r="AA235" t="str">
        <f>IF($Y235="","",INDEX($P$2:$P$1500,$Y235))</f>
      </c>
      <c r="AB235" t="str">
        <f>IF($Z235="","",INDEX($P$2:$P$1500,$Z235))</f>
      </c>
      <c r="AC235">
        <f>IF(AND($AA235="Yes",$AB235="Yes"),1,"")</f>
      </c>
      <c r="AD235">
        <f>IF(OR($Y235="",$Z235=""),"",IF(INDEX($C$2:$C$1500,$Y235)=INDEX($C$2:$C$1500,$Z235),0,1))</f>
      </c>
      <c r="AE235">
        <f>IF($AC235&lt;&gt;1,"",IF(AND(INDEX($AG$2:$AG$1500,$Y235)=1,INDEX($AG$2:$AG$1500,$Z235)=1),1,""))</f>
      </c>
      <c r="AG235">
        <f>IF($A235="","",COUNTIFS($W$2:$W$2500,$A235,$AB$2:$AB$2500,"Yes")+COUNTIFS($X$2:$X$2500,$A235,$AA$2:$AA$2500,"Yes"))</f>
      </c>
      <c r="AH235" t="str">
        <f>IF(OR($P235&lt;&gt;"Yes",N($AG235)=0),"",IF(AND($AG235=1,COUNTIFS($W$2:$W$2500,$A235,$AE$2:$AE$2500,1)+COUNTIFS($X$2:$X$2500,$A235,$AE$2:$AE$2500,1)&gt;0),"","Yes"))</f>
      </c>
      <c r="AI235">
        <f>IF($AH235="Yes",$AG235,"")</f>
      </c>
      <c r="AJ235">
        <f>IF($AI235="","",$AI235+ROW()/1000000)</f>
      </c>
      <c r="AK235">
        <f>IF(OR($A235="",$P235="Yes",N($AG235)=0),"",$AG235+ROW()/1000000)</f>
      </c>
      <c r="AL235" t="str">
        <f>IF($A235="","",INDEX(games!$J:$J,ROW())&amp;"")</f>
      </c>
    </row>
    <row r="236">
      <c r="A236" t="str">
        <f>IF(TRIM(INDEX(games!$A:$A,ROW()))="","",TRIM(INDEX(games!$A:$A,ROW())))</f>
      </c>
      <c r="B236">
        <f>IF(OR($A236="",INDEX(games!$B:$B,ROW())=""),"",INDEX(games!$B:$B,ROW()))</f>
      </c>
      <c r="C236" t="str">
        <f>IF(OR($A236="",INDEX(games!$C:$C,ROW())=""),"",INDEX(games!$C:$C,ROW()))</f>
      </c>
      <c r="D236">
        <f>IF($A236="","",COUNTIF($W$2:$W$2500,$A236)+COUNTIF($X$2:$X$2500,$A236))</f>
      </c>
      <c r="E236">
        <f>IF($A236="","",IFERROR(MATCH($C236,$R$2:$R$5,0),0))</f>
      </c>
      <c r="F236">
        <f>IF($A236="","",MOD(ROW(),34))</f>
      </c>
      <c r="G236">
        <f>IF($A236="",NA(),IF($C236="Action",$B236,NA()))</f>
      </c>
      <c r="H236">
        <f>IF($A236="",NA(),IF($C236="Action",1+$F236*0.023,NA()))</f>
      </c>
      <c r="I236">
        <f>IF($A236="",NA(),IF($C236="Strategy",$B236,NA()))</f>
      </c>
      <c r="J236">
        <f>IF($A236="",NA(),IF($C236="Strategy",2+$F236*0.023,NA()))</f>
      </c>
      <c r="K236">
        <f>IF($A236="",NA(),IF($C236="Deckbuilder",$B236,NA()))</f>
      </c>
      <c r="L236">
        <f>IF($A236="",NA(),IF($C236="Deckbuilder",3+$F236*0.023,NA()))</f>
      </c>
      <c r="M236">
        <f>IF($A236="",NA(),IF($C236="Traditional",$B236,NA()))</f>
      </c>
      <c r="N236">
        <f>IF($A236="",NA(),IF($C236="Traditional",4+$F236*0.023,NA()))</f>
      </c>
      <c r="O236">
        <f>IF($A236="","",$D236+ROW()/1000000)</f>
      </c>
      <c r="P236" t="str">
        <f>IF(OR($A236="",INDEX(games!$H:$H,ROW())=""),"",INDEX(games!$H:$H,ROW()))</f>
      </c>
      <c r="Q236">
        <f>IF(OR($A236="",$P236&lt;&gt;"Yes"),"",$D236+ROW()/1000000)</f>
      </c>
      <c r="T236">
        <f>IF($Y236="","",INDEX($B$2:$B$1500,$Y236))</f>
      </c>
      <c r="U236">
        <f>IF($Z236="","",INDEX($B$2:$B$1500,$Z236))</f>
      </c>
      <c r="V236">
        <f>IF(OR($T236="",$U236=""),"",$U236-$T236)</f>
      </c>
      <c r="W236" t="str">
        <f>IF(TRIM(INDEX(connections!$A:$A,ROW()))="","",TRIM(INDEX(connections!$A:$A,ROW())))</f>
      </c>
      <c r="X236" t="str">
        <f>IF($W236="","",TRIM(INDEX(connections!$B:$B,ROW())))</f>
      </c>
      <c r="Y236">
        <f>IF($W236="","",IFERROR(MATCH($W236,$A$2:$A$1500,0),""))</f>
      </c>
      <c r="Z236">
        <f>IF($X236="","",IFERROR(MATCH($X236,$A$2:$A$1500,0),""))</f>
      </c>
      <c r="AA236" t="str">
        <f>IF($Y236="","",INDEX($P$2:$P$1500,$Y236))</f>
      </c>
      <c r="AB236" t="str">
        <f>IF($Z236="","",INDEX($P$2:$P$1500,$Z236))</f>
      </c>
      <c r="AC236">
        <f>IF(AND($AA236="Yes",$AB236="Yes"),1,"")</f>
      </c>
      <c r="AD236">
        <f>IF(OR($Y236="",$Z236=""),"",IF(INDEX($C$2:$C$1500,$Y236)=INDEX($C$2:$C$1500,$Z236),0,1))</f>
      </c>
      <c r="AE236">
        <f>IF($AC236&lt;&gt;1,"",IF(AND(INDEX($AG$2:$AG$1500,$Y236)=1,INDEX($AG$2:$AG$1500,$Z236)=1),1,""))</f>
      </c>
      <c r="AG236">
        <f>IF($A236="","",COUNTIFS($W$2:$W$2500,$A236,$AB$2:$AB$2500,"Yes")+COUNTIFS($X$2:$X$2500,$A236,$AA$2:$AA$2500,"Yes"))</f>
      </c>
      <c r="AH236" t="str">
        <f>IF(OR($P236&lt;&gt;"Yes",N($AG236)=0),"",IF(AND($AG236=1,COUNTIFS($W$2:$W$2500,$A236,$AE$2:$AE$2500,1)+COUNTIFS($X$2:$X$2500,$A236,$AE$2:$AE$2500,1)&gt;0),"","Yes"))</f>
      </c>
      <c r="AI236">
        <f>IF($AH236="Yes",$AG236,"")</f>
      </c>
      <c r="AJ236">
        <f>IF($AI236="","",$AI236+ROW()/1000000)</f>
      </c>
      <c r="AK236">
        <f>IF(OR($A236="",$P236="Yes",N($AG236)=0),"",$AG236+ROW()/1000000)</f>
      </c>
      <c r="AL236" t="str">
        <f>IF($A236="","",INDEX(games!$J:$J,ROW())&amp;"")</f>
      </c>
    </row>
    <row r="237">
      <c r="A237" t="str">
        <f>IF(TRIM(INDEX(games!$A:$A,ROW()))="","",TRIM(INDEX(games!$A:$A,ROW())))</f>
      </c>
      <c r="B237">
        <f>IF(OR($A237="",INDEX(games!$B:$B,ROW())=""),"",INDEX(games!$B:$B,ROW()))</f>
      </c>
      <c r="C237" t="str">
        <f>IF(OR($A237="",INDEX(games!$C:$C,ROW())=""),"",INDEX(games!$C:$C,ROW()))</f>
      </c>
      <c r="D237">
        <f>IF($A237="","",COUNTIF($W$2:$W$2500,$A237)+COUNTIF($X$2:$X$2500,$A237))</f>
      </c>
      <c r="E237">
        <f>IF($A237="","",IFERROR(MATCH($C237,$R$2:$R$5,0),0))</f>
      </c>
      <c r="F237">
        <f>IF($A237="","",MOD(ROW(),34))</f>
      </c>
      <c r="G237">
        <f>IF($A237="",NA(),IF($C237="Action",$B237,NA()))</f>
      </c>
      <c r="H237">
        <f>IF($A237="",NA(),IF($C237="Action",1+$F237*0.023,NA()))</f>
      </c>
      <c r="I237">
        <f>IF($A237="",NA(),IF($C237="Strategy",$B237,NA()))</f>
      </c>
      <c r="J237">
        <f>IF($A237="",NA(),IF($C237="Strategy",2+$F237*0.023,NA()))</f>
      </c>
      <c r="K237">
        <f>IF($A237="",NA(),IF($C237="Deckbuilder",$B237,NA()))</f>
      </c>
      <c r="L237">
        <f>IF($A237="",NA(),IF($C237="Deckbuilder",3+$F237*0.023,NA()))</f>
      </c>
      <c r="M237">
        <f>IF($A237="",NA(),IF($C237="Traditional",$B237,NA()))</f>
      </c>
      <c r="N237">
        <f>IF($A237="",NA(),IF($C237="Traditional",4+$F237*0.023,NA()))</f>
      </c>
      <c r="O237">
        <f>IF($A237="","",$D237+ROW()/1000000)</f>
      </c>
      <c r="P237" t="str">
        <f>IF(OR($A237="",INDEX(games!$H:$H,ROW())=""),"",INDEX(games!$H:$H,ROW()))</f>
      </c>
      <c r="Q237">
        <f>IF(OR($A237="",$P237&lt;&gt;"Yes"),"",$D237+ROW()/1000000)</f>
      </c>
      <c r="T237">
        <f>IF($Y237="","",INDEX($B$2:$B$1500,$Y237))</f>
      </c>
      <c r="U237">
        <f>IF($Z237="","",INDEX($B$2:$B$1500,$Z237))</f>
      </c>
      <c r="V237">
        <f>IF(OR($T237="",$U237=""),"",$U237-$T237)</f>
      </c>
      <c r="W237" t="str">
        <f>IF(TRIM(INDEX(connections!$A:$A,ROW()))="","",TRIM(INDEX(connections!$A:$A,ROW())))</f>
      </c>
      <c r="X237" t="str">
        <f>IF($W237="","",TRIM(INDEX(connections!$B:$B,ROW())))</f>
      </c>
      <c r="Y237">
        <f>IF($W237="","",IFERROR(MATCH($W237,$A$2:$A$1500,0),""))</f>
      </c>
      <c r="Z237">
        <f>IF($X237="","",IFERROR(MATCH($X237,$A$2:$A$1500,0),""))</f>
      </c>
      <c r="AA237" t="str">
        <f>IF($Y237="","",INDEX($P$2:$P$1500,$Y237))</f>
      </c>
      <c r="AB237" t="str">
        <f>IF($Z237="","",INDEX($P$2:$P$1500,$Z237))</f>
      </c>
      <c r="AC237">
        <f>IF(AND($AA237="Yes",$AB237="Yes"),1,"")</f>
      </c>
      <c r="AD237">
        <f>IF(OR($Y237="",$Z237=""),"",IF(INDEX($C$2:$C$1500,$Y237)=INDEX($C$2:$C$1500,$Z237),0,1))</f>
      </c>
      <c r="AE237">
        <f>IF($AC237&lt;&gt;1,"",IF(AND(INDEX($AG$2:$AG$1500,$Y237)=1,INDEX($AG$2:$AG$1500,$Z237)=1),1,""))</f>
      </c>
      <c r="AG237">
        <f>IF($A237="","",COUNTIFS($W$2:$W$2500,$A237,$AB$2:$AB$2500,"Yes")+COUNTIFS($X$2:$X$2500,$A237,$AA$2:$AA$2500,"Yes"))</f>
      </c>
      <c r="AH237" t="str">
        <f>IF(OR($P237&lt;&gt;"Yes",N($AG237)=0),"",IF(AND($AG237=1,COUNTIFS($W$2:$W$2500,$A237,$AE$2:$AE$2500,1)+COUNTIFS($X$2:$X$2500,$A237,$AE$2:$AE$2500,1)&gt;0),"","Yes"))</f>
      </c>
      <c r="AI237">
        <f>IF($AH237="Yes",$AG237,"")</f>
      </c>
      <c r="AJ237">
        <f>IF($AI237="","",$AI237+ROW()/1000000)</f>
      </c>
      <c r="AK237">
        <f>IF(OR($A237="",$P237="Yes",N($AG237)=0),"",$AG237+ROW()/1000000)</f>
      </c>
      <c r="AL237" t="str">
        <f>IF($A237="","",INDEX(games!$J:$J,ROW())&amp;"")</f>
      </c>
    </row>
    <row r="238">
      <c r="A238" t="str">
        <f>IF(TRIM(INDEX(games!$A:$A,ROW()))="","",TRIM(INDEX(games!$A:$A,ROW())))</f>
      </c>
      <c r="B238">
        <f>IF(OR($A238="",INDEX(games!$B:$B,ROW())=""),"",INDEX(games!$B:$B,ROW()))</f>
      </c>
      <c r="C238" t="str">
        <f>IF(OR($A238="",INDEX(games!$C:$C,ROW())=""),"",INDEX(games!$C:$C,ROW()))</f>
      </c>
      <c r="D238">
        <f>IF($A238="","",COUNTIF($W$2:$W$2500,$A238)+COUNTIF($X$2:$X$2500,$A238))</f>
      </c>
      <c r="E238">
        <f>IF($A238="","",IFERROR(MATCH($C238,$R$2:$R$5,0),0))</f>
      </c>
      <c r="F238">
        <f>IF($A238="","",MOD(ROW(),34))</f>
      </c>
      <c r="G238">
        <f>IF($A238="",NA(),IF($C238="Action",$B238,NA()))</f>
      </c>
      <c r="H238">
        <f>IF($A238="",NA(),IF($C238="Action",1+$F238*0.023,NA()))</f>
      </c>
      <c r="I238">
        <f>IF($A238="",NA(),IF($C238="Strategy",$B238,NA()))</f>
      </c>
      <c r="J238">
        <f>IF($A238="",NA(),IF($C238="Strategy",2+$F238*0.023,NA()))</f>
      </c>
      <c r="K238">
        <f>IF($A238="",NA(),IF($C238="Deckbuilder",$B238,NA()))</f>
      </c>
      <c r="L238">
        <f>IF($A238="",NA(),IF($C238="Deckbuilder",3+$F238*0.023,NA()))</f>
      </c>
      <c r="M238">
        <f>IF($A238="",NA(),IF($C238="Traditional",$B238,NA()))</f>
      </c>
      <c r="N238">
        <f>IF($A238="",NA(),IF($C238="Traditional",4+$F238*0.023,NA()))</f>
      </c>
      <c r="O238">
        <f>IF($A238="","",$D238+ROW()/1000000)</f>
      </c>
      <c r="P238" t="str">
        <f>IF(OR($A238="",INDEX(games!$H:$H,ROW())=""),"",INDEX(games!$H:$H,ROW()))</f>
      </c>
      <c r="Q238">
        <f>IF(OR($A238="",$P238&lt;&gt;"Yes"),"",$D238+ROW()/1000000)</f>
      </c>
      <c r="T238">
        <f>IF($Y238="","",INDEX($B$2:$B$1500,$Y238))</f>
      </c>
      <c r="U238">
        <f>IF($Z238="","",INDEX($B$2:$B$1500,$Z238))</f>
      </c>
      <c r="V238">
        <f>IF(OR($T238="",$U238=""),"",$U238-$T238)</f>
      </c>
      <c r="W238" t="str">
        <f>IF(TRIM(INDEX(connections!$A:$A,ROW()))="","",TRIM(INDEX(connections!$A:$A,ROW())))</f>
      </c>
      <c r="X238" t="str">
        <f>IF($W238="","",TRIM(INDEX(connections!$B:$B,ROW())))</f>
      </c>
      <c r="Y238">
        <f>IF($W238="","",IFERROR(MATCH($W238,$A$2:$A$1500,0),""))</f>
      </c>
      <c r="Z238">
        <f>IF($X238="","",IFERROR(MATCH($X238,$A$2:$A$1500,0),""))</f>
      </c>
      <c r="AA238" t="str">
        <f>IF($Y238="","",INDEX($P$2:$P$1500,$Y238))</f>
      </c>
      <c r="AB238" t="str">
        <f>IF($Z238="","",INDEX($P$2:$P$1500,$Z238))</f>
      </c>
      <c r="AC238">
        <f>IF(AND($AA238="Yes",$AB238="Yes"),1,"")</f>
      </c>
      <c r="AD238">
        <f>IF(OR($Y238="",$Z238=""),"",IF(INDEX($C$2:$C$1500,$Y238)=INDEX($C$2:$C$1500,$Z238),0,1))</f>
      </c>
      <c r="AE238">
        <f>IF($AC238&lt;&gt;1,"",IF(AND(INDEX($AG$2:$AG$1500,$Y238)=1,INDEX($AG$2:$AG$1500,$Z238)=1),1,""))</f>
      </c>
      <c r="AG238">
        <f>IF($A238="","",COUNTIFS($W$2:$W$2500,$A238,$AB$2:$AB$2500,"Yes")+COUNTIFS($X$2:$X$2500,$A238,$AA$2:$AA$2500,"Yes"))</f>
      </c>
      <c r="AH238" t="str">
        <f>IF(OR($P238&lt;&gt;"Yes",N($AG238)=0),"",IF(AND($AG238=1,COUNTIFS($W$2:$W$2500,$A238,$AE$2:$AE$2500,1)+COUNTIFS($X$2:$X$2500,$A238,$AE$2:$AE$2500,1)&gt;0),"","Yes"))</f>
      </c>
      <c r="AI238">
        <f>IF($AH238="Yes",$AG238,"")</f>
      </c>
      <c r="AJ238">
        <f>IF($AI238="","",$AI238+ROW()/1000000)</f>
      </c>
      <c r="AK238">
        <f>IF(OR($A238="",$P238="Yes",N($AG238)=0),"",$AG238+ROW()/1000000)</f>
      </c>
      <c r="AL238" t="str">
        <f>IF($A238="","",INDEX(games!$J:$J,ROW())&amp;"")</f>
      </c>
    </row>
    <row r="239">
      <c r="A239" t="str">
        <f>IF(TRIM(INDEX(games!$A:$A,ROW()))="","",TRIM(INDEX(games!$A:$A,ROW())))</f>
      </c>
      <c r="B239">
        <f>IF(OR($A239="",INDEX(games!$B:$B,ROW())=""),"",INDEX(games!$B:$B,ROW()))</f>
      </c>
      <c r="C239" t="str">
        <f>IF(OR($A239="",INDEX(games!$C:$C,ROW())=""),"",INDEX(games!$C:$C,ROW()))</f>
      </c>
      <c r="D239">
        <f>IF($A239="","",COUNTIF($W$2:$W$2500,$A239)+COUNTIF($X$2:$X$2500,$A239))</f>
      </c>
      <c r="E239">
        <f>IF($A239="","",IFERROR(MATCH($C239,$R$2:$R$5,0),0))</f>
      </c>
      <c r="F239">
        <f>IF($A239="","",MOD(ROW(),34))</f>
      </c>
      <c r="G239">
        <f>IF($A239="",NA(),IF($C239="Action",$B239,NA()))</f>
      </c>
      <c r="H239">
        <f>IF($A239="",NA(),IF($C239="Action",1+$F239*0.023,NA()))</f>
      </c>
      <c r="I239">
        <f>IF($A239="",NA(),IF($C239="Strategy",$B239,NA()))</f>
      </c>
      <c r="J239">
        <f>IF($A239="",NA(),IF($C239="Strategy",2+$F239*0.023,NA()))</f>
      </c>
      <c r="K239">
        <f>IF($A239="",NA(),IF($C239="Deckbuilder",$B239,NA()))</f>
      </c>
      <c r="L239">
        <f>IF($A239="",NA(),IF($C239="Deckbuilder",3+$F239*0.023,NA()))</f>
      </c>
      <c r="M239">
        <f>IF($A239="",NA(),IF($C239="Traditional",$B239,NA()))</f>
      </c>
      <c r="N239">
        <f>IF($A239="",NA(),IF($C239="Traditional",4+$F239*0.023,NA()))</f>
      </c>
      <c r="O239">
        <f>IF($A239="","",$D239+ROW()/1000000)</f>
      </c>
      <c r="P239" t="str">
        <f>IF(OR($A239="",INDEX(games!$H:$H,ROW())=""),"",INDEX(games!$H:$H,ROW()))</f>
      </c>
      <c r="Q239">
        <f>IF(OR($A239="",$P239&lt;&gt;"Yes"),"",$D239+ROW()/1000000)</f>
      </c>
      <c r="T239">
        <f>IF($Y239="","",INDEX($B$2:$B$1500,$Y239))</f>
      </c>
      <c r="U239">
        <f>IF($Z239="","",INDEX($B$2:$B$1500,$Z239))</f>
      </c>
      <c r="V239">
        <f>IF(OR($T239="",$U239=""),"",$U239-$T239)</f>
      </c>
      <c r="W239" t="str">
        <f>IF(TRIM(INDEX(connections!$A:$A,ROW()))="","",TRIM(INDEX(connections!$A:$A,ROW())))</f>
      </c>
      <c r="X239" t="str">
        <f>IF($W239="","",TRIM(INDEX(connections!$B:$B,ROW())))</f>
      </c>
      <c r="Y239">
        <f>IF($W239="","",IFERROR(MATCH($W239,$A$2:$A$1500,0),""))</f>
      </c>
      <c r="Z239">
        <f>IF($X239="","",IFERROR(MATCH($X239,$A$2:$A$1500,0),""))</f>
      </c>
      <c r="AA239" t="str">
        <f>IF($Y239="","",INDEX($P$2:$P$1500,$Y239))</f>
      </c>
      <c r="AB239" t="str">
        <f>IF($Z239="","",INDEX($P$2:$P$1500,$Z239))</f>
      </c>
      <c r="AC239">
        <f>IF(AND($AA239="Yes",$AB239="Yes"),1,"")</f>
      </c>
      <c r="AD239">
        <f>IF(OR($Y239="",$Z239=""),"",IF(INDEX($C$2:$C$1500,$Y239)=INDEX($C$2:$C$1500,$Z239),0,1))</f>
      </c>
      <c r="AE239">
        <f>IF($AC239&lt;&gt;1,"",IF(AND(INDEX($AG$2:$AG$1500,$Y239)=1,INDEX($AG$2:$AG$1500,$Z239)=1),1,""))</f>
      </c>
      <c r="AG239">
        <f>IF($A239="","",COUNTIFS($W$2:$W$2500,$A239,$AB$2:$AB$2500,"Yes")+COUNTIFS($X$2:$X$2500,$A239,$AA$2:$AA$2500,"Yes"))</f>
      </c>
      <c r="AH239" t="str">
        <f>IF(OR($P239&lt;&gt;"Yes",N($AG239)=0),"",IF(AND($AG239=1,COUNTIFS($W$2:$W$2500,$A239,$AE$2:$AE$2500,1)+COUNTIFS($X$2:$X$2500,$A239,$AE$2:$AE$2500,1)&gt;0),"","Yes"))</f>
      </c>
      <c r="AI239">
        <f>IF($AH239="Yes",$AG239,"")</f>
      </c>
      <c r="AJ239">
        <f>IF($AI239="","",$AI239+ROW()/1000000)</f>
      </c>
      <c r="AK239">
        <f>IF(OR($A239="",$P239="Yes",N($AG239)=0),"",$AG239+ROW()/1000000)</f>
      </c>
      <c r="AL239" t="str">
        <f>IF($A239="","",INDEX(games!$J:$J,ROW())&amp;"")</f>
      </c>
    </row>
    <row r="240">
      <c r="A240" t="str">
        <f>IF(TRIM(INDEX(games!$A:$A,ROW()))="","",TRIM(INDEX(games!$A:$A,ROW())))</f>
      </c>
      <c r="B240">
        <f>IF(OR($A240="",INDEX(games!$B:$B,ROW())=""),"",INDEX(games!$B:$B,ROW()))</f>
      </c>
      <c r="C240" t="str">
        <f>IF(OR($A240="",INDEX(games!$C:$C,ROW())=""),"",INDEX(games!$C:$C,ROW()))</f>
      </c>
      <c r="D240">
        <f>IF($A240="","",COUNTIF($W$2:$W$2500,$A240)+COUNTIF($X$2:$X$2500,$A240))</f>
      </c>
      <c r="E240">
        <f>IF($A240="","",IFERROR(MATCH($C240,$R$2:$R$5,0),0))</f>
      </c>
      <c r="F240">
        <f>IF($A240="","",MOD(ROW(),34))</f>
      </c>
      <c r="G240">
        <f>IF($A240="",NA(),IF($C240="Action",$B240,NA()))</f>
      </c>
      <c r="H240">
        <f>IF($A240="",NA(),IF($C240="Action",1+$F240*0.023,NA()))</f>
      </c>
      <c r="I240">
        <f>IF($A240="",NA(),IF($C240="Strategy",$B240,NA()))</f>
      </c>
      <c r="J240">
        <f>IF($A240="",NA(),IF($C240="Strategy",2+$F240*0.023,NA()))</f>
      </c>
      <c r="K240">
        <f>IF($A240="",NA(),IF($C240="Deckbuilder",$B240,NA()))</f>
      </c>
      <c r="L240">
        <f>IF($A240="",NA(),IF($C240="Deckbuilder",3+$F240*0.023,NA()))</f>
      </c>
      <c r="M240">
        <f>IF($A240="",NA(),IF($C240="Traditional",$B240,NA()))</f>
      </c>
      <c r="N240">
        <f>IF($A240="",NA(),IF($C240="Traditional",4+$F240*0.023,NA()))</f>
      </c>
      <c r="O240">
        <f>IF($A240="","",$D240+ROW()/1000000)</f>
      </c>
      <c r="P240" t="str">
        <f>IF(OR($A240="",INDEX(games!$H:$H,ROW())=""),"",INDEX(games!$H:$H,ROW()))</f>
      </c>
      <c r="Q240">
        <f>IF(OR($A240="",$P240&lt;&gt;"Yes"),"",$D240+ROW()/1000000)</f>
      </c>
      <c r="T240">
        <f>IF($Y240="","",INDEX($B$2:$B$1500,$Y240))</f>
      </c>
      <c r="U240">
        <f>IF($Z240="","",INDEX($B$2:$B$1500,$Z240))</f>
      </c>
      <c r="V240">
        <f>IF(OR($T240="",$U240=""),"",$U240-$T240)</f>
      </c>
      <c r="W240" t="str">
        <f>IF(TRIM(INDEX(connections!$A:$A,ROW()))="","",TRIM(INDEX(connections!$A:$A,ROW())))</f>
      </c>
      <c r="X240" t="str">
        <f>IF($W240="","",TRIM(INDEX(connections!$B:$B,ROW())))</f>
      </c>
      <c r="Y240">
        <f>IF($W240="","",IFERROR(MATCH($W240,$A$2:$A$1500,0),""))</f>
      </c>
      <c r="Z240">
        <f>IF($X240="","",IFERROR(MATCH($X240,$A$2:$A$1500,0),""))</f>
      </c>
      <c r="AA240" t="str">
        <f>IF($Y240="","",INDEX($P$2:$P$1500,$Y240))</f>
      </c>
      <c r="AB240" t="str">
        <f>IF($Z240="","",INDEX($P$2:$P$1500,$Z240))</f>
      </c>
      <c r="AC240">
        <f>IF(AND($AA240="Yes",$AB240="Yes"),1,"")</f>
      </c>
      <c r="AD240">
        <f>IF(OR($Y240="",$Z240=""),"",IF(INDEX($C$2:$C$1500,$Y240)=INDEX($C$2:$C$1500,$Z240),0,1))</f>
      </c>
      <c r="AE240">
        <f>IF($AC240&lt;&gt;1,"",IF(AND(INDEX($AG$2:$AG$1500,$Y240)=1,INDEX($AG$2:$AG$1500,$Z240)=1),1,""))</f>
      </c>
      <c r="AG240">
        <f>IF($A240="","",COUNTIFS($W$2:$W$2500,$A240,$AB$2:$AB$2500,"Yes")+COUNTIFS($X$2:$X$2500,$A240,$AA$2:$AA$2500,"Yes"))</f>
      </c>
      <c r="AH240" t="str">
        <f>IF(OR($P240&lt;&gt;"Yes",N($AG240)=0),"",IF(AND($AG240=1,COUNTIFS($W$2:$W$2500,$A240,$AE$2:$AE$2500,1)+COUNTIFS($X$2:$X$2500,$A240,$AE$2:$AE$2500,1)&gt;0),"","Yes"))</f>
      </c>
      <c r="AI240">
        <f>IF($AH240="Yes",$AG240,"")</f>
      </c>
      <c r="AJ240">
        <f>IF($AI240="","",$AI240+ROW()/1000000)</f>
      </c>
      <c r="AK240">
        <f>IF(OR($A240="",$P240="Yes",N($AG240)=0),"",$AG240+ROW()/1000000)</f>
      </c>
      <c r="AL240" t="str">
        <f>IF($A240="","",INDEX(games!$J:$J,ROW())&amp;"")</f>
      </c>
    </row>
    <row r="241">
      <c r="A241" t="str">
        <f>IF(TRIM(INDEX(games!$A:$A,ROW()))="","",TRIM(INDEX(games!$A:$A,ROW())))</f>
      </c>
      <c r="B241">
        <f>IF(OR($A241="",INDEX(games!$B:$B,ROW())=""),"",INDEX(games!$B:$B,ROW()))</f>
      </c>
      <c r="C241" t="str">
        <f>IF(OR($A241="",INDEX(games!$C:$C,ROW())=""),"",INDEX(games!$C:$C,ROW()))</f>
      </c>
      <c r="D241">
        <f>IF($A241="","",COUNTIF($W$2:$W$2500,$A241)+COUNTIF($X$2:$X$2500,$A241))</f>
      </c>
      <c r="E241">
        <f>IF($A241="","",IFERROR(MATCH($C241,$R$2:$R$5,0),0))</f>
      </c>
      <c r="F241">
        <f>IF($A241="","",MOD(ROW(),34))</f>
      </c>
      <c r="G241">
        <f>IF($A241="",NA(),IF($C241="Action",$B241,NA()))</f>
      </c>
      <c r="H241">
        <f>IF($A241="",NA(),IF($C241="Action",1+$F241*0.023,NA()))</f>
      </c>
      <c r="I241">
        <f>IF($A241="",NA(),IF($C241="Strategy",$B241,NA()))</f>
      </c>
      <c r="J241">
        <f>IF($A241="",NA(),IF($C241="Strategy",2+$F241*0.023,NA()))</f>
      </c>
      <c r="K241">
        <f>IF($A241="",NA(),IF($C241="Deckbuilder",$B241,NA()))</f>
      </c>
      <c r="L241">
        <f>IF($A241="",NA(),IF($C241="Deckbuilder",3+$F241*0.023,NA()))</f>
      </c>
      <c r="M241">
        <f>IF($A241="",NA(),IF($C241="Traditional",$B241,NA()))</f>
      </c>
      <c r="N241">
        <f>IF($A241="",NA(),IF($C241="Traditional",4+$F241*0.023,NA()))</f>
      </c>
      <c r="O241">
        <f>IF($A241="","",$D241+ROW()/1000000)</f>
      </c>
      <c r="P241" t="str">
        <f>IF(OR($A241="",INDEX(games!$H:$H,ROW())=""),"",INDEX(games!$H:$H,ROW()))</f>
      </c>
      <c r="Q241">
        <f>IF(OR($A241="",$P241&lt;&gt;"Yes"),"",$D241+ROW()/1000000)</f>
      </c>
      <c r="T241">
        <f>IF($Y241="","",INDEX($B$2:$B$1500,$Y241))</f>
      </c>
      <c r="U241">
        <f>IF($Z241="","",INDEX($B$2:$B$1500,$Z241))</f>
      </c>
      <c r="V241">
        <f>IF(OR($T241="",$U241=""),"",$U241-$T241)</f>
      </c>
      <c r="W241" t="str">
        <f>IF(TRIM(INDEX(connections!$A:$A,ROW()))="","",TRIM(INDEX(connections!$A:$A,ROW())))</f>
      </c>
      <c r="X241" t="str">
        <f>IF($W241="","",TRIM(INDEX(connections!$B:$B,ROW())))</f>
      </c>
      <c r="Y241">
        <f>IF($W241="","",IFERROR(MATCH($W241,$A$2:$A$1500,0),""))</f>
      </c>
      <c r="Z241">
        <f>IF($X241="","",IFERROR(MATCH($X241,$A$2:$A$1500,0),""))</f>
      </c>
      <c r="AA241" t="str">
        <f>IF($Y241="","",INDEX($P$2:$P$1500,$Y241))</f>
      </c>
      <c r="AB241" t="str">
        <f>IF($Z241="","",INDEX($P$2:$P$1500,$Z241))</f>
      </c>
      <c r="AC241">
        <f>IF(AND($AA241="Yes",$AB241="Yes"),1,"")</f>
      </c>
      <c r="AD241">
        <f>IF(OR($Y241="",$Z241=""),"",IF(INDEX($C$2:$C$1500,$Y241)=INDEX($C$2:$C$1500,$Z241),0,1))</f>
      </c>
      <c r="AE241">
        <f>IF($AC241&lt;&gt;1,"",IF(AND(INDEX($AG$2:$AG$1500,$Y241)=1,INDEX($AG$2:$AG$1500,$Z241)=1),1,""))</f>
      </c>
      <c r="AG241">
        <f>IF($A241="","",COUNTIFS($W$2:$W$2500,$A241,$AB$2:$AB$2500,"Yes")+COUNTIFS($X$2:$X$2500,$A241,$AA$2:$AA$2500,"Yes"))</f>
      </c>
      <c r="AH241" t="str">
        <f>IF(OR($P241&lt;&gt;"Yes",N($AG241)=0),"",IF(AND($AG241=1,COUNTIFS($W$2:$W$2500,$A241,$AE$2:$AE$2500,1)+COUNTIFS($X$2:$X$2500,$A241,$AE$2:$AE$2500,1)&gt;0),"","Yes"))</f>
      </c>
      <c r="AI241">
        <f>IF($AH241="Yes",$AG241,"")</f>
      </c>
      <c r="AJ241">
        <f>IF($AI241="","",$AI241+ROW()/1000000)</f>
      </c>
      <c r="AK241">
        <f>IF(OR($A241="",$P241="Yes",N($AG241)=0),"",$AG241+ROW()/1000000)</f>
      </c>
      <c r="AL241" t="str">
        <f>IF($A241="","",INDEX(games!$J:$J,ROW())&amp;"")</f>
      </c>
    </row>
    <row r="242">
      <c r="A242" t="str">
        <f>IF(TRIM(INDEX(games!$A:$A,ROW()))="","",TRIM(INDEX(games!$A:$A,ROW())))</f>
      </c>
      <c r="B242">
        <f>IF(OR($A242="",INDEX(games!$B:$B,ROW())=""),"",INDEX(games!$B:$B,ROW()))</f>
      </c>
      <c r="C242" t="str">
        <f>IF(OR($A242="",INDEX(games!$C:$C,ROW())=""),"",INDEX(games!$C:$C,ROW()))</f>
      </c>
      <c r="D242">
        <f>IF($A242="","",COUNTIF($W$2:$W$2500,$A242)+COUNTIF($X$2:$X$2500,$A242))</f>
      </c>
      <c r="E242">
        <f>IF($A242="","",IFERROR(MATCH($C242,$R$2:$R$5,0),0))</f>
      </c>
      <c r="F242">
        <f>IF($A242="","",MOD(ROW(),34))</f>
      </c>
      <c r="G242">
        <f>IF($A242="",NA(),IF($C242="Action",$B242,NA()))</f>
      </c>
      <c r="H242">
        <f>IF($A242="",NA(),IF($C242="Action",1+$F242*0.023,NA()))</f>
      </c>
      <c r="I242">
        <f>IF($A242="",NA(),IF($C242="Strategy",$B242,NA()))</f>
      </c>
      <c r="J242">
        <f>IF($A242="",NA(),IF($C242="Strategy",2+$F242*0.023,NA()))</f>
      </c>
      <c r="K242">
        <f>IF($A242="",NA(),IF($C242="Deckbuilder",$B242,NA()))</f>
      </c>
      <c r="L242">
        <f>IF($A242="",NA(),IF($C242="Deckbuilder",3+$F242*0.023,NA()))</f>
      </c>
      <c r="M242">
        <f>IF($A242="",NA(),IF($C242="Traditional",$B242,NA()))</f>
      </c>
      <c r="N242">
        <f>IF($A242="",NA(),IF($C242="Traditional",4+$F242*0.023,NA()))</f>
      </c>
      <c r="O242">
        <f>IF($A242="","",$D242+ROW()/1000000)</f>
      </c>
      <c r="P242" t="str">
        <f>IF(OR($A242="",INDEX(games!$H:$H,ROW())=""),"",INDEX(games!$H:$H,ROW()))</f>
      </c>
      <c r="Q242">
        <f>IF(OR($A242="",$P242&lt;&gt;"Yes"),"",$D242+ROW()/1000000)</f>
      </c>
      <c r="T242">
        <f>IF($Y242="","",INDEX($B$2:$B$1500,$Y242))</f>
      </c>
      <c r="U242">
        <f>IF($Z242="","",INDEX($B$2:$B$1500,$Z242))</f>
      </c>
      <c r="V242">
        <f>IF(OR($T242="",$U242=""),"",$U242-$T242)</f>
      </c>
      <c r="W242" t="str">
        <f>IF(TRIM(INDEX(connections!$A:$A,ROW()))="","",TRIM(INDEX(connections!$A:$A,ROW())))</f>
      </c>
      <c r="X242" t="str">
        <f>IF($W242="","",TRIM(INDEX(connections!$B:$B,ROW())))</f>
      </c>
      <c r="Y242">
        <f>IF($W242="","",IFERROR(MATCH($W242,$A$2:$A$1500,0),""))</f>
      </c>
      <c r="Z242">
        <f>IF($X242="","",IFERROR(MATCH($X242,$A$2:$A$1500,0),""))</f>
      </c>
      <c r="AA242" t="str">
        <f>IF($Y242="","",INDEX($P$2:$P$1500,$Y242))</f>
      </c>
      <c r="AB242" t="str">
        <f>IF($Z242="","",INDEX($P$2:$P$1500,$Z242))</f>
      </c>
      <c r="AC242">
        <f>IF(AND($AA242="Yes",$AB242="Yes"),1,"")</f>
      </c>
      <c r="AD242">
        <f>IF(OR($Y242="",$Z242=""),"",IF(INDEX($C$2:$C$1500,$Y242)=INDEX($C$2:$C$1500,$Z242),0,1))</f>
      </c>
      <c r="AE242">
        <f>IF($AC242&lt;&gt;1,"",IF(AND(INDEX($AG$2:$AG$1500,$Y242)=1,INDEX($AG$2:$AG$1500,$Z242)=1),1,""))</f>
      </c>
      <c r="AG242">
        <f>IF($A242="","",COUNTIFS($W$2:$W$2500,$A242,$AB$2:$AB$2500,"Yes")+COUNTIFS($X$2:$X$2500,$A242,$AA$2:$AA$2500,"Yes"))</f>
      </c>
      <c r="AH242" t="str">
        <f>IF(OR($P242&lt;&gt;"Yes",N($AG242)=0),"",IF(AND($AG242=1,COUNTIFS($W$2:$W$2500,$A242,$AE$2:$AE$2500,1)+COUNTIFS($X$2:$X$2500,$A242,$AE$2:$AE$2500,1)&gt;0),"","Yes"))</f>
      </c>
      <c r="AI242">
        <f>IF($AH242="Yes",$AG242,"")</f>
      </c>
      <c r="AJ242">
        <f>IF($AI242="","",$AI242+ROW()/1000000)</f>
      </c>
      <c r="AK242">
        <f>IF(OR($A242="",$P242="Yes",N($AG242)=0),"",$AG242+ROW()/1000000)</f>
      </c>
      <c r="AL242" t="str">
        <f>IF($A242="","",INDEX(games!$J:$J,ROW())&amp;"")</f>
      </c>
    </row>
    <row r="243">
      <c r="A243" t="str">
        <f>IF(TRIM(INDEX(games!$A:$A,ROW()))="","",TRIM(INDEX(games!$A:$A,ROW())))</f>
      </c>
      <c r="B243">
        <f>IF(OR($A243="",INDEX(games!$B:$B,ROW())=""),"",INDEX(games!$B:$B,ROW()))</f>
      </c>
      <c r="C243" t="str">
        <f>IF(OR($A243="",INDEX(games!$C:$C,ROW())=""),"",INDEX(games!$C:$C,ROW()))</f>
      </c>
      <c r="D243">
        <f>IF($A243="","",COUNTIF($W$2:$W$2500,$A243)+COUNTIF($X$2:$X$2500,$A243))</f>
      </c>
      <c r="E243">
        <f>IF($A243="","",IFERROR(MATCH($C243,$R$2:$R$5,0),0))</f>
      </c>
      <c r="F243">
        <f>IF($A243="","",MOD(ROW(),34))</f>
      </c>
      <c r="G243">
        <f>IF($A243="",NA(),IF($C243="Action",$B243,NA()))</f>
      </c>
      <c r="H243">
        <f>IF($A243="",NA(),IF($C243="Action",1+$F243*0.023,NA()))</f>
      </c>
      <c r="I243">
        <f>IF($A243="",NA(),IF($C243="Strategy",$B243,NA()))</f>
      </c>
      <c r="J243">
        <f>IF($A243="",NA(),IF($C243="Strategy",2+$F243*0.023,NA()))</f>
      </c>
      <c r="K243">
        <f>IF($A243="",NA(),IF($C243="Deckbuilder",$B243,NA()))</f>
      </c>
      <c r="L243">
        <f>IF($A243="",NA(),IF($C243="Deckbuilder",3+$F243*0.023,NA()))</f>
      </c>
      <c r="M243">
        <f>IF($A243="",NA(),IF($C243="Traditional",$B243,NA()))</f>
      </c>
      <c r="N243">
        <f>IF($A243="",NA(),IF($C243="Traditional",4+$F243*0.023,NA()))</f>
      </c>
      <c r="O243">
        <f>IF($A243="","",$D243+ROW()/1000000)</f>
      </c>
      <c r="P243" t="str">
        <f>IF(OR($A243="",INDEX(games!$H:$H,ROW())=""),"",INDEX(games!$H:$H,ROW()))</f>
      </c>
      <c r="Q243">
        <f>IF(OR($A243="",$P243&lt;&gt;"Yes"),"",$D243+ROW()/1000000)</f>
      </c>
      <c r="T243">
        <f>IF($Y243="","",INDEX($B$2:$B$1500,$Y243))</f>
      </c>
      <c r="U243">
        <f>IF($Z243="","",INDEX($B$2:$B$1500,$Z243))</f>
      </c>
      <c r="V243">
        <f>IF(OR($T243="",$U243=""),"",$U243-$T243)</f>
      </c>
      <c r="W243" t="str">
        <f>IF(TRIM(INDEX(connections!$A:$A,ROW()))="","",TRIM(INDEX(connections!$A:$A,ROW())))</f>
      </c>
      <c r="X243" t="str">
        <f>IF($W243="","",TRIM(INDEX(connections!$B:$B,ROW())))</f>
      </c>
      <c r="Y243">
        <f>IF($W243="","",IFERROR(MATCH($W243,$A$2:$A$1500,0),""))</f>
      </c>
      <c r="Z243">
        <f>IF($X243="","",IFERROR(MATCH($X243,$A$2:$A$1500,0),""))</f>
      </c>
      <c r="AA243" t="str">
        <f>IF($Y243="","",INDEX($P$2:$P$1500,$Y243))</f>
      </c>
      <c r="AB243" t="str">
        <f>IF($Z243="","",INDEX($P$2:$P$1500,$Z243))</f>
      </c>
      <c r="AC243">
        <f>IF(AND($AA243="Yes",$AB243="Yes"),1,"")</f>
      </c>
      <c r="AD243">
        <f>IF(OR($Y243="",$Z243=""),"",IF(INDEX($C$2:$C$1500,$Y243)=INDEX($C$2:$C$1500,$Z243),0,1))</f>
      </c>
      <c r="AE243">
        <f>IF($AC243&lt;&gt;1,"",IF(AND(INDEX($AG$2:$AG$1500,$Y243)=1,INDEX($AG$2:$AG$1500,$Z243)=1),1,""))</f>
      </c>
      <c r="AG243">
        <f>IF($A243="","",COUNTIFS($W$2:$W$2500,$A243,$AB$2:$AB$2500,"Yes")+COUNTIFS($X$2:$X$2500,$A243,$AA$2:$AA$2500,"Yes"))</f>
      </c>
      <c r="AH243" t="str">
        <f>IF(OR($P243&lt;&gt;"Yes",N($AG243)=0),"",IF(AND($AG243=1,COUNTIFS($W$2:$W$2500,$A243,$AE$2:$AE$2500,1)+COUNTIFS($X$2:$X$2500,$A243,$AE$2:$AE$2500,1)&gt;0),"","Yes"))</f>
      </c>
      <c r="AI243">
        <f>IF($AH243="Yes",$AG243,"")</f>
      </c>
      <c r="AJ243">
        <f>IF($AI243="","",$AI243+ROW()/1000000)</f>
      </c>
      <c r="AK243">
        <f>IF(OR($A243="",$P243="Yes",N($AG243)=0),"",$AG243+ROW()/1000000)</f>
      </c>
      <c r="AL243" t="str">
        <f>IF($A243="","",INDEX(games!$J:$J,ROW())&amp;"")</f>
      </c>
    </row>
    <row r="244">
      <c r="A244" t="str">
        <f>IF(TRIM(INDEX(games!$A:$A,ROW()))="","",TRIM(INDEX(games!$A:$A,ROW())))</f>
      </c>
      <c r="B244">
        <f>IF(OR($A244="",INDEX(games!$B:$B,ROW())=""),"",INDEX(games!$B:$B,ROW()))</f>
      </c>
      <c r="C244" t="str">
        <f>IF(OR($A244="",INDEX(games!$C:$C,ROW())=""),"",INDEX(games!$C:$C,ROW()))</f>
      </c>
      <c r="D244">
        <f>IF($A244="","",COUNTIF($W$2:$W$2500,$A244)+COUNTIF($X$2:$X$2500,$A244))</f>
      </c>
      <c r="E244">
        <f>IF($A244="","",IFERROR(MATCH($C244,$R$2:$R$5,0),0))</f>
      </c>
      <c r="F244">
        <f>IF($A244="","",MOD(ROW(),34))</f>
      </c>
      <c r="G244">
        <f>IF($A244="",NA(),IF($C244="Action",$B244,NA()))</f>
      </c>
      <c r="H244">
        <f>IF($A244="",NA(),IF($C244="Action",1+$F244*0.023,NA()))</f>
      </c>
      <c r="I244">
        <f>IF($A244="",NA(),IF($C244="Strategy",$B244,NA()))</f>
      </c>
      <c r="J244">
        <f>IF($A244="",NA(),IF($C244="Strategy",2+$F244*0.023,NA()))</f>
      </c>
      <c r="K244">
        <f>IF($A244="",NA(),IF($C244="Deckbuilder",$B244,NA()))</f>
      </c>
      <c r="L244">
        <f>IF($A244="",NA(),IF($C244="Deckbuilder",3+$F244*0.023,NA()))</f>
      </c>
      <c r="M244">
        <f>IF($A244="",NA(),IF($C244="Traditional",$B244,NA()))</f>
      </c>
      <c r="N244">
        <f>IF($A244="",NA(),IF($C244="Traditional",4+$F244*0.023,NA()))</f>
      </c>
      <c r="O244">
        <f>IF($A244="","",$D244+ROW()/1000000)</f>
      </c>
      <c r="P244" t="str">
        <f>IF(OR($A244="",INDEX(games!$H:$H,ROW())=""),"",INDEX(games!$H:$H,ROW()))</f>
      </c>
      <c r="Q244">
        <f>IF(OR($A244="",$P244&lt;&gt;"Yes"),"",$D244+ROW()/1000000)</f>
      </c>
      <c r="T244">
        <f>IF($Y244="","",INDEX($B$2:$B$1500,$Y244))</f>
      </c>
      <c r="U244">
        <f>IF($Z244="","",INDEX($B$2:$B$1500,$Z244))</f>
      </c>
      <c r="V244">
        <f>IF(OR($T244="",$U244=""),"",$U244-$T244)</f>
      </c>
      <c r="W244" t="str">
        <f>IF(TRIM(INDEX(connections!$A:$A,ROW()))="","",TRIM(INDEX(connections!$A:$A,ROW())))</f>
      </c>
      <c r="X244" t="str">
        <f>IF($W244="","",TRIM(INDEX(connections!$B:$B,ROW())))</f>
      </c>
      <c r="Y244">
        <f>IF($W244="","",IFERROR(MATCH($W244,$A$2:$A$1500,0),""))</f>
      </c>
      <c r="Z244">
        <f>IF($X244="","",IFERROR(MATCH($X244,$A$2:$A$1500,0),""))</f>
      </c>
      <c r="AA244" t="str">
        <f>IF($Y244="","",INDEX($P$2:$P$1500,$Y244))</f>
      </c>
      <c r="AB244" t="str">
        <f>IF($Z244="","",INDEX($P$2:$P$1500,$Z244))</f>
      </c>
      <c r="AC244">
        <f>IF(AND($AA244="Yes",$AB244="Yes"),1,"")</f>
      </c>
      <c r="AD244">
        <f>IF(OR($Y244="",$Z244=""),"",IF(INDEX($C$2:$C$1500,$Y244)=INDEX($C$2:$C$1500,$Z244),0,1))</f>
      </c>
      <c r="AE244">
        <f>IF($AC244&lt;&gt;1,"",IF(AND(INDEX($AG$2:$AG$1500,$Y244)=1,INDEX($AG$2:$AG$1500,$Z244)=1),1,""))</f>
      </c>
      <c r="AG244">
        <f>IF($A244="","",COUNTIFS($W$2:$W$2500,$A244,$AB$2:$AB$2500,"Yes")+COUNTIFS($X$2:$X$2500,$A244,$AA$2:$AA$2500,"Yes"))</f>
      </c>
      <c r="AH244" t="str">
        <f>IF(OR($P244&lt;&gt;"Yes",N($AG244)=0),"",IF(AND($AG244=1,COUNTIFS($W$2:$W$2500,$A244,$AE$2:$AE$2500,1)+COUNTIFS($X$2:$X$2500,$A244,$AE$2:$AE$2500,1)&gt;0),"","Yes"))</f>
      </c>
      <c r="AI244">
        <f>IF($AH244="Yes",$AG244,"")</f>
      </c>
      <c r="AJ244">
        <f>IF($AI244="","",$AI244+ROW()/1000000)</f>
      </c>
      <c r="AK244">
        <f>IF(OR($A244="",$P244="Yes",N($AG244)=0),"",$AG244+ROW()/1000000)</f>
      </c>
      <c r="AL244" t="str">
        <f>IF($A244="","",INDEX(games!$J:$J,ROW())&amp;"")</f>
      </c>
    </row>
    <row r="245">
      <c r="A245" t="str">
        <f>IF(TRIM(INDEX(games!$A:$A,ROW()))="","",TRIM(INDEX(games!$A:$A,ROW())))</f>
      </c>
      <c r="B245">
        <f>IF(OR($A245="",INDEX(games!$B:$B,ROW())=""),"",INDEX(games!$B:$B,ROW()))</f>
      </c>
      <c r="C245" t="str">
        <f>IF(OR($A245="",INDEX(games!$C:$C,ROW())=""),"",INDEX(games!$C:$C,ROW()))</f>
      </c>
      <c r="D245">
        <f>IF($A245="","",COUNTIF($W$2:$W$2500,$A245)+COUNTIF($X$2:$X$2500,$A245))</f>
      </c>
      <c r="E245">
        <f>IF($A245="","",IFERROR(MATCH($C245,$R$2:$R$5,0),0))</f>
      </c>
      <c r="F245">
        <f>IF($A245="","",MOD(ROW(),34))</f>
      </c>
      <c r="G245">
        <f>IF($A245="",NA(),IF($C245="Action",$B245,NA()))</f>
      </c>
      <c r="H245">
        <f>IF($A245="",NA(),IF($C245="Action",1+$F245*0.023,NA()))</f>
      </c>
      <c r="I245">
        <f>IF($A245="",NA(),IF($C245="Strategy",$B245,NA()))</f>
      </c>
      <c r="J245">
        <f>IF($A245="",NA(),IF($C245="Strategy",2+$F245*0.023,NA()))</f>
      </c>
      <c r="K245">
        <f>IF($A245="",NA(),IF($C245="Deckbuilder",$B245,NA()))</f>
      </c>
      <c r="L245">
        <f>IF($A245="",NA(),IF($C245="Deckbuilder",3+$F245*0.023,NA()))</f>
      </c>
      <c r="M245">
        <f>IF($A245="",NA(),IF($C245="Traditional",$B245,NA()))</f>
      </c>
      <c r="N245">
        <f>IF($A245="",NA(),IF($C245="Traditional",4+$F245*0.023,NA()))</f>
      </c>
      <c r="O245">
        <f>IF($A245="","",$D245+ROW()/1000000)</f>
      </c>
      <c r="P245" t="str">
        <f>IF(OR($A245="",INDEX(games!$H:$H,ROW())=""),"",INDEX(games!$H:$H,ROW()))</f>
      </c>
      <c r="Q245">
        <f>IF(OR($A245="",$P245&lt;&gt;"Yes"),"",$D245+ROW()/1000000)</f>
      </c>
      <c r="T245">
        <f>IF($Y245="","",INDEX($B$2:$B$1500,$Y245))</f>
      </c>
      <c r="U245">
        <f>IF($Z245="","",INDEX($B$2:$B$1500,$Z245))</f>
      </c>
      <c r="V245">
        <f>IF(OR($T245="",$U245=""),"",$U245-$T245)</f>
      </c>
      <c r="W245" t="str">
        <f>IF(TRIM(INDEX(connections!$A:$A,ROW()))="","",TRIM(INDEX(connections!$A:$A,ROW())))</f>
      </c>
      <c r="X245" t="str">
        <f>IF($W245="","",TRIM(INDEX(connections!$B:$B,ROW())))</f>
      </c>
      <c r="Y245">
        <f>IF($W245="","",IFERROR(MATCH($W245,$A$2:$A$1500,0),""))</f>
      </c>
      <c r="Z245">
        <f>IF($X245="","",IFERROR(MATCH($X245,$A$2:$A$1500,0),""))</f>
      </c>
      <c r="AA245" t="str">
        <f>IF($Y245="","",INDEX($P$2:$P$1500,$Y245))</f>
      </c>
      <c r="AB245" t="str">
        <f>IF($Z245="","",INDEX($P$2:$P$1500,$Z245))</f>
      </c>
      <c r="AC245">
        <f>IF(AND($AA245="Yes",$AB245="Yes"),1,"")</f>
      </c>
      <c r="AD245">
        <f>IF(OR($Y245="",$Z245=""),"",IF(INDEX($C$2:$C$1500,$Y245)=INDEX($C$2:$C$1500,$Z245),0,1))</f>
      </c>
      <c r="AE245">
        <f>IF($AC245&lt;&gt;1,"",IF(AND(INDEX($AG$2:$AG$1500,$Y245)=1,INDEX($AG$2:$AG$1500,$Z245)=1),1,""))</f>
      </c>
      <c r="AG245">
        <f>IF($A245="","",COUNTIFS($W$2:$W$2500,$A245,$AB$2:$AB$2500,"Yes")+COUNTIFS($X$2:$X$2500,$A245,$AA$2:$AA$2500,"Yes"))</f>
      </c>
      <c r="AH245" t="str">
        <f>IF(OR($P245&lt;&gt;"Yes",N($AG245)=0),"",IF(AND($AG245=1,COUNTIFS($W$2:$W$2500,$A245,$AE$2:$AE$2500,1)+COUNTIFS($X$2:$X$2500,$A245,$AE$2:$AE$2500,1)&gt;0),"","Yes"))</f>
      </c>
      <c r="AI245">
        <f>IF($AH245="Yes",$AG245,"")</f>
      </c>
      <c r="AJ245">
        <f>IF($AI245="","",$AI245+ROW()/1000000)</f>
      </c>
      <c r="AK245">
        <f>IF(OR($A245="",$P245="Yes",N($AG245)=0),"",$AG245+ROW()/1000000)</f>
      </c>
      <c r="AL245" t="str">
        <f>IF($A245="","",INDEX(games!$J:$J,ROW())&amp;"")</f>
      </c>
    </row>
    <row r="246">
      <c r="A246" t="str">
        <f>IF(TRIM(INDEX(games!$A:$A,ROW()))="","",TRIM(INDEX(games!$A:$A,ROW())))</f>
      </c>
      <c r="B246">
        <f>IF(OR($A246="",INDEX(games!$B:$B,ROW())=""),"",INDEX(games!$B:$B,ROW()))</f>
      </c>
      <c r="C246" t="str">
        <f>IF(OR($A246="",INDEX(games!$C:$C,ROW())=""),"",INDEX(games!$C:$C,ROW()))</f>
      </c>
      <c r="D246">
        <f>IF($A246="","",COUNTIF($W$2:$W$2500,$A246)+COUNTIF($X$2:$X$2500,$A246))</f>
      </c>
      <c r="E246">
        <f>IF($A246="","",IFERROR(MATCH($C246,$R$2:$R$5,0),0))</f>
      </c>
      <c r="F246">
        <f>IF($A246="","",MOD(ROW(),34))</f>
      </c>
      <c r="G246">
        <f>IF($A246="",NA(),IF($C246="Action",$B246,NA()))</f>
      </c>
      <c r="H246">
        <f>IF($A246="",NA(),IF($C246="Action",1+$F246*0.023,NA()))</f>
      </c>
      <c r="I246">
        <f>IF($A246="",NA(),IF($C246="Strategy",$B246,NA()))</f>
      </c>
      <c r="J246">
        <f>IF($A246="",NA(),IF($C246="Strategy",2+$F246*0.023,NA()))</f>
      </c>
      <c r="K246">
        <f>IF($A246="",NA(),IF($C246="Deckbuilder",$B246,NA()))</f>
      </c>
      <c r="L246">
        <f>IF($A246="",NA(),IF($C246="Deckbuilder",3+$F246*0.023,NA()))</f>
      </c>
      <c r="M246">
        <f>IF($A246="",NA(),IF($C246="Traditional",$B246,NA()))</f>
      </c>
      <c r="N246">
        <f>IF($A246="",NA(),IF($C246="Traditional",4+$F246*0.023,NA()))</f>
      </c>
      <c r="O246">
        <f>IF($A246="","",$D246+ROW()/1000000)</f>
      </c>
      <c r="P246" t="str">
        <f>IF(OR($A246="",INDEX(games!$H:$H,ROW())=""),"",INDEX(games!$H:$H,ROW()))</f>
      </c>
      <c r="Q246">
        <f>IF(OR($A246="",$P246&lt;&gt;"Yes"),"",$D246+ROW()/1000000)</f>
      </c>
      <c r="T246">
        <f>IF($Y246="","",INDEX($B$2:$B$1500,$Y246))</f>
      </c>
      <c r="U246">
        <f>IF($Z246="","",INDEX($B$2:$B$1500,$Z246))</f>
      </c>
      <c r="V246">
        <f>IF(OR($T246="",$U246=""),"",$U246-$T246)</f>
      </c>
      <c r="W246" t="str">
        <f>IF(TRIM(INDEX(connections!$A:$A,ROW()))="","",TRIM(INDEX(connections!$A:$A,ROW())))</f>
      </c>
      <c r="X246" t="str">
        <f>IF($W246="","",TRIM(INDEX(connections!$B:$B,ROW())))</f>
      </c>
      <c r="Y246">
        <f>IF($W246="","",IFERROR(MATCH($W246,$A$2:$A$1500,0),""))</f>
      </c>
      <c r="Z246">
        <f>IF($X246="","",IFERROR(MATCH($X246,$A$2:$A$1500,0),""))</f>
      </c>
      <c r="AA246" t="str">
        <f>IF($Y246="","",INDEX($P$2:$P$1500,$Y246))</f>
      </c>
      <c r="AB246" t="str">
        <f>IF($Z246="","",INDEX($P$2:$P$1500,$Z246))</f>
      </c>
      <c r="AC246">
        <f>IF(AND($AA246="Yes",$AB246="Yes"),1,"")</f>
      </c>
      <c r="AD246">
        <f>IF(OR($Y246="",$Z246=""),"",IF(INDEX($C$2:$C$1500,$Y246)=INDEX($C$2:$C$1500,$Z246),0,1))</f>
      </c>
      <c r="AE246">
        <f>IF($AC246&lt;&gt;1,"",IF(AND(INDEX($AG$2:$AG$1500,$Y246)=1,INDEX($AG$2:$AG$1500,$Z246)=1),1,""))</f>
      </c>
      <c r="AG246">
        <f>IF($A246="","",COUNTIFS($W$2:$W$2500,$A246,$AB$2:$AB$2500,"Yes")+COUNTIFS($X$2:$X$2500,$A246,$AA$2:$AA$2500,"Yes"))</f>
      </c>
      <c r="AH246" t="str">
        <f>IF(OR($P246&lt;&gt;"Yes",N($AG246)=0),"",IF(AND($AG246=1,COUNTIFS($W$2:$W$2500,$A246,$AE$2:$AE$2500,1)+COUNTIFS($X$2:$X$2500,$A246,$AE$2:$AE$2500,1)&gt;0),"","Yes"))</f>
      </c>
      <c r="AI246">
        <f>IF($AH246="Yes",$AG246,"")</f>
      </c>
      <c r="AJ246">
        <f>IF($AI246="","",$AI246+ROW()/1000000)</f>
      </c>
      <c r="AK246">
        <f>IF(OR($A246="",$P246="Yes",N($AG246)=0),"",$AG246+ROW()/1000000)</f>
      </c>
      <c r="AL246" t="str">
        <f>IF($A246="","",INDEX(games!$J:$J,ROW())&amp;"")</f>
      </c>
    </row>
    <row r="247">
      <c r="A247" t="str">
        <f>IF(TRIM(INDEX(games!$A:$A,ROW()))="","",TRIM(INDEX(games!$A:$A,ROW())))</f>
      </c>
      <c r="B247">
        <f>IF(OR($A247="",INDEX(games!$B:$B,ROW())=""),"",INDEX(games!$B:$B,ROW()))</f>
      </c>
      <c r="C247" t="str">
        <f>IF(OR($A247="",INDEX(games!$C:$C,ROW())=""),"",INDEX(games!$C:$C,ROW()))</f>
      </c>
      <c r="D247">
        <f>IF($A247="","",COUNTIF($W$2:$W$2500,$A247)+COUNTIF($X$2:$X$2500,$A247))</f>
      </c>
      <c r="E247">
        <f>IF($A247="","",IFERROR(MATCH($C247,$R$2:$R$5,0),0))</f>
      </c>
      <c r="F247">
        <f>IF($A247="","",MOD(ROW(),34))</f>
      </c>
      <c r="G247">
        <f>IF($A247="",NA(),IF($C247="Action",$B247,NA()))</f>
      </c>
      <c r="H247">
        <f>IF($A247="",NA(),IF($C247="Action",1+$F247*0.023,NA()))</f>
      </c>
      <c r="I247">
        <f>IF($A247="",NA(),IF($C247="Strategy",$B247,NA()))</f>
      </c>
      <c r="J247">
        <f>IF($A247="",NA(),IF($C247="Strategy",2+$F247*0.023,NA()))</f>
      </c>
      <c r="K247">
        <f>IF($A247="",NA(),IF($C247="Deckbuilder",$B247,NA()))</f>
      </c>
      <c r="L247">
        <f>IF($A247="",NA(),IF($C247="Deckbuilder",3+$F247*0.023,NA()))</f>
      </c>
      <c r="M247">
        <f>IF($A247="",NA(),IF($C247="Traditional",$B247,NA()))</f>
      </c>
      <c r="N247">
        <f>IF($A247="",NA(),IF($C247="Traditional",4+$F247*0.023,NA()))</f>
      </c>
      <c r="O247">
        <f>IF($A247="","",$D247+ROW()/1000000)</f>
      </c>
      <c r="P247" t="str">
        <f>IF(OR($A247="",INDEX(games!$H:$H,ROW())=""),"",INDEX(games!$H:$H,ROW()))</f>
      </c>
      <c r="Q247">
        <f>IF(OR($A247="",$P247&lt;&gt;"Yes"),"",$D247+ROW()/1000000)</f>
      </c>
      <c r="T247">
        <f>IF($Y247="","",INDEX($B$2:$B$1500,$Y247))</f>
      </c>
      <c r="U247">
        <f>IF($Z247="","",INDEX($B$2:$B$1500,$Z247))</f>
      </c>
      <c r="V247">
        <f>IF(OR($T247="",$U247=""),"",$U247-$T247)</f>
      </c>
      <c r="W247" t="str">
        <f>IF(TRIM(INDEX(connections!$A:$A,ROW()))="","",TRIM(INDEX(connections!$A:$A,ROW())))</f>
      </c>
      <c r="X247" t="str">
        <f>IF($W247="","",TRIM(INDEX(connections!$B:$B,ROW())))</f>
      </c>
      <c r="Y247">
        <f>IF($W247="","",IFERROR(MATCH($W247,$A$2:$A$1500,0),""))</f>
      </c>
      <c r="Z247">
        <f>IF($X247="","",IFERROR(MATCH($X247,$A$2:$A$1500,0),""))</f>
      </c>
      <c r="AA247" t="str">
        <f>IF($Y247="","",INDEX($P$2:$P$1500,$Y247))</f>
      </c>
      <c r="AB247" t="str">
        <f>IF($Z247="","",INDEX($P$2:$P$1500,$Z247))</f>
      </c>
      <c r="AC247">
        <f>IF(AND($AA247="Yes",$AB247="Yes"),1,"")</f>
      </c>
      <c r="AD247">
        <f>IF(OR($Y247="",$Z247=""),"",IF(INDEX($C$2:$C$1500,$Y247)=INDEX($C$2:$C$1500,$Z247),0,1))</f>
      </c>
      <c r="AE247">
        <f>IF($AC247&lt;&gt;1,"",IF(AND(INDEX($AG$2:$AG$1500,$Y247)=1,INDEX($AG$2:$AG$1500,$Z247)=1),1,""))</f>
      </c>
      <c r="AG247">
        <f>IF($A247="","",COUNTIFS($W$2:$W$2500,$A247,$AB$2:$AB$2500,"Yes")+COUNTIFS($X$2:$X$2500,$A247,$AA$2:$AA$2500,"Yes"))</f>
      </c>
      <c r="AH247" t="str">
        <f>IF(OR($P247&lt;&gt;"Yes",N($AG247)=0),"",IF(AND($AG247=1,COUNTIFS($W$2:$W$2500,$A247,$AE$2:$AE$2500,1)+COUNTIFS($X$2:$X$2500,$A247,$AE$2:$AE$2500,1)&gt;0),"","Yes"))</f>
      </c>
      <c r="AI247">
        <f>IF($AH247="Yes",$AG247,"")</f>
      </c>
      <c r="AJ247">
        <f>IF($AI247="","",$AI247+ROW()/1000000)</f>
      </c>
      <c r="AK247">
        <f>IF(OR($A247="",$P247="Yes",N($AG247)=0),"",$AG247+ROW()/1000000)</f>
      </c>
      <c r="AL247" t="str">
        <f>IF($A247="","",INDEX(games!$J:$J,ROW())&amp;"")</f>
      </c>
    </row>
    <row r="248">
      <c r="A248" t="str">
        <f>IF(TRIM(INDEX(games!$A:$A,ROW()))="","",TRIM(INDEX(games!$A:$A,ROW())))</f>
      </c>
      <c r="B248">
        <f>IF(OR($A248="",INDEX(games!$B:$B,ROW())=""),"",INDEX(games!$B:$B,ROW()))</f>
      </c>
      <c r="C248" t="str">
        <f>IF(OR($A248="",INDEX(games!$C:$C,ROW())=""),"",INDEX(games!$C:$C,ROW()))</f>
      </c>
      <c r="D248">
        <f>IF($A248="","",COUNTIF($W$2:$W$2500,$A248)+COUNTIF($X$2:$X$2500,$A248))</f>
      </c>
      <c r="E248">
        <f>IF($A248="","",IFERROR(MATCH($C248,$R$2:$R$5,0),0))</f>
      </c>
      <c r="F248">
        <f>IF($A248="","",MOD(ROW(),34))</f>
      </c>
      <c r="G248">
        <f>IF($A248="",NA(),IF($C248="Action",$B248,NA()))</f>
      </c>
      <c r="H248">
        <f>IF($A248="",NA(),IF($C248="Action",1+$F248*0.023,NA()))</f>
      </c>
      <c r="I248">
        <f>IF($A248="",NA(),IF($C248="Strategy",$B248,NA()))</f>
      </c>
      <c r="J248">
        <f>IF($A248="",NA(),IF($C248="Strategy",2+$F248*0.023,NA()))</f>
      </c>
      <c r="K248">
        <f>IF($A248="",NA(),IF($C248="Deckbuilder",$B248,NA()))</f>
      </c>
      <c r="L248">
        <f>IF($A248="",NA(),IF($C248="Deckbuilder",3+$F248*0.023,NA()))</f>
      </c>
      <c r="M248">
        <f>IF($A248="",NA(),IF($C248="Traditional",$B248,NA()))</f>
      </c>
      <c r="N248">
        <f>IF($A248="",NA(),IF($C248="Traditional",4+$F248*0.023,NA()))</f>
      </c>
      <c r="O248">
        <f>IF($A248="","",$D248+ROW()/1000000)</f>
      </c>
      <c r="P248" t="str">
        <f>IF(OR($A248="",INDEX(games!$H:$H,ROW())=""),"",INDEX(games!$H:$H,ROW()))</f>
      </c>
      <c r="Q248">
        <f>IF(OR($A248="",$P248&lt;&gt;"Yes"),"",$D248+ROW()/1000000)</f>
      </c>
      <c r="T248">
        <f>IF($Y248="","",INDEX($B$2:$B$1500,$Y248))</f>
      </c>
      <c r="U248">
        <f>IF($Z248="","",INDEX($B$2:$B$1500,$Z248))</f>
      </c>
      <c r="V248">
        <f>IF(OR($T248="",$U248=""),"",$U248-$T248)</f>
      </c>
      <c r="W248" t="str">
        <f>IF(TRIM(INDEX(connections!$A:$A,ROW()))="","",TRIM(INDEX(connections!$A:$A,ROW())))</f>
      </c>
      <c r="X248" t="str">
        <f>IF($W248="","",TRIM(INDEX(connections!$B:$B,ROW())))</f>
      </c>
      <c r="Y248">
        <f>IF($W248="","",IFERROR(MATCH($W248,$A$2:$A$1500,0),""))</f>
      </c>
      <c r="Z248">
        <f>IF($X248="","",IFERROR(MATCH($X248,$A$2:$A$1500,0),""))</f>
      </c>
      <c r="AA248" t="str">
        <f>IF($Y248="","",INDEX($P$2:$P$1500,$Y248))</f>
      </c>
      <c r="AB248" t="str">
        <f>IF($Z248="","",INDEX($P$2:$P$1500,$Z248))</f>
      </c>
      <c r="AC248">
        <f>IF(AND($AA248="Yes",$AB248="Yes"),1,"")</f>
      </c>
      <c r="AD248">
        <f>IF(OR($Y248="",$Z248=""),"",IF(INDEX($C$2:$C$1500,$Y248)=INDEX($C$2:$C$1500,$Z248),0,1))</f>
      </c>
      <c r="AE248">
        <f>IF($AC248&lt;&gt;1,"",IF(AND(INDEX($AG$2:$AG$1500,$Y248)=1,INDEX($AG$2:$AG$1500,$Z248)=1),1,""))</f>
      </c>
      <c r="AG248">
        <f>IF($A248="","",COUNTIFS($W$2:$W$2500,$A248,$AB$2:$AB$2500,"Yes")+COUNTIFS($X$2:$X$2500,$A248,$AA$2:$AA$2500,"Yes"))</f>
      </c>
      <c r="AH248" t="str">
        <f>IF(OR($P248&lt;&gt;"Yes",N($AG248)=0),"",IF(AND($AG248=1,COUNTIFS($W$2:$W$2500,$A248,$AE$2:$AE$2500,1)+COUNTIFS($X$2:$X$2500,$A248,$AE$2:$AE$2500,1)&gt;0),"","Yes"))</f>
      </c>
      <c r="AI248">
        <f>IF($AH248="Yes",$AG248,"")</f>
      </c>
      <c r="AJ248">
        <f>IF($AI248="","",$AI248+ROW()/1000000)</f>
      </c>
      <c r="AK248">
        <f>IF(OR($A248="",$P248="Yes",N($AG248)=0),"",$AG248+ROW()/1000000)</f>
      </c>
      <c r="AL248" t="str">
        <f>IF($A248="","",INDEX(games!$J:$J,ROW())&amp;"")</f>
      </c>
    </row>
    <row r="249">
      <c r="A249" t="str">
        <f>IF(TRIM(INDEX(games!$A:$A,ROW()))="","",TRIM(INDEX(games!$A:$A,ROW())))</f>
      </c>
      <c r="B249">
        <f>IF(OR($A249="",INDEX(games!$B:$B,ROW())=""),"",INDEX(games!$B:$B,ROW()))</f>
      </c>
      <c r="C249" t="str">
        <f>IF(OR($A249="",INDEX(games!$C:$C,ROW())=""),"",INDEX(games!$C:$C,ROW()))</f>
      </c>
      <c r="D249">
        <f>IF($A249="","",COUNTIF($W$2:$W$2500,$A249)+COUNTIF($X$2:$X$2500,$A249))</f>
      </c>
      <c r="E249">
        <f>IF($A249="","",IFERROR(MATCH($C249,$R$2:$R$5,0),0))</f>
      </c>
      <c r="F249">
        <f>IF($A249="","",MOD(ROW(),34))</f>
      </c>
      <c r="G249">
        <f>IF($A249="",NA(),IF($C249="Action",$B249,NA()))</f>
      </c>
      <c r="H249">
        <f>IF($A249="",NA(),IF($C249="Action",1+$F249*0.023,NA()))</f>
      </c>
      <c r="I249">
        <f>IF($A249="",NA(),IF($C249="Strategy",$B249,NA()))</f>
      </c>
      <c r="J249">
        <f>IF($A249="",NA(),IF($C249="Strategy",2+$F249*0.023,NA()))</f>
      </c>
      <c r="K249">
        <f>IF($A249="",NA(),IF($C249="Deckbuilder",$B249,NA()))</f>
      </c>
      <c r="L249">
        <f>IF($A249="",NA(),IF($C249="Deckbuilder",3+$F249*0.023,NA()))</f>
      </c>
      <c r="M249">
        <f>IF($A249="",NA(),IF($C249="Traditional",$B249,NA()))</f>
      </c>
      <c r="N249">
        <f>IF($A249="",NA(),IF($C249="Traditional",4+$F249*0.023,NA()))</f>
      </c>
      <c r="O249">
        <f>IF($A249="","",$D249+ROW()/1000000)</f>
      </c>
      <c r="P249" t="str">
        <f>IF(OR($A249="",INDEX(games!$H:$H,ROW())=""),"",INDEX(games!$H:$H,ROW()))</f>
      </c>
      <c r="Q249">
        <f>IF(OR($A249="",$P249&lt;&gt;"Yes"),"",$D249+ROW()/1000000)</f>
      </c>
      <c r="T249">
        <f>IF($Y249="","",INDEX($B$2:$B$1500,$Y249))</f>
      </c>
      <c r="U249">
        <f>IF($Z249="","",INDEX($B$2:$B$1500,$Z249))</f>
      </c>
      <c r="V249">
        <f>IF(OR($T249="",$U249=""),"",$U249-$T249)</f>
      </c>
      <c r="W249" t="str">
        <f>IF(TRIM(INDEX(connections!$A:$A,ROW()))="","",TRIM(INDEX(connections!$A:$A,ROW())))</f>
      </c>
      <c r="X249" t="str">
        <f>IF($W249="","",TRIM(INDEX(connections!$B:$B,ROW())))</f>
      </c>
      <c r="Y249">
        <f>IF($W249="","",IFERROR(MATCH($W249,$A$2:$A$1500,0),""))</f>
      </c>
      <c r="Z249">
        <f>IF($X249="","",IFERROR(MATCH($X249,$A$2:$A$1500,0),""))</f>
      </c>
      <c r="AA249" t="str">
        <f>IF($Y249="","",INDEX($P$2:$P$1500,$Y249))</f>
      </c>
      <c r="AB249" t="str">
        <f>IF($Z249="","",INDEX($P$2:$P$1500,$Z249))</f>
      </c>
      <c r="AC249">
        <f>IF(AND($AA249="Yes",$AB249="Yes"),1,"")</f>
      </c>
      <c r="AD249">
        <f>IF(OR($Y249="",$Z249=""),"",IF(INDEX($C$2:$C$1500,$Y249)=INDEX($C$2:$C$1500,$Z249),0,1))</f>
      </c>
      <c r="AE249">
        <f>IF($AC249&lt;&gt;1,"",IF(AND(INDEX($AG$2:$AG$1500,$Y249)=1,INDEX($AG$2:$AG$1500,$Z249)=1),1,""))</f>
      </c>
      <c r="AG249">
        <f>IF($A249="","",COUNTIFS($W$2:$W$2500,$A249,$AB$2:$AB$2500,"Yes")+COUNTIFS($X$2:$X$2500,$A249,$AA$2:$AA$2500,"Yes"))</f>
      </c>
      <c r="AH249" t="str">
        <f>IF(OR($P249&lt;&gt;"Yes",N($AG249)=0),"",IF(AND($AG249=1,COUNTIFS($W$2:$W$2500,$A249,$AE$2:$AE$2500,1)+COUNTIFS($X$2:$X$2500,$A249,$AE$2:$AE$2500,1)&gt;0),"","Yes"))</f>
      </c>
      <c r="AI249">
        <f>IF($AH249="Yes",$AG249,"")</f>
      </c>
      <c r="AJ249">
        <f>IF($AI249="","",$AI249+ROW()/1000000)</f>
      </c>
      <c r="AK249">
        <f>IF(OR($A249="",$P249="Yes",N($AG249)=0),"",$AG249+ROW()/1000000)</f>
      </c>
      <c r="AL249" t="str">
        <f>IF($A249="","",INDEX(games!$J:$J,ROW())&amp;"")</f>
      </c>
    </row>
    <row r="250">
      <c r="A250" t="str">
        <f>IF(TRIM(INDEX(games!$A:$A,ROW()))="","",TRIM(INDEX(games!$A:$A,ROW())))</f>
      </c>
      <c r="B250">
        <f>IF(OR($A250="",INDEX(games!$B:$B,ROW())=""),"",INDEX(games!$B:$B,ROW()))</f>
      </c>
      <c r="C250" t="str">
        <f>IF(OR($A250="",INDEX(games!$C:$C,ROW())=""),"",INDEX(games!$C:$C,ROW()))</f>
      </c>
      <c r="D250">
        <f>IF($A250="","",COUNTIF($W$2:$W$2500,$A250)+COUNTIF($X$2:$X$2500,$A250))</f>
      </c>
      <c r="E250">
        <f>IF($A250="","",IFERROR(MATCH($C250,$R$2:$R$5,0),0))</f>
      </c>
      <c r="F250">
        <f>IF($A250="","",MOD(ROW(),34))</f>
      </c>
      <c r="G250">
        <f>IF($A250="",NA(),IF($C250="Action",$B250,NA()))</f>
      </c>
      <c r="H250">
        <f>IF($A250="",NA(),IF($C250="Action",1+$F250*0.023,NA()))</f>
      </c>
      <c r="I250">
        <f>IF($A250="",NA(),IF($C250="Strategy",$B250,NA()))</f>
      </c>
      <c r="J250">
        <f>IF($A250="",NA(),IF($C250="Strategy",2+$F250*0.023,NA()))</f>
      </c>
      <c r="K250">
        <f>IF($A250="",NA(),IF($C250="Deckbuilder",$B250,NA()))</f>
      </c>
      <c r="L250">
        <f>IF($A250="",NA(),IF($C250="Deckbuilder",3+$F250*0.023,NA()))</f>
      </c>
      <c r="M250">
        <f>IF($A250="",NA(),IF($C250="Traditional",$B250,NA()))</f>
      </c>
      <c r="N250">
        <f>IF($A250="",NA(),IF($C250="Traditional",4+$F250*0.023,NA()))</f>
      </c>
      <c r="O250">
        <f>IF($A250="","",$D250+ROW()/1000000)</f>
      </c>
      <c r="P250" t="str">
        <f>IF(OR($A250="",INDEX(games!$H:$H,ROW())=""),"",INDEX(games!$H:$H,ROW()))</f>
      </c>
      <c r="Q250">
        <f>IF(OR($A250="",$P250&lt;&gt;"Yes"),"",$D250+ROW()/1000000)</f>
      </c>
      <c r="T250">
        <f>IF($Y250="","",INDEX($B$2:$B$1500,$Y250))</f>
      </c>
      <c r="U250">
        <f>IF($Z250="","",INDEX($B$2:$B$1500,$Z250))</f>
      </c>
      <c r="V250">
        <f>IF(OR($T250="",$U250=""),"",$U250-$T250)</f>
      </c>
      <c r="W250" t="str">
        <f>IF(TRIM(INDEX(connections!$A:$A,ROW()))="","",TRIM(INDEX(connections!$A:$A,ROW())))</f>
      </c>
      <c r="X250" t="str">
        <f>IF($W250="","",TRIM(INDEX(connections!$B:$B,ROW())))</f>
      </c>
      <c r="Y250">
        <f>IF($W250="","",IFERROR(MATCH($W250,$A$2:$A$1500,0),""))</f>
      </c>
      <c r="Z250">
        <f>IF($X250="","",IFERROR(MATCH($X250,$A$2:$A$1500,0),""))</f>
      </c>
      <c r="AA250" t="str">
        <f>IF($Y250="","",INDEX($P$2:$P$1500,$Y250))</f>
      </c>
      <c r="AB250" t="str">
        <f>IF($Z250="","",INDEX($P$2:$P$1500,$Z250))</f>
      </c>
      <c r="AC250">
        <f>IF(AND($AA250="Yes",$AB250="Yes"),1,"")</f>
      </c>
      <c r="AD250">
        <f>IF(OR($Y250="",$Z250=""),"",IF(INDEX($C$2:$C$1500,$Y250)=INDEX($C$2:$C$1500,$Z250),0,1))</f>
      </c>
      <c r="AE250">
        <f>IF($AC250&lt;&gt;1,"",IF(AND(INDEX($AG$2:$AG$1500,$Y250)=1,INDEX($AG$2:$AG$1500,$Z250)=1),1,""))</f>
      </c>
      <c r="AG250">
        <f>IF($A250="","",COUNTIFS($W$2:$W$2500,$A250,$AB$2:$AB$2500,"Yes")+COUNTIFS($X$2:$X$2500,$A250,$AA$2:$AA$2500,"Yes"))</f>
      </c>
      <c r="AH250" t="str">
        <f>IF(OR($P250&lt;&gt;"Yes",N($AG250)=0),"",IF(AND($AG250=1,COUNTIFS($W$2:$W$2500,$A250,$AE$2:$AE$2500,1)+COUNTIFS($X$2:$X$2500,$A250,$AE$2:$AE$2500,1)&gt;0),"","Yes"))</f>
      </c>
      <c r="AI250">
        <f>IF($AH250="Yes",$AG250,"")</f>
      </c>
      <c r="AJ250">
        <f>IF($AI250="","",$AI250+ROW()/1000000)</f>
      </c>
      <c r="AK250">
        <f>IF(OR($A250="",$P250="Yes",N($AG250)=0),"",$AG250+ROW()/1000000)</f>
      </c>
      <c r="AL250" t="str">
        <f>IF($A250="","",INDEX(games!$J:$J,ROW())&amp;"")</f>
      </c>
    </row>
    <row r="251">
      <c r="A251" t="str">
        <f>IF(TRIM(INDEX(games!$A:$A,ROW()))="","",TRIM(INDEX(games!$A:$A,ROW())))</f>
      </c>
      <c r="B251">
        <f>IF(OR($A251="",INDEX(games!$B:$B,ROW())=""),"",INDEX(games!$B:$B,ROW()))</f>
      </c>
      <c r="C251" t="str">
        <f>IF(OR($A251="",INDEX(games!$C:$C,ROW())=""),"",INDEX(games!$C:$C,ROW()))</f>
      </c>
      <c r="D251">
        <f>IF($A251="","",COUNTIF($W$2:$W$2500,$A251)+COUNTIF($X$2:$X$2500,$A251))</f>
      </c>
      <c r="E251">
        <f>IF($A251="","",IFERROR(MATCH($C251,$R$2:$R$5,0),0))</f>
      </c>
      <c r="F251">
        <f>IF($A251="","",MOD(ROW(),34))</f>
      </c>
      <c r="G251">
        <f>IF($A251="",NA(),IF($C251="Action",$B251,NA()))</f>
      </c>
      <c r="H251">
        <f>IF($A251="",NA(),IF($C251="Action",1+$F251*0.023,NA()))</f>
      </c>
      <c r="I251">
        <f>IF($A251="",NA(),IF($C251="Strategy",$B251,NA()))</f>
      </c>
      <c r="J251">
        <f>IF($A251="",NA(),IF($C251="Strategy",2+$F251*0.023,NA()))</f>
      </c>
      <c r="K251">
        <f>IF($A251="",NA(),IF($C251="Deckbuilder",$B251,NA()))</f>
      </c>
      <c r="L251">
        <f>IF($A251="",NA(),IF($C251="Deckbuilder",3+$F251*0.023,NA()))</f>
      </c>
      <c r="M251">
        <f>IF($A251="",NA(),IF($C251="Traditional",$B251,NA()))</f>
      </c>
      <c r="N251">
        <f>IF($A251="",NA(),IF($C251="Traditional",4+$F251*0.023,NA()))</f>
      </c>
      <c r="O251">
        <f>IF($A251="","",$D251+ROW()/1000000)</f>
      </c>
      <c r="P251" t="str">
        <f>IF(OR($A251="",INDEX(games!$H:$H,ROW())=""),"",INDEX(games!$H:$H,ROW()))</f>
      </c>
      <c r="Q251">
        <f>IF(OR($A251="",$P251&lt;&gt;"Yes"),"",$D251+ROW()/1000000)</f>
      </c>
      <c r="T251">
        <f>IF($Y251="","",INDEX($B$2:$B$1500,$Y251))</f>
      </c>
      <c r="U251">
        <f>IF($Z251="","",INDEX($B$2:$B$1500,$Z251))</f>
      </c>
      <c r="V251">
        <f>IF(OR($T251="",$U251=""),"",$U251-$T251)</f>
      </c>
      <c r="W251" t="str">
        <f>IF(TRIM(INDEX(connections!$A:$A,ROW()))="","",TRIM(INDEX(connections!$A:$A,ROW())))</f>
      </c>
      <c r="X251" t="str">
        <f>IF($W251="","",TRIM(INDEX(connections!$B:$B,ROW())))</f>
      </c>
      <c r="Y251">
        <f>IF($W251="","",IFERROR(MATCH($W251,$A$2:$A$1500,0),""))</f>
      </c>
      <c r="Z251">
        <f>IF($X251="","",IFERROR(MATCH($X251,$A$2:$A$1500,0),""))</f>
      </c>
      <c r="AA251" t="str">
        <f>IF($Y251="","",INDEX($P$2:$P$1500,$Y251))</f>
      </c>
      <c r="AB251" t="str">
        <f>IF($Z251="","",INDEX($P$2:$P$1500,$Z251))</f>
      </c>
      <c r="AC251">
        <f>IF(AND($AA251="Yes",$AB251="Yes"),1,"")</f>
      </c>
      <c r="AD251">
        <f>IF(OR($Y251="",$Z251=""),"",IF(INDEX($C$2:$C$1500,$Y251)=INDEX($C$2:$C$1500,$Z251),0,1))</f>
      </c>
      <c r="AE251">
        <f>IF($AC251&lt;&gt;1,"",IF(AND(INDEX($AG$2:$AG$1500,$Y251)=1,INDEX($AG$2:$AG$1500,$Z251)=1),1,""))</f>
      </c>
      <c r="AG251">
        <f>IF($A251="","",COUNTIFS($W$2:$W$2500,$A251,$AB$2:$AB$2500,"Yes")+COUNTIFS($X$2:$X$2500,$A251,$AA$2:$AA$2500,"Yes"))</f>
      </c>
      <c r="AH251" t="str">
        <f>IF(OR($P251&lt;&gt;"Yes",N($AG251)=0),"",IF(AND($AG251=1,COUNTIFS($W$2:$W$2500,$A251,$AE$2:$AE$2500,1)+COUNTIFS($X$2:$X$2500,$A251,$AE$2:$AE$2500,1)&gt;0),"","Yes"))</f>
      </c>
      <c r="AI251">
        <f>IF($AH251="Yes",$AG251,"")</f>
      </c>
      <c r="AJ251">
        <f>IF($AI251="","",$AI251+ROW()/1000000)</f>
      </c>
      <c r="AK251">
        <f>IF(OR($A251="",$P251="Yes",N($AG251)=0),"",$AG251+ROW()/1000000)</f>
      </c>
      <c r="AL251" t="str">
        <f>IF($A251="","",INDEX(games!$J:$J,ROW())&amp;"")</f>
      </c>
    </row>
    <row r="252">
      <c r="A252" t="str">
        <f>IF(TRIM(INDEX(games!$A:$A,ROW()))="","",TRIM(INDEX(games!$A:$A,ROW())))</f>
      </c>
      <c r="B252">
        <f>IF(OR($A252="",INDEX(games!$B:$B,ROW())=""),"",INDEX(games!$B:$B,ROW()))</f>
      </c>
      <c r="C252" t="str">
        <f>IF(OR($A252="",INDEX(games!$C:$C,ROW())=""),"",INDEX(games!$C:$C,ROW()))</f>
      </c>
      <c r="D252">
        <f>IF($A252="","",COUNTIF($W$2:$W$2500,$A252)+COUNTIF($X$2:$X$2500,$A252))</f>
      </c>
      <c r="E252">
        <f>IF($A252="","",IFERROR(MATCH($C252,$R$2:$R$5,0),0))</f>
      </c>
      <c r="F252">
        <f>IF($A252="","",MOD(ROW(),34))</f>
      </c>
      <c r="G252">
        <f>IF($A252="",NA(),IF($C252="Action",$B252,NA()))</f>
      </c>
      <c r="H252">
        <f>IF($A252="",NA(),IF($C252="Action",1+$F252*0.023,NA()))</f>
      </c>
      <c r="I252">
        <f>IF($A252="",NA(),IF($C252="Strategy",$B252,NA()))</f>
      </c>
      <c r="J252">
        <f>IF($A252="",NA(),IF($C252="Strategy",2+$F252*0.023,NA()))</f>
      </c>
      <c r="K252">
        <f>IF($A252="",NA(),IF($C252="Deckbuilder",$B252,NA()))</f>
      </c>
      <c r="L252">
        <f>IF($A252="",NA(),IF($C252="Deckbuilder",3+$F252*0.023,NA()))</f>
      </c>
      <c r="M252">
        <f>IF($A252="",NA(),IF($C252="Traditional",$B252,NA()))</f>
      </c>
      <c r="N252">
        <f>IF($A252="",NA(),IF($C252="Traditional",4+$F252*0.023,NA()))</f>
      </c>
      <c r="O252">
        <f>IF($A252="","",$D252+ROW()/1000000)</f>
      </c>
      <c r="P252" t="str">
        <f>IF(OR($A252="",INDEX(games!$H:$H,ROW())=""),"",INDEX(games!$H:$H,ROW()))</f>
      </c>
      <c r="Q252">
        <f>IF(OR($A252="",$P252&lt;&gt;"Yes"),"",$D252+ROW()/1000000)</f>
      </c>
      <c r="T252">
        <f>IF($Y252="","",INDEX($B$2:$B$1500,$Y252))</f>
      </c>
      <c r="U252">
        <f>IF($Z252="","",INDEX($B$2:$B$1500,$Z252))</f>
      </c>
      <c r="V252">
        <f>IF(OR($T252="",$U252=""),"",$U252-$T252)</f>
      </c>
      <c r="W252" t="str">
        <f>IF(TRIM(INDEX(connections!$A:$A,ROW()))="","",TRIM(INDEX(connections!$A:$A,ROW())))</f>
      </c>
      <c r="X252" t="str">
        <f>IF($W252="","",TRIM(INDEX(connections!$B:$B,ROW())))</f>
      </c>
      <c r="Y252">
        <f>IF($W252="","",IFERROR(MATCH($W252,$A$2:$A$1500,0),""))</f>
      </c>
      <c r="Z252">
        <f>IF($X252="","",IFERROR(MATCH($X252,$A$2:$A$1500,0),""))</f>
      </c>
      <c r="AA252" t="str">
        <f>IF($Y252="","",INDEX($P$2:$P$1500,$Y252))</f>
      </c>
      <c r="AB252" t="str">
        <f>IF($Z252="","",INDEX($P$2:$P$1500,$Z252))</f>
      </c>
      <c r="AC252">
        <f>IF(AND($AA252="Yes",$AB252="Yes"),1,"")</f>
      </c>
      <c r="AD252">
        <f>IF(OR($Y252="",$Z252=""),"",IF(INDEX($C$2:$C$1500,$Y252)=INDEX($C$2:$C$1500,$Z252),0,1))</f>
      </c>
      <c r="AE252">
        <f>IF($AC252&lt;&gt;1,"",IF(AND(INDEX($AG$2:$AG$1500,$Y252)=1,INDEX($AG$2:$AG$1500,$Z252)=1),1,""))</f>
      </c>
      <c r="AG252">
        <f>IF($A252="","",COUNTIFS($W$2:$W$2500,$A252,$AB$2:$AB$2500,"Yes")+COUNTIFS($X$2:$X$2500,$A252,$AA$2:$AA$2500,"Yes"))</f>
      </c>
      <c r="AH252" t="str">
        <f>IF(OR($P252&lt;&gt;"Yes",N($AG252)=0),"",IF(AND($AG252=1,COUNTIFS($W$2:$W$2500,$A252,$AE$2:$AE$2500,1)+COUNTIFS($X$2:$X$2500,$A252,$AE$2:$AE$2500,1)&gt;0),"","Yes"))</f>
      </c>
      <c r="AI252">
        <f>IF($AH252="Yes",$AG252,"")</f>
      </c>
      <c r="AJ252">
        <f>IF($AI252="","",$AI252+ROW()/1000000)</f>
      </c>
      <c r="AK252">
        <f>IF(OR($A252="",$P252="Yes",N($AG252)=0),"",$AG252+ROW()/1000000)</f>
      </c>
      <c r="AL252" t="str">
        <f>IF($A252="","",INDEX(games!$J:$J,ROW())&amp;"")</f>
      </c>
    </row>
    <row r="253">
      <c r="A253" t="str">
        <f>IF(TRIM(INDEX(games!$A:$A,ROW()))="","",TRIM(INDEX(games!$A:$A,ROW())))</f>
      </c>
      <c r="B253">
        <f>IF(OR($A253="",INDEX(games!$B:$B,ROW())=""),"",INDEX(games!$B:$B,ROW()))</f>
      </c>
      <c r="C253" t="str">
        <f>IF(OR($A253="",INDEX(games!$C:$C,ROW())=""),"",INDEX(games!$C:$C,ROW()))</f>
      </c>
      <c r="D253">
        <f>IF($A253="","",COUNTIF($W$2:$W$2500,$A253)+COUNTIF($X$2:$X$2500,$A253))</f>
      </c>
      <c r="E253">
        <f>IF($A253="","",IFERROR(MATCH($C253,$R$2:$R$5,0),0))</f>
      </c>
      <c r="F253">
        <f>IF($A253="","",MOD(ROW(),34))</f>
      </c>
      <c r="G253">
        <f>IF($A253="",NA(),IF($C253="Action",$B253,NA()))</f>
      </c>
      <c r="H253">
        <f>IF($A253="",NA(),IF($C253="Action",1+$F253*0.023,NA()))</f>
      </c>
      <c r="I253">
        <f>IF($A253="",NA(),IF($C253="Strategy",$B253,NA()))</f>
      </c>
      <c r="J253">
        <f>IF($A253="",NA(),IF($C253="Strategy",2+$F253*0.023,NA()))</f>
      </c>
      <c r="K253">
        <f>IF($A253="",NA(),IF($C253="Deckbuilder",$B253,NA()))</f>
      </c>
      <c r="L253">
        <f>IF($A253="",NA(),IF($C253="Deckbuilder",3+$F253*0.023,NA()))</f>
      </c>
      <c r="M253">
        <f>IF($A253="",NA(),IF($C253="Traditional",$B253,NA()))</f>
      </c>
      <c r="N253">
        <f>IF($A253="",NA(),IF($C253="Traditional",4+$F253*0.023,NA()))</f>
      </c>
      <c r="O253">
        <f>IF($A253="","",$D253+ROW()/1000000)</f>
      </c>
      <c r="P253" t="str">
        <f>IF(OR($A253="",INDEX(games!$H:$H,ROW())=""),"",INDEX(games!$H:$H,ROW()))</f>
      </c>
      <c r="Q253">
        <f>IF(OR($A253="",$P253&lt;&gt;"Yes"),"",$D253+ROW()/1000000)</f>
      </c>
      <c r="T253">
        <f>IF($Y253="","",INDEX($B$2:$B$1500,$Y253))</f>
      </c>
      <c r="U253">
        <f>IF($Z253="","",INDEX($B$2:$B$1500,$Z253))</f>
      </c>
      <c r="V253">
        <f>IF(OR($T253="",$U253=""),"",$U253-$T253)</f>
      </c>
      <c r="W253" t="str">
        <f>IF(TRIM(INDEX(connections!$A:$A,ROW()))="","",TRIM(INDEX(connections!$A:$A,ROW())))</f>
      </c>
      <c r="X253" t="str">
        <f>IF($W253="","",TRIM(INDEX(connections!$B:$B,ROW())))</f>
      </c>
      <c r="Y253">
        <f>IF($W253="","",IFERROR(MATCH($W253,$A$2:$A$1500,0),""))</f>
      </c>
      <c r="Z253">
        <f>IF($X253="","",IFERROR(MATCH($X253,$A$2:$A$1500,0),""))</f>
      </c>
      <c r="AA253" t="str">
        <f>IF($Y253="","",INDEX($P$2:$P$1500,$Y253))</f>
      </c>
      <c r="AB253" t="str">
        <f>IF($Z253="","",INDEX($P$2:$P$1500,$Z253))</f>
      </c>
      <c r="AC253">
        <f>IF(AND($AA253="Yes",$AB253="Yes"),1,"")</f>
      </c>
      <c r="AD253">
        <f>IF(OR($Y253="",$Z253=""),"",IF(INDEX($C$2:$C$1500,$Y253)=INDEX($C$2:$C$1500,$Z253),0,1))</f>
      </c>
      <c r="AE253">
        <f>IF($AC253&lt;&gt;1,"",IF(AND(INDEX($AG$2:$AG$1500,$Y253)=1,INDEX($AG$2:$AG$1500,$Z253)=1),1,""))</f>
      </c>
      <c r="AG253">
        <f>IF($A253="","",COUNTIFS($W$2:$W$2500,$A253,$AB$2:$AB$2500,"Yes")+COUNTIFS($X$2:$X$2500,$A253,$AA$2:$AA$2500,"Yes"))</f>
      </c>
      <c r="AH253" t="str">
        <f>IF(OR($P253&lt;&gt;"Yes",N($AG253)=0),"",IF(AND($AG253=1,COUNTIFS($W$2:$W$2500,$A253,$AE$2:$AE$2500,1)+COUNTIFS($X$2:$X$2500,$A253,$AE$2:$AE$2500,1)&gt;0),"","Yes"))</f>
      </c>
      <c r="AI253">
        <f>IF($AH253="Yes",$AG253,"")</f>
      </c>
      <c r="AJ253">
        <f>IF($AI253="","",$AI253+ROW()/1000000)</f>
      </c>
      <c r="AK253">
        <f>IF(OR($A253="",$P253="Yes",N($AG253)=0),"",$AG253+ROW()/1000000)</f>
      </c>
      <c r="AL253" t="str">
        <f>IF($A253="","",INDEX(games!$J:$J,ROW())&amp;"")</f>
      </c>
    </row>
    <row r="254">
      <c r="A254" t="str">
        <f>IF(TRIM(INDEX(games!$A:$A,ROW()))="","",TRIM(INDEX(games!$A:$A,ROW())))</f>
      </c>
      <c r="B254">
        <f>IF(OR($A254="",INDEX(games!$B:$B,ROW())=""),"",INDEX(games!$B:$B,ROW()))</f>
      </c>
      <c r="C254" t="str">
        <f>IF(OR($A254="",INDEX(games!$C:$C,ROW())=""),"",INDEX(games!$C:$C,ROW()))</f>
      </c>
      <c r="D254">
        <f>IF($A254="","",COUNTIF($W$2:$W$2500,$A254)+COUNTIF($X$2:$X$2500,$A254))</f>
      </c>
      <c r="E254">
        <f>IF($A254="","",IFERROR(MATCH($C254,$R$2:$R$5,0),0))</f>
      </c>
      <c r="F254">
        <f>IF($A254="","",MOD(ROW(),34))</f>
      </c>
      <c r="G254">
        <f>IF($A254="",NA(),IF($C254="Action",$B254,NA()))</f>
      </c>
      <c r="H254">
        <f>IF($A254="",NA(),IF($C254="Action",1+$F254*0.023,NA()))</f>
      </c>
      <c r="I254">
        <f>IF($A254="",NA(),IF($C254="Strategy",$B254,NA()))</f>
      </c>
      <c r="J254">
        <f>IF($A254="",NA(),IF($C254="Strategy",2+$F254*0.023,NA()))</f>
      </c>
      <c r="K254">
        <f>IF($A254="",NA(),IF($C254="Deckbuilder",$B254,NA()))</f>
      </c>
      <c r="L254">
        <f>IF($A254="",NA(),IF($C254="Deckbuilder",3+$F254*0.023,NA()))</f>
      </c>
      <c r="M254">
        <f>IF($A254="",NA(),IF($C254="Traditional",$B254,NA()))</f>
      </c>
      <c r="N254">
        <f>IF($A254="",NA(),IF($C254="Traditional",4+$F254*0.023,NA()))</f>
      </c>
      <c r="O254">
        <f>IF($A254="","",$D254+ROW()/1000000)</f>
      </c>
      <c r="P254" t="str">
        <f>IF(OR($A254="",INDEX(games!$H:$H,ROW())=""),"",INDEX(games!$H:$H,ROW()))</f>
      </c>
      <c r="Q254">
        <f>IF(OR($A254="",$P254&lt;&gt;"Yes"),"",$D254+ROW()/1000000)</f>
      </c>
      <c r="T254">
        <f>IF($Y254="","",INDEX($B$2:$B$1500,$Y254))</f>
      </c>
      <c r="U254">
        <f>IF($Z254="","",INDEX($B$2:$B$1500,$Z254))</f>
      </c>
      <c r="V254">
        <f>IF(OR($T254="",$U254=""),"",$U254-$T254)</f>
      </c>
      <c r="W254" t="str">
        <f>IF(TRIM(INDEX(connections!$A:$A,ROW()))="","",TRIM(INDEX(connections!$A:$A,ROW())))</f>
      </c>
      <c r="X254" t="str">
        <f>IF($W254="","",TRIM(INDEX(connections!$B:$B,ROW())))</f>
      </c>
      <c r="Y254">
        <f>IF($W254="","",IFERROR(MATCH($W254,$A$2:$A$1500,0),""))</f>
      </c>
      <c r="Z254">
        <f>IF($X254="","",IFERROR(MATCH($X254,$A$2:$A$1500,0),""))</f>
      </c>
      <c r="AA254" t="str">
        <f>IF($Y254="","",INDEX($P$2:$P$1500,$Y254))</f>
      </c>
      <c r="AB254" t="str">
        <f>IF($Z254="","",INDEX($P$2:$P$1500,$Z254))</f>
      </c>
      <c r="AC254">
        <f>IF(AND($AA254="Yes",$AB254="Yes"),1,"")</f>
      </c>
      <c r="AD254">
        <f>IF(OR($Y254="",$Z254=""),"",IF(INDEX($C$2:$C$1500,$Y254)=INDEX($C$2:$C$1500,$Z254),0,1))</f>
      </c>
      <c r="AE254">
        <f>IF($AC254&lt;&gt;1,"",IF(AND(INDEX($AG$2:$AG$1500,$Y254)=1,INDEX($AG$2:$AG$1500,$Z254)=1),1,""))</f>
      </c>
      <c r="AG254">
        <f>IF($A254="","",COUNTIFS($W$2:$W$2500,$A254,$AB$2:$AB$2500,"Yes")+COUNTIFS($X$2:$X$2500,$A254,$AA$2:$AA$2500,"Yes"))</f>
      </c>
      <c r="AH254" t="str">
        <f>IF(OR($P254&lt;&gt;"Yes",N($AG254)=0),"",IF(AND($AG254=1,COUNTIFS($W$2:$W$2500,$A254,$AE$2:$AE$2500,1)+COUNTIFS($X$2:$X$2500,$A254,$AE$2:$AE$2500,1)&gt;0),"","Yes"))</f>
      </c>
      <c r="AI254">
        <f>IF($AH254="Yes",$AG254,"")</f>
      </c>
      <c r="AJ254">
        <f>IF($AI254="","",$AI254+ROW()/1000000)</f>
      </c>
      <c r="AK254">
        <f>IF(OR($A254="",$P254="Yes",N($AG254)=0),"",$AG254+ROW()/1000000)</f>
      </c>
      <c r="AL254" t="str">
        <f>IF($A254="","",INDEX(games!$J:$J,ROW())&amp;"")</f>
      </c>
    </row>
    <row r="255">
      <c r="A255" t="str">
        <f>IF(TRIM(INDEX(games!$A:$A,ROW()))="","",TRIM(INDEX(games!$A:$A,ROW())))</f>
      </c>
      <c r="B255">
        <f>IF(OR($A255="",INDEX(games!$B:$B,ROW())=""),"",INDEX(games!$B:$B,ROW()))</f>
      </c>
      <c r="C255" t="str">
        <f>IF(OR($A255="",INDEX(games!$C:$C,ROW())=""),"",INDEX(games!$C:$C,ROW()))</f>
      </c>
      <c r="D255">
        <f>IF($A255="","",COUNTIF($W$2:$W$2500,$A255)+COUNTIF($X$2:$X$2500,$A255))</f>
      </c>
      <c r="E255">
        <f>IF($A255="","",IFERROR(MATCH($C255,$R$2:$R$5,0),0))</f>
      </c>
      <c r="F255">
        <f>IF($A255="","",MOD(ROW(),34))</f>
      </c>
      <c r="G255">
        <f>IF($A255="",NA(),IF($C255="Action",$B255,NA()))</f>
      </c>
      <c r="H255">
        <f>IF($A255="",NA(),IF($C255="Action",1+$F255*0.023,NA()))</f>
      </c>
      <c r="I255">
        <f>IF($A255="",NA(),IF($C255="Strategy",$B255,NA()))</f>
      </c>
      <c r="J255">
        <f>IF($A255="",NA(),IF($C255="Strategy",2+$F255*0.023,NA()))</f>
      </c>
      <c r="K255">
        <f>IF($A255="",NA(),IF($C255="Deckbuilder",$B255,NA()))</f>
      </c>
      <c r="L255">
        <f>IF($A255="",NA(),IF($C255="Deckbuilder",3+$F255*0.023,NA()))</f>
      </c>
      <c r="M255">
        <f>IF($A255="",NA(),IF($C255="Traditional",$B255,NA()))</f>
      </c>
      <c r="N255">
        <f>IF($A255="",NA(),IF($C255="Traditional",4+$F255*0.023,NA()))</f>
      </c>
      <c r="O255">
        <f>IF($A255="","",$D255+ROW()/1000000)</f>
      </c>
      <c r="P255" t="str">
        <f>IF(OR($A255="",INDEX(games!$H:$H,ROW())=""),"",INDEX(games!$H:$H,ROW()))</f>
      </c>
      <c r="Q255">
        <f>IF(OR($A255="",$P255&lt;&gt;"Yes"),"",$D255+ROW()/1000000)</f>
      </c>
      <c r="T255">
        <f>IF($Y255="","",INDEX($B$2:$B$1500,$Y255))</f>
      </c>
      <c r="U255">
        <f>IF($Z255="","",INDEX($B$2:$B$1500,$Z255))</f>
      </c>
      <c r="V255">
        <f>IF(OR($T255="",$U255=""),"",$U255-$T255)</f>
      </c>
      <c r="W255" t="str">
        <f>IF(TRIM(INDEX(connections!$A:$A,ROW()))="","",TRIM(INDEX(connections!$A:$A,ROW())))</f>
      </c>
      <c r="X255" t="str">
        <f>IF($W255="","",TRIM(INDEX(connections!$B:$B,ROW())))</f>
      </c>
      <c r="Y255">
        <f>IF($W255="","",IFERROR(MATCH($W255,$A$2:$A$1500,0),""))</f>
      </c>
      <c r="Z255">
        <f>IF($X255="","",IFERROR(MATCH($X255,$A$2:$A$1500,0),""))</f>
      </c>
      <c r="AA255" t="str">
        <f>IF($Y255="","",INDEX($P$2:$P$1500,$Y255))</f>
      </c>
      <c r="AB255" t="str">
        <f>IF($Z255="","",INDEX($P$2:$P$1500,$Z255))</f>
      </c>
      <c r="AC255">
        <f>IF(AND($AA255="Yes",$AB255="Yes"),1,"")</f>
      </c>
      <c r="AD255">
        <f>IF(OR($Y255="",$Z255=""),"",IF(INDEX($C$2:$C$1500,$Y255)=INDEX($C$2:$C$1500,$Z255),0,1))</f>
      </c>
      <c r="AE255">
        <f>IF($AC255&lt;&gt;1,"",IF(AND(INDEX($AG$2:$AG$1500,$Y255)=1,INDEX($AG$2:$AG$1500,$Z255)=1),1,""))</f>
      </c>
      <c r="AG255">
        <f>IF($A255="","",COUNTIFS($W$2:$W$2500,$A255,$AB$2:$AB$2500,"Yes")+COUNTIFS($X$2:$X$2500,$A255,$AA$2:$AA$2500,"Yes"))</f>
      </c>
      <c r="AH255" t="str">
        <f>IF(OR($P255&lt;&gt;"Yes",N($AG255)=0),"",IF(AND($AG255=1,COUNTIFS($W$2:$W$2500,$A255,$AE$2:$AE$2500,1)+COUNTIFS($X$2:$X$2500,$A255,$AE$2:$AE$2500,1)&gt;0),"","Yes"))</f>
      </c>
      <c r="AI255">
        <f>IF($AH255="Yes",$AG255,"")</f>
      </c>
      <c r="AJ255">
        <f>IF($AI255="","",$AI255+ROW()/1000000)</f>
      </c>
      <c r="AK255">
        <f>IF(OR($A255="",$P255="Yes",N($AG255)=0),"",$AG255+ROW()/1000000)</f>
      </c>
      <c r="AL255" t="str">
        <f>IF($A255="","",INDEX(games!$J:$J,ROW())&amp;"")</f>
      </c>
    </row>
    <row r="256">
      <c r="A256" t="str">
        <f>IF(TRIM(INDEX(games!$A:$A,ROW()))="","",TRIM(INDEX(games!$A:$A,ROW())))</f>
      </c>
      <c r="B256">
        <f>IF(OR($A256="",INDEX(games!$B:$B,ROW())=""),"",INDEX(games!$B:$B,ROW()))</f>
      </c>
      <c r="C256" t="str">
        <f>IF(OR($A256="",INDEX(games!$C:$C,ROW())=""),"",INDEX(games!$C:$C,ROW()))</f>
      </c>
      <c r="D256">
        <f>IF($A256="","",COUNTIF($W$2:$W$2500,$A256)+COUNTIF($X$2:$X$2500,$A256))</f>
      </c>
      <c r="E256">
        <f>IF($A256="","",IFERROR(MATCH($C256,$R$2:$R$5,0),0))</f>
      </c>
      <c r="F256">
        <f>IF($A256="","",MOD(ROW(),34))</f>
      </c>
      <c r="G256">
        <f>IF($A256="",NA(),IF($C256="Action",$B256,NA()))</f>
      </c>
      <c r="H256">
        <f>IF($A256="",NA(),IF($C256="Action",1+$F256*0.023,NA()))</f>
      </c>
      <c r="I256">
        <f>IF($A256="",NA(),IF($C256="Strategy",$B256,NA()))</f>
      </c>
      <c r="J256">
        <f>IF($A256="",NA(),IF($C256="Strategy",2+$F256*0.023,NA()))</f>
      </c>
      <c r="K256">
        <f>IF($A256="",NA(),IF($C256="Deckbuilder",$B256,NA()))</f>
      </c>
      <c r="L256">
        <f>IF($A256="",NA(),IF($C256="Deckbuilder",3+$F256*0.023,NA()))</f>
      </c>
      <c r="M256">
        <f>IF($A256="",NA(),IF($C256="Traditional",$B256,NA()))</f>
      </c>
      <c r="N256">
        <f>IF($A256="",NA(),IF($C256="Traditional",4+$F256*0.023,NA()))</f>
      </c>
      <c r="O256">
        <f>IF($A256="","",$D256+ROW()/1000000)</f>
      </c>
      <c r="P256" t="str">
        <f>IF(OR($A256="",INDEX(games!$H:$H,ROW())=""),"",INDEX(games!$H:$H,ROW()))</f>
      </c>
      <c r="Q256">
        <f>IF(OR($A256="",$P256&lt;&gt;"Yes"),"",$D256+ROW()/1000000)</f>
      </c>
      <c r="T256">
        <f>IF($Y256="","",INDEX($B$2:$B$1500,$Y256))</f>
      </c>
      <c r="U256">
        <f>IF($Z256="","",INDEX($B$2:$B$1500,$Z256))</f>
      </c>
      <c r="V256">
        <f>IF(OR($T256="",$U256=""),"",$U256-$T256)</f>
      </c>
      <c r="W256" t="str">
        <f>IF(TRIM(INDEX(connections!$A:$A,ROW()))="","",TRIM(INDEX(connections!$A:$A,ROW())))</f>
      </c>
      <c r="X256" t="str">
        <f>IF($W256="","",TRIM(INDEX(connections!$B:$B,ROW())))</f>
      </c>
      <c r="Y256">
        <f>IF($W256="","",IFERROR(MATCH($W256,$A$2:$A$1500,0),""))</f>
      </c>
      <c r="Z256">
        <f>IF($X256="","",IFERROR(MATCH($X256,$A$2:$A$1500,0),""))</f>
      </c>
      <c r="AA256" t="str">
        <f>IF($Y256="","",INDEX($P$2:$P$1500,$Y256))</f>
      </c>
      <c r="AB256" t="str">
        <f>IF($Z256="","",INDEX($P$2:$P$1500,$Z256))</f>
      </c>
      <c r="AC256">
        <f>IF(AND($AA256="Yes",$AB256="Yes"),1,"")</f>
      </c>
      <c r="AD256">
        <f>IF(OR($Y256="",$Z256=""),"",IF(INDEX($C$2:$C$1500,$Y256)=INDEX($C$2:$C$1500,$Z256),0,1))</f>
      </c>
      <c r="AE256">
        <f>IF($AC256&lt;&gt;1,"",IF(AND(INDEX($AG$2:$AG$1500,$Y256)=1,INDEX($AG$2:$AG$1500,$Z256)=1),1,""))</f>
      </c>
      <c r="AG256">
        <f>IF($A256="","",COUNTIFS($W$2:$W$2500,$A256,$AB$2:$AB$2500,"Yes")+COUNTIFS($X$2:$X$2500,$A256,$AA$2:$AA$2500,"Yes"))</f>
      </c>
      <c r="AH256" t="str">
        <f>IF(OR($P256&lt;&gt;"Yes",N($AG256)=0),"",IF(AND($AG256=1,COUNTIFS($W$2:$W$2500,$A256,$AE$2:$AE$2500,1)+COUNTIFS($X$2:$X$2500,$A256,$AE$2:$AE$2500,1)&gt;0),"","Yes"))</f>
      </c>
      <c r="AI256">
        <f>IF($AH256="Yes",$AG256,"")</f>
      </c>
      <c r="AJ256">
        <f>IF($AI256="","",$AI256+ROW()/1000000)</f>
      </c>
      <c r="AK256">
        <f>IF(OR($A256="",$P256="Yes",N($AG256)=0),"",$AG256+ROW()/1000000)</f>
      </c>
      <c r="AL256" t="str">
        <f>IF($A256="","",INDEX(games!$J:$J,ROW())&amp;"")</f>
      </c>
    </row>
    <row r="257">
      <c r="A257" t="str">
        <f>IF(TRIM(INDEX(games!$A:$A,ROW()))="","",TRIM(INDEX(games!$A:$A,ROW())))</f>
      </c>
      <c r="B257">
        <f>IF(OR($A257="",INDEX(games!$B:$B,ROW())=""),"",INDEX(games!$B:$B,ROW()))</f>
      </c>
      <c r="C257" t="str">
        <f>IF(OR($A257="",INDEX(games!$C:$C,ROW())=""),"",INDEX(games!$C:$C,ROW()))</f>
      </c>
      <c r="D257">
        <f>IF($A257="","",COUNTIF($W$2:$W$2500,$A257)+COUNTIF($X$2:$X$2500,$A257))</f>
      </c>
      <c r="E257">
        <f>IF($A257="","",IFERROR(MATCH($C257,$R$2:$R$5,0),0))</f>
      </c>
      <c r="F257">
        <f>IF($A257="","",MOD(ROW(),34))</f>
      </c>
      <c r="G257">
        <f>IF($A257="",NA(),IF($C257="Action",$B257,NA()))</f>
      </c>
      <c r="H257">
        <f>IF($A257="",NA(),IF($C257="Action",1+$F257*0.023,NA()))</f>
      </c>
      <c r="I257">
        <f>IF($A257="",NA(),IF($C257="Strategy",$B257,NA()))</f>
      </c>
      <c r="J257">
        <f>IF($A257="",NA(),IF($C257="Strategy",2+$F257*0.023,NA()))</f>
      </c>
      <c r="K257">
        <f>IF($A257="",NA(),IF($C257="Deckbuilder",$B257,NA()))</f>
      </c>
      <c r="L257">
        <f>IF($A257="",NA(),IF($C257="Deckbuilder",3+$F257*0.023,NA()))</f>
      </c>
      <c r="M257">
        <f>IF($A257="",NA(),IF($C257="Traditional",$B257,NA()))</f>
      </c>
      <c r="N257">
        <f>IF($A257="",NA(),IF($C257="Traditional",4+$F257*0.023,NA()))</f>
      </c>
      <c r="O257">
        <f>IF($A257="","",$D257+ROW()/1000000)</f>
      </c>
      <c r="P257" t="str">
        <f>IF(OR($A257="",INDEX(games!$H:$H,ROW())=""),"",INDEX(games!$H:$H,ROW()))</f>
      </c>
      <c r="Q257">
        <f>IF(OR($A257="",$P257&lt;&gt;"Yes"),"",$D257+ROW()/1000000)</f>
      </c>
      <c r="T257">
        <f>IF($Y257="","",INDEX($B$2:$B$1500,$Y257))</f>
      </c>
      <c r="U257">
        <f>IF($Z257="","",INDEX($B$2:$B$1500,$Z257))</f>
      </c>
      <c r="V257">
        <f>IF(OR($T257="",$U257=""),"",$U257-$T257)</f>
      </c>
      <c r="W257" t="str">
        <f>IF(TRIM(INDEX(connections!$A:$A,ROW()))="","",TRIM(INDEX(connections!$A:$A,ROW())))</f>
      </c>
      <c r="X257" t="str">
        <f>IF($W257="","",TRIM(INDEX(connections!$B:$B,ROW())))</f>
      </c>
      <c r="Y257">
        <f>IF($W257="","",IFERROR(MATCH($W257,$A$2:$A$1500,0),""))</f>
      </c>
      <c r="Z257">
        <f>IF($X257="","",IFERROR(MATCH($X257,$A$2:$A$1500,0),""))</f>
      </c>
      <c r="AA257" t="str">
        <f>IF($Y257="","",INDEX($P$2:$P$1500,$Y257))</f>
      </c>
      <c r="AB257" t="str">
        <f>IF($Z257="","",INDEX($P$2:$P$1500,$Z257))</f>
      </c>
      <c r="AC257">
        <f>IF(AND($AA257="Yes",$AB257="Yes"),1,"")</f>
      </c>
      <c r="AD257">
        <f>IF(OR($Y257="",$Z257=""),"",IF(INDEX($C$2:$C$1500,$Y257)=INDEX($C$2:$C$1500,$Z257),0,1))</f>
      </c>
      <c r="AE257">
        <f>IF($AC257&lt;&gt;1,"",IF(AND(INDEX($AG$2:$AG$1500,$Y257)=1,INDEX($AG$2:$AG$1500,$Z257)=1),1,""))</f>
      </c>
      <c r="AG257">
        <f>IF($A257="","",COUNTIFS($W$2:$W$2500,$A257,$AB$2:$AB$2500,"Yes")+COUNTIFS($X$2:$X$2500,$A257,$AA$2:$AA$2500,"Yes"))</f>
      </c>
      <c r="AH257" t="str">
        <f>IF(OR($P257&lt;&gt;"Yes",N($AG257)=0),"",IF(AND($AG257=1,COUNTIFS($W$2:$W$2500,$A257,$AE$2:$AE$2500,1)+COUNTIFS($X$2:$X$2500,$A257,$AE$2:$AE$2500,1)&gt;0),"","Yes"))</f>
      </c>
      <c r="AI257">
        <f>IF($AH257="Yes",$AG257,"")</f>
      </c>
      <c r="AJ257">
        <f>IF($AI257="","",$AI257+ROW()/1000000)</f>
      </c>
      <c r="AK257">
        <f>IF(OR($A257="",$P257="Yes",N($AG257)=0),"",$AG257+ROW()/1000000)</f>
      </c>
      <c r="AL257" t="str">
        <f>IF($A257="","",INDEX(games!$J:$J,ROW())&amp;"")</f>
      </c>
    </row>
    <row r="258">
      <c r="A258" t="str">
        <f>IF(TRIM(INDEX(games!$A:$A,ROW()))="","",TRIM(INDEX(games!$A:$A,ROW())))</f>
      </c>
      <c r="B258">
        <f>IF(OR($A258="",INDEX(games!$B:$B,ROW())=""),"",INDEX(games!$B:$B,ROW()))</f>
      </c>
      <c r="C258" t="str">
        <f>IF(OR($A258="",INDEX(games!$C:$C,ROW())=""),"",INDEX(games!$C:$C,ROW()))</f>
      </c>
      <c r="D258">
        <f>IF($A258="","",COUNTIF($W$2:$W$2500,$A258)+COUNTIF($X$2:$X$2500,$A258))</f>
      </c>
      <c r="E258">
        <f>IF($A258="","",IFERROR(MATCH($C258,$R$2:$R$5,0),0))</f>
      </c>
      <c r="F258">
        <f>IF($A258="","",MOD(ROW(),34))</f>
      </c>
      <c r="G258">
        <f>IF($A258="",NA(),IF($C258="Action",$B258,NA()))</f>
      </c>
      <c r="H258">
        <f>IF($A258="",NA(),IF($C258="Action",1+$F258*0.023,NA()))</f>
      </c>
      <c r="I258">
        <f>IF($A258="",NA(),IF($C258="Strategy",$B258,NA()))</f>
      </c>
      <c r="J258">
        <f>IF($A258="",NA(),IF($C258="Strategy",2+$F258*0.023,NA()))</f>
      </c>
      <c r="K258">
        <f>IF($A258="",NA(),IF($C258="Deckbuilder",$B258,NA()))</f>
      </c>
      <c r="L258">
        <f>IF($A258="",NA(),IF($C258="Deckbuilder",3+$F258*0.023,NA()))</f>
      </c>
      <c r="M258">
        <f>IF($A258="",NA(),IF($C258="Traditional",$B258,NA()))</f>
      </c>
      <c r="N258">
        <f>IF($A258="",NA(),IF($C258="Traditional",4+$F258*0.023,NA()))</f>
      </c>
      <c r="O258">
        <f>IF($A258="","",$D258+ROW()/1000000)</f>
      </c>
      <c r="P258" t="str">
        <f>IF(OR($A258="",INDEX(games!$H:$H,ROW())=""),"",INDEX(games!$H:$H,ROW()))</f>
      </c>
      <c r="Q258">
        <f>IF(OR($A258="",$P258&lt;&gt;"Yes"),"",$D258+ROW()/1000000)</f>
      </c>
      <c r="T258">
        <f>IF($Y258="","",INDEX($B$2:$B$1500,$Y258))</f>
      </c>
      <c r="U258">
        <f>IF($Z258="","",INDEX($B$2:$B$1500,$Z258))</f>
      </c>
      <c r="V258">
        <f>IF(OR($T258="",$U258=""),"",$U258-$T258)</f>
      </c>
      <c r="W258" t="str">
        <f>IF(TRIM(INDEX(connections!$A:$A,ROW()))="","",TRIM(INDEX(connections!$A:$A,ROW())))</f>
      </c>
      <c r="X258" t="str">
        <f>IF($W258="","",TRIM(INDEX(connections!$B:$B,ROW())))</f>
      </c>
      <c r="Y258">
        <f>IF($W258="","",IFERROR(MATCH($W258,$A$2:$A$1500,0),""))</f>
      </c>
      <c r="Z258">
        <f>IF($X258="","",IFERROR(MATCH($X258,$A$2:$A$1500,0),""))</f>
      </c>
      <c r="AA258" t="str">
        <f>IF($Y258="","",INDEX($P$2:$P$1500,$Y258))</f>
      </c>
      <c r="AB258" t="str">
        <f>IF($Z258="","",INDEX($P$2:$P$1500,$Z258))</f>
      </c>
      <c r="AC258">
        <f>IF(AND($AA258="Yes",$AB258="Yes"),1,"")</f>
      </c>
      <c r="AD258">
        <f>IF(OR($Y258="",$Z258=""),"",IF(INDEX($C$2:$C$1500,$Y258)=INDEX($C$2:$C$1500,$Z258),0,1))</f>
      </c>
      <c r="AE258">
        <f>IF($AC258&lt;&gt;1,"",IF(AND(INDEX($AG$2:$AG$1500,$Y258)=1,INDEX($AG$2:$AG$1500,$Z258)=1),1,""))</f>
      </c>
      <c r="AG258">
        <f>IF($A258="","",COUNTIFS($W$2:$W$2500,$A258,$AB$2:$AB$2500,"Yes")+COUNTIFS($X$2:$X$2500,$A258,$AA$2:$AA$2500,"Yes"))</f>
      </c>
      <c r="AH258" t="str">
        <f>IF(OR($P258&lt;&gt;"Yes",N($AG258)=0),"",IF(AND($AG258=1,COUNTIFS($W$2:$W$2500,$A258,$AE$2:$AE$2500,1)+COUNTIFS($X$2:$X$2500,$A258,$AE$2:$AE$2500,1)&gt;0),"","Yes"))</f>
      </c>
      <c r="AI258">
        <f>IF($AH258="Yes",$AG258,"")</f>
      </c>
      <c r="AJ258">
        <f>IF($AI258="","",$AI258+ROW()/1000000)</f>
      </c>
      <c r="AK258">
        <f>IF(OR($A258="",$P258="Yes",N($AG258)=0),"",$AG258+ROW()/1000000)</f>
      </c>
      <c r="AL258" t="str">
        <f>IF($A258="","",INDEX(games!$J:$J,ROW())&amp;"")</f>
      </c>
    </row>
    <row r="259">
      <c r="A259" t="str">
        <f>IF(TRIM(INDEX(games!$A:$A,ROW()))="","",TRIM(INDEX(games!$A:$A,ROW())))</f>
      </c>
      <c r="B259">
        <f>IF(OR($A259="",INDEX(games!$B:$B,ROW())=""),"",INDEX(games!$B:$B,ROW()))</f>
      </c>
      <c r="C259" t="str">
        <f>IF(OR($A259="",INDEX(games!$C:$C,ROW())=""),"",INDEX(games!$C:$C,ROW()))</f>
      </c>
      <c r="D259">
        <f>IF($A259="","",COUNTIF($W$2:$W$2500,$A259)+COUNTIF($X$2:$X$2500,$A259))</f>
      </c>
      <c r="E259">
        <f>IF($A259="","",IFERROR(MATCH($C259,$R$2:$R$5,0),0))</f>
      </c>
      <c r="F259">
        <f>IF($A259="","",MOD(ROW(),34))</f>
      </c>
      <c r="G259">
        <f>IF($A259="",NA(),IF($C259="Action",$B259,NA()))</f>
      </c>
      <c r="H259">
        <f>IF($A259="",NA(),IF($C259="Action",1+$F259*0.023,NA()))</f>
      </c>
      <c r="I259">
        <f>IF($A259="",NA(),IF($C259="Strategy",$B259,NA()))</f>
      </c>
      <c r="J259">
        <f>IF($A259="",NA(),IF($C259="Strategy",2+$F259*0.023,NA()))</f>
      </c>
      <c r="K259">
        <f>IF($A259="",NA(),IF($C259="Deckbuilder",$B259,NA()))</f>
      </c>
      <c r="L259">
        <f>IF($A259="",NA(),IF($C259="Deckbuilder",3+$F259*0.023,NA()))</f>
      </c>
      <c r="M259">
        <f>IF($A259="",NA(),IF($C259="Traditional",$B259,NA()))</f>
      </c>
      <c r="N259">
        <f>IF($A259="",NA(),IF($C259="Traditional",4+$F259*0.023,NA()))</f>
      </c>
      <c r="O259">
        <f>IF($A259="","",$D259+ROW()/1000000)</f>
      </c>
      <c r="P259" t="str">
        <f>IF(OR($A259="",INDEX(games!$H:$H,ROW())=""),"",INDEX(games!$H:$H,ROW()))</f>
      </c>
      <c r="Q259">
        <f>IF(OR($A259="",$P259&lt;&gt;"Yes"),"",$D259+ROW()/1000000)</f>
      </c>
      <c r="T259">
        <f>IF($Y259="","",INDEX($B$2:$B$1500,$Y259))</f>
      </c>
      <c r="U259">
        <f>IF($Z259="","",INDEX($B$2:$B$1500,$Z259))</f>
      </c>
      <c r="V259">
        <f>IF(OR($T259="",$U259=""),"",$U259-$T259)</f>
      </c>
      <c r="W259" t="str">
        <f>IF(TRIM(INDEX(connections!$A:$A,ROW()))="","",TRIM(INDEX(connections!$A:$A,ROW())))</f>
      </c>
      <c r="X259" t="str">
        <f>IF($W259="","",TRIM(INDEX(connections!$B:$B,ROW())))</f>
      </c>
      <c r="Y259">
        <f>IF($W259="","",IFERROR(MATCH($W259,$A$2:$A$1500,0),""))</f>
      </c>
      <c r="Z259">
        <f>IF($X259="","",IFERROR(MATCH($X259,$A$2:$A$1500,0),""))</f>
      </c>
      <c r="AA259" t="str">
        <f>IF($Y259="","",INDEX($P$2:$P$1500,$Y259))</f>
      </c>
      <c r="AB259" t="str">
        <f>IF($Z259="","",INDEX($P$2:$P$1500,$Z259))</f>
      </c>
      <c r="AC259">
        <f>IF(AND($AA259="Yes",$AB259="Yes"),1,"")</f>
      </c>
      <c r="AD259">
        <f>IF(OR($Y259="",$Z259=""),"",IF(INDEX($C$2:$C$1500,$Y259)=INDEX($C$2:$C$1500,$Z259),0,1))</f>
      </c>
      <c r="AE259">
        <f>IF($AC259&lt;&gt;1,"",IF(AND(INDEX($AG$2:$AG$1500,$Y259)=1,INDEX($AG$2:$AG$1500,$Z259)=1),1,""))</f>
      </c>
      <c r="AG259">
        <f>IF($A259="","",COUNTIFS($W$2:$W$2500,$A259,$AB$2:$AB$2500,"Yes")+COUNTIFS($X$2:$X$2500,$A259,$AA$2:$AA$2500,"Yes"))</f>
      </c>
      <c r="AH259" t="str">
        <f>IF(OR($P259&lt;&gt;"Yes",N($AG259)=0),"",IF(AND($AG259=1,COUNTIFS($W$2:$W$2500,$A259,$AE$2:$AE$2500,1)+COUNTIFS($X$2:$X$2500,$A259,$AE$2:$AE$2500,1)&gt;0),"","Yes"))</f>
      </c>
      <c r="AI259">
        <f>IF($AH259="Yes",$AG259,"")</f>
      </c>
      <c r="AJ259">
        <f>IF($AI259="","",$AI259+ROW()/1000000)</f>
      </c>
      <c r="AK259">
        <f>IF(OR($A259="",$P259="Yes",N($AG259)=0),"",$AG259+ROW()/1000000)</f>
      </c>
      <c r="AL259" t="str">
        <f>IF($A259="","",INDEX(games!$J:$J,ROW())&amp;"")</f>
      </c>
    </row>
    <row r="260">
      <c r="A260" t="str">
        <f>IF(TRIM(INDEX(games!$A:$A,ROW()))="","",TRIM(INDEX(games!$A:$A,ROW())))</f>
      </c>
      <c r="B260">
        <f>IF(OR($A260="",INDEX(games!$B:$B,ROW())=""),"",INDEX(games!$B:$B,ROW()))</f>
      </c>
      <c r="C260" t="str">
        <f>IF(OR($A260="",INDEX(games!$C:$C,ROW())=""),"",INDEX(games!$C:$C,ROW()))</f>
      </c>
      <c r="D260">
        <f>IF($A260="","",COUNTIF($W$2:$W$2500,$A260)+COUNTIF($X$2:$X$2500,$A260))</f>
      </c>
      <c r="E260">
        <f>IF($A260="","",IFERROR(MATCH($C260,$R$2:$R$5,0),0))</f>
      </c>
      <c r="F260">
        <f>IF($A260="","",MOD(ROW(),34))</f>
      </c>
      <c r="G260">
        <f>IF($A260="",NA(),IF($C260="Action",$B260,NA()))</f>
      </c>
      <c r="H260">
        <f>IF($A260="",NA(),IF($C260="Action",1+$F260*0.023,NA()))</f>
      </c>
      <c r="I260">
        <f>IF($A260="",NA(),IF($C260="Strategy",$B260,NA()))</f>
      </c>
      <c r="J260">
        <f>IF($A260="",NA(),IF($C260="Strategy",2+$F260*0.023,NA()))</f>
      </c>
      <c r="K260">
        <f>IF($A260="",NA(),IF($C260="Deckbuilder",$B260,NA()))</f>
      </c>
      <c r="L260">
        <f>IF($A260="",NA(),IF($C260="Deckbuilder",3+$F260*0.023,NA()))</f>
      </c>
      <c r="M260">
        <f>IF($A260="",NA(),IF($C260="Traditional",$B260,NA()))</f>
      </c>
      <c r="N260">
        <f>IF($A260="",NA(),IF($C260="Traditional",4+$F260*0.023,NA()))</f>
      </c>
      <c r="O260">
        <f>IF($A260="","",$D260+ROW()/1000000)</f>
      </c>
      <c r="P260" t="str">
        <f>IF(OR($A260="",INDEX(games!$H:$H,ROW())=""),"",INDEX(games!$H:$H,ROW()))</f>
      </c>
      <c r="Q260">
        <f>IF(OR($A260="",$P260&lt;&gt;"Yes"),"",$D260+ROW()/1000000)</f>
      </c>
      <c r="T260">
        <f>IF($Y260="","",INDEX($B$2:$B$1500,$Y260))</f>
      </c>
      <c r="U260">
        <f>IF($Z260="","",INDEX($B$2:$B$1500,$Z260))</f>
      </c>
      <c r="V260">
        <f>IF(OR($T260="",$U260=""),"",$U260-$T260)</f>
      </c>
      <c r="W260" t="str">
        <f>IF(TRIM(INDEX(connections!$A:$A,ROW()))="","",TRIM(INDEX(connections!$A:$A,ROW())))</f>
      </c>
      <c r="X260" t="str">
        <f>IF($W260="","",TRIM(INDEX(connections!$B:$B,ROW())))</f>
      </c>
      <c r="Y260">
        <f>IF($W260="","",IFERROR(MATCH($W260,$A$2:$A$1500,0),""))</f>
      </c>
      <c r="Z260">
        <f>IF($X260="","",IFERROR(MATCH($X260,$A$2:$A$1500,0),""))</f>
      </c>
      <c r="AA260" t="str">
        <f>IF($Y260="","",INDEX($P$2:$P$1500,$Y260))</f>
      </c>
      <c r="AB260" t="str">
        <f>IF($Z260="","",INDEX($P$2:$P$1500,$Z260))</f>
      </c>
      <c r="AC260">
        <f>IF(AND($AA260="Yes",$AB260="Yes"),1,"")</f>
      </c>
      <c r="AD260">
        <f>IF(OR($Y260="",$Z260=""),"",IF(INDEX($C$2:$C$1500,$Y260)=INDEX($C$2:$C$1500,$Z260),0,1))</f>
      </c>
      <c r="AE260">
        <f>IF($AC260&lt;&gt;1,"",IF(AND(INDEX($AG$2:$AG$1500,$Y260)=1,INDEX($AG$2:$AG$1500,$Z260)=1),1,""))</f>
      </c>
      <c r="AG260">
        <f>IF($A260="","",COUNTIFS($W$2:$W$2500,$A260,$AB$2:$AB$2500,"Yes")+COUNTIFS($X$2:$X$2500,$A260,$AA$2:$AA$2500,"Yes"))</f>
      </c>
      <c r="AH260" t="str">
        <f>IF(OR($P260&lt;&gt;"Yes",N($AG260)=0),"",IF(AND($AG260=1,COUNTIFS($W$2:$W$2500,$A260,$AE$2:$AE$2500,1)+COUNTIFS($X$2:$X$2500,$A260,$AE$2:$AE$2500,1)&gt;0),"","Yes"))</f>
      </c>
      <c r="AI260">
        <f>IF($AH260="Yes",$AG260,"")</f>
      </c>
      <c r="AJ260">
        <f>IF($AI260="","",$AI260+ROW()/1000000)</f>
      </c>
      <c r="AK260">
        <f>IF(OR($A260="",$P260="Yes",N($AG260)=0),"",$AG260+ROW()/1000000)</f>
      </c>
      <c r="AL260" t="str">
        <f>IF($A260="","",INDEX(games!$J:$J,ROW())&amp;"")</f>
      </c>
    </row>
    <row r="261">
      <c r="A261" t="str">
        <f>IF(TRIM(INDEX(games!$A:$A,ROW()))="","",TRIM(INDEX(games!$A:$A,ROW())))</f>
      </c>
      <c r="B261">
        <f>IF(OR($A261="",INDEX(games!$B:$B,ROW())=""),"",INDEX(games!$B:$B,ROW()))</f>
      </c>
      <c r="C261" t="str">
        <f>IF(OR($A261="",INDEX(games!$C:$C,ROW())=""),"",INDEX(games!$C:$C,ROW()))</f>
      </c>
      <c r="D261">
        <f>IF($A261="","",COUNTIF($W$2:$W$2500,$A261)+COUNTIF($X$2:$X$2500,$A261))</f>
      </c>
      <c r="E261">
        <f>IF($A261="","",IFERROR(MATCH($C261,$R$2:$R$5,0),0))</f>
      </c>
      <c r="F261">
        <f>IF($A261="","",MOD(ROW(),34))</f>
      </c>
      <c r="G261">
        <f>IF($A261="",NA(),IF($C261="Action",$B261,NA()))</f>
      </c>
      <c r="H261">
        <f>IF($A261="",NA(),IF($C261="Action",1+$F261*0.023,NA()))</f>
      </c>
      <c r="I261">
        <f>IF($A261="",NA(),IF($C261="Strategy",$B261,NA()))</f>
      </c>
      <c r="J261">
        <f>IF($A261="",NA(),IF($C261="Strategy",2+$F261*0.023,NA()))</f>
      </c>
      <c r="K261">
        <f>IF($A261="",NA(),IF($C261="Deckbuilder",$B261,NA()))</f>
      </c>
      <c r="L261">
        <f>IF($A261="",NA(),IF($C261="Deckbuilder",3+$F261*0.023,NA()))</f>
      </c>
      <c r="M261">
        <f>IF($A261="",NA(),IF($C261="Traditional",$B261,NA()))</f>
      </c>
      <c r="N261">
        <f>IF($A261="",NA(),IF($C261="Traditional",4+$F261*0.023,NA()))</f>
      </c>
      <c r="O261">
        <f>IF($A261="","",$D261+ROW()/1000000)</f>
      </c>
      <c r="P261" t="str">
        <f>IF(OR($A261="",INDEX(games!$H:$H,ROW())=""),"",INDEX(games!$H:$H,ROW()))</f>
      </c>
      <c r="Q261">
        <f>IF(OR($A261="",$P261&lt;&gt;"Yes"),"",$D261+ROW()/1000000)</f>
      </c>
      <c r="T261">
        <f>IF($Y261="","",INDEX($B$2:$B$1500,$Y261))</f>
      </c>
      <c r="U261">
        <f>IF($Z261="","",INDEX($B$2:$B$1500,$Z261))</f>
      </c>
      <c r="V261">
        <f>IF(OR($T261="",$U261=""),"",$U261-$T261)</f>
      </c>
      <c r="W261" t="str">
        <f>IF(TRIM(INDEX(connections!$A:$A,ROW()))="","",TRIM(INDEX(connections!$A:$A,ROW())))</f>
      </c>
      <c r="X261" t="str">
        <f>IF($W261="","",TRIM(INDEX(connections!$B:$B,ROW())))</f>
      </c>
      <c r="Y261">
        <f>IF($W261="","",IFERROR(MATCH($W261,$A$2:$A$1500,0),""))</f>
      </c>
      <c r="Z261">
        <f>IF($X261="","",IFERROR(MATCH($X261,$A$2:$A$1500,0),""))</f>
      </c>
      <c r="AA261" t="str">
        <f>IF($Y261="","",INDEX($P$2:$P$1500,$Y261))</f>
      </c>
      <c r="AB261" t="str">
        <f>IF($Z261="","",INDEX($P$2:$P$1500,$Z261))</f>
      </c>
      <c r="AC261">
        <f>IF(AND($AA261="Yes",$AB261="Yes"),1,"")</f>
      </c>
      <c r="AD261">
        <f>IF(OR($Y261="",$Z261=""),"",IF(INDEX($C$2:$C$1500,$Y261)=INDEX($C$2:$C$1500,$Z261),0,1))</f>
      </c>
      <c r="AE261">
        <f>IF($AC261&lt;&gt;1,"",IF(AND(INDEX($AG$2:$AG$1500,$Y261)=1,INDEX($AG$2:$AG$1500,$Z261)=1),1,""))</f>
      </c>
      <c r="AG261">
        <f>IF($A261="","",COUNTIFS($W$2:$W$2500,$A261,$AB$2:$AB$2500,"Yes")+COUNTIFS($X$2:$X$2500,$A261,$AA$2:$AA$2500,"Yes"))</f>
      </c>
      <c r="AH261" t="str">
        <f>IF(OR($P261&lt;&gt;"Yes",N($AG261)=0),"",IF(AND($AG261=1,COUNTIFS($W$2:$W$2500,$A261,$AE$2:$AE$2500,1)+COUNTIFS($X$2:$X$2500,$A261,$AE$2:$AE$2500,1)&gt;0),"","Yes"))</f>
      </c>
      <c r="AI261">
        <f>IF($AH261="Yes",$AG261,"")</f>
      </c>
      <c r="AJ261">
        <f>IF($AI261="","",$AI261+ROW()/1000000)</f>
      </c>
      <c r="AK261">
        <f>IF(OR($A261="",$P261="Yes",N($AG261)=0),"",$AG261+ROW()/1000000)</f>
      </c>
      <c r="AL261" t="str">
        <f>IF($A261="","",INDEX(games!$J:$J,ROW())&amp;"")</f>
      </c>
    </row>
    <row r="262">
      <c r="A262" t="str">
        <f>IF(TRIM(INDEX(games!$A:$A,ROW()))="","",TRIM(INDEX(games!$A:$A,ROW())))</f>
      </c>
      <c r="B262">
        <f>IF(OR($A262="",INDEX(games!$B:$B,ROW())=""),"",INDEX(games!$B:$B,ROW()))</f>
      </c>
      <c r="C262" t="str">
        <f>IF(OR($A262="",INDEX(games!$C:$C,ROW())=""),"",INDEX(games!$C:$C,ROW()))</f>
      </c>
      <c r="D262">
        <f>IF($A262="","",COUNTIF($W$2:$W$2500,$A262)+COUNTIF($X$2:$X$2500,$A262))</f>
      </c>
      <c r="E262">
        <f>IF($A262="","",IFERROR(MATCH($C262,$R$2:$R$5,0),0))</f>
      </c>
      <c r="F262">
        <f>IF($A262="","",MOD(ROW(),34))</f>
      </c>
      <c r="G262">
        <f>IF($A262="",NA(),IF($C262="Action",$B262,NA()))</f>
      </c>
      <c r="H262">
        <f>IF($A262="",NA(),IF($C262="Action",1+$F262*0.023,NA()))</f>
      </c>
      <c r="I262">
        <f>IF($A262="",NA(),IF($C262="Strategy",$B262,NA()))</f>
      </c>
      <c r="J262">
        <f>IF($A262="",NA(),IF($C262="Strategy",2+$F262*0.023,NA()))</f>
      </c>
      <c r="K262">
        <f>IF($A262="",NA(),IF($C262="Deckbuilder",$B262,NA()))</f>
      </c>
      <c r="L262">
        <f>IF($A262="",NA(),IF($C262="Deckbuilder",3+$F262*0.023,NA()))</f>
      </c>
      <c r="M262">
        <f>IF($A262="",NA(),IF($C262="Traditional",$B262,NA()))</f>
      </c>
      <c r="N262">
        <f>IF($A262="",NA(),IF($C262="Traditional",4+$F262*0.023,NA()))</f>
      </c>
      <c r="O262">
        <f>IF($A262="","",$D262+ROW()/1000000)</f>
      </c>
      <c r="P262" t="str">
        <f>IF(OR($A262="",INDEX(games!$H:$H,ROW())=""),"",INDEX(games!$H:$H,ROW()))</f>
      </c>
      <c r="Q262">
        <f>IF(OR($A262="",$P262&lt;&gt;"Yes"),"",$D262+ROW()/1000000)</f>
      </c>
      <c r="T262">
        <f>IF($Y262="","",INDEX($B$2:$B$1500,$Y262))</f>
      </c>
      <c r="U262">
        <f>IF($Z262="","",INDEX($B$2:$B$1500,$Z262))</f>
      </c>
      <c r="V262">
        <f>IF(OR($T262="",$U262=""),"",$U262-$T262)</f>
      </c>
      <c r="W262" t="str">
        <f>IF(TRIM(INDEX(connections!$A:$A,ROW()))="","",TRIM(INDEX(connections!$A:$A,ROW())))</f>
      </c>
      <c r="X262" t="str">
        <f>IF($W262="","",TRIM(INDEX(connections!$B:$B,ROW())))</f>
      </c>
      <c r="Y262">
        <f>IF($W262="","",IFERROR(MATCH($W262,$A$2:$A$1500,0),""))</f>
      </c>
      <c r="Z262">
        <f>IF($X262="","",IFERROR(MATCH($X262,$A$2:$A$1500,0),""))</f>
      </c>
      <c r="AA262" t="str">
        <f>IF($Y262="","",INDEX($P$2:$P$1500,$Y262))</f>
      </c>
      <c r="AB262" t="str">
        <f>IF($Z262="","",INDEX($P$2:$P$1500,$Z262))</f>
      </c>
      <c r="AC262">
        <f>IF(AND($AA262="Yes",$AB262="Yes"),1,"")</f>
      </c>
      <c r="AD262">
        <f>IF(OR($Y262="",$Z262=""),"",IF(INDEX($C$2:$C$1500,$Y262)=INDEX($C$2:$C$1500,$Z262),0,1))</f>
      </c>
      <c r="AE262">
        <f>IF($AC262&lt;&gt;1,"",IF(AND(INDEX($AG$2:$AG$1500,$Y262)=1,INDEX($AG$2:$AG$1500,$Z262)=1),1,""))</f>
      </c>
      <c r="AG262">
        <f>IF($A262="","",COUNTIFS($W$2:$W$2500,$A262,$AB$2:$AB$2500,"Yes")+COUNTIFS($X$2:$X$2500,$A262,$AA$2:$AA$2500,"Yes"))</f>
      </c>
      <c r="AH262" t="str">
        <f>IF(OR($P262&lt;&gt;"Yes",N($AG262)=0),"",IF(AND($AG262=1,COUNTIFS($W$2:$W$2500,$A262,$AE$2:$AE$2500,1)+COUNTIFS($X$2:$X$2500,$A262,$AE$2:$AE$2500,1)&gt;0),"","Yes"))</f>
      </c>
      <c r="AI262">
        <f>IF($AH262="Yes",$AG262,"")</f>
      </c>
      <c r="AJ262">
        <f>IF($AI262="","",$AI262+ROW()/1000000)</f>
      </c>
      <c r="AK262">
        <f>IF(OR($A262="",$P262="Yes",N($AG262)=0),"",$AG262+ROW()/1000000)</f>
      </c>
      <c r="AL262" t="str">
        <f>IF($A262="","",INDEX(games!$J:$J,ROW())&amp;"")</f>
      </c>
    </row>
    <row r="263">
      <c r="A263" t="str">
        <f>IF(TRIM(INDEX(games!$A:$A,ROW()))="","",TRIM(INDEX(games!$A:$A,ROW())))</f>
      </c>
      <c r="B263">
        <f>IF(OR($A263="",INDEX(games!$B:$B,ROW())=""),"",INDEX(games!$B:$B,ROW()))</f>
      </c>
      <c r="C263" t="str">
        <f>IF(OR($A263="",INDEX(games!$C:$C,ROW())=""),"",INDEX(games!$C:$C,ROW()))</f>
      </c>
      <c r="D263">
        <f>IF($A263="","",COUNTIF($W$2:$W$2500,$A263)+COUNTIF($X$2:$X$2500,$A263))</f>
      </c>
      <c r="E263">
        <f>IF($A263="","",IFERROR(MATCH($C263,$R$2:$R$5,0),0))</f>
      </c>
      <c r="F263">
        <f>IF($A263="","",MOD(ROW(),34))</f>
      </c>
      <c r="G263">
        <f>IF($A263="",NA(),IF($C263="Action",$B263,NA()))</f>
      </c>
      <c r="H263">
        <f>IF($A263="",NA(),IF($C263="Action",1+$F263*0.023,NA()))</f>
      </c>
      <c r="I263">
        <f>IF($A263="",NA(),IF($C263="Strategy",$B263,NA()))</f>
      </c>
      <c r="J263">
        <f>IF($A263="",NA(),IF($C263="Strategy",2+$F263*0.023,NA()))</f>
      </c>
      <c r="K263">
        <f>IF($A263="",NA(),IF($C263="Deckbuilder",$B263,NA()))</f>
      </c>
      <c r="L263">
        <f>IF($A263="",NA(),IF($C263="Deckbuilder",3+$F263*0.023,NA()))</f>
      </c>
      <c r="M263">
        <f>IF($A263="",NA(),IF($C263="Traditional",$B263,NA()))</f>
      </c>
      <c r="N263">
        <f>IF($A263="",NA(),IF($C263="Traditional",4+$F263*0.023,NA()))</f>
      </c>
      <c r="O263">
        <f>IF($A263="","",$D263+ROW()/1000000)</f>
      </c>
      <c r="P263" t="str">
        <f>IF(OR($A263="",INDEX(games!$H:$H,ROW())=""),"",INDEX(games!$H:$H,ROW()))</f>
      </c>
      <c r="Q263">
        <f>IF(OR($A263="",$P263&lt;&gt;"Yes"),"",$D263+ROW()/1000000)</f>
      </c>
      <c r="T263">
        <f>IF($Y263="","",INDEX($B$2:$B$1500,$Y263))</f>
      </c>
      <c r="U263">
        <f>IF($Z263="","",INDEX($B$2:$B$1500,$Z263))</f>
      </c>
      <c r="V263">
        <f>IF(OR($T263="",$U263=""),"",$U263-$T263)</f>
      </c>
      <c r="W263" t="str">
        <f>IF(TRIM(INDEX(connections!$A:$A,ROW()))="","",TRIM(INDEX(connections!$A:$A,ROW())))</f>
      </c>
      <c r="X263" t="str">
        <f>IF($W263="","",TRIM(INDEX(connections!$B:$B,ROW())))</f>
      </c>
      <c r="Y263">
        <f>IF($W263="","",IFERROR(MATCH($W263,$A$2:$A$1500,0),""))</f>
      </c>
      <c r="Z263">
        <f>IF($X263="","",IFERROR(MATCH($X263,$A$2:$A$1500,0),""))</f>
      </c>
      <c r="AA263" t="str">
        <f>IF($Y263="","",INDEX($P$2:$P$1500,$Y263))</f>
      </c>
      <c r="AB263" t="str">
        <f>IF($Z263="","",INDEX($P$2:$P$1500,$Z263))</f>
      </c>
      <c r="AC263">
        <f>IF(AND($AA263="Yes",$AB263="Yes"),1,"")</f>
      </c>
      <c r="AD263">
        <f>IF(OR($Y263="",$Z263=""),"",IF(INDEX($C$2:$C$1500,$Y263)=INDEX($C$2:$C$1500,$Z263),0,1))</f>
      </c>
      <c r="AE263">
        <f>IF($AC263&lt;&gt;1,"",IF(AND(INDEX($AG$2:$AG$1500,$Y263)=1,INDEX($AG$2:$AG$1500,$Z263)=1),1,""))</f>
      </c>
      <c r="AG263">
        <f>IF($A263="","",COUNTIFS($W$2:$W$2500,$A263,$AB$2:$AB$2500,"Yes")+COUNTIFS($X$2:$X$2500,$A263,$AA$2:$AA$2500,"Yes"))</f>
      </c>
      <c r="AH263" t="str">
        <f>IF(OR($P263&lt;&gt;"Yes",N($AG263)=0),"",IF(AND($AG263=1,COUNTIFS($W$2:$W$2500,$A263,$AE$2:$AE$2500,1)+COUNTIFS($X$2:$X$2500,$A263,$AE$2:$AE$2500,1)&gt;0),"","Yes"))</f>
      </c>
      <c r="AI263">
        <f>IF($AH263="Yes",$AG263,"")</f>
      </c>
      <c r="AJ263">
        <f>IF($AI263="","",$AI263+ROW()/1000000)</f>
      </c>
      <c r="AK263">
        <f>IF(OR($A263="",$P263="Yes",N($AG263)=0),"",$AG263+ROW()/1000000)</f>
      </c>
      <c r="AL263" t="str">
        <f>IF($A263="","",INDEX(games!$J:$J,ROW())&amp;"")</f>
      </c>
    </row>
    <row r="264">
      <c r="A264" t="str">
        <f>IF(TRIM(INDEX(games!$A:$A,ROW()))="","",TRIM(INDEX(games!$A:$A,ROW())))</f>
      </c>
      <c r="B264">
        <f>IF(OR($A264="",INDEX(games!$B:$B,ROW())=""),"",INDEX(games!$B:$B,ROW()))</f>
      </c>
      <c r="C264" t="str">
        <f>IF(OR($A264="",INDEX(games!$C:$C,ROW())=""),"",INDEX(games!$C:$C,ROW()))</f>
      </c>
      <c r="D264">
        <f>IF($A264="","",COUNTIF($W$2:$W$2500,$A264)+COUNTIF($X$2:$X$2500,$A264))</f>
      </c>
      <c r="E264">
        <f>IF($A264="","",IFERROR(MATCH($C264,$R$2:$R$5,0),0))</f>
      </c>
      <c r="F264">
        <f>IF($A264="","",MOD(ROW(),34))</f>
      </c>
      <c r="G264">
        <f>IF($A264="",NA(),IF($C264="Action",$B264,NA()))</f>
      </c>
      <c r="H264">
        <f>IF($A264="",NA(),IF($C264="Action",1+$F264*0.023,NA()))</f>
      </c>
      <c r="I264">
        <f>IF($A264="",NA(),IF($C264="Strategy",$B264,NA()))</f>
      </c>
      <c r="J264">
        <f>IF($A264="",NA(),IF($C264="Strategy",2+$F264*0.023,NA()))</f>
      </c>
      <c r="K264">
        <f>IF($A264="",NA(),IF($C264="Deckbuilder",$B264,NA()))</f>
      </c>
      <c r="L264">
        <f>IF($A264="",NA(),IF($C264="Deckbuilder",3+$F264*0.023,NA()))</f>
      </c>
      <c r="M264">
        <f>IF($A264="",NA(),IF($C264="Traditional",$B264,NA()))</f>
      </c>
      <c r="N264">
        <f>IF($A264="",NA(),IF($C264="Traditional",4+$F264*0.023,NA()))</f>
      </c>
      <c r="O264">
        <f>IF($A264="","",$D264+ROW()/1000000)</f>
      </c>
      <c r="P264" t="str">
        <f>IF(OR($A264="",INDEX(games!$H:$H,ROW())=""),"",INDEX(games!$H:$H,ROW()))</f>
      </c>
      <c r="Q264">
        <f>IF(OR($A264="",$P264&lt;&gt;"Yes"),"",$D264+ROW()/1000000)</f>
      </c>
      <c r="T264">
        <f>IF($Y264="","",INDEX($B$2:$B$1500,$Y264))</f>
      </c>
      <c r="U264">
        <f>IF($Z264="","",INDEX($B$2:$B$1500,$Z264))</f>
      </c>
      <c r="V264">
        <f>IF(OR($T264="",$U264=""),"",$U264-$T264)</f>
      </c>
      <c r="W264" t="str">
        <f>IF(TRIM(INDEX(connections!$A:$A,ROW()))="","",TRIM(INDEX(connections!$A:$A,ROW())))</f>
      </c>
      <c r="X264" t="str">
        <f>IF($W264="","",TRIM(INDEX(connections!$B:$B,ROW())))</f>
      </c>
      <c r="Y264">
        <f>IF($W264="","",IFERROR(MATCH($W264,$A$2:$A$1500,0),""))</f>
      </c>
      <c r="Z264">
        <f>IF($X264="","",IFERROR(MATCH($X264,$A$2:$A$1500,0),""))</f>
      </c>
      <c r="AA264" t="str">
        <f>IF($Y264="","",INDEX($P$2:$P$1500,$Y264))</f>
      </c>
      <c r="AB264" t="str">
        <f>IF($Z264="","",INDEX($P$2:$P$1500,$Z264))</f>
      </c>
      <c r="AC264">
        <f>IF(AND($AA264="Yes",$AB264="Yes"),1,"")</f>
      </c>
      <c r="AD264">
        <f>IF(OR($Y264="",$Z264=""),"",IF(INDEX($C$2:$C$1500,$Y264)=INDEX($C$2:$C$1500,$Z264),0,1))</f>
      </c>
      <c r="AE264">
        <f>IF($AC264&lt;&gt;1,"",IF(AND(INDEX($AG$2:$AG$1500,$Y264)=1,INDEX($AG$2:$AG$1500,$Z264)=1),1,""))</f>
      </c>
      <c r="AG264">
        <f>IF($A264="","",COUNTIFS($W$2:$W$2500,$A264,$AB$2:$AB$2500,"Yes")+COUNTIFS($X$2:$X$2500,$A264,$AA$2:$AA$2500,"Yes"))</f>
      </c>
      <c r="AH264" t="str">
        <f>IF(OR($P264&lt;&gt;"Yes",N($AG264)=0),"",IF(AND($AG264=1,COUNTIFS($W$2:$W$2500,$A264,$AE$2:$AE$2500,1)+COUNTIFS($X$2:$X$2500,$A264,$AE$2:$AE$2500,1)&gt;0),"","Yes"))</f>
      </c>
      <c r="AI264">
        <f>IF($AH264="Yes",$AG264,"")</f>
      </c>
      <c r="AJ264">
        <f>IF($AI264="","",$AI264+ROW()/1000000)</f>
      </c>
      <c r="AK264">
        <f>IF(OR($A264="",$P264="Yes",N($AG264)=0),"",$AG264+ROW()/1000000)</f>
      </c>
      <c r="AL264" t="str">
        <f>IF($A264="","",INDEX(games!$J:$J,ROW())&amp;"")</f>
      </c>
    </row>
    <row r="265">
      <c r="A265" t="str">
        <f>IF(TRIM(INDEX(games!$A:$A,ROW()))="","",TRIM(INDEX(games!$A:$A,ROW())))</f>
      </c>
      <c r="B265">
        <f>IF(OR($A265="",INDEX(games!$B:$B,ROW())=""),"",INDEX(games!$B:$B,ROW()))</f>
      </c>
      <c r="C265" t="str">
        <f>IF(OR($A265="",INDEX(games!$C:$C,ROW())=""),"",INDEX(games!$C:$C,ROW()))</f>
      </c>
      <c r="D265">
        <f>IF($A265="","",COUNTIF($W$2:$W$2500,$A265)+COUNTIF($X$2:$X$2500,$A265))</f>
      </c>
      <c r="E265">
        <f>IF($A265="","",IFERROR(MATCH($C265,$R$2:$R$5,0),0))</f>
      </c>
      <c r="F265">
        <f>IF($A265="","",MOD(ROW(),34))</f>
      </c>
      <c r="G265">
        <f>IF($A265="",NA(),IF($C265="Action",$B265,NA()))</f>
      </c>
      <c r="H265">
        <f>IF($A265="",NA(),IF($C265="Action",1+$F265*0.023,NA()))</f>
      </c>
      <c r="I265">
        <f>IF($A265="",NA(),IF($C265="Strategy",$B265,NA()))</f>
      </c>
      <c r="J265">
        <f>IF($A265="",NA(),IF($C265="Strategy",2+$F265*0.023,NA()))</f>
      </c>
      <c r="K265">
        <f>IF($A265="",NA(),IF($C265="Deckbuilder",$B265,NA()))</f>
      </c>
      <c r="L265">
        <f>IF($A265="",NA(),IF($C265="Deckbuilder",3+$F265*0.023,NA()))</f>
      </c>
      <c r="M265">
        <f>IF($A265="",NA(),IF($C265="Traditional",$B265,NA()))</f>
      </c>
      <c r="N265">
        <f>IF($A265="",NA(),IF($C265="Traditional",4+$F265*0.023,NA()))</f>
      </c>
      <c r="O265">
        <f>IF($A265="","",$D265+ROW()/1000000)</f>
      </c>
      <c r="P265" t="str">
        <f>IF(OR($A265="",INDEX(games!$H:$H,ROW())=""),"",INDEX(games!$H:$H,ROW()))</f>
      </c>
      <c r="Q265">
        <f>IF(OR($A265="",$P265&lt;&gt;"Yes"),"",$D265+ROW()/1000000)</f>
      </c>
      <c r="T265">
        <f>IF($Y265="","",INDEX($B$2:$B$1500,$Y265))</f>
      </c>
      <c r="U265">
        <f>IF($Z265="","",INDEX($B$2:$B$1500,$Z265))</f>
      </c>
      <c r="V265">
        <f>IF(OR($T265="",$U265=""),"",$U265-$T265)</f>
      </c>
      <c r="W265" t="str">
        <f>IF(TRIM(INDEX(connections!$A:$A,ROW()))="","",TRIM(INDEX(connections!$A:$A,ROW())))</f>
      </c>
      <c r="X265" t="str">
        <f>IF($W265="","",TRIM(INDEX(connections!$B:$B,ROW())))</f>
      </c>
      <c r="Y265">
        <f>IF($W265="","",IFERROR(MATCH($W265,$A$2:$A$1500,0),""))</f>
      </c>
      <c r="Z265">
        <f>IF($X265="","",IFERROR(MATCH($X265,$A$2:$A$1500,0),""))</f>
      </c>
      <c r="AA265" t="str">
        <f>IF($Y265="","",INDEX($P$2:$P$1500,$Y265))</f>
      </c>
      <c r="AB265" t="str">
        <f>IF($Z265="","",INDEX($P$2:$P$1500,$Z265))</f>
      </c>
      <c r="AC265">
        <f>IF(AND($AA265="Yes",$AB265="Yes"),1,"")</f>
      </c>
      <c r="AD265">
        <f>IF(OR($Y265="",$Z265=""),"",IF(INDEX($C$2:$C$1500,$Y265)=INDEX($C$2:$C$1500,$Z265),0,1))</f>
      </c>
      <c r="AE265">
        <f>IF($AC265&lt;&gt;1,"",IF(AND(INDEX($AG$2:$AG$1500,$Y265)=1,INDEX($AG$2:$AG$1500,$Z265)=1),1,""))</f>
      </c>
      <c r="AG265">
        <f>IF($A265="","",COUNTIFS($W$2:$W$2500,$A265,$AB$2:$AB$2500,"Yes")+COUNTIFS($X$2:$X$2500,$A265,$AA$2:$AA$2500,"Yes"))</f>
      </c>
      <c r="AH265" t="str">
        <f>IF(OR($P265&lt;&gt;"Yes",N($AG265)=0),"",IF(AND($AG265=1,COUNTIFS($W$2:$W$2500,$A265,$AE$2:$AE$2500,1)+COUNTIFS($X$2:$X$2500,$A265,$AE$2:$AE$2500,1)&gt;0),"","Yes"))</f>
      </c>
      <c r="AI265">
        <f>IF($AH265="Yes",$AG265,"")</f>
      </c>
      <c r="AJ265">
        <f>IF($AI265="","",$AI265+ROW()/1000000)</f>
      </c>
      <c r="AK265">
        <f>IF(OR($A265="",$P265="Yes",N($AG265)=0),"",$AG265+ROW()/1000000)</f>
      </c>
      <c r="AL265" t="str">
        <f>IF($A265="","",INDEX(games!$J:$J,ROW())&amp;"")</f>
      </c>
    </row>
    <row r="266">
      <c r="A266" t="str">
        <f>IF(TRIM(INDEX(games!$A:$A,ROW()))="","",TRIM(INDEX(games!$A:$A,ROW())))</f>
      </c>
      <c r="B266">
        <f>IF(OR($A266="",INDEX(games!$B:$B,ROW())=""),"",INDEX(games!$B:$B,ROW()))</f>
      </c>
      <c r="C266" t="str">
        <f>IF(OR($A266="",INDEX(games!$C:$C,ROW())=""),"",INDEX(games!$C:$C,ROW()))</f>
      </c>
      <c r="D266">
        <f>IF($A266="","",COUNTIF($W$2:$W$2500,$A266)+COUNTIF($X$2:$X$2500,$A266))</f>
      </c>
      <c r="E266">
        <f>IF($A266="","",IFERROR(MATCH($C266,$R$2:$R$5,0),0))</f>
      </c>
      <c r="F266">
        <f>IF($A266="","",MOD(ROW(),34))</f>
      </c>
      <c r="G266">
        <f>IF($A266="",NA(),IF($C266="Action",$B266,NA()))</f>
      </c>
      <c r="H266">
        <f>IF($A266="",NA(),IF($C266="Action",1+$F266*0.023,NA()))</f>
      </c>
      <c r="I266">
        <f>IF($A266="",NA(),IF($C266="Strategy",$B266,NA()))</f>
      </c>
      <c r="J266">
        <f>IF($A266="",NA(),IF($C266="Strategy",2+$F266*0.023,NA()))</f>
      </c>
      <c r="K266">
        <f>IF($A266="",NA(),IF($C266="Deckbuilder",$B266,NA()))</f>
      </c>
      <c r="L266">
        <f>IF($A266="",NA(),IF($C266="Deckbuilder",3+$F266*0.023,NA()))</f>
      </c>
      <c r="M266">
        <f>IF($A266="",NA(),IF($C266="Traditional",$B266,NA()))</f>
      </c>
      <c r="N266">
        <f>IF($A266="",NA(),IF($C266="Traditional",4+$F266*0.023,NA()))</f>
      </c>
      <c r="O266">
        <f>IF($A266="","",$D266+ROW()/1000000)</f>
      </c>
      <c r="P266" t="str">
        <f>IF(OR($A266="",INDEX(games!$H:$H,ROW())=""),"",INDEX(games!$H:$H,ROW()))</f>
      </c>
      <c r="Q266">
        <f>IF(OR($A266="",$P266&lt;&gt;"Yes"),"",$D266+ROW()/1000000)</f>
      </c>
      <c r="T266">
        <f>IF($Y266="","",INDEX($B$2:$B$1500,$Y266))</f>
      </c>
      <c r="U266">
        <f>IF($Z266="","",INDEX($B$2:$B$1500,$Z266))</f>
      </c>
      <c r="V266">
        <f>IF(OR($T266="",$U266=""),"",$U266-$T266)</f>
      </c>
      <c r="W266" t="str">
        <f>IF(TRIM(INDEX(connections!$A:$A,ROW()))="","",TRIM(INDEX(connections!$A:$A,ROW())))</f>
      </c>
      <c r="X266" t="str">
        <f>IF($W266="","",TRIM(INDEX(connections!$B:$B,ROW())))</f>
      </c>
      <c r="Y266">
        <f>IF($W266="","",IFERROR(MATCH($W266,$A$2:$A$1500,0),""))</f>
      </c>
      <c r="Z266">
        <f>IF($X266="","",IFERROR(MATCH($X266,$A$2:$A$1500,0),""))</f>
      </c>
      <c r="AA266" t="str">
        <f>IF($Y266="","",INDEX($P$2:$P$1500,$Y266))</f>
      </c>
      <c r="AB266" t="str">
        <f>IF($Z266="","",INDEX($P$2:$P$1500,$Z266))</f>
      </c>
      <c r="AC266">
        <f>IF(AND($AA266="Yes",$AB266="Yes"),1,"")</f>
      </c>
      <c r="AD266">
        <f>IF(OR($Y266="",$Z266=""),"",IF(INDEX($C$2:$C$1500,$Y266)=INDEX($C$2:$C$1500,$Z266),0,1))</f>
      </c>
      <c r="AE266">
        <f>IF($AC266&lt;&gt;1,"",IF(AND(INDEX($AG$2:$AG$1500,$Y266)=1,INDEX($AG$2:$AG$1500,$Z266)=1),1,""))</f>
      </c>
      <c r="AG266">
        <f>IF($A266="","",COUNTIFS($W$2:$W$2500,$A266,$AB$2:$AB$2500,"Yes")+COUNTIFS($X$2:$X$2500,$A266,$AA$2:$AA$2500,"Yes"))</f>
      </c>
      <c r="AH266" t="str">
        <f>IF(OR($P266&lt;&gt;"Yes",N($AG266)=0),"",IF(AND($AG266=1,COUNTIFS($W$2:$W$2500,$A266,$AE$2:$AE$2500,1)+COUNTIFS($X$2:$X$2500,$A266,$AE$2:$AE$2500,1)&gt;0),"","Yes"))</f>
      </c>
      <c r="AI266">
        <f>IF($AH266="Yes",$AG266,"")</f>
      </c>
      <c r="AJ266">
        <f>IF($AI266="","",$AI266+ROW()/1000000)</f>
      </c>
      <c r="AK266">
        <f>IF(OR($A266="",$P266="Yes",N($AG266)=0),"",$AG266+ROW()/1000000)</f>
      </c>
      <c r="AL266" t="str">
        <f>IF($A266="","",INDEX(games!$J:$J,ROW())&amp;"")</f>
      </c>
    </row>
    <row r="267">
      <c r="A267" t="str">
        <f>IF(TRIM(INDEX(games!$A:$A,ROW()))="","",TRIM(INDEX(games!$A:$A,ROW())))</f>
      </c>
      <c r="B267">
        <f>IF(OR($A267="",INDEX(games!$B:$B,ROW())=""),"",INDEX(games!$B:$B,ROW()))</f>
      </c>
      <c r="C267" t="str">
        <f>IF(OR($A267="",INDEX(games!$C:$C,ROW())=""),"",INDEX(games!$C:$C,ROW()))</f>
      </c>
      <c r="D267">
        <f>IF($A267="","",COUNTIF($W$2:$W$2500,$A267)+COUNTIF($X$2:$X$2500,$A267))</f>
      </c>
      <c r="E267">
        <f>IF($A267="","",IFERROR(MATCH($C267,$R$2:$R$5,0),0))</f>
      </c>
      <c r="F267">
        <f>IF($A267="","",MOD(ROW(),34))</f>
      </c>
      <c r="G267">
        <f>IF($A267="",NA(),IF($C267="Action",$B267,NA()))</f>
      </c>
      <c r="H267">
        <f>IF($A267="",NA(),IF($C267="Action",1+$F267*0.023,NA()))</f>
      </c>
      <c r="I267">
        <f>IF($A267="",NA(),IF($C267="Strategy",$B267,NA()))</f>
      </c>
      <c r="J267">
        <f>IF($A267="",NA(),IF($C267="Strategy",2+$F267*0.023,NA()))</f>
      </c>
      <c r="K267">
        <f>IF($A267="",NA(),IF($C267="Deckbuilder",$B267,NA()))</f>
      </c>
      <c r="L267">
        <f>IF($A267="",NA(),IF($C267="Deckbuilder",3+$F267*0.023,NA()))</f>
      </c>
      <c r="M267">
        <f>IF($A267="",NA(),IF($C267="Traditional",$B267,NA()))</f>
      </c>
      <c r="N267">
        <f>IF($A267="",NA(),IF($C267="Traditional",4+$F267*0.023,NA()))</f>
      </c>
      <c r="O267">
        <f>IF($A267="","",$D267+ROW()/1000000)</f>
      </c>
      <c r="P267" t="str">
        <f>IF(OR($A267="",INDEX(games!$H:$H,ROW())=""),"",INDEX(games!$H:$H,ROW()))</f>
      </c>
      <c r="Q267">
        <f>IF(OR($A267="",$P267&lt;&gt;"Yes"),"",$D267+ROW()/1000000)</f>
      </c>
      <c r="T267">
        <f>IF($Y267="","",INDEX($B$2:$B$1500,$Y267))</f>
      </c>
      <c r="U267">
        <f>IF($Z267="","",INDEX($B$2:$B$1500,$Z267))</f>
      </c>
      <c r="V267">
        <f>IF(OR($T267="",$U267=""),"",$U267-$T267)</f>
      </c>
      <c r="W267" t="str">
        <f>IF(TRIM(INDEX(connections!$A:$A,ROW()))="","",TRIM(INDEX(connections!$A:$A,ROW())))</f>
      </c>
      <c r="X267" t="str">
        <f>IF($W267="","",TRIM(INDEX(connections!$B:$B,ROW())))</f>
      </c>
      <c r="Y267">
        <f>IF($W267="","",IFERROR(MATCH($W267,$A$2:$A$1500,0),""))</f>
      </c>
      <c r="Z267">
        <f>IF($X267="","",IFERROR(MATCH($X267,$A$2:$A$1500,0),""))</f>
      </c>
      <c r="AA267" t="str">
        <f>IF($Y267="","",INDEX($P$2:$P$1500,$Y267))</f>
      </c>
      <c r="AB267" t="str">
        <f>IF($Z267="","",INDEX($P$2:$P$1500,$Z267))</f>
      </c>
      <c r="AC267">
        <f>IF(AND($AA267="Yes",$AB267="Yes"),1,"")</f>
      </c>
      <c r="AD267">
        <f>IF(OR($Y267="",$Z267=""),"",IF(INDEX($C$2:$C$1500,$Y267)=INDEX($C$2:$C$1500,$Z267),0,1))</f>
      </c>
      <c r="AE267">
        <f>IF($AC267&lt;&gt;1,"",IF(AND(INDEX($AG$2:$AG$1500,$Y267)=1,INDEX($AG$2:$AG$1500,$Z267)=1),1,""))</f>
      </c>
      <c r="AG267">
        <f>IF($A267="","",COUNTIFS($W$2:$W$2500,$A267,$AB$2:$AB$2500,"Yes")+COUNTIFS($X$2:$X$2500,$A267,$AA$2:$AA$2500,"Yes"))</f>
      </c>
      <c r="AH267" t="str">
        <f>IF(OR($P267&lt;&gt;"Yes",N($AG267)=0),"",IF(AND($AG267=1,COUNTIFS($W$2:$W$2500,$A267,$AE$2:$AE$2500,1)+COUNTIFS($X$2:$X$2500,$A267,$AE$2:$AE$2500,1)&gt;0),"","Yes"))</f>
      </c>
      <c r="AI267">
        <f>IF($AH267="Yes",$AG267,"")</f>
      </c>
      <c r="AJ267">
        <f>IF($AI267="","",$AI267+ROW()/1000000)</f>
      </c>
      <c r="AK267">
        <f>IF(OR($A267="",$P267="Yes",N($AG267)=0),"",$AG267+ROW()/1000000)</f>
      </c>
      <c r="AL267" t="str">
        <f>IF($A267="","",INDEX(games!$J:$J,ROW())&amp;"")</f>
      </c>
    </row>
    <row r="268">
      <c r="A268" t="str">
        <f>IF(TRIM(INDEX(games!$A:$A,ROW()))="","",TRIM(INDEX(games!$A:$A,ROW())))</f>
      </c>
      <c r="B268">
        <f>IF(OR($A268="",INDEX(games!$B:$B,ROW())=""),"",INDEX(games!$B:$B,ROW()))</f>
      </c>
      <c r="C268" t="str">
        <f>IF(OR($A268="",INDEX(games!$C:$C,ROW())=""),"",INDEX(games!$C:$C,ROW()))</f>
      </c>
      <c r="D268">
        <f>IF($A268="","",COUNTIF($W$2:$W$2500,$A268)+COUNTIF($X$2:$X$2500,$A268))</f>
      </c>
      <c r="E268">
        <f>IF($A268="","",IFERROR(MATCH($C268,$R$2:$R$5,0),0))</f>
      </c>
      <c r="F268">
        <f>IF($A268="","",MOD(ROW(),34))</f>
      </c>
      <c r="G268">
        <f>IF($A268="",NA(),IF($C268="Action",$B268,NA()))</f>
      </c>
      <c r="H268">
        <f>IF($A268="",NA(),IF($C268="Action",1+$F268*0.023,NA()))</f>
      </c>
      <c r="I268">
        <f>IF($A268="",NA(),IF($C268="Strategy",$B268,NA()))</f>
      </c>
      <c r="J268">
        <f>IF($A268="",NA(),IF($C268="Strategy",2+$F268*0.023,NA()))</f>
      </c>
      <c r="K268">
        <f>IF($A268="",NA(),IF($C268="Deckbuilder",$B268,NA()))</f>
      </c>
      <c r="L268">
        <f>IF($A268="",NA(),IF($C268="Deckbuilder",3+$F268*0.023,NA()))</f>
      </c>
      <c r="M268">
        <f>IF($A268="",NA(),IF($C268="Traditional",$B268,NA()))</f>
      </c>
      <c r="N268">
        <f>IF($A268="",NA(),IF($C268="Traditional",4+$F268*0.023,NA()))</f>
      </c>
      <c r="O268">
        <f>IF($A268="","",$D268+ROW()/1000000)</f>
      </c>
      <c r="P268" t="str">
        <f>IF(OR($A268="",INDEX(games!$H:$H,ROW())=""),"",INDEX(games!$H:$H,ROW()))</f>
      </c>
      <c r="Q268">
        <f>IF(OR($A268="",$P268&lt;&gt;"Yes"),"",$D268+ROW()/1000000)</f>
      </c>
      <c r="T268">
        <f>IF($Y268="","",INDEX($B$2:$B$1500,$Y268))</f>
      </c>
      <c r="U268">
        <f>IF($Z268="","",INDEX($B$2:$B$1500,$Z268))</f>
      </c>
      <c r="V268">
        <f>IF(OR($T268="",$U268=""),"",$U268-$T268)</f>
      </c>
      <c r="W268" t="str">
        <f>IF(TRIM(INDEX(connections!$A:$A,ROW()))="","",TRIM(INDEX(connections!$A:$A,ROW())))</f>
      </c>
      <c r="X268" t="str">
        <f>IF($W268="","",TRIM(INDEX(connections!$B:$B,ROW())))</f>
      </c>
      <c r="Y268">
        <f>IF($W268="","",IFERROR(MATCH($W268,$A$2:$A$1500,0),""))</f>
      </c>
      <c r="Z268">
        <f>IF($X268="","",IFERROR(MATCH($X268,$A$2:$A$1500,0),""))</f>
      </c>
      <c r="AA268" t="str">
        <f>IF($Y268="","",INDEX($P$2:$P$1500,$Y268))</f>
      </c>
      <c r="AB268" t="str">
        <f>IF($Z268="","",INDEX($P$2:$P$1500,$Z268))</f>
      </c>
      <c r="AC268">
        <f>IF(AND($AA268="Yes",$AB268="Yes"),1,"")</f>
      </c>
      <c r="AD268">
        <f>IF(OR($Y268="",$Z268=""),"",IF(INDEX($C$2:$C$1500,$Y268)=INDEX($C$2:$C$1500,$Z268),0,1))</f>
      </c>
      <c r="AE268">
        <f>IF($AC268&lt;&gt;1,"",IF(AND(INDEX($AG$2:$AG$1500,$Y268)=1,INDEX($AG$2:$AG$1500,$Z268)=1),1,""))</f>
      </c>
      <c r="AG268">
        <f>IF($A268="","",COUNTIFS($W$2:$W$2500,$A268,$AB$2:$AB$2500,"Yes")+COUNTIFS($X$2:$X$2500,$A268,$AA$2:$AA$2500,"Yes"))</f>
      </c>
      <c r="AH268" t="str">
        <f>IF(OR($P268&lt;&gt;"Yes",N($AG268)=0),"",IF(AND($AG268=1,COUNTIFS($W$2:$W$2500,$A268,$AE$2:$AE$2500,1)+COUNTIFS($X$2:$X$2500,$A268,$AE$2:$AE$2500,1)&gt;0),"","Yes"))</f>
      </c>
      <c r="AI268">
        <f>IF($AH268="Yes",$AG268,"")</f>
      </c>
      <c r="AJ268">
        <f>IF($AI268="","",$AI268+ROW()/1000000)</f>
      </c>
      <c r="AK268">
        <f>IF(OR($A268="",$P268="Yes",N($AG268)=0),"",$AG268+ROW()/1000000)</f>
      </c>
      <c r="AL268" t="str">
        <f>IF($A268="","",INDEX(games!$J:$J,ROW())&amp;"")</f>
      </c>
    </row>
    <row r="269">
      <c r="A269" t="str">
        <f>IF(TRIM(INDEX(games!$A:$A,ROW()))="","",TRIM(INDEX(games!$A:$A,ROW())))</f>
      </c>
      <c r="B269">
        <f>IF(OR($A269="",INDEX(games!$B:$B,ROW())=""),"",INDEX(games!$B:$B,ROW()))</f>
      </c>
      <c r="C269" t="str">
        <f>IF(OR($A269="",INDEX(games!$C:$C,ROW())=""),"",INDEX(games!$C:$C,ROW()))</f>
      </c>
      <c r="D269">
        <f>IF($A269="","",COUNTIF($W$2:$W$2500,$A269)+COUNTIF($X$2:$X$2500,$A269))</f>
      </c>
      <c r="E269">
        <f>IF($A269="","",IFERROR(MATCH($C269,$R$2:$R$5,0),0))</f>
      </c>
      <c r="F269">
        <f>IF($A269="","",MOD(ROW(),34))</f>
      </c>
      <c r="G269">
        <f>IF($A269="",NA(),IF($C269="Action",$B269,NA()))</f>
      </c>
      <c r="H269">
        <f>IF($A269="",NA(),IF($C269="Action",1+$F269*0.023,NA()))</f>
      </c>
      <c r="I269">
        <f>IF($A269="",NA(),IF($C269="Strategy",$B269,NA()))</f>
      </c>
      <c r="J269">
        <f>IF($A269="",NA(),IF($C269="Strategy",2+$F269*0.023,NA()))</f>
      </c>
      <c r="K269">
        <f>IF($A269="",NA(),IF($C269="Deckbuilder",$B269,NA()))</f>
      </c>
      <c r="L269">
        <f>IF($A269="",NA(),IF($C269="Deckbuilder",3+$F269*0.023,NA()))</f>
      </c>
      <c r="M269">
        <f>IF($A269="",NA(),IF($C269="Traditional",$B269,NA()))</f>
      </c>
      <c r="N269">
        <f>IF($A269="",NA(),IF($C269="Traditional",4+$F269*0.023,NA()))</f>
      </c>
      <c r="O269">
        <f>IF($A269="","",$D269+ROW()/1000000)</f>
      </c>
      <c r="P269" t="str">
        <f>IF(OR($A269="",INDEX(games!$H:$H,ROW())=""),"",INDEX(games!$H:$H,ROW()))</f>
      </c>
      <c r="Q269">
        <f>IF(OR($A269="",$P269&lt;&gt;"Yes"),"",$D269+ROW()/1000000)</f>
      </c>
      <c r="T269">
        <f>IF($Y269="","",INDEX($B$2:$B$1500,$Y269))</f>
      </c>
      <c r="U269">
        <f>IF($Z269="","",INDEX($B$2:$B$1500,$Z269))</f>
      </c>
      <c r="V269">
        <f>IF(OR($T269="",$U269=""),"",$U269-$T269)</f>
      </c>
      <c r="W269" t="str">
        <f>IF(TRIM(INDEX(connections!$A:$A,ROW()))="","",TRIM(INDEX(connections!$A:$A,ROW())))</f>
      </c>
      <c r="X269" t="str">
        <f>IF($W269="","",TRIM(INDEX(connections!$B:$B,ROW())))</f>
      </c>
      <c r="Y269">
        <f>IF($W269="","",IFERROR(MATCH($W269,$A$2:$A$1500,0),""))</f>
      </c>
      <c r="Z269">
        <f>IF($X269="","",IFERROR(MATCH($X269,$A$2:$A$1500,0),""))</f>
      </c>
      <c r="AA269" t="str">
        <f>IF($Y269="","",INDEX($P$2:$P$1500,$Y269))</f>
      </c>
      <c r="AB269" t="str">
        <f>IF($Z269="","",INDEX($P$2:$P$1500,$Z269))</f>
      </c>
      <c r="AC269">
        <f>IF(AND($AA269="Yes",$AB269="Yes"),1,"")</f>
      </c>
      <c r="AD269">
        <f>IF(OR($Y269="",$Z269=""),"",IF(INDEX($C$2:$C$1500,$Y269)=INDEX($C$2:$C$1500,$Z269),0,1))</f>
      </c>
      <c r="AE269">
        <f>IF($AC269&lt;&gt;1,"",IF(AND(INDEX($AG$2:$AG$1500,$Y269)=1,INDEX($AG$2:$AG$1500,$Z269)=1),1,""))</f>
      </c>
      <c r="AG269">
        <f>IF($A269="","",COUNTIFS($W$2:$W$2500,$A269,$AB$2:$AB$2500,"Yes")+COUNTIFS($X$2:$X$2500,$A269,$AA$2:$AA$2500,"Yes"))</f>
      </c>
      <c r="AH269" t="str">
        <f>IF(OR($P269&lt;&gt;"Yes",N($AG269)=0),"",IF(AND($AG269=1,COUNTIFS($W$2:$W$2500,$A269,$AE$2:$AE$2500,1)+COUNTIFS($X$2:$X$2500,$A269,$AE$2:$AE$2500,1)&gt;0),"","Yes"))</f>
      </c>
      <c r="AI269">
        <f>IF($AH269="Yes",$AG269,"")</f>
      </c>
      <c r="AJ269">
        <f>IF($AI269="","",$AI269+ROW()/1000000)</f>
      </c>
      <c r="AK269">
        <f>IF(OR($A269="",$P269="Yes",N($AG269)=0),"",$AG269+ROW()/1000000)</f>
      </c>
      <c r="AL269" t="str">
        <f>IF($A269="","",INDEX(games!$J:$J,ROW())&amp;"")</f>
      </c>
    </row>
    <row r="270">
      <c r="A270" t="str">
        <f>IF(TRIM(INDEX(games!$A:$A,ROW()))="","",TRIM(INDEX(games!$A:$A,ROW())))</f>
      </c>
      <c r="B270">
        <f>IF(OR($A270="",INDEX(games!$B:$B,ROW())=""),"",INDEX(games!$B:$B,ROW()))</f>
      </c>
      <c r="C270" t="str">
        <f>IF(OR($A270="",INDEX(games!$C:$C,ROW())=""),"",INDEX(games!$C:$C,ROW()))</f>
      </c>
      <c r="D270">
        <f>IF($A270="","",COUNTIF($W$2:$W$2500,$A270)+COUNTIF($X$2:$X$2500,$A270))</f>
      </c>
      <c r="E270">
        <f>IF($A270="","",IFERROR(MATCH($C270,$R$2:$R$5,0),0))</f>
      </c>
      <c r="F270">
        <f>IF($A270="","",MOD(ROW(),34))</f>
      </c>
      <c r="G270">
        <f>IF($A270="",NA(),IF($C270="Action",$B270,NA()))</f>
      </c>
      <c r="H270">
        <f>IF($A270="",NA(),IF($C270="Action",1+$F270*0.023,NA()))</f>
      </c>
      <c r="I270">
        <f>IF($A270="",NA(),IF($C270="Strategy",$B270,NA()))</f>
      </c>
      <c r="J270">
        <f>IF($A270="",NA(),IF($C270="Strategy",2+$F270*0.023,NA()))</f>
      </c>
      <c r="K270">
        <f>IF($A270="",NA(),IF($C270="Deckbuilder",$B270,NA()))</f>
      </c>
      <c r="L270">
        <f>IF($A270="",NA(),IF($C270="Deckbuilder",3+$F270*0.023,NA()))</f>
      </c>
      <c r="M270">
        <f>IF($A270="",NA(),IF($C270="Traditional",$B270,NA()))</f>
      </c>
      <c r="N270">
        <f>IF($A270="",NA(),IF($C270="Traditional",4+$F270*0.023,NA()))</f>
      </c>
      <c r="O270">
        <f>IF($A270="","",$D270+ROW()/1000000)</f>
      </c>
      <c r="P270" t="str">
        <f>IF(OR($A270="",INDEX(games!$H:$H,ROW())=""),"",INDEX(games!$H:$H,ROW()))</f>
      </c>
      <c r="Q270">
        <f>IF(OR($A270="",$P270&lt;&gt;"Yes"),"",$D270+ROW()/1000000)</f>
      </c>
      <c r="T270">
        <f>IF($Y270="","",INDEX($B$2:$B$1500,$Y270))</f>
      </c>
      <c r="U270">
        <f>IF($Z270="","",INDEX($B$2:$B$1500,$Z270))</f>
      </c>
      <c r="V270">
        <f>IF(OR($T270="",$U270=""),"",$U270-$T270)</f>
      </c>
      <c r="W270" t="str">
        <f>IF(TRIM(INDEX(connections!$A:$A,ROW()))="","",TRIM(INDEX(connections!$A:$A,ROW())))</f>
      </c>
      <c r="X270" t="str">
        <f>IF($W270="","",TRIM(INDEX(connections!$B:$B,ROW())))</f>
      </c>
      <c r="Y270">
        <f>IF($W270="","",IFERROR(MATCH($W270,$A$2:$A$1500,0),""))</f>
      </c>
      <c r="Z270">
        <f>IF($X270="","",IFERROR(MATCH($X270,$A$2:$A$1500,0),""))</f>
      </c>
      <c r="AA270" t="str">
        <f>IF($Y270="","",INDEX($P$2:$P$1500,$Y270))</f>
      </c>
      <c r="AB270" t="str">
        <f>IF($Z270="","",INDEX($P$2:$P$1500,$Z270))</f>
      </c>
      <c r="AC270">
        <f>IF(AND($AA270="Yes",$AB270="Yes"),1,"")</f>
      </c>
      <c r="AD270">
        <f>IF(OR($Y270="",$Z270=""),"",IF(INDEX($C$2:$C$1500,$Y270)=INDEX($C$2:$C$1500,$Z270),0,1))</f>
      </c>
      <c r="AE270">
        <f>IF($AC270&lt;&gt;1,"",IF(AND(INDEX($AG$2:$AG$1500,$Y270)=1,INDEX($AG$2:$AG$1500,$Z270)=1),1,""))</f>
      </c>
      <c r="AG270">
        <f>IF($A270="","",COUNTIFS($W$2:$W$2500,$A270,$AB$2:$AB$2500,"Yes")+COUNTIFS($X$2:$X$2500,$A270,$AA$2:$AA$2500,"Yes"))</f>
      </c>
      <c r="AH270" t="str">
        <f>IF(OR($P270&lt;&gt;"Yes",N($AG270)=0),"",IF(AND($AG270=1,COUNTIFS($W$2:$W$2500,$A270,$AE$2:$AE$2500,1)+COUNTIFS($X$2:$X$2500,$A270,$AE$2:$AE$2500,1)&gt;0),"","Yes"))</f>
      </c>
      <c r="AI270">
        <f>IF($AH270="Yes",$AG270,"")</f>
      </c>
      <c r="AJ270">
        <f>IF($AI270="","",$AI270+ROW()/1000000)</f>
      </c>
      <c r="AK270">
        <f>IF(OR($A270="",$P270="Yes",N($AG270)=0),"",$AG270+ROW()/1000000)</f>
      </c>
      <c r="AL270" t="str">
        <f>IF($A270="","",INDEX(games!$J:$J,ROW())&amp;"")</f>
      </c>
    </row>
    <row r="271">
      <c r="A271" t="str">
        <f>IF(TRIM(INDEX(games!$A:$A,ROW()))="","",TRIM(INDEX(games!$A:$A,ROW())))</f>
      </c>
      <c r="B271">
        <f>IF(OR($A271="",INDEX(games!$B:$B,ROW())=""),"",INDEX(games!$B:$B,ROW()))</f>
      </c>
      <c r="C271" t="str">
        <f>IF(OR($A271="",INDEX(games!$C:$C,ROW())=""),"",INDEX(games!$C:$C,ROW()))</f>
      </c>
      <c r="D271">
        <f>IF($A271="","",COUNTIF($W$2:$W$2500,$A271)+COUNTIF($X$2:$X$2500,$A271))</f>
      </c>
      <c r="E271">
        <f>IF($A271="","",IFERROR(MATCH($C271,$R$2:$R$5,0),0))</f>
      </c>
      <c r="F271">
        <f>IF($A271="","",MOD(ROW(),34))</f>
      </c>
      <c r="G271">
        <f>IF($A271="",NA(),IF($C271="Action",$B271,NA()))</f>
      </c>
      <c r="H271">
        <f>IF($A271="",NA(),IF($C271="Action",1+$F271*0.023,NA()))</f>
      </c>
      <c r="I271">
        <f>IF($A271="",NA(),IF($C271="Strategy",$B271,NA()))</f>
      </c>
      <c r="J271">
        <f>IF($A271="",NA(),IF($C271="Strategy",2+$F271*0.023,NA()))</f>
      </c>
      <c r="K271">
        <f>IF($A271="",NA(),IF($C271="Deckbuilder",$B271,NA()))</f>
      </c>
      <c r="L271">
        <f>IF($A271="",NA(),IF($C271="Deckbuilder",3+$F271*0.023,NA()))</f>
      </c>
      <c r="M271">
        <f>IF($A271="",NA(),IF($C271="Traditional",$B271,NA()))</f>
      </c>
      <c r="N271">
        <f>IF($A271="",NA(),IF($C271="Traditional",4+$F271*0.023,NA()))</f>
      </c>
      <c r="O271">
        <f>IF($A271="","",$D271+ROW()/1000000)</f>
      </c>
      <c r="P271" t="str">
        <f>IF(OR($A271="",INDEX(games!$H:$H,ROW())=""),"",INDEX(games!$H:$H,ROW()))</f>
      </c>
      <c r="Q271">
        <f>IF(OR($A271="",$P271&lt;&gt;"Yes"),"",$D271+ROW()/1000000)</f>
      </c>
      <c r="T271">
        <f>IF($Y271="","",INDEX($B$2:$B$1500,$Y271))</f>
      </c>
      <c r="U271">
        <f>IF($Z271="","",INDEX($B$2:$B$1500,$Z271))</f>
      </c>
      <c r="V271">
        <f>IF(OR($T271="",$U271=""),"",$U271-$T271)</f>
      </c>
      <c r="W271" t="str">
        <f>IF(TRIM(INDEX(connections!$A:$A,ROW()))="","",TRIM(INDEX(connections!$A:$A,ROW())))</f>
      </c>
      <c r="X271" t="str">
        <f>IF($W271="","",TRIM(INDEX(connections!$B:$B,ROW())))</f>
      </c>
      <c r="Y271">
        <f>IF($W271="","",IFERROR(MATCH($W271,$A$2:$A$1500,0),""))</f>
      </c>
      <c r="Z271">
        <f>IF($X271="","",IFERROR(MATCH($X271,$A$2:$A$1500,0),""))</f>
      </c>
      <c r="AA271" t="str">
        <f>IF($Y271="","",INDEX($P$2:$P$1500,$Y271))</f>
      </c>
      <c r="AB271" t="str">
        <f>IF($Z271="","",INDEX($P$2:$P$1500,$Z271))</f>
      </c>
      <c r="AC271">
        <f>IF(AND($AA271="Yes",$AB271="Yes"),1,"")</f>
      </c>
      <c r="AD271">
        <f>IF(OR($Y271="",$Z271=""),"",IF(INDEX($C$2:$C$1500,$Y271)=INDEX($C$2:$C$1500,$Z271),0,1))</f>
      </c>
      <c r="AE271">
        <f>IF($AC271&lt;&gt;1,"",IF(AND(INDEX($AG$2:$AG$1500,$Y271)=1,INDEX($AG$2:$AG$1500,$Z271)=1),1,""))</f>
      </c>
      <c r="AG271">
        <f>IF($A271="","",COUNTIFS($W$2:$W$2500,$A271,$AB$2:$AB$2500,"Yes")+COUNTIFS($X$2:$X$2500,$A271,$AA$2:$AA$2500,"Yes"))</f>
      </c>
      <c r="AH271" t="str">
        <f>IF(OR($P271&lt;&gt;"Yes",N($AG271)=0),"",IF(AND($AG271=1,COUNTIFS($W$2:$W$2500,$A271,$AE$2:$AE$2500,1)+COUNTIFS($X$2:$X$2500,$A271,$AE$2:$AE$2500,1)&gt;0),"","Yes"))</f>
      </c>
      <c r="AI271">
        <f>IF($AH271="Yes",$AG271,"")</f>
      </c>
      <c r="AJ271">
        <f>IF($AI271="","",$AI271+ROW()/1000000)</f>
      </c>
      <c r="AK271">
        <f>IF(OR($A271="",$P271="Yes",N($AG271)=0),"",$AG271+ROW()/1000000)</f>
      </c>
      <c r="AL271" t="str">
        <f>IF($A271="","",INDEX(games!$J:$J,ROW())&amp;"")</f>
      </c>
    </row>
    <row r="272">
      <c r="A272" t="str">
        <f>IF(TRIM(INDEX(games!$A:$A,ROW()))="","",TRIM(INDEX(games!$A:$A,ROW())))</f>
      </c>
      <c r="B272">
        <f>IF(OR($A272="",INDEX(games!$B:$B,ROW())=""),"",INDEX(games!$B:$B,ROW()))</f>
      </c>
      <c r="C272" t="str">
        <f>IF(OR($A272="",INDEX(games!$C:$C,ROW())=""),"",INDEX(games!$C:$C,ROW()))</f>
      </c>
      <c r="D272">
        <f>IF($A272="","",COUNTIF($W$2:$W$2500,$A272)+COUNTIF($X$2:$X$2500,$A272))</f>
      </c>
      <c r="E272">
        <f>IF($A272="","",IFERROR(MATCH($C272,$R$2:$R$5,0),0))</f>
      </c>
      <c r="F272">
        <f>IF($A272="","",MOD(ROW(),34))</f>
      </c>
      <c r="G272">
        <f>IF($A272="",NA(),IF($C272="Action",$B272,NA()))</f>
      </c>
      <c r="H272">
        <f>IF($A272="",NA(),IF($C272="Action",1+$F272*0.023,NA()))</f>
      </c>
      <c r="I272">
        <f>IF($A272="",NA(),IF($C272="Strategy",$B272,NA()))</f>
      </c>
      <c r="J272">
        <f>IF($A272="",NA(),IF($C272="Strategy",2+$F272*0.023,NA()))</f>
      </c>
      <c r="K272">
        <f>IF($A272="",NA(),IF($C272="Deckbuilder",$B272,NA()))</f>
      </c>
      <c r="L272">
        <f>IF($A272="",NA(),IF($C272="Deckbuilder",3+$F272*0.023,NA()))</f>
      </c>
      <c r="M272">
        <f>IF($A272="",NA(),IF($C272="Traditional",$B272,NA()))</f>
      </c>
      <c r="N272">
        <f>IF($A272="",NA(),IF($C272="Traditional",4+$F272*0.023,NA()))</f>
      </c>
      <c r="O272">
        <f>IF($A272="","",$D272+ROW()/1000000)</f>
      </c>
      <c r="P272" t="str">
        <f>IF(OR($A272="",INDEX(games!$H:$H,ROW())=""),"",INDEX(games!$H:$H,ROW()))</f>
      </c>
      <c r="Q272">
        <f>IF(OR($A272="",$P272&lt;&gt;"Yes"),"",$D272+ROW()/1000000)</f>
      </c>
      <c r="T272">
        <f>IF($Y272="","",INDEX($B$2:$B$1500,$Y272))</f>
      </c>
      <c r="U272">
        <f>IF($Z272="","",INDEX($B$2:$B$1500,$Z272))</f>
      </c>
      <c r="V272">
        <f>IF(OR($T272="",$U272=""),"",$U272-$T272)</f>
      </c>
      <c r="W272" t="str">
        <f>IF(TRIM(INDEX(connections!$A:$A,ROW()))="","",TRIM(INDEX(connections!$A:$A,ROW())))</f>
      </c>
      <c r="X272" t="str">
        <f>IF($W272="","",TRIM(INDEX(connections!$B:$B,ROW())))</f>
      </c>
      <c r="Y272">
        <f>IF($W272="","",IFERROR(MATCH($W272,$A$2:$A$1500,0),""))</f>
      </c>
      <c r="Z272">
        <f>IF($X272="","",IFERROR(MATCH($X272,$A$2:$A$1500,0),""))</f>
      </c>
      <c r="AA272" t="str">
        <f>IF($Y272="","",INDEX($P$2:$P$1500,$Y272))</f>
      </c>
      <c r="AB272" t="str">
        <f>IF($Z272="","",INDEX($P$2:$P$1500,$Z272))</f>
      </c>
      <c r="AC272">
        <f>IF(AND($AA272="Yes",$AB272="Yes"),1,"")</f>
      </c>
      <c r="AD272">
        <f>IF(OR($Y272="",$Z272=""),"",IF(INDEX($C$2:$C$1500,$Y272)=INDEX($C$2:$C$1500,$Z272),0,1))</f>
      </c>
      <c r="AE272">
        <f>IF($AC272&lt;&gt;1,"",IF(AND(INDEX($AG$2:$AG$1500,$Y272)=1,INDEX($AG$2:$AG$1500,$Z272)=1),1,""))</f>
      </c>
      <c r="AG272">
        <f>IF($A272="","",COUNTIFS($W$2:$W$2500,$A272,$AB$2:$AB$2500,"Yes")+COUNTIFS($X$2:$X$2500,$A272,$AA$2:$AA$2500,"Yes"))</f>
      </c>
      <c r="AH272" t="str">
        <f>IF(OR($P272&lt;&gt;"Yes",N($AG272)=0),"",IF(AND($AG272=1,COUNTIFS($W$2:$W$2500,$A272,$AE$2:$AE$2500,1)+COUNTIFS($X$2:$X$2500,$A272,$AE$2:$AE$2500,1)&gt;0),"","Yes"))</f>
      </c>
      <c r="AI272">
        <f>IF($AH272="Yes",$AG272,"")</f>
      </c>
      <c r="AJ272">
        <f>IF($AI272="","",$AI272+ROW()/1000000)</f>
      </c>
      <c r="AK272">
        <f>IF(OR($A272="",$P272="Yes",N($AG272)=0),"",$AG272+ROW()/1000000)</f>
      </c>
      <c r="AL272" t="str">
        <f>IF($A272="","",INDEX(games!$J:$J,ROW())&amp;"")</f>
      </c>
    </row>
    <row r="273">
      <c r="A273" t="str">
        <f>IF(TRIM(INDEX(games!$A:$A,ROW()))="","",TRIM(INDEX(games!$A:$A,ROW())))</f>
      </c>
      <c r="B273">
        <f>IF(OR($A273="",INDEX(games!$B:$B,ROW())=""),"",INDEX(games!$B:$B,ROW()))</f>
      </c>
      <c r="C273" t="str">
        <f>IF(OR($A273="",INDEX(games!$C:$C,ROW())=""),"",INDEX(games!$C:$C,ROW()))</f>
      </c>
      <c r="D273">
        <f>IF($A273="","",COUNTIF($W$2:$W$2500,$A273)+COUNTIF($X$2:$X$2500,$A273))</f>
      </c>
      <c r="E273">
        <f>IF($A273="","",IFERROR(MATCH($C273,$R$2:$R$5,0),0))</f>
      </c>
      <c r="F273">
        <f>IF($A273="","",MOD(ROW(),34))</f>
      </c>
      <c r="G273">
        <f>IF($A273="",NA(),IF($C273="Action",$B273,NA()))</f>
      </c>
      <c r="H273">
        <f>IF($A273="",NA(),IF($C273="Action",1+$F273*0.023,NA()))</f>
      </c>
      <c r="I273">
        <f>IF($A273="",NA(),IF($C273="Strategy",$B273,NA()))</f>
      </c>
      <c r="J273">
        <f>IF($A273="",NA(),IF($C273="Strategy",2+$F273*0.023,NA()))</f>
      </c>
      <c r="K273">
        <f>IF($A273="",NA(),IF($C273="Deckbuilder",$B273,NA()))</f>
      </c>
      <c r="L273">
        <f>IF($A273="",NA(),IF($C273="Deckbuilder",3+$F273*0.023,NA()))</f>
      </c>
      <c r="M273">
        <f>IF($A273="",NA(),IF($C273="Traditional",$B273,NA()))</f>
      </c>
      <c r="N273">
        <f>IF($A273="",NA(),IF($C273="Traditional",4+$F273*0.023,NA()))</f>
      </c>
      <c r="O273">
        <f>IF($A273="","",$D273+ROW()/1000000)</f>
      </c>
      <c r="P273" t="str">
        <f>IF(OR($A273="",INDEX(games!$H:$H,ROW())=""),"",INDEX(games!$H:$H,ROW()))</f>
      </c>
      <c r="Q273">
        <f>IF(OR($A273="",$P273&lt;&gt;"Yes"),"",$D273+ROW()/1000000)</f>
      </c>
      <c r="T273">
        <f>IF($Y273="","",INDEX($B$2:$B$1500,$Y273))</f>
      </c>
      <c r="U273">
        <f>IF($Z273="","",INDEX($B$2:$B$1500,$Z273))</f>
      </c>
      <c r="V273">
        <f>IF(OR($T273="",$U273=""),"",$U273-$T273)</f>
      </c>
      <c r="W273" t="str">
        <f>IF(TRIM(INDEX(connections!$A:$A,ROW()))="","",TRIM(INDEX(connections!$A:$A,ROW())))</f>
      </c>
      <c r="X273" t="str">
        <f>IF($W273="","",TRIM(INDEX(connections!$B:$B,ROW())))</f>
      </c>
      <c r="Y273">
        <f>IF($W273="","",IFERROR(MATCH($W273,$A$2:$A$1500,0),""))</f>
      </c>
      <c r="Z273">
        <f>IF($X273="","",IFERROR(MATCH($X273,$A$2:$A$1500,0),""))</f>
      </c>
      <c r="AA273" t="str">
        <f>IF($Y273="","",INDEX($P$2:$P$1500,$Y273))</f>
      </c>
      <c r="AB273" t="str">
        <f>IF($Z273="","",INDEX($P$2:$P$1500,$Z273))</f>
      </c>
      <c r="AC273">
        <f>IF(AND($AA273="Yes",$AB273="Yes"),1,"")</f>
      </c>
      <c r="AD273">
        <f>IF(OR($Y273="",$Z273=""),"",IF(INDEX($C$2:$C$1500,$Y273)=INDEX($C$2:$C$1500,$Z273),0,1))</f>
      </c>
      <c r="AE273">
        <f>IF($AC273&lt;&gt;1,"",IF(AND(INDEX($AG$2:$AG$1500,$Y273)=1,INDEX($AG$2:$AG$1500,$Z273)=1),1,""))</f>
      </c>
      <c r="AG273">
        <f>IF($A273="","",COUNTIFS($W$2:$W$2500,$A273,$AB$2:$AB$2500,"Yes")+COUNTIFS($X$2:$X$2500,$A273,$AA$2:$AA$2500,"Yes"))</f>
      </c>
      <c r="AH273" t="str">
        <f>IF(OR($P273&lt;&gt;"Yes",N($AG273)=0),"",IF(AND($AG273=1,COUNTIFS($W$2:$W$2500,$A273,$AE$2:$AE$2500,1)+COUNTIFS($X$2:$X$2500,$A273,$AE$2:$AE$2500,1)&gt;0),"","Yes"))</f>
      </c>
      <c r="AI273">
        <f>IF($AH273="Yes",$AG273,"")</f>
      </c>
      <c r="AJ273">
        <f>IF($AI273="","",$AI273+ROW()/1000000)</f>
      </c>
      <c r="AK273">
        <f>IF(OR($A273="",$P273="Yes",N($AG273)=0),"",$AG273+ROW()/1000000)</f>
      </c>
      <c r="AL273" t="str">
        <f>IF($A273="","",INDEX(games!$J:$J,ROW())&amp;"")</f>
      </c>
    </row>
    <row r="274">
      <c r="A274" t="str">
        <f>IF(TRIM(INDEX(games!$A:$A,ROW()))="","",TRIM(INDEX(games!$A:$A,ROW())))</f>
      </c>
      <c r="B274">
        <f>IF(OR($A274="",INDEX(games!$B:$B,ROW())=""),"",INDEX(games!$B:$B,ROW()))</f>
      </c>
      <c r="C274" t="str">
        <f>IF(OR($A274="",INDEX(games!$C:$C,ROW())=""),"",INDEX(games!$C:$C,ROW()))</f>
      </c>
      <c r="D274">
        <f>IF($A274="","",COUNTIF($W$2:$W$2500,$A274)+COUNTIF($X$2:$X$2500,$A274))</f>
      </c>
      <c r="E274">
        <f>IF($A274="","",IFERROR(MATCH($C274,$R$2:$R$5,0),0))</f>
      </c>
      <c r="F274">
        <f>IF($A274="","",MOD(ROW(),34))</f>
      </c>
      <c r="G274">
        <f>IF($A274="",NA(),IF($C274="Action",$B274,NA()))</f>
      </c>
      <c r="H274">
        <f>IF($A274="",NA(),IF($C274="Action",1+$F274*0.023,NA()))</f>
      </c>
      <c r="I274">
        <f>IF($A274="",NA(),IF($C274="Strategy",$B274,NA()))</f>
      </c>
      <c r="J274">
        <f>IF($A274="",NA(),IF($C274="Strategy",2+$F274*0.023,NA()))</f>
      </c>
      <c r="K274">
        <f>IF($A274="",NA(),IF($C274="Deckbuilder",$B274,NA()))</f>
      </c>
      <c r="L274">
        <f>IF($A274="",NA(),IF($C274="Deckbuilder",3+$F274*0.023,NA()))</f>
      </c>
      <c r="M274">
        <f>IF($A274="",NA(),IF($C274="Traditional",$B274,NA()))</f>
      </c>
      <c r="N274">
        <f>IF($A274="",NA(),IF($C274="Traditional",4+$F274*0.023,NA()))</f>
      </c>
      <c r="O274">
        <f>IF($A274="","",$D274+ROW()/1000000)</f>
      </c>
      <c r="P274" t="str">
        <f>IF(OR($A274="",INDEX(games!$H:$H,ROW())=""),"",INDEX(games!$H:$H,ROW()))</f>
      </c>
      <c r="Q274">
        <f>IF(OR($A274="",$P274&lt;&gt;"Yes"),"",$D274+ROW()/1000000)</f>
      </c>
      <c r="T274">
        <f>IF($Y274="","",INDEX($B$2:$B$1500,$Y274))</f>
      </c>
      <c r="U274">
        <f>IF($Z274="","",INDEX($B$2:$B$1500,$Z274))</f>
      </c>
      <c r="V274">
        <f>IF(OR($T274="",$U274=""),"",$U274-$T274)</f>
      </c>
      <c r="W274" t="str">
        <f>IF(TRIM(INDEX(connections!$A:$A,ROW()))="","",TRIM(INDEX(connections!$A:$A,ROW())))</f>
      </c>
      <c r="X274" t="str">
        <f>IF($W274="","",TRIM(INDEX(connections!$B:$B,ROW())))</f>
      </c>
      <c r="Y274">
        <f>IF($W274="","",IFERROR(MATCH($W274,$A$2:$A$1500,0),""))</f>
      </c>
      <c r="Z274">
        <f>IF($X274="","",IFERROR(MATCH($X274,$A$2:$A$1500,0),""))</f>
      </c>
      <c r="AA274" t="str">
        <f>IF($Y274="","",INDEX($P$2:$P$1500,$Y274))</f>
      </c>
      <c r="AB274" t="str">
        <f>IF($Z274="","",INDEX($P$2:$P$1500,$Z274))</f>
      </c>
      <c r="AC274">
        <f>IF(AND($AA274="Yes",$AB274="Yes"),1,"")</f>
      </c>
      <c r="AD274">
        <f>IF(OR($Y274="",$Z274=""),"",IF(INDEX($C$2:$C$1500,$Y274)=INDEX($C$2:$C$1500,$Z274),0,1))</f>
      </c>
      <c r="AE274">
        <f>IF($AC274&lt;&gt;1,"",IF(AND(INDEX($AG$2:$AG$1500,$Y274)=1,INDEX($AG$2:$AG$1500,$Z274)=1),1,""))</f>
      </c>
      <c r="AG274">
        <f>IF($A274="","",COUNTIFS($W$2:$W$2500,$A274,$AB$2:$AB$2500,"Yes")+COUNTIFS($X$2:$X$2500,$A274,$AA$2:$AA$2500,"Yes"))</f>
      </c>
      <c r="AH274" t="str">
        <f>IF(OR($P274&lt;&gt;"Yes",N($AG274)=0),"",IF(AND($AG274=1,COUNTIFS($W$2:$W$2500,$A274,$AE$2:$AE$2500,1)+COUNTIFS($X$2:$X$2500,$A274,$AE$2:$AE$2500,1)&gt;0),"","Yes"))</f>
      </c>
      <c r="AI274">
        <f>IF($AH274="Yes",$AG274,"")</f>
      </c>
      <c r="AJ274">
        <f>IF($AI274="","",$AI274+ROW()/1000000)</f>
      </c>
      <c r="AK274">
        <f>IF(OR($A274="",$P274="Yes",N($AG274)=0),"",$AG274+ROW()/1000000)</f>
      </c>
      <c r="AL274" t="str">
        <f>IF($A274="","",INDEX(games!$J:$J,ROW())&amp;"")</f>
      </c>
    </row>
    <row r="275">
      <c r="A275" t="str">
        <f>IF(TRIM(INDEX(games!$A:$A,ROW()))="","",TRIM(INDEX(games!$A:$A,ROW())))</f>
      </c>
      <c r="B275">
        <f>IF(OR($A275="",INDEX(games!$B:$B,ROW())=""),"",INDEX(games!$B:$B,ROW()))</f>
      </c>
      <c r="C275" t="str">
        <f>IF(OR($A275="",INDEX(games!$C:$C,ROW())=""),"",INDEX(games!$C:$C,ROW()))</f>
      </c>
      <c r="D275">
        <f>IF($A275="","",COUNTIF($W$2:$W$2500,$A275)+COUNTIF($X$2:$X$2500,$A275))</f>
      </c>
      <c r="E275">
        <f>IF($A275="","",IFERROR(MATCH($C275,$R$2:$R$5,0),0))</f>
      </c>
      <c r="F275">
        <f>IF($A275="","",MOD(ROW(),34))</f>
      </c>
      <c r="G275">
        <f>IF($A275="",NA(),IF($C275="Action",$B275,NA()))</f>
      </c>
      <c r="H275">
        <f>IF($A275="",NA(),IF($C275="Action",1+$F275*0.023,NA()))</f>
      </c>
      <c r="I275">
        <f>IF($A275="",NA(),IF($C275="Strategy",$B275,NA()))</f>
      </c>
      <c r="J275">
        <f>IF($A275="",NA(),IF($C275="Strategy",2+$F275*0.023,NA()))</f>
      </c>
      <c r="K275">
        <f>IF($A275="",NA(),IF($C275="Deckbuilder",$B275,NA()))</f>
      </c>
      <c r="L275">
        <f>IF($A275="",NA(),IF($C275="Deckbuilder",3+$F275*0.023,NA()))</f>
      </c>
      <c r="M275">
        <f>IF($A275="",NA(),IF($C275="Traditional",$B275,NA()))</f>
      </c>
      <c r="N275">
        <f>IF($A275="",NA(),IF($C275="Traditional",4+$F275*0.023,NA()))</f>
      </c>
      <c r="O275">
        <f>IF($A275="","",$D275+ROW()/1000000)</f>
      </c>
      <c r="P275" t="str">
        <f>IF(OR($A275="",INDEX(games!$H:$H,ROW())=""),"",INDEX(games!$H:$H,ROW()))</f>
      </c>
      <c r="Q275">
        <f>IF(OR($A275="",$P275&lt;&gt;"Yes"),"",$D275+ROW()/1000000)</f>
      </c>
      <c r="T275">
        <f>IF($Y275="","",INDEX($B$2:$B$1500,$Y275))</f>
      </c>
      <c r="U275">
        <f>IF($Z275="","",INDEX($B$2:$B$1500,$Z275))</f>
      </c>
      <c r="V275">
        <f>IF(OR($T275="",$U275=""),"",$U275-$T275)</f>
      </c>
      <c r="W275" t="str">
        <f>IF(TRIM(INDEX(connections!$A:$A,ROW()))="","",TRIM(INDEX(connections!$A:$A,ROW())))</f>
      </c>
      <c r="X275" t="str">
        <f>IF($W275="","",TRIM(INDEX(connections!$B:$B,ROW())))</f>
      </c>
      <c r="Y275">
        <f>IF($W275="","",IFERROR(MATCH($W275,$A$2:$A$1500,0),""))</f>
      </c>
      <c r="Z275">
        <f>IF($X275="","",IFERROR(MATCH($X275,$A$2:$A$1500,0),""))</f>
      </c>
      <c r="AA275" t="str">
        <f>IF($Y275="","",INDEX($P$2:$P$1500,$Y275))</f>
      </c>
      <c r="AB275" t="str">
        <f>IF($Z275="","",INDEX($P$2:$P$1500,$Z275))</f>
      </c>
      <c r="AC275">
        <f>IF(AND($AA275="Yes",$AB275="Yes"),1,"")</f>
      </c>
      <c r="AD275">
        <f>IF(OR($Y275="",$Z275=""),"",IF(INDEX($C$2:$C$1500,$Y275)=INDEX($C$2:$C$1500,$Z275),0,1))</f>
      </c>
      <c r="AE275">
        <f>IF($AC275&lt;&gt;1,"",IF(AND(INDEX($AG$2:$AG$1500,$Y275)=1,INDEX($AG$2:$AG$1500,$Z275)=1),1,""))</f>
      </c>
      <c r="AG275">
        <f>IF($A275="","",COUNTIFS($W$2:$W$2500,$A275,$AB$2:$AB$2500,"Yes")+COUNTIFS($X$2:$X$2500,$A275,$AA$2:$AA$2500,"Yes"))</f>
      </c>
      <c r="AH275" t="str">
        <f>IF(OR($P275&lt;&gt;"Yes",N($AG275)=0),"",IF(AND($AG275=1,COUNTIFS($W$2:$W$2500,$A275,$AE$2:$AE$2500,1)+COUNTIFS($X$2:$X$2500,$A275,$AE$2:$AE$2500,1)&gt;0),"","Yes"))</f>
      </c>
      <c r="AI275">
        <f>IF($AH275="Yes",$AG275,"")</f>
      </c>
      <c r="AJ275">
        <f>IF($AI275="","",$AI275+ROW()/1000000)</f>
      </c>
      <c r="AK275">
        <f>IF(OR($A275="",$P275="Yes",N($AG275)=0),"",$AG275+ROW()/1000000)</f>
      </c>
      <c r="AL275" t="str">
        <f>IF($A275="","",INDEX(games!$J:$J,ROW())&amp;"")</f>
      </c>
    </row>
    <row r="276">
      <c r="A276" t="str">
        <f>IF(TRIM(INDEX(games!$A:$A,ROW()))="","",TRIM(INDEX(games!$A:$A,ROW())))</f>
      </c>
      <c r="B276">
        <f>IF(OR($A276="",INDEX(games!$B:$B,ROW())=""),"",INDEX(games!$B:$B,ROW()))</f>
      </c>
      <c r="C276" t="str">
        <f>IF(OR($A276="",INDEX(games!$C:$C,ROW())=""),"",INDEX(games!$C:$C,ROW()))</f>
      </c>
      <c r="D276">
        <f>IF($A276="","",COUNTIF($W$2:$W$2500,$A276)+COUNTIF($X$2:$X$2500,$A276))</f>
      </c>
      <c r="E276">
        <f>IF($A276="","",IFERROR(MATCH($C276,$R$2:$R$5,0),0))</f>
      </c>
      <c r="F276">
        <f>IF($A276="","",MOD(ROW(),34))</f>
      </c>
      <c r="G276">
        <f>IF($A276="",NA(),IF($C276="Action",$B276,NA()))</f>
      </c>
      <c r="H276">
        <f>IF($A276="",NA(),IF($C276="Action",1+$F276*0.023,NA()))</f>
      </c>
      <c r="I276">
        <f>IF($A276="",NA(),IF($C276="Strategy",$B276,NA()))</f>
      </c>
      <c r="J276">
        <f>IF($A276="",NA(),IF($C276="Strategy",2+$F276*0.023,NA()))</f>
      </c>
      <c r="K276">
        <f>IF($A276="",NA(),IF($C276="Deckbuilder",$B276,NA()))</f>
      </c>
      <c r="L276">
        <f>IF($A276="",NA(),IF($C276="Deckbuilder",3+$F276*0.023,NA()))</f>
      </c>
      <c r="M276">
        <f>IF($A276="",NA(),IF($C276="Traditional",$B276,NA()))</f>
      </c>
      <c r="N276">
        <f>IF($A276="",NA(),IF($C276="Traditional",4+$F276*0.023,NA()))</f>
      </c>
      <c r="O276">
        <f>IF($A276="","",$D276+ROW()/1000000)</f>
      </c>
      <c r="P276" t="str">
        <f>IF(OR($A276="",INDEX(games!$H:$H,ROW())=""),"",INDEX(games!$H:$H,ROW()))</f>
      </c>
      <c r="Q276">
        <f>IF(OR($A276="",$P276&lt;&gt;"Yes"),"",$D276+ROW()/1000000)</f>
      </c>
      <c r="T276">
        <f>IF($Y276="","",INDEX($B$2:$B$1500,$Y276))</f>
      </c>
      <c r="U276">
        <f>IF($Z276="","",INDEX($B$2:$B$1500,$Z276))</f>
      </c>
      <c r="V276">
        <f>IF(OR($T276="",$U276=""),"",$U276-$T276)</f>
      </c>
      <c r="W276" t="str">
        <f>IF(TRIM(INDEX(connections!$A:$A,ROW()))="","",TRIM(INDEX(connections!$A:$A,ROW())))</f>
      </c>
      <c r="X276" t="str">
        <f>IF($W276="","",TRIM(INDEX(connections!$B:$B,ROW())))</f>
      </c>
      <c r="Y276">
        <f>IF($W276="","",IFERROR(MATCH($W276,$A$2:$A$1500,0),""))</f>
      </c>
      <c r="Z276">
        <f>IF($X276="","",IFERROR(MATCH($X276,$A$2:$A$1500,0),""))</f>
      </c>
      <c r="AA276" t="str">
        <f>IF($Y276="","",INDEX($P$2:$P$1500,$Y276))</f>
      </c>
      <c r="AB276" t="str">
        <f>IF($Z276="","",INDEX($P$2:$P$1500,$Z276))</f>
      </c>
      <c r="AC276">
        <f>IF(AND($AA276="Yes",$AB276="Yes"),1,"")</f>
      </c>
      <c r="AD276">
        <f>IF(OR($Y276="",$Z276=""),"",IF(INDEX($C$2:$C$1500,$Y276)=INDEX($C$2:$C$1500,$Z276),0,1))</f>
      </c>
      <c r="AE276">
        <f>IF($AC276&lt;&gt;1,"",IF(AND(INDEX($AG$2:$AG$1500,$Y276)=1,INDEX($AG$2:$AG$1500,$Z276)=1),1,""))</f>
      </c>
      <c r="AG276">
        <f>IF($A276="","",COUNTIFS($W$2:$W$2500,$A276,$AB$2:$AB$2500,"Yes")+COUNTIFS($X$2:$X$2500,$A276,$AA$2:$AA$2500,"Yes"))</f>
      </c>
      <c r="AH276" t="str">
        <f>IF(OR($P276&lt;&gt;"Yes",N($AG276)=0),"",IF(AND($AG276=1,COUNTIFS($W$2:$W$2500,$A276,$AE$2:$AE$2500,1)+COUNTIFS($X$2:$X$2500,$A276,$AE$2:$AE$2500,1)&gt;0),"","Yes"))</f>
      </c>
      <c r="AI276">
        <f>IF($AH276="Yes",$AG276,"")</f>
      </c>
      <c r="AJ276">
        <f>IF($AI276="","",$AI276+ROW()/1000000)</f>
      </c>
      <c r="AK276">
        <f>IF(OR($A276="",$P276="Yes",N($AG276)=0),"",$AG276+ROW()/1000000)</f>
      </c>
      <c r="AL276" t="str">
        <f>IF($A276="","",INDEX(games!$J:$J,ROW())&amp;"")</f>
      </c>
    </row>
    <row r="277">
      <c r="A277" t="str">
        <f>IF(TRIM(INDEX(games!$A:$A,ROW()))="","",TRIM(INDEX(games!$A:$A,ROW())))</f>
      </c>
      <c r="B277">
        <f>IF(OR($A277="",INDEX(games!$B:$B,ROW())=""),"",INDEX(games!$B:$B,ROW()))</f>
      </c>
      <c r="C277" t="str">
        <f>IF(OR($A277="",INDEX(games!$C:$C,ROW())=""),"",INDEX(games!$C:$C,ROW()))</f>
      </c>
      <c r="D277">
        <f>IF($A277="","",COUNTIF($W$2:$W$2500,$A277)+COUNTIF($X$2:$X$2500,$A277))</f>
      </c>
      <c r="E277">
        <f>IF($A277="","",IFERROR(MATCH($C277,$R$2:$R$5,0),0))</f>
      </c>
      <c r="F277">
        <f>IF($A277="","",MOD(ROW(),34))</f>
      </c>
      <c r="G277">
        <f>IF($A277="",NA(),IF($C277="Action",$B277,NA()))</f>
      </c>
      <c r="H277">
        <f>IF($A277="",NA(),IF($C277="Action",1+$F277*0.023,NA()))</f>
      </c>
      <c r="I277">
        <f>IF($A277="",NA(),IF($C277="Strategy",$B277,NA()))</f>
      </c>
      <c r="J277">
        <f>IF($A277="",NA(),IF($C277="Strategy",2+$F277*0.023,NA()))</f>
      </c>
      <c r="K277">
        <f>IF($A277="",NA(),IF($C277="Deckbuilder",$B277,NA()))</f>
      </c>
      <c r="L277">
        <f>IF($A277="",NA(),IF($C277="Deckbuilder",3+$F277*0.023,NA()))</f>
      </c>
      <c r="M277">
        <f>IF($A277="",NA(),IF($C277="Traditional",$B277,NA()))</f>
      </c>
      <c r="N277">
        <f>IF($A277="",NA(),IF($C277="Traditional",4+$F277*0.023,NA()))</f>
      </c>
      <c r="O277">
        <f>IF($A277="","",$D277+ROW()/1000000)</f>
      </c>
      <c r="P277" t="str">
        <f>IF(OR($A277="",INDEX(games!$H:$H,ROW())=""),"",INDEX(games!$H:$H,ROW()))</f>
      </c>
      <c r="Q277">
        <f>IF(OR($A277="",$P277&lt;&gt;"Yes"),"",$D277+ROW()/1000000)</f>
      </c>
      <c r="T277">
        <f>IF($Y277="","",INDEX($B$2:$B$1500,$Y277))</f>
      </c>
      <c r="U277">
        <f>IF($Z277="","",INDEX($B$2:$B$1500,$Z277))</f>
      </c>
      <c r="V277">
        <f>IF(OR($T277="",$U277=""),"",$U277-$T277)</f>
      </c>
      <c r="W277" t="str">
        <f>IF(TRIM(INDEX(connections!$A:$A,ROW()))="","",TRIM(INDEX(connections!$A:$A,ROW())))</f>
      </c>
      <c r="X277" t="str">
        <f>IF($W277="","",TRIM(INDEX(connections!$B:$B,ROW())))</f>
      </c>
      <c r="Y277">
        <f>IF($W277="","",IFERROR(MATCH($W277,$A$2:$A$1500,0),""))</f>
      </c>
      <c r="Z277">
        <f>IF($X277="","",IFERROR(MATCH($X277,$A$2:$A$1500,0),""))</f>
      </c>
      <c r="AA277" t="str">
        <f>IF($Y277="","",INDEX($P$2:$P$1500,$Y277))</f>
      </c>
      <c r="AB277" t="str">
        <f>IF($Z277="","",INDEX($P$2:$P$1500,$Z277))</f>
      </c>
      <c r="AC277">
        <f>IF(AND($AA277="Yes",$AB277="Yes"),1,"")</f>
      </c>
      <c r="AD277">
        <f>IF(OR($Y277="",$Z277=""),"",IF(INDEX($C$2:$C$1500,$Y277)=INDEX($C$2:$C$1500,$Z277),0,1))</f>
      </c>
      <c r="AE277">
        <f>IF($AC277&lt;&gt;1,"",IF(AND(INDEX($AG$2:$AG$1500,$Y277)=1,INDEX($AG$2:$AG$1500,$Z277)=1),1,""))</f>
      </c>
      <c r="AG277">
        <f>IF($A277="","",COUNTIFS($W$2:$W$2500,$A277,$AB$2:$AB$2500,"Yes")+COUNTIFS($X$2:$X$2500,$A277,$AA$2:$AA$2500,"Yes"))</f>
      </c>
      <c r="AH277" t="str">
        <f>IF(OR($P277&lt;&gt;"Yes",N($AG277)=0),"",IF(AND($AG277=1,COUNTIFS($W$2:$W$2500,$A277,$AE$2:$AE$2500,1)+COUNTIFS($X$2:$X$2500,$A277,$AE$2:$AE$2500,1)&gt;0),"","Yes"))</f>
      </c>
      <c r="AI277">
        <f>IF($AH277="Yes",$AG277,"")</f>
      </c>
      <c r="AJ277">
        <f>IF($AI277="","",$AI277+ROW()/1000000)</f>
      </c>
      <c r="AK277">
        <f>IF(OR($A277="",$P277="Yes",N($AG277)=0),"",$AG277+ROW()/1000000)</f>
      </c>
      <c r="AL277" t="str">
        <f>IF($A277="","",INDEX(games!$J:$J,ROW())&amp;"")</f>
      </c>
    </row>
    <row r="278">
      <c r="A278" t="str">
        <f>IF(TRIM(INDEX(games!$A:$A,ROW()))="","",TRIM(INDEX(games!$A:$A,ROW())))</f>
      </c>
      <c r="B278">
        <f>IF(OR($A278="",INDEX(games!$B:$B,ROW())=""),"",INDEX(games!$B:$B,ROW()))</f>
      </c>
      <c r="C278" t="str">
        <f>IF(OR($A278="",INDEX(games!$C:$C,ROW())=""),"",INDEX(games!$C:$C,ROW()))</f>
      </c>
      <c r="D278">
        <f>IF($A278="","",COUNTIF($W$2:$W$2500,$A278)+COUNTIF($X$2:$X$2500,$A278))</f>
      </c>
      <c r="E278">
        <f>IF($A278="","",IFERROR(MATCH($C278,$R$2:$R$5,0),0))</f>
      </c>
      <c r="F278">
        <f>IF($A278="","",MOD(ROW(),34))</f>
      </c>
      <c r="G278">
        <f>IF($A278="",NA(),IF($C278="Action",$B278,NA()))</f>
      </c>
      <c r="H278">
        <f>IF($A278="",NA(),IF($C278="Action",1+$F278*0.023,NA()))</f>
      </c>
      <c r="I278">
        <f>IF($A278="",NA(),IF($C278="Strategy",$B278,NA()))</f>
      </c>
      <c r="J278">
        <f>IF($A278="",NA(),IF($C278="Strategy",2+$F278*0.023,NA()))</f>
      </c>
      <c r="K278">
        <f>IF($A278="",NA(),IF($C278="Deckbuilder",$B278,NA()))</f>
      </c>
      <c r="L278">
        <f>IF($A278="",NA(),IF($C278="Deckbuilder",3+$F278*0.023,NA()))</f>
      </c>
      <c r="M278">
        <f>IF($A278="",NA(),IF($C278="Traditional",$B278,NA()))</f>
      </c>
      <c r="N278">
        <f>IF($A278="",NA(),IF($C278="Traditional",4+$F278*0.023,NA()))</f>
      </c>
      <c r="O278">
        <f>IF($A278="","",$D278+ROW()/1000000)</f>
      </c>
      <c r="P278" t="str">
        <f>IF(OR($A278="",INDEX(games!$H:$H,ROW())=""),"",INDEX(games!$H:$H,ROW()))</f>
      </c>
      <c r="Q278">
        <f>IF(OR($A278="",$P278&lt;&gt;"Yes"),"",$D278+ROW()/1000000)</f>
      </c>
      <c r="T278">
        <f>IF($Y278="","",INDEX($B$2:$B$1500,$Y278))</f>
      </c>
      <c r="U278">
        <f>IF($Z278="","",INDEX($B$2:$B$1500,$Z278))</f>
      </c>
      <c r="V278">
        <f>IF(OR($T278="",$U278=""),"",$U278-$T278)</f>
      </c>
      <c r="W278" t="str">
        <f>IF(TRIM(INDEX(connections!$A:$A,ROW()))="","",TRIM(INDEX(connections!$A:$A,ROW())))</f>
      </c>
      <c r="X278" t="str">
        <f>IF($W278="","",TRIM(INDEX(connections!$B:$B,ROW())))</f>
      </c>
      <c r="Y278">
        <f>IF($W278="","",IFERROR(MATCH($W278,$A$2:$A$1500,0),""))</f>
      </c>
      <c r="Z278">
        <f>IF($X278="","",IFERROR(MATCH($X278,$A$2:$A$1500,0),""))</f>
      </c>
      <c r="AA278" t="str">
        <f>IF($Y278="","",INDEX($P$2:$P$1500,$Y278))</f>
      </c>
      <c r="AB278" t="str">
        <f>IF($Z278="","",INDEX($P$2:$P$1500,$Z278))</f>
      </c>
      <c r="AC278">
        <f>IF(AND($AA278="Yes",$AB278="Yes"),1,"")</f>
      </c>
      <c r="AD278">
        <f>IF(OR($Y278="",$Z278=""),"",IF(INDEX($C$2:$C$1500,$Y278)=INDEX($C$2:$C$1500,$Z278),0,1))</f>
      </c>
      <c r="AE278">
        <f>IF($AC278&lt;&gt;1,"",IF(AND(INDEX($AG$2:$AG$1500,$Y278)=1,INDEX($AG$2:$AG$1500,$Z278)=1),1,""))</f>
      </c>
      <c r="AG278">
        <f>IF($A278="","",COUNTIFS($W$2:$W$2500,$A278,$AB$2:$AB$2500,"Yes")+COUNTIFS($X$2:$X$2500,$A278,$AA$2:$AA$2500,"Yes"))</f>
      </c>
      <c r="AH278" t="str">
        <f>IF(OR($P278&lt;&gt;"Yes",N($AG278)=0),"",IF(AND($AG278=1,COUNTIFS($W$2:$W$2500,$A278,$AE$2:$AE$2500,1)+COUNTIFS($X$2:$X$2500,$A278,$AE$2:$AE$2500,1)&gt;0),"","Yes"))</f>
      </c>
      <c r="AI278">
        <f>IF($AH278="Yes",$AG278,"")</f>
      </c>
      <c r="AJ278">
        <f>IF($AI278="","",$AI278+ROW()/1000000)</f>
      </c>
      <c r="AK278">
        <f>IF(OR($A278="",$P278="Yes",N($AG278)=0),"",$AG278+ROW()/1000000)</f>
      </c>
      <c r="AL278" t="str">
        <f>IF($A278="","",INDEX(games!$J:$J,ROW())&amp;"")</f>
      </c>
    </row>
    <row r="279">
      <c r="A279" t="str">
        <f>IF(TRIM(INDEX(games!$A:$A,ROW()))="","",TRIM(INDEX(games!$A:$A,ROW())))</f>
      </c>
      <c r="B279">
        <f>IF(OR($A279="",INDEX(games!$B:$B,ROW())=""),"",INDEX(games!$B:$B,ROW()))</f>
      </c>
      <c r="C279" t="str">
        <f>IF(OR($A279="",INDEX(games!$C:$C,ROW())=""),"",INDEX(games!$C:$C,ROW()))</f>
      </c>
      <c r="D279">
        <f>IF($A279="","",COUNTIF($W$2:$W$2500,$A279)+COUNTIF($X$2:$X$2500,$A279))</f>
      </c>
      <c r="E279">
        <f>IF($A279="","",IFERROR(MATCH($C279,$R$2:$R$5,0),0))</f>
      </c>
      <c r="F279">
        <f>IF($A279="","",MOD(ROW(),34))</f>
      </c>
      <c r="G279">
        <f>IF($A279="",NA(),IF($C279="Action",$B279,NA()))</f>
      </c>
      <c r="H279">
        <f>IF($A279="",NA(),IF($C279="Action",1+$F279*0.023,NA()))</f>
      </c>
      <c r="I279">
        <f>IF($A279="",NA(),IF($C279="Strategy",$B279,NA()))</f>
      </c>
      <c r="J279">
        <f>IF($A279="",NA(),IF($C279="Strategy",2+$F279*0.023,NA()))</f>
      </c>
      <c r="K279">
        <f>IF($A279="",NA(),IF($C279="Deckbuilder",$B279,NA()))</f>
      </c>
      <c r="L279">
        <f>IF($A279="",NA(),IF($C279="Deckbuilder",3+$F279*0.023,NA()))</f>
      </c>
      <c r="M279">
        <f>IF($A279="",NA(),IF($C279="Traditional",$B279,NA()))</f>
      </c>
      <c r="N279">
        <f>IF($A279="",NA(),IF($C279="Traditional",4+$F279*0.023,NA()))</f>
      </c>
      <c r="O279">
        <f>IF($A279="","",$D279+ROW()/1000000)</f>
      </c>
      <c r="P279" t="str">
        <f>IF(OR($A279="",INDEX(games!$H:$H,ROW())=""),"",INDEX(games!$H:$H,ROW()))</f>
      </c>
      <c r="Q279">
        <f>IF(OR($A279="",$P279&lt;&gt;"Yes"),"",$D279+ROW()/1000000)</f>
      </c>
      <c r="T279">
        <f>IF($Y279="","",INDEX($B$2:$B$1500,$Y279))</f>
      </c>
      <c r="U279">
        <f>IF($Z279="","",INDEX($B$2:$B$1500,$Z279))</f>
      </c>
      <c r="V279">
        <f>IF(OR($T279="",$U279=""),"",$U279-$T279)</f>
      </c>
      <c r="W279" t="str">
        <f>IF(TRIM(INDEX(connections!$A:$A,ROW()))="","",TRIM(INDEX(connections!$A:$A,ROW())))</f>
      </c>
      <c r="X279" t="str">
        <f>IF($W279="","",TRIM(INDEX(connections!$B:$B,ROW())))</f>
      </c>
      <c r="Y279">
        <f>IF($W279="","",IFERROR(MATCH($W279,$A$2:$A$1500,0),""))</f>
      </c>
      <c r="Z279">
        <f>IF($X279="","",IFERROR(MATCH($X279,$A$2:$A$1500,0),""))</f>
      </c>
      <c r="AA279" t="str">
        <f>IF($Y279="","",INDEX($P$2:$P$1500,$Y279))</f>
      </c>
      <c r="AB279" t="str">
        <f>IF($Z279="","",INDEX($P$2:$P$1500,$Z279))</f>
      </c>
      <c r="AC279">
        <f>IF(AND($AA279="Yes",$AB279="Yes"),1,"")</f>
      </c>
      <c r="AD279">
        <f>IF(OR($Y279="",$Z279=""),"",IF(INDEX($C$2:$C$1500,$Y279)=INDEX($C$2:$C$1500,$Z279),0,1))</f>
      </c>
      <c r="AE279">
        <f>IF($AC279&lt;&gt;1,"",IF(AND(INDEX($AG$2:$AG$1500,$Y279)=1,INDEX($AG$2:$AG$1500,$Z279)=1),1,""))</f>
      </c>
      <c r="AG279">
        <f>IF($A279="","",COUNTIFS($W$2:$W$2500,$A279,$AB$2:$AB$2500,"Yes")+COUNTIFS($X$2:$X$2500,$A279,$AA$2:$AA$2500,"Yes"))</f>
      </c>
      <c r="AH279" t="str">
        <f>IF(OR($P279&lt;&gt;"Yes",N($AG279)=0),"",IF(AND($AG279=1,COUNTIFS($W$2:$W$2500,$A279,$AE$2:$AE$2500,1)+COUNTIFS($X$2:$X$2500,$A279,$AE$2:$AE$2500,1)&gt;0),"","Yes"))</f>
      </c>
      <c r="AI279">
        <f>IF($AH279="Yes",$AG279,"")</f>
      </c>
      <c r="AJ279">
        <f>IF($AI279="","",$AI279+ROW()/1000000)</f>
      </c>
      <c r="AK279">
        <f>IF(OR($A279="",$P279="Yes",N($AG279)=0),"",$AG279+ROW()/1000000)</f>
      </c>
      <c r="AL279" t="str">
        <f>IF($A279="","",INDEX(games!$J:$J,ROW())&amp;"")</f>
      </c>
    </row>
    <row r="280">
      <c r="A280" t="str">
        <f>IF(TRIM(INDEX(games!$A:$A,ROW()))="","",TRIM(INDEX(games!$A:$A,ROW())))</f>
      </c>
      <c r="B280">
        <f>IF(OR($A280="",INDEX(games!$B:$B,ROW())=""),"",INDEX(games!$B:$B,ROW()))</f>
      </c>
      <c r="C280" t="str">
        <f>IF(OR($A280="",INDEX(games!$C:$C,ROW())=""),"",INDEX(games!$C:$C,ROW()))</f>
      </c>
      <c r="D280">
        <f>IF($A280="","",COUNTIF($W$2:$W$2500,$A280)+COUNTIF($X$2:$X$2500,$A280))</f>
      </c>
      <c r="E280">
        <f>IF($A280="","",IFERROR(MATCH($C280,$R$2:$R$5,0),0))</f>
      </c>
      <c r="F280">
        <f>IF($A280="","",MOD(ROW(),34))</f>
      </c>
      <c r="G280">
        <f>IF($A280="",NA(),IF($C280="Action",$B280,NA()))</f>
      </c>
      <c r="H280">
        <f>IF($A280="",NA(),IF($C280="Action",1+$F280*0.023,NA()))</f>
      </c>
      <c r="I280">
        <f>IF($A280="",NA(),IF($C280="Strategy",$B280,NA()))</f>
      </c>
      <c r="J280">
        <f>IF($A280="",NA(),IF($C280="Strategy",2+$F280*0.023,NA()))</f>
      </c>
      <c r="K280">
        <f>IF($A280="",NA(),IF($C280="Deckbuilder",$B280,NA()))</f>
      </c>
      <c r="L280">
        <f>IF($A280="",NA(),IF($C280="Deckbuilder",3+$F280*0.023,NA()))</f>
      </c>
      <c r="M280">
        <f>IF($A280="",NA(),IF($C280="Traditional",$B280,NA()))</f>
      </c>
      <c r="N280">
        <f>IF($A280="",NA(),IF($C280="Traditional",4+$F280*0.023,NA()))</f>
      </c>
      <c r="O280">
        <f>IF($A280="","",$D280+ROW()/1000000)</f>
      </c>
      <c r="P280" t="str">
        <f>IF(OR($A280="",INDEX(games!$H:$H,ROW())=""),"",INDEX(games!$H:$H,ROW()))</f>
      </c>
      <c r="Q280">
        <f>IF(OR($A280="",$P280&lt;&gt;"Yes"),"",$D280+ROW()/1000000)</f>
      </c>
      <c r="T280">
        <f>IF($Y280="","",INDEX($B$2:$B$1500,$Y280))</f>
      </c>
      <c r="U280">
        <f>IF($Z280="","",INDEX($B$2:$B$1500,$Z280))</f>
      </c>
      <c r="V280">
        <f>IF(OR($T280="",$U280=""),"",$U280-$T280)</f>
      </c>
      <c r="W280" t="str">
        <f>IF(TRIM(INDEX(connections!$A:$A,ROW()))="","",TRIM(INDEX(connections!$A:$A,ROW())))</f>
      </c>
      <c r="X280" t="str">
        <f>IF($W280="","",TRIM(INDEX(connections!$B:$B,ROW())))</f>
      </c>
      <c r="Y280">
        <f>IF($W280="","",IFERROR(MATCH($W280,$A$2:$A$1500,0),""))</f>
      </c>
      <c r="Z280">
        <f>IF($X280="","",IFERROR(MATCH($X280,$A$2:$A$1500,0),""))</f>
      </c>
      <c r="AA280" t="str">
        <f>IF($Y280="","",INDEX($P$2:$P$1500,$Y280))</f>
      </c>
      <c r="AB280" t="str">
        <f>IF($Z280="","",INDEX($P$2:$P$1500,$Z280))</f>
      </c>
      <c r="AC280">
        <f>IF(AND($AA280="Yes",$AB280="Yes"),1,"")</f>
      </c>
      <c r="AD280">
        <f>IF(OR($Y280="",$Z280=""),"",IF(INDEX($C$2:$C$1500,$Y280)=INDEX($C$2:$C$1500,$Z280),0,1))</f>
      </c>
      <c r="AE280">
        <f>IF($AC280&lt;&gt;1,"",IF(AND(INDEX($AG$2:$AG$1500,$Y280)=1,INDEX($AG$2:$AG$1500,$Z280)=1),1,""))</f>
      </c>
      <c r="AG280">
        <f>IF($A280="","",COUNTIFS($W$2:$W$2500,$A280,$AB$2:$AB$2500,"Yes")+COUNTIFS($X$2:$X$2500,$A280,$AA$2:$AA$2500,"Yes"))</f>
      </c>
      <c r="AH280" t="str">
        <f>IF(OR($P280&lt;&gt;"Yes",N($AG280)=0),"",IF(AND($AG280=1,COUNTIFS($W$2:$W$2500,$A280,$AE$2:$AE$2500,1)+COUNTIFS($X$2:$X$2500,$A280,$AE$2:$AE$2500,1)&gt;0),"","Yes"))</f>
      </c>
      <c r="AI280">
        <f>IF($AH280="Yes",$AG280,"")</f>
      </c>
      <c r="AJ280">
        <f>IF($AI280="","",$AI280+ROW()/1000000)</f>
      </c>
      <c r="AK280">
        <f>IF(OR($A280="",$P280="Yes",N($AG280)=0),"",$AG280+ROW()/1000000)</f>
      </c>
      <c r="AL280" t="str">
        <f>IF($A280="","",INDEX(games!$J:$J,ROW())&amp;"")</f>
      </c>
    </row>
    <row r="281">
      <c r="A281" t="str">
        <f>IF(TRIM(INDEX(games!$A:$A,ROW()))="","",TRIM(INDEX(games!$A:$A,ROW())))</f>
      </c>
      <c r="B281">
        <f>IF(OR($A281="",INDEX(games!$B:$B,ROW())=""),"",INDEX(games!$B:$B,ROW()))</f>
      </c>
      <c r="C281" t="str">
        <f>IF(OR($A281="",INDEX(games!$C:$C,ROW())=""),"",INDEX(games!$C:$C,ROW()))</f>
      </c>
      <c r="D281">
        <f>IF($A281="","",COUNTIF($W$2:$W$2500,$A281)+COUNTIF($X$2:$X$2500,$A281))</f>
      </c>
      <c r="E281">
        <f>IF($A281="","",IFERROR(MATCH($C281,$R$2:$R$5,0),0))</f>
      </c>
      <c r="F281">
        <f>IF($A281="","",MOD(ROW(),34))</f>
      </c>
      <c r="G281">
        <f>IF($A281="",NA(),IF($C281="Action",$B281,NA()))</f>
      </c>
      <c r="H281">
        <f>IF($A281="",NA(),IF($C281="Action",1+$F281*0.023,NA()))</f>
      </c>
      <c r="I281">
        <f>IF($A281="",NA(),IF($C281="Strategy",$B281,NA()))</f>
      </c>
      <c r="J281">
        <f>IF($A281="",NA(),IF($C281="Strategy",2+$F281*0.023,NA()))</f>
      </c>
      <c r="K281">
        <f>IF($A281="",NA(),IF($C281="Deckbuilder",$B281,NA()))</f>
      </c>
      <c r="L281">
        <f>IF($A281="",NA(),IF($C281="Deckbuilder",3+$F281*0.023,NA()))</f>
      </c>
      <c r="M281">
        <f>IF($A281="",NA(),IF($C281="Traditional",$B281,NA()))</f>
      </c>
      <c r="N281">
        <f>IF($A281="",NA(),IF($C281="Traditional",4+$F281*0.023,NA()))</f>
      </c>
      <c r="O281">
        <f>IF($A281="","",$D281+ROW()/1000000)</f>
      </c>
      <c r="P281" t="str">
        <f>IF(OR($A281="",INDEX(games!$H:$H,ROW())=""),"",INDEX(games!$H:$H,ROW()))</f>
      </c>
      <c r="Q281">
        <f>IF(OR($A281="",$P281&lt;&gt;"Yes"),"",$D281+ROW()/1000000)</f>
      </c>
      <c r="T281">
        <f>IF($Y281="","",INDEX($B$2:$B$1500,$Y281))</f>
      </c>
      <c r="U281">
        <f>IF($Z281="","",INDEX($B$2:$B$1500,$Z281))</f>
      </c>
      <c r="V281">
        <f>IF(OR($T281="",$U281=""),"",$U281-$T281)</f>
      </c>
      <c r="W281" t="str">
        <f>IF(TRIM(INDEX(connections!$A:$A,ROW()))="","",TRIM(INDEX(connections!$A:$A,ROW())))</f>
      </c>
      <c r="X281" t="str">
        <f>IF($W281="","",TRIM(INDEX(connections!$B:$B,ROW())))</f>
      </c>
      <c r="Y281">
        <f>IF($W281="","",IFERROR(MATCH($W281,$A$2:$A$1500,0),""))</f>
      </c>
      <c r="Z281">
        <f>IF($X281="","",IFERROR(MATCH($X281,$A$2:$A$1500,0),""))</f>
      </c>
      <c r="AA281" t="str">
        <f>IF($Y281="","",INDEX($P$2:$P$1500,$Y281))</f>
      </c>
      <c r="AB281" t="str">
        <f>IF($Z281="","",INDEX($P$2:$P$1500,$Z281))</f>
      </c>
      <c r="AC281">
        <f>IF(AND($AA281="Yes",$AB281="Yes"),1,"")</f>
      </c>
      <c r="AD281">
        <f>IF(OR($Y281="",$Z281=""),"",IF(INDEX($C$2:$C$1500,$Y281)=INDEX($C$2:$C$1500,$Z281),0,1))</f>
      </c>
      <c r="AE281">
        <f>IF($AC281&lt;&gt;1,"",IF(AND(INDEX($AG$2:$AG$1500,$Y281)=1,INDEX($AG$2:$AG$1500,$Z281)=1),1,""))</f>
      </c>
      <c r="AG281">
        <f>IF($A281="","",COUNTIFS($W$2:$W$2500,$A281,$AB$2:$AB$2500,"Yes")+COUNTIFS($X$2:$X$2500,$A281,$AA$2:$AA$2500,"Yes"))</f>
      </c>
      <c r="AH281" t="str">
        <f>IF(OR($P281&lt;&gt;"Yes",N($AG281)=0),"",IF(AND($AG281=1,COUNTIFS($W$2:$W$2500,$A281,$AE$2:$AE$2500,1)+COUNTIFS($X$2:$X$2500,$A281,$AE$2:$AE$2500,1)&gt;0),"","Yes"))</f>
      </c>
      <c r="AI281">
        <f>IF($AH281="Yes",$AG281,"")</f>
      </c>
      <c r="AJ281">
        <f>IF($AI281="","",$AI281+ROW()/1000000)</f>
      </c>
      <c r="AK281">
        <f>IF(OR($A281="",$P281="Yes",N($AG281)=0),"",$AG281+ROW()/1000000)</f>
      </c>
      <c r="AL281" t="str">
        <f>IF($A281="","",INDEX(games!$J:$J,ROW())&amp;"")</f>
      </c>
    </row>
    <row r="282">
      <c r="A282" t="str">
        <f>IF(TRIM(INDEX(games!$A:$A,ROW()))="","",TRIM(INDEX(games!$A:$A,ROW())))</f>
      </c>
      <c r="B282">
        <f>IF(OR($A282="",INDEX(games!$B:$B,ROW())=""),"",INDEX(games!$B:$B,ROW()))</f>
      </c>
      <c r="C282" t="str">
        <f>IF(OR($A282="",INDEX(games!$C:$C,ROW())=""),"",INDEX(games!$C:$C,ROW()))</f>
      </c>
      <c r="D282">
        <f>IF($A282="","",COUNTIF($W$2:$W$2500,$A282)+COUNTIF($X$2:$X$2500,$A282))</f>
      </c>
      <c r="E282">
        <f>IF($A282="","",IFERROR(MATCH($C282,$R$2:$R$5,0),0))</f>
      </c>
      <c r="F282">
        <f>IF($A282="","",MOD(ROW(),34))</f>
      </c>
      <c r="G282">
        <f>IF($A282="",NA(),IF($C282="Action",$B282,NA()))</f>
      </c>
      <c r="H282">
        <f>IF($A282="",NA(),IF($C282="Action",1+$F282*0.023,NA()))</f>
      </c>
      <c r="I282">
        <f>IF($A282="",NA(),IF($C282="Strategy",$B282,NA()))</f>
      </c>
      <c r="J282">
        <f>IF($A282="",NA(),IF($C282="Strategy",2+$F282*0.023,NA()))</f>
      </c>
      <c r="K282">
        <f>IF($A282="",NA(),IF($C282="Deckbuilder",$B282,NA()))</f>
      </c>
      <c r="L282">
        <f>IF($A282="",NA(),IF($C282="Deckbuilder",3+$F282*0.023,NA()))</f>
      </c>
      <c r="M282">
        <f>IF($A282="",NA(),IF($C282="Traditional",$B282,NA()))</f>
      </c>
      <c r="N282">
        <f>IF($A282="",NA(),IF($C282="Traditional",4+$F282*0.023,NA()))</f>
      </c>
      <c r="O282">
        <f>IF($A282="","",$D282+ROW()/1000000)</f>
      </c>
      <c r="P282" t="str">
        <f>IF(OR($A282="",INDEX(games!$H:$H,ROW())=""),"",INDEX(games!$H:$H,ROW()))</f>
      </c>
      <c r="Q282">
        <f>IF(OR($A282="",$P282&lt;&gt;"Yes"),"",$D282+ROW()/1000000)</f>
      </c>
      <c r="T282">
        <f>IF($Y282="","",INDEX($B$2:$B$1500,$Y282))</f>
      </c>
      <c r="U282">
        <f>IF($Z282="","",INDEX($B$2:$B$1500,$Z282))</f>
      </c>
      <c r="V282">
        <f>IF(OR($T282="",$U282=""),"",$U282-$T282)</f>
      </c>
      <c r="W282" t="str">
        <f>IF(TRIM(INDEX(connections!$A:$A,ROW()))="","",TRIM(INDEX(connections!$A:$A,ROW())))</f>
      </c>
      <c r="X282" t="str">
        <f>IF($W282="","",TRIM(INDEX(connections!$B:$B,ROW())))</f>
      </c>
      <c r="Y282">
        <f>IF($W282="","",IFERROR(MATCH($W282,$A$2:$A$1500,0),""))</f>
      </c>
      <c r="Z282">
        <f>IF($X282="","",IFERROR(MATCH($X282,$A$2:$A$1500,0),""))</f>
      </c>
      <c r="AA282" t="str">
        <f>IF($Y282="","",INDEX($P$2:$P$1500,$Y282))</f>
      </c>
      <c r="AB282" t="str">
        <f>IF($Z282="","",INDEX($P$2:$P$1500,$Z282))</f>
      </c>
      <c r="AC282">
        <f>IF(AND($AA282="Yes",$AB282="Yes"),1,"")</f>
      </c>
      <c r="AD282">
        <f>IF(OR($Y282="",$Z282=""),"",IF(INDEX($C$2:$C$1500,$Y282)=INDEX($C$2:$C$1500,$Z282),0,1))</f>
      </c>
      <c r="AE282">
        <f>IF($AC282&lt;&gt;1,"",IF(AND(INDEX($AG$2:$AG$1500,$Y282)=1,INDEX($AG$2:$AG$1500,$Z282)=1),1,""))</f>
      </c>
      <c r="AG282">
        <f>IF($A282="","",COUNTIFS($W$2:$W$2500,$A282,$AB$2:$AB$2500,"Yes")+COUNTIFS($X$2:$X$2500,$A282,$AA$2:$AA$2500,"Yes"))</f>
      </c>
      <c r="AH282" t="str">
        <f>IF(OR($P282&lt;&gt;"Yes",N($AG282)=0),"",IF(AND($AG282=1,COUNTIFS($W$2:$W$2500,$A282,$AE$2:$AE$2500,1)+COUNTIFS($X$2:$X$2500,$A282,$AE$2:$AE$2500,1)&gt;0),"","Yes"))</f>
      </c>
      <c r="AI282">
        <f>IF($AH282="Yes",$AG282,"")</f>
      </c>
      <c r="AJ282">
        <f>IF($AI282="","",$AI282+ROW()/1000000)</f>
      </c>
      <c r="AK282">
        <f>IF(OR($A282="",$P282="Yes",N($AG282)=0),"",$AG282+ROW()/1000000)</f>
      </c>
      <c r="AL282" t="str">
        <f>IF($A282="","",INDEX(games!$J:$J,ROW())&amp;"")</f>
      </c>
    </row>
    <row r="283">
      <c r="A283" t="str">
        <f>IF(TRIM(INDEX(games!$A:$A,ROW()))="","",TRIM(INDEX(games!$A:$A,ROW())))</f>
      </c>
      <c r="B283">
        <f>IF(OR($A283="",INDEX(games!$B:$B,ROW())=""),"",INDEX(games!$B:$B,ROW()))</f>
      </c>
      <c r="C283" t="str">
        <f>IF(OR($A283="",INDEX(games!$C:$C,ROW())=""),"",INDEX(games!$C:$C,ROW()))</f>
      </c>
      <c r="D283">
        <f>IF($A283="","",COUNTIF($W$2:$W$2500,$A283)+COUNTIF($X$2:$X$2500,$A283))</f>
      </c>
      <c r="E283">
        <f>IF($A283="","",IFERROR(MATCH($C283,$R$2:$R$5,0),0))</f>
      </c>
      <c r="F283">
        <f>IF($A283="","",MOD(ROW(),34))</f>
      </c>
      <c r="G283">
        <f>IF($A283="",NA(),IF($C283="Action",$B283,NA()))</f>
      </c>
      <c r="H283">
        <f>IF($A283="",NA(),IF($C283="Action",1+$F283*0.023,NA()))</f>
      </c>
      <c r="I283">
        <f>IF($A283="",NA(),IF($C283="Strategy",$B283,NA()))</f>
      </c>
      <c r="J283">
        <f>IF($A283="",NA(),IF($C283="Strategy",2+$F283*0.023,NA()))</f>
      </c>
      <c r="K283">
        <f>IF($A283="",NA(),IF($C283="Deckbuilder",$B283,NA()))</f>
      </c>
      <c r="L283">
        <f>IF($A283="",NA(),IF($C283="Deckbuilder",3+$F283*0.023,NA()))</f>
      </c>
      <c r="M283">
        <f>IF($A283="",NA(),IF($C283="Traditional",$B283,NA()))</f>
      </c>
      <c r="N283">
        <f>IF($A283="",NA(),IF($C283="Traditional",4+$F283*0.023,NA()))</f>
      </c>
      <c r="O283">
        <f>IF($A283="","",$D283+ROW()/1000000)</f>
      </c>
      <c r="P283" t="str">
        <f>IF(OR($A283="",INDEX(games!$H:$H,ROW())=""),"",INDEX(games!$H:$H,ROW()))</f>
      </c>
      <c r="Q283">
        <f>IF(OR($A283="",$P283&lt;&gt;"Yes"),"",$D283+ROW()/1000000)</f>
      </c>
      <c r="T283">
        <f>IF($Y283="","",INDEX($B$2:$B$1500,$Y283))</f>
      </c>
      <c r="U283">
        <f>IF($Z283="","",INDEX($B$2:$B$1500,$Z283))</f>
      </c>
      <c r="V283">
        <f>IF(OR($T283="",$U283=""),"",$U283-$T283)</f>
      </c>
      <c r="W283" t="str">
        <f>IF(TRIM(INDEX(connections!$A:$A,ROW()))="","",TRIM(INDEX(connections!$A:$A,ROW())))</f>
      </c>
      <c r="X283" t="str">
        <f>IF($W283="","",TRIM(INDEX(connections!$B:$B,ROW())))</f>
      </c>
      <c r="Y283">
        <f>IF($W283="","",IFERROR(MATCH($W283,$A$2:$A$1500,0),""))</f>
      </c>
      <c r="Z283">
        <f>IF($X283="","",IFERROR(MATCH($X283,$A$2:$A$1500,0),""))</f>
      </c>
      <c r="AA283" t="str">
        <f>IF($Y283="","",INDEX($P$2:$P$1500,$Y283))</f>
      </c>
      <c r="AB283" t="str">
        <f>IF($Z283="","",INDEX($P$2:$P$1500,$Z283))</f>
      </c>
      <c r="AC283">
        <f>IF(AND($AA283="Yes",$AB283="Yes"),1,"")</f>
      </c>
      <c r="AD283">
        <f>IF(OR($Y283="",$Z283=""),"",IF(INDEX($C$2:$C$1500,$Y283)=INDEX($C$2:$C$1500,$Z283),0,1))</f>
      </c>
      <c r="AE283">
        <f>IF($AC283&lt;&gt;1,"",IF(AND(INDEX($AG$2:$AG$1500,$Y283)=1,INDEX($AG$2:$AG$1500,$Z283)=1),1,""))</f>
      </c>
      <c r="AG283">
        <f>IF($A283="","",COUNTIFS($W$2:$W$2500,$A283,$AB$2:$AB$2500,"Yes")+COUNTIFS($X$2:$X$2500,$A283,$AA$2:$AA$2500,"Yes"))</f>
      </c>
      <c r="AH283" t="str">
        <f>IF(OR($P283&lt;&gt;"Yes",N($AG283)=0),"",IF(AND($AG283=1,COUNTIFS($W$2:$W$2500,$A283,$AE$2:$AE$2500,1)+COUNTIFS($X$2:$X$2500,$A283,$AE$2:$AE$2500,1)&gt;0),"","Yes"))</f>
      </c>
      <c r="AI283">
        <f>IF($AH283="Yes",$AG283,"")</f>
      </c>
      <c r="AJ283">
        <f>IF($AI283="","",$AI283+ROW()/1000000)</f>
      </c>
      <c r="AK283">
        <f>IF(OR($A283="",$P283="Yes",N($AG283)=0),"",$AG283+ROW()/1000000)</f>
      </c>
      <c r="AL283" t="str">
        <f>IF($A283="","",INDEX(games!$J:$J,ROW())&amp;"")</f>
      </c>
    </row>
    <row r="284">
      <c r="A284" t="str">
        <f>IF(TRIM(INDEX(games!$A:$A,ROW()))="","",TRIM(INDEX(games!$A:$A,ROW())))</f>
      </c>
      <c r="B284">
        <f>IF(OR($A284="",INDEX(games!$B:$B,ROW())=""),"",INDEX(games!$B:$B,ROW()))</f>
      </c>
      <c r="C284" t="str">
        <f>IF(OR($A284="",INDEX(games!$C:$C,ROW())=""),"",INDEX(games!$C:$C,ROW()))</f>
      </c>
      <c r="D284">
        <f>IF($A284="","",COUNTIF($W$2:$W$2500,$A284)+COUNTIF($X$2:$X$2500,$A284))</f>
      </c>
      <c r="E284">
        <f>IF($A284="","",IFERROR(MATCH($C284,$R$2:$R$5,0),0))</f>
      </c>
      <c r="F284">
        <f>IF($A284="","",MOD(ROW(),34))</f>
      </c>
      <c r="G284">
        <f>IF($A284="",NA(),IF($C284="Action",$B284,NA()))</f>
      </c>
      <c r="H284">
        <f>IF($A284="",NA(),IF($C284="Action",1+$F284*0.023,NA()))</f>
      </c>
      <c r="I284">
        <f>IF($A284="",NA(),IF($C284="Strategy",$B284,NA()))</f>
      </c>
      <c r="J284">
        <f>IF($A284="",NA(),IF($C284="Strategy",2+$F284*0.023,NA()))</f>
      </c>
      <c r="K284">
        <f>IF($A284="",NA(),IF($C284="Deckbuilder",$B284,NA()))</f>
      </c>
      <c r="L284">
        <f>IF($A284="",NA(),IF($C284="Deckbuilder",3+$F284*0.023,NA()))</f>
      </c>
      <c r="M284">
        <f>IF($A284="",NA(),IF($C284="Traditional",$B284,NA()))</f>
      </c>
      <c r="N284">
        <f>IF($A284="",NA(),IF($C284="Traditional",4+$F284*0.023,NA()))</f>
      </c>
      <c r="O284">
        <f>IF($A284="","",$D284+ROW()/1000000)</f>
      </c>
      <c r="P284" t="str">
        <f>IF(OR($A284="",INDEX(games!$H:$H,ROW())=""),"",INDEX(games!$H:$H,ROW()))</f>
      </c>
      <c r="Q284">
        <f>IF(OR($A284="",$P284&lt;&gt;"Yes"),"",$D284+ROW()/1000000)</f>
      </c>
      <c r="T284">
        <f>IF($Y284="","",INDEX($B$2:$B$1500,$Y284))</f>
      </c>
      <c r="U284">
        <f>IF($Z284="","",INDEX($B$2:$B$1500,$Z284))</f>
      </c>
      <c r="V284">
        <f>IF(OR($T284="",$U284=""),"",$U284-$T284)</f>
      </c>
      <c r="W284" t="str">
        <f>IF(TRIM(INDEX(connections!$A:$A,ROW()))="","",TRIM(INDEX(connections!$A:$A,ROW())))</f>
      </c>
      <c r="X284" t="str">
        <f>IF($W284="","",TRIM(INDEX(connections!$B:$B,ROW())))</f>
      </c>
      <c r="Y284">
        <f>IF($W284="","",IFERROR(MATCH($W284,$A$2:$A$1500,0),""))</f>
      </c>
      <c r="Z284">
        <f>IF($X284="","",IFERROR(MATCH($X284,$A$2:$A$1500,0),""))</f>
      </c>
      <c r="AA284" t="str">
        <f>IF($Y284="","",INDEX($P$2:$P$1500,$Y284))</f>
      </c>
      <c r="AB284" t="str">
        <f>IF($Z284="","",INDEX($P$2:$P$1500,$Z284))</f>
      </c>
      <c r="AC284">
        <f>IF(AND($AA284="Yes",$AB284="Yes"),1,"")</f>
      </c>
      <c r="AD284">
        <f>IF(OR($Y284="",$Z284=""),"",IF(INDEX($C$2:$C$1500,$Y284)=INDEX($C$2:$C$1500,$Z284),0,1))</f>
      </c>
      <c r="AE284">
        <f>IF($AC284&lt;&gt;1,"",IF(AND(INDEX($AG$2:$AG$1500,$Y284)=1,INDEX($AG$2:$AG$1500,$Z284)=1),1,""))</f>
      </c>
      <c r="AG284">
        <f>IF($A284="","",COUNTIFS($W$2:$W$2500,$A284,$AB$2:$AB$2500,"Yes")+COUNTIFS($X$2:$X$2500,$A284,$AA$2:$AA$2500,"Yes"))</f>
      </c>
      <c r="AH284" t="str">
        <f>IF(OR($P284&lt;&gt;"Yes",N($AG284)=0),"",IF(AND($AG284=1,COUNTIFS($W$2:$W$2500,$A284,$AE$2:$AE$2500,1)+COUNTIFS($X$2:$X$2500,$A284,$AE$2:$AE$2500,1)&gt;0),"","Yes"))</f>
      </c>
      <c r="AI284">
        <f>IF($AH284="Yes",$AG284,"")</f>
      </c>
      <c r="AJ284">
        <f>IF($AI284="","",$AI284+ROW()/1000000)</f>
      </c>
      <c r="AK284">
        <f>IF(OR($A284="",$P284="Yes",N($AG284)=0),"",$AG284+ROW()/1000000)</f>
      </c>
      <c r="AL284" t="str">
        <f>IF($A284="","",INDEX(games!$J:$J,ROW())&amp;"")</f>
      </c>
    </row>
    <row r="285">
      <c r="A285" t="str">
        <f>IF(TRIM(INDEX(games!$A:$A,ROW()))="","",TRIM(INDEX(games!$A:$A,ROW())))</f>
      </c>
      <c r="B285">
        <f>IF(OR($A285="",INDEX(games!$B:$B,ROW())=""),"",INDEX(games!$B:$B,ROW()))</f>
      </c>
      <c r="C285" t="str">
        <f>IF(OR($A285="",INDEX(games!$C:$C,ROW())=""),"",INDEX(games!$C:$C,ROW()))</f>
      </c>
      <c r="D285">
        <f>IF($A285="","",COUNTIF($W$2:$W$2500,$A285)+COUNTIF($X$2:$X$2500,$A285))</f>
      </c>
      <c r="E285">
        <f>IF($A285="","",IFERROR(MATCH($C285,$R$2:$R$5,0),0))</f>
      </c>
      <c r="F285">
        <f>IF($A285="","",MOD(ROW(),34))</f>
      </c>
      <c r="G285">
        <f>IF($A285="",NA(),IF($C285="Action",$B285,NA()))</f>
      </c>
      <c r="H285">
        <f>IF($A285="",NA(),IF($C285="Action",1+$F285*0.023,NA()))</f>
      </c>
      <c r="I285">
        <f>IF($A285="",NA(),IF($C285="Strategy",$B285,NA()))</f>
      </c>
      <c r="J285">
        <f>IF($A285="",NA(),IF($C285="Strategy",2+$F285*0.023,NA()))</f>
      </c>
      <c r="K285">
        <f>IF($A285="",NA(),IF($C285="Deckbuilder",$B285,NA()))</f>
      </c>
      <c r="L285">
        <f>IF($A285="",NA(),IF($C285="Deckbuilder",3+$F285*0.023,NA()))</f>
      </c>
      <c r="M285">
        <f>IF($A285="",NA(),IF($C285="Traditional",$B285,NA()))</f>
      </c>
      <c r="N285">
        <f>IF($A285="",NA(),IF($C285="Traditional",4+$F285*0.023,NA()))</f>
      </c>
      <c r="O285">
        <f>IF($A285="","",$D285+ROW()/1000000)</f>
      </c>
      <c r="P285" t="str">
        <f>IF(OR($A285="",INDEX(games!$H:$H,ROW())=""),"",INDEX(games!$H:$H,ROW()))</f>
      </c>
      <c r="Q285">
        <f>IF(OR($A285="",$P285&lt;&gt;"Yes"),"",$D285+ROW()/1000000)</f>
      </c>
      <c r="T285">
        <f>IF($Y285="","",INDEX($B$2:$B$1500,$Y285))</f>
      </c>
      <c r="U285">
        <f>IF($Z285="","",INDEX($B$2:$B$1500,$Z285))</f>
      </c>
      <c r="V285">
        <f>IF(OR($T285="",$U285=""),"",$U285-$T285)</f>
      </c>
      <c r="W285" t="str">
        <f>IF(TRIM(INDEX(connections!$A:$A,ROW()))="","",TRIM(INDEX(connections!$A:$A,ROW())))</f>
      </c>
      <c r="X285" t="str">
        <f>IF($W285="","",TRIM(INDEX(connections!$B:$B,ROW())))</f>
      </c>
      <c r="Y285">
        <f>IF($W285="","",IFERROR(MATCH($W285,$A$2:$A$1500,0),""))</f>
      </c>
      <c r="Z285">
        <f>IF($X285="","",IFERROR(MATCH($X285,$A$2:$A$1500,0),""))</f>
      </c>
      <c r="AA285" t="str">
        <f>IF($Y285="","",INDEX($P$2:$P$1500,$Y285))</f>
      </c>
      <c r="AB285" t="str">
        <f>IF($Z285="","",INDEX($P$2:$P$1500,$Z285))</f>
      </c>
      <c r="AC285">
        <f>IF(AND($AA285="Yes",$AB285="Yes"),1,"")</f>
      </c>
      <c r="AD285">
        <f>IF(OR($Y285="",$Z285=""),"",IF(INDEX($C$2:$C$1500,$Y285)=INDEX($C$2:$C$1500,$Z285),0,1))</f>
      </c>
      <c r="AE285">
        <f>IF($AC285&lt;&gt;1,"",IF(AND(INDEX($AG$2:$AG$1500,$Y285)=1,INDEX($AG$2:$AG$1500,$Z285)=1),1,""))</f>
      </c>
      <c r="AG285">
        <f>IF($A285="","",COUNTIFS($W$2:$W$2500,$A285,$AB$2:$AB$2500,"Yes")+COUNTIFS($X$2:$X$2500,$A285,$AA$2:$AA$2500,"Yes"))</f>
      </c>
      <c r="AH285" t="str">
        <f>IF(OR($P285&lt;&gt;"Yes",N($AG285)=0),"",IF(AND($AG285=1,COUNTIFS($W$2:$W$2500,$A285,$AE$2:$AE$2500,1)+COUNTIFS($X$2:$X$2500,$A285,$AE$2:$AE$2500,1)&gt;0),"","Yes"))</f>
      </c>
      <c r="AI285">
        <f>IF($AH285="Yes",$AG285,"")</f>
      </c>
      <c r="AJ285">
        <f>IF($AI285="","",$AI285+ROW()/1000000)</f>
      </c>
      <c r="AK285">
        <f>IF(OR($A285="",$P285="Yes",N($AG285)=0),"",$AG285+ROW()/1000000)</f>
      </c>
      <c r="AL285" t="str">
        <f>IF($A285="","",INDEX(games!$J:$J,ROW())&amp;"")</f>
      </c>
    </row>
    <row r="286">
      <c r="A286" t="str">
        <f>IF(TRIM(INDEX(games!$A:$A,ROW()))="","",TRIM(INDEX(games!$A:$A,ROW())))</f>
      </c>
      <c r="B286">
        <f>IF(OR($A286="",INDEX(games!$B:$B,ROW())=""),"",INDEX(games!$B:$B,ROW()))</f>
      </c>
      <c r="C286" t="str">
        <f>IF(OR($A286="",INDEX(games!$C:$C,ROW())=""),"",INDEX(games!$C:$C,ROW()))</f>
      </c>
      <c r="D286">
        <f>IF($A286="","",COUNTIF($W$2:$W$2500,$A286)+COUNTIF($X$2:$X$2500,$A286))</f>
      </c>
      <c r="E286">
        <f>IF($A286="","",IFERROR(MATCH($C286,$R$2:$R$5,0),0))</f>
      </c>
      <c r="F286">
        <f>IF($A286="","",MOD(ROW(),34))</f>
      </c>
      <c r="G286">
        <f>IF($A286="",NA(),IF($C286="Action",$B286,NA()))</f>
      </c>
      <c r="H286">
        <f>IF($A286="",NA(),IF($C286="Action",1+$F286*0.023,NA()))</f>
      </c>
      <c r="I286">
        <f>IF($A286="",NA(),IF($C286="Strategy",$B286,NA()))</f>
      </c>
      <c r="J286">
        <f>IF($A286="",NA(),IF($C286="Strategy",2+$F286*0.023,NA()))</f>
      </c>
      <c r="K286">
        <f>IF($A286="",NA(),IF($C286="Deckbuilder",$B286,NA()))</f>
      </c>
      <c r="L286">
        <f>IF($A286="",NA(),IF($C286="Deckbuilder",3+$F286*0.023,NA()))</f>
      </c>
      <c r="M286">
        <f>IF($A286="",NA(),IF($C286="Traditional",$B286,NA()))</f>
      </c>
      <c r="N286">
        <f>IF($A286="",NA(),IF($C286="Traditional",4+$F286*0.023,NA()))</f>
      </c>
      <c r="O286">
        <f>IF($A286="","",$D286+ROW()/1000000)</f>
      </c>
      <c r="P286" t="str">
        <f>IF(OR($A286="",INDEX(games!$H:$H,ROW())=""),"",INDEX(games!$H:$H,ROW()))</f>
      </c>
      <c r="Q286">
        <f>IF(OR($A286="",$P286&lt;&gt;"Yes"),"",$D286+ROW()/1000000)</f>
      </c>
      <c r="T286">
        <f>IF($Y286="","",INDEX($B$2:$B$1500,$Y286))</f>
      </c>
      <c r="U286">
        <f>IF($Z286="","",INDEX($B$2:$B$1500,$Z286))</f>
      </c>
      <c r="V286">
        <f>IF(OR($T286="",$U286=""),"",$U286-$T286)</f>
      </c>
      <c r="W286" t="str">
        <f>IF(TRIM(INDEX(connections!$A:$A,ROW()))="","",TRIM(INDEX(connections!$A:$A,ROW())))</f>
      </c>
      <c r="X286" t="str">
        <f>IF($W286="","",TRIM(INDEX(connections!$B:$B,ROW())))</f>
      </c>
      <c r="Y286">
        <f>IF($W286="","",IFERROR(MATCH($W286,$A$2:$A$1500,0),""))</f>
      </c>
      <c r="Z286">
        <f>IF($X286="","",IFERROR(MATCH($X286,$A$2:$A$1500,0),""))</f>
      </c>
      <c r="AA286" t="str">
        <f>IF($Y286="","",INDEX($P$2:$P$1500,$Y286))</f>
      </c>
      <c r="AB286" t="str">
        <f>IF($Z286="","",INDEX($P$2:$P$1500,$Z286))</f>
      </c>
      <c r="AC286">
        <f>IF(AND($AA286="Yes",$AB286="Yes"),1,"")</f>
      </c>
      <c r="AD286">
        <f>IF(OR($Y286="",$Z286=""),"",IF(INDEX($C$2:$C$1500,$Y286)=INDEX($C$2:$C$1500,$Z286),0,1))</f>
      </c>
      <c r="AE286">
        <f>IF($AC286&lt;&gt;1,"",IF(AND(INDEX($AG$2:$AG$1500,$Y286)=1,INDEX($AG$2:$AG$1500,$Z286)=1),1,""))</f>
      </c>
      <c r="AG286">
        <f>IF($A286="","",COUNTIFS($W$2:$W$2500,$A286,$AB$2:$AB$2500,"Yes")+COUNTIFS($X$2:$X$2500,$A286,$AA$2:$AA$2500,"Yes"))</f>
      </c>
      <c r="AH286" t="str">
        <f>IF(OR($P286&lt;&gt;"Yes",N($AG286)=0),"",IF(AND($AG286=1,COUNTIFS($W$2:$W$2500,$A286,$AE$2:$AE$2500,1)+COUNTIFS($X$2:$X$2500,$A286,$AE$2:$AE$2500,1)&gt;0),"","Yes"))</f>
      </c>
      <c r="AI286">
        <f>IF($AH286="Yes",$AG286,"")</f>
      </c>
      <c r="AJ286">
        <f>IF($AI286="","",$AI286+ROW()/1000000)</f>
      </c>
      <c r="AK286">
        <f>IF(OR($A286="",$P286="Yes",N($AG286)=0),"",$AG286+ROW()/1000000)</f>
      </c>
      <c r="AL286" t="str">
        <f>IF($A286="","",INDEX(games!$J:$J,ROW())&amp;"")</f>
      </c>
    </row>
    <row r="287">
      <c r="A287" t="str">
        <f>IF(TRIM(INDEX(games!$A:$A,ROW()))="","",TRIM(INDEX(games!$A:$A,ROW())))</f>
      </c>
      <c r="B287">
        <f>IF(OR($A287="",INDEX(games!$B:$B,ROW())=""),"",INDEX(games!$B:$B,ROW()))</f>
      </c>
      <c r="C287" t="str">
        <f>IF(OR($A287="",INDEX(games!$C:$C,ROW())=""),"",INDEX(games!$C:$C,ROW()))</f>
      </c>
      <c r="D287">
        <f>IF($A287="","",COUNTIF($W$2:$W$2500,$A287)+COUNTIF($X$2:$X$2500,$A287))</f>
      </c>
      <c r="E287">
        <f>IF($A287="","",IFERROR(MATCH($C287,$R$2:$R$5,0),0))</f>
      </c>
      <c r="F287">
        <f>IF($A287="","",MOD(ROW(),34))</f>
      </c>
      <c r="G287">
        <f>IF($A287="",NA(),IF($C287="Action",$B287,NA()))</f>
      </c>
      <c r="H287">
        <f>IF($A287="",NA(),IF($C287="Action",1+$F287*0.023,NA()))</f>
      </c>
      <c r="I287">
        <f>IF($A287="",NA(),IF($C287="Strategy",$B287,NA()))</f>
      </c>
      <c r="J287">
        <f>IF($A287="",NA(),IF($C287="Strategy",2+$F287*0.023,NA()))</f>
      </c>
      <c r="K287">
        <f>IF($A287="",NA(),IF($C287="Deckbuilder",$B287,NA()))</f>
      </c>
      <c r="L287">
        <f>IF($A287="",NA(),IF($C287="Deckbuilder",3+$F287*0.023,NA()))</f>
      </c>
      <c r="M287">
        <f>IF($A287="",NA(),IF($C287="Traditional",$B287,NA()))</f>
      </c>
      <c r="N287">
        <f>IF($A287="",NA(),IF($C287="Traditional",4+$F287*0.023,NA()))</f>
      </c>
      <c r="O287">
        <f>IF($A287="","",$D287+ROW()/1000000)</f>
      </c>
      <c r="P287" t="str">
        <f>IF(OR($A287="",INDEX(games!$H:$H,ROW())=""),"",INDEX(games!$H:$H,ROW()))</f>
      </c>
      <c r="Q287">
        <f>IF(OR($A287="",$P287&lt;&gt;"Yes"),"",$D287+ROW()/1000000)</f>
      </c>
      <c r="T287">
        <f>IF($Y287="","",INDEX($B$2:$B$1500,$Y287))</f>
      </c>
      <c r="U287">
        <f>IF($Z287="","",INDEX($B$2:$B$1500,$Z287))</f>
      </c>
      <c r="V287">
        <f>IF(OR($T287="",$U287=""),"",$U287-$T287)</f>
      </c>
      <c r="W287" t="str">
        <f>IF(TRIM(INDEX(connections!$A:$A,ROW()))="","",TRIM(INDEX(connections!$A:$A,ROW())))</f>
      </c>
      <c r="X287" t="str">
        <f>IF($W287="","",TRIM(INDEX(connections!$B:$B,ROW())))</f>
      </c>
      <c r="Y287">
        <f>IF($W287="","",IFERROR(MATCH($W287,$A$2:$A$1500,0),""))</f>
      </c>
      <c r="Z287">
        <f>IF($X287="","",IFERROR(MATCH($X287,$A$2:$A$1500,0),""))</f>
      </c>
      <c r="AA287" t="str">
        <f>IF($Y287="","",INDEX($P$2:$P$1500,$Y287))</f>
      </c>
      <c r="AB287" t="str">
        <f>IF($Z287="","",INDEX($P$2:$P$1500,$Z287))</f>
      </c>
      <c r="AC287">
        <f>IF(AND($AA287="Yes",$AB287="Yes"),1,"")</f>
      </c>
      <c r="AD287">
        <f>IF(OR($Y287="",$Z287=""),"",IF(INDEX($C$2:$C$1500,$Y287)=INDEX($C$2:$C$1500,$Z287),0,1))</f>
      </c>
      <c r="AE287">
        <f>IF($AC287&lt;&gt;1,"",IF(AND(INDEX($AG$2:$AG$1500,$Y287)=1,INDEX($AG$2:$AG$1500,$Z287)=1),1,""))</f>
      </c>
      <c r="AG287">
        <f>IF($A287="","",COUNTIFS($W$2:$W$2500,$A287,$AB$2:$AB$2500,"Yes")+COUNTIFS($X$2:$X$2500,$A287,$AA$2:$AA$2500,"Yes"))</f>
      </c>
      <c r="AH287" t="str">
        <f>IF(OR($P287&lt;&gt;"Yes",N($AG287)=0),"",IF(AND($AG287=1,COUNTIFS($W$2:$W$2500,$A287,$AE$2:$AE$2500,1)+COUNTIFS($X$2:$X$2500,$A287,$AE$2:$AE$2500,1)&gt;0),"","Yes"))</f>
      </c>
      <c r="AI287">
        <f>IF($AH287="Yes",$AG287,"")</f>
      </c>
      <c r="AJ287">
        <f>IF($AI287="","",$AI287+ROW()/1000000)</f>
      </c>
      <c r="AK287">
        <f>IF(OR($A287="",$P287="Yes",N($AG287)=0),"",$AG287+ROW()/1000000)</f>
      </c>
      <c r="AL287" t="str">
        <f>IF($A287="","",INDEX(games!$J:$J,ROW())&amp;"")</f>
      </c>
    </row>
    <row r="288">
      <c r="A288" t="str">
        <f>IF(TRIM(INDEX(games!$A:$A,ROW()))="","",TRIM(INDEX(games!$A:$A,ROW())))</f>
      </c>
      <c r="B288">
        <f>IF(OR($A288="",INDEX(games!$B:$B,ROW())=""),"",INDEX(games!$B:$B,ROW()))</f>
      </c>
      <c r="C288" t="str">
        <f>IF(OR($A288="",INDEX(games!$C:$C,ROW())=""),"",INDEX(games!$C:$C,ROW()))</f>
      </c>
      <c r="D288">
        <f>IF($A288="","",COUNTIF($W$2:$W$2500,$A288)+COUNTIF($X$2:$X$2500,$A288))</f>
      </c>
      <c r="E288">
        <f>IF($A288="","",IFERROR(MATCH($C288,$R$2:$R$5,0),0))</f>
      </c>
      <c r="F288">
        <f>IF($A288="","",MOD(ROW(),34))</f>
      </c>
      <c r="G288">
        <f>IF($A288="",NA(),IF($C288="Action",$B288,NA()))</f>
      </c>
      <c r="H288">
        <f>IF($A288="",NA(),IF($C288="Action",1+$F288*0.023,NA()))</f>
      </c>
      <c r="I288">
        <f>IF($A288="",NA(),IF($C288="Strategy",$B288,NA()))</f>
      </c>
      <c r="J288">
        <f>IF($A288="",NA(),IF($C288="Strategy",2+$F288*0.023,NA()))</f>
      </c>
      <c r="K288">
        <f>IF($A288="",NA(),IF($C288="Deckbuilder",$B288,NA()))</f>
      </c>
      <c r="L288">
        <f>IF($A288="",NA(),IF($C288="Deckbuilder",3+$F288*0.023,NA()))</f>
      </c>
      <c r="M288">
        <f>IF($A288="",NA(),IF($C288="Traditional",$B288,NA()))</f>
      </c>
      <c r="N288">
        <f>IF($A288="",NA(),IF($C288="Traditional",4+$F288*0.023,NA()))</f>
      </c>
      <c r="O288">
        <f>IF($A288="","",$D288+ROW()/1000000)</f>
      </c>
      <c r="P288" t="str">
        <f>IF(OR($A288="",INDEX(games!$H:$H,ROW())=""),"",INDEX(games!$H:$H,ROW()))</f>
      </c>
      <c r="Q288">
        <f>IF(OR($A288="",$P288&lt;&gt;"Yes"),"",$D288+ROW()/1000000)</f>
      </c>
      <c r="T288">
        <f>IF($Y288="","",INDEX($B$2:$B$1500,$Y288))</f>
      </c>
      <c r="U288">
        <f>IF($Z288="","",INDEX($B$2:$B$1500,$Z288))</f>
      </c>
      <c r="V288">
        <f>IF(OR($T288="",$U288=""),"",$U288-$T288)</f>
      </c>
      <c r="W288" t="str">
        <f>IF(TRIM(INDEX(connections!$A:$A,ROW()))="","",TRIM(INDEX(connections!$A:$A,ROW())))</f>
      </c>
      <c r="X288" t="str">
        <f>IF($W288="","",TRIM(INDEX(connections!$B:$B,ROW())))</f>
      </c>
      <c r="Y288">
        <f>IF($W288="","",IFERROR(MATCH($W288,$A$2:$A$1500,0),""))</f>
      </c>
      <c r="Z288">
        <f>IF($X288="","",IFERROR(MATCH($X288,$A$2:$A$1500,0),""))</f>
      </c>
      <c r="AA288" t="str">
        <f>IF($Y288="","",INDEX($P$2:$P$1500,$Y288))</f>
      </c>
      <c r="AB288" t="str">
        <f>IF($Z288="","",INDEX($P$2:$P$1500,$Z288))</f>
      </c>
      <c r="AC288">
        <f>IF(AND($AA288="Yes",$AB288="Yes"),1,"")</f>
      </c>
      <c r="AD288">
        <f>IF(OR($Y288="",$Z288=""),"",IF(INDEX($C$2:$C$1500,$Y288)=INDEX($C$2:$C$1500,$Z288),0,1))</f>
      </c>
      <c r="AE288">
        <f>IF($AC288&lt;&gt;1,"",IF(AND(INDEX($AG$2:$AG$1500,$Y288)=1,INDEX($AG$2:$AG$1500,$Z288)=1),1,""))</f>
      </c>
      <c r="AG288">
        <f>IF($A288="","",COUNTIFS($W$2:$W$2500,$A288,$AB$2:$AB$2500,"Yes")+COUNTIFS($X$2:$X$2500,$A288,$AA$2:$AA$2500,"Yes"))</f>
      </c>
      <c r="AH288" t="str">
        <f>IF(OR($P288&lt;&gt;"Yes",N($AG288)=0),"",IF(AND($AG288=1,COUNTIFS($W$2:$W$2500,$A288,$AE$2:$AE$2500,1)+COUNTIFS($X$2:$X$2500,$A288,$AE$2:$AE$2500,1)&gt;0),"","Yes"))</f>
      </c>
      <c r="AI288">
        <f>IF($AH288="Yes",$AG288,"")</f>
      </c>
      <c r="AJ288">
        <f>IF($AI288="","",$AI288+ROW()/1000000)</f>
      </c>
      <c r="AK288">
        <f>IF(OR($A288="",$P288="Yes",N($AG288)=0),"",$AG288+ROW()/1000000)</f>
      </c>
      <c r="AL288" t="str">
        <f>IF($A288="","",INDEX(games!$J:$J,ROW())&amp;"")</f>
      </c>
    </row>
    <row r="289">
      <c r="A289" t="str">
        <f>IF(TRIM(INDEX(games!$A:$A,ROW()))="","",TRIM(INDEX(games!$A:$A,ROW())))</f>
      </c>
      <c r="B289">
        <f>IF(OR($A289="",INDEX(games!$B:$B,ROW())=""),"",INDEX(games!$B:$B,ROW()))</f>
      </c>
      <c r="C289" t="str">
        <f>IF(OR($A289="",INDEX(games!$C:$C,ROW())=""),"",INDEX(games!$C:$C,ROW()))</f>
      </c>
      <c r="D289">
        <f>IF($A289="","",COUNTIF($W$2:$W$2500,$A289)+COUNTIF($X$2:$X$2500,$A289))</f>
      </c>
      <c r="E289">
        <f>IF($A289="","",IFERROR(MATCH($C289,$R$2:$R$5,0),0))</f>
      </c>
      <c r="F289">
        <f>IF($A289="","",MOD(ROW(),34))</f>
      </c>
      <c r="G289">
        <f>IF($A289="",NA(),IF($C289="Action",$B289,NA()))</f>
      </c>
      <c r="H289">
        <f>IF($A289="",NA(),IF($C289="Action",1+$F289*0.023,NA()))</f>
      </c>
      <c r="I289">
        <f>IF($A289="",NA(),IF($C289="Strategy",$B289,NA()))</f>
      </c>
      <c r="J289">
        <f>IF($A289="",NA(),IF($C289="Strategy",2+$F289*0.023,NA()))</f>
      </c>
      <c r="K289">
        <f>IF($A289="",NA(),IF($C289="Deckbuilder",$B289,NA()))</f>
      </c>
      <c r="L289">
        <f>IF($A289="",NA(),IF($C289="Deckbuilder",3+$F289*0.023,NA()))</f>
      </c>
      <c r="M289">
        <f>IF($A289="",NA(),IF($C289="Traditional",$B289,NA()))</f>
      </c>
      <c r="N289">
        <f>IF($A289="",NA(),IF($C289="Traditional",4+$F289*0.023,NA()))</f>
      </c>
      <c r="O289">
        <f>IF($A289="","",$D289+ROW()/1000000)</f>
      </c>
      <c r="P289" t="str">
        <f>IF(OR($A289="",INDEX(games!$H:$H,ROW())=""),"",INDEX(games!$H:$H,ROW()))</f>
      </c>
      <c r="Q289">
        <f>IF(OR($A289="",$P289&lt;&gt;"Yes"),"",$D289+ROW()/1000000)</f>
      </c>
      <c r="T289">
        <f>IF($Y289="","",INDEX($B$2:$B$1500,$Y289))</f>
      </c>
      <c r="U289">
        <f>IF($Z289="","",INDEX($B$2:$B$1500,$Z289))</f>
      </c>
      <c r="V289">
        <f>IF(OR($T289="",$U289=""),"",$U289-$T289)</f>
      </c>
      <c r="W289" t="str">
        <f>IF(TRIM(INDEX(connections!$A:$A,ROW()))="","",TRIM(INDEX(connections!$A:$A,ROW())))</f>
      </c>
      <c r="X289" t="str">
        <f>IF($W289="","",TRIM(INDEX(connections!$B:$B,ROW())))</f>
      </c>
      <c r="Y289">
        <f>IF($W289="","",IFERROR(MATCH($W289,$A$2:$A$1500,0),""))</f>
      </c>
      <c r="Z289">
        <f>IF($X289="","",IFERROR(MATCH($X289,$A$2:$A$1500,0),""))</f>
      </c>
      <c r="AA289" t="str">
        <f>IF($Y289="","",INDEX($P$2:$P$1500,$Y289))</f>
      </c>
      <c r="AB289" t="str">
        <f>IF($Z289="","",INDEX($P$2:$P$1500,$Z289))</f>
      </c>
      <c r="AC289">
        <f>IF(AND($AA289="Yes",$AB289="Yes"),1,"")</f>
      </c>
      <c r="AD289">
        <f>IF(OR($Y289="",$Z289=""),"",IF(INDEX($C$2:$C$1500,$Y289)=INDEX($C$2:$C$1500,$Z289),0,1))</f>
      </c>
      <c r="AE289">
        <f>IF($AC289&lt;&gt;1,"",IF(AND(INDEX($AG$2:$AG$1500,$Y289)=1,INDEX($AG$2:$AG$1500,$Z289)=1),1,""))</f>
      </c>
      <c r="AG289">
        <f>IF($A289="","",COUNTIFS($W$2:$W$2500,$A289,$AB$2:$AB$2500,"Yes")+COUNTIFS($X$2:$X$2500,$A289,$AA$2:$AA$2500,"Yes"))</f>
      </c>
      <c r="AH289" t="str">
        <f>IF(OR($P289&lt;&gt;"Yes",N($AG289)=0),"",IF(AND($AG289=1,COUNTIFS($W$2:$W$2500,$A289,$AE$2:$AE$2500,1)+COUNTIFS($X$2:$X$2500,$A289,$AE$2:$AE$2500,1)&gt;0),"","Yes"))</f>
      </c>
      <c r="AI289">
        <f>IF($AH289="Yes",$AG289,"")</f>
      </c>
      <c r="AJ289">
        <f>IF($AI289="","",$AI289+ROW()/1000000)</f>
      </c>
      <c r="AK289">
        <f>IF(OR($A289="",$P289="Yes",N($AG289)=0),"",$AG289+ROW()/1000000)</f>
      </c>
      <c r="AL289" t="str">
        <f>IF($A289="","",INDEX(games!$J:$J,ROW())&amp;"")</f>
      </c>
    </row>
    <row r="290">
      <c r="A290" t="str">
        <f>IF(TRIM(INDEX(games!$A:$A,ROW()))="","",TRIM(INDEX(games!$A:$A,ROW())))</f>
      </c>
      <c r="B290">
        <f>IF(OR($A290="",INDEX(games!$B:$B,ROW())=""),"",INDEX(games!$B:$B,ROW()))</f>
      </c>
      <c r="C290" t="str">
        <f>IF(OR($A290="",INDEX(games!$C:$C,ROW())=""),"",INDEX(games!$C:$C,ROW()))</f>
      </c>
      <c r="D290">
        <f>IF($A290="","",COUNTIF($W$2:$W$2500,$A290)+COUNTIF($X$2:$X$2500,$A290))</f>
      </c>
      <c r="E290">
        <f>IF($A290="","",IFERROR(MATCH($C290,$R$2:$R$5,0),0))</f>
      </c>
      <c r="F290">
        <f>IF($A290="","",MOD(ROW(),34))</f>
      </c>
      <c r="G290">
        <f>IF($A290="",NA(),IF($C290="Action",$B290,NA()))</f>
      </c>
      <c r="H290">
        <f>IF($A290="",NA(),IF($C290="Action",1+$F290*0.023,NA()))</f>
      </c>
      <c r="I290">
        <f>IF($A290="",NA(),IF($C290="Strategy",$B290,NA()))</f>
      </c>
      <c r="J290">
        <f>IF($A290="",NA(),IF($C290="Strategy",2+$F290*0.023,NA()))</f>
      </c>
      <c r="K290">
        <f>IF($A290="",NA(),IF($C290="Deckbuilder",$B290,NA()))</f>
      </c>
      <c r="L290">
        <f>IF($A290="",NA(),IF($C290="Deckbuilder",3+$F290*0.023,NA()))</f>
      </c>
      <c r="M290">
        <f>IF($A290="",NA(),IF($C290="Traditional",$B290,NA()))</f>
      </c>
      <c r="N290">
        <f>IF($A290="",NA(),IF($C290="Traditional",4+$F290*0.023,NA()))</f>
      </c>
      <c r="O290">
        <f>IF($A290="","",$D290+ROW()/1000000)</f>
      </c>
      <c r="P290" t="str">
        <f>IF(OR($A290="",INDEX(games!$H:$H,ROW())=""),"",INDEX(games!$H:$H,ROW()))</f>
      </c>
      <c r="Q290">
        <f>IF(OR($A290="",$P290&lt;&gt;"Yes"),"",$D290+ROW()/1000000)</f>
      </c>
      <c r="T290">
        <f>IF($Y290="","",INDEX($B$2:$B$1500,$Y290))</f>
      </c>
      <c r="U290">
        <f>IF($Z290="","",INDEX($B$2:$B$1500,$Z290))</f>
      </c>
      <c r="V290">
        <f>IF(OR($T290="",$U290=""),"",$U290-$T290)</f>
      </c>
      <c r="W290" t="str">
        <f>IF(TRIM(INDEX(connections!$A:$A,ROW()))="","",TRIM(INDEX(connections!$A:$A,ROW())))</f>
      </c>
      <c r="X290" t="str">
        <f>IF($W290="","",TRIM(INDEX(connections!$B:$B,ROW())))</f>
      </c>
      <c r="Y290">
        <f>IF($W290="","",IFERROR(MATCH($W290,$A$2:$A$1500,0),""))</f>
      </c>
      <c r="Z290">
        <f>IF($X290="","",IFERROR(MATCH($X290,$A$2:$A$1500,0),""))</f>
      </c>
      <c r="AA290" t="str">
        <f>IF($Y290="","",INDEX($P$2:$P$1500,$Y290))</f>
      </c>
      <c r="AB290" t="str">
        <f>IF($Z290="","",INDEX($P$2:$P$1500,$Z290))</f>
      </c>
      <c r="AC290">
        <f>IF(AND($AA290="Yes",$AB290="Yes"),1,"")</f>
      </c>
      <c r="AD290">
        <f>IF(OR($Y290="",$Z290=""),"",IF(INDEX($C$2:$C$1500,$Y290)=INDEX($C$2:$C$1500,$Z290),0,1))</f>
      </c>
      <c r="AE290">
        <f>IF($AC290&lt;&gt;1,"",IF(AND(INDEX($AG$2:$AG$1500,$Y290)=1,INDEX($AG$2:$AG$1500,$Z290)=1),1,""))</f>
      </c>
      <c r="AG290">
        <f>IF($A290="","",COUNTIFS($W$2:$W$2500,$A290,$AB$2:$AB$2500,"Yes")+COUNTIFS($X$2:$X$2500,$A290,$AA$2:$AA$2500,"Yes"))</f>
      </c>
      <c r="AH290" t="str">
        <f>IF(OR($P290&lt;&gt;"Yes",N($AG290)=0),"",IF(AND($AG290=1,COUNTIFS($W$2:$W$2500,$A290,$AE$2:$AE$2500,1)+COUNTIFS($X$2:$X$2500,$A290,$AE$2:$AE$2500,1)&gt;0),"","Yes"))</f>
      </c>
      <c r="AI290">
        <f>IF($AH290="Yes",$AG290,"")</f>
      </c>
      <c r="AJ290">
        <f>IF($AI290="","",$AI290+ROW()/1000000)</f>
      </c>
      <c r="AK290">
        <f>IF(OR($A290="",$P290="Yes",N($AG290)=0),"",$AG290+ROW()/1000000)</f>
      </c>
      <c r="AL290" t="str">
        <f>IF($A290="","",INDEX(games!$J:$J,ROW())&amp;"")</f>
      </c>
    </row>
    <row r="291">
      <c r="A291" t="str">
        <f>IF(TRIM(INDEX(games!$A:$A,ROW()))="","",TRIM(INDEX(games!$A:$A,ROW())))</f>
      </c>
      <c r="B291">
        <f>IF(OR($A291="",INDEX(games!$B:$B,ROW())=""),"",INDEX(games!$B:$B,ROW()))</f>
      </c>
      <c r="C291" t="str">
        <f>IF(OR($A291="",INDEX(games!$C:$C,ROW())=""),"",INDEX(games!$C:$C,ROW()))</f>
      </c>
      <c r="D291">
        <f>IF($A291="","",COUNTIF($W$2:$W$2500,$A291)+COUNTIF($X$2:$X$2500,$A291))</f>
      </c>
      <c r="E291">
        <f>IF($A291="","",IFERROR(MATCH($C291,$R$2:$R$5,0),0))</f>
      </c>
      <c r="F291">
        <f>IF($A291="","",MOD(ROW(),34))</f>
      </c>
      <c r="G291">
        <f>IF($A291="",NA(),IF($C291="Action",$B291,NA()))</f>
      </c>
      <c r="H291">
        <f>IF($A291="",NA(),IF($C291="Action",1+$F291*0.023,NA()))</f>
      </c>
      <c r="I291">
        <f>IF($A291="",NA(),IF($C291="Strategy",$B291,NA()))</f>
      </c>
      <c r="J291">
        <f>IF($A291="",NA(),IF($C291="Strategy",2+$F291*0.023,NA()))</f>
      </c>
      <c r="K291">
        <f>IF($A291="",NA(),IF($C291="Deckbuilder",$B291,NA()))</f>
      </c>
      <c r="L291">
        <f>IF($A291="",NA(),IF($C291="Deckbuilder",3+$F291*0.023,NA()))</f>
      </c>
      <c r="M291">
        <f>IF($A291="",NA(),IF($C291="Traditional",$B291,NA()))</f>
      </c>
      <c r="N291">
        <f>IF($A291="",NA(),IF($C291="Traditional",4+$F291*0.023,NA()))</f>
      </c>
      <c r="O291">
        <f>IF($A291="","",$D291+ROW()/1000000)</f>
      </c>
      <c r="P291" t="str">
        <f>IF(OR($A291="",INDEX(games!$H:$H,ROW())=""),"",INDEX(games!$H:$H,ROW()))</f>
      </c>
      <c r="Q291">
        <f>IF(OR($A291="",$P291&lt;&gt;"Yes"),"",$D291+ROW()/1000000)</f>
      </c>
      <c r="T291">
        <f>IF($Y291="","",INDEX($B$2:$B$1500,$Y291))</f>
      </c>
      <c r="U291">
        <f>IF($Z291="","",INDEX($B$2:$B$1500,$Z291))</f>
      </c>
      <c r="V291">
        <f>IF(OR($T291="",$U291=""),"",$U291-$T291)</f>
      </c>
      <c r="W291" t="str">
        <f>IF(TRIM(INDEX(connections!$A:$A,ROW()))="","",TRIM(INDEX(connections!$A:$A,ROW())))</f>
      </c>
      <c r="X291" t="str">
        <f>IF($W291="","",TRIM(INDEX(connections!$B:$B,ROW())))</f>
      </c>
      <c r="Y291">
        <f>IF($W291="","",IFERROR(MATCH($W291,$A$2:$A$1500,0),""))</f>
      </c>
      <c r="Z291">
        <f>IF($X291="","",IFERROR(MATCH($X291,$A$2:$A$1500,0),""))</f>
      </c>
      <c r="AA291" t="str">
        <f>IF($Y291="","",INDEX($P$2:$P$1500,$Y291))</f>
      </c>
      <c r="AB291" t="str">
        <f>IF($Z291="","",INDEX($P$2:$P$1500,$Z291))</f>
      </c>
      <c r="AC291">
        <f>IF(AND($AA291="Yes",$AB291="Yes"),1,"")</f>
      </c>
      <c r="AD291">
        <f>IF(OR($Y291="",$Z291=""),"",IF(INDEX($C$2:$C$1500,$Y291)=INDEX($C$2:$C$1500,$Z291),0,1))</f>
      </c>
      <c r="AE291">
        <f>IF($AC291&lt;&gt;1,"",IF(AND(INDEX($AG$2:$AG$1500,$Y291)=1,INDEX($AG$2:$AG$1500,$Z291)=1),1,""))</f>
      </c>
      <c r="AG291">
        <f>IF($A291="","",COUNTIFS($W$2:$W$2500,$A291,$AB$2:$AB$2500,"Yes")+COUNTIFS($X$2:$X$2500,$A291,$AA$2:$AA$2500,"Yes"))</f>
      </c>
      <c r="AH291" t="str">
        <f>IF(OR($P291&lt;&gt;"Yes",N($AG291)=0),"",IF(AND($AG291=1,COUNTIFS($W$2:$W$2500,$A291,$AE$2:$AE$2500,1)+COUNTIFS($X$2:$X$2500,$A291,$AE$2:$AE$2500,1)&gt;0),"","Yes"))</f>
      </c>
      <c r="AI291">
        <f>IF($AH291="Yes",$AG291,"")</f>
      </c>
      <c r="AJ291">
        <f>IF($AI291="","",$AI291+ROW()/1000000)</f>
      </c>
      <c r="AK291">
        <f>IF(OR($A291="",$P291="Yes",N($AG291)=0),"",$AG291+ROW()/1000000)</f>
      </c>
      <c r="AL291" t="str">
        <f>IF($A291="","",INDEX(games!$J:$J,ROW())&amp;"")</f>
      </c>
    </row>
    <row r="292">
      <c r="A292" t="str">
        <f>IF(TRIM(INDEX(games!$A:$A,ROW()))="","",TRIM(INDEX(games!$A:$A,ROW())))</f>
      </c>
      <c r="B292">
        <f>IF(OR($A292="",INDEX(games!$B:$B,ROW())=""),"",INDEX(games!$B:$B,ROW()))</f>
      </c>
      <c r="C292" t="str">
        <f>IF(OR($A292="",INDEX(games!$C:$C,ROW())=""),"",INDEX(games!$C:$C,ROW()))</f>
      </c>
      <c r="D292">
        <f>IF($A292="","",COUNTIF($W$2:$W$2500,$A292)+COUNTIF($X$2:$X$2500,$A292))</f>
      </c>
      <c r="E292">
        <f>IF($A292="","",IFERROR(MATCH($C292,$R$2:$R$5,0),0))</f>
      </c>
      <c r="F292">
        <f>IF($A292="","",MOD(ROW(),34))</f>
      </c>
      <c r="G292">
        <f>IF($A292="",NA(),IF($C292="Action",$B292,NA()))</f>
      </c>
      <c r="H292">
        <f>IF($A292="",NA(),IF($C292="Action",1+$F292*0.023,NA()))</f>
      </c>
      <c r="I292">
        <f>IF($A292="",NA(),IF($C292="Strategy",$B292,NA()))</f>
      </c>
      <c r="J292">
        <f>IF($A292="",NA(),IF($C292="Strategy",2+$F292*0.023,NA()))</f>
      </c>
      <c r="K292">
        <f>IF($A292="",NA(),IF($C292="Deckbuilder",$B292,NA()))</f>
      </c>
      <c r="L292">
        <f>IF($A292="",NA(),IF($C292="Deckbuilder",3+$F292*0.023,NA()))</f>
      </c>
      <c r="M292">
        <f>IF($A292="",NA(),IF($C292="Traditional",$B292,NA()))</f>
      </c>
      <c r="N292">
        <f>IF($A292="",NA(),IF($C292="Traditional",4+$F292*0.023,NA()))</f>
      </c>
      <c r="O292">
        <f>IF($A292="","",$D292+ROW()/1000000)</f>
      </c>
      <c r="P292" t="str">
        <f>IF(OR($A292="",INDEX(games!$H:$H,ROW())=""),"",INDEX(games!$H:$H,ROW()))</f>
      </c>
      <c r="Q292">
        <f>IF(OR($A292="",$P292&lt;&gt;"Yes"),"",$D292+ROW()/1000000)</f>
      </c>
      <c r="T292">
        <f>IF($Y292="","",INDEX($B$2:$B$1500,$Y292))</f>
      </c>
      <c r="U292">
        <f>IF($Z292="","",INDEX($B$2:$B$1500,$Z292))</f>
      </c>
      <c r="V292">
        <f>IF(OR($T292="",$U292=""),"",$U292-$T292)</f>
      </c>
      <c r="W292" t="str">
        <f>IF(TRIM(INDEX(connections!$A:$A,ROW()))="","",TRIM(INDEX(connections!$A:$A,ROW())))</f>
      </c>
      <c r="X292" t="str">
        <f>IF($W292="","",TRIM(INDEX(connections!$B:$B,ROW())))</f>
      </c>
      <c r="Y292">
        <f>IF($W292="","",IFERROR(MATCH($W292,$A$2:$A$1500,0),""))</f>
      </c>
      <c r="Z292">
        <f>IF($X292="","",IFERROR(MATCH($X292,$A$2:$A$1500,0),""))</f>
      </c>
      <c r="AA292" t="str">
        <f>IF($Y292="","",INDEX($P$2:$P$1500,$Y292))</f>
      </c>
      <c r="AB292" t="str">
        <f>IF($Z292="","",INDEX($P$2:$P$1500,$Z292))</f>
      </c>
      <c r="AC292">
        <f>IF(AND($AA292="Yes",$AB292="Yes"),1,"")</f>
      </c>
      <c r="AD292">
        <f>IF(OR($Y292="",$Z292=""),"",IF(INDEX($C$2:$C$1500,$Y292)=INDEX($C$2:$C$1500,$Z292),0,1))</f>
      </c>
      <c r="AE292">
        <f>IF($AC292&lt;&gt;1,"",IF(AND(INDEX($AG$2:$AG$1500,$Y292)=1,INDEX($AG$2:$AG$1500,$Z292)=1),1,""))</f>
      </c>
      <c r="AG292">
        <f>IF($A292="","",COUNTIFS($W$2:$W$2500,$A292,$AB$2:$AB$2500,"Yes")+COUNTIFS($X$2:$X$2500,$A292,$AA$2:$AA$2500,"Yes"))</f>
      </c>
      <c r="AH292" t="str">
        <f>IF(OR($P292&lt;&gt;"Yes",N($AG292)=0),"",IF(AND($AG292=1,COUNTIFS($W$2:$W$2500,$A292,$AE$2:$AE$2500,1)+COUNTIFS($X$2:$X$2500,$A292,$AE$2:$AE$2500,1)&gt;0),"","Yes"))</f>
      </c>
      <c r="AI292">
        <f>IF($AH292="Yes",$AG292,"")</f>
      </c>
      <c r="AJ292">
        <f>IF($AI292="","",$AI292+ROW()/1000000)</f>
      </c>
      <c r="AK292">
        <f>IF(OR($A292="",$P292="Yes",N($AG292)=0),"",$AG292+ROW()/1000000)</f>
      </c>
      <c r="AL292" t="str">
        <f>IF($A292="","",INDEX(games!$J:$J,ROW())&amp;"")</f>
      </c>
    </row>
    <row r="293">
      <c r="A293" t="str">
        <f>IF(TRIM(INDEX(games!$A:$A,ROW()))="","",TRIM(INDEX(games!$A:$A,ROW())))</f>
      </c>
      <c r="B293">
        <f>IF(OR($A293="",INDEX(games!$B:$B,ROW())=""),"",INDEX(games!$B:$B,ROW()))</f>
      </c>
      <c r="C293" t="str">
        <f>IF(OR($A293="",INDEX(games!$C:$C,ROW())=""),"",INDEX(games!$C:$C,ROW()))</f>
      </c>
      <c r="D293">
        <f>IF($A293="","",COUNTIF($W$2:$W$2500,$A293)+COUNTIF($X$2:$X$2500,$A293))</f>
      </c>
      <c r="E293">
        <f>IF($A293="","",IFERROR(MATCH($C293,$R$2:$R$5,0),0))</f>
      </c>
      <c r="F293">
        <f>IF($A293="","",MOD(ROW(),34))</f>
      </c>
      <c r="G293">
        <f>IF($A293="",NA(),IF($C293="Action",$B293,NA()))</f>
      </c>
      <c r="H293">
        <f>IF($A293="",NA(),IF($C293="Action",1+$F293*0.023,NA()))</f>
      </c>
      <c r="I293">
        <f>IF($A293="",NA(),IF($C293="Strategy",$B293,NA()))</f>
      </c>
      <c r="J293">
        <f>IF($A293="",NA(),IF($C293="Strategy",2+$F293*0.023,NA()))</f>
      </c>
      <c r="K293">
        <f>IF($A293="",NA(),IF($C293="Deckbuilder",$B293,NA()))</f>
      </c>
      <c r="L293">
        <f>IF($A293="",NA(),IF($C293="Deckbuilder",3+$F293*0.023,NA()))</f>
      </c>
      <c r="M293">
        <f>IF($A293="",NA(),IF($C293="Traditional",$B293,NA()))</f>
      </c>
      <c r="N293">
        <f>IF($A293="",NA(),IF($C293="Traditional",4+$F293*0.023,NA()))</f>
      </c>
      <c r="O293">
        <f>IF($A293="","",$D293+ROW()/1000000)</f>
      </c>
      <c r="P293" t="str">
        <f>IF(OR($A293="",INDEX(games!$H:$H,ROW())=""),"",INDEX(games!$H:$H,ROW()))</f>
      </c>
      <c r="Q293">
        <f>IF(OR($A293="",$P293&lt;&gt;"Yes"),"",$D293+ROW()/1000000)</f>
      </c>
      <c r="T293">
        <f>IF($Y293="","",INDEX($B$2:$B$1500,$Y293))</f>
      </c>
      <c r="U293">
        <f>IF($Z293="","",INDEX($B$2:$B$1500,$Z293))</f>
      </c>
      <c r="V293">
        <f>IF(OR($T293="",$U293=""),"",$U293-$T293)</f>
      </c>
      <c r="W293" t="str">
        <f>IF(TRIM(INDEX(connections!$A:$A,ROW()))="","",TRIM(INDEX(connections!$A:$A,ROW())))</f>
      </c>
      <c r="X293" t="str">
        <f>IF($W293="","",TRIM(INDEX(connections!$B:$B,ROW())))</f>
      </c>
      <c r="Y293">
        <f>IF($W293="","",IFERROR(MATCH($W293,$A$2:$A$1500,0),""))</f>
      </c>
      <c r="Z293">
        <f>IF($X293="","",IFERROR(MATCH($X293,$A$2:$A$1500,0),""))</f>
      </c>
      <c r="AA293" t="str">
        <f>IF($Y293="","",INDEX($P$2:$P$1500,$Y293))</f>
      </c>
      <c r="AB293" t="str">
        <f>IF($Z293="","",INDEX($P$2:$P$1500,$Z293))</f>
      </c>
      <c r="AC293">
        <f>IF(AND($AA293="Yes",$AB293="Yes"),1,"")</f>
      </c>
      <c r="AD293">
        <f>IF(OR($Y293="",$Z293=""),"",IF(INDEX($C$2:$C$1500,$Y293)=INDEX($C$2:$C$1500,$Z293),0,1))</f>
      </c>
      <c r="AE293">
        <f>IF($AC293&lt;&gt;1,"",IF(AND(INDEX($AG$2:$AG$1500,$Y293)=1,INDEX($AG$2:$AG$1500,$Z293)=1),1,""))</f>
      </c>
      <c r="AG293">
        <f>IF($A293="","",COUNTIFS($W$2:$W$2500,$A293,$AB$2:$AB$2500,"Yes")+COUNTIFS($X$2:$X$2500,$A293,$AA$2:$AA$2500,"Yes"))</f>
      </c>
      <c r="AH293" t="str">
        <f>IF(OR($P293&lt;&gt;"Yes",N($AG293)=0),"",IF(AND($AG293=1,COUNTIFS($W$2:$W$2500,$A293,$AE$2:$AE$2500,1)+COUNTIFS($X$2:$X$2500,$A293,$AE$2:$AE$2500,1)&gt;0),"","Yes"))</f>
      </c>
      <c r="AI293">
        <f>IF($AH293="Yes",$AG293,"")</f>
      </c>
      <c r="AJ293">
        <f>IF($AI293="","",$AI293+ROW()/1000000)</f>
      </c>
      <c r="AK293">
        <f>IF(OR($A293="",$P293="Yes",N($AG293)=0),"",$AG293+ROW()/1000000)</f>
      </c>
      <c r="AL293" t="str">
        <f>IF($A293="","",INDEX(games!$J:$J,ROW())&amp;"")</f>
      </c>
    </row>
    <row r="294">
      <c r="A294" t="str">
        <f>IF(TRIM(INDEX(games!$A:$A,ROW()))="","",TRIM(INDEX(games!$A:$A,ROW())))</f>
      </c>
      <c r="B294">
        <f>IF(OR($A294="",INDEX(games!$B:$B,ROW())=""),"",INDEX(games!$B:$B,ROW()))</f>
      </c>
      <c r="C294" t="str">
        <f>IF(OR($A294="",INDEX(games!$C:$C,ROW())=""),"",INDEX(games!$C:$C,ROW()))</f>
      </c>
      <c r="D294">
        <f>IF($A294="","",COUNTIF($W$2:$W$2500,$A294)+COUNTIF($X$2:$X$2500,$A294))</f>
      </c>
      <c r="E294">
        <f>IF($A294="","",IFERROR(MATCH($C294,$R$2:$R$5,0),0))</f>
      </c>
      <c r="F294">
        <f>IF($A294="","",MOD(ROW(),34))</f>
      </c>
      <c r="G294">
        <f>IF($A294="",NA(),IF($C294="Action",$B294,NA()))</f>
      </c>
      <c r="H294">
        <f>IF($A294="",NA(),IF($C294="Action",1+$F294*0.023,NA()))</f>
      </c>
      <c r="I294">
        <f>IF($A294="",NA(),IF($C294="Strategy",$B294,NA()))</f>
      </c>
      <c r="J294">
        <f>IF($A294="",NA(),IF($C294="Strategy",2+$F294*0.023,NA()))</f>
      </c>
      <c r="K294">
        <f>IF($A294="",NA(),IF($C294="Deckbuilder",$B294,NA()))</f>
      </c>
      <c r="L294">
        <f>IF($A294="",NA(),IF($C294="Deckbuilder",3+$F294*0.023,NA()))</f>
      </c>
      <c r="M294">
        <f>IF($A294="",NA(),IF($C294="Traditional",$B294,NA()))</f>
      </c>
      <c r="N294">
        <f>IF($A294="",NA(),IF($C294="Traditional",4+$F294*0.023,NA()))</f>
      </c>
      <c r="O294">
        <f>IF($A294="","",$D294+ROW()/1000000)</f>
      </c>
      <c r="P294" t="str">
        <f>IF(OR($A294="",INDEX(games!$H:$H,ROW())=""),"",INDEX(games!$H:$H,ROW()))</f>
      </c>
      <c r="Q294">
        <f>IF(OR($A294="",$P294&lt;&gt;"Yes"),"",$D294+ROW()/1000000)</f>
      </c>
      <c r="T294">
        <f>IF($Y294="","",INDEX($B$2:$B$1500,$Y294))</f>
      </c>
      <c r="U294">
        <f>IF($Z294="","",INDEX($B$2:$B$1500,$Z294))</f>
      </c>
      <c r="V294">
        <f>IF(OR($T294="",$U294=""),"",$U294-$T294)</f>
      </c>
      <c r="W294" t="str">
        <f>IF(TRIM(INDEX(connections!$A:$A,ROW()))="","",TRIM(INDEX(connections!$A:$A,ROW())))</f>
      </c>
      <c r="X294" t="str">
        <f>IF($W294="","",TRIM(INDEX(connections!$B:$B,ROW())))</f>
      </c>
      <c r="Y294">
        <f>IF($W294="","",IFERROR(MATCH($W294,$A$2:$A$1500,0),""))</f>
      </c>
      <c r="Z294">
        <f>IF($X294="","",IFERROR(MATCH($X294,$A$2:$A$1500,0),""))</f>
      </c>
      <c r="AA294" t="str">
        <f>IF($Y294="","",INDEX($P$2:$P$1500,$Y294))</f>
      </c>
      <c r="AB294" t="str">
        <f>IF($Z294="","",INDEX($P$2:$P$1500,$Z294))</f>
      </c>
      <c r="AC294">
        <f>IF(AND($AA294="Yes",$AB294="Yes"),1,"")</f>
      </c>
      <c r="AD294">
        <f>IF(OR($Y294="",$Z294=""),"",IF(INDEX($C$2:$C$1500,$Y294)=INDEX($C$2:$C$1500,$Z294),0,1))</f>
      </c>
      <c r="AE294">
        <f>IF($AC294&lt;&gt;1,"",IF(AND(INDEX($AG$2:$AG$1500,$Y294)=1,INDEX($AG$2:$AG$1500,$Z294)=1),1,""))</f>
      </c>
      <c r="AG294">
        <f>IF($A294="","",COUNTIFS($W$2:$W$2500,$A294,$AB$2:$AB$2500,"Yes")+COUNTIFS($X$2:$X$2500,$A294,$AA$2:$AA$2500,"Yes"))</f>
      </c>
      <c r="AH294" t="str">
        <f>IF(OR($P294&lt;&gt;"Yes",N($AG294)=0),"",IF(AND($AG294=1,COUNTIFS($W$2:$W$2500,$A294,$AE$2:$AE$2500,1)+COUNTIFS($X$2:$X$2500,$A294,$AE$2:$AE$2500,1)&gt;0),"","Yes"))</f>
      </c>
      <c r="AI294">
        <f>IF($AH294="Yes",$AG294,"")</f>
      </c>
      <c r="AJ294">
        <f>IF($AI294="","",$AI294+ROW()/1000000)</f>
      </c>
      <c r="AK294">
        <f>IF(OR($A294="",$P294="Yes",N($AG294)=0),"",$AG294+ROW()/1000000)</f>
      </c>
      <c r="AL294" t="str">
        <f>IF($A294="","",INDEX(games!$J:$J,ROW())&amp;"")</f>
      </c>
    </row>
    <row r="295">
      <c r="A295" t="str">
        <f>IF(TRIM(INDEX(games!$A:$A,ROW()))="","",TRIM(INDEX(games!$A:$A,ROW())))</f>
      </c>
      <c r="B295">
        <f>IF(OR($A295="",INDEX(games!$B:$B,ROW())=""),"",INDEX(games!$B:$B,ROW()))</f>
      </c>
      <c r="C295" t="str">
        <f>IF(OR($A295="",INDEX(games!$C:$C,ROW())=""),"",INDEX(games!$C:$C,ROW()))</f>
      </c>
      <c r="D295">
        <f>IF($A295="","",COUNTIF($W$2:$W$2500,$A295)+COUNTIF($X$2:$X$2500,$A295))</f>
      </c>
      <c r="E295">
        <f>IF($A295="","",IFERROR(MATCH($C295,$R$2:$R$5,0),0))</f>
      </c>
      <c r="F295">
        <f>IF($A295="","",MOD(ROW(),34))</f>
      </c>
      <c r="G295">
        <f>IF($A295="",NA(),IF($C295="Action",$B295,NA()))</f>
      </c>
      <c r="H295">
        <f>IF($A295="",NA(),IF($C295="Action",1+$F295*0.023,NA()))</f>
      </c>
      <c r="I295">
        <f>IF($A295="",NA(),IF($C295="Strategy",$B295,NA()))</f>
      </c>
      <c r="J295">
        <f>IF($A295="",NA(),IF($C295="Strategy",2+$F295*0.023,NA()))</f>
      </c>
      <c r="K295">
        <f>IF($A295="",NA(),IF($C295="Deckbuilder",$B295,NA()))</f>
      </c>
      <c r="L295">
        <f>IF($A295="",NA(),IF($C295="Deckbuilder",3+$F295*0.023,NA()))</f>
      </c>
      <c r="M295">
        <f>IF($A295="",NA(),IF($C295="Traditional",$B295,NA()))</f>
      </c>
      <c r="N295">
        <f>IF($A295="",NA(),IF($C295="Traditional",4+$F295*0.023,NA()))</f>
      </c>
      <c r="O295">
        <f>IF($A295="","",$D295+ROW()/1000000)</f>
      </c>
      <c r="P295" t="str">
        <f>IF(OR($A295="",INDEX(games!$H:$H,ROW())=""),"",INDEX(games!$H:$H,ROW()))</f>
      </c>
      <c r="Q295">
        <f>IF(OR($A295="",$P295&lt;&gt;"Yes"),"",$D295+ROW()/1000000)</f>
      </c>
      <c r="T295">
        <f>IF($Y295="","",INDEX($B$2:$B$1500,$Y295))</f>
      </c>
      <c r="U295">
        <f>IF($Z295="","",INDEX($B$2:$B$1500,$Z295))</f>
      </c>
      <c r="V295">
        <f>IF(OR($T295="",$U295=""),"",$U295-$T295)</f>
      </c>
      <c r="W295" t="str">
        <f>IF(TRIM(INDEX(connections!$A:$A,ROW()))="","",TRIM(INDEX(connections!$A:$A,ROW())))</f>
      </c>
      <c r="X295" t="str">
        <f>IF($W295="","",TRIM(INDEX(connections!$B:$B,ROW())))</f>
      </c>
      <c r="Y295">
        <f>IF($W295="","",IFERROR(MATCH($W295,$A$2:$A$1500,0),""))</f>
      </c>
      <c r="Z295">
        <f>IF($X295="","",IFERROR(MATCH($X295,$A$2:$A$1500,0),""))</f>
      </c>
      <c r="AA295" t="str">
        <f>IF($Y295="","",INDEX($P$2:$P$1500,$Y295))</f>
      </c>
      <c r="AB295" t="str">
        <f>IF($Z295="","",INDEX($P$2:$P$1500,$Z295))</f>
      </c>
      <c r="AC295">
        <f>IF(AND($AA295="Yes",$AB295="Yes"),1,"")</f>
      </c>
      <c r="AD295">
        <f>IF(OR($Y295="",$Z295=""),"",IF(INDEX($C$2:$C$1500,$Y295)=INDEX($C$2:$C$1500,$Z295),0,1))</f>
      </c>
      <c r="AE295">
        <f>IF($AC295&lt;&gt;1,"",IF(AND(INDEX($AG$2:$AG$1500,$Y295)=1,INDEX($AG$2:$AG$1500,$Z295)=1),1,""))</f>
      </c>
      <c r="AG295">
        <f>IF($A295="","",COUNTIFS($W$2:$W$2500,$A295,$AB$2:$AB$2500,"Yes")+COUNTIFS($X$2:$X$2500,$A295,$AA$2:$AA$2500,"Yes"))</f>
      </c>
      <c r="AH295" t="str">
        <f>IF(OR($P295&lt;&gt;"Yes",N($AG295)=0),"",IF(AND($AG295=1,COUNTIFS($W$2:$W$2500,$A295,$AE$2:$AE$2500,1)+COUNTIFS($X$2:$X$2500,$A295,$AE$2:$AE$2500,1)&gt;0),"","Yes"))</f>
      </c>
      <c r="AI295">
        <f>IF($AH295="Yes",$AG295,"")</f>
      </c>
      <c r="AJ295">
        <f>IF($AI295="","",$AI295+ROW()/1000000)</f>
      </c>
      <c r="AK295">
        <f>IF(OR($A295="",$P295="Yes",N($AG295)=0),"",$AG295+ROW()/1000000)</f>
      </c>
      <c r="AL295" t="str">
        <f>IF($A295="","",INDEX(games!$J:$J,ROW())&amp;"")</f>
      </c>
    </row>
    <row r="296">
      <c r="A296" t="str">
        <f>IF(TRIM(INDEX(games!$A:$A,ROW()))="","",TRIM(INDEX(games!$A:$A,ROW())))</f>
      </c>
      <c r="B296">
        <f>IF(OR($A296="",INDEX(games!$B:$B,ROW())=""),"",INDEX(games!$B:$B,ROW()))</f>
      </c>
      <c r="C296" t="str">
        <f>IF(OR($A296="",INDEX(games!$C:$C,ROW())=""),"",INDEX(games!$C:$C,ROW()))</f>
      </c>
      <c r="D296">
        <f>IF($A296="","",COUNTIF($W$2:$W$2500,$A296)+COUNTIF($X$2:$X$2500,$A296))</f>
      </c>
      <c r="E296">
        <f>IF($A296="","",IFERROR(MATCH($C296,$R$2:$R$5,0),0))</f>
      </c>
      <c r="F296">
        <f>IF($A296="","",MOD(ROW(),34))</f>
      </c>
      <c r="G296">
        <f>IF($A296="",NA(),IF($C296="Action",$B296,NA()))</f>
      </c>
      <c r="H296">
        <f>IF($A296="",NA(),IF($C296="Action",1+$F296*0.023,NA()))</f>
      </c>
      <c r="I296">
        <f>IF($A296="",NA(),IF($C296="Strategy",$B296,NA()))</f>
      </c>
      <c r="J296">
        <f>IF($A296="",NA(),IF($C296="Strategy",2+$F296*0.023,NA()))</f>
      </c>
      <c r="K296">
        <f>IF($A296="",NA(),IF($C296="Deckbuilder",$B296,NA()))</f>
      </c>
      <c r="L296">
        <f>IF($A296="",NA(),IF($C296="Deckbuilder",3+$F296*0.023,NA()))</f>
      </c>
      <c r="M296">
        <f>IF($A296="",NA(),IF($C296="Traditional",$B296,NA()))</f>
      </c>
      <c r="N296">
        <f>IF($A296="",NA(),IF($C296="Traditional",4+$F296*0.023,NA()))</f>
      </c>
      <c r="O296">
        <f>IF($A296="","",$D296+ROW()/1000000)</f>
      </c>
      <c r="P296" t="str">
        <f>IF(OR($A296="",INDEX(games!$H:$H,ROW())=""),"",INDEX(games!$H:$H,ROW()))</f>
      </c>
      <c r="Q296">
        <f>IF(OR($A296="",$P296&lt;&gt;"Yes"),"",$D296+ROW()/1000000)</f>
      </c>
      <c r="T296">
        <f>IF($Y296="","",INDEX($B$2:$B$1500,$Y296))</f>
      </c>
      <c r="U296">
        <f>IF($Z296="","",INDEX($B$2:$B$1500,$Z296))</f>
      </c>
      <c r="V296">
        <f>IF(OR($T296="",$U296=""),"",$U296-$T296)</f>
      </c>
      <c r="W296" t="str">
        <f>IF(TRIM(INDEX(connections!$A:$A,ROW()))="","",TRIM(INDEX(connections!$A:$A,ROW())))</f>
      </c>
      <c r="X296" t="str">
        <f>IF($W296="","",TRIM(INDEX(connections!$B:$B,ROW())))</f>
      </c>
      <c r="Y296">
        <f>IF($W296="","",IFERROR(MATCH($W296,$A$2:$A$1500,0),""))</f>
      </c>
      <c r="Z296">
        <f>IF($X296="","",IFERROR(MATCH($X296,$A$2:$A$1500,0),""))</f>
      </c>
      <c r="AA296" t="str">
        <f>IF($Y296="","",INDEX($P$2:$P$1500,$Y296))</f>
      </c>
      <c r="AB296" t="str">
        <f>IF($Z296="","",INDEX($P$2:$P$1500,$Z296))</f>
      </c>
      <c r="AC296">
        <f>IF(AND($AA296="Yes",$AB296="Yes"),1,"")</f>
      </c>
      <c r="AD296">
        <f>IF(OR($Y296="",$Z296=""),"",IF(INDEX($C$2:$C$1500,$Y296)=INDEX($C$2:$C$1500,$Z296),0,1))</f>
      </c>
      <c r="AE296">
        <f>IF($AC296&lt;&gt;1,"",IF(AND(INDEX($AG$2:$AG$1500,$Y296)=1,INDEX($AG$2:$AG$1500,$Z296)=1),1,""))</f>
      </c>
      <c r="AG296">
        <f>IF($A296="","",COUNTIFS($W$2:$W$2500,$A296,$AB$2:$AB$2500,"Yes")+COUNTIFS($X$2:$X$2500,$A296,$AA$2:$AA$2500,"Yes"))</f>
      </c>
      <c r="AH296" t="str">
        <f>IF(OR($P296&lt;&gt;"Yes",N($AG296)=0),"",IF(AND($AG296=1,COUNTIFS($W$2:$W$2500,$A296,$AE$2:$AE$2500,1)+COUNTIFS($X$2:$X$2500,$A296,$AE$2:$AE$2500,1)&gt;0),"","Yes"))</f>
      </c>
      <c r="AI296">
        <f>IF($AH296="Yes",$AG296,"")</f>
      </c>
      <c r="AJ296">
        <f>IF($AI296="","",$AI296+ROW()/1000000)</f>
      </c>
      <c r="AK296">
        <f>IF(OR($A296="",$P296="Yes",N($AG296)=0),"",$AG296+ROW()/1000000)</f>
      </c>
      <c r="AL296" t="str">
        <f>IF($A296="","",INDEX(games!$J:$J,ROW())&amp;"")</f>
      </c>
    </row>
    <row r="297">
      <c r="A297" t="str">
        <f>IF(TRIM(INDEX(games!$A:$A,ROW()))="","",TRIM(INDEX(games!$A:$A,ROW())))</f>
      </c>
      <c r="B297">
        <f>IF(OR($A297="",INDEX(games!$B:$B,ROW())=""),"",INDEX(games!$B:$B,ROW()))</f>
      </c>
      <c r="C297" t="str">
        <f>IF(OR($A297="",INDEX(games!$C:$C,ROW())=""),"",INDEX(games!$C:$C,ROW()))</f>
      </c>
      <c r="D297">
        <f>IF($A297="","",COUNTIF($W$2:$W$2500,$A297)+COUNTIF($X$2:$X$2500,$A297))</f>
      </c>
      <c r="E297">
        <f>IF($A297="","",IFERROR(MATCH($C297,$R$2:$R$5,0),0))</f>
      </c>
      <c r="F297">
        <f>IF($A297="","",MOD(ROW(),34))</f>
      </c>
      <c r="G297">
        <f>IF($A297="",NA(),IF($C297="Action",$B297,NA()))</f>
      </c>
      <c r="H297">
        <f>IF($A297="",NA(),IF($C297="Action",1+$F297*0.023,NA()))</f>
      </c>
      <c r="I297">
        <f>IF($A297="",NA(),IF($C297="Strategy",$B297,NA()))</f>
      </c>
      <c r="J297">
        <f>IF($A297="",NA(),IF($C297="Strategy",2+$F297*0.023,NA()))</f>
      </c>
      <c r="K297">
        <f>IF($A297="",NA(),IF($C297="Deckbuilder",$B297,NA()))</f>
      </c>
      <c r="L297">
        <f>IF($A297="",NA(),IF($C297="Deckbuilder",3+$F297*0.023,NA()))</f>
      </c>
      <c r="M297">
        <f>IF($A297="",NA(),IF($C297="Traditional",$B297,NA()))</f>
      </c>
      <c r="N297">
        <f>IF($A297="",NA(),IF($C297="Traditional",4+$F297*0.023,NA()))</f>
      </c>
      <c r="O297">
        <f>IF($A297="","",$D297+ROW()/1000000)</f>
      </c>
      <c r="P297" t="str">
        <f>IF(OR($A297="",INDEX(games!$H:$H,ROW())=""),"",INDEX(games!$H:$H,ROW()))</f>
      </c>
      <c r="Q297">
        <f>IF(OR($A297="",$P297&lt;&gt;"Yes"),"",$D297+ROW()/1000000)</f>
      </c>
      <c r="T297">
        <f>IF($Y297="","",INDEX($B$2:$B$1500,$Y297))</f>
      </c>
      <c r="U297">
        <f>IF($Z297="","",INDEX($B$2:$B$1500,$Z297))</f>
      </c>
      <c r="V297">
        <f>IF(OR($T297="",$U297=""),"",$U297-$T297)</f>
      </c>
      <c r="W297" t="str">
        <f>IF(TRIM(INDEX(connections!$A:$A,ROW()))="","",TRIM(INDEX(connections!$A:$A,ROW())))</f>
      </c>
      <c r="X297" t="str">
        <f>IF($W297="","",TRIM(INDEX(connections!$B:$B,ROW())))</f>
      </c>
      <c r="Y297">
        <f>IF($W297="","",IFERROR(MATCH($W297,$A$2:$A$1500,0),""))</f>
      </c>
      <c r="Z297">
        <f>IF($X297="","",IFERROR(MATCH($X297,$A$2:$A$1500,0),""))</f>
      </c>
      <c r="AA297" t="str">
        <f>IF($Y297="","",INDEX($P$2:$P$1500,$Y297))</f>
      </c>
      <c r="AB297" t="str">
        <f>IF($Z297="","",INDEX($P$2:$P$1500,$Z297))</f>
      </c>
      <c r="AC297">
        <f>IF(AND($AA297="Yes",$AB297="Yes"),1,"")</f>
      </c>
      <c r="AD297">
        <f>IF(OR($Y297="",$Z297=""),"",IF(INDEX($C$2:$C$1500,$Y297)=INDEX($C$2:$C$1500,$Z297),0,1))</f>
      </c>
      <c r="AE297">
        <f>IF($AC297&lt;&gt;1,"",IF(AND(INDEX($AG$2:$AG$1500,$Y297)=1,INDEX($AG$2:$AG$1500,$Z297)=1),1,""))</f>
      </c>
      <c r="AG297">
        <f>IF($A297="","",COUNTIFS($W$2:$W$2500,$A297,$AB$2:$AB$2500,"Yes")+COUNTIFS($X$2:$X$2500,$A297,$AA$2:$AA$2500,"Yes"))</f>
      </c>
      <c r="AH297" t="str">
        <f>IF(OR($P297&lt;&gt;"Yes",N($AG297)=0),"",IF(AND($AG297=1,COUNTIFS($W$2:$W$2500,$A297,$AE$2:$AE$2500,1)+COUNTIFS($X$2:$X$2500,$A297,$AE$2:$AE$2500,1)&gt;0),"","Yes"))</f>
      </c>
      <c r="AI297">
        <f>IF($AH297="Yes",$AG297,"")</f>
      </c>
      <c r="AJ297">
        <f>IF($AI297="","",$AI297+ROW()/1000000)</f>
      </c>
      <c r="AK297">
        <f>IF(OR($A297="",$P297="Yes",N($AG297)=0),"",$AG297+ROW()/1000000)</f>
      </c>
      <c r="AL297" t="str">
        <f>IF($A297="","",INDEX(games!$J:$J,ROW())&amp;"")</f>
      </c>
    </row>
    <row r="298">
      <c r="A298" t="str">
        <f>IF(TRIM(INDEX(games!$A:$A,ROW()))="","",TRIM(INDEX(games!$A:$A,ROW())))</f>
      </c>
      <c r="B298">
        <f>IF(OR($A298="",INDEX(games!$B:$B,ROW())=""),"",INDEX(games!$B:$B,ROW()))</f>
      </c>
      <c r="C298" t="str">
        <f>IF(OR($A298="",INDEX(games!$C:$C,ROW())=""),"",INDEX(games!$C:$C,ROW()))</f>
      </c>
      <c r="D298">
        <f>IF($A298="","",COUNTIF($W$2:$W$2500,$A298)+COUNTIF($X$2:$X$2500,$A298))</f>
      </c>
      <c r="E298">
        <f>IF($A298="","",IFERROR(MATCH($C298,$R$2:$R$5,0),0))</f>
      </c>
      <c r="F298">
        <f>IF($A298="","",MOD(ROW(),34))</f>
      </c>
      <c r="G298">
        <f>IF($A298="",NA(),IF($C298="Action",$B298,NA()))</f>
      </c>
      <c r="H298">
        <f>IF($A298="",NA(),IF($C298="Action",1+$F298*0.023,NA()))</f>
      </c>
      <c r="I298">
        <f>IF($A298="",NA(),IF($C298="Strategy",$B298,NA()))</f>
      </c>
      <c r="J298">
        <f>IF($A298="",NA(),IF($C298="Strategy",2+$F298*0.023,NA()))</f>
      </c>
      <c r="K298">
        <f>IF($A298="",NA(),IF($C298="Deckbuilder",$B298,NA()))</f>
      </c>
      <c r="L298">
        <f>IF($A298="",NA(),IF($C298="Deckbuilder",3+$F298*0.023,NA()))</f>
      </c>
      <c r="M298">
        <f>IF($A298="",NA(),IF($C298="Traditional",$B298,NA()))</f>
      </c>
      <c r="N298">
        <f>IF($A298="",NA(),IF($C298="Traditional",4+$F298*0.023,NA()))</f>
      </c>
      <c r="O298">
        <f>IF($A298="","",$D298+ROW()/1000000)</f>
      </c>
      <c r="P298" t="str">
        <f>IF(OR($A298="",INDEX(games!$H:$H,ROW())=""),"",INDEX(games!$H:$H,ROW()))</f>
      </c>
      <c r="Q298">
        <f>IF(OR($A298="",$P298&lt;&gt;"Yes"),"",$D298+ROW()/1000000)</f>
      </c>
      <c r="T298">
        <f>IF($Y298="","",INDEX($B$2:$B$1500,$Y298))</f>
      </c>
      <c r="U298">
        <f>IF($Z298="","",INDEX($B$2:$B$1500,$Z298))</f>
      </c>
      <c r="V298">
        <f>IF(OR($T298="",$U298=""),"",$U298-$T298)</f>
      </c>
      <c r="W298" t="str">
        <f>IF(TRIM(INDEX(connections!$A:$A,ROW()))="","",TRIM(INDEX(connections!$A:$A,ROW())))</f>
      </c>
      <c r="X298" t="str">
        <f>IF($W298="","",TRIM(INDEX(connections!$B:$B,ROW())))</f>
      </c>
      <c r="Y298">
        <f>IF($W298="","",IFERROR(MATCH($W298,$A$2:$A$1500,0),""))</f>
      </c>
      <c r="Z298">
        <f>IF($X298="","",IFERROR(MATCH($X298,$A$2:$A$1500,0),""))</f>
      </c>
      <c r="AA298" t="str">
        <f>IF($Y298="","",INDEX($P$2:$P$1500,$Y298))</f>
      </c>
      <c r="AB298" t="str">
        <f>IF($Z298="","",INDEX($P$2:$P$1500,$Z298))</f>
      </c>
      <c r="AC298">
        <f>IF(AND($AA298="Yes",$AB298="Yes"),1,"")</f>
      </c>
      <c r="AD298">
        <f>IF(OR($Y298="",$Z298=""),"",IF(INDEX($C$2:$C$1500,$Y298)=INDEX($C$2:$C$1500,$Z298),0,1))</f>
      </c>
      <c r="AE298">
        <f>IF($AC298&lt;&gt;1,"",IF(AND(INDEX($AG$2:$AG$1500,$Y298)=1,INDEX($AG$2:$AG$1500,$Z298)=1),1,""))</f>
      </c>
      <c r="AG298">
        <f>IF($A298="","",COUNTIFS($W$2:$W$2500,$A298,$AB$2:$AB$2500,"Yes")+COUNTIFS($X$2:$X$2500,$A298,$AA$2:$AA$2500,"Yes"))</f>
      </c>
      <c r="AH298" t="str">
        <f>IF(OR($P298&lt;&gt;"Yes",N($AG298)=0),"",IF(AND($AG298=1,COUNTIFS($W$2:$W$2500,$A298,$AE$2:$AE$2500,1)+COUNTIFS($X$2:$X$2500,$A298,$AE$2:$AE$2500,1)&gt;0),"","Yes"))</f>
      </c>
      <c r="AI298">
        <f>IF($AH298="Yes",$AG298,"")</f>
      </c>
      <c r="AJ298">
        <f>IF($AI298="","",$AI298+ROW()/1000000)</f>
      </c>
      <c r="AK298">
        <f>IF(OR($A298="",$P298="Yes",N($AG298)=0),"",$AG298+ROW()/1000000)</f>
      </c>
      <c r="AL298" t="str">
        <f>IF($A298="","",INDEX(games!$J:$J,ROW())&amp;"")</f>
      </c>
    </row>
    <row r="299">
      <c r="A299" t="str">
        <f>IF(TRIM(INDEX(games!$A:$A,ROW()))="","",TRIM(INDEX(games!$A:$A,ROW())))</f>
      </c>
      <c r="B299">
        <f>IF(OR($A299="",INDEX(games!$B:$B,ROW())=""),"",INDEX(games!$B:$B,ROW()))</f>
      </c>
      <c r="C299" t="str">
        <f>IF(OR($A299="",INDEX(games!$C:$C,ROW())=""),"",INDEX(games!$C:$C,ROW()))</f>
      </c>
      <c r="D299">
        <f>IF($A299="","",COUNTIF($W$2:$W$2500,$A299)+COUNTIF($X$2:$X$2500,$A299))</f>
      </c>
      <c r="E299">
        <f>IF($A299="","",IFERROR(MATCH($C299,$R$2:$R$5,0),0))</f>
      </c>
      <c r="F299">
        <f>IF($A299="","",MOD(ROW(),34))</f>
      </c>
      <c r="G299">
        <f>IF($A299="",NA(),IF($C299="Action",$B299,NA()))</f>
      </c>
      <c r="H299">
        <f>IF($A299="",NA(),IF($C299="Action",1+$F299*0.023,NA()))</f>
      </c>
      <c r="I299">
        <f>IF($A299="",NA(),IF($C299="Strategy",$B299,NA()))</f>
      </c>
      <c r="J299">
        <f>IF($A299="",NA(),IF($C299="Strategy",2+$F299*0.023,NA()))</f>
      </c>
      <c r="K299">
        <f>IF($A299="",NA(),IF($C299="Deckbuilder",$B299,NA()))</f>
      </c>
      <c r="L299">
        <f>IF($A299="",NA(),IF($C299="Deckbuilder",3+$F299*0.023,NA()))</f>
      </c>
      <c r="M299">
        <f>IF($A299="",NA(),IF($C299="Traditional",$B299,NA()))</f>
      </c>
      <c r="N299">
        <f>IF($A299="",NA(),IF($C299="Traditional",4+$F299*0.023,NA()))</f>
      </c>
      <c r="O299">
        <f>IF($A299="","",$D299+ROW()/1000000)</f>
      </c>
      <c r="P299" t="str">
        <f>IF(OR($A299="",INDEX(games!$H:$H,ROW())=""),"",INDEX(games!$H:$H,ROW()))</f>
      </c>
      <c r="Q299">
        <f>IF(OR($A299="",$P299&lt;&gt;"Yes"),"",$D299+ROW()/1000000)</f>
      </c>
      <c r="T299">
        <f>IF($Y299="","",INDEX($B$2:$B$1500,$Y299))</f>
      </c>
      <c r="U299">
        <f>IF($Z299="","",INDEX($B$2:$B$1500,$Z299))</f>
      </c>
      <c r="V299">
        <f>IF(OR($T299="",$U299=""),"",$U299-$T299)</f>
      </c>
      <c r="W299" t="str">
        <f>IF(TRIM(INDEX(connections!$A:$A,ROW()))="","",TRIM(INDEX(connections!$A:$A,ROW())))</f>
      </c>
      <c r="X299" t="str">
        <f>IF($W299="","",TRIM(INDEX(connections!$B:$B,ROW())))</f>
      </c>
      <c r="Y299">
        <f>IF($W299="","",IFERROR(MATCH($W299,$A$2:$A$1500,0),""))</f>
      </c>
      <c r="Z299">
        <f>IF($X299="","",IFERROR(MATCH($X299,$A$2:$A$1500,0),""))</f>
      </c>
      <c r="AA299" t="str">
        <f>IF($Y299="","",INDEX($P$2:$P$1500,$Y299))</f>
      </c>
      <c r="AB299" t="str">
        <f>IF($Z299="","",INDEX($P$2:$P$1500,$Z299))</f>
      </c>
      <c r="AC299">
        <f>IF(AND($AA299="Yes",$AB299="Yes"),1,"")</f>
      </c>
      <c r="AD299">
        <f>IF(OR($Y299="",$Z299=""),"",IF(INDEX($C$2:$C$1500,$Y299)=INDEX($C$2:$C$1500,$Z299),0,1))</f>
      </c>
      <c r="AE299">
        <f>IF($AC299&lt;&gt;1,"",IF(AND(INDEX($AG$2:$AG$1500,$Y299)=1,INDEX($AG$2:$AG$1500,$Z299)=1),1,""))</f>
      </c>
      <c r="AG299">
        <f>IF($A299="","",COUNTIFS($W$2:$W$2500,$A299,$AB$2:$AB$2500,"Yes")+COUNTIFS($X$2:$X$2500,$A299,$AA$2:$AA$2500,"Yes"))</f>
      </c>
      <c r="AH299" t="str">
        <f>IF(OR($P299&lt;&gt;"Yes",N($AG299)=0),"",IF(AND($AG299=1,COUNTIFS($W$2:$W$2500,$A299,$AE$2:$AE$2500,1)+COUNTIFS($X$2:$X$2500,$A299,$AE$2:$AE$2500,1)&gt;0),"","Yes"))</f>
      </c>
      <c r="AI299">
        <f>IF($AH299="Yes",$AG299,"")</f>
      </c>
      <c r="AJ299">
        <f>IF($AI299="","",$AI299+ROW()/1000000)</f>
      </c>
      <c r="AK299">
        <f>IF(OR($A299="",$P299="Yes",N($AG299)=0),"",$AG299+ROW()/1000000)</f>
      </c>
      <c r="AL299" t="str">
        <f>IF($A299="","",INDEX(games!$J:$J,ROW())&amp;"")</f>
      </c>
    </row>
    <row r="300">
      <c r="A300" t="str">
        <f>IF(TRIM(INDEX(games!$A:$A,ROW()))="","",TRIM(INDEX(games!$A:$A,ROW())))</f>
      </c>
      <c r="B300">
        <f>IF(OR($A300="",INDEX(games!$B:$B,ROW())=""),"",INDEX(games!$B:$B,ROW()))</f>
      </c>
      <c r="C300" t="str">
        <f>IF(OR($A300="",INDEX(games!$C:$C,ROW())=""),"",INDEX(games!$C:$C,ROW()))</f>
      </c>
      <c r="D300">
        <f>IF($A300="","",COUNTIF($W$2:$W$2500,$A300)+COUNTIF($X$2:$X$2500,$A300))</f>
      </c>
      <c r="E300">
        <f>IF($A300="","",IFERROR(MATCH($C300,$R$2:$R$5,0),0))</f>
      </c>
      <c r="F300">
        <f>IF($A300="","",MOD(ROW(),34))</f>
      </c>
      <c r="G300">
        <f>IF($A300="",NA(),IF($C300="Action",$B300,NA()))</f>
      </c>
      <c r="H300">
        <f>IF($A300="",NA(),IF($C300="Action",1+$F300*0.023,NA()))</f>
      </c>
      <c r="I300">
        <f>IF($A300="",NA(),IF($C300="Strategy",$B300,NA()))</f>
      </c>
      <c r="J300">
        <f>IF($A300="",NA(),IF($C300="Strategy",2+$F300*0.023,NA()))</f>
      </c>
      <c r="K300">
        <f>IF($A300="",NA(),IF($C300="Deckbuilder",$B300,NA()))</f>
      </c>
      <c r="L300">
        <f>IF($A300="",NA(),IF($C300="Deckbuilder",3+$F300*0.023,NA()))</f>
      </c>
      <c r="M300">
        <f>IF($A300="",NA(),IF($C300="Traditional",$B300,NA()))</f>
      </c>
      <c r="N300">
        <f>IF($A300="",NA(),IF($C300="Traditional",4+$F300*0.023,NA()))</f>
      </c>
      <c r="O300">
        <f>IF($A300="","",$D300+ROW()/1000000)</f>
      </c>
      <c r="P300" t="str">
        <f>IF(OR($A300="",INDEX(games!$H:$H,ROW())=""),"",INDEX(games!$H:$H,ROW()))</f>
      </c>
      <c r="Q300">
        <f>IF(OR($A300="",$P300&lt;&gt;"Yes"),"",$D300+ROW()/1000000)</f>
      </c>
      <c r="T300">
        <f>IF($Y300="","",INDEX($B$2:$B$1500,$Y300))</f>
      </c>
      <c r="U300">
        <f>IF($Z300="","",INDEX($B$2:$B$1500,$Z300))</f>
      </c>
      <c r="V300">
        <f>IF(OR($T300="",$U300=""),"",$U300-$T300)</f>
      </c>
      <c r="W300" t="str">
        <f>IF(TRIM(INDEX(connections!$A:$A,ROW()))="","",TRIM(INDEX(connections!$A:$A,ROW())))</f>
      </c>
      <c r="X300" t="str">
        <f>IF($W300="","",TRIM(INDEX(connections!$B:$B,ROW())))</f>
      </c>
      <c r="Y300">
        <f>IF($W300="","",IFERROR(MATCH($W300,$A$2:$A$1500,0),""))</f>
      </c>
      <c r="Z300">
        <f>IF($X300="","",IFERROR(MATCH($X300,$A$2:$A$1500,0),""))</f>
      </c>
      <c r="AA300" t="str">
        <f>IF($Y300="","",INDEX($P$2:$P$1500,$Y300))</f>
      </c>
      <c r="AB300" t="str">
        <f>IF($Z300="","",INDEX($P$2:$P$1500,$Z300))</f>
      </c>
      <c r="AC300">
        <f>IF(AND($AA300="Yes",$AB300="Yes"),1,"")</f>
      </c>
      <c r="AD300">
        <f>IF(OR($Y300="",$Z300=""),"",IF(INDEX($C$2:$C$1500,$Y300)=INDEX($C$2:$C$1500,$Z300),0,1))</f>
      </c>
      <c r="AE300">
        <f>IF($AC300&lt;&gt;1,"",IF(AND(INDEX($AG$2:$AG$1500,$Y300)=1,INDEX($AG$2:$AG$1500,$Z300)=1),1,""))</f>
      </c>
      <c r="AG300">
        <f>IF($A300="","",COUNTIFS($W$2:$W$2500,$A300,$AB$2:$AB$2500,"Yes")+COUNTIFS($X$2:$X$2500,$A300,$AA$2:$AA$2500,"Yes"))</f>
      </c>
      <c r="AH300" t="str">
        <f>IF(OR($P300&lt;&gt;"Yes",N($AG300)=0),"",IF(AND($AG300=1,COUNTIFS($W$2:$W$2500,$A300,$AE$2:$AE$2500,1)+COUNTIFS($X$2:$X$2500,$A300,$AE$2:$AE$2500,1)&gt;0),"","Yes"))</f>
      </c>
      <c r="AI300">
        <f>IF($AH300="Yes",$AG300,"")</f>
      </c>
      <c r="AJ300">
        <f>IF($AI300="","",$AI300+ROW()/1000000)</f>
      </c>
      <c r="AK300">
        <f>IF(OR($A300="",$P300="Yes",N($AG300)=0),"",$AG300+ROW()/1000000)</f>
      </c>
      <c r="AL300" t="str">
        <f>IF($A300="","",INDEX(games!$J:$J,ROW())&amp;"")</f>
      </c>
    </row>
    <row r="301">
      <c r="A301" t="str">
        <f>IF(TRIM(INDEX(games!$A:$A,ROW()))="","",TRIM(INDEX(games!$A:$A,ROW())))</f>
      </c>
      <c r="B301">
        <f>IF(OR($A301="",INDEX(games!$B:$B,ROW())=""),"",INDEX(games!$B:$B,ROW()))</f>
      </c>
      <c r="C301" t="str">
        <f>IF(OR($A301="",INDEX(games!$C:$C,ROW())=""),"",INDEX(games!$C:$C,ROW()))</f>
      </c>
      <c r="D301">
        <f>IF($A301="","",COUNTIF($W$2:$W$2500,$A301)+COUNTIF($X$2:$X$2500,$A301))</f>
      </c>
      <c r="E301">
        <f>IF($A301="","",IFERROR(MATCH($C301,$R$2:$R$5,0),0))</f>
      </c>
      <c r="F301">
        <f>IF($A301="","",MOD(ROW(),34))</f>
      </c>
      <c r="G301">
        <f>IF($A301="",NA(),IF($C301="Action",$B301,NA()))</f>
      </c>
      <c r="H301">
        <f>IF($A301="",NA(),IF($C301="Action",1+$F301*0.023,NA()))</f>
      </c>
      <c r="I301">
        <f>IF($A301="",NA(),IF($C301="Strategy",$B301,NA()))</f>
      </c>
      <c r="J301">
        <f>IF($A301="",NA(),IF($C301="Strategy",2+$F301*0.023,NA()))</f>
      </c>
      <c r="K301">
        <f>IF($A301="",NA(),IF($C301="Deckbuilder",$B301,NA()))</f>
      </c>
      <c r="L301">
        <f>IF($A301="",NA(),IF($C301="Deckbuilder",3+$F301*0.023,NA()))</f>
      </c>
      <c r="M301">
        <f>IF($A301="",NA(),IF($C301="Traditional",$B301,NA()))</f>
      </c>
      <c r="N301">
        <f>IF($A301="",NA(),IF($C301="Traditional",4+$F301*0.023,NA()))</f>
      </c>
      <c r="O301">
        <f>IF($A301="","",$D301+ROW()/1000000)</f>
      </c>
      <c r="P301" t="str">
        <f>IF(OR($A301="",INDEX(games!$H:$H,ROW())=""),"",INDEX(games!$H:$H,ROW()))</f>
      </c>
      <c r="Q301">
        <f>IF(OR($A301="",$P301&lt;&gt;"Yes"),"",$D301+ROW()/1000000)</f>
      </c>
      <c r="T301">
        <f>IF($Y301="","",INDEX($B$2:$B$1500,$Y301))</f>
      </c>
      <c r="U301">
        <f>IF($Z301="","",INDEX($B$2:$B$1500,$Z301))</f>
      </c>
      <c r="V301">
        <f>IF(OR($T301="",$U301=""),"",$U301-$T301)</f>
      </c>
      <c r="W301" t="str">
        <f>IF(TRIM(INDEX(connections!$A:$A,ROW()))="","",TRIM(INDEX(connections!$A:$A,ROW())))</f>
      </c>
      <c r="X301" t="str">
        <f>IF($W301="","",TRIM(INDEX(connections!$B:$B,ROW())))</f>
      </c>
      <c r="Y301">
        <f>IF($W301="","",IFERROR(MATCH($W301,$A$2:$A$1500,0),""))</f>
      </c>
      <c r="Z301">
        <f>IF($X301="","",IFERROR(MATCH($X301,$A$2:$A$1500,0),""))</f>
      </c>
      <c r="AA301" t="str">
        <f>IF($Y301="","",INDEX($P$2:$P$1500,$Y301))</f>
      </c>
      <c r="AB301" t="str">
        <f>IF($Z301="","",INDEX($P$2:$P$1500,$Z301))</f>
      </c>
      <c r="AC301">
        <f>IF(AND($AA301="Yes",$AB301="Yes"),1,"")</f>
      </c>
      <c r="AD301">
        <f>IF(OR($Y301="",$Z301=""),"",IF(INDEX($C$2:$C$1500,$Y301)=INDEX($C$2:$C$1500,$Z301),0,1))</f>
      </c>
      <c r="AE301">
        <f>IF($AC301&lt;&gt;1,"",IF(AND(INDEX($AG$2:$AG$1500,$Y301)=1,INDEX($AG$2:$AG$1500,$Z301)=1),1,""))</f>
      </c>
      <c r="AG301">
        <f>IF($A301="","",COUNTIFS($W$2:$W$2500,$A301,$AB$2:$AB$2500,"Yes")+COUNTIFS($X$2:$X$2500,$A301,$AA$2:$AA$2500,"Yes"))</f>
      </c>
      <c r="AH301" t="str">
        <f>IF(OR($P301&lt;&gt;"Yes",N($AG301)=0),"",IF(AND($AG301=1,COUNTIFS($W$2:$W$2500,$A301,$AE$2:$AE$2500,1)+COUNTIFS($X$2:$X$2500,$A301,$AE$2:$AE$2500,1)&gt;0),"","Yes"))</f>
      </c>
      <c r="AI301">
        <f>IF($AH301="Yes",$AG301,"")</f>
      </c>
      <c r="AJ301">
        <f>IF($AI301="","",$AI301+ROW()/1000000)</f>
      </c>
      <c r="AK301">
        <f>IF(OR($A301="",$P301="Yes",N($AG301)=0),"",$AG301+ROW()/1000000)</f>
      </c>
      <c r="AL301" t="str">
        <f>IF($A301="","",INDEX(games!$J:$J,ROW())&amp;"")</f>
      </c>
    </row>
    <row r="302">
      <c r="A302" t="str">
        <f>IF(TRIM(INDEX(games!$A:$A,ROW()))="","",TRIM(INDEX(games!$A:$A,ROW())))</f>
      </c>
      <c r="B302">
        <f>IF(OR($A302="",INDEX(games!$B:$B,ROW())=""),"",INDEX(games!$B:$B,ROW()))</f>
      </c>
      <c r="C302" t="str">
        <f>IF(OR($A302="",INDEX(games!$C:$C,ROW())=""),"",INDEX(games!$C:$C,ROW()))</f>
      </c>
      <c r="D302">
        <f>IF($A302="","",COUNTIF($W$2:$W$2500,$A302)+COUNTIF($X$2:$X$2500,$A302))</f>
      </c>
      <c r="E302">
        <f>IF($A302="","",IFERROR(MATCH($C302,$R$2:$R$5,0),0))</f>
      </c>
      <c r="F302">
        <f>IF($A302="","",MOD(ROW(),34))</f>
      </c>
      <c r="G302">
        <f>IF($A302="",NA(),IF($C302="Action",$B302,NA()))</f>
      </c>
      <c r="H302">
        <f>IF($A302="",NA(),IF($C302="Action",1+$F302*0.023,NA()))</f>
      </c>
      <c r="I302">
        <f>IF($A302="",NA(),IF($C302="Strategy",$B302,NA()))</f>
      </c>
      <c r="J302">
        <f>IF($A302="",NA(),IF($C302="Strategy",2+$F302*0.023,NA()))</f>
      </c>
      <c r="K302">
        <f>IF($A302="",NA(),IF($C302="Deckbuilder",$B302,NA()))</f>
      </c>
      <c r="L302">
        <f>IF($A302="",NA(),IF($C302="Deckbuilder",3+$F302*0.023,NA()))</f>
      </c>
      <c r="M302">
        <f>IF($A302="",NA(),IF($C302="Traditional",$B302,NA()))</f>
      </c>
      <c r="N302">
        <f>IF($A302="",NA(),IF($C302="Traditional",4+$F302*0.023,NA()))</f>
      </c>
      <c r="O302">
        <f>IF($A302="","",$D302+ROW()/1000000)</f>
      </c>
      <c r="P302" t="str">
        <f>IF(OR($A302="",INDEX(games!$H:$H,ROW())=""),"",INDEX(games!$H:$H,ROW()))</f>
      </c>
      <c r="Q302">
        <f>IF(OR($A302="",$P302&lt;&gt;"Yes"),"",$D302+ROW()/1000000)</f>
      </c>
      <c r="T302">
        <f>IF($Y302="","",INDEX($B$2:$B$1500,$Y302))</f>
      </c>
      <c r="U302">
        <f>IF($Z302="","",INDEX($B$2:$B$1500,$Z302))</f>
      </c>
      <c r="V302">
        <f>IF(OR($T302="",$U302=""),"",$U302-$T302)</f>
      </c>
      <c r="W302" t="str">
        <f>IF(TRIM(INDEX(connections!$A:$A,ROW()))="","",TRIM(INDEX(connections!$A:$A,ROW())))</f>
      </c>
      <c r="X302" t="str">
        <f>IF($W302="","",TRIM(INDEX(connections!$B:$B,ROW())))</f>
      </c>
      <c r="Y302">
        <f>IF($W302="","",IFERROR(MATCH($W302,$A$2:$A$1500,0),""))</f>
      </c>
      <c r="Z302">
        <f>IF($X302="","",IFERROR(MATCH($X302,$A$2:$A$1500,0),""))</f>
      </c>
      <c r="AA302" t="str">
        <f>IF($Y302="","",INDEX($P$2:$P$1500,$Y302))</f>
      </c>
      <c r="AB302" t="str">
        <f>IF($Z302="","",INDEX($P$2:$P$1500,$Z302))</f>
      </c>
      <c r="AC302">
        <f>IF(AND($AA302="Yes",$AB302="Yes"),1,"")</f>
      </c>
      <c r="AD302">
        <f>IF(OR($Y302="",$Z302=""),"",IF(INDEX($C$2:$C$1500,$Y302)=INDEX($C$2:$C$1500,$Z302),0,1))</f>
      </c>
      <c r="AE302">
        <f>IF($AC302&lt;&gt;1,"",IF(AND(INDEX($AG$2:$AG$1500,$Y302)=1,INDEX($AG$2:$AG$1500,$Z302)=1),1,""))</f>
      </c>
      <c r="AG302">
        <f>IF($A302="","",COUNTIFS($W$2:$W$2500,$A302,$AB$2:$AB$2500,"Yes")+COUNTIFS($X$2:$X$2500,$A302,$AA$2:$AA$2500,"Yes"))</f>
      </c>
      <c r="AH302" t="str">
        <f>IF(OR($P302&lt;&gt;"Yes",N($AG302)=0),"",IF(AND($AG302=1,COUNTIFS($W$2:$W$2500,$A302,$AE$2:$AE$2500,1)+COUNTIFS($X$2:$X$2500,$A302,$AE$2:$AE$2500,1)&gt;0),"","Yes"))</f>
      </c>
      <c r="AI302">
        <f>IF($AH302="Yes",$AG302,"")</f>
      </c>
      <c r="AJ302">
        <f>IF($AI302="","",$AI302+ROW()/1000000)</f>
      </c>
      <c r="AK302">
        <f>IF(OR($A302="",$P302="Yes",N($AG302)=0),"",$AG302+ROW()/1000000)</f>
      </c>
      <c r="AL302" t="str">
        <f>IF($A302="","",INDEX(games!$J:$J,ROW())&amp;"")</f>
      </c>
    </row>
    <row r="303">
      <c r="A303" t="str">
        <f>IF(TRIM(INDEX(games!$A:$A,ROW()))="","",TRIM(INDEX(games!$A:$A,ROW())))</f>
      </c>
      <c r="B303">
        <f>IF(OR($A303="",INDEX(games!$B:$B,ROW())=""),"",INDEX(games!$B:$B,ROW()))</f>
      </c>
      <c r="C303" t="str">
        <f>IF(OR($A303="",INDEX(games!$C:$C,ROW())=""),"",INDEX(games!$C:$C,ROW()))</f>
      </c>
      <c r="D303">
        <f>IF($A303="","",COUNTIF($W$2:$W$2500,$A303)+COUNTIF($X$2:$X$2500,$A303))</f>
      </c>
      <c r="E303">
        <f>IF($A303="","",IFERROR(MATCH($C303,$R$2:$R$5,0),0))</f>
      </c>
      <c r="F303">
        <f>IF($A303="","",MOD(ROW(),34))</f>
      </c>
      <c r="G303">
        <f>IF($A303="",NA(),IF($C303="Action",$B303,NA()))</f>
      </c>
      <c r="H303">
        <f>IF($A303="",NA(),IF($C303="Action",1+$F303*0.023,NA()))</f>
      </c>
      <c r="I303">
        <f>IF($A303="",NA(),IF($C303="Strategy",$B303,NA()))</f>
      </c>
      <c r="J303">
        <f>IF($A303="",NA(),IF($C303="Strategy",2+$F303*0.023,NA()))</f>
      </c>
      <c r="K303">
        <f>IF($A303="",NA(),IF($C303="Deckbuilder",$B303,NA()))</f>
      </c>
      <c r="L303">
        <f>IF($A303="",NA(),IF($C303="Deckbuilder",3+$F303*0.023,NA()))</f>
      </c>
      <c r="M303">
        <f>IF($A303="",NA(),IF($C303="Traditional",$B303,NA()))</f>
      </c>
      <c r="N303">
        <f>IF($A303="",NA(),IF($C303="Traditional",4+$F303*0.023,NA()))</f>
      </c>
      <c r="O303">
        <f>IF($A303="","",$D303+ROW()/1000000)</f>
      </c>
      <c r="P303" t="str">
        <f>IF(OR($A303="",INDEX(games!$H:$H,ROW())=""),"",INDEX(games!$H:$H,ROW()))</f>
      </c>
      <c r="Q303">
        <f>IF(OR($A303="",$P303&lt;&gt;"Yes"),"",$D303+ROW()/1000000)</f>
      </c>
      <c r="T303">
        <f>IF($Y303="","",INDEX($B$2:$B$1500,$Y303))</f>
      </c>
      <c r="U303">
        <f>IF($Z303="","",INDEX($B$2:$B$1500,$Z303))</f>
      </c>
      <c r="V303">
        <f>IF(OR($T303="",$U303=""),"",$U303-$T303)</f>
      </c>
      <c r="W303" t="str">
        <f>IF(TRIM(INDEX(connections!$A:$A,ROW()))="","",TRIM(INDEX(connections!$A:$A,ROW())))</f>
      </c>
      <c r="X303" t="str">
        <f>IF($W303="","",TRIM(INDEX(connections!$B:$B,ROW())))</f>
      </c>
      <c r="Y303">
        <f>IF($W303="","",IFERROR(MATCH($W303,$A$2:$A$1500,0),""))</f>
      </c>
      <c r="Z303">
        <f>IF($X303="","",IFERROR(MATCH($X303,$A$2:$A$1500,0),""))</f>
      </c>
      <c r="AA303" t="str">
        <f>IF($Y303="","",INDEX($P$2:$P$1500,$Y303))</f>
      </c>
      <c r="AB303" t="str">
        <f>IF($Z303="","",INDEX($P$2:$P$1500,$Z303))</f>
      </c>
      <c r="AC303">
        <f>IF(AND($AA303="Yes",$AB303="Yes"),1,"")</f>
      </c>
      <c r="AD303">
        <f>IF(OR($Y303="",$Z303=""),"",IF(INDEX($C$2:$C$1500,$Y303)=INDEX($C$2:$C$1500,$Z303),0,1))</f>
      </c>
      <c r="AE303">
        <f>IF($AC303&lt;&gt;1,"",IF(AND(INDEX($AG$2:$AG$1500,$Y303)=1,INDEX($AG$2:$AG$1500,$Z303)=1),1,""))</f>
      </c>
      <c r="AG303">
        <f>IF($A303="","",COUNTIFS($W$2:$W$2500,$A303,$AB$2:$AB$2500,"Yes")+COUNTIFS($X$2:$X$2500,$A303,$AA$2:$AA$2500,"Yes"))</f>
      </c>
      <c r="AH303" t="str">
        <f>IF(OR($P303&lt;&gt;"Yes",N($AG303)=0),"",IF(AND($AG303=1,COUNTIFS($W$2:$W$2500,$A303,$AE$2:$AE$2500,1)+COUNTIFS($X$2:$X$2500,$A303,$AE$2:$AE$2500,1)&gt;0),"","Yes"))</f>
      </c>
      <c r="AI303">
        <f>IF($AH303="Yes",$AG303,"")</f>
      </c>
      <c r="AJ303">
        <f>IF($AI303="","",$AI303+ROW()/1000000)</f>
      </c>
      <c r="AK303">
        <f>IF(OR($A303="",$P303="Yes",N($AG303)=0),"",$AG303+ROW()/1000000)</f>
      </c>
      <c r="AL303" t="str">
        <f>IF($A303="","",INDEX(games!$J:$J,ROW())&amp;"")</f>
      </c>
    </row>
    <row r="304">
      <c r="A304" t="str">
        <f>IF(TRIM(INDEX(games!$A:$A,ROW()))="","",TRIM(INDEX(games!$A:$A,ROW())))</f>
      </c>
      <c r="B304">
        <f>IF(OR($A304="",INDEX(games!$B:$B,ROW())=""),"",INDEX(games!$B:$B,ROW()))</f>
      </c>
      <c r="C304" t="str">
        <f>IF(OR($A304="",INDEX(games!$C:$C,ROW())=""),"",INDEX(games!$C:$C,ROW()))</f>
      </c>
      <c r="D304">
        <f>IF($A304="","",COUNTIF($W$2:$W$2500,$A304)+COUNTIF($X$2:$X$2500,$A304))</f>
      </c>
      <c r="E304">
        <f>IF($A304="","",IFERROR(MATCH($C304,$R$2:$R$5,0),0))</f>
      </c>
      <c r="F304">
        <f>IF($A304="","",MOD(ROW(),34))</f>
      </c>
      <c r="G304">
        <f>IF($A304="",NA(),IF($C304="Action",$B304,NA()))</f>
      </c>
      <c r="H304">
        <f>IF($A304="",NA(),IF($C304="Action",1+$F304*0.023,NA()))</f>
      </c>
      <c r="I304">
        <f>IF($A304="",NA(),IF($C304="Strategy",$B304,NA()))</f>
      </c>
      <c r="J304">
        <f>IF($A304="",NA(),IF($C304="Strategy",2+$F304*0.023,NA()))</f>
      </c>
      <c r="K304">
        <f>IF($A304="",NA(),IF($C304="Deckbuilder",$B304,NA()))</f>
      </c>
      <c r="L304">
        <f>IF($A304="",NA(),IF($C304="Deckbuilder",3+$F304*0.023,NA()))</f>
      </c>
      <c r="M304">
        <f>IF($A304="",NA(),IF($C304="Traditional",$B304,NA()))</f>
      </c>
      <c r="N304">
        <f>IF($A304="",NA(),IF($C304="Traditional",4+$F304*0.023,NA()))</f>
      </c>
      <c r="O304">
        <f>IF($A304="","",$D304+ROW()/1000000)</f>
      </c>
      <c r="P304" t="str">
        <f>IF(OR($A304="",INDEX(games!$H:$H,ROW())=""),"",INDEX(games!$H:$H,ROW()))</f>
      </c>
      <c r="Q304">
        <f>IF(OR($A304="",$P304&lt;&gt;"Yes"),"",$D304+ROW()/1000000)</f>
      </c>
      <c r="T304">
        <f>IF($Y304="","",INDEX($B$2:$B$1500,$Y304))</f>
      </c>
      <c r="U304">
        <f>IF($Z304="","",INDEX($B$2:$B$1500,$Z304))</f>
      </c>
      <c r="V304">
        <f>IF(OR($T304="",$U304=""),"",$U304-$T304)</f>
      </c>
      <c r="W304" t="str">
        <f>IF(TRIM(INDEX(connections!$A:$A,ROW()))="","",TRIM(INDEX(connections!$A:$A,ROW())))</f>
      </c>
      <c r="X304" t="str">
        <f>IF($W304="","",TRIM(INDEX(connections!$B:$B,ROW())))</f>
      </c>
      <c r="Y304">
        <f>IF($W304="","",IFERROR(MATCH($W304,$A$2:$A$1500,0),""))</f>
      </c>
      <c r="Z304">
        <f>IF($X304="","",IFERROR(MATCH($X304,$A$2:$A$1500,0),""))</f>
      </c>
      <c r="AA304" t="str">
        <f>IF($Y304="","",INDEX($P$2:$P$1500,$Y304))</f>
      </c>
      <c r="AB304" t="str">
        <f>IF($Z304="","",INDEX($P$2:$P$1500,$Z304))</f>
      </c>
      <c r="AC304">
        <f>IF(AND($AA304="Yes",$AB304="Yes"),1,"")</f>
      </c>
      <c r="AD304">
        <f>IF(OR($Y304="",$Z304=""),"",IF(INDEX($C$2:$C$1500,$Y304)=INDEX($C$2:$C$1500,$Z304),0,1))</f>
      </c>
      <c r="AE304">
        <f>IF($AC304&lt;&gt;1,"",IF(AND(INDEX($AG$2:$AG$1500,$Y304)=1,INDEX($AG$2:$AG$1500,$Z304)=1),1,""))</f>
      </c>
      <c r="AG304">
        <f>IF($A304="","",COUNTIFS($W$2:$W$2500,$A304,$AB$2:$AB$2500,"Yes")+COUNTIFS($X$2:$X$2500,$A304,$AA$2:$AA$2500,"Yes"))</f>
      </c>
      <c r="AH304" t="str">
        <f>IF(OR($P304&lt;&gt;"Yes",N($AG304)=0),"",IF(AND($AG304=1,COUNTIFS($W$2:$W$2500,$A304,$AE$2:$AE$2500,1)+COUNTIFS($X$2:$X$2500,$A304,$AE$2:$AE$2500,1)&gt;0),"","Yes"))</f>
      </c>
      <c r="AI304">
        <f>IF($AH304="Yes",$AG304,"")</f>
      </c>
      <c r="AJ304">
        <f>IF($AI304="","",$AI304+ROW()/1000000)</f>
      </c>
      <c r="AK304">
        <f>IF(OR($A304="",$P304="Yes",N($AG304)=0),"",$AG304+ROW()/1000000)</f>
      </c>
      <c r="AL304" t="str">
        <f>IF($A304="","",INDEX(games!$J:$J,ROW())&amp;"")</f>
      </c>
    </row>
    <row r="305">
      <c r="A305" t="str">
        <f>IF(TRIM(INDEX(games!$A:$A,ROW()))="","",TRIM(INDEX(games!$A:$A,ROW())))</f>
      </c>
      <c r="B305">
        <f>IF(OR($A305="",INDEX(games!$B:$B,ROW())=""),"",INDEX(games!$B:$B,ROW()))</f>
      </c>
      <c r="C305" t="str">
        <f>IF(OR($A305="",INDEX(games!$C:$C,ROW())=""),"",INDEX(games!$C:$C,ROW()))</f>
      </c>
      <c r="D305">
        <f>IF($A305="","",COUNTIF($W$2:$W$2500,$A305)+COUNTIF($X$2:$X$2500,$A305))</f>
      </c>
      <c r="E305">
        <f>IF($A305="","",IFERROR(MATCH($C305,$R$2:$R$5,0),0))</f>
      </c>
      <c r="F305">
        <f>IF($A305="","",MOD(ROW(),34))</f>
      </c>
      <c r="G305">
        <f>IF($A305="",NA(),IF($C305="Action",$B305,NA()))</f>
      </c>
      <c r="H305">
        <f>IF($A305="",NA(),IF($C305="Action",1+$F305*0.023,NA()))</f>
      </c>
      <c r="I305">
        <f>IF($A305="",NA(),IF($C305="Strategy",$B305,NA()))</f>
      </c>
      <c r="J305">
        <f>IF($A305="",NA(),IF($C305="Strategy",2+$F305*0.023,NA()))</f>
      </c>
      <c r="K305">
        <f>IF($A305="",NA(),IF($C305="Deckbuilder",$B305,NA()))</f>
      </c>
      <c r="L305">
        <f>IF($A305="",NA(),IF($C305="Deckbuilder",3+$F305*0.023,NA()))</f>
      </c>
      <c r="M305">
        <f>IF($A305="",NA(),IF($C305="Traditional",$B305,NA()))</f>
      </c>
      <c r="N305">
        <f>IF($A305="",NA(),IF($C305="Traditional",4+$F305*0.023,NA()))</f>
      </c>
      <c r="O305">
        <f>IF($A305="","",$D305+ROW()/1000000)</f>
      </c>
      <c r="P305" t="str">
        <f>IF(OR($A305="",INDEX(games!$H:$H,ROW())=""),"",INDEX(games!$H:$H,ROW()))</f>
      </c>
      <c r="Q305">
        <f>IF(OR($A305="",$P305&lt;&gt;"Yes"),"",$D305+ROW()/1000000)</f>
      </c>
      <c r="T305">
        <f>IF($Y305="","",INDEX($B$2:$B$1500,$Y305))</f>
      </c>
      <c r="U305">
        <f>IF($Z305="","",INDEX($B$2:$B$1500,$Z305))</f>
      </c>
      <c r="V305">
        <f>IF(OR($T305="",$U305=""),"",$U305-$T305)</f>
      </c>
      <c r="W305" t="str">
        <f>IF(TRIM(INDEX(connections!$A:$A,ROW()))="","",TRIM(INDEX(connections!$A:$A,ROW())))</f>
      </c>
      <c r="X305" t="str">
        <f>IF($W305="","",TRIM(INDEX(connections!$B:$B,ROW())))</f>
      </c>
      <c r="Y305">
        <f>IF($W305="","",IFERROR(MATCH($W305,$A$2:$A$1500,0),""))</f>
      </c>
      <c r="Z305">
        <f>IF($X305="","",IFERROR(MATCH($X305,$A$2:$A$1500,0),""))</f>
      </c>
      <c r="AA305" t="str">
        <f>IF($Y305="","",INDEX($P$2:$P$1500,$Y305))</f>
      </c>
      <c r="AB305" t="str">
        <f>IF($Z305="","",INDEX($P$2:$P$1500,$Z305))</f>
      </c>
      <c r="AC305">
        <f>IF(AND($AA305="Yes",$AB305="Yes"),1,"")</f>
      </c>
      <c r="AD305">
        <f>IF(OR($Y305="",$Z305=""),"",IF(INDEX($C$2:$C$1500,$Y305)=INDEX($C$2:$C$1500,$Z305),0,1))</f>
      </c>
      <c r="AE305">
        <f>IF($AC305&lt;&gt;1,"",IF(AND(INDEX($AG$2:$AG$1500,$Y305)=1,INDEX($AG$2:$AG$1500,$Z305)=1),1,""))</f>
      </c>
      <c r="AG305">
        <f>IF($A305="","",COUNTIFS($W$2:$W$2500,$A305,$AB$2:$AB$2500,"Yes")+COUNTIFS($X$2:$X$2500,$A305,$AA$2:$AA$2500,"Yes"))</f>
      </c>
      <c r="AH305" t="str">
        <f>IF(OR($P305&lt;&gt;"Yes",N($AG305)=0),"",IF(AND($AG305=1,COUNTIFS($W$2:$W$2500,$A305,$AE$2:$AE$2500,1)+COUNTIFS($X$2:$X$2500,$A305,$AE$2:$AE$2500,1)&gt;0),"","Yes"))</f>
      </c>
      <c r="AI305">
        <f>IF($AH305="Yes",$AG305,"")</f>
      </c>
      <c r="AJ305">
        <f>IF($AI305="","",$AI305+ROW()/1000000)</f>
      </c>
      <c r="AK305">
        <f>IF(OR($A305="",$P305="Yes",N($AG305)=0),"",$AG305+ROW()/1000000)</f>
      </c>
      <c r="AL305" t="str">
        <f>IF($A305="","",INDEX(games!$J:$J,ROW())&amp;"")</f>
      </c>
    </row>
    <row r="306">
      <c r="A306" t="str">
        <f>IF(TRIM(INDEX(games!$A:$A,ROW()))="","",TRIM(INDEX(games!$A:$A,ROW())))</f>
      </c>
      <c r="B306">
        <f>IF(OR($A306="",INDEX(games!$B:$B,ROW())=""),"",INDEX(games!$B:$B,ROW()))</f>
      </c>
      <c r="C306" t="str">
        <f>IF(OR($A306="",INDEX(games!$C:$C,ROW())=""),"",INDEX(games!$C:$C,ROW()))</f>
      </c>
      <c r="D306">
        <f>IF($A306="","",COUNTIF($W$2:$W$2500,$A306)+COUNTIF($X$2:$X$2500,$A306))</f>
      </c>
      <c r="E306">
        <f>IF($A306="","",IFERROR(MATCH($C306,$R$2:$R$5,0),0))</f>
      </c>
      <c r="F306">
        <f>IF($A306="","",MOD(ROW(),34))</f>
      </c>
      <c r="G306">
        <f>IF($A306="",NA(),IF($C306="Action",$B306,NA()))</f>
      </c>
      <c r="H306">
        <f>IF($A306="",NA(),IF($C306="Action",1+$F306*0.023,NA()))</f>
      </c>
      <c r="I306">
        <f>IF($A306="",NA(),IF($C306="Strategy",$B306,NA()))</f>
      </c>
      <c r="J306">
        <f>IF($A306="",NA(),IF($C306="Strategy",2+$F306*0.023,NA()))</f>
      </c>
      <c r="K306">
        <f>IF($A306="",NA(),IF($C306="Deckbuilder",$B306,NA()))</f>
      </c>
      <c r="L306">
        <f>IF($A306="",NA(),IF($C306="Deckbuilder",3+$F306*0.023,NA()))</f>
      </c>
      <c r="M306">
        <f>IF($A306="",NA(),IF($C306="Traditional",$B306,NA()))</f>
      </c>
      <c r="N306">
        <f>IF($A306="",NA(),IF($C306="Traditional",4+$F306*0.023,NA()))</f>
      </c>
      <c r="O306">
        <f>IF($A306="","",$D306+ROW()/1000000)</f>
      </c>
      <c r="P306" t="str">
        <f>IF(OR($A306="",INDEX(games!$H:$H,ROW())=""),"",INDEX(games!$H:$H,ROW()))</f>
      </c>
      <c r="Q306">
        <f>IF(OR($A306="",$P306&lt;&gt;"Yes"),"",$D306+ROW()/1000000)</f>
      </c>
      <c r="T306">
        <f>IF($Y306="","",INDEX($B$2:$B$1500,$Y306))</f>
      </c>
      <c r="U306">
        <f>IF($Z306="","",INDEX($B$2:$B$1500,$Z306))</f>
      </c>
      <c r="V306">
        <f>IF(OR($T306="",$U306=""),"",$U306-$T306)</f>
      </c>
      <c r="W306" t="str">
        <f>IF(TRIM(INDEX(connections!$A:$A,ROW()))="","",TRIM(INDEX(connections!$A:$A,ROW())))</f>
      </c>
      <c r="X306" t="str">
        <f>IF($W306="","",TRIM(INDEX(connections!$B:$B,ROW())))</f>
      </c>
      <c r="Y306">
        <f>IF($W306="","",IFERROR(MATCH($W306,$A$2:$A$1500,0),""))</f>
      </c>
      <c r="Z306">
        <f>IF($X306="","",IFERROR(MATCH($X306,$A$2:$A$1500,0),""))</f>
      </c>
      <c r="AA306" t="str">
        <f>IF($Y306="","",INDEX($P$2:$P$1500,$Y306))</f>
      </c>
      <c r="AB306" t="str">
        <f>IF($Z306="","",INDEX($P$2:$P$1500,$Z306))</f>
      </c>
      <c r="AC306">
        <f>IF(AND($AA306="Yes",$AB306="Yes"),1,"")</f>
      </c>
      <c r="AD306">
        <f>IF(OR($Y306="",$Z306=""),"",IF(INDEX($C$2:$C$1500,$Y306)=INDEX($C$2:$C$1500,$Z306),0,1))</f>
      </c>
      <c r="AE306">
        <f>IF($AC306&lt;&gt;1,"",IF(AND(INDEX($AG$2:$AG$1500,$Y306)=1,INDEX($AG$2:$AG$1500,$Z306)=1),1,""))</f>
      </c>
      <c r="AG306">
        <f>IF($A306="","",COUNTIFS($W$2:$W$2500,$A306,$AB$2:$AB$2500,"Yes")+COUNTIFS($X$2:$X$2500,$A306,$AA$2:$AA$2500,"Yes"))</f>
      </c>
      <c r="AH306" t="str">
        <f>IF(OR($P306&lt;&gt;"Yes",N($AG306)=0),"",IF(AND($AG306=1,COUNTIFS($W$2:$W$2500,$A306,$AE$2:$AE$2500,1)+COUNTIFS($X$2:$X$2500,$A306,$AE$2:$AE$2500,1)&gt;0),"","Yes"))</f>
      </c>
      <c r="AI306">
        <f>IF($AH306="Yes",$AG306,"")</f>
      </c>
      <c r="AJ306">
        <f>IF($AI306="","",$AI306+ROW()/1000000)</f>
      </c>
      <c r="AK306">
        <f>IF(OR($A306="",$P306="Yes",N($AG306)=0),"",$AG306+ROW()/1000000)</f>
      </c>
      <c r="AL306" t="str">
        <f>IF($A306="","",INDEX(games!$J:$J,ROW())&amp;"")</f>
      </c>
    </row>
    <row r="307">
      <c r="A307" t="str">
        <f>IF(TRIM(INDEX(games!$A:$A,ROW()))="","",TRIM(INDEX(games!$A:$A,ROW())))</f>
      </c>
      <c r="B307">
        <f>IF(OR($A307="",INDEX(games!$B:$B,ROW())=""),"",INDEX(games!$B:$B,ROW()))</f>
      </c>
      <c r="C307" t="str">
        <f>IF(OR($A307="",INDEX(games!$C:$C,ROW())=""),"",INDEX(games!$C:$C,ROW()))</f>
      </c>
      <c r="D307">
        <f>IF($A307="","",COUNTIF($W$2:$W$2500,$A307)+COUNTIF($X$2:$X$2500,$A307))</f>
      </c>
      <c r="E307">
        <f>IF($A307="","",IFERROR(MATCH($C307,$R$2:$R$5,0),0))</f>
      </c>
      <c r="F307">
        <f>IF($A307="","",MOD(ROW(),34))</f>
      </c>
      <c r="G307">
        <f>IF($A307="",NA(),IF($C307="Action",$B307,NA()))</f>
      </c>
      <c r="H307">
        <f>IF($A307="",NA(),IF($C307="Action",1+$F307*0.023,NA()))</f>
      </c>
      <c r="I307">
        <f>IF($A307="",NA(),IF($C307="Strategy",$B307,NA()))</f>
      </c>
      <c r="J307">
        <f>IF($A307="",NA(),IF($C307="Strategy",2+$F307*0.023,NA()))</f>
      </c>
      <c r="K307">
        <f>IF($A307="",NA(),IF($C307="Deckbuilder",$B307,NA()))</f>
      </c>
      <c r="L307">
        <f>IF($A307="",NA(),IF($C307="Deckbuilder",3+$F307*0.023,NA()))</f>
      </c>
      <c r="M307">
        <f>IF($A307="",NA(),IF($C307="Traditional",$B307,NA()))</f>
      </c>
      <c r="N307">
        <f>IF($A307="",NA(),IF($C307="Traditional",4+$F307*0.023,NA()))</f>
      </c>
      <c r="O307">
        <f>IF($A307="","",$D307+ROW()/1000000)</f>
      </c>
      <c r="P307" t="str">
        <f>IF(OR($A307="",INDEX(games!$H:$H,ROW())=""),"",INDEX(games!$H:$H,ROW()))</f>
      </c>
      <c r="Q307">
        <f>IF(OR($A307="",$P307&lt;&gt;"Yes"),"",$D307+ROW()/1000000)</f>
      </c>
      <c r="T307">
        <f>IF($Y307="","",INDEX($B$2:$B$1500,$Y307))</f>
      </c>
      <c r="U307">
        <f>IF($Z307="","",INDEX($B$2:$B$1500,$Z307))</f>
      </c>
      <c r="V307">
        <f>IF(OR($T307="",$U307=""),"",$U307-$T307)</f>
      </c>
      <c r="W307" t="str">
        <f>IF(TRIM(INDEX(connections!$A:$A,ROW()))="","",TRIM(INDEX(connections!$A:$A,ROW())))</f>
      </c>
      <c r="X307" t="str">
        <f>IF($W307="","",TRIM(INDEX(connections!$B:$B,ROW())))</f>
      </c>
      <c r="Y307">
        <f>IF($W307="","",IFERROR(MATCH($W307,$A$2:$A$1500,0),""))</f>
      </c>
      <c r="Z307">
        <f>IF($X307="","",IFERROR(MATCH($X307,$A$2:$A$1500,0),""))</f>
      </c>
      <c r="AA307" t="str">
        <f>IF($Y307="","",INDEX($P$2:$P$1500,$Y307))</f>
      </c>
      <c r="AB307" t="str">
        <f>IF($Z307="","",INDEX($P$2:$P$1500,$Z307))</f>
      </c>
      <c r="AC307">
        <f>IF(AND($AA307="Yes",$AB307="Yes"),1,"")</f>
      </c>
      <c r="AD307">
        <f>IF(OR($Y307="",$Z307=""),"",IF(INDEX($C$2:$C$1500,$Y307)=INDEX($C$2:$C$1500,$Z307),0,1))</f>
      </c>
      <c r="AE307">
        <f>IF($AC307&lt;&gt;1,"",IF(AND(INDEX($AG$2:$AG$1500,$Y307)=1,INDEX($AG$2:$AG$1500,$Z307)=1),1,""))</f>
      </c>
      <c r="AG307">
        <f>IF($A307="","",COUNTIFS($W$2:$W$2500,$A307,$AB$2:$AB$2500,"Yes")+COUNTIFS($X$2:$X$2500,$A307,$AA$2:$AA$2500,"Yes"))</f>
      </c>
      <c r="AH307" t="str">
        <f>IF(OR($P307&lt;&gt;"Yes",N($AG307)=0),"",IF(AND($AG307=1,COUNTIFS($W$2:$W$2500,$A307,$AE$2:$AE$2500,1)+COUNTIFS($X$2:$X$2500,$A307,$AE$2:$AE$2500,1)&gt;0),"","Yes"))</f>
      </c>
      <c r="AI307">
        <f>IF($AH307="Yes",$AG307,"")</f>
      </c>
      <c r="AJ307">
        <f>IF($AI307="","",$AI307+ROW()/1000000)</f>
      </c>
      <c r="AK307">
        <f>IF(OR($A307="",$P307="Yes",N($AG307)=0),"",$AG307+ROW()/1000000)</f>
      </c>
      <c r="AL307" t="str">
        <f>IF($A307="","",INDEX(games!$J:$J,ROW())&amp;"")</f>
      </c>
    </row>
    <row r="308">
      <c r="A308" t="str">
        <f>IF(TRIM(INDEX(games!$A:$A,ROW()))="","",TRIM(INDEX(games!$A:$A,ROW())))</f>
      </c>
      <c r="B308">
        <f>IF(OR($A308="",INDEX(games!$B:$B,ROW())=""),"",INDEX(games!$B:$B,ROW()))</f>
      </c>
      <c r="C308" t="str">
        <f>IF(OR($A308="",INDEX(games!$C:$C,ROW())=""),"",INDEX(games!$C:$C,ROW()))</f>
      </c>
      <c r="D308">
        <f>IF($A308="","",COUNTIF($W$2:$W$2500,$A308)+COUNTIF($X$2:$X$2500,$A308))</f>
      </c>
      <c r="E308">
        <f>IF($A308="","",IFERROR(MATCH($C308,$R$2:$R$5,0),0))</f>
      </c>
      <c r="F308">
        <f>IF($A308="","",MOD(ROW(),34))</f>
      </c>
      <c r="G308">
        <f>IF($A308="",NA(),IF($C308="Action",$B308,NA()))</f>
      </c>
      <c r="H308">
        <f>IF($A308="",NA(),IF($C308="Action",1+$F308*0.023,NA()))</f>
      </c>
      <c r="I308">
        <f>IF($A308="",NA(),IF($C308="Strategy",$B308,NA()))</f>
      </c>
      <c r="J308">
        <f>IF($A308="",NA(),IF($C308="Strategy",2+$F308*0.023,NA()))</f>
      </c>
      <c r="K308">
        <f>IF($A308="",NA(),IF($C308="Deckbuilder",$B308,NA()))</f>
      </c>
      <c r="L308">
        <f>IF($A308="",NA(),IF($C308="Deckbuilder",3+$F308*0.023,NA()))</f>
      </c>
      <c r="M308">
        <f>IF($A308="",NA(),IF($C308="Traditional",$B308,NA()))</f>
      </c>
      <c r="N308">
        <f>IF($A308="",NA(),IF($C308="Traditional",4+$F308*0.023,NA()))</f>
      </c>
      <c r="O308">
        <f>IF($A308="","",$D308+ROW()/1000000)</f>
      </c>
      <c r="P308" t="str">
        <f>IF(OR($A308="",INDEX(games!$H:$H,ROW())=""),"",INDEX(games!$H:$H,ROW()))</f>
      </c>
      <c r="Q308">
        <f>IF(OR($A308="",$P308&lt;&gt;"Yes"),"",$D308+ROW()/1000000)</f>
      </c>
      <c r="T308">
        <f>IF($Y308="","",INDEX($B$2:$B$1500,$Y308))</f>
      </c>
      <c r="U308">
        <f>IF($Z308="","",INDEX($B$2:$B$1500,$Z308))</f>
      </c>
      <c r="V308">
        <f>IF(OR($T308="",$U308=""),"",$U308-$T308)</f>
      </c>
      <c r="W308" t="str">
        <f>IF(TRIM(INDEX(connections!$A:$A,ROW()))="","",TRIM(INDEX(connections!$A:$A,ROW())))</f>
      </c>
      <c r="X308" t="str">
        <f>IF($W308="","",TRIM(INDEX(connections!$B:$B,ROW())))</f>
      </c>
      <c r="Y308">
        <f>IF($W308="","",IFERROR(MATCH($W308,$A$2:$A$1500,0),""))</f>
      </c>
      <c r="Z308">
        <f>IF($X308="","",IFERROR(MATCH($X308,$A$2:$A$1500,0),""))</f>
      </c>
      <c r="AA308" t="str">
        <f>IF($Y308="","",INDEX($P$2:$P$1500,$Y308))</f>
      </c>
      <c r="AB308" t="str">
        <f>IF($Z308="","",INDEX($P$2:$P$1500,$Z308))</f>
      </c>
      <c r="AC308">
        <f>IF(AND($AA308="Yes",$AB308="Yes"),1,"")</f>
      </c>
      <c r="AD308">
        <f>IF(OR($Y308="",$Z308=""),"",IF(INDEX($C$2:$C$1500,$Y308)=INDEX($C$2:$C$1500,$Z308),0,1))</f>
      </c>
      <c r="AE308">
        <f>IF($AC308&lt;&gt;1,"",IF(AND(INDEX($AG$2:$AG$1500,$Y308)=1,INDEX($AG$2:$AG$1500,$Z308)=1),1,""))</f>
      </c>
      <c r="AG308">
        <f>IF($A308="","",COUNTIFS($W$2:$W$2500,$A308,$AB$2:$AB$2500,"Yes")+COUNTIFS($X$2:$X$2500,$A308,$AA$2:$AA$2500,"Yes"))</f>
      </c>
      <c r="AH308" t="str">
        <f>IF(OR($P308&lt;&gt;"Yes",N($AG308)=0),"",IF(AND($AG308=1,COUNTIFS($W$2:$W$2500,$A308,$AE$2:$AE$2500,1)+COUNTIFS($X$2:$X$2500,$A308,$AE$2:$AE$2500,1)&gt;0),"","Yes"))</f>
      </c>
      <c r="AI308">
        <f>IF($AH308="Yes",$AG308,"")</f>
      </c>
      <c r="AJ308">
        <f>IF($AI308="","",$AI308+ROW()/1000000)</f>
      </c>
      <c r="AK308">
        <f>IF(OR($A308="",$P308="Yes",N($AG308)=0),"",$AG308+ROW()/1000000)</f>
      </c>
      <c r="AL308" t="str">
        <f>IF($A308="","",INDEX(games!$J:$J,ROW())&amp;"")</f>
      </c>
    </row>
    <row r="309">
      <c r="A309" t="str">
        <f>IF(TRIM(INDEX(games!$A:$A,ROW()))="","",TRIM(INDEX(games!$A:$A,ROW())))</f>
      </c>
      <c r="B309">
        <f>IF(OR($A309="",INDEX(games!$B:$B,ROW())=""),"",INDEX(games!$B:$B,ROW()))</f>
      </c>
      <c r="C309" t="str">
        <f>IF(OR($A309="",INDEX(games!$C:$C,ROW())=""),"",INDEX(games!$C:$C,ROW()))</f>
      </c>
      <c r="D309">
        <f>IF($A309="","",COUNTIF($W$2:$W$2500,$A309)+COUNTIF($X$2:$X$2500,$A309))</f>
      </c>
      <c r="E309">
        <f>IF($A309="","",IFERROR(MATCH($C309,$R$2:$R$5,0),0))</f>
      </c>
      <c r="F309">
        <f>IF($A309="","",MOD(ROW(),34))</f>
      </c>
      <c r="G309">
        <f>IF($A309="",NA(),IF($C309="Action",$B309,NA()))</f>
      </c>
      <c r="H309">
        <f>IF($A309="",NA(),IF($C309="Action",1+$F309*0.023,NA()))</f>
      </c>
      <c r="I309">
        <f>IF($A309="",NA(),IF($C309="Strategy",$B309,NA()))</f>
      </c>
      <c r="J309">
        <f>IF($A309="",NA(),IF($C309="Strategy",2+$F309*0.023,NA()))</f>
      </c>
      <c r="K309">
        <f>IF($A309="",NA(),IF($C309="Deckbuilder",$B309,NA()))</f>
      </c>
      <c r="L309">
        <f>IF($A309="",NA(),IF($C309="Deckbuilder",3+$F309*0.023,NA()))</f>
      </c>
      <c r="M309">
        <f>IF($A309="",NA(),IF($C309="Traditional",$B309,NA()))</f>
      </c>
      <c r="N309">
        <f>IF($A309="",NA(),IF($C309="Traditional",4+$F309*0.023,NA()))</f>
      </c>
      <c r="O309">
        <f>IF($A309="","",$D309+ROW()/1000000)</f>
      </c>
      <c r="P309" t="str">
        <f>IF(OR($A309="",INDEX(games!$H:$H,ROW())=""),"",INDEX(games!$H:$H,ROW()))</f>
      </c>
      <c r="Q309">
        <f>IF(OR($A309="",$P309&lt;&gt;"Yes"),"",$D309+ROW()/1000000)</f>
      </c>
      <c r="T309">
        <f>IF($Y309="","",INDEX($B$2:$B$1500,$Y309))</f>
      </c>
      <c r="U309">
        <f>IF($Z309="","",INDEX($B$2:$B$1500,$Z309))</f>
      </c>
      <c r="V309">
        <f>IF(OR($T309="",$U309=""),"",$U309-$T309)</f>
      </c>
      <c r="W309" t="str">
        <f>IF(TRIM(INDEX(connections!$A:$A,ROW()))="","",TRIM(INDEX(connections!$A:$A,ROW())))</f>
      </c>
      <c r="X309" t="str">
        <f>IF($W309="","",TRIM(INDEX(connections!$B:$B,ROW())))</f>
      </c>
      <c r="Y309">
        <f>IF($W309="","",IFERROR(MATCH($W309,$A$2:$A$1500,0),""))</f>
      </c>
      <c r="Z309">
        <f>IF($X309="","",IFERROR(MATCH($X309,$A$2:$A$1500,0),""))</f>
      </c>
      <c r="AA309" t="str">
        <f>IF($Y309="","",INDEX($P$2:$P$1500,$Y309))</f>
      </c>
      <c r="AB309" t="str">
        <f>IF($Z309="","",INDEX($P$2:$P$1500,$Z309))</f>
      </c>
      <c r="AC309">
        <f>IF(AND($AA309="Yes",$AB309="Yes"),1,"")</f>
      </c>
      <c r="AD309">
        <f>IF(OR($Y309="",$Z309=""),"",IF(INDEX($C$2:$C$1500,$Y309)=INDEX($C$2:$C$1500,$Z309),0,1))</f>
      </c>
      <c r="AE309">
        <f>IF($AC309&lt;&gt;1,"",IF(AND(INDEX($AG$2:$AG$1500,$Y309)=1,INDEX($AG$2:$AG$1500,$Z309)=1),1,""))</f>
      </c>
      <c r="AG309">
        <f>IF($A309="","",COUNTIFS($W$2:$W$2500,$A309,$AB$2:$AB$2500,"Yes")+COUNTIFS($X$2:$X$2500,$A309,$AA$2:$AA$2500,"Yes"))</f>
      </c>
      <c r="AH309" t="str">
        <f>IF(OR($P309&lt;&gt;"Yes",N($AG309)=0),"",IF(AND($AG309=1,COUNTIFS($W$2:$W$2500,$A309,$AE$2:$AE$2500,1)+COUNTIFS($X$2:$X$2500,$A309,$AE$2:$AE$2500,1)&gt;0),"","Yes"))</f>
      </c>
      <c r="AI309">
        <f>IF($AH309="Yes",$AG309,"")</f>
      </c>
      <c r="AJ309">
        <f>IF($AI309="","",$AI309+ROW()/1000000)</f>
      </c>
      <c r="AK309">
        <f>IF(OR($A309="",$P309="Yes",N($AG309)=0),"",$AG309+ROW()/1000000)</f>
      </c>
      <c r="AL309" t="str">
        <f>IF($A309="","",INDEX(games!$J:$J,ROW())&amp;"")</f>
      </c>
    </row>
    <row r="310">
      <c r="A310" t="str">
        <f>IF(TRIM(INDEX(games!$A:$A,ROW()))="","",TRIM(INDEX(games!$A:$A,ROW())))</f>
      </c>
      <c r="B310">
        <f>IF(OR($A310="",INDEX(games!$B:$B,ROW())=""),"",INDEX(games!$B:$B,ROW()))</f>
      </c>
      <c r="C310" t="str">
        <f>IF(OR($A310="",INDEX(games!$C:$C,ROW())=""),"",INDEX(games!$C:$C,ROW()))</f>
      </c>
      <c r="D310">
        <f>IF($A310="","",COUNTIF($W$2:$W$2500,$A310)+COUNTIF($X$2:$X$2500,$A310))</f>
      </c>
      <c r="E310">
        <f>IF($A310="","",IFERROR(MATCH($C310,$R$2:$R$5,0),0))</f>
      </c>
      <c r="F310">
        <f>IF($A310="","",MOD(ROW(),34))</f>
      </c>
      <c r="G310">
        <f>IF($A310="",NA(),IF($C310="Action",$B310,NA()))</f>
      </c>
      <c r="H310">
        <f>IF($A310="",NA(),IF($C310="Action",1+$F310*0.023,NA()))</f>
      </c>
      <c r="I310">
        <f>IF($A310="",NA(),IF($C310="Strategy",$B310,NA()))</f>
      </c>
      <c r="J310">
        <f>IF($A310="",NA(),IF($C310="Strategy",2+$F310*0.023,NA()))</f>
      </c>
      <c r="K310">
        <f>IF($A310="",NA(),IF($C310="Deckbuilder",$B310,NA()))</f>
      </c>
      <c r="L310">
        <f>IF($A310="",NA(),IF($C310="Deckbuilder",3+$F310*0.023,NA()))</f>
      </c>
      <c r="M310">
        <f>IF($A310="",NA(),IF($C310="Traditional",$B310,NA()))</f>
      </c>
      <c r="N310">
        <f>IF($A310="",NA(),IF($C310="Traditional",4+$F310*0.023,NA()))</f>
      </c>
      <c r="O310">
        <f>IF($A310="","",$D310+ROW()/1000000)</f>
      </c>
      <c r="P310" t="str">
        <f>IF(OR($A310="",INDEX(games!$H:$H,ROW())=""),"",INDEX(games!$H:$H,ROW()))</f>
      </c>
      <c r="Q310">
        <f>IF(OR($A310="",$P310&lt;&gt;"Yes"),"",$D310+ROW()/1000000)</f>
      </c>
      <c r="T310">
        <f>IF($Y310="","",INDEX($B$2:$B$1500,$Y310))</f>
      </c>
      <c r="U310">
        <f>IF($Z310="","",INDEX($B$2:$B$1500,$Z310))</f>
      </c>
      <c r="V310">
        <f>IF(OR($T310="",$U310=""),"",$U310-$T310)</f>
      </c>
      <c r="W310" t="str">
        <f>IF(TRIM(INDEX(connections!$A:$A,ROW()))="","",TRIM(INDEX(connections!$A:$A,ROW())))</f>
      </c>
      <c r="X310" t="str">
        <f>IF($W310="","",TRIM(INDEX(connections!$B:$B,ROW())))</f>
      </c>
      <c r="Y310">
        <f>IF($W310="","",IFERROR(MATCH($W310,$A$2:$A$1500,0),""))</f>
      </c>
      <c r="Z310">
        <f>IF($X310="","",IFERROR(MATCH($X310,$A$2:$A$1500,0),""))</f>
      </c>
      <c r="AA310" t="str">
        <f>IF($Y310="","",INDEX($P$2:$P$1500,$Y310))</f>
      </c>
      <c r="AB310" t="str">
        <f>IF($Z310="","",INDEX($P$2:$P$1500,$Z310))</f>
      </c>
      <c r="AC310">
        <f>IF(AND($AA310="Yes",$AB310="Yes"),1,"")</f>
      </c>
      <c r="AD310">
        <f>IF(OR($Y310="",$Z310=""),"",IF(INDEX($C$2:$C$1500,$Y310)=INDEX($C$2:$C$1500,$Z310),0,1))</f>
      </c>
      <c r="AE310">
        <f>IF($AC310&lt;&gt;1,"",IF(AND(INDEX($AG$2:$AG$1500,$Y310)=1,INDEX($AG$2:$AG$1500,$Z310)=1),1,""))</f>
      </c>
      <c r="AG310">
        <f>IF($A310="","",COUNTIFS($W$2:$W$2500,$A310,$AB$2:$AB$2500,"Yes")+COUNTIFS($X$2:$X$2500,$A310,$AA$2:$AA$2500,"Yes"))</f>
      </c>
      <c r="AH310" t="str">
        <f>IF(OR($P310&lt;&gt;"Yes",N($AG310)=0),"",IF(AND($AG310=1,COUNTIFS($W$2:$W$2500,$A310,$AE$2:$AE$2500,1)+COUNTIFS($X$2:$X$2500,$A310,$AE$2:$AE$2500,1)&gt;0),"","Yes"))</f>
      </c>
      <c r="AI310">
        <f>IF($AH310="Yes",$AG310,"")</f>
      </c>
      <c r="AJ310">
        <f>IF($AI310="","",$AI310+ROW()/1000000)</f>
      </c>
      <c r="AK310">
        <f>IF(OR($A310="",$P310="Yes",N($AG310)=0),"",$AG310+ROW()/1000000)</f>
      </c>
      <c r="AL310" t="str">
        <f>IF($A310="","",INDEX(games!$J:$J,ROW())&amp;"")</f>
      </c>
    </row>
    <row r="311">
      <c r="A311" t="str">
        <f>IF(TRIM(INDEX(games!$A:$A,ROW()))="","",TRIM(INDEX(games!$A:$A,ROW())))</f>
      </c>
      <c r="B311">
        <f>IF(OR($A311="",INDEX(games!$B:$B,ROW())=""),"",INDEX(games!$B:$B,ROW()))</f>
      </c>
      <c r="C311" t="str">
        <f>IF(OR($A311="",INDEX(games!$C:$C,ROW())=""),"",INDEX(games!$C:$C,ROW()))</f>
      </c>
      <c r="D311">
        <f>IF($A311="","",COUNTIF($W$2:$W$2500,$A311)+COUNTIF($X$2:$X$2500,$A311))</f>
      </c>
      <c r="E311">
        <f>IF($A311="","",IFERROR(MATCH($C311,$R$2:$R$5,0),0))</f>
      </c>
      <c r="F311">
        <f>IF($A311="","",MOD(ROW(),34))</f>
      </c>
      <c r="G311">
        <f>IF($A311="",NA(),IF($C311="Action",$B311,NA()))</f>
      </c>
      <c r="H311">
        <f>IF($A311="",NA(),IF($C311="Action",1+$F311*0.023,NA()))</f>
      </c>
      <c r="I311">
        <f>IF($A311="",NA(),IF($C311="Strategy",$B311,NA()))</f>
      </c>
      <c r="J311">
        <f>IF($A311="",NA(),IF($C311="Strategy",2+$F311*0.023,NA()))</f>
      </c>
      <c r="K311">
        <f>IF($A311="",NA(),IF($C311="Deckbuilder",$B311,NA()))</f>
      </c>
      <c r="L311">
        <f>IF($A311="",NA(),IF($C311="Deckbuilder",3+$F311*0.023,NA()))</f>
      </c>
      <c r="M311">
        <f>IF($A311="",NA(),IF($C311="Traditional",$B311,NA()))</f>
      </c>
      <c r="N311">
        <f>IF($A311="",NA(),IF($C311="Traditional",4+$F311*0.023,NA()))</f>
      </c>
      <c r="O311">
        <f>IF($A311="","",$D311+ROW()/1000000)</f>
      </c>
      <c r="P311" t="str">
        <f>IF(OR($A311="",INDEX(games!$H:$H,ROW())=""),"",INDEX(games!$H:$H,ROW()))</f>
      </c>
      <c r="Q311">
        <f>IF(OR($A311="",$P311&lt;&gt;"Yes"),"",$D311+ROW()/1000000)</f>
      </c>
      <c r="T311">
        <f>IF($Y311="","",INDEX($B$2:$B$1500,$Y311))</f>
      </c>
      <c r="U311">
        <f>IF($Z311="","",INDEX($B$2:$B$1500,$Z311))</f>
      </c>
      <c r="V311">
        <f>IF(OR($T311="",$U311=""),"",$U311-$T311)</f>
      </c>
      <c r="W311" t="str">
        <f>IF(TRIM(INDEX(connections!$A:$A,ROW()))="","",TRIM(INDEX(connections!$A:$A,ROW())))</f>
      </c>
      <c r="X311" t="str">
        <f>IF($W311="","",TRIM(INDEX(connections!$B:$B,ROW())))</f>
      </c>
      <c r="Y311">
        <f>IF($W311="","",IFERROR(MATCH($W311,$A$2:$A$1500,0),""))</f>
      </c>
      <c r="Z311">
        <f>IF($X311="","",IFERROR(MATCH($X311,$A$2:$A$1500,0),""))</f>
      </c>
      <c r="AA311" t="str">
        <f>IF($Y311="","",INDEX($P$2:$P$1500,$Y311))</f>
      </c>
      <c r="AB311" t="str">
        <f>IF($Z311="","",INDEX($P$2:$P$1500,$Z311))</f>
      </c>
      <c r="AC311">
        <f>IF(AND($AA311="Yes",$AB311="Yes"),1,"")</f>
      </c>
      <c r="AD311">
        <f>IF(OR($Y311="",$Z311=""),"",IF(INDEX($C$2:$C$1500,$Y311)=INDEX($C$2:$C$1500,$Z311),0,1))</f>
      </c>
      <c r="AE311">
        <f>IF($AC311&lt;&gt;1,"",IF(AND(INDEX($AG$2:$AG$1500,$Y311)=1,INDEX($AG$2:$AG$1500,$Z311)=1),1,""))</f>
      </c>
      <c r="AG311">
        <f>IF($A311="","",COUNTIFS($W$2:$W$2500,$A311,$AB$2:$AB$2500,"Yes")+COUNTIFS($X$2:$X$2500,$A311,$AA$2:$AA$2500,"Yes"))</f>
      </c>
      <c r="AH311" t="str">
        <f>IF(OR($P311&lt;&gt;"Yes",N($AG311)=0),"",IF(AND($AG311=1,COUNTIFS($W$2:$W$2500,$A311,$AE$2:$AE$2500,1)+COUNTIFS($X$2:$X$2500,$A311,$AE$2:$AE$2500,1)&gt;0),"","Yes"))</f>
      </c>
      <c r="AI311">
        <f>IF($AH311="Yes",$AG311,"")</f>
      </c>
      <c r="AJ311">
        <f>IF($AI311="","",$AI311+ROW()/1000000)</f>
      </c>
      <c r="AK311">
        <f>IF(OR($A311="",$P311="Yes",N($AG311)=0),"",$AG311+ROW()/1000000)</f>
      </c>
      <c r="AL311" t="str">
        <f>IF($A311="","",INDEX(games!$J:$J,ROW())&amp;"")</f>
      </c>
    </row>
    <row r="312">
      <c r="A312" t="str">
        <f>IF(TRIM(INDEX(games!$A:$A,ROW()))="","",TRIM(INDEX(games!$A:$A,ROW())))</f>
      </c>
      <c r="B312">
        <f>IF(OR($A312="",INDEX(games!$B:$B,ROW())=""),"",INDEX(games!$B:$B,ROW()))</f>
      </c>
      <c r="C312" t="str">
        <f>IF(OR($A312="",INDEX(games!$C:$C,ROW())=""),"",INDEX(games!$C:$C,ROW()))</f>
      </c>
      <c r="D312">
        <f>IF($A312="","",COUNTIF($W$2:$W$2500,$A312)+COUNTIF($X$2:$X$2500,$A312))</f>
      </c>
      <c r="E312">
        <f>IF($A312="","",IFERROR(MATCH($C312,$R$2:$R$5,0),0))</f>
      </c>
      <c r="F312">
        <f>IF($A312="","",MOD(ROW(),34))</f>
      </c>
      <c r="G312">
        <f>IF($A312="",NA(),IF($C312="Action",$B312,NA()))</f>
      </c>
      <c r="H312">
        <f>IF($A312="",NA(),IF($C312="Action",1+$F312*0.023,NA()))</f>
      </c>
      <c r="I312">
        <f>IF($A312="",NA(),IF($C312="Strategy",$B312,NA()))</f>
      </c>
      <c r="J312">
        <f>IF($A312="",NA(),IF($C312="Strategy",2+$F312*0.023,NA()))</f>
      </c>
      <c r="K312">
        <f>IF($A312="",NA(),IF($C312="Deckbuilder",$B312,NA()))</f>
      </c>
      <c r="L312">
        <f>IF($A312="",NA(),IF($C312="Deckbuilder",3+$F312*0.023,NA()))</f>
      </c>
      <c r="M312">
        <f>IF($A312="",NA(),IF($C312="Traditional",$B312,NA()))</f>
      </c>
      <c r="N312">
        <f>IF($A312="",NA(),IF($C312="Traditional",4+$F312*0.023,NA()))</f>
      </c>
      <c r="O312">
        <f>IF($A312="","",$D312+ROW()/1000000)</f>
      </c>
      <c r="P312" t="str">
        <f>IF(OR($A312="",INDEX(games!$H:$H,ROW())=""),"",INDEX(games!$H:$H,ROW()))</f>
      </c>
      <c r="Q312">
        <f>IF(OR($A312="",$P312&lt;&gt;"Yes"),"",$D312+ROW()/1000000)</f>
      </c>
      <c r="T312">
        <f>IF($Y312="","",INDEX($B$2:$B$1500,$Y312))</f>
      </c>
      <c r="U312">
        <f>IF($Z312="","",INDEX($B$2:$B$1500,$Z312))</f>
      </c>
      <c r="V312">
        <f>IF(OR($T312="",$U312=""),"",$U312-$T312)</f>
      </c>
      <c r="W312" t="str">
        <f>IF(TRIM(INDEX(connections!$A:$A,ROW()))="","",TRIM(INDEX(connections!$A:$A,ROW())))</f>
      </c>
      <c r="X312" t="str">
        <f>IF($W312="","",TRIM(INDEX(connections!$B:$B,ROW())))</f>
      </c>
      <c r="Y312">
        <f>IF($W312="","",IFERROR(MATCH($W312,$A$2:$A$1500,0),""))</f>
      </c>
      <c r="Z312">
        <f>IF($X312="","",IFERROR(MATCH($X312,$A$2:$A$1500,0),""))</f>
      </c>
      <c r="AA312" t="str">
        <f>IF($Y312="","",INDEX($P$2:$P$1500,$Y312))</f>
      </c>
      <c r="AB312" t="str">
        <f>IF($Z312="","",INDEX($P$2:$P$1500,$Z312))</f>
      </c>
      <c r="AC312">
        <f>IF(AND($AA312="Yes",$AB312="Yes"),1,"")</f>
      </c>
      <c r="AD312">
        <f>IF(OR($Y312="",$Z312=""),"",IF(INDEX($C$2:$C$1500,$Y312)=INDEX($C$2:$C$1500,$Z312),0,1))</f>
      </c>
      <c r="AE312">
        <f>IF($AC312&lt;&gt;1,"",IF(AND(INDEX($AG$2:$AG$1500,$Y312)=1,INDEX($AG$2:$AG$1500,$Z312)=1),1,""))</f>
      </c>
      <c r="AG312">
        <f>IF($A312="","",COUNTIFS($W$2:$W$2500,$A312,$AB$2:$AB$2500,"Yes")+COUNTIFS($X$2:$X$2500,$A312,$AA$2:$AA$2500,"Yes"))</f>
      </c>
      <c r="AH312" t="str">
        <f>IF(OR($P312&lt;&gt;"Yes",N($AG312)=0),"",IF(AND($AG312=1,COUNTIFS($W$2:$W$2500,$A312,$AE$2:$AE$2500,1)+COUNTIFS($X$2:$X$2500,$A312,$AE$2:$AE$2500,1)&gt;0),"","Yes"))</f>
      </c>
      <c r="AI312">
        <f>IF($AH312="Yes",$AG312,"")</f>
      </c>
      <c r="AJ312">
        <f>IF($AI312="","",$AI312+ROW()/1000000)</f>
      </c>
      <c r="AK312">
        <f>IF(OR($A312="",$P312="Yes",N($AG312)=0),"",$AG312+ROW()/1000000)</f>
      </c>
      <c r="AL312" t="str">
        <f>IF($A312="","",INDEX(games!$J:$J,ROW())&amp;"")</f>
      </c>
    </row>
    <row r="313">
      <c r="A313" t="str">
        <f>IF(TRIM(INDEX(games!$A:$A,ROW()))="","",TRIM(INDEX(games!$A:$A,ROW())))</f>
      </c>
      <c r="B313">
        <f>IF(OR($A313="",INDEX(games!$B:$B,ROW())=""),"",INDEX(games!$B:$B,ROW()))</f>
      </c>
      <c r="C313" t="str">
        <f>IF(OR($A313="",INDEX(games!$C:$C,ROW())=""),"",INDEX(games!$C:$C,ROW()))</f>
      </c>
      <c r="D313">
        <f>IF($A313="","",COUNTIF($W$2:$W$2500,$A313)+COUNTIF($X$2:$X$2500,$A313))</f>
      </c>
      <c r="E313">
        <f>IF($A313="","",IFERROR(MATCH($C313,$R$2:$R$5,0),0))</f>
      </c>
      <c r="F313">
        <f>IF($A313="","",MOD(ROW(),34))</f>
      </c>
      <c r="G313">
        <f>IF($A313="",NA(),IF($C313="Action",$B313,NA()))</f>
      </c>
      <c r="H313">
        <f>IF($A313="",NA(),IF($C313="Action",1+$F313*0.023,NA()))</f>
      </c>
      <c r="I313">
        <f>IF($A313="",NA(),IF($C313="Strategy",$B313,NA()))</f>
      </c>
      <c r="J313">
        <f>IF($A313="",NA(),IF($C313="Strategy",2+$F313*0.023,NA()))</f>
      </c>
      <c r="K313">
        <f>IF($A313="",NA(),IF($C313="Deckbuilder",$B313,NA()))</f>
      </c>
      <c r="L313">
        <f>IF($A313="",NA(),IF($C313="Deckbuilder",3+$F313*0.023,NA()))</f>
      </c>
      <c r="M313">
        <f>IF($A313="",NA(),IF($C313="Traditional",$B313,NA()))</f>
      </c>
      <c r="N313">
        <f>IF($A313="",NA(),IF($C313="Traditional",4+$F313*0.023,NA()))</f>
      </c>
      <c r="O313">
        <f>IF($A313="","",$D313+ROW()/1000000)</f>
      </c>
      <c r="P313" t="str">
        <f>IF(OR($A313="",INDEX(games!$H:$H,ROW())=""),"",INDEX(games!$H:$H,ROW()))</f>
      </c>
      <c r="Q313">
        <f>IF(OR($A313="",$P313&lt;&gt;"Yes"),"",$D313+ROW()/1000000)</f>
      </c>
      <c r="T313">
        <f>IF($Y313="","",INDEX($B$2:$B$1500,$Y313))</f>
      </c>
      <c r="U313">
        <f>IF($Z313="","",INDEX($B$2:$B$1500,$Z313))</f>
      </c>
      <c r="V313">
        <f>IF(OR($T313="",$U313=""),"",$U313-$T313)</f>
      </c>
      <c r="W313" t="str">
        <f>IF(TRIM(INDEX(connections!$A:$A,ROW()))="","",TRIM(INDEX(connections!$A:$A,ROW())))</f>
      </c>
      <c r="X313" t="str">
        <f>IF($W313="","",TRIM(INDEX(connections!$B:$B,ROW())))</f>
      </c>
      <c r="Y313">
        <f>IF($W313="","",IFERROR(MATCH($W313,$A$2:$A$1500,0),""))</f>
      </c>
      <c r="Z313">
        <f>IF($X313="","",IFERROR(MATCH($X313,$A$2:$A$1500,0),""))</f>
      </c>
      <c r="AA313" t="str">
        <f>IF($Y313="","",INDEX($P$2:$P$1500,$Y313))</f>
      </c>
      <c r="AB313" t="str">
        <f>IF($Z313="","",INDEX($P$2:$P$1500,$Z313))</f>
      </c>
      <c r="AC313">
        <f>IF(AND($AA313="Yes",$AB313="Yes"),1,"")</f>
      </c>
      <c r="AD313">
        <f>IF(OR($Y313="",$Z313=""),"",IF(INDEX($C$2:$C$1500,$Y313)=INDEX($C$2:$C$1500,$Z313),0,1))</f>
      </c>
      <c r="AE313">
        <f>IF($AC313&lt;&gt;1,"",IF(AND(INDEX($AG$2:$AG$1500,$Y313)=1,INDEX($AG$2:$AG$1500,$Z313)=1),1,""))</f>
      </c>
      <c r="AG313">
        <f>IF($A313="","",COUNTIFS($W$2:$W$2500,$A313,$AB$2:$AB$2500,"Yes")+COUNTIFS($X$2:$X$2500,$A313,$AA$2:$AA$2500,"Yes"))</f>
      </c>
      <c r="AH313" t="str">
        <f>IF(OR($P313&lt;&gt;"Yes",N($AG313)=0),"",IF(AND($AG313=1,COUNTIFS($W$2:$W$2500,$A313,$AE$2:$AE$2500,1)+COUNTIFS($X$2:$X$2500,$A313,$AE$2:$AE$2500,1)&gt;0),"","Yes"))</f>
      </c>
      <c r="AI313">
        <f>IF($AH313="Yes",$AG313,"")</f>
      </c>
      <c r="AJ313">
        <f>IF($AI313="","",$AI313+ROW()/1000000)</f>
      </c>
      <c r="AK313">
        <f>IF(OR($A313="",$P313="Yes",N($AG313)=0),"",$AG313+ROW()/1000000)</f>
      </c>
      <c r="AL313" t="str">
        <f>IF($A313="","",INDEX(games!$J:$J,ROW())&amp;"")</f>
      </c>
    </row>
    <row r="314">
      <c r="A314" t="str">
        <f>IF(TRIM(INDEX(games!$A:$A,ROW()))="","",TRIM(INDEX(games!$A:$A,ROW())))</f>
      </c>
      <c r="B314">
        <f>IF(OR($A314="",INDEX(games!$B:$B,ROW())=""),"",INDEX(games!$B:$B,ROW()))</f>
      </c>
      <c r="C314" t="str">
        <f>IF(OR($A314="",INDEX(games!$C:$C,ROW())=""),"",INDEX(games!$C:$C,ROW()))</f>
      </c>
      <c r="D314">
        <f>IF($A314="","",COUNTIF($W$2:$W$2500,$A314)+COUNTIF($X$2:$X$2500,$A314))</f>
      </c>
      <c r="E314">
        <f>IF($A314="","",IFERROR(MATCH($C314,$R$2:$R$5,0),0))</f>
      </c>
      <c r="F314">
        <f>IF($A314="","",MOD(ROW(),34))</f>
      </c>
      <c r="G314">
        <f>IF($A314="",NA(),IF($C314="Action",$B314,NA()))</f>
      </c>
      <c r="H314">
        <f>IF($A314="",NA(),IF($C314="Action",1+$F314*0.023,NA()))</f>
      </c>
      <c r="I314">
        <f>IF($A314="",NA(),IF($C314="Strategy",$B314,NA()))</f>
      </c>
      <c r="J314">
        <f>IF($A314="",NA(),IF($C314="Strategy",2+$F314*0.023,NA()))</f>
      </c>
      <c r="K314">
        <f>IF($A314="",NA(),IF($C314="Deckbuilder",$B314,NA()))</f>
      </c>
      <c r="L314">
        <f>IF($A314="",NA(),IF($C314="Deckbuilder",3+$F314*0.023,NA()))</f>
      </c>
      <c r="M314">
        <f>IF($A314="",NA(),IF($C314="Traditional",$B314,NA()))</f>
      </c>
      <c r="N314">
        <f>IF($A314="",NA(),IF($C314="Traditional",4+$F314*0.023,NA()))</f>
      </c>
      <c r="O314">
        <f>IF($A314="","",$D314+ROW()/1000000)</f>
      </c>
      <c r="P314" t="str">
        <f>IF(OR($A314="",INDEX(games!$H:$H,ROW())=""),"",INDEX(games!$H:$H,ROW()))</f>
      </c>
      <c r="Q314">
        <f>IF(OR($A314="",$P314&lt;&gt;"Yes"),"",$D314+ROW()/1000000)</f>
      </c>
      <c r="T314">
        <f>IF($Y314="","",INDEX($B$2:$B$1500,$Y314))</f>
      </c>
      <c r="U314">
        <f>IF($Z314="","",INDEX($B$2:$B$1500,$Z314))</f>
      </c>
      <c r="V314">
        <f>IF(OR($T314="",$U314=""),"",$U314-$T314)</f>
      </c>
      <c r="W314" t="str">
        <f>IF(TRIM(INDEX(connections!$A:$A,ROW()))="","",TRIM(INDEX(connections!$A:$A,ROW())))</f>
      </c>
      <c r="X314" t="str">
        <f>IF($W314="","",TRIM(INDEX(connections!$B:$B,ROW())))</f>
      </c>
      <c r="Y314">
        <f>IF($W314="","",IFERROR(MATCH($W314,$A$2:$A$1500,0),""))</f>
      </c>
      <c r="Z314">
        <f>IF($X314="","",IFERROR(MATCH($X314,$A$2:$A$1500,0),""))</f>
      </c>
      <c r="AA314" t="str">
        <f>IF($Y314="","",INDEX($P$2:$P$1500,$Y314))</f>
      </c>
      <c r="AB314" t="str">
        <f>IF($Z314="","",INDEX($P$2:$P$1500,$Z314))</f>
      </c>
      <c r="AC314">
        <f>IF(AND($AA314="Yes",$AB314="Yes"),1,"")</f>
      </c>
      <c r="AD314">
        <f>IF(OR($Y314="",$Z314=""),"",IF(INDEX($C$2:$C$1500,$Y314)=INDEX($C$2:$C$1500,$Z314),0,1))</f>
      </c>
      <c r="AE314">
        <f>IF($AC314&lt;&gt;1,"",IF(AND(INDEX($AG$2:$AG$1500,$Y314)=1,INDEX($AG$2:$AG$1500,$Z314)=1),1,""))</f>
      </c>
      <c r="AG314">
        <f>IF($A314="","",COUNTIFS($W$2:$W$2500,$A314,$AB$2:$AB$2500,"Yes")+COUNTIFS($X$2:$X$2500,$A314,$AA$2:$AA$2500,"Yes"))</f>
      </c>
      <c r="AH314" t="str">
        <f>IF(OR($P314&lt;&gt;"Yes",N($AG314)=0),"",IF(AND($AG314=1,COUNTIFS($W$2:$W$2500,$A314,$AE$2:$AE$2500,1)+COUNTIFS($X$2:$X$2500,$A314,$AE$2:$AE$2500,1)&gt;0),"","Yes"))</f>
      </c>
      <c r="AI314">
        <f>IF($AH314="Yes",$AG314,"")</f>
      </c>
      <c r="AJ314">
        <f>IF($AI314="","",$AI314+ROW()/1000000)</f>
      </c>
      <c r="AK314">
        <f>IF(OR($A314="",$P314="Yes",N($AG314)=0),"",$AG314+ROW()/1000000)</f>
      </c>
      <c r="AL314" t="str">
        <f>IF($A314="","",INDEX(games!$J:$J,ROW())&amp;"")</f>
      </c>
    </row>
    <row r="315">
      <c r="A315" t="str">
        <f>IF(TRIM(INDEX(games!$A:$A,ROW()))="","",TRIM(INDEX(games!$A:$A,ROW())))</f>
      </c>
      <c r="B315">
        <f>IF(OR($A315="",INDEX(games!$B:$B,ROW())=""),"",INDEX(games!$B:$B,ROW()))</f>
      </c>
      <c r="C315" t="str">
        <f>IF(OR($A315="",INDEX(games!$C:$C,ROW())=""),"",INDEX(games!$C:$C,ROW()))</f>
      </c>
      <c r="D315">
        <f>IF($A315="","",COUNTIF($W$2:$W$2500,$A315)+COUNTIF($X$2:$X$2500,$A315))</f>
      </c>
      <c r="E315">
        <f>IF($A315="","",IFERROR(MATCH($C315,$R$2:$R$5,0),0))</f>
      </c>
      <c r="F315">
        <f>IF($A315="","",MOD(ROW(),34))</f>
      </c>
      <c r="G315">
        <f>IF($A315="",NA(),IF($C315="Action",$B315,NA()))</f>
      </c>
      <c r="H315">
        <f>IF($A315="",NA(),IF($C315="Action",1+$F315*0.023,NA()))</f>
      </c>
      <c r="I315">
        <f>IF($A315="",NA(),IF($C315="Strategy",$B315,NA()))</f>
      </c>
      <c r="J315">
        <f>IF($A315="",NA(),IF($C315="Strategy",2+$F315*0.023,NA()))</f>
      </c>
      <c r="K315">
        <f>IF($A315="",NA(),IF($C315="Deckbuilder",$B315,NA()))</f>
      </c>
      <c r="L315">
        <f>IF($A315="",NA(),IF($C315="Deckbuilder",3+$F315*0.023,NA()))</f>
      </c>
      <c r="M315">
        <f>IF($A315="",NA(),IF($C315="Traditional",$B315,NA()))</f>
      </c>
      <c r="N315">
        <f>IF($A315="",NA(),IF($C315="Traditional",4+$F315*0.023,NA()))</f>
      </c>
      <c r="O315">
        <f>IF($A315="","",$D315+ROW()/1000000)</f>
      </c>
      <c r="P315" t="str">
        <f>IF(OR($A315="",INDEX(games!$H:$H,ROW())=""),"",INDEX(games!$H:$H,ROW()))</f>
      </c>
      <c r="Q315">
        <f>IF(OR($A315="",$P315&lt;&gt;"Yes"),"",$D315+ROW()/1000000)</f>
      </c>
      <c r="T315">
        <f>IF($Y315="","",INDEX($B$2:$B$1500,$Y315))</f>
      </c>
      <c r="U315">
        <f>IF($Z315="","",INDEX($B$2:$B$1500,$Z315))</f>
      </c>
      <c r="V315">
        <f>IF(OR($T315="",$U315=""),"",$U315-$T315)</f>
      </c>
      <c r="W315" t="str">
        <f>IF(TRIM(INDEX(connections!$A:$A,ROW()))="","",TRIM(INDEX(connections!$A:$A,ROW())))</f>
      </c>
      <c r="X315" t="str">
        <f>IF($W315="","",TRIM(INDEX(connections!$B:$B,ROW())))</f>
      </c>
      <c r="Y315">
        <f>IF($W315="","",IFERROR(MATCH($W315,$A$2:$A$1500,0),""))</f>
      </c>
      <c r="Z315">
        <f>IF($X315="","",IFERROR(MATCH($X315,$A$2:$A$1500,0),""))</f>
      </c>
      <c r="AA315" t="str">
        <f>IF($Y315="","",INDEX($P$2:$P$1500,$Y315))</f>
      </c>
      <c r="AB315" t="str">
        <f>IF($Z315="","",INDEX($P$2:$P$1500,$Z315))</f>
      </c>
      <c r="AC315">
        <f>IF(AND($AA315="Yes",$AB315="Yes"),1,"")</f>
      </c>
      <c r="AD315">
        <f>IF(OR($Y315="",$Z315=""),"",IF(INDEX($C$2:$C$1500,$Y315)=INDEX($C$2:$C$1500,$Z315),0,1))</f>
      </c>
      <c r="AE315">
        <f>IF($AC315&lt;&gt;1,"",IF(AND(INDEX($AG$2:$AG$1500,$Y315)=1,INDEX($AG$2:$AG$1500,$Z315)=1),1,""))</f>
      </c>
      <c r="AG315">
        <f>IF($A315="","",COUNTIFS($W$2:$W$2500,$A315,$AB$2:$AB$2500,"Yes")+COUNTIFS($X$2:$X$2500,$A315,$AA$2:$AA$2500,"Yes"))</f>
      </c>
      <c r="AH315" t="str">
        <f>IF(OR($P315&lt;&gt;"Yes",N($AG315)=0),"",IF(AND($AG315=1,COUNTIFS($W$2:$W$2500,$A315,$AE$2:$AE$2500,1)+COUNTIFS($X$2:$X$2500,$A315,$AE$2:$AE$2500,1)&gt;0),"","Yes"))</f>
      </c>
      <c r="AI315">
        <f>IF($AH315="Yes",$AG315,"")</f>
      </c>
      <c r="AJ315">
        <f>IF($AI315="","",$AI315+ROW()/1000000)</f>
      </c>
      <c r="AK315">
        <f>IF(OR($A315="",$P315="Yes",N($AG315)=0),"",$AG315+ROW()/1000000)</f>
      </c>
      <c r="AL315" t="str">
        <f>IF($A315="","",INDEX(games!$J:$J,ROW())&amp;"")</f>
      </c>
    </row>
    <row r="316">
      <c r="A316" t="str">
        <f>IF(TRIM(INDEX(games!$A:$A,ROW()))="","",TRIM(INDEX(games!$A:$A,ROW())))</f>
      </c>
      <c r="B316">
        <f>IF(OR($A316="",INDEX(games!$B:$B,ROW())=""),"",INDEX(games!$B:$B,ROW()))</f>
      </c>
      <c r="C316" t="str">
        <f>IF(OR($A316="",INDEX(games!$C:$C,ROW())=""),"",INDEX(games!$C:$C,ROW()))</f>
      </c>
      <c r="D316">
        <f>IF($A316="","",COUNTIF($W$2:$W$2500,$A316)+COUNTIF($X$2:$X$2500,$A316))</f>
      </c>
      <c r="E316">
        <f>IF($A316="","",IFERROR(MATCH($C316,$R$2:$R$5,0),0))</f>
      </c>
      <c r="F316">
        <f>IF($A316="","",MOD(ROW(),34))</f>
      </c>
      <c r="G316">
        <f>IF($A316="",NA(),IF($C316="Action",$B316,NA()))</f>
      </c>
      <c r="H316">
        <f>IF($A316="",NA(),IF($C316="Action",1+$F316*0.023,NA()))</f>
      </c>
      <c r="I316">
        <f>IF($A316="",NA(),IF($C316="Strategy",$B316,NA()))</f>
      </c>
      <c r="J316">
        <f>IF($A316="",NA(),IF($C316="Strategy",2+$F316*0.023,NA()))</f>
      </c>
      <c r="K316">
        <f>IF($A316="",NA(),IF($C316="Deckbuilder",$B316,NA()))</f>
      </c>
      <c r="L316">
        <f>IF($A316="",NA(),IF($C316="Deckbuilder",3+$F316*0.023,NA()))</f>
      </c>
      <c r="M316">
        <f>IF($A316="",NA(),IF($C316="Traditional",$B316,NA()))</f>
      </c>
      <c r="N316">
        <f>IF($A316="",NA(),IF($C316="Traditional",4+$F316*0.023,NA()))</f>
      </c>
      <c r="O316">
        <f>IF($A316="","",$D316+ROW()/1000000)</f>
      </c>
      <c r="P316" t="str">
        <f>IF(OR($A316="",INDEX(games!$H:$H,ROW())=""),"",INDEX(games!$H:$H,ROW()))</f>
      </c>
      <c r="Q316">
        <f>IF(OR($A316="",$P316&lt;&gt;"Yes"),"",$D316+ROW()/1000000)</f>
      </c>
      <c r="T316">
        <f>IF($Y316="","",INDEX($B$2:$B$1500,$Y316))</f>
      </c>
      <c r="U316">
        <f>IF($Z316="","",INDEX($B$2:$B$1500,$Z316))</f>
      </c>
      <c r="V316">
        <f>IF(OR($T316="",$U316=""),"",$U316-$T316)</f>
      </c>
      <c r="W316" t="str">
        <f>IF(TRIM(INDEX(connections!$A:$A,ROW()))="","",TRIM(INDEX(connections!$A:$A,ROW())))</f>
      </c>
      <c r="X316" t="str">
        <f>IF($W316="","",TRIM(INDEX(connections!$B:$B,ROW())))</f>
      </c>
      <c r="Y316">
        <f>IF($W316="","",IFERROR(MATCH($W316,$A$2:$A$1500,0),""))</f>
      </c>
      <c r="Z316">
        <f>IF($X316="","",IFERROR(MATCH($X316,$A$2:$A$1500,0),""))</f>
      </c>
      <c r="AA316" t="str">
        <f>IF($Y316="","",INDEX($P$2:$P$1500,$Y316))</f>
      </c>
      <c r="AB316" t="str">
        <f>IF($Z316="","",INDEX($P$2:$P$1500,$Z316))</f>
      </c>
      <c r="AC316">
        <f>IF(AND($AA316="Yes",$AB316="Yes"),1,"")</f>
      </c>
      <c r="AD316">
        <f>IF(OR($Y316="",$Z316=""),"",IF(INDEX($C$2:$C$1500,$Y316)=INDEX($C$2:$C$1500,$Z316),0,1))</f>
      </c>
      <c r="AE316">
        <f>IF($AC316&lt;&gt;1,"",IF(AND(INDEX($AG$2:$AG$1500,$Y316)=1,INDEX($AG$2:$AG$1500,$Z316)=1),1,""))</f>
      </c>
      <c r="AG316">
        <f>IF($A316="","",COUNTIFS($W$2:$W$2500,$A316,$AB$2:$AB$2500,"Yes")+COUNTIFS($X$2:$X$2500,$A316,$AA$2:$AA$2500,"Yes"))</f>
      </c>
      <c r="AH316" t="str">
        <f>IF(OR($P316&lt;&gt;"Yes",N($AG316)=0),"",IF(AND($AG316=1,COUNTIFS($W$2:$W$2500,$A316,$AE$2:$AE$2500,1)+COUNTIFS($X$2:$X$2500,$A316,$AE$2:$AE$2500,1)&gt;0),"","Yes"))</f>
      </c>
      <c r="AI316">
        <f>IF($AH316="Yes",$AG316,"")</f>
      </c>
      <c r="AJ316">
        <f>IF($AI316="","",$AI316+ROW()/1000000)</f>
      </c>
      <c r="AK316">
        <f>IF(OR($A316="",$P316="Yes",N($AG316)=0),"",$AG316+ROW()/1000000)</f>
      </c>
      <c r="AL316" t="str">
        <f>IF($A316="","",INDEX(games!$J:$J,ROW())&amp;"")</f>
      </c>
    </row>
    <row r="317">
      <c r="A317" t="str">
        <f>IF(TRIM(INDEX(games!$A:$A,ROW()))="","",TRIM(INDEX(games!$A:$A,ROW())))</f>
      </c>
      <c r="B317">
        <f>IF(OR($A317="",INDEX(games!$B:$B,ROW())=""),"",INDEX(games!$B:$B,ROW()))</f>
      </c>
      <c r="C317" t="str">
        <f>IF(OR($A317="",INDEX(games!$C:$C,ROW())=""),"",INDEX(games!$C:$C,ROW()))</f>
      </c>
      <c r="D317">
        <f>IF($A317="","",COUNTIF($W$2:$W$2500,$A317)+COUNTIF($X$2:$X$2500,$A317))</f>
      </c>
      <c r="E317">
        <f>IF($A317="","",IFERROR(MATCH($C317,$R$2:$R$5,0),0))</f>
      </c>
      <c r="F317">
        <f>IF($A317="","",MOD(ROW(),34))</f>
      </c>
      <c r="G317">
        <f>IF($A317="",NA(),IF($C317="Action",$B317,NA()))</f>
      </c>
      <c r="H317">
        <f>IF($A317="",NA(),IF($C317="Action",1+$F317*0.023,NA()))</f>
      </c>
      <c r="I317">
        <f>IF($A317="",NA(),IF($C317="Strategy",$B317,NA()))</f>
      </c>
      <c r="J317">
        <f>IF($A317="",NA(),IF($C317="Strategy",2+$F317*0.023,NA()))</f>
      </c>
      <c r="K317">
        <f>IF($A317="",NA(),IF($C317="Deckbuilder",$B317,NA()))</f>
      </c>
      <c r="L317">
        <f>IF($A317="",NA(),IF($C317="Deckbuilder",3+$F317*0.023,NA()))</f>
      </c>
      <c r="M317">
        <f>IF($A317="",NA(),IF($C317="Traditional",$B317,NA()))</f>
      </c>
      <c r="N317">
        <f>IF($A317="",NA(),IF($C317="Traditional",4+$F317*0.023,NA()))</f>
      </c>
      <c r="O317">
        <f>IF($A317="","",$D317+ROW()/1000000)</f>
      </c>
      <c r="P317" t="str">
        <f>IF(OR($A317="",INDEX(games!$H:$H,ROW())=""),"",INDEX(games!$H:$H,ROW()))</f>
      </c>
      <c r="Q317">
        <f>IF(OR($A317="",$P317&lt;&gt;"Yes"),"",$D317+ROW()/1000000)</f>
      </c>
      <c r="T317">
        <f>IF($Y317="","",INDEX($B$2:$B$1500,$Y317))</f>
      </c>
      <c r="U317">
        <f>IF($Z317="","",INDEX($B$2:$B$1500,$Z317))</f>
      </c>
      <c r="V317">
        <f>IF(OR($T317="",$U317=""),"",$U317-$T317)</f>
      </c>
      <c r="W317" t="str">
        <f>IF(TRIM(INDEX(connections!$A:$A,ROW()))="","",TRIM(INDEX(connections!$A:$A,ROW())))</f>
      </c>
      <c r="X317" t="str">
        <f>IF($W317="","",TRIM(INDEX(connections!$B:$B,ROW())))</f>
      </c>
      <c r="Y317">
        <f>IF($W317="","",IFERROR(MATCH($W317,$A$2:$A$1500,0),""))</f>
      </c>
      <c r="Z317">
        <f>IF($X317="","",IFERROR(MATCH($X317,$A$2:$A$1500,0),""))</f>
      </c>
      <c r="AA317" t="str">
        <f>IF($Y317="","",INDEX($P$2:$P$1500,$Y317))</f>
      </c>
      <c r="AB317" t="str">
        <f>IF($Z317="","",INDEX($P$2:$P$1500,$Z317))</f>
      </c>
      <c r="AC317">
        <f>IF(AND($AA317="Yes",$AB317="Yes"),1,"")</f>
      </c>
      <c r="AD317">
        <f>IF(OR($Y317="",$Z317=""),"",IF(INDEX($C$2:$C$1500,$Y317)=INDEX($C$2:$C$1500,$Z317),0,1))</f>
      </c>
      <c r="AE317">
        <f>IF($AC317&lt;&gt;1,"",IF(AND(INDEX($AG$2:$AG$1500,$Y317)=1,INDEX($AG$2:$AG$1500,$Z317)=1),1,""))</f>
      </c>
      <c r="AG317">
        <f>IF($A317="","",COUNTIFS($W$2:$W$2500,$A317,$AB$2:$AB$2500,"Yes")+COUNTIFS($X$2:$X$2500,$A317,$AA$2:$AA$2500,"Yes"))</f>
      </c>
      <c r="AH317" t="str">
        <f>IF(OR($P317&lt;&gt;"Yes",N($AG317)=0),"",IF(AND($AG317=1,COUNTIFS($W$2:$W$2500,$A317,$AE$2:$AE$2500,1)+COUNTIFS($X$2:$X$2500,$A317,$AE$2:$AE$2500,1)&gt;0),"","Yes"))</f>
      </c>
      <c r="AI317">
        <f>IF($AH317="Yes",$AG317,"")</f>
      </c>
      <c r="AJ317">
        <f>IF($AI317="","",$AI317+ROW()/1000000)</f>
      </c>
      <c r="AK317">
        <f>IF(OR($A317="",$P317="Yes",N($AG317)=0),"",$AG317+ROW()/1000000)</f>
      </c>
      <c r="AL317" t="str">
        <f>IF($A317="","",INDEX(games!$J:$J,ROW())&amp;"")</f>
      </c>
    </row>
    <row r="318">
      <c r="A318" t="str">
        <f>IF(TRIM(INDEX(games!$A:$A,ROW()))="","",TRIM(INDEX(games!$A:$A,ROW())))</f>
      </c>
      <c r="B318">
        <f>IF(OR($A318="",INDEX(games!$B:$B,ROW())=""),"",INDEX(games!$B:$B,ROW()))</f>
      </c>
      <c r="C318" t="str">
        <f>IF(OR($A318="",INDEX(games!$C:$C,ROW())=""),"",INDEX(games!$C:$C,ROW()))</f>
      </c>
      <c r="D318">
        <f>IF($A318="","",COUNTIF($W$2:$W$2500,$A318)+COUNTIF($X$2:$X$2500,$A318))</f>
      </c>
      <c r="E318">
        <f>IF($A318="","",IFERROR(MATCH($C318,$R$2:$R$5,0),0))</f>
      </c>
      <c r="F318">
        <f>IF($A318="","",MOD(ROW(),34))</f>
      </c>
      <c r="G318">
        <f>IF($A318="",NA(),IF($C318="Action",$B318,NA()))</f>
      </c>
      <c r="H318">
        <f>IF($A318="",NA(),IF($C318="Action",1+$F318*0.023,NA()))</f>
      </c>
      <c r="I318">
        <f>IF($A318="",NA(),IF($C318="Strategy",$B318,NA()))</f>
      </c>
      <c r="J318">
        <f>IF($A318="",NA(),IF($C318="Strategy",2+$F318*0.023,NA()))</f>
      </c>
      <c r="K318">
        <f>IF($A318="",NA(),IF($C318="Deckbuilder",$B318,NA()))</f>
      </c>
      <c r="L318">
        <f>IF($A318="",NA(),IF($C318="Deckbuilder",3+$F318*0.023,NA()))</f>
      </c>
      <c r="M318">
        <f>IF($A318="",NA(),IF($C318="Traditional",$B318,NA()))</f>
      </c>
      <c r="N318">
        <f>IF($A318="",NA(),IF($C318="Traditional",4+$F318*0.023,NA()))</f>
      </c>
      <c r="O318">
        <f>IF($A318="","",$D318+ROW()/1000000)</f>
      </c>
      <c r="P318" t="str">
        <f>IF(OR($A318="",INDEX(games!$H:$H,ROW())=""),"",INDEX(games!$H:$H,ROW()))</f>
      </c>
      <c r="Q318">
        <f>IF(OR($A318="",$P318&lt;&gt;"Yes"),"",$D318+ROW()/1000000)</f>
      </c>
      <c r="T318">
        <f>IF($Y318="","",INDEX($B$2:$B$1500,$Y318))</f>
      </c>
      <c r="U318">
        <f>IF($Z318="","",INDEX($B$2:$B$1500,$Z318))</f>
      </c>
      <c r="V318">
        <f>IF(OR($T318="",$U318=""),"",$U318-$T318)</f>
      </c>
      <c r="W318" t="str">
        <f>IF(TRIM(INDEX(connections!$A:$A,ROW()))="","",TRIM(INDEX(connections!$A:$A,ROW())))</f>
      </c>
      <c r="X318" t="str">
        <f>IF($W318="","",TRIM(INDEX(connections!$B:$B,ROW())))</f>
      </c>
      <c r="Y318">
        <f>IF($W318="","",IFERROR(MATCH($W318,$A$2:$A$1500,0),""))</f>
      </c>
      <c r="Z318">
        <f>IF($X318="","",IFERROR(MATCH($X318,$A$2:$A$1500,0),""))</f>
      </c>
      <c r="AA318" t="str">
        <f>IF($Y318="","",INDEX($P$2:$P$1500,$Y318))</f>
      </c>
      <c r="AB318" t="str">
        <f>IF($Z318="","",INDEX($P$2:$P$1500,$Z318))</f>
      </c>
      <c r="AC318">
        <f>IF(AND($AA318="Yes",$AB318="Yes"),1,"")</f>
      </c>
      <c r="AD318">
        <f>IF(OR($Y318="",$Z318=""),"",IF(INDEX($C$2:$C$1500,$Y318)=INDEX($C$2:$C$1500,$Z318),0,1))</f>
      </c>
      <c r="AE318">
        <f>IF($AC318&lt;&gt;1,"",IF(AND(INDEX($AG$2:$AG$1500,$Y318)=1,INDEX($AG$2:$AG$1500,$Z318)=1),1,""))</f>
      </c>
      <c r="AG318">
        <f>IF($A318="","",COUNTIFS($W$2:$W$2500,$A318,$AB$2:$AB$2500,"Yes")+COUNTIFS($X$2:$X$2500,$A318,$AA$2:$AA$2500,"Yes"))</f>
      </c>
      <c r="AH318" t="str">
        <f>IF(OR($P318&lt;&gt;"Yes",N($AG318)=0),"",IF(AND($AG318=1,COUNTIFS($W$2:$W$2500,$A318,$AE$2:$AE$2500,1)+COUNTIFS($X$2:$X$2500,$A318,$AE$2:$AE$2500,1)&gt;0),"","Yes"))</f>
      </c>
      <c r="AI318">
        <f>IF($AH318="Yes",$AG318,"")</f>
      </c>
      <c r="AJ318">
        <f>IF($AI318="","",$AI318+ROW()/1000000)</f>
      </c>
      <c r="AK318">
        <f>IF(OR($A318="",$P318="Yes",N($AG318)=0),"",$AG318+ROW()/1000000)</f>
      </c>
      <c r="AL318" t="str">
        <f>IF($A318="","",INDEX(games!$J:$J,ROW())&amp;"")</f>
      </c>
    </row>
    <row r="319">
      <c r="A319" t="str">
        <f>IF(TRIM(INDEX(games!$A:$A,ROW()))="","",TRIM(INDEX(games!$A:$A,ROW())))</f>
      </c>
      <c r="B319">
        <f>IF(OR($A319="",INDEX(games!$B:$B,ROW())=""),"",INDEX(games!$B:$B,ROW()))</f>
      </c>
      <c r="C319" t="str">
        <f>IF(OR($A319="",INDEX(games!$C:$C,ROW())=""),"",INDEX(games!$C:$C,ROW()))</f>
      </c>
      <c r="D319">
        <f>IF($A319="","",COUNTIF($W$2:$W$2500,$A319)+COUNTIF($X$2:$X$2500,$A319))</f>
      </c>
      <c r="E319">
        <f>IF($A319="","",IFERROR(MATCH($C319,$R$2:$R$5,0),0))</f>
      </c>
      <c r="F319">
        <f>IF($A319="","",MOD(ROW(),34))</f>
      </c>
      <c r="G319">
        <f>IF($A319="",NA(),IF($C319="Action",$B319,NA()))</f>
      </c>
      <c r="H319">
        <f>IF($A319="",NA(),IF($C319="Action",1+$F319*0.023,NA()))</f>
      </c>
      <c r="I319">
        <f>IF($A319="",NA(),IF($C319="Strategy",$B319,NA()))</f>
      </c>
      <c r="J319">
        <f>IF($A319="",NA(),IF($C319="Strategy",2+$F319*0.023,NA()))</f>
      </c>
      <c r="K319">
        <f>IF($A319="",NA(),IF($C319="Deckbuilder",$B319,NA()))</f>
      </c>
      <c r="L319">
        <f>IF($A319="",NA(),IF($C319="Deckbuilder",3+$F319*0.023,NA()))</f>
      </c>
      <c r="M319">
        <f>IF($A319="",NA(),IF($C319="Traditional",$B319,NA()))</f>
      </c>
      <c r="N319">
        <f>IF($A319="",NA(),IF($C319="Traditional",4+$F319*0.023,NA()))</f>
      </c>
      <c r="O319">
        <f>IF($A319="","",$D319+ROW()/1000000)</f>
      </c>
      <c r="P319" t="str">
        <f>IF(OR($A319="",INDEX(games!$H:$H,ROW())=""),"",INDEX(games!$H:$H,ROW()))</f>
      </c>
      <c r="Q319">
        <f>IF(OR($A319="",$P319&lt;&gt;"Yes"),"",$D319+ROW()/1000000)</f>
      </c>
      <c r="T319">
        <f>IF($Y319="","",INDEX($B$2:$B$1500,$Y319))</f>
      </c>
      <c r="U319">
        <f>IF($Z319="","",INDEX($B$2:$B$1500,$Z319))</f>
      </c>
      <c r="V319">
        <f>IF(OR($T319="",$U319=""),"",$U319-$T319)</f>
      </c>
      <c r="W319" t="str">
        <f>IF(TRIM(INDEX(connections!$A:$A,ROW()))="","",TRIM(INDEX(connections!$A:$A,ROW())))</f>
      </c>
      <c r="X319" t="str">
        <f>IF($W319="","",TRIM(INDEX(connections!$B:$B,ROW())))</f>
      </c>
      <c r="Y319">
        <f>IF($W319="","",IFERROR(MATCH($W319,$A$2:$A$1500,0),""))</f>
      </c>
      <c r="Z319">
        <f>IF($X319="","",IFERROR(MATCH($X319,$A$2:$A$1500,0),""))</f>
      </c>
      <c r="AA319" t="str">
        <f>IF($Y319="","",INDEX($P$2:$P$1500,$Y319))</f>
      </c>
      <c r="AB319" t="str">
        <f>IF($Z319="","",INDEX($P$2:$P$1500,$Z319))</f>
      </c>
      <c r="AC319">
        <f>IF(AND($AA319="Yes",$AB319="Yes"),1,"")</f>
      </c>
      <c r="AD319">
        <f>IF(OR($Y319="",$Z319=""),"",IF(INDEX($C$2:$C$1500,$Y319)=INDEX($C$2:$C$1500,$Z319),0,1))</f>
      </c>
      <c r="AE319">
        <f>IF($AC319&lt;&gt;1,"",IF(AND(INDEX($AG$2:$AG$1500,$Y319)=1,INDEX($AG$2:$AG$1500,$Z319)=1),1,""))</f>
      </c>
      <c r="AG319">
        <f>IF($A319="","",COUNTIFS($W$2:$W$2500,$A319,$AB$2:$AB$2500,"Yes")+COUNTIFS($X$2:$X$2500,$A319,$AA$2:$AA$2500,"Yes"))</f>
      </c>
      <c r="AH319" t="str">
        <f>IF(OR($P319&lt;&gt;"Yes",N($AG319)=0),"",IF(AND($AG319=1,COUNTIFS($W$2:$W$2500,$A319,$AE$2:$AE$2500,1)+COUNTIFS($X$2:$X$2500,$A319,$AE$2:$AE$2500,1)&gt;0),"","Yes"))</f>
      </c>
      <c r="AI319">
        <f>IF($AH319="Yes",$AG319,"")</f>
      </c>
      <c r="AJ319">
        <f>IF($AI319="","",$AI319+ROW()/1000000)</f>
      </c>
      <c r="AK319">
        <f>IF(OR($A319="",$P319="Yes",N($AG319)=0),"",$AG319+ROW()/1000000)</f>
      </c>
      <c r="AL319" t="str">
        <f>IF($A319="","",INDEX(games!$J:$J,ROW())&amp;"")</f>
      </c>
    </row>
    <row r="320">
      <c r="A320" t="str">
        <f>IF(TRIM(INDEX(games!$A:$A,ROW()))="","",TRIM(INDEX(games!$A:$A,ROW())))</f>
      </c>
      <c r="B320">
        <f>IF(OR($A320="",INDEX(games!$B:$B,ROW())=""),"",INDEX(games!$B:$B,ROW()))</f>
      </c>
      <c r="C320" t="str">
        <f>IF(OR($A320="",INDEX(games!$C:$C,ROW())=""),"",INDEX(games!$C:$C,ROW()))</f>
      </c>
      <c r="D320">
        <f>IF($A320="","",COUNTIF($W$2:$W$2500,$A320)+COUNTIF($X$2:$X$2500,$A320))</f>
      </c>
      <c r="E320">
        <f>IF($A320="","",IFERROR(MATCH($C320,$R$2:$R$5,0),0))</f>
      </c>
      <c r="F320">
        <f>IF($A320="","",MOD(ROW(),34))</f>
      </c>
      <c r="G320">
        <f>IF($A320="",NA(),IF($C320="Action",$B320,NA()))</f>
      </c>
      <c r="H320">
        <f>IF($A320="",NA(),IF($C320="Action",1+$F320*0.023,NA()))</f>
      </c>
      <c r="I320">
        <f>IF($A320="",NA(),IF($C320="Strategy",$B320,NA()))</f>
      </c>
      <c r="J320">
        <f>IF($A320="",NA(),IF($C320="Strategy",2+$F320*0.023,NA()))</f>
      </c>
      <c r="K320">
        <f>IF($A320="",NA(),IF($C320="Deckbuilder",$B320,NA()))</f>
      </c>
      <c r="L320">
        <f>IF($A320="",NA(),IF($C320="Deckbuilder",3+$F320*0.023,NA()))</f>
      </c>
      <c r="M320">
        <f>IF($A320="",NA(),IF($C320="Traditional",$B320,NA()))</f>
      </c>
      <c r="N320">
        <f>IF($A320="",NA(),IF($C320="Traditional",4+$F320*0.023,NA()))</f>
      </c>
      <c r="O320">
        <f>IF($A320="","",$D320+ROW()/1000000)</f>
      </c>
      <c r="P320" t="str">
        <f>IF(OR($A320="",INDEX(games!$H:$H,ROW())=""),"",INDEX(games!$H:$H,ROW()))</f>
      </c>
      <c r="Q320">
        <f>IF(OR($A320="",$P320&lt;&gt;"Yes"),"",$D320+ROW()/1000000)</f>
      </c>
      <c r="T320">
        <f>IF($Y320="","",INDEX($B$2:$B$1500,$Y320))</f>
      </c>
      <c r="U320">
        <f>IF($Z320="","",INDEX($B$2:$B$1500,$Z320))</f>
      </c>
      <c r="V320">
        <f>IF(OR($T320="",$U320=""),"",$U320-$T320)</f>
      </c>
      <c r="W320" t="str">
        <f>IF(TRIM(INDEX(connections!$A:$A,ROW()))="","",TRIM(INDEX(connections!$A:$A,ROW())))</f>
      </c>
      <c r="X320" t="str">
        <f>IF($W320="","",TRIM(INDEX(connections!$B:$B,ROW())))</f>
      </c>
      <c r="Y320">
        <f>IF($W320="","",IFERROR(MATCH($W320,$A$2:$A$1500,0),""))</f>
      </c>
      <c r="Z320">
        <f>IF($X320="","",IFERROR(MATCH($X320,$A$2:$A$1500,0),""))</f>
      </c>
      <c r="AA320" t="str">
        <f>IF($Y320="","",INDEX($P$2:$P$1500,$Y320))</f>
      </c>
      <c r="AB320" t="str">
        <f>IF($Z320="","",INDEX($P$2:$P$1500,$Z320))</f>
      </c>
      <c r="AC320">
        <f>IF(AND($AA320="Yes",$AB320="Yes"),1,"")</f>
      </c>
      <c r="AD320">
        <f>IF(OR($Y320="",$Z320=""),"",IF(INDEX($C$2:$C$1500,$Y320)=INDEX($C$2:$C$1500,$Z320),0,1))</f>
      </c>
      <c r="AE320">
        <f>IF($AC320&lt;&gt;1,"",IF(AND(INDEX($AG$2:$AG$1500,$Y320)=1,INDEX($AG$2:$AG$1500,$Z320)=1),1,""))</f>
      </c>
      <c r="AG320">
        <f>IF($A320="","",COUNTIFS($W$2:$W$2500,$A320,$AB$2:$AB$2500,"Yes")+COUNTIFS($X$2:$X$2500,$A320,$AA$2:$AA$2500,"Yes"))</f>
      </c>
      <c r="AH320" t="str">
        <f>IF(OR($P320&lt;&gt;"Yes",N($AG320)=0),"",IF(AND($AG320=1,COUNTIFS($W$2:$W$2500,$A320,$AE$2:$AE$2500,1)+COUNTIFS($X$2:$X$2500,$A320,$AE$2:$AE$2500,1)&gt;0),"","Yes"))</f>
      </c>
      <c r="AI320">
        <f>IF($AH320="Yes",$AG320,"")</f>
      </c>
      <c r="AJ320">
        <f>IF($AI320="","",$AI320+ROW()/1000000)</f>
      </c>
      <c r="AK320">
        <f>IF(OR($A320="",$P320="Yes",N($AG320)=0),"",$AG320+ROW()/1000000)</f>
      </c>
      <c r="AL320" t="str">
        <f>IF($A320="","",INDEX(games!$J:$J,ROW())&amp;"")</f>
      </c>
    </row>
    <row r="321">
      <c r="A321" t="str">
        <f>IF(TRIM(INDEX(games!$A:$A,ROW()))="","",TRIM(INDEX(games!$A:$A,ROW())))</f>
      </c>
      <c r="B321">
        <f>IF(OR($A321="",INDEX(games!$B:$B,ROW())=""),"",INDEX(games!$B:$B,ROW()))</f>
      </c>
      <c r="C321" t="str">
        <f>IF(OR($A321="",INDEX(games!$C:$C,ROW())=""),"",INDEX(games!$C:$C,ROW()))</f>
      </c>
      <c r="D321">
        <f>IF($A321="","",COUNTIF($W$2:$W$2500,$A321)+COUNTIF($X$2:$X$2500,$A321))</f>
      </c>
      <c r="E321">
        <f>IF($A321="","",IFERROR(MATCH($C321,$R$2:$R$5,0),0))</f>
      </c>
      <c r="F321">
        <f>IF($A321="","",MOD(ROW(),34))</f>
      </c>
      <c r="G321">
        <f>IF($A321="",NA(),IF($C321="Action",$B321,NA()))</f>
      </c>
      <c r="H321">
        <f>IF($A321="",NA(),IF($C321="Action",1+$F321*0.023,NA()))</f>
      </c>
      <c r="I321">
        <f>IF($A321="",NA(),IF($C321="Strategy",$B321,NA()))</f>
      </c>
      <c r="J321">
        <f>IF($A321="",NA(),IF($C321="Strategy",2+$F321*0.023,NA()))</f>
      </c>
      <c r="K321">
        <f>IF($A321="",NA(),IF($C321="Deckbuilder",$B321,NA()))</f>
      </c>
      <c r="L321">
        <f>IF($A321="",NA(),IF($C321="Deckbuilder",3+$F321*0.023,NA()))</f>
      </c>
      <c r="M321">
        <f>IF($A321="",NA(),IF($C321="Traditional",$B321,NA()))</f>
      </c>
      <c r="N321">
        <f>IF($A321="",NA(),IF($C321="Traditional",4+$F321*0.023,NA()))</f>
      </c>
      <c r="O321">
        <f>IF($A321="","",$D321+ROW()/1000000)</f>
      </c>
      <c r="P321" t="str">
        <f>IF(OR($A321="",INDEX(games!$H:$H,ROW())=""),"",INDEX(games!$H:$H,ROW()))</f>
      </c>
      <c r="Q321">
        <f>IF(OR($A321="",$P321&lt;&gt;"Yes"),"",$D321+ROW()/1000000)</f>
      </c>
      <c r="T321">
        <f>IF($Y321="","",INDEX($B$2:$B$1500,$Y321))</f>
      </c>
      <c r="U321">
        <f>IF($Z321="","",INDEX($B$2:$B$1500,$Z321))</f>
      </c>
      <c r="V321">
        <f>IF(OR($T321="",$U321=""),"",$U321-$T321)</f>
      </c>
      <c r="W321" t="str">
        <f>IF(TRIM(INDEX(connections!$A:$A,ROW()))="","",TRIM(INDEX(connections!$A:$A,ROW())))</f>
      </c>
      <c r="X321" t="str">
        <f>IF($W321="","",TRIM(INDEX(connections!$B:$B,ROW())))</f>
      </c>
      <c r="Y321">
        <f>IF($W321="","",IFERROR(MATCH($W321,$A$2:$A$1500,0),""))</f>
      </c>
      <c r="Z321">
        <f>IF($X321="","",IFERROR(MATCH($X321,$A$2:$A$1500,0),""))</f>
      </c>
      <c r="AA321" t="str">
        <f>IF($Y321="","",INDEX($P$2:$P$1500,$Y321))</f>
      </c>
      <c r="AB321" t="str">
        <f>IF($Z321="","",INDEX($P$2:$P$1500,$Z321))</f>
      </c>
      <c r="AC321">
        <f>IF(AND($AA321="Yes",$AB321="Yes"),1,"")</f>
      </c>
      <c r="AD321">
        <f>IF(OR($Y321="",$Z321=""),"",IF(INDEX($C$2:$C$1500,$Y321)=INDEX($C$2:$C$1500,$Z321),0,1))</f>
      </c>
      <c r="AE321">
        <f>IF($AC321&lt;&gt;1,"",IF(AND(INDEX($AG$2:$AG$1500,$Y321)=1,INDEX($AG$2:$AG$1500,$Z321)=1),1,""))</f>
      </c>
      <c r="AG321">
        <f>IF($A321="","",COUNTIFS($W$2:$W$2500,$A321,$AB$2:$AB$2500,"Yes")+COUNTIFS($X$2:$X$2500,$A321,$AA$2:$AA$2500,"Yes"))</f>
      </c>
      <c r="AH321" t="str">
        <f>IF(OR($P321&lt;&gt;"Yes",N($AG321)=0),"",IF(AND($AG321=1,COUNTIFS($W$2:$W$2500,$A321,$AE$2:$AE$2500,1)+COUNTIFS($X$2:$X$2500,$A321,$AE$2:$AE$2500,1)&gt;0),"","Yes"))</f>
      </c>
      <c r="AI321">
        <f>IF($AH321="Yes",$AG321,"")</f>
      </c>
      <c r="AJ321">
        <f>IF($AI321="","",$AI321+ROW()/1000000)</f>
      </c>
      <c r="AK321">
        <f>IF(OR($A321="",$P321="Yes",N($AG321)=0),"",$AG321+ROW()/1000000)</f>
      </c>
      <c r="AL321" t="str">
        <f>IF($A321="","",INDEX(games!$J:$J,ROW())&amp;"")</f>
      </c>
    </row>
    <row r="322">
      <c r="A322" t="str">
        <f>IF(TRIM(INDEX(games!$A:$A,ROW()))="","",TRIM(INDEX(games!$A:$A,ROW())))</f>
      </c>
      <c r="B322">
        <f>IF(OR($A322="",INDEX(games!$B:$B,ROW())=""),"",INDEX(games!$B:$B,ROW()))</f>
      </c>
      <c r="C322" t="str">
        <f>IF(OR($A322="",INDEX(games!$C:$C,ROW())=""),"",INDEX(games!$C:$C,ROW()))</f>
      </c>
      <c r="D322">
        <f>IF($A322="","",COUNTIF($W$2:$W$2500,$A322)+COUNTIF($X$2:$X$2500,$A322))</f>
      </c>
      <c r="E322">
        <f>IF($A322="","",IFERROR(MATCH($C322,$R$2:$R$5,0),0))</f>
      </c>
      <c r="F322">
        <f>IF($A322="","",MOD(ROW(),34))</f>
      </c>
      <c r="G322">
        <f>IF($A322="",NA(),IF($C322="Action",$B322,NA()))</f>
      </c>
      <c r="H322">
        <f>IF($A322="",NA(),IF($C322="Action",1+$F322*0.023,NA()))</f>
      </c>
      <c r="I322">
        <f>IF($A322="",NA(),IF($C322="Strategy",$B322,NA()))</f>
      </c>
      <c r="J322">
        <f>IF($A322="",NA(),IF($C322="Strategy",2+$F322*0.023,NA()))</f>
      </c>
      <c r="K322">
        <f>IF($A322="",NA(),IF($C322="Deckbuilder",$B322,NA()))</f>
      </c>
      <c r="L322">
        <f>IF($A322="",NA(),IF($C322="Deckbuilder",3+$F322*0.023,NA()))</f>
      </c>
      <c r="M322">
        <f>IF($A322="",NA(),IF($C322="Traditional",$B322,NA()))</f>
      </c>
      <c r="N322">
        <f>IF($A322="",NA(),IF($C322="Traditional",4+$F322*0.023,NA()))</f>
      </c>
      <c r="O322">
        <f>IF($A322="","",$D322+ROW()/1000000)</f>
      </c>
      <c r="P322" t="str">
        <f>IF(OR($A322="",INDEX(games!$H:$H,ROW())=""),"",INDEX(games!$H:$H,ROW()))</f>
      </c>
      <c r="Q322">
        <f>IF(OR($A322="",$P322&lt;&gt;"Yes"),"",$D322+ROW()/1000000)</f>
      </c>
      <c r="T322">
        <f>IF($Y322="","",INDEX($B$2:$B$1500,$Y322))</f>
      </c>
      <c r="U322">
        <f>IF($Z322="","",INDEX($B$2:$B$1500,$Z322))</f>
      </c>
      <c r="V322">
        <f>IF(OR($T322="",$U322=""),"",$U322-$T322)</f>
      </c>
      <c r="W322" t="str">
        <f>IF(TRIM(INDEX(connections!$A:$A,ROW()))="","",TRIM(INDEX(connections!$A:$A,ROW())))</f>
      </c>
      <c r="X322" t="str">
        <f>IF($W322="","",TRIM(INDEX(connections!$B:$B,ROW())))</f>
      </c>
      <c r="Y322">
        <f>IF($W322="","",IFERROR(MATCH($W322,$A$2:$A$1500,0),""))</f>
      </c>
      <c r="Z322">
        <f>IF($X322="","",IFERROR(MATCH($X322,$A$2:$A$1500,0),""))</f>
      </c>
      <c r="AA322" t="str">
        <f>IF($Y322="","",INDEX($P$2:$P$1500,$Y322))</f>
      </c>
      <c r="AB322" t="str">
        <f>IF($Z322="","",INDEX($P$2:$P$1500,$Z322))</f>
      </c>
      <c r="AC322">
        <f>IF(AND($AA322="Yes",$AB322="Yes"),1,"")</f>
      </c>
      <c r="AD322">
        <f>IF(OR($Y322="",$Z322=""),"",IF(INDEX($C$2:$C$1500,$Y322)=INDEX($C$2:$C$1500,$Z322),0,1))</f>
      </c>
      <c r="AE322">
        <f>IF($AC322&lt;&gt;1,"",IF(AND(INDEX($AG$2:$AG$1500,$Y322)=1,INDEX($AG$2:$AG$1500,$Z322)=1),1,""))</f>
      </c>
      <c r="AG322">
        <f>IF($A322="","",COUNTIFS($W$2:$W$2500,$A322,$AB$2:$AB$2500,"Yes")+COUNTIFS($X$2:$X$2500,$A322,$AA$2:$AA$2500,"Yes"))</f>
      </c>
      <c r="AH322" t="str">
        <f>IF(OR($P322&lt;&gt;"Yes",N($AG322)=0),"",IF(AND($AG322=1,COUNTIFS($W$2:$W$2500,$A322,$AE$2:$AE$2500,1)+COUNTIFS($X$2:$X$2500,$A322,$AE$2:$AE$2500,1)&gt;0),"","Yes"))</f>
      </c>
      <c r="AI322">
        <f>IF($AH322="Yes",$AG322,"")</f>
      </c>
      <c r="AJ322">
        <f>IF($AI322="","",$AI322+ROW()/1000000)</f>
      </c>
      <c r="AK322">
        <f>IF(OR($A322="",$P322="Yes",N($AG322)=0),"",$AG322+ROW()/1000000)</f>
      </c>
      <c r="AL322" t="str">
        <f>IF($A322="","",INDEX(games!$J:$J,ROW())&amp;"")</f>
      </c>
    </row>
    <row r="323">
      <c r="A323" t="str">
        <f>IF(TRIM(INDEX(games!$A:$A,ROW()))="","",TRIM(INDEX(games!$A:$A,ROW())))</f>
      </c>
      <c r="B323">
        <f>IF(OR($A323="",INDEX(games!$B:$B,ROW())=""),"",INDEX(games!$B:$B,ROW()))</f>
      </c>
      <c r="C323" t="str">
        <f>IF(OR($A323="",INDEX(games!$C:$C,ROW())=""),"",INDEX(games!$C:$C,ROW()))</f>
      </c>
      <c r="D323">
        <f>IF($A323="","",COUNTIF($W$2:$W$2500,$A323)+COUNTIF($X$2:$X$2500,$A323))</f>
      </c>
      <c r="E323">
        <f>IF($A323="","",IFERROR(MATCH($C323,$R$2:$R$5,0),0))</f>
      </c>
      <c r="F323">
        <f>IF($A323="","",MOD(ROW(),34))</f>
      </c>
      <c r="G323">
        <f>IF($A323="",NA(),IF($C323="Action",$B323,NA()))</f>
      </c>
      <c r="H323">
        <f>IF($A323="",NA(),IF($C323="Action",1+$F323*0.023,NA()))</f>
      </c>
      <c r="I323">
        <f>IF($A323="",NA(),IF($C323="Strategy",$B323,NA()))</f>
      </c>
      <c r="J323">
        <f>IF($A323="",NA(),IF($C323="Strategy",2+$F323*0.023,NA()))</f>
      </c>
      <c r="K323">
        <f>IF($A323="",NA(),IF($C323="Deckbuilder",$B323,NA()))</f>
      </c>
      <c r="L323">
        <f>IF($A323="",NA(),IF($C323="Deckbuilder",3+$F323*0.023,NA()))</f>
      </c>
      <c r="M323">
        <f>IF($A323="",NA(),IF($C323="Traditional",$B323,NA()))</f>
      </c>
      <c r="N323">
        <f>IF($A323="",NA(),IF($C323="Traditional",4+$F323*0.023,NA()))</f>
      </c>
      <c r="O323">
        <f>IF($A323="","",$D323+ROW()/1000000)</f>
      </c>
      <c r="P323" t="str">
        <f>IF(OR($A323="",INDEX(games!$H:$H,ROW())=""),"",INDEX(games!$H:$H,ROW()))</f>
      </c>
      <c r="Q323">
        <f>IF(OR($A323="",$P323&lt;&gt;"Yes"),"",$D323+ROW()/1000000)</f>
      </c>
      <c r="T323">
        <f>IF($Y323="","",INDEX($B$2:$B$1500,$Y323))</f>
      </c>
      <c r="U323">
        <f>IF($Z323="","",INDEX($B$2:$B$1500,$Z323))</f>
      </c>
      <c r="V323">
        <f>IF(OR($T323="",$U323=""),"",$U323-$T323)</f>
      </c>
      <c r="W323" t="str">
        <f>IF(TRIM(INDEX(connections!$A:$A,ROW()))="","",TRIM(INDEX(connections!$A:$A,ROW())))</f>
      </c>
      <c r="X323" t="str">
        <f>IF($W323="","",TRIM(INDEX(connections!$B:$B,ROW())))</f>
      </c>
      <c r="Y323">
        <f>IF($W323="","",IFERROR(MATCH($W323,$A$2:$A$1500,0),""))</f>
      </c>
      <c r="Z323">
        <f>IF($X323="","",IFERROR(MATCH($X323,$A$2:$A$1500,0),""))</f>
      </c>
      <c r="AA323" t="str">
        <f>IF($Y323="","",INDEX($P$2:$P$1500,$Y323))</f>
      </c>
      <c r="AB323" t="str">
        <f>IF($Z323="","",INDEX($P$2:$P$1500,$Z323))</f>
      </c>
      <c r="AC323">
        <f>IF(AND($AA323="Yes",$AB323="Yes"),1,"")</f>
      </c>
      <c r="AD323">
        <f>IF(OR($Y323="",$Z323=""),"",IF(INDEX($C$2:$C$1500,$Y323)=INDEX($C$2:$C$1500,$Z323),0,1))</f>
      </c>
      <c r="AE323">
        <f>IF($AC323&lt;&gt;1,"",IF(AND(INDEX($AG$2:$AG$1500,$Y323)=1,INDEX($AG$2:$AG$1500,$Z323)=1),1,""))</f>
      </c>
      <c r="AG323">
        <f>IF($A323="","",COUNTIFS($W$2:$W$2500,$A323,$AB$2:$AB$2500,"Yes")+COUNTIFS($X$2:$X$2500,$A323,$AA$2:$AA$2500,"Yes"))</f>
      </c>
      <c r="AH323" t="str">
        <f>IF(OR($P323&lt;&gt;"Yes",N($AG323)=0),"",IF(AND($AG323=1,COUNTIFS($W$2:$W$2500,$A323,$AE$2:$AE$2500,1)+COUNTIFS($X$2:$X$2500,$A323,$AE$2:$AE$2500,1)&gt;0),"","Yes"))</f>
      </c>
      <c r="AI323">
        <f>IF($AH323="Yes",$AG323,"")</f>
      </c>
      <c r="AJ323">
        <f>IF($AI323="","",$AI323+ROW()/1000000)</f>
      </c>
      <c r="AK323">
        <f>IF(OR($A323="",$P323="Yes",N($AG323)=0),"",$AG323+ROW()/1000000)</f>
      </c>
      <c r="AL323" t="str">
        <f>IF($A323="","",INDEX(games!$J:$J,ROW())&amp;"")</f>
      </c>
    </row>
    <row r="324">
      <c r="A324" t="str">
        <f>IF(TRIM(INDEX(games!$A:$A,ROW()))="","",TRIM(INDEX(games!$A:$A,ROW())))</f>
      </c>
      <c r="B324">
        <f>IF(OR($A324="",INDEX(games!$B:$B,ROW())=""),"",INDEX(games!$B:$B,ROW()))</f>
      </c>
      <c r="C324" t="str">
        <f>IF(OR($A324="",INDEX(games!$C:$C,ROW())=""),"",INDEX(games!$C:$C,ROW()))</f>
      </c>
      <c r="D324">
        <f>IF($A324="","",COUNTIF($W$2:$W$2500,$A324)+COUNTIF($X$2:$X$2500,$A324))</f>
      </c>
      <c r="E324">
        <f>IF($A324="","",IFERROR(MATCH($C324,$R$2:$R$5,0),0))</f>
      </c>
      <c r="F324">
        <f>IF($A324="","",MOD(ROW(),34))</f>
      </c>
      <c r="G324">
        <f>IF($A324="",NA(),IF($C324="Action",$B324,NA()))</f>
      </c>
      <c r="H324">
        <f>IF($A324="",NA(),IF($C324="Action",1+$F324*0.023,NA()))</f>
      </c>
      <c r="I324">
        <f>IF($A324="",NA(),IF($C324="Strategy",$B324,NA()))</f>
      </c>
      <c r="J324">
        <f>IF($A324="",NA(),IF($C324="Strategy",2+$F324*0.023,NA()))</f>
      </c>
      <c r="K324">
        <f>IF($A324="",NA(),IF($C324="Deckbuilder",$B324,NA()))</f>
      </c>
      <c r="L324">
        <f>IF($A324="",NA(),IF($C324="Deckbuilder",3+$F324*0.023,NA()))</f>
      </c>
      <c r="M324">
        <f>IF($A324="",NA(),IF($C324="Traditional",$B324,NA()))</f>
      </c>
      <c r="N324">
        <f>IF($A324="",NA(),IF($C324="Traditional",4+$F324*0.023,NA()))</f>
      </c>
      <c r="O324">
        <f>IF($A324="","",$D324+ROW()/1000000)</f>
      </c>
      <c r="P324" t="str">
        <f>IF(OR($A324="",INDEX(games!$H:$H,ROW())=""),"",INDEX(games!$H:$H,ROW()))</f>
      </c>
      <c r="Q324">
        <f>IF(OR($A324="",$P324&lt;&gt;"Yes"),"",$D324+ROW()/1000000)</f>
      </c>
      <c r="T324">
        <f>IF($Y324="","",INDEX($B$2:$B$1500,$Y324))</f>
      </c>
      <c r="U324">
        <f>IF($Z324="","",INDEX($B$2:$B$1500,$Z324))</f>
      </c>
      <c r="V324">
        <f>IF(OR($T324="",$U324=""),"",$U324-$T324)</f>
      </c>
      <c r="W324" t="str">
        <f>IF(TRIM(INDEX(connections!$A:$A,ROW()))="","",TRIM(INDEX(connections!$A:$A,ROW())))</f>
      </c>
      <c r="X324" t="str">
        <f>IF($W324="","",TRIM(INDEX(connections!$B:$B,ROW())))</f>
      </c>
      <c r="Y324">
        <f>IF($W324="","",IFERROR(MATCH($W324,$A$2:$A$1500,0),""))</f>
      </c>
      <c r="Z324">
        <f>IF($X324="","",IFERROR(MATCH($X324,$A$2:$A$1500,0),""))</f>
      </c>
      <c r="AA324" t="str">
        <f>IF($Y324="","",INDEX($P$2:$P$1500,$Y324))</f>
      </c>
      <c r="AB324" t="str">
        <f>IF($Z324="","",INDEX($P$2:$P$1500,$Z324))</f>
      </c>
      <c r="AC324">
        <f>IF(AND($AA324="Yes",$AB324="Yes"),1,"")</f>
      </c>
      <c r="AD324">
        <f>IF(OR($Y324="",$Z324=""),"",IF(INDEX($C$2:$C$1500,$Y324)=INDEX($C$2:$C$1500,$Z324),0,1))</f>
      </c>
      <c r="AE324">
        <f>IF($AC324&lt;&gt;1,"",IF(AND(INDEX($AG$2:$AG$1500,$Y324)=1,INDEX($AG$2:$AG$1500,$Z324)=1),1,""))</f>
      </c>
      <c r="AG324">
        <f>IF($A324="","",COUNTIFS($W$2:$W$2500,$A324,$AB$2:$AB$2500,"Yes")+COUNTIFS($X$2:$X$2500,$A324,$AA$2:$AA$2500,"Yes"))</f>
      </c>
      <c r="AH324" t="str">
        <f>IF(OR($P324&lt;&gt;"Yes",N($AG324)=0),"",IF(AND($AG324=1,COUNTIFS($W$2:$W$2500,$A324,$AE$2:$AE$2500,1)+COUNTIFS($X$2:$X$2500,$A324,$AE$2:$AE$2500,1)&gt;0),"","Yes"))</f>
      </c>
      <c r="AI324">
        <f>IF($AH324="Yes",$AG324,"")</f>
      </c>
      <c r="AJ324">
        <f>IF($AI324="","",$AI324+ROW()/1000000)</f>
      </c>
      <c r="AK324">
        <f>IF(OR($A324="",$P324="Yes",N($AG324)=0),"",$AG324+ROW()/1000000)</f>
      </c>
      <c r="AL324" t="str">
        <f>IF($A324="","",INDEX(games!$J:$J,ROW())&amp;"")</f>
      </c>
    </row>
    <row r="325">
      <c r="A325" t="str">
        <f>IF(TRIM(INDEX(games!$A:$A,ROW()))="","",TRIM(INDEX(games!$A:$A,ROW())))</f>
      </c>
      <c r="B325">
        <f>IF(OR($A325="",INDEX(games!$B:$B,ROW())=""),"",INDEX(games!$B:$B,ROW()))</f>
      </c>
      <c r="C325" t="str">
        <f>IF(OR($A325="",INDEX(games!$C:$C,ROW())=""),"",INDEX(games!$C:$C,ROW()))</f>
      </c>
      <c r="D325">
        <f>IF($A325="","",COUNTIF($W$2:$W$2500,$A325)+COUNTIF($X$2:$X$2500,$A325))</f>
      </c>
      <c r="E325">
        <f>IF($A325="","",IFERROR(MATCH($C325,$R$2:$R$5,0),0))</f>
      </c>
      <c r="F325">
        <f>IF($A325="","",MOD(ROW(),34))</f>
      </c>
      <c r="G325">
        <f>IF($A325="",NA(),IF($C325="Action",$B325,NA()))</f>
      </c>
      <c r="H325">
        <f>IF($A325="",NA(),IF($C325="Action",1+$F325*0.023,NA()))</f>
      </c>
      <c r="I325">
        <f>IF($A325="",NA(),IF($C325="Strategy",$B325,NA()))</f>
      </c>
      <c r="J325">
        <f>IF($A325="",NA(),IF($C325="Strategy",2+$F325*0.023,NA()))</f>
      </c>
      <c r="K325">
        <f>IF($A325="",NA(),IF($C325="Deckbuilder",$B325,NA()))</f>
      </c>
      <c r="L325">
        <f>IF($A325="",NA(),IF($C325="Deckbuilder",3+$F325*0.023,NA()))</f>
      </c>
      <c r="M325">
        <f>IF($A325="",NA(),IF($C325="Traditional",$B325,NA()))</f>
      </c>
      <c r="N325">
        <f>IF($A325="",NA(),IF($C325="Traditional",4+$F325*0.023,NA()))</f>
      </c>
      <c r="O325">
        <f>IF($A325="","",$D325+ROW()/1000000)</f>
      </c>
      <c r="P325" t="str">
        <f>IF(OR($A325="",INDEX(games!$H:$H,ROW())=""),"",INDEX(games!$H:$H,ROW()))</f>
      </c>
      <c r="Q325">
        <f>IF(OR($A325="",$P325&lt;&gt;"Yes"),"",$D325+ROW()/1000000)</f>
      </c>
      <c r="T325">
        <f>IF($Y325="","",INDEX($B$2:$B$1500,$Y325))</f>
      </c>
      <c r="U325">
        <f>IF($Z325="","",INDEX($B$2:$B$1500,$Z325))</f>
      </c>
      <c r="V325">
        <f>IF(OR($T325="",$U325=""),"",$U325-$T325)</f>
      </c>
      <c r="W325" t="str">
        <f>IF(TRIM(INDEX(connections!$A:$A,ROW()))="","",TRIM(INDEX(connections!$A:$A,ROW())))</f>
      </c>
      <c r="X325" t="str">
        <f>IF($W325="","",TRIM(INDEX(connections!$B:$B,ROW())))</f>
      </c>
      <c r="Y325">
        <f>IF($W325="","",IFERROR(MATCH($W325,$A$2:$A$1500,0),""))</f>
      </c>
      <c r="Z325">
        <f>IF($X325="","",IFERROR(MATCH($X325,$A$2:$A$1500,0),""))</f>
      </c>
      <c r="AA325" t="str">
        <f>IF($Y325="","",INDEX($P$2:$P$1500,$Y325))</f>
      </c>
      <c r="AB325" t="str">
        <f>IF($Z325="","",INDEX($P$2:$P$1500,$Z325))</f>
      </c>
      <c r="AC325">
        <f>IF(AND($AA325="Yes",$AB325="Yes"),1,"")</f>
      </c>
      <c r="AD325">
        <f>IF(OR($Y325="",$Z325=""),"",IF(INDEX($C$2:$C$1500,$Y325)=INDEX($C$2:$C$1500,$Z325),0,1))</f>
      </c>
      <c r="AE325">
        <f>IF($AC325&lt;&gt;1,"",IF(AND(INDEX($AG$2:$AG$1500,$Y325)=1,INDEX($AG$2:$AG$1500,$Z325)=1),1,""))</f>
      </c>
      <c r="AG325">
        <f>IF($A325="","",COUNTIFS($W$2:$W$2500,$A325,$AB$2:$AB$2500,"Yes")+COUNTIFS($X$2:$X$2500,$A325,$AA$2:$AA$2500,"Yes"))</f>
      </c>
      <c r="AH325" t="str">
        <f>IF(OR($P325&lt;&gt;"Yes",N($AG325)=0),"",IF(AND($AG325=1,COUNTIFS($W$2:$W$2500,$A325,$AE$2:$AE$2500,1)+COUNTIFS($X$2:$X$2500,$A325,$AE$2:$AE$2500,1)&gt;0),"","Yes"))</f>
      </c>
      <c r="AI325">
        <f>IF($AH325="Yes",$AG325,"")</f>
      </c>
      <c r="AJ325">
        <f>IF($AI325="","",$AI325+ROW()/1000000)</f>
      </c>
      <c r="AK325">
        <f>IF(OR($A325="",$P325="Yes",N($AG325)=0),"",$AG325+ROW()/1000000)</f>
      </c>
      <c r="AL325" t="str">
        <f>IF($A325="","",INDEX(games!$J:$J,ROW())&amp;"")</f>
      </c>
    </row>
    <row r="326">
      <c r="A326" t="str">
        <f>IF(TRIM(INDEX(games!$A:$A,ROW()))="","",TRIM(INDEX(games!$A:$A,ROW())))</f>
      </c>
      <c r="B326">
        <f>IF(OR($A326="",INDEX(games!$B:$B,ROW())=""),"",INDEX(games!$B:$B,ROW()))</f>
      </c>
      <c r="C326" t="str">
        <f>IF(OR($A326="",INDEX(games!$C:$C,ROW())=""),"",INDEX(games!$C:$C,ROW()))</f>
      </c>
      <c r="D326">
        <f>IF($A326="","",COUNTIF($W$2:$W$2500,$A326)+COUNTIF($X$2:$X$2500,$A326))</f>
      </c>
      <c r="E326">
        <f>IF($A326="","",IFERROR(MATCH($C326,$R$2:$R$5,0),0))</f>
      </c>
      <c r="F326">
        <f>IF($A326="","",MOD(ROW(),34))</f>
      </c>
      <c r="G326">
        <f>IF($A326="",NA(),IF($C326="Action",$B326,NA()))</f>
      </c>
      <c r="H326">
        <f>IF($A326="",NA(),IF($C326="Action",1+$F326*0.023,NA()))</f>
      </c>
      <c r="I326">
        <f>IF($A326="",NA(),IF($C326="Strategy",$B326,NA()))</f>
      </c>
      <c r="J326">
        <f>IF($A326="",NA(),IF($C326="Strategy",2+$F326*0.023,NA()))</f>
      </c>
      <c r="K326">
        <f>IF($A326="",NA(),IF($C326="Deckbuilder",$B326,NA()))</f>
      </c>
      <c r="L326">
        <f>IF($A326="",NA(),IF($C326="Deckbuilder",3+$F326*0.023,NA()))</f>
      </c>
      <c r="M326">
        <f>IF($A326="",NA(),IF($C326="Traditional",$B326,NA()))</f>
      </c>
      <c r="N326">
        <f>IF($A326="",NA(),IF($C326="Traditional",4+$F326*0.023,NA()))</f>
      </c>
      <c r="O326">
        <f>IF($A326="","",$D326+ROW()/1000000)</f>
      </c>
      <c r="P326" t="str">
        <f>IF(OR($A326="",INDEX(games!$H:$H,ROW())=""),"",INDEX(games!$H:$H,ROW()))</f>
      </c>
      <c r="Q326">
        <f>IF(OR($A326="",$P326&lt;&gt;"Yes"),"",$D326+ROW()/1000000)</f>
      </c>
      <c r="T326">
        <f>IF($Y326="","",INDEX($B$2:$B$1500,$Y326))</f>
      </c>
      <c r="U326">
        <f>IF($Z326="","",INDEX($B$2:$B$1500,$Z326))</f>
      </c>
      <c r="V326">
        <f>IF(OR($T326="",$U326=""),"",$U326-$T326)</f>
      </c>
      <c r="W326" t="str">
        <f>IF(TRIM(INDEX(connections!$A:$A,ROW()))="","",TRIM(INDEX(connections!$A:$A,ROW())))</f>
      </c>
      <c r="X326" t="str">
        <f>IF($W326="","",TRIM(INDEX(connections!$B:$B,ROW())))</f>
      </c>
      <c r="Y326">
        <f>IF($W326="","",IFERROR(MATCH($W326,$A$2:$A$1500,0),""))</f>
      </c>
      <c r="Z326">
        <f>IF($X326="","",IFERROR(MATCH($X326,$A$2:$A$1500,0),""))</f>
      </c>
      <c r="AA326" t="str">
        <f>IF($Y326="","",INDEX($P$2:$P$1500,$Y326))</f>
      </c>
      <c r="AB326" t="str">
        <f>IF($Z326="","",INDEX($P$2:$P$1500,$Z326))</f>
      </c>
      <c r="AC326">
        <f>IF(AND($AA326="Yes",$AB326="Yes"),1,"")</f>
      </c>
      <c r="AD326">
        <f>IF(OR($Y326="",$Z326=""),"",IF(INDEX($C$2:$C$1500,$Y326)=INDEX($C$2:$C$1500,$Z326),0,1))</f>
      </c>
      <c r="AE326">
        <f>IF($AC326&lt;&gt;1,"",IF(AND(INDEX($AG$2:$AG$1500,$Y326)=1,INDEX($AG$2:$AG$1500,$Z326)=1),1,""))</f>
      </c>
      <c r="AG326">
        <f>IF($A326="","",COUNTIFS($W$2:$W$2500,$A326,$AB$2:$AB$2500,"Yes")+COUNTIFS($X$2:$X$2500,$A326,$AA$2:$AA$2500,"Yes"))</f>
      </c>
      <c r="AH326" t="str">
        <f>IF(OR($P326&lt;&gt;"Yes",N($AG326)=0),"",IF(AND($AG326=1,COUNTIFS($W$2:$W$2500,$A326,$AE$2:$AE$2500,1)+COUNTIFS($X$2:$X$2500,$A326,$AE$2:$AE$2500,1)&gt;0),"","Yes"))</f>
      </c>
      <c r="AI326">
        <f>IF($AH326="Yes",$AG326,"")</f>
      </c>
      <c r="AJ326">
        <f>IF($AI326="","",$AI326+ROW()/1000000)</f>
      </c>
      <c r="AK326">
        <f>IF(OR($A326="",$P326="Yes",N($AG326)=0),"",$AG326+ROW()/1000000)</f>
      </c>
      <c r="AL326" t="str">
        <f>IF($A326="","",INDEX(games!$J:$J,ROW())&amp;"")</f>
      </c>
    </row>
    <row r="327">
      <c r="A327" t="str">
        <f>IF(TRIM(INDEX(games!$A:$A,ROW()))="","",TRIM(INDEX(games!$A:$A,ROW())))</f>
      </c>
      <c r="B327">
        <f>IF(OR($A327="",INDEX(games!$B:$B,ROW())=""),"",INDEX(games!$B:$B,ROW()))</f>
      </c>
      <c r="C327" t="str">
        <f>IF(OR($A327="",INDEX(games!$C:$C,ROW())=""),"",INDEX(games!$C:$C,ROW()))</f>
      </c>
      <c r="D327">
        <f>IF($A327="","",COUNTIF($W$2:$W$2500,$A327)+COUNTIF($X$2:$X$2500,$A327))</f>
      </c>
      <c r="E327">
        <f>IF($A327="","",IFERROR(MATCH($C327,$R$2:$R$5,0),0))</f>
      </c>
      <c r="F327">
        <f>IF($A327="","",MOD(ROW(),34))</f>
      </c>
      <c r="G327">
        <f>IF($A327="",NA(),IF($C327="Action",$B327,NA()))</f>
      </c>
      <c r="H327">
        <f>IF($A327="",NA(),IF($C327="Action",1+$F327*0.023,NA()))</f>
      </c>
      <c r="I327">
        <f>IF($A327="",NA(),IF($C327="Strategy",$B327,NA()))</f>
      </c>
      <c r="J327">
        <f>IF($A327="",NA(),IF($C327="Strategy",2+$F327*0.023,NA()))</f>
      </c>
      <c r="K327">
        <f>IF($A327="",NA(),IF($C327="Deckbuilder",$B327,NA()))</f>
      </c>
      <c r="L327">
        <f>IF($A327="",NA(),IF($C327="Deckbuilder",3+$F327*0.023,NA()))</f>
      </c>
      <c r="M327">
        <f>IF($A327="",NA(),IF($C327="Traditional",$B327,NA()))</f>
      </c>
      <c r="N327">
        <f>IF($A327="",NA(),IF($C327="Traditional",4+$F327*0.023,NA()))</f>
      </c>
      <c r="O327">
        <f>IF($A327="","",$D327+ROW()/1000000)</f>
      </c>
      <c r="P327" t="str">
        <f>IF(OR($A327="",INDEX(games!$H:$H,ROW())=""),"",INDEX(games!$H:$H,ROW()))</f>
      </c>
      <c r="Q327">
        <f>IF(OR($A327="",$P327&lt;&gt;"Yes"),"",$D327+ROW()/1000000)</f>
      </c>
      <c r="T327">
        <f>IF($Y327="","",INDEX($B$2:$B$1500,$Y327))</f>
      </c>
      <c r="U327">
        <f>IF($Z327="","",INDEX($B$2:$B$1500,$Z327))</f>
      </c>
      <c r="V327">
        <f>IF(OR($T327="",$U327=""),"",$U327-$T327)</f>
      </c>
      <c r="W327" t="str">
        <f>IF(TRIM(INDEX(connections!$A:$A,ROW()))="","",TRIM(INDEX(connections!$A:$A,ROW())))</f>
      </c>
      <c r="X327" t="str">
        <f>IF($W327="","",TRIM(INDEX(connections!$B:$B,ROW())))</f>
      </c>
      <c r="Y327">
        <f>IF($W327="","",IFERROR(MATCH($W327,$A$2:$A$1500,0),""))</f>
      </c>
      <c r="Z327">
        <f>IF($X327="","",IFERROR(MATCH($X327,$A$2:$A$1500,0),""))</f>
      </c>
      <c r="AA327" t="str">
        <f>IF($Y327="","",INDEX($P$2:$P$1500,$Y327))</f>
      </c>
      <c r="AB327" t="str">
        <f>IF($Z327="","",INDEX($P$2:$P$1500,$Z327))</f>
      </c>
      <c r="AC327">
        <f>IF(AND($AA327="Yes",$AB327="Yes"),1,"")</f>
      </c>
      <c r="AD327">
        <f>IF(OR($Y327="",$Z327=""),"",IF(INDEX($C$2:$C$1500,$Y327)=INDEX($C$2:$C$1500,$Z327),0,1))</f>
      </c>
      <c r="AE327">
        <f>IF($AC327&lt;&gt;1,"",IF(AND(INDEX($AG$2:$AG$1500,$Y327)=1,INDEX($AG$2:$AG$1500,$Z327)=1),1,""))</f>
      </c>
      <c r="AG327">
        <f>IF($A327="","",COUNTIFS($W$2:$W$2500,$A327,$AB$2:$AB$2500,"Yes")+COUNTIFS($X$2:$X$2500,$A327,$AA$2:$AA$2500,"Yes"))</f>
      </c>
      <c r="AH327" t="str">
        <f>IF(OR($P327&lt;&gt;"Yes",N($AG327)=0),"",IF(AND($AG327=1,COUNTIFS($W$2:$W$2500,$A327,$AE$2:$AE$2500,1)+COUNTIFS($X$2:$X$2500,$A327,$AE$2:$AE$2500,1)&gt;0),"","Yes"))</f>
      </c>
      <c r="AI327">
        <f>IF($AH327="Yes",$AG327,"")</f>
      </c>
      <c r="AJ327">
        <f>IF($AI327="","",$AI327+ROW()/1000000)</f>
      </c>
      <c r="AK327">
        <f>IF(OR($A327="",$P327="Yes",N($AG327)=0),"",$AG327+ROW()/1000000)</f>
      </c>
      <c r="AL327" t="str">
        <f>IF($A327="","",INDEX(games!$J:$J,ROW())&amp;"")</f>
      </c>
    </row>
    <row r="328">
      <c r="A328" t="str">
        <f>IF(TRIM(INDEX(games!$A:$A,ROW()))="","",TRIM(INDEX(games!$A:$A,ROW())))</f>
      </c>
      <c r="B328">
        <f>IF(OR($A328="",INDEX(games!$B:$B,ROW())=""),"",INDEX(games!$B:$B,ROW()))</f>
      </c>
      <c r="C328" t="str">
        <f>IF(OR($A328="",INDEX(games!$C:$C,ROW())=""),"",INDEX(games!$C:$C,ROW()))</f>
      </c>
      <c r="D328">
        <f>IF($A328="","",COUNTIF($W$2:$W$2500,$A328)+COUNTIF($X$2:$X$2500,$A328))</f>
      </c>
      <c r="E328">
        <f>IF($A328="","",IFERROR(MATCH($C328,$R$2:$R$5,0),0))</f>
      </c>
      <c r="F328">
        <f>IF($A328="","",MOD(ROW(),34))</f>
      </c>
      <c r="G328">
        <f>IF($A328="",NA(),IF($C328="Action",$B328,NA()))</f>
      </c>
      <c r="H328">
        <f>IF($A328="",NA(),IF($C328="Action",1+$F328*0.023,NA()))</f>
      </c>
      <c r="I328">
        <f>IF($A328="",NA(),IF($C328="Strategy",$B328,NA()))</f>
      </c>
      <c r="J328">
        <f>IF($A328="",NA(),IF($C328="Strategy",2+$F328*0.023,NA()))</f>
      </c>
      <c r="K328">
        <f>IF($A328="",NA(),IF($C328="Deckbuilder",$B328,NA()))</f>
      </c>
      <c r="L328">
        <f>IF($A328="",NA(),IF($C328="Deckbuilder",3+$F328*0.023,NA()))</f>
      </c>
      <c r="M328">
        <f>IF($A328="",NA(),IF($C328="Traditional",$B328,NA()))</f>
      </c>
      <c r="N328">
        <f>IF($A328="",NA(),IF($C328="Traditional",4+$F328*0.023,NA()))</f>
      </c>
      <c r="O328">
        <f>IF($A328="","",$D328+ROW()/1000000)</f>
      </c>
      <c r="P328" t="str">
        <f>IF(OR($A328="",INDEX(games!$H:$H,ROW())=""),"",INDEX(games!$H:$H,ROW()))</f>
      </c>
      <c r="Q328">
        <f>IF(OR($A328="",$P328&lt;&gt;"Yes"),"",$D328+ROW()/1000000)</f>
      </c>
      <c r="T328">
        <f>IF($Y328="","",INDEX($B$2:$B$1500,$Y328))</f>
      </c>
      <c r="U328">
        <f>IF($Z328="","",INDEX($B$2:$B$1500,$Z328))</f>
      </c>
      <c r="V328">
        <f>IF(OR($T328="",$U328=""),"",$U328-$T328)</f>
      </c>
      <c r="W328" t="str">
        <f>IF(TRIM(INDEX(connections!$A:$A,ROW()))="","",TRIM(INDEX(connections!$A:$A,ROW())))</f>
      </c>
      <c r="X328" t="str">
        <f>IF($W328="","",TRIM(INDEX(connections!$B:$B,ROW())))</f>
      </c>
      <c r="Y328">
        <f>IF($W328="","",IFERROR(MATCH($W328,$A$2:$A$1500,0),""))</f>
      </c>
      <c r="Z328">
        <f>IF($X328="","",IFERROR(MATCH($X328,$A$2:$A$1500,0),""))</f>
      </c>
      <c r="AA328" t="str">
        <f>IF($Y328="","",INDEX($P$2:$P$1500,$Y328))</f>
      </c>
      <c r="AB328" t="str">
        <f>IF($Z328="","",INDEX($P$2:$P$1500,$Z328))</f>
      </c>
      <c r="AC328">
        <f>IF(AND($AA328="Yes",$AB328="Yes"),1,"")</f>
      </c>
      <c r="AD328">
        <f>IF(OR($Y328="",$Z328=""),"",IF(INDEX($C$2:$C$1500,$Y328)=INDEX($C$2:$C$1500,$Z328),0,1))</f>
      </c>
      <c r="AE328">
        <f>IF($AC328&lt;&gt;1,"",IF(AND(INDEX($AG$2:$AG$1500,$Y328)=1,INDEX($AG$2:$AG$1500,$Z328)=1),1,""))</f>
      </c>
      <c r="AG328">
        <f>IF($A328="","",COUNTIFS($W$2:$W$2500,$A328,$AB$2:$AB$2500,"Yes")+COUNTIFS($X$2:$X$2500,$A328,$AA$2:$AA$2500,"Yes"))</f>
      </c>
      <c r="AH328" t="str">
        <f>IF(OR($P328&lt;&gt;"Yes",N($AG328)=0),"",IF(AND($AG328=1,COUNTIFS($W$2:$W$2500,$A328,$AE$2:$AE$2500,1)+COUNTIFS($X$2:$X$2500,$A328,$AE$2:$AE$2500,1)&gt;0),"","Yes"))</f>
      </c>
      <c r="AI328">
        <f>IF($AH328="Yes",$AG328,"")</f>
      </c>
      <c r="AJ328">
        <f>IF($AI328="","",$AI328+ROW()/1000000)</f>
      </c>
      <c r="AK328">
        <f>IF(OR($A328="",$P328="Yes",N($AG328)=0),"",$AG328+ROW()/1000000)</f>
      </c>
      <c r="AL328" t="str">
        <f>IF($A328="","",INDEX(games!$J:$J,ROW())&amp;"")</f>
      </c>
    </row>
    <row r="329">
      <c r="A329" t="str">
        <f>IF(TRIM(INDEX(games!$A:$A,ROW()))="","",TRIM(INDEX(games!$A:$A,ROW())))</f>
      </c>
      <c r="B329">
        <f>IF(OR($A329="",INDEX(games!$B:$B,ROW())=""),"",INDEX(games!$B:$B,ROW()))</f>
      </c>
      <c r="C329" t="str">
        <f>IF(OR($A329="",INDEX(games!$C:$C,ROW())=""),"",INDEX(games!$C:$C,ROW()))</f>
      </c>
      <c r="D329">
        <f>IF($A329="","",COUNTIF($W$2:$W$2500,$A329)+COUNTIF($X$2:$X$2500,$A329))</f>
      </c>
      <c r="E329">
        <f>IF($A329="","",IFERROR(MATCH($C329,$R$2:$R$5,0),0))</f>
      </c>
      <c r="F329">
        <f>IF($A329="","",MOD(ROW(),34))</f>
      </c>
      <c r="G329">
        <f>IF($A329="",NA(),IF($C329="Action",$B329,NA()))</f>
      </c>
      <c r="H329">
        <f>IF($A329="",NA(),IF($C329="Action",1+$F329*0.023,NA()))</f>
      </c>
      <c r="I329">
        <f>IF($A329="",NA(),IF($C329="Strategy",$B329,NA()))</f>
      </c>
      <c r="J329">
        <f>IF($A329="",NA(),IF($C329="Strategy",2+$F329*0.023,NA()))</f>
      </c>
      <c r="K329">
        <f>IF($A329="",NA(),IF($C329="Deckbuilder",$B329,NA()))</f>
      </c>
      <c r="L329">
        <f>IF($A329="",NA(),IF($C329="Deckbuilder",3+$F329*0.023,NA()))</f>
      </c>
      <c r="M329">
        <f>IF($A329="",NA(),IF($C329="Traditional",$B329,NA()))</f>
      </c>
      <c r="N329">
        <f>IF($A329="",NA(),IF($C329="Traditional",4+$F329*0.023,NA()))</f>
      </c>
      <c r="O329">
        <f>IF($A329="","",$D329+ROW()/1000000)</f>
      </c>
      <c r="P329" t="str">
        <f>IF(OR($A329="",INDEX(games!$H:$H,ROW())=""),"",INDEX(games!$H:$H,ROW()))</f>
      </c>
      <c r="Q329">
        <f>IF(OR($A329="",$P329&lt;&gt;"Yes"),"",$D329+ROW()/1000000)</f>
      </c>
      <c r="T329">
        <f>IF($Y329="","",INDEX($B$2:$B$1500,$Y329))</f>
      </c>
      <c r="U329">
        <f>IF($Z329="","",INDEX($B$2:$B$1500,$Z329))</f>
      </c>
      <c r="V329">
        <f>IF(OR($T329="",$U329=""),"",$U329-$T329)</f>
      </c>
      <c r="W329" t="str">
        <f>IF(TRIM(INDEX(connections!$A:$A,ROW()))="","",TRIM(INDEX(connections!$A:$A,ROW())))</f>
      </c>
      <c r="X329" t="str">
        <f>IF($W329="","",TRIM(INDEX(connections!$B:$B,ROW())))</f>
      </c>
      <c r="Y329">
        <f>IF($W329="","",IFERROR(MATCH($W329,$A$2:$A$1500,0),""))</f>
      </c>
      <c r="Z329">
        <f>IF($X329="","",IFERROR(MATCH($X329,$A$2:$A$1500,0),""))</f>
      </c>
      <c r="AA329" t="str">
        <f>IF($Y329="","",INDEX($P$2:$P$1500,$Y329))</f>
      </c>
      <c r="AB329" t="str">
        <f>IF($Z329="","",INDEX($P$2:$P$1500,$Z329))</f>
      </c>
      <c r="AC329">
        <f>IF(AND($AA329="Yes",$AB329="Yes"),1,"")</f>
      </c>
      <c r="AD329">
        <f>IF(OR($Y329="",$Z329=""),"",IF(INDEX($C$2:$C$1500,$Y329)=INDEX($C$2:$C$1500,$Z329),0,1))</f>
      </c>
      <c r="AE329">
        <f>IF($AC329&lt;&gt;1,"",IF(AND(INDEX($AG$2:$AG$1500,$Y329)=1,INDEX($AG$2:$AG$1500,$Z329)=1),1,""))</f>
      </c>
      <c r="AG329">
        <f>IF($A329="","",COUNTIFS($W$2:$W$2500,$A329,$AB$2:$AB$2500,"Yes")+COUNTIFS($X$2:$X$2500,$A329,$AA$2:$AA$2500,"Yes"))</f>
      </c>
      <c r="AH329" t="str">
        <f>IF(OR($P329&lt;&gt;"Yes",N($AG329)=0),"",IF(AND($AG329=1,COUNTIFS($W$2:$W$2500,$A329,$AE$2:$AE$2500,1)+COUNTIFS($X$2:$X$2500,$A329,$AE$2:$AE$2500,1)&gt;0),"","Yes"))</f>
      </c>
      <c r="AI329">
        <f>IF($AH329="Yes",$AG329,"")</f>
      </c>
      <c r="AJ329">
        <f>IF($AI329="","",$AI329+ROW()/1000000)</f>
      </c>
      <c r="AK329">
        <f>IF(OR($A329="",$P329="Yes",N($AG329)=0),"",$AG329+ROW()/1000000)</f>
      </c>
      <c r="AL329" t="str">
        <f>IF($A329="","",INDEX(games!$J:$J,ROW())&amp;"")</f>
      </c>
    </row>
    <row r="330">
      <c r="A330" t="str">
        <f>IF(TRIM(INDEX(games!$A:$A,ROW()))="","",TRIM(INDEX(games!$A:$A,ROW())))</f>
      </c>
      <c r="B330">
        <f>IF(OR($A330="",INDEX(games!$B:$B,ROW())=""),"",INDEX(games!$B:$B,ROW()))</f>
      </c>
      <c r="C330" t="str">
        <f>IF(OR($A330="",INDEX(games!$C:$C,ROW())=""),"",INDEX(games!$C:$C,ROW()))</f>
      </c>
      <c r="D330">
        <f>IF($A330="","",COUNTIF($W$2:$W$2500,$A330)+COUNTIF($X$2:$X$2500,$A330))</f>
      </c>
      <c r="E330">
        <f>IF($A330="","",IFERROR(MATCH($C330,$R$2:$R$5,0),0))</f>
      </c>
      <c r="F330">
        <f>IF($A330="","",MOD(ROW(),34))</f>
      </c>
      <c r="G330">
        <f>IF($A330="",NA(),IF($C330="Action",$B330,NA()))</f>
      </c>
      <c r="H330">
        <f>IF($A330="",NA(),IF($C330="Action",1+$F330*0.023,NA()))</f>
      </c>
      <c r="I330">
        <f>IF($A330="",NA(),IF($C330="Strategy",$B330,NA()))</f>
      </c>
      <c r="J330">
        <f>IF($A330="",NA(),IF($C330="Strategy",2+$F330*0.023,NA()))</f>
      </c>
      <c r="K330">
        <f>IF($A330="",NA(),IF($C330="Deckbuilder",$B330,NA()))</f>
      </c>
      <c r="L330">
        <f>IF($A330="",NA(),IF($C330="Deckbuilder",3+$F330*0.023,NA()))</f>
      </c>
      <c r="M330">
        <f>IF($A330="",NA(),IF($C330="Traditional",$B330,NA()))</f>
      </c>
      <c r="N330">
        <f>IF($A330="",NA(),IF($C330="Traditional",4+$F330*0.023,NA()))</f>
      </c>
      <c r="O330">
        <f>IF($A330="","",$D330+ROW()/1000000)</f>
      </c>
      <c r="P330" t="str">
        <f>IF(OR($A330="",INDEX(games!$H:$H,ROW())=""),"",INDEX(games!$H:$H,ROW()))</f>
      </c>
      <c r="Q330">
        <f>IF(OR($A330="",$P330&lt;&gt;"Yes"),"",$D330+ROW()/1000000)</f>
      </c>
      <c r="T330">
        <f>IF($Y330="","",INDEX($B$2:$B$1500,$Y330))</f>
      </c>
      <c r="U330">
        <f>IF($Z330="","",INDEX($B$2:$B$1500,$Z330))</f>
      </c>
      <c r="V330">
        <f>IF(OR($T330="",$U330=""),"",$U330-$T330)</f>
      </c>
      <c r="W330" t="str">
        <f>IF(TRIM(INDEX(connections!$A:$A,ROW()))="","",TRIM(INDEX(connections!$A:$A,ROW())))</f>
      </c>
      <c r="X330" t="str">
        <f>IF($W330="","",TRIM(INDEX(connections!$B:$B,ROW())))</f>
      </c>
      <c r="Y330">
        <f>IF($W330="","",IFERROR(MATCH($W330,$A$2:$A$1500,0),""))</f>
      </c>
      <c r="Z330">
        <f>IF($X330="","",IFERROR(MATCH($X330,$A$2:$A$1500,0),""))</f>
      </c>
      <c r="AA330" t="str">
        <f>IF($Y330="","",INDEX($P$2:$P$1500,$Y330))</f>
      </c>
      <c r="AB330" t="str">
        <f>IF($Z330="","",INDEX($P$2:$P$1500,$Z330))</f>
      </c>
      <c r="AC330">
        <f>IF(AND($AA330="Yes",$AB330="Yes"),1,"")</f>
      </c>
      <c r="AD330">
        <f>IF(OR($Y330="",$Z330=""),"",IF(INDEX($C$2:$C$1500,$Y330)=INDEX($C$2:$C$1500,$Z330),0,1))</f>
      </c>
      <c r="AE330">
        <f>IF($AC330&lt;&gt;1,"",IF(AND(INDEX($AG$2:$AG$1500,$Y330)=1,INDEX($AG$2:$AG$1500,$Z330)=1),1,""))</f>
      </c>
      <c r="AG330">
        <f>IF($A330="","",COUNTIFS($W$2:$W$2500,$A330,$AB$2:$AB$2500,"Yes")+COUNTIFS($X$2:$X$2500,$A330,$AA$2:$AA$2500,"Yes"))</f>
      </c>
      <c r="AH330" t="str">
        <f>IF(OR($P330&lt;&gt;"Yes",N($AG330)=0),"",IF(AND($AG330=1,COUNTIFS($W$2:$W$2500,$A330,$AE$2:$AE$2500,1)+COUNTIFS($X$2:$X$2500,$A330,$AE$2:$AE$2500,1)&gt;0),"","Yes"))</f>
      </c>
      <c r="AI330">
        <f>IF($AH330="Yes",$AG330,"")</f>
      </c>
      <c r="AJ330">
        <f>IF($AI330="","",$AI330+ROW()/1000000)</f>
      </c>
      <c r="AK330">
        <f>IF(OR($A330="",$P330="Yes",N($AG330)=0),"",$AG330+ROW()/1000000)</f>
      </c>
      <c r="AL330" t="str">
        <f>IF($A330="","",INDEX(games!$J:$J,ROW())&amp;"")</f>
      </c>
    </row>
    <row r="331">
      <c r="A331" t="str">
        <f>IF(TRIM(INDEX(games!$A:$A,ROW()))="","",TRIM(INDEX(games!$A:$A,ROW())))</f>
      </c>
      <c r="B331">
        <f>IF(OR($A331="",INDEX(games!$B:$B,ROW())=""),"",INDEX(games!$B:$B,ROW()))</f>
      </c>
      <c r="C331" t="str">
        <f>IF(OR($A331="",INDEX(games!$C:$C,ROW())=""),"",INDEX(games!$C:$C,ROW()))</f>
      </c>
      <c r="D331">
        <f>IF($A331="","",COUNTIF($W$2:$W$2500,$A331)+COUNTIF($X$2:$X$2500,$A331))</f>
      </c>
      <c r="E331">
        <f>IF($A331="","",IFERROR(MATCH($C331,$R$2:$R$5,0),0))</f>
      </c>
      <c r="F331">
        <f>IF($A331="","",MOD(ROW(),34))</f>
      </c>
      <c r="G331">
        <f>IF($A331="",NA(),IF($C331="Action",$B331,NA()))</f>
      </c>
      <c r="H331">
        <f>IF($A331="",NA(),IF($C331="Action",1+$F331*0.023,NA()))</f>
      </c>
      <c r="I331">
        <f>IF($A331="",NA(),IF($C331="Strategy",$B331,NA()))</f>
      </c>
      <c r="J331">
        <f>IF($A331="",NA(),IF($C331="Strategy",2+$F331*0.023,NA()))</f>
      </c>
      <c r="K331">
        <f>IF($A331="",NA(),IF($C331="Deckbuilder",$B331,NA()))</f>
      </c>
      <c r="L331">
        <f>IF($A331="",NA(),IF($C331="Deckbuilder",3+$F331*0.023,NA()))</f>
      </c>
      <c r="M331">
        <f>IF($A331="",NA(),IF($C331="Traditional",$B331,NA()))</f>
      </c>
      <c r="N331">
        <f>IF($A331="",NA(),IF($C331="Traditional",4+$F331*0.023,NA()))</f>
      </c>
      <c r="O331">
        <f>IF($A331="","",$D331+ROW()/1000000)</f>
      </c>
      <c r="P331" t="str">
        <f>IF(OR($A331="",INDEX(games!$H:$H,ROW())=""),"",INDEX(games!$H:$H,ROW()))</f>
      </c>
      <c r="Q331">
        <f>IF(OR($A331="",$P331&lt;&gt;"Yes"),"",$D331+ROW()/1000000)</f>
      </c>
      <c r="T331">
        <f>IF($Y331="","",INDEX($B$2:$B$1500,$Y331))</f>
      </c>
      <c r="U331">
        <f>IF($Z331="","",INDEX($B$2:$B$1500,$Z331))</f>
      </c>
      <c r="V331">
        <f>IF(OR($T331="",$U331=""),"",$U331-$T331)</f>
      </c>
      <c r="W331" t="str">
        <f>IF(TRIM(INDEX(connections!$A:$A,ROW()))="","",TRIM(INDEX(connections!$A:$A,ROW())))</f>
      </c>
      <c r="X331" t="str">
        <f>IF($W331="","",TRIM(INDEX(connections!$B:$B,ROW())))</f>
      </c>
      <c r="Y331">
        <f>IF($W331="","",IFERROR(MATCH($W331,$A$2:$A$1500,0),""))</f>
      </c>
      <c r="Z331">
        <f>IF($X331="","",IFERROR(MATCH($X331,$A$2:$A$1500,0),""))</f>
      </c>
      <c r="AA331" t="str">
        <f>IF($Y331="","",INDEX($P$2:$P$1500,$Y331))</f>
      </c>
      <c r="AB331" t="str">
        <f>IF($Z331="","",INDEX($P$2:$P$1500,$Z331))</f>
      </c>
      <c r="AC331">
        <f>IF(AND($AA331="Yes",$AB331="Yes"),1,"")</f>
      </c>
      <c r="AD331">
        <f>IF(OR($Y331="",$Z331=""),"",IF(INDEX($C$2:$C$1500,$Y331)=INDEX($C$2:$C$1500,$Z331),0,1))</f>
      </c>
      <c r="AE331">
        <f>IF($AC331&lt;&gt;1,"",IF(AND(INDEX($AG$2:$AG$1500,$Y331)=1,INDEX($AG$2:$AG$1500,$Z331)=1),1,""))</f>
      </c>
      <c r="AG331">
        <f>IF($A331="","",COUNTIFS($W$2:$W$2500,$A331,$AB$2:$AB$2500,"Yes")+COUNTIFS($X$2:$X$2500,$A331,$AA$2:$AA$2500,"Yes"))</f>
      </c>
      <c r="AH331" t="str">
        <f>IF(OR($P331&lt;&gt;"Yes",N($AG331)=0),"",IF(AND($AG331=1,COUNTIFS($W$2:$W$2500,$A331,$AE$2:$AE$2500,1)+COUNTIFS($X$2:$X$2500,$A331,$AE$2:$AE$2500,1)&gt;0),"","Yes"))</f>
      </c>
      <c r="AI331">
        <f>IF($AH331="Yes",$AG331,"")</f>
      </c>
      <c r="AJ331">
        <f>IF($AI331="","",$AI331+ROW()/1000000)</f>
      </c>
      <c r="AK331">
        <f>IF(OR($A331="",$P331="Yes",N($AG331)=0),"",$AG331+ROW()/1000000)</f>
      </c>
      <c r="AL331" t="str">
        <f>IF($A331="","",INDEX(games!$J:$J,ROW())&amp;"")</f>
      </c>
    </row>
    <row r="332">
      <c r="A332" t="str">
        <f>IF(TRIM(INDEX(games!$A:$A,ROW()))="","",TRIM(INDEX(games!$A:$A,ROW())))</f>
      </c>
      <c r="B332">
        <f>IF(OR($A332="",INDEX(games!$B:$B,ROW())=""),"",INDEX(games!$B:$B,ROW()))</f>
      </c>
      <c r="C332" t="str">
        <f>IF(OR($A332="",INDEX(games!$C:$C,ROW())=""),"",INDEX(games!$C:$C,ROW()))</f>
      </c>
      <c r="D332">
        <f>IF($A332="","",COUNTIF($W$2:$W$2500,$A332)+COUNTIF($X$2:$X$2500,$A332))</f>
      </c>
      <c r="E332">
        <f>IF($A332="","",IFERROR(MATCH($C332,$R$2:$R$5,0),0))</f>
      </c>
      <c r="F332">
        <f>IF($A332="","",MOD(ROW(),34))</f>
      </c>
      <c r="G332">
        <f>IF($A332="",NA(),IF($C332="Action",$B332,NA()))</f>
      </c>
      <c r="H332">
        <f>IF($A332="",NA(),IF($C332="Action",1+$F332*0.023,NA()))</f>
      </c>
      <c r="I332">
        <f>IF($A332="",NA(),IF($C332="Strategy",$B332,NA()))</f>
      </c>
      <c r="J332">
        <f>IF($A332="",NA(),IF($C332="Strategy",2+$F332*0.023,NA()))</f>
      </c>
      <c r="K332">
        <f>IF($A332="",NA(),IF($C332="Deckbuilder",$B332,NA()))</f>
      </c>
      <c r="L332">
        <f>IF($A332="",NA(),IF($C332="Deckbuilder",3+$F332*0.023,NA()))</f>
      </c>
      <c r="M332">
        <f>IF($A332="",NA(),IF($C332="Traditional",$B332,NA()))</f>
      </c>
      <c r="N332">
        <f>IF($A332="",NA(),IF($C332="Traditional",4+$F332*0.023,NA()))</f>
      </c>
      <c r="O332">
        <f>IF($A332="","",$D332+ROW()/1000000)</f>
      </c>
      <c r="P332" t="str">
        <f>IF(OR($A332="",INDEX(games!$H:$H,ROW())=""),"",INDEX(games!$H:$H,ROW()))</f>
      </c>
      <c r="Q332">
        <f>IF(OR($A332="",$P332&lt;&gt;"Yes"),"",$D332+ROW()/1000000)</f>
      </c>
      <c r="T332">
        <f>IF($Y332="","",INDEX($B$2:$B$1500,$Y332))</f>
      </c>
      <c r="U332">
        <f>IF($Z332="","",INDEX($B$2:$B$1500,$Z332))</f>
      </c>
      <c r="V332">
        <f>IF(OR($T332="",$U332=""),"",$U332-$T332)</f>
      </c>
      <c r="W332" t="str">
        <f>IF(TRIM(INDEX(connections!$A:$A,ROW()))="","",TRIM(INDEX(connections!$A:$A,ROW())))</f>
      </c>
      <c r="X332" t="str">
        <f>IF($W332="","",TRIM(INDEX(connections!$B:$B,ROW())))</f>
      </c>
      <c r="Y332">
        <f>IF($W332="","",IFERROR(MATCH($W332,$A$2:$A$1500,0),""))</f>
      </c>
      <c r="Z332">
        <f>IF($X332="","",IFERROR(MATCH($X332,$A$2:$A$1500,0),""))</f>
      </c>
      <c r="AA332" t="str">
        <f>IF($Y332="","",INDEX($P$2:$P$1500,$Y332))</f>
      </c>
      <c r="AB332" t="str">
        <f>IF($Z332="","",INDEX($P$2:$P$1500,$Z332))</f>
      </c>
      <c r="AC332">
        <f>IF(AND($AA332="Yes",$AB332="Yes"),1,"")</f>
      </c>
      <c r="AD332">
        <f>IF(OR($Y332="",$Z332=""),"",IF(INDEX($C$2:$C$1500,$Y332)=INDEX($C$2:$C$1500,$Z332),0,1))</f>
      </c>
      <c r="AE332">
        <f>IF($AC332&lt;&gt;1,"",IF(AND(INDEX($AG$2:$AG$1500,$Y332)=1,INDEX($AG$2:$AG$1500,$Z332)=1),1,""))</f>
      </c>
      <c r="AG332">
        <f>IF($A332="","",COUNTIFS($W$2:$W$2500,$A332,$AB$2:$AB$2500,"Yes")+COUNTIFS($X$2:$X$2500,$A332,$AA$2:$AA$2500,"Yes"))</f>
      </c>
      <c r="AH332" t="str">
        <f>IF(OR($P332&lt;&gt;"Yes",N($AG332)=0),"",IF(AND($AG332=1,COUNTIFS($W$2:$W$2500,$A332,$AE$2:$AE$2500,1)+COUNTIFS($X$2:$X$2500,$A332,$AE$2:$AE$2500,1)&gt;0),"","Yes"))</f>
      </c>
      <c r="AI332">
        <f>IF($AH332="Yes",$AG332,"")</f>
      </c>
      <c r="AJ332">
        <f>IF($AI332="","",$AI332+ROW()/1000000)</f>
      </c>
      <c r="AK332">
        <f>IF(OR($A332="",$P332="Yes",N($AG332)=0),"",$AG332+ROW()/1000000)</f>
      </c>
      <c r="AL332" t="str">
        <f>IF($A332="","",INDEX(games!$J:$J,ROW())&amp;"")</f>
      </c>
    </row>
    <row r="333">
      <c r="A333" t="str">
        <f>IF(TRIM(INDEX(games!$A:$A,ROW()))="","",TRIM(INDEX(games!$A:$A,ROW())))</f>
      </c>
      <c r="B333">
        <f>IF(OR($A333="",INDEX(games!$B:$B,ROW())=""),"",INDEX(games!$B:$B,ROW()))</f>
      </c>
      <c r="C333" t="str">
        <f>IF(OR($A333="",INDEX(games!$C:$C,ROW())=""),"",INDEX(games!$C:$C,ROW()))</f>
      </c>
      <c r="D333">
        <f>IF($A333="","",COUNTIF($W$2:$W$2500,$A333)+COUNTIF($X$2:$X$2500,$A333))</f>
      </c>
      <c r="E333">
        <f>IF($A333="","",IFERROR(MATCH($C333,$R$2:$R$5,0),0))</f>
      </c>
      <c r="F333">
        <f>IF($A333="","",MOD(ROW(),34))</f>
      </c>
      <c r="G333">
        <f>IF($A333="",NA(),IF($C333="Action",$B333,NA()))</f>
      </c>
      <c r="H333">
        <f>IF($A333="",NA(),IF($C333="Action",1+$F333*0.023,NA()))</f>
      </c>
      <c r="I333">
        <f>IF($A333="",NA(),IF($C333="Strategy",$B333,NA()))</f>
      </c>
      <c r="J333">
        <f>IF($A333="",NA(),IF($C333="Strategy",2+$F333*0.023,NA()))</f>
      </c>
      <c r="K333">
        <f>IF($A333="",NA(),IF($C333="Deckbuilder",$B333,NA()))</f>
      </c>
      <c r="L333">
        <f>IF($A333="",NA(),IF($C333="Deckbuilder",3+$F333*0.023,NA()))</f>
      </c>
      <c r="M333">
        <f>IF($A333="",NA(),IF($C333="Traditional",$B333,NA()))</f>
      </c>
      <c r="N333">
        <f>IF($A333="",NA(),IF($C333="Traditional",4+$F333*0.023,NA()))</f>
      </c>
      <c r="O333">
        <f>IF($A333="","",$D333+ROW()/1000000)</f>
      </c>
      <c r="P333" t="str">
        <f>IF(OR($A333="",INDEX(games!$H:$H,ROW())=""),"",INDEX(games!$H:$H,ROW()))</f>
      </c>
      <c r="Q333">
        <f>IF(OR($A333="",$P333&lt;&gt;"Yes"),"",$D333+ROW()/1000000)</f>
      </c>
      <c r="T333">
        <f>IF($Y333="","",INDEX($B$2:$B$1500,$Y333))</f>
      </c>
      <c r="U333">
        <f>IF($Z333="","",INDEX($B$2:$B$1500,$Z333))</f>
      </c>
      <c r="V333">
        <f>IF(OR($T333="",$U333=""),"",$U333-$T333)</f>
      </c>
      <c r="W333" t="str">
        <f>IF(TRIM(INDEX(connections!$A:$A,ROW()))="","",TRIM(INDEX(connections!$A:$A,ROW())))</f>
      </c>
      <c r="X333" t="str">
        <f>IF($W333="","",TRIM(INDEX(connections!$B:$B,ROW())))</f>
      </c>
      <c r="Y333">
        <f>IF($W333="","",IFERROR(MATCH($W333,$A$2:$A$1500,0),""))</f>
      </c>
      <c r="Z333">
        <f>IF($X333="","",IFERROR(MATCH($X333,$A$2:$A$1500,0),""))</f>
      </c>
      <c r="AA333" t="str">
        <f>IF($Y333="","",INDEX($P$2:$P$1500,$Y333))</f>
      </c>
      <c r="AB333" t="str">
        <f>IF($Z333="","",INDEX($P$2:$P$1500,$Z333))</f>
      </c>
      <c r="AC333">
        <f>IF(AND($AA333="Yes",$AB333="Yes"),1,"")</f>
      </c>
      <c r="AD333">
        <f>IF(OR($Y333="",$Z333=""),"",IF(INDEX($C$2:$C$1500,$Y333)=INDEX($C$2:$C$1500,$Z333),0,1))</f>
      </c>
      <c r="AE333">
        <f>IF($AC333&lt;&gt;1,"",IF(AND(INDEX($AG$2:$AG$1500,$Y333)=1,INDEX($AG$2:$AG$1500,$Z333)=1),1,""))</f>
      </c>
      <c r="AG333">
        <f>IF($A333="","",COUNTIFS($W$2:$W$2500,$A333,$AB$2:$AB$2500,"Yes")+COUNTIFS($X$2:$X$2500,$A333,$AA$2:$AA$2500,"Yes"))</f>
      </c>
      <c r="AH333" t="str">
        <f>IF(OR($P333&lt;&gt;"Yes",N($AG333)=0),"",IF(AND($AG333=1,COUNTIFS($W$2:$W$2500,$A333,$AE$2:$AE$2500,1)+COUNTIFS($X$2:$X$2500,$A333,$AE$2:$AE$2500,1)&gt;0),"","Yes"))</f>
      </c>
      <c r="AI333">
        <f>IF($AH333="Yes",$AG333,"")</f>
      </c>
      <c r="AJ333">
        <f>IF($AI333="","",$AI333+ROW()/1000000)</f>
      </c>
      <c r="AK333">
        <f>IF(OR($A333="",$P333="Yes",N($AG333)=0),"",$AG333+ROW()/1000000)</f>
      </c>
      <c r="AL333" t="str">
        <f>IF($A333="","",INDEX(games!$J:$J,ROW())&amp;"")</f>
      </c>
    </row>
    <row r="334">
      <c r="A334" t="str">
        <f>IF(TRIM(INDEX(games!$A:$A,ROW()))="","",TRIM(INDEX(games!$A:$A,ROW())))</f>
      </c>
      <c r="B334">
        <f>IF(OR($A334="",INDEX(games!$B:$B,ROW())=""),"",INDEX(games!$B:$B,ROW()))</f>
      </c>
      <c r="C334" t="str">
        <f>IF(OR($A334="",INDEX(games!$C:$C,ROW())=""),"",INDEX(games!$C:$C,ROW()))</f>
      </c>
      <c r="D334">
        <f>IF($A334="","",COUNTIF($W$2:$W$2500,$A334)+COUNTIF($X$2:$X$2500,$A334))</f>
      </c>
      <c r="E334">
        <f>IF($A334="","",IFERROR(MATCH($C334,$R$2:$R$5,0),0))</f>
      </c>
      <c r="F334">
        <f>IF($A334="","",MOD(ROW(),34))</f>
      </c>
      <c r="G334">
        <f>IF($A334="",NA(),IF($C334="Action",$B334,NA()))</f>
      </c>
      <c r="H334">
        <f>IF($A334="",NA(),IF($C334="Action",1+$F334*0.023,NA()))</f>
      </c>
      <c r="I334">
        <f>IF($A334="",NA(),IF($C334="Strategy",$B334,NA()))</f>
      </c>
      <c r="J334">
        <f>IF($A334="",NA(),IF($C334="Strategy",2+$F334*0.023,NA()))</f>
      </c>
      <c r="K334">
        <f>IF($A334="",NA(),IF($C334="Deckbuilder",$B334,NA()))</f>
      </c>
      <c r="L334">
        <f>IF($A334="",NA(),IF($C334="Deckbuilder",3+$F334*0.023,NA()))</f>
      </c>
      <c r="M334">
        <f>IF($A334="",NA(),IF($C334="Traditional",$B334,NA()))</f>
      </c>
      <c r="N334">
        <f>IF($A334="",NA(),IF($C334="Traditional",4+$F334*0.023,NA()))</f>
      </c>
      <c r="O334">
        <f>IF($A334="","",$D334+ROW()/1000000)</f>
      </c>
      <c r="P334" t="str">
        <f>IF(OR($A334="",INDEX(games!$H:$H,ROW())=""),"",INDEX(games!$H:$H,ROW()))</f>
      </c>
      <c r="Q334">
        <f>IF(OR($A334="",$P334&lt;&gt;"Yes"),"",$D334+ROW()/1000000)</f>
      </c>
      <c r="T334">
        <f>IF($Y334="","",INDEX($B$2:$B$1500,$Y334))</f>
      </c>
      <c r="U334">
        <f>IF($Z334="","",INDEX($B$2:$B$1500,$Z334))</f>
      </c>
      <c r="V334">
        <f>IF(OR($T334="",$U334=""),"",$U334-$T334)</f>
      </c>
      <c r="W334" t="str">
        <f>IF(TRIM(INDEX(connections!$A:$A,ROW()))="","",TRIM(INDEX(connections!$A:$A,ROW())))</f>
      </c>
      <c r="X334" t="str">
        <f>IF($W334="","",TRIM(INDEX(connections!$B:$B,ROW())))</f>
      </c>
      <c r="Y334">
        <f>IF($W334="","",IFERROR(MATCH($W334,$A$2:$A$1500,0),""))</f>
      </c>
      <c r="Z334">
        <f>IF($X334="","",IFERROR(MATCH($X334,$A$2:$A$1500,0),""))</f>
      </c>
      <c r="AA334" t="str">
        <f>IF($Y334="","",INDEX($P$2:$P$1500,$Y334))</f>
      </c>
      <c r="AB334" t="str">
        <f>IF($Z334="","",INDEX($P$2:$P$1500,$Z334))</f>
      </c>
      <c r="AC334">
        <f>IF(AND($AA334="Yes",$AB334="Yes"),1,"")</f>
      </c>
      <c r="AD334">
        <f>IF(OR($Y334="",$Z334=""),"",IF(INDEX($C$2:$C$1500,$Y334)=INDEX($C$2:$C$1500,$Z334),0,1))</f>
      </c>
      <c r="AE334">
        <f>IF($AC334&lt;&gt;1,"",IF(AND(INDEX($AG$2:$AG$1500,$Y334)=1,INDEX($AG$2:$AG$1500,$Z334)=1),1,""))</f>
      </c>
      <c r="AG334">
        <f>IF($A334="","",COUNTIFS($W$2:$W$2500,$A334,$AB$2:$AB$2500,"Yes")+COUNTIFS($X$2:$X$2500,$A334,$AA$2:$AA$2500,"Yes"))</f>
      </c>
      <c r="AH334" t="str">
        <f>IF(OR($P334&lt;&gt;"Yes",N($AG334)=0),"",IF(AND($AG334=1,COUNTIFS($W$2:$W$2500,$A334,$AE$2:$AE$2500,1)+COUNTIFS($X$2:$X$2500,$A334,$AE$2:$AE$2500,1)&gt;0),"","Yes"))</f>
      </c>
      <c r="AI334">
        <f>IF($AH334="Yes",$AG334,"")</f>
      </c>
      <c r="AJ334">
        <f>IF($AI334="","",$AI334+ROW()/1000000)</f>
      </c>
      <c r="AK334">
        <f>IF(OR($A334="",$P334="Yes",N($AG334)=0),"",$AG334+ROW()/1000000)</f>
      </c>
      <c r="AL334" t="str">
        <f>IF($A334="","",INDEX(games!$J:$J,ROW())&amp;"")</f>
      </c>
    </row>
    <row r="335">
      <c r="A335" t="str">
        <f>IF(TRIM(INDEX(games!$A:$A,ROW()))="","",TRIM(INDEX(games!$A:$A,ROW())))</f>
      </c>
      <c r="B335">
        <f>IF(OR($A335="",INDEX(games!$B:$B,ROW())=""),"",INDEX(games!$B:$B,ROW()))</f>
      </c>
      <c r="C335" t="str">
        <f>IF(OR($A335="",INDEX(games!$C:$C,ROW())=""),"",INDEX(games!$C:$C,ROW()))</f>
      </c>
      <c r="D335">
        <f>IF($A335="","",COUNTIF($W$2:$W$2500,$A335)+COUNTIF($X$2:$X$2500,$A335))</f>
      </c>
      <c r="E335">
        <f>IF($A335="","",IFERROR(MATCH($C335,$R$2:$R$5,0),0))</f>
      </c>
      <c r="F335">
        <f>IF($A335="","",MOD(ROW(),34))</f>
      </c>
      <c r="G335">
        <f>IF($A335="",NA(),IF($C335="Action",$B335,NA()))</f>
      </c>
      <c r="H335">
        <f>IF($A335="",NA(),IF($C335="Action",1+$F335*0.023,NA()))</f>
      </c>
      <c r="I335">
        <f>IF($A335="",NA(),IF($C335="Strategy",$B335,NA()))</f>
      </c>
      <c r="J335">
        <f>IF($A335="",NA(),IF($C335="Strategy",2+$F335*0.023,NA()))</f>
      </c>
      <c r="K335">
        <f>IF($A335="",NA(),IF($C335="Deckbuilder",$B335,NA()))</f>
      </c>
      <c r="L335">
        <f>IF($A335="",NA(),IF($C335="Deckbuilder",3+$F335*0.023,NA()))</f>
      </c>
      <c r="M335">
        <f>IF($A335="",NA(),IF($C335="Traditional",$B335,NA()))</f>
      </c>
      <c r="N335">
        <f>IF($A335="",NA(),IF($C335="Traditional",4+$F335*0.023,NA()))</f>
      </c>
      <c r="O335">
        <f>IF($A335="","",$D335+ROW()/1000000)</f>
      </c>
      <c r="P335" t="str">
        <f>IF(OR($A335="",INDEX(games!$H:$H,ROW())=""),"",INDEX(games!$H:$H,ROW()))</f>
      </c>
      <c r="Q335">
        <f>IF(OR($A335="",$P335&lt;&gt;"Yes"),"",$D335+ROW()/1000000)</f>
      </c>
      <c r="T335">
        <f>IF($Y335="","",INDEX($B$2:$B$1500,$Y335))</f>
      </c>
      <c r="U335">
        <f>IF($Z335="","",INDEX($B$2:$B$1500,$Z335))</f>
      </c>
      <c r="V335">
        <f>IF(OR($T335="",$U335=""),"",$U335-$T335)</f>
      </c>
      <c r="W335" t="str">
        <f>IF(TRIM(INDEX(connections!$A:$A,ROW()))="","",TRIM(INDEX(connections!$A:$A,ROW())))</f>
      </c>
      <c r="X335" t="str">
        <f>IF($W335="","",TRIM(INDEX(connections!$B:$B,ROW())))</f>
      </c>
      <c r="Y335">
        <f>IF($W335="","",IFERROR(MATCH($W335,$A$2:$A$1500,0),""))</f>
      </c>
      <c r="Z335">
        <f>IF($X335="","",IFERROR(MATCH($X335,$A$2:$A$1500,0),""))</f>
      </c>
      <c r="AA335" t="str">
        <f>IF($Y335="","",INDEX($P$2:$P$1500,$Y335))</f>
      </c>
      <c r="AB335" t="str">
        <f>IF($Z335="","",INDEX($P$2:$P$1500,$Z335))</f>
      </c>
      <c r="AC335">
        <f>IF(AND($AA335="Yes",$AB335="Yes"),1,"")</f>
      </c>
      <c r="AD335">
        <f>IF(OR($Y335="",$Z335=""),"",IF(INDEX($C$2:$C$1500,$Y335)=INDEX($C$2:$C$1500,$Z335),0,1))</f>
      </c>
      <c r="AE335">
        <f>IF($AC335&lt;&gt;1,"",IF(AND(INDEX($AG$2:$AG$1500,$Y335)=1,INDEX($AG$2:$AG$1500,$Z335)=1),1,""))</f>
      </c>
      <c r="AG335">
        <f>IF($A335="","",COUNTIFS($W$2:$W$2500,$A335,$AB$2:$AB$2500,"Yes")+COUNTIFS($X$2:$X$2500,$A335,$AA$2:$AA$2500,"Yes"))</f>
      </c>
      <c r="AH335" t="str">
        <f>IF(OR($P335&lt;&gt;"Yes",N($AG335)=0),"",IF(AND($AG335=1,COUNTIFS($W$2:$W$2500,$A335,$AE$2:$AE$2500,1)+COUNTIFS($X$2:$X$2500,$A335,$AE$2:$AE$2500,1)&gt;0),"","Yes"))</f>
      </c>
      <c r="AI335">
        <f>IF($AH335="Yes",$AG335,"")</f>
      </c>
      <c r="AJ335">
        <f>IF($AI335="","",$AI335+ROW()/1000000)</f>
      </c>
      <c r="AK335">
        <f>IF(OR($A335="",$P335="Yes",N($AG335)=0),"",$AG335+ROW()/1000000)</f>
      </c>
      <c r="AL335" t="str">
        <f>IF($A335="","",INDEX(games!$J:$J,ROW())&amp;"")</f>
      </c>
    </row>
    <row r="336">
      <c r="A336" t="str">
        <f>IF(TRIM(INDEX(games!$A:$A,ROW()))="","",TRIM(INDEX(games!$A:$A,ROW())))</f>
      </c>
      <c r="B336">
        <f>IF(OR($A336="",INDEX(games!$B:$B,ROW())=""),"",INDEX(games!$B:$B,ROW()))</f>
      </c>
      <c r="C336" t="str">
        <f>IF(OR($A336="",INDEX(games!$C:$C,ROW())=""),"",INDEX(games!$C:$C,ROW()))</f>
      </c>
      <c r="D336">
        <f>IF($A336="","",COUNTIF($W$2:$W$2500,$A336)+COUNTIF($X$2:$X$2500,$A336))</f>
      </c>
      <c r="E336">
        <f>IF($A336="","",IFERROR(MATCH($C336,$R$2:$R$5,0),0))</f>
      </c>
      <c r="F336">
        <f>IF($A336="","",MOD(ROW(),34))</f>
      </c>
      <c r="G336">
        <f>IF($A336="",NA(),IF($C336="Action",$B336,NA()))</f>
      </c>
      <c r="H336">
        <f>IF($A336="",NA(),IF($C336="Action",1+$F336*0.023,NA()))</f>
      </c>
      <c r="I336">
        <f>IF($A336="",NA(),IF($C336="Strategy",$B336,NA()))</f>
      </c>
      <c r="J336">
        <f>IF($A336="",NA(),IF($C336="Strategy",2+$F336*0.023,NA()))</f>
      </c>
      <c r="K336">
        <f>IF($A336="",NA(),IF($C336="Deckbuilder",$B336,NA()))</f>
      </c>
      <c r="L336">
        <f>IF($A336="",NA(),IF($C336="Deckbuilder",3+$F336*0.023,NA()))</f>
      </c>
      <c r="M336">
        <f>IF($A336="",NA(),IF($C336="Traditional",$B336,NA()))</f>
      </c>
      <c r="N336">
        <f>IF($A336="",NA(),IF($C336="Traditional",4+$F336*0.023,NA()))</f>
      </c>
      <c r="O336">
        <f>IF($A336="","",$D336+ROW()/1000000)</f>
      </c>
      <c r="P336" t="str">
        <f>IF(OR($A336="",INDEX(games!$H:$H,ROW())=""),"",INDEX(games!$H:$H,ROW()))</f>
      </c>
      <c r="Q336">
        <f>IF(OR($A336="",$P336&lt;&gt;"Yes"),"",$D336+ROW()/1000000)</f>
      </c>
      <c r="T336">
        <f>IF($Y336="","",INDEX($B$2:$B$1500,$Y336))</f>
      </c>
      <c r="U336">
        <f>IF($Z336="","",INDEX($B$2:$B$1500,$Z336))</f>
      </c>
      <c r="V336">
        <f>IF(OR($T336="",$U336=""),"",$U336-$T336)</f>
      </c>
      <c r="W336" t="str">
        <f>IF(TRIM(INDEX(connections!$A:$A,ROW()))="","",TRIM(INDEX(connections!$A:$A,ROW())))</f>
      </c>
      <c r="X336" t="str">
        <f>IF($W336="","",TRIM(INDEX(connections!$B:$B,ROW())))</f>
      </c>
      <c r="Y336">
        <f>IF($W336="","",IFERROR(MATCH($W336,$A$2:$A$1500,0),""))</f>
      </c>
      <c r="Z336">
        <f>IF($X336="","",IFERROR(MATCH($X336,$A$2:$A$1500,0),""))</f>
      </c>
      <c r="AA336" t="str">
        <f>IF($Y336="","",INDEX($P$2:$P$1500,$Y336))</f>
      </c>
      <c r="AB336" t="str">
        <f>IF($Z336="","",INDEX($P$2:$P$1500,$Z336))</f>
      </c>
      <c r="AC336">
        <f>IF(AND($AA336="Yes",$AB336="Yes"),1,"")</f>
      </c>
      <c r="AD336">
        <f>IF(OR($Y336="",$Z336=""),"",IF(INDEX($C$2:$C$1500,$Y336)=INDEX($C$2:$C$1500,$Z336),0,1))</f>
      </c>
      <c r="AE336">
        <f>IF($AC336&lt;&gt;1,"",IF(AND(INDEX($AG$2:$AG$1500,$Y336)=1,INDEX($AG$2:$AG$1500,$Z336)=1),1,""))</f>
      </c>
      <c r="AG336">
        <f>IF($A336="","",COUNTIFS($W$2:$W$2500,$A336,$AB$2:$AB$2500,"Yes")+COUNTIFS($X$2:$X$2500,$A336,$AA$2:$AA$2500,"Yes"))</f>
      </c>
      <c r="AH336" t="str">
        <f>IF(OR($P336&lt;&gt;"Yes",N($AG336)=0),"",IF(AND($AG336=1,COUNTIFS($W$2:$W$2500,$A336,$AE$2:$AE$2500,1)+COUNTIFS($X$2:$X$2500,$A336,$AE$2:$AE$2500,1)&gt;0),"","Yes"))</f>
      </c>
      <c r="AI336">
        <f>IF($AH336="Yes",$AG336,"")</f>
      </c>
      <c r="AJ336">
        <f>IF($AI336="","",$AI336+ROW()/1000000)</f>
      </c>
      <c r="AK336">
        <f>IF(OR($A336="",$P336="Yes",N($AG336)=0),"",$AG336+ROW()/1000000)</f>
      </c>
      <c r="AL336" t="str">
        <f>IF($A336="","",INDEX(games!$J:$J,ROW())&amp;"")</f>
      </c>
    </row>
    <row r="337">
      <c r="A337" t="str">
        <f>IF(TRIM(INDEX(games!$A:$A,ROW()))="","",TRIM(INDEX(games!$A:$A,ROW())))</f>
      </c>
      <c r="B337">
        <f>IF(OR($A337="",INDEX(games!$B:$B,ROW())=""),"",INDEX(games!$B:$B,ROW()))</f>
      </c>
      <c r="C337" t="str">
        <f>IF(OR($A337="",INDEX(games!$C:$C,ROW())=""),"",INDEX(games!$C:$C,ROW()))</f>
      </c>
      <c r="D337">
        <f>IF($A337="","",COUNTIF($W$2:$W$2500,$A337)+COUNTIF($X$2:$X$2500,$A337))</f>
      </c>
      <c r="E337">
        <f>IF($A337="","",IFERROR(MATCH($C337,$R$2:$R$5,0),0))</f>
      </c>
      <c r="F337">
        <f>IF($A337="","",MOD(ROW(),34))</f>
      </c>
      <c r="G337">
        <f>IF($A337="",NA(),IF($C337="Action",$B337,NA()))</f>
      </c>
      <c r="H337">
        <f>IF($A337="",NA(),IF($C337="Action",1+$F337*0.023,NA()))</f>
      </c>
      <c r="I337">
        <f>IF($A337="",NA(),IF($C337="Strategy",$B337,NA()))</f>
      </c>
      <c r="J337">
        <f>IF($A337="",NA(),IF($C337="Strategy",2+$F337*0.023,NA()))</f>
      </c>
      <c r="K337">
        <f>IF($A337="",NA(),IF($C337="Deckbuilder",$B337,NA()))</f>
      </c>
      <c r="L337">
        <f>IF($A337="",NA(),IF($C337="Deckbuilder",3+$F337*0.023,NA()))</f>
      </c>
      <c r="M337">
        <f>IF($A337="",NA(),IF($C337="Traditional",$B337,NA()))</f>
      </c>
      <c r="N337">
        <f>IF($A337="",NA(),IF($C337="Traditional",4+$F337*0.023,NA()))</f>
      </c>
      <c r="O337">
        <f>IF($A337="","",$D337+ROW()/1000000)</f>
      </c>
      <c r="P337" t="str">
        <f>IF(OR($A337="",INDEX(games!$H:$H,ROW())=""),"",INDEX(games!$H:$H,ROW()))</f>
      </c>
      <c r="Q337">
        <f>IF(OR($A337="",$P337&lt;&gt;"Yes"),"",$D337+ROW()/1000000)</f>
      </c>
      <c r="T337">
        <f>IF($Y337="","",INDEX($B$2:$B$1500,$Y337))</f>
      </c>
      <c r="U337">
        <f>IF($Z337="","",INDEX($B$2:$B$1500,$Z337))</f>
      </c>
      <c r="V337">
        <f>IF(OR($T337="",$U337=""),"",$U337-$T337)</f>
      </c>
      <c r="W337" t="str">
        <f>IF(TRIM(INDEX(connections!$A:$A,ROW()))="","",TRIM(INDEX(connections!$A:$A,ROW())))</f>
      </c>
      <c r="X337" t="str">
        <f>IF($W337="","",TRIM(INDEX(connections!$B:$B,ROW())))</f>
      </c>
      <c r="Y337">
        <f>IF($W337="","",IFERROR(MATCH($W337,$A$2:$A$1500,0),""))</f>
      </c>
      <c r="Z337">
        <f>IF($X337="","",IFERROR(MATCH($X337,$A$2:$A$1500,0),""))</f>
      </c>
      <c r="AA337" t="str">
        <f>IF($Y337="","",INDEX($P$2:$P$1500,$Y337))</f>
      </c>
      <c r="AB337" t="str">
        <f>IF($Z337="","",INDEX($P$2:$P$1500,$Z337))</f>
      </c>
      <c r="AC337">
        <f>IF(AND($AA337="Yes",$AB337="Yes"),1,"")</f>
      </c>
      <c r="AD337">
        <f>IF(OR($Y337="",$Z337=""),"",IF(INDEX($C$2:$C$1500,$Y337)=INDEX($C$2:$C$1500,$Z337),0,1))</f>
      </c>
      <c r="AE337">
        <f>IF($AC337&lt;&gt;1,"",IF(AND(INDEX($AG$2:$AG$1500,$Y337)=1,INDEX($AG$2:$AG$1500,$Z337)=1),1,""))</f>
      </c>
      <c r="AG337">
        <f>IF($A337="","",COUNTIFS($W$2:$W$2500,$A337,$AB$2:$AB$2500,"Yes")+COUNTIFS($X$2:$X$2500,$A337,$AA$2:$AA$2500,"Yes"))</f>
      </c>
      <c r="AH337" t="str">
        <f>IF(OR($P337&lt;&gt;"Yes",N($AG337)=0),"",IF(AND($AG337=1,COUNTIFS($W$2:$W$2500,$A337,$AE$2:$AE$2500,1)+COUNTIFS($X$2:$X$2500,$A337,$AE$2:$AE$2500,1)&gt;0),"","Yes"))</f>
      </c>
      <c r="AI337">
        <f>IF($AH337="Yes",$AG337,"")</f>
      </c>
      <c r="AJ337">
        <f>IF($AI337="","",$AI337+ROW()/1000000)</f>
      </c>
      <c r="AK337">
        <f>IF(OR($A337="",$P337="Yes",N($AG337)=0),"",$AG337+ROW()/1000000)</f>
      </c>
      <c r="AL337" t="str">
        <f>IF($A337="","",INDEX(games!$J:$J,ROW())&amp;"")</f>
      </c>
    </row>
    <row r="338">
      <c r="A338" t="str">
        <f>IF(TRIM(INDEX(games!$A:$A,ROW()))="","",TRIM(INDEX(games!$A:$A,ROW())))</f>
      </c>
      <c r="B338">
        <f>IF(OR($A338="",INDEX(games!$B:$B,ROW())=""),"",INDEX(games!$B:$B,ROW()))</f>
      </c>
      <c r="C338" t="str">
        <f>IF(OR($A338="",INDEX(games!$C:$C,ROW())=""),"",INDEX(games!$C:$C,ROW()))</f>
      </c>
      <c r="D338">
        <f>IF($A338="","",COUNTIF($W$2:$W$2500,$A338)+COUNTIF($X$2:$X$2500,$A338))</f>
      </c>
      <c r="E338">
        <f>IF($A338="","",IFERROR(MATCH($C338,$R$2:$R$5,0),0))</f>
      </c>
      <c r="F338">
        <f>IF($A338="","",MOD(ROW(),34))</f>
      </c>
      <c r="G338">
        <f>IF($A338="",NA(),IF($C338="Action",$B338,NA()))</f>
      </c>
      <c r="H338">
        <f>IF($A338="",NA(),IF($C338="Action",1+$F338*0.023,NA()))</f>
      </c>
      <c r="I338">
        <f>IF($A338="",NA(),IF($C338="Strategy",$B338,NA()))</f>
      </c>
      <c r="J338">
        <f>IF($A338="",NA(),IF($C338="Strategy",2+$F338*0.023,NA()))</f>
      </c>
      <c r="K338">
        <f>IF($A338="",NA(),IF($C338="Deckbuilder",$B338,NA()))</f>
      </c>
      <c r="L338">
        <f>IF($A338="",NA(),IF($C338="Deckbuilder",3+$F338*0.023,NA()))</f>
      </c>
      <c r="M338">
        <f>IF($A338="",NA(),IF($C338="Traditional",$B338,NA()))</f>
      </c>
      <c r="N338">
        <f>IF($A338="",NA(),IF($C338="Traditional",4+$F338*0.023,NA()))</f>
      </c>
      <c r="O338">
        <f>IF($A338="","",$D338+ROW()/1000000)</f>
      </c>
      <c r="P338" t="str">
        <f>IF(OR($A338="",INDEX(games!$H:$H,ROW())=""),"",INDEX(games!$H:$H,ROW()))</f>
      </c>
      <c r="Q338">
        <f>IF(OR($A338="",$P338&lt;&gt;"Yes"),"",$D338+ROW()/1000000)</f>
      </c>
      <c r="T338">
        <f>IF($Y338="","",INDEX($B$2:$B$1500,$Y338))</f>
      </c>
      <c r="U338">
        <f>IF($Z338="","",INDEX($B$2:$B$1500,$Z338))</f>
      </c>
      <c r="V338">
        <f>IF(OR($T338="",$U338=""),"",$U338-$T338)</f>
      </c>
      <c r="W338" t="str">
        <f>IF(TRIM(INDEX(connections!$A:$A,ROW()))="","",TRIM(INDEX(connections!$A:$A,ROW())))</f>
      </c>
      <c r="X338" t="str">
        <f>IF($W338="","",TRIM(INDEX(connections!$B:$B,ROW())))</f>
      </c>
      <c r="Y338">
        <f>IF($W338="","",IFERROR(MATCH($W338,$A$2:$A$1500,0),""))</f>
      </c>
      <c r="Z338">
        <f>IF($X338="","",IFERROR(MATCH($X338,$A$2:$A$1500,0),""))</f>
      </c>
      <c r="AA338" t="str">
        <f>IF($Y338="","",INDEX($P$2:$P$1500,$Y338))</f>
      </c>
      <c r="AB338" t="str">
        <f>IF($Z338="","",INDEX($P$2:$P$1500,$Z338))</f>
      </c>
      <c r="AC338">
        <f>IF(AND($AA338="Yes",$AB338="Yes"),1,"")</f>
      </c>
      <c r="AD338">
        <f>IF(OR($Y338="",$Z338=""),"",IF(INDEX($C$2:$C$1500,$Y338)=INDEX($C$2:$C$1500,$Z338),0,1))</f>
      </c>
      <c r="AE338">
        <f>IF($AC338&lt;&gt;1,"",IF(AND(INDEX($AG$2:$AG$1500,$Y338)=1,INDEX($AG$2:$AG$1500,$Z338)=1),1,""))</f>
      </c>
      <c r="AG338">
        <f>IF($A338="","",COUNTIFS($W$2:$W$2500,$A338,$AB$2:$AB$2500,"Yes")+COUNTIFS($X$2:$X$2500,$A338,$AA$2:$AA$2500,"Yes"))</f>
      </c>
      <c r="AH338" t="str">
        <f>IF(OR($P338&lt;&gt;"Yes",N($AG338)=0),"",IF(AND($AG338=1,COUNTIFS($W$2:$W$2500,$A338,$AE$2:$AE$2500,1)+COUNTIFS($X$2:$X$2500,$A338,$AE$2:$AE$2500,1)&gt;0),"","Yes"))</f>
      </c>
      <c r="AI338">
        <f>IF($AH338="Yes",$AG338,"")</f>
      </c>
      <c r="AJ338">
        <f>IF($AI338="","",$AI338+ROW()/1000000)</f>
      </c>
      <c r="AK338">
        <f>IF(OR($A338="",$P338="Yes",N($AG338)=0),"",$AG338+ROW()/1000000)</f>
      </c>
      <c r="AL338" t="str">
        <f>IF($A338="","",INDEX(games!$J:$J,ROW())&amp;"")</f>
      </c>
    </row>
    <row r="339">
      <c r="A339" t="str">
        <f>IF(TRIM(INDEX(games!$A:$A,ROW()))="","",TRIM(INDEX(games!$A:$A,ROW())))</f>
      </c>
      <c r="B339">
        <f>IF(OR($A339="",INDEX(games!$B:$B,ROW())=""),"",INDEX(games!$B:$B,ROW()))</f>
      </c>
      <c r="C339" t="str">
        <f>IF(OR($A339="",INDEX(games!$C:$C,ROW())=""),"",INDEX(games!$C:$C,ROW()))</f>
      </c>
      <c r="D339">
        <f>IF($A339="","",COUNTIF($W$2:$W$2500,$A339)+COUNTIF($X$2:$X$2500,$A339))</f>
      </c>
      <c r="E339">
        <f>IF($A339="","",IFERROR(MATCH($C339,$R$2:$R$5,0),0))</f>
      </c>
      <c r="F339">
        <f>IF($A339="","",MOD(ROW(),34))</f>
      </c>
      <c r="G339">
        <f>IF($A339="",NA(),IF($C339="Action",$B339,NA()))</f>
      </c>
      <c r="H339">
        <f>IF($A339="",NA(),IF($C339="Action",1+$F339*0.023,NA()))</f>
      </c>
      <c r="I339">
        <f>IF($A339="",NA(),IF($C339="Strategy",$B339,NA()))</f>
      </c>
      <c r="J339">
        <f>IF($A339="",NA(),IF($C339="Strategy",2+$F339*0.023,NA()))</f>
      </c>
      <c r="K339">
        <f>IF($A339="",NA(),IF($C339="Deckbuilder",$B339,NA()))</f>
      </c>
      <c r="L339">
        <f>IF($A339="",NA(),IF($C339="Deckbuilder",3+$F339*0.023,NA()))</f>
      </c>
      <c r="M339">
        <f>IF($A339="",NA(),IF($C339="Traditional",$B339,NA()))</f>
      </c>
      <c r="N339">
        <f>IF($A339="",NA(),IF($C339="Traditional",4+$F339*0.023,NA()))</f>
      </c>
      <c r="O339">
        <f>IF($A339="","",$D339+ROW()/1000000)</f>
      </c>
      <c r="P339" t="str">
        <f>IF(OR($A339="",INDEX(games!$H:$H,ROW())=""),"",INDEX(games!$H:$H,ROW()))</f>
      </c>
      <c r="Q339">
        <f>IF(OR($A339="",$P339&lt;&gt;"Yes"),"",$D339+ROW()/1000000)</f>
      </c>
      <c r="T339">
        <f>IF($Y339="","",INDEX($B$2:$B$1500,$Y339))</f>
      </c>
      <c r="U339">
        <f>IF($Z339="","",INDEX($B$2:$B$1500,$Z339))</f>
      </c>
      <c r="V339">
        <f>IF(OR($T339="",$U339=""),"",$U339-$T339)</f>
      </c>
      <c r="W339" t="str">
        <f>IF(TRIM(INDEX(connections!$A:$A,ROW()))="","",TRIM(INDEX(connections!$A:$A,ROW())))</f>
      </c>
      <c r="X339" t="str">
        <f>IF($W339="","",TRIM(INDEX(connections!$B:$B,ROW())))</f>
      </c>
      <c r="Y339">
        <f>IF($W339="","",IFERROR(MATCH($W339,$A$2:$A$1500,0),""))</f>
      </c>
      <c r="Z339">
        <f>IF($X339="","",IFERROR(MATCH($X339,$A$2:$A$1500,0),""))</f>
      </c>
      <c r="AA339" t="str">
        <f>IF($Y339="","",INDEX($P$2:$P$1500,$Y339))</f>
      </c>
      <c r="AB339" t="str">
        <f>IF($Z339="","",INDEX($P$2:$P$1500,$Z339))</f>
      </c>
      <c r="AC339">
        <f>IF(AND($AA339="Yes",$AB339="Yes"),1,"")</f>
      </c>
      <c r="AD339">
        <f>IF(OR($Y339="",$Z339=""),"",IF(INDEX($C$2:$C$1500,$Y339)=INDEX($C$2:$C$1500,$Z339),0,1))</f>
      </c>
      <c r="AE339">
        <f>IF($AC339&lt;&gt;1,"",IF(AND(INDEX($AG$2:$AG$1500,$Y339)=1,INDEX($AG$2:$AG$1500,$Z339)=1),1,""))</f>
      </c>
      <c r="AG339">
        <f>IF($A339="","",COUNTIFS($W$2:$W$2500,$A339,$AB$2:$AB$2500,"Yes")+COUNTIFS($X$2:$X$2500,$A339,$AA$2:$AA$2500,"Yes"))</f>
      </c>
      <c r="AH339" t="str">
        <f>IF(OR($P339&lt;&gt;"Yes",N($AG339)=0),"",IF(AND($AG339=1,COUNTIFS($W$2:$W$2500,$A339,$AE$2:$AE$2500,1)+COUNTIFS($X$2:$X$2500,$A339,$AE$2:$AE$2500,1)&gt;0),"","Yes"))</f>
      </c>
      <c r="AI339">
        <f>IF($AH339="Yes",$AG339,"")</f>
      </c>
      <c r="AJ339">
        <f>IF($AI339="","",$AI339+ROW()/1000000)</f>
      </c>
      <c r="AK339">
        <f>IF(OR($A339="",$P339="Yes",N($AG339)=0),"",$AG339+ROW()/1000000)</f>
      </c>
      <c r="AL339" t="str">
        <f>IF($A339="","",INDEX(games!$J:$J,ROW())&amp;"")</f>
      </c>
    </row>
    <row r="340">
      <c r="A340" t="str">
        <f>IF(TRIM(INDEX(games!$A:$A,ROW()))="","",TRIM(INDEX(games!$A:$A,ROW())))</f>
      </c>
      <c r="B340">
        <f>IF(OR($A340="",INDEX(games!$B:$B,ROW())=""),"",INDEX(games!$B:$B,ROW()))</f>
      </c>
      <c r="C340" t="str">
        <f>IF(OR($A340="",INDEX(games!$C:$C,ROW())=""),"",INDEX(games!$C:$C,ROW()))</f>
      </c>
      <c r="D340">
        <f>IF($A340="","",COUNTIF($W$2:$W$2500,$A340)+COUNTIF($X$2:$X$2500,$A340))</f>
      </c>
      <c r="E340">
        <f>IF($A340="","",IFERROR(MATCH($C340,$R$2:$R$5,0),0))</f>
      </c>
      <c r="F340">
        <f>IF($A340="","",MOD(ROW(),34))</f>
      </c>
      <c r="G340">
        <f>IF($A340="",NA(),IF($C340="Action",$B340,NA()))</f>
      </c>
      <c r="H340">
        <f>IF($A340="",NA(),IF($C340="Action",1+$F340*0.023,NA()))</f>
      </c>
      <c r="I340">
        <f>IF($A340="",NA(),IF($C340="Strategy",$B340,NA()))</f>
      </c>
      <c r="J340">
        <f>IF($A340="",NA(),IF($C340="Strategy",2+$F340*0.023,NA()))</f>
      </c>
      <c r="K340">
        <f>IF($A340="",NA(),IF($C340="Deckbuilder",$B340,NA()))</f>
      </c>
      <c r="L340">
        <f>IF($A340="",NA(),IF($C340="Deckbuilder",3+$F340*0.023,NA()))</f>
      </c>
      <c r="M340">
        <f>IF($A340="",NA(),IF($C340="Traditional",$B340,NA()))</f>
      </c>
      <c r="N340">
        <f>IF($A340="",NA(),IF($C340="Traditional",4+$F340*0.023,NA()))</f>
      </c>
      <c r="O340">
        <f>IF($A340="","",$D340+ROW()/1000000)</f>
      </c>
      <c r="P340" t="str">
        <f>IF(OR($A340="",INDEX(games!$H:$H,ROW())=""),"",INDEX(games!$H:$H,ROW()))</f>
      </c>
      <c r="Q340">
        <f>IF(OR($A340="",$P340&lt;&gt;"Yes"),"",$D340+ROW()/1000000)</f>
      </c>
      <c r="T340">
        <f>IF($Y340="","",INDEX($B$2:$B$1500,$Y340))</f>
      </c>
      <c r="U340">
        <f>IF($Z340="","",INDEX($B$2:$B$1500,$Z340))</f>
      </c>
      <c r="V340">
        <f>IF(OR($T340="",$U340=""),"",$U340-$T340)</f>
      </c>
      <c r="W340" t="str">
        <f>IF(TRIM(INDEX(connections!$A:$A,ROW()))="","",TRIM(INDEX(connections!$A:$A,ROW())))</f>
      </c>
      <c r="X340" t="str">
        <f>IF($W340="","",TRIM(INDEX(connections!$B:$B,ROW())))</f>
      </c>
      <c r="Y340">
        <f>IF($W340="","",IFERROR(MATCH($W340,$A$2:$A$1500,0),""))</f>
      </c>
      <c r="Z340">
        <f>IF($X340="","",IFERROR(MATCH($X340,$A$2:$A$1500,0),""))</f>
      </c>
      <c r="AA340" t="str">
        <f>IF($Y340="","",INDEX($P$2:$P$1500,$Y340))</f>
      </c>
      <c r="AB340" t="str">
        <f>IF($Z340="","",INDEX($P$2:$P$1500,$Z340))</f>
      </c>
      <c r="AC340">
        <f>IF(AND($AA340="Yes",$AB340="Yes"),1,"")</f>
      </c>
      <c r="AD340">
        <f>IF(OR($Y340="",$Z340=""),"",IF(INDEX($C$2:$C$1500,$Y340)=INDEX($C$2:$C$1500,$Z340),0,1))</f>
      </c>
      <c r="AE340">
        <f>IF($AC340&lt;&gt;1,"",IF(AND(INDEX($AG$2:$AG$1500,$Y340)=1,INDEX($AG$2:$AG$1500,$Z340)=1),1,""))</f>
      </c>
      <c r="AG340">
        <f>IF($A340="","",COUNTIFS($W$2:$W$2500,$A340,$AB$2:$AB$2500,"Yes")+COUNTIFS($X$2:$X$2500,$A340,$AA$2:$AA$2500,"Yes"))</f>
      </c>
      <c r="AH340" t="str">
        <f>IF(OR($P340&lt;&gt;"Yes",N($AG340)=0),"",IF(AND($AG340=1,COUNTIFS($W$2:$W$2500,$A340,$AE$2:$AE$2500,1)+COUNTIFS($X$2:$X$2500,$A340,$AE$2:$AE$2500,1)&gt;0),"","Yes"))</f>
      </c>
      <c r="AI340">
        <f>IF($AH340="Yes",$AG340,"")</f>
      </c>
      <c r="AJ340">
        <f>IF($AI340="","",$AI340+ROW()/1000000)</f>
      </c>
      <c r="AK340">
        <f>IF(OR($A340="",$P340="Yes",N($AG340)=0),"",$AG340+ROW()/1000000)</f>
      </c>
      <c r="AL340" t="str">
        <f>IF($A340="","",INDEX(games!$J:$J,ROW())&amp;"")</f>
      </c>
    </row>
    <row r="341">
      <c r="A341" t="str">
        <f>IF(TRIM(INDEX(games!$A:$A,ROW()))="","",TRIM(INDEX(games!$A:$A,ROW())))</f>
      </c>
      <c r="B341">
        <f>IF(OR($A341="",INDEX(games!$B:$B,ROW())=""),"",INDEX(games!$B:$B,ROW()))</f>
      </c>
      <c r="C341" t="str">
        <f>IF(OR($A341="",INDEX(games!$C:$C,ROW())=""),"",INDEX(games!$C:$C,ROW()))</f>
      </c>
      <c r="D341">
        <f>IF($A341="","",COUNTIF($W$2:$W$2500,$A341)+COUNTIF($X$2:$X$2500,$A341))</f>
      </c>
      <c r="E341">
        <f>IF($A341="","",IFERROR(MATCH($C341,$R$2:$R$5,0),0))</f>
      </c>
      <c r="F341">
        <f>IF($A341="","",MOD(ROW(),34))</f>
      </c>
      <c r="G341">
        <f>IF($A341="",NA(),IF($C341="Action",$B341,NA()))</f>
      </c>
      <c r="H341">
        <f>IF($A341="",NA(),IF($C341="Action",1+$F341*0.023,NA()))</f>
      </c>
      <c r="I341">
        <f>IF($A341="",NA(),IF($C341="Strategy",$B341,NA()))</f>
      </c>
      <c r="J341">
        <f>IF($A341="",NA(),IF($C341="Strategy",2+$F341*0.023,NA()))</f>
      </c>
      <c r="K341">
        <f>IF($A341="",NA(),IF($C341="Deckbuilder",$B341,NA()))</f>
      </c>
      <c r="L341">
        <f>IF($A341="",NA(),IF($C341="Deckbuilder",3+$F341*0.023,NA()))</f>
      </c>
      <c r="M341">
        <f>IF($A341="",NA(),IF($C341="Traditional",$B341,NA()))</f>
      </c>
      <c r="N341">
        <f>IF($A341="",NA(),IF($C341="Traditional",4+$F341*0.023,NA()))</f>
      </c>
      <c r="O341">
        <f>IF($A341="","",$D341+ROW()/1000000)</f>
      </c>
      <c r="P341" t="str">
        <f>IF(OR($A341="",INDEX(games!$H:$H,ROW())=""),"",INDEX(games!$H:$H,ROW()))</f>
      </c>
      <c r="Q341">
        <f>IF(OR($A341="",$P341&lt;&gt;"Yes"),"",$D341+ROW()/1000000)</f>
      </c>
      <c r="T341">
        <f>IF($Y341="","",INDEX($B$2:$B$1500,$Y341))</f>
      </c>
      <c r="U341">
        <f>IF($Z341="","",INDEX($B$2:$B$1500,$Z341))</f>
      </c>
      <c r="V341">
        <f>IF(OR($T341="",$U341=""),"",$U341-$T341)</f>
      </c>
      <c r="W341" t="str">
        <f>IF(TRIM(INDEX(connections!$A:$A,ROW()))="","",TRIM(INDEX(connections!$A:$A,ROW())))</f>
      </c>
      <c r="X341" t="str">
        <f>IF($W341="","",TRIM(INDEX(connections!$B:$B,ROW())))</f>
      </c>
      <c r="Y341">
        <f>IF($W341="","",IFERROR(MATCH($W341,$A$2:$A$1500,0),""))</f>
      </c>
      <c r="Z341">
        <f>IF($X341="","",IFERROR(MATCH($X341,$A$2:$A$1500,0),""))</f>
      </c>
      <c r="AA341" t="str">
        <f>IF($Y341="","",INDEX($P$2:$P$1500,$Y341))</f>
      </c>
      <c r="AB341" t="str">
        <f>IF($Z341="","",INDEX($P$2:$P$1500,$Z341))</f>
      </c>
      <c r="AC341">
        <f>IF(AND($AA341="Yes",$AB341="Yes"),1,"")</f>
      </c>
      <c r="AD341">
        <f>IF(OR($Y341="",$Z341=""),"",IF(INDEX($C$2:$C$1500,$Y341)=INDEX($C$2:$C$1500,$Z341),0,1))</f>
      </c>
      <c r="AE341">
        <f>IF($AC341&lt;&gt;1,"",IF(AND(INDEX($AG$2:$AG$1500,$Y341)=1,INDEX($AG$2:$AG$1500,$Z341)=1),1,""))</f>
      </c>
      <c r="AG341">
        <f>IF($A341="","",COUNTIFS($W$2:$W$2500,$A341,$AB$2:$AB$2500,"Yes")+COUNTIFS($X$2:$X$2500,$A341,$AA$2:$AA$2500,"Yes"))</f>
      </c>
      <c r="AH341" t="str">
        <f>IF(OR($P341&lt;&gt;"Yes",N($AG341)=0),"",IF(AND($AG341=1,COUNTIFS($W$2:$W$2500,$A341,$AE$2:$AE$2500,1)+COUNTIFS($X$2:$X$2500,$A341,$AE$2:$AE$2500,1)&gt;0),"","Yes"))</f>
      </c>
      <c r="AI341">
        <f>IF($AH341="Yes",$AG341,"")</f>
      </c>
      <c r="AJ341">
        <f>IF($AI341="","",$AI341+ROW()/1000000)</f>
      </c>
      <c r="AK341">
        <f>IF(OR($A341="",$P341="Yes",N($AG341)=0),"",$AG341+ROW()/1000000)</f>
      </c>
      <c r="AL341" t="str">
        <f>IF($A341="","",INDEX(games!$J:$J,ROW())&amp;"")</f>
      </c>
    </row>
    <row r="342">
      <c r="A342" t="str">
        <f>IF(TRIM(INDEX(games!$A:$A,ROW()))="","",TRIM(INDEX(games!$A:$A,ROW())))</f>
      </c>
      <c r="B342">
        <f>IF(OR($A342="",INDEX(games!$B:$B,ROW())=""),"",INDEX(games!$B:$B,ROW()))</f>
      </c>
      <c r="C342" t="str">
        <f>IF(OR($A342="",INDEX(games!$C:$C,ROW())=""),"",INDEX(games!$C:$C,ROW()))</f>
      </c>
      <c r="D342">
        <f>IF($A342="","",COUNTIF($W$2:$W$2500,$A342)+COUNTIF($X$2:$X$2500,$A342))</f>
      </c>
      <c r="E342">
        <f>IF($A342="","",IFERROR(MATCH($C342,$R$2:$R$5,0),0))</f>
      </c>
      <c r="F342">
        <f>IF($A342="","",MOD(ROW(),34))</f>
      </c>
      <c r="G342">
        <f>IF($A342="",NA(),IF($C342="Action",$B342,NA()))</f>
      </c>
      <c r="H342">
        <f>IF($A342="",NA(),IF($C342="Action",1+$F342*0.023,NA()))</f>
      </c>
      <c r="I342">
        <f>IF($A342="",NA(),IF($C342="Strategy",$B342,NA()))</f>
      </c>
      <c r="J342">
        <f>IF($A342="",NA(),IF($C342="Strategy",2+$F342*0.023,NA()))</f>
      </c>
      <c r="K342">
        <f>IF($A342="",NA(),IF($C342="Deckbuilder",$B342,NA()))</f>
      </c>
      <c r="L342">
        <f>IF($A342="",NA(),IF($C342="Deckbuilder",3+$F342*0.023,NA()))</f>
      </c>
      <c r="M342">
        <f>IF($A342="",NA(),IF($C342="Traditional",$B342,NA()))</f>
      </c>
      <c r="N342">
        <f>IF($A342="",NA(),IF($C342="Traditional",4+$F342*0.023,NA()))</f>
      </c>
      <c r="O342">
        <f>IF($A342="","",$D342+ROW()/1000000)</f>
      </c>
      <c r="P342" t="str">
        <f>IF(OR($A342="",INDEX(games!$H:$H,ROW())=""),"",INDEX(games!$H:$H,ROW()))</f>
      </c>
      <c r="Q342">
        <f>IF(OR($A342="",$P342&lt;&gt;"Yes"),"",$D342+ROW()/1000000)</f>
      </c>
      <c r="T342">
        <f>IF($Y342="","",INDEX($B$2:$B$1500,$Y342))</f>
      </c>
      <c r="U342">
        <f>IF($Z342="","",INDEX($B$2:$B$1500,$Z342))</f>
      </c>
      <c r="V342">
        <f>IF(OR($T342="",$U342=""),"",$U342-$T342)</f>
      </c>
      <c r="W342" t="str">
        <f>IF(TRIM(INDEX(connections!$A:$A,ROW()))="","",TRIM(INDEX(connections!$A:$A,ROW())))</f>
      </c>
      <c r="X342" t="str">
        <f>IF($W342="","",TRIM(INDEX(connections!$B:$B,ROW())))</f>
      </c>
      <c r="Y342">
        <f>IF($W342="","",IFERROR(MATCH($W342,$A$2:$A$1500,0),""))</f>
      </c>
      <c r="Z342">
        <f>IF($X342="","",IFERROR(MATCH($X342,$A$2:$A$1500,0),""))</f>
      </c>
      <c r="AA342" t="str">
        <f>IF($Y342="","",INDEX($P$2:$P$1500,$Y342))</f>
      </c>
      <c r="AB342" t="str">
        <f>IF($Z342="","",INDEX($P$2:$P$1500,$Z342))</f>
      </c>
      <c r="AC342">
        <f>IF(AND($AA342="Yes",$AB342="Yes"),1,"")</f>
      </c>
      <c r="AD342">
        <f>IF(OR($Y342="",$Z342=""),"",IF(INDEX($C$2:$C$1500,$Y342)=INDEX($C$2:$C$1500,$Z342),0,1))</f>
      </c>
      <c r="AE342">
        <f>IF($AC342&lt;&gt;1,"",IF(AND(INDEX($AG$2:$AG$1500,$Y342)=1,INDEX($AG$2:$AG$1500,$Z342)=1),1,""))</f>
      </c>
      <c r="AG342">
        <f>IF($A342="","",COUNTIFS($W$2:$W$2500,$A342,$AB$2:$AB$2500,"Yes")+COUNTIFS($X$2:$X$2500,$A342,$AA$2:$AA$2500,"Yes"))</f>
      </c>
      <c r="AH342" t="str">
        <f>IF(OR($P342&lt;&gt;"Yes",N($AG342)=0),"",IF(AND($AG342=1,COUNTIFS($W$2:$W$2500,$A342,$AE$2:$AE$2500,1)+COUNTIFS($X$2:$X$2500,$A342,$AE$2:$AE$2500,1)&gt;0),"","Yes"))</f>
      </c>
      <c r="AI342">
        <f>IF($AH342="Yes",$AG342,"")</f>
      </c>
      <c r="AJ342">
        <f>IF($AI342="","",$AI342+ROW()/1000000)</f>
      </c>
      <c r="AK342">
        <f>IF(OR($A342="",$P342="Yes",N($AG342)=0),"",$AG342+ROW()/1000000)</f>
      </c>
      <c r="AL342" t="str">
        <f>IF($A342="","",INDEX(games!$J:$J,ROW())&amp;"")</f>
      </c>
    </row>
    <row r="343">
      <c r="A343" t="str">
        <f>IF(TRIM(INDEX(games!$A:$A,ROW()))="","",TRIM(INDEX(games!$A:$A,ROW())))</f>
      </c>
      <c r="B343">
        <f>IF(OR($A343="",INDEX(games!$B:$B,ROW())=""),"",INDEX(games!$B:$B,ROW()))</f>
      </c>
      <c r="C343" t="str">
        <f>IF(OR($A343="",INDEX(games!$C:$C,ROW())=""),"",INDEX(games!$C:$C,ROW()))</f>
      </c>
      <c r="D343">
        <f>IF($A343="","",COUNTIF($W$2:$W$2500,$A343)+COUNTIF($X$2:$X$2500,$A343))</f>
      </c>
      <c r="E343">
        <f>IF($A343="","",IFERROR(MATCH($C343,$R$2:$R$5,0),0))</f>
      </c>
      <c r="F343">
        <f>IF($A343="","",MOD(ROW(),34))</f>
      </c>
      <c r="G343">
        <f>IF($A343="",NA(),IF($C343="Action",$B343,NA()))</f>
      </c>
      <c r="H343">
        <f>IF($A343="",NA(),IF($C343="Action",1+$F343*0.023,NA()))</f>
      </c>
      <c r="I343">
        <f>IF($A343="",NA(),IF($C343="Strategy",$B343,NA()))</f>
      </c>
      <c r="J343">
        <f>IF($A343="",NA(),IF($C343="Strategy",2+$F343*0.023,NA()))</f>
      </c>
      <c r="K343">
        <f>IF($A343="",NA(),IF($C343="Deckbuilder",$B343,NA()))</f>
      </c>
      <c r="L343">
        <f>IF($A343="",NA(),IF($C343="Deckbuilder",3+$F343*0.023,NA()))</f>
      </c>
      <c r="M343">
        <f>IF($A343="",NA(),IF($C343="Traditional",$B343,NA()))</f>
      </c>
      <c r="N343">
        <f>IF($A343="",NA(),IF($C343="Traditional",4+$F343*0.023,NA()))</f>
      </c>
      <c r="O343">
        <f>IF($A343="","",$D343+ROW()/1000000)</f>
      </c>
      <c r="P343" t="str">
        <f>IF(OR($A343="",INDEX(games!$H:$H,ROW())=""),"",INDEX(games!$H:$H,ROW()))</f>
      </c>
      <c r="Q343">
        <f>IF(OR($A343="",$P343&lt;&gt;"Yes"),"",$D343+ROW()/1000000)</f>
      </c>
      <c r="T343">
        <f>IF($Y343="","",INDEX($B$2:$B$1500,$Y343))</f>
      </c>
      <c r="U343">
        <f>IF($Z343="","",INDEX($B$2:$B$1500,$Z343))</f>
      </c>
      <c r="V343">
        <f>IF(OR($T343="",$U343=""),"",$U343-$T343)</f>
      </c>
      <c r="W343" t="str">
        <f>IF(TRIM(INDEX(connections!$A:$A,ROW()))="","",TRIM(INDEX(connections!$A:$A,ROW())))</f>
      </c>
      <c r="X343" t="str">
        <f>IF($W343="","",TRIM(INDEX(connections!$B:$B,ROW())))</f>
      </c>
      <c r="Y343">
        <f>IF($W343="","",IFERROR(MATCH($W343,$A$2:$A$1500,0),""))</f>
      </c>
      <c r="Z343">
        <f>IF($X343="","",IFERROR(MATCH($X343,$A$2:$A$1500,0),""))</f>
      </c>
      <c r="AA343" t="str">
        <f>IF($Y343="","",INDEX($P$2:$P$1500,$Y343))</f>
      </c>
      <c r="AB343" t="str">
        <f>IF($Z343="","",INDEX($P$2:$P$1500,$Z343))</f>
      </c>
      <c r="AC343">
        <f>IF(AND($AA343="Yes",$AB343="Yes"),1,"")</f>
      </c>
      <c r="AD343">
        <f>IF(OR($Y343="",$Z343=""),"",IF(INDEX($C$2:$C$1500,$Y343)=INDEX($C$2:$C$1500,$Z343),0,1))</f>
      </c>
      <c r="AE343">
        <f>IF($AC343&lt;&gt;1,"",IF(AND(INDEX($AG$2:$AG$1500,$Y343)=1,INDEX($AG$2:$AG$1500,$Z343)=1),1,""))</f>
      </c>
      <c r="AG343">
        <f>IF($A343="","",COUNTIFS($W$2:$W$2500,$A343,$AB$2:$AB$2500,"Yes")+COUNTIFS($X$2:$X$2500,$A343,$AA$2:$AA$2500,"Yes"))</f>
      </c>
      <c r="AH343" t="str">
        <f>IF(OR($P343&lt;&gt;"Yes",N($AG343)=0),"",IF(AND($AG343=1,COUNTIFS($W$2:$W$2500,$A343,$AE$2:$AE$2500,1)+COUNTIFS($X$2:$X$2500,$A343,$AE$2:$AE$2500,1)&gt;0),"","Yes"))</f>
      </c>
      <c r="AI343">
        <f>IF($AH343="Yes",$AG343,"")</f>
      </c>
      <c r="AJ343">
        <f>IF($AI343="","",$AI343+ROW()/1000000)</f>
      </c>
      <c r="AK343">
        <f>IF(OR($A343="",$P343="Yes",N($AG343)=0),"",$AG343+ROW()/1000000)</f>
      </c>
      <c r="AL343" t="str">
        <f>IF($A343="","",INDEX(games!$J:$J,ROW())&amp;"")</f>
      </c>
    </row>
    <row r="344">
      <c r="A344" t="str">
        <f>IF(TRIM(INDEX(games!$A:$A,ROW()))="","",TRIM(INDEX(games!$A:$A,ROW())))</f>
      </c>
      <c r="B344">
        <f>IF(OR($A344="",INDEX(games!$B:$B,ROW())=""),"",INDEX(games!$B:$B,ROW()))</f>
      </c>
      <c r="C344" t="str">
        <f>IF(OR($A344="",INDEX(games!$C:$C,ROW())=""),"",INDEX(games!$C:$C,ROW()))</f>
      </c>
      <c r="D344">
        <f>IF($A344="","",COUNTIF($W$2:$W$2500,$A344)+COUNTIF($X$2:$X$2500,$A344))</f>
      </c>
      <c r="E344">
        <f>IF($A344="","",IFERROR(MATCH($C344,$R$2:$R$5,0),0))</f>
      </c>
      <c r="F344">
        <f>IF($A344="","",MOD(ROW(),34))</f>
      </c>
      <c r="G344">
        <f>IF($A344="",NA(),IF($C344="Action",$B344,NA()))</f>
      </c>
      <c r="H344">
        <f>IF($A344="",NA(),IF($C344="Action",1+$F344*0.023,NA()))</f>
      </c>
      <c r="I344">
        <f>IF($A344="",NA(),IF($C344="Strategy",$B344,NA()))</f>
      </c>
      <c r="J344">
        <f>IF($A344="",NA(),IF($C344="Strategy",2+$F344*0.023,NA()))</f>
      </c>
      <c r="K344">
        <f>IF($A344="",NA(),IF($C344="Deckbuilder",$B344,NA()))</f>
      </c>
      <c r="L344">
        <f>IF($A344="",NA(),IF($C344="Deckbuilder",3+$F344*0.023,NA()))</f>
      </c>
      <c r="M344">
        <f>IF($A344="",NA(),IF($C344="Traditional",$B344,NA()))</f>
      </c>
      <c r="N344">
        <f>IF($A344="",NA(),IF($C344="Traditional",4+$F344*0.023,NA()))</f>
      </c>
      <c r="O344">
        <f>IF($A344="","",$D344+ROW()/1000000)</f>
      </c>
      <c r="P344" t="str">
        <f>IF(OR($A344="",INDEX(games!$H:$H,ROW())=""),"",INDEX(games!$H:$H,ROW()))</f>
      </c>
      <c r="Q344">
        <f>IF(OR($A344="",$P344&lt;&gt;"Yes"),"",$D344+ROW()/1000000)</f>
      </c>
      <c r="T344">
        <f>IF($Y344="","",INDEX($B$2:$B$1500,$Y344))</f>
      </c>
      <c r="U344">
        <f>IF($Z344="","",INDEX($B$2:$B$1500,$Z344))</f>
      </c>
      <c r="V344">
        <f>IF(OR($T344="",$U344=""),"",$U344-$T344)</f>
      </c>
      <c r="W344" t="str">
        <f>IF(TRIM(INDEX(connections!$A:$A,ROW()))="","",TRIM(INDEX(connections!$A:$A,ROW())))</f>
      </c>
      <c r="X344" t="str">
        <f>IF($W344="","",TRIM(INDEX(connections!$B:$B,ROW())))</f>
      </c>
      <c r="Y344">
        <f>IF($W344="","",IFERROR(MATCH($W344,$A$2:$A$1500,0),""))</f>
      </c>
      <c r="Z344">
        <f>IF($X344="","",IFERROR(MATCH($X344,$A$2:$A$1500,0),""))</f>
      </c>
      <c r="AA344" t="str">
        <f>IF($Y344="","",INDEX($P$2:$P$1500,$Y344))</f>
      </c>
      <c r="AB344" t="str">
        <f>IF($Z344="","",INDEX($P$2:$P$1500,$Z344))</f>
      </c>
      <c r="AC344">
        <f>IF(AND($AA344="Yes",$AB344="Yes"),1,"")</f>
      </c>
      <c r="AD344">
        <f>IF(OR($Y344="",$Z344=""),"",IF(INDEX($C$2:$C$1500,$Y344)=INDEX($C$2:$C$1500,$Z344),0,1))</f>
      </c>
      <c r="AE344">
        <f>IF($AC344&lt;&gt;1,"",IF(AND(INDEX($AG$2:$AG$1500,$Y344)=1,INDEX($AG$2:$AG$1500,$Z344)=1),1,""))</f>
      </c>
      <c r="AG344">
        <f>IF($A344="","",COUNTIFS($W$2:$W$2500,$A344,$AB$2:$AB$2500,"Yes")+COUNTIFS($X$2:$X$2500,$A344,$AA$2:$AA$2500,"Yes"))</f>
      </c>
      <c r="AH344" t="str">
        <f>IF(OR($P344&lt;&gt;"Yes",N($AG344)=0),"",IF(AND($AG344=1,COUNTIFS($W$2:$W$2500,$A344,$AE$2:$AE$2500,1)+COUNTIFS($X$2:$X$2500,$A344,$AE$2:$AE$2500,1)&gt;0),"","Yes"))</f>
      </c>
      <c r="AI344">
        <f>IF($AH344="Yes",$AG344,"")</f>
      </c>
      <c r="AJ344">
        <f>IF($AI344="","",$AI344+ROW()/1000000)</f>
      </c>
      <c r="AK344">
        <f>IF(OR($A344="",$P344="Yes",N($AG344)=0),"",$AG344+ROW()/1000000)</f>
      </c>
      <c r="AL344" t="str">
        <f>IF($A344="","",INDEX(games!$J:$J,ROW())&amp;"")</f>
      </c>
    </row>
    <row r="345">
      <c r="A345" t="str">
        <f>IF(TRIM(INDEX(games!$A:$A,ROW()))="","",TRIM(INDEX(games!$A:$A,ROW())))</f>
      </c>
      <c r="B345">
        <f>IF(OR($A345="",INDEX(games!$B:$B,ROW())=""),"",INDEX(games!$B:$B,ROW()))</f>
      </c>
      <c r="C345" t="str">
        <f>IF(OR($A345="",INDEX(games!$C:$C,ROW())=""),"",INDEX(games!$C:$C,ROW()))</f>
      </c>
      <c r="D345">
        <f>IF($A345="","",COUNTIF($W$2:$W$2500,$A345)+COUNTIF($X$2:$X$2500,$A345))</f>
      </c>
      <c r="E345">
        <f>IF($A345="","",IFERROR(MATCH($C345,$R$2:$R$5,0),0))</f>
      </c>
      <c r="F345">
        <f>IF($A345="","",MOD(ROW(),34))</f>
      </c>
      <c r="G345">
        <f>IF($A345="",NA(),IF($C345="Action",$B345,NA()))</f>
      </c>
      <c r="H345">
        <f>IF($A345="",NA(),IF($C345="Action",1+$F345*0.023,NA()))</f>
      </c>
      <c r="I345">
        <f>IF($A345="",NA(),IF($C345="Strategy",$B345,NA()))</f>
      </c>
      <c r="J345">
        <f>IF($A345="",NA(),IF($C345="Strategy",2+$F345*0.023,NA()))</f>
      </c>
      <c r="K345">
        <f>IF($A345="",NA(),IF($C345="Deckbuilder",$B345,NA()))</f>
      </c>
      <c r="L345">
        <f>IF($A345="",NA(),IF($C345="Deckbuilder",3+$F345*0.023,NA()))</f>
      </c>
      <c r="M345">
        <f>IF($A345="",NA(),IF($C345="Traditional",$B345,NA()))</f>
      </c>
      <c r="N345">
        <f>IF($A345="",NA(),IF($C345="Traditional",4+$F345*0.023,NA()))</f>
      </c>
      <c r="O345">
        <f>IF($A345="","",$D345+ROW()/1000000)</f>
      </c>
      <c r="P345" t="str">
        <f>IF(OR($A345="",INDEX(games!$H:$H,ROW())=""),"",INDEX(games!$H:$H,ROW()))</f>
      </c>
      <c r="Q345">
        <f>IF(OR($A345="",$P345&lt;&gt;"Yes"),"",$D345+ROW()/1000000)</f>
      </c>
      <c r="T345">
        <f>IF($Y345="","",INDEX($B$2:$B$1500,$Y345))</f>
      </c>
      <c r="U345">
        <f>IF($Z345="","",INDEX($B$2:$B$1500,$Z345))</f>
      </c>
      <c r="V345">
        <f>IF(OR($T345="",$U345=""),"",$U345-$T345)</f>
      </c>
      <c r="W345" t="str">
        <f>IF(TRIM(INDEX(connections!$A:$A,ROW()))="","",TRIM(INDEX(connections!$A:$A,ROW())))</f>
      </c>
      <c r="X345" t="str">
        <f>IF($W345="","",TRIM(INDEX(connections!$B:$B,ROW())))</f>
      </c>
      <c r="Y345">
        <f>IF($W345="","",IFERROR(MATCH($W345,$A$2:$A$1500,0),""))</f>
      </c>
      <c r="Z345">
        <f>IF($X345="","",IFERROR(MATCH($X345,$A$2:$A$1500,0),""))</f>
      </c>
      <c r="AA345" t="str">
        <f>IF($Y345="","",INDEX($P$2:$P$1500,$Y345))</f>
      </c>
      <c r="AB345" t="str">
        <f>IF($Z345="","",INDEX($P$2:$P$1500,$Z345))</f>
      </c>
      <c r="AC345">
        <f>IF(AND($AA345="Yes",$AB345="Yes"),1,"")</f>
      </c>
      <c r="AD345">
        <f>IF(OR($Y345="",$Z345=""),"",IF(INDEX($C$2:$C$1500,$Y345)=INDEX($C$2:$C$1500,$Z345),0,1))</f>
      </c>
      <c r="AE345">
        <f>IF($AC345&lt;&gt;1,"",IF(AND(INDEX($AG$2:$AG$1500,$Y345)=1,INDEX($AG$2:$AG$1500,$Z345)=1),1,""))</f>
      </c>
      <c r="AG345">
        <f>IF($A345="","",COUNTIFS($W$2:$W$2500,$A345,$AB$2:$AB$2500,"Yes")+COUNTIFS($X$2:$X$2500,$A345,$AA$2:$AA$2500,"Yes"))</f>
      </c>
      <c r="AH345" t="str">
        <f>IF(OR($P345&lt;&gt;"Yes",N($AG345)=0),"",IF(AND($AG345=1,COUNTIFS($W$2:$W$2500,$A345,$AE$2:$AE$2500,1)+COUNTIFS($X$2:$X$2500,$A345,$AE$2:$AE$2500,1)&gt;0),"","Yes"))</f>
      </c>
      <c r="AI345">
        <f>IF($AH345="Yes",$AG345,"")</f>
      </c>
      <c r="AJ345">
        <f>IF($AI345="","",$AI345+ROW()/1000000)</f>
      </c>
      <c r="AK345">
        <f>IF(OR($A345="",$P345="Yes",N($AG345)=0),"",$AG345+ROW()/1000000)</f>
      </c>
      <c r="AL345" t="str">
        <f>IF($A345="","",INDEX(games!$J:$J,ROW())&amp;"")</f>
      </c>
    </row>
    <row r="346">
      <c r="A346" t="str">
        <f>IF(TRIM(INDEX(games!$A:$A,ROW()))="","",TRIM(INDEX(games!$A:$A,ROW())))</f>
      </c>
      <c r="B346">
        <f>IF(OR($A346="",INDEX(games!$B:$B,ROW())=""),"",INDEX(games!$B:$B,ROW()))</f>
      </c>
      <c r="C346" t="str">
        <f>IF(OR($A346="",INDEX(games!$C:$C,ROW())=""),"",INDEX(games!$C:$C,ROW()))</f>
      </c>
      <c r="D346">
        <f>IF($A346="","",COUNTIF($W$2:$W$2500,$A346)+COUNTIF($X$2:$X$2500,$A346))</f>
      </c>
      <c r="E346">
        <f>IF($A346="","",IFERROR(MATCH($C346,$R$2:$R$5,0),0))</f>
      </c>
      <c r="F346">
        <f>IF($A346="","",MOD(ROW(),34))</f>
      </c>
      <c r="G346">
        <f>IF($A346="",NA(),IF($C346="Action",$B346,NA()))</f>
      </c>
      <c r="H346">
        <f>IF($A346="",NA(),IF($C346="Action",1+$F346*0.023,NA()))</f>
      </c>
      <c r="I346">
        <f>IF($A346="",NA(),IF($C346="Strategy",$B346,NA()))</f>
      </c>
      <c r="J346">
        <f>IF($A346="",NA(),IF($C346="Strategy",2+$F346*0.023,NA()))</f>
      </c>
      <c r="K346">
        <f>IF($A346="",NA(),IF($C346="Deckbuilder",$B346,NA()))</f>
      </c>
      <c r="L346">
        <f>IF($A346="",NA(),IF($C346="Deckbuilder",3+$F346*0.023,NA()))</f>
      </c>
      <c r="M346">
        <f>IF($A346="",NA(),IF($C346="Traditional",$B346,NA()))</f>
      </c>
      <c r="N346">
        <f>IF($A346="",NA(),IF($C346="Traditional",4+$F346*0.023,NA()))</f>
      </c>
      <c r="O346">
        <f>IF($A346="","",$D346+ROW()/1000000)</f>
      </c>
      <c r="P346" t="str">
        <f>IF(OR($A346="",INDEX(games!$H:$H,ROW())=""),"",INDEX(games!$H:$H,ROW()))</f>
      </c>
      <c r="Q346">
        <f>IF(OR($A346="",$P346&lt;&gt;"Yes"),"",$D346+ROW()/1000000)</f>
      </c>
      <c r="T346">
        <f>IF($Y346="","",INDEX($B$2:$B$1500,$Y346))</f>
      </c>
      <c r="U346">
        <f>IF($Z346="","",INDEX($B$2:$B$1500,$Z346))</f>
      </c>
      <c r="V346">
        <f>IF(OR($T346="",$U346=""),"",$U346-$T346)</f>
      </c>
      <c r="W346" t="str">
        <f>IF(TRIM(INDEX(connections!$A:$A,ROW()))="","",TRIM(INDEX(connections!$A:$A,ROW())))</f>
      </c>
      <c r="X346" t="str">
        <f>IF($W346="","",TRIM(INDEX(connections!$B:$B,ROW())))</f>
      </c>
      <c r="Y346">
        <f>IF($W346="","",IFERROR(MATCH($W346,$A$2:$A$1500,0),""))</f>
      </c>
      <c r="Z346">
        <f>IF($X346="","",IFERROR(MATCH($X346,$A$2:$A$1500,0),""))</f>
      </c>
      <c r="AA346" t="str">
        <f>IF($Y346="","",INDEX($P$2:$P$1500,$Y346))</f>
      </c>
      <c r="AB346" t="str">
        <f>IF($Z346="","",INDEX($P$2:$P$1500,$Z346))</f>
      </c>
      <c r="AC346">
        <f>IF(AND($AA346="Yes",$AB346="Yes"),1,"")</f>
      </c>
      <c r="AD346">
        <f>IF(OR($Y346="",$Z346=""),"",IF(INDEX($C$2:$C$1500,$Y346)=INDEX($C$2:$C$1500,$Z346),0,1))</f>
      </c>
      <c r="AE346">
        <f>IF($AC346&lt;&gt;1,"",IF(AND(INDEX($AG$2:$AG$1500,$Y346)=1,INDEX($AG$2:$AG$1500,$Z346)=1),1,""))</f>
      </c>
      <c r="AG346">
        <f>IF($A346="","",COUNTIFS($W$2:$W$2500,$A346,$AB$2:$AB$2500,"Yes")+COUNTIFS($X$2:$X$2500,$A346,$AA$2:$AA$2500,"Yes"))</f>
      </c>
      <c r="AH346" t="str">
        <f>IF(OR($P346&lt;&gt;"Yes",N($AG346)=0),"",IF(AND($AG346=1,COUNTIFS($W$2:$W$2500,$A346,$AE$2:$AE$2500,1)+COUNTIFS($X$2:$X$2500,$A346,$AE$2:$AE$2500,1)&gt;0),"","Yes"))</f>
      </c>
      <c r="AI346">
        <f>IF($AH346="Yes",$AG346,"")</f>
      </c>
      <c r="AJ346">
        <f>IF($AI346="","",$AI346+ROW()/1000000)</f>
      </c>
      <c r="AK346">
        <f>IF(OR($A346="",$P346="Yes",N($AG346)=0),"",$AG346+ROW()/1000000)</f>
      </c>
      <c r="AL346" t="str">
        <f>IF($A346="","",INDEX(games!$J:$J,ROW())&amp;"")</f>
      </c>
    </row>
    <row r="347">
      <c r="A347" t="str">
        <f>IF(TRIM(INDEX(games!$A:$A,ROW()))="","",TRIM(INDEX(games!$A:$A,ROW())))</f>
      </c>
      <c r="B347">
        <f>IF(OR($A347="",INDEX(games!$B:$B,ROW())=""),"",INDEX(games!$B:$B,ROW()))</f>
      </c>
      <c r="C347" t="str">
        <f>IF(OR($A347="",INDEX(games!$C:$C,ROW())=""),"",INDEX(games!$C:$C,ROW()))</f>
      </c>
      <c r="D347">
        <f>IF($A347="","",COUNTIF($W$2:$W$2500,$A347)+COUNTIF($X$2:$X$2500,$A347))</f>
      </c>
      <c r="E347">
        <f>IF($A347="","",IFERROR(MATCH($C347,$R$2:$R$5,0),0))</f>
      </c>
      <c r="F347">
        <f>IF($A347="","",MOD(ROW(),34))</f>
      </c>
      <c r="G347">
        <f>IF($A347="",NA(),IF($C347="Action",$B347,NA()))</f>
      </c>
      <c r="H347">
        <f>IF($A347="",NA(),IF($C347="Action",1+$F347*0.023,NA()))</f>
      </c>
      <c r="I347">
        <f>IF($A347="",NA(),IF($C347="Strategy",$B347,NA()))</f>
      </c>
      <c r="J347">
        <f>IF($A347="",NA(),IF($C347="Strategy",2+$F347*0.023,NA()))</f>
      </c>
      <c r="K347">
        <f>IF($A347="",NA(),IF($C347="Deckbuilder",$B347,NA()))</f>
      </c>
      <c r="L347">
        <f>IF($A347="",NA(),IF($C347="Deckbuilder",3+$F347*0.023,NA()))</f>
      </c>
      <c r="M347">
        <f>IF($A347="",NA(),IF($C347="Traditional",$B347,NA()))</f>
      </c>
      <c r="N347">
        <f>IF($A347="",NA(),IF($C347="Traditional",4+$F347*0.023,NA()))</f>
      </c>
      <c r="O347">
        <f>IF($A347="","",$D347+ROW()/1000000)</f>
      </c>
      <c r="P347" t="str">
        <f>IF(OR($A347="",INDEX(games!$H:$H,ROW())=""),"",INDEX(games!$H:$H,ROW()))</f>
      </c>
      <c r="Q347">
        <f>IF(OR($A347="",$P347&lt;&gt;"Yes"),"",$D347+ROW()/1000000)</f>
      </c>
      <c r="T347">
        <f>IF($Y347="","",INDEX($B$2:$B$1500,$Y347))</f>
      </c>
      <c r="U347">
        <f>IF($Z347="","",INDEX($B$2:$B$1500,$Z347))</f>
      </c>
      <c r="V347">
        <f>IF(OR($T347="",$U347=""),"",$U347-$T347)</f>
      </c>
      <c r="W347" t="str">
        <f>IF(TRIM(INDEX(connections!$A:$A,ROW()))="","",TRIM(INDEX(connections!$A:$A,ROW())))</f>
      </c>
      <c r="X347" t="str">
        <f>IF($W347="","",TRIM(INDEX(connections!$B:$B,ROW())))</f>
      </c>
      <c r="Y347">
        <f>IF($W347="","",IFERROR(MATCH($W347,$A$2:$A$1500,0),""))</f>
      </c>
      <c r="Z347">
        <f>IF($X347="","",IFERROR(MATCH($X347,$A$2:$A$1500,0),""))</f>
      </c>
      <c r="AA347" t="str">
        <f>IF($Y347="","",INDEX($P$2:$P$1500,$Y347))</f>
      </c>
      <c r="AB347" t="str">
        <f>IF($Z347="","",INDEX($P$2:$P$1500,$Z347))</f>
      </c>
      <c r="AC347">
        <f>IF(AND($AA347="Yes",$AB347="Yes"),1,"")</f>
      </c>
      <c r="AD347">
        <f>IF(OR($Y347="",$Z347=""),"",IF(INDEX($C$2:$C$1500,$Y347)=INDEX($C$2:$C$1500,$Z347),0,1))</f>
      </c>
      <c r="AE347">
        <f>IF($AC347&lt;&gt;1,"",IF(AND(INDEX($AG$2:$AG$1500,$Y347)=1,INDEX($AG$2:$AG$1500,$Z347)=1),1,""))</f>
      </c>
      <c r="AG347">
        <f>IF($A347="","",COUNTIFS($W$2:$W$2500,$A347,$AB$2:$AB$2500,"Yes")+COUNTIFS($X$2:$X$2500,$A347,$AA$2:$AA$2500,"Yes"))</f>
      </c>
      <c r="AH347" t="str">
        <f>IF(OR($P347&lt;&gt;"Yes",N($AG347)=0),"",IF(AND($AG347=1,COUNTIFS($W$2:$W$2500,$A347,$AE$2:$AE$2500,1)+COUNTIFS($X$2:$X$2500,$A347,$AE$2:$AE$2500,1)&gt;0),"","Yes"))</f>
      </c>
      <c r="AI347">
        <f>IF($AH347="Yes",$AG347,"")</f>
      </c>
      <c r="AJ347">
        <f>IF($AI347="","",$AI347+ROW()/1000000)</f>
      </c>
      <c r="AK347">
        <f>IF(OR($A347="",$P347="Yes",N($AG347)=0),"",$AG347+ROW()/1000000)</f>
      </c>
      <c r="AL347" t="str">
        <f>IF($A347="","",INDEX(games!$J:$J,ROW())&amp;"")</f>
      </c>
    </row>
    <row r="348">
      <c r="A348" t="str">
        <f>IF(TRIM(INDEX(games!$A:$A,ROW()))="","",TRIM(INDEX(games!$A:$A,ROW())))</f>
      </c>
      <c r="B348">
        <f>IF(OR($A348="",INDEX(games!$B:$B,ROW())=""),"",INDEX(games!$B:$B,ROW()))</f>
      </c>
      <c r="C348" t="str">
        <f>IF(OR($A348="",INDEX(games!$C:$C,ROW())=""),"",INDEX(games!$C:$C,ROW()))</f>
      </c>
      <c r="D348">
        <f>IF($A348="","",COUNTIF($W$2:$W$2500,$A348)+COUNTIF($X$2:$X$2500,$A348))</f>
      </c>
      <c r="E348">
        <f>IF($A348="","",IFERROR(MATCH($C348,$R$2:$R$5,0),0))</f>
      </c>
      <c r="F348">
        <f>IF($A348="","",MOD(ROW(),34))</f>
      </c>
      <c r="G348">
        <f>IF($A348="",NA(),IF($C348="Action",$B348,NA()))</f>
      </c>
      <c r="H348">
        <f>IF($A348="",NA(),IF($C348="Action",1+$F348*0.023,NA()))</f>
      </c>
      <c r="I348">
        <f>IF($A348="",NA(),IF($C348="Strategy",$B348,NA()))</f>
      </c>
      <c r="J348">
        <f>IF($A348="",NA(),IF($C348="Strategy",2+$F348*0.023,NA()))</f>
      </c>
      <c r="K348">
        <f>IF($A348="",NA(),IF($C348="Deckbuilder",$B348,NA()))</f>
      </c>
      <c r="L348">
        <f>IF($A348="",NA(),IF($C348="Deckbuilder",3+$F348*0.023,NA()))</f>
      </c>
      <c r="M348">
        <f>IF($A348="",NA(),IF($C348="Traditional",$B348,NA()))</f>
      </c>
      <c r="N348">
        <f>IF($A348="",NA(),IF($C348="Traditional",4+$F348*0.023,NA()))</f>
      </c>
      <c r="O348">
        <f>IF($A348="","",$D348+ROW()/1000000)</f>
      </c>
      <c r="P348" t="str">
        <f>IF(OR($A348="",INDEX(games!$H:$H,ROW())=""),"",INDEX(games!$H:$H,ROW()))</f>
      </c>
      <c r="Q348">
        <f>IF(OR($A348="",$P348&lt;&gt;"Yes"),"",$D348+ROW()/1000000)</f>
      </c>
      <c r="T348">
        <f>IF($Y348="","",INDEX($B$2:$B$1500,$Y348))</f>
      </c>
      <c r="U348">
        <f>IF($Z348="","",INDEX($B$2:$B$1500,$Z348))</f>
      </c>
      <c r="V348">
        <f>IF(OR($T348="",$U348=""),"",$U348-$T348)</f>
      </c>
      <c r="W348" t="str">
        <f>IF(TRIM(INDEX(connections!$A:$A,ROW()))="","",TRIM(INDEX(connections!$A:$A,ROW())))</f>
      </c>
      <c r="X348" t="str">
        <f>IF($W348="","",TRIM(INDEX(connections!$B:$B,ROW())))</f>
      </c>
      <c r="Y348">
        <f>IF($W348="","",IFERROR(MATCH($W348,$A$2:$A$1500,0),""))</f>
      </c>
      <c r="Z348">
        <f>IF($X348="","",IFERROR(MATCH($X348,$A$2:$A$1500,0),""))</f>
      </c>
      <c r="AA348" t="str">
        <f>IF($Y348="","",INDEX($P$2:$P$1500,$Y348))</f>
      </c>
      <c r="AB348" t="str">
        <f>IF($Z348="","",INDEX($P$2:$P$1500,$Z348))</f>
      </c>
      <c r="AC348">
        <f>IF(AND($AA348="Yes",$AB348="Yes"),1,"")</f>
      </c>
      <c r="AD348">
        <f>IF(OR($Y348="",$Z348=""),"",IF(INDEX($C$2:$C$1500,$Y348)=INDEX($C$2:$C$1500,$Z348),0,1))</f>
      </c>
      <c r="AE348">
        <f>IF($AC348&lt;&gt;1,"",IF(AND(INDEX($AG$2:$AG$1500,$Y348)=1,INDEX($AG$2:$AG$1500,$Z348)=1),1,""))</f>
      </c>
      <c r="AG348">
        <f>IF($A348="","",COUNTIFS($W$2:$W$2500,$A348,$AB$2:$AB$2500,"Yes")+COUNTIFS($X$2:$X$2500,$A348,$AA$2:$AA$2500,"Yes"))</f>
      </c>
      <c r="AH348" t="str">
        <f>IF(OR($P348&lt;&gt;"Yes",N($AG348)=0),"",IF(AND($AG348=1,COUNTIFS($W$2:$W$2500,$A348,$AE$2:$AE$2500,1)+COUNTIFS($X$2:$X$2500,$A348,$AE$2:$AE$2500,1)&gt;0),"","Yes"))</f>
      </c>
      <c r="AI348">
        <f>IF($AH348="Yes",$AG348,"")</f>
      </c>
      <c r="AJ348">
        <f>IF($AI348="","",$AI348+ROW()/1000000)</f>
      </c>
      <c r="AK348">
        <f>IF(OR($A348="",$P348="Yes",N($AG348)=0),"",$AG348+ROW()/1000000)</f>
      </c>
      <c r="AL348" t="str">
        <f>IF($A348="","",INDEX(games!$J:$J,ROW())&amp;"")</f>
      </c>
    </row>
    <row r="349">
      <c r="A349" t="str">
        <f>IF(TRIM(INDEX(games!$A:$A,ROW()))="","",TRIM(INDEX(games!$A:$A,ROW())))</f>
      </c>
      <c r="B349">
        <f>IF(OR($A349="",INDEX(games!$B:$B,ROW())=""),"",INDEX(games!$B:$B,ROW()))</f>
      </c>
      <c r="C349" t="str">
        <f>IF(OR($A349="",INDEX(games!$C:$C,ROW())=""),"",INDEX(games!$C:$C,ROW()))</f>
      </c>
      <c r="D349">
        <f>IF($A349="","",COUNTIF($W$2:$W$2500,$A349)+COUNTIF($X$2:$X$2500,$A349))</f>
      </c>
      <c r="E349">
        <f>IF($A349="","",IFERROR(MATCH($C349,$R$2:$R$5,0),0))</f>
      </c>
      <c r="F349">
        <f>IF($A349="","",MOD(ROW(),34))</f>
      </c>
      <c r="G349">
        <f>IF($A349="",NA(),IF($C349="Action",$B349,NA()))</f>
      </c>
      <c r="H349">
        <f>IF($A349="",NA(),IF($C349="Action",1+$F349*0.023,NA()))</f>
      </c>
      <c r="I349">
        <f>IF($A349="",NA(),IF($C349="Strategy",$B349,NA()))</f>
      </c>
      <c r="J349">
        <f>IF($A349="",NA(),IF($C349="Strategy",2+$F349*0.023,NA()))</f>
      </c>
      <c r="K349">
        <f>IF($A349="",NA(),IF($C349="Deckbuilder",$B349,NA()))</f>
      </c>
      <c r="L349">
        <f>IF($A349="",NA(),IF($C349="Deckbuilder",3+$F349*0.023,NA()))</f>
      </c>
      <c r="M349">
        <f>IF($A349="",NA(),IF($C349="Traditional",$B349,NA()))</f>
      </c>
      <c r="N349">
        <f>IF($A349="",NA(),IF($C349="Traditional",4+$F349*0.023,NA()))</f>
      </c>
      <c r="O349">
        <f>IF($A349="","",$D349+ROW()/1000000)</f>
      </c>
      <c r="P349" t="str">
        <f>IF(OR($A349="",INDEX(games!$H:$H,ROW())=""),"",INDEX(games!$H:$H,ROW()))</f>
      </c>
      <c r="Q349">
        <f>IF(OR($A349="",$P349&lt;&gt;"Yes"),"",$D349+ROW()/1000000)</f>
      </c>
      <c r="T349">
        <f>IF($Y349="","",INDEX($B$2:$B$1500,$Y349))</f>
      </c>
      <c r="U349">
        <f>IF($Z349="","",INDEX($B$2:$B$1500,$Z349))</f>
      </c>
      <c r="V349">
        <f>IF(OR($T349="",$U349=""),"",$U349-$T349)</f>
      </c>
      <c r="W349" t="str">
        <f>IF(TRIM(INDEX(connections!$A:$A,ROW()))="","",TRIM(INDEX(connections!$A:$A,ROW())))</f>
      </c>
      <c r="X349" t="str">
        <f>IF($W349="","",TRIM(INDEX(connections!$B:$B,ROW())))</f>
      </c>
      <c r="Y349">
        <f>IF($W349="","",IFERROR(MATCH($W349,$A$2:$A$1500,0),""))</f>
      </c>
      <c r="Z349">
        <f>IF($X349="","",IFERROR(MATCH($X349,$A$2:$A$1500,0),""))</f>
      </c>
      <c r="AA349" t="str">
        <f>IF($Y349="","",INDEX($P$2:$P$1500,$Y349))</f>
      </c>
      <c r="AB349" t="str">
        <f>IF($Z349="","",INDEX($P$2:$P$1500,$Z349))</f>
      </c>
      <c r="AC349">
        <f>IF(AND($AA349="Yes",$AB349="Yes"),1,"")</f>
      </c>
      <c r="AD349">
        <f>IF(OR($Y349="",$Z349=""),"",IF(INDEX($C$2:$C$1500,$Y349)=INDEX($C$2:$C$1500,$Z349),0,1))</f>
      </c>
      <c r="AE349">
        <f>IF($AC349&lt;&gt;1,"",IF(AND(INDEX($AG$2:$AG$1500,$Y349)=1,INDEX($AG$2:$AG$1500,$Z349)=1),1,""))</f>
      </c>
      <c r="AG349">
        <f>IF($A349="","",COUNTIFS($W$2:$W$2500,$A349,$AB$2:$AB$2500,"Yes")+COUNTIFS($X$2:$X$2500,$A349,$AA$2:$AA$2500,"Yes"))</f>
      </c>
      <c r="AH349" t="str">
        <f>IF(OR($P349&lt;&gt;"Yes",N($AG349)=0),"",IF(AND($AG349=1,COUNTIFS($W$2:$W$2500,$A349,$AE$2:$AE$2500,1)+COUNTIFS($X$2:$X$2500,$A349,$AE$2:$AE$2500,1)&gt;0),"","Yes"))</f>
      </c>
      <c r="AI349">
        <f>IF($AH349="Yes",$AG349,"")</f>
      </c>
      <c r="AJ349">
        <f>IF($AI349="","",$AI349+ROW()/1000000)</f>
      </c>
      <c r="AK349">
        <f>IF(OR($A349="",$P349="Yes",N($AG349)=0),"",$AG349+ROW()/1000000)</f>
      </c>
      <c r="AL349" t="str">
        <f>IF($A349="","",INDEX(games!$J:$J,ROW())&amp;"")</f>
      </c>
    </row>
    <row r="350">
      <c r="A350" t="str">
        <f>IF(TRIM(INDEX(games!$A:$A,ROW()))="","",TRIM(INDEX(games!$A:$A,ROW())))</f>
      </c>
      <c r="B350">
        <f>IF(OR($A350="",INDEX(games!$B:$B,ROW())=""),"",INDEX(games!$B:$B,ROW()))</f>
      </c>
      <c r="C350" t="str">
        <f>IF(OR($A350="",INDEX(games!$C:$C,ROW())=""),"",INDEX(games!$C:$C,ROW()))</f>
      </c>
      <c r="D350">
        <f>IF($A350="","",COUNTIF($W$2:$W$2500,$A350)+COUNTIF($X$2:$X$2500,$A350))</f>
      </c>
      <c r="E350">
        <f>IF($A350="","",IFERROR(MATCH($C350,$R$2:$R$5,0),0))</f>
      </c>
      <c r="F350">
        <f>IF($A350="","",MOD(ROW(),34))</f>
      </c>
      <c r="G350">
        <f>IF($A350="",NA(),IF($C350="Action",$B350,NA()))</f>
      </c>
      <c r="H350">
        <f>IF($A350="",NA(),IF($C350="Action",1+$F350*0.023,NA()))</f>
      </c>
      <c r="I350">
        <f>IF($A350="",NA(),IF($C350="Strategy",$B350,NA()))</f>
      </c>
      <c r="J350">
        <f>IF($A350="",NA(),IF($C350="Strategy",2+$F350*0.023,NA()))</f>
      </c>
      <c r="K350">
        <f>IF($A350="",NA(),IF($C350="Deckbuilder",$B350,NA()))</f>
      </c>
      <c r="L350">
        <f>IF($A350="",NA(),IF($C350="Deckbuilder",3+$F350*0.023,NA()))</f>
      </c>
      <c r="M350">
        <f>IF($A350="",NA(),IF($C350="Traditional",$B350,NA()))</f>
      </c>
      <c r="N350">
        <f>IF($A350="",NA(),IF($C350="Traditional",4+$F350*0.023,NA()))</f>
      </c>
      <c r="O350">
        <f>IF($A350="","",$D350+ROW()/1000000)</f>
      </c>
      <c r="P350" t="str">
        <f>IF(OR($A350="",INDEX(games!$H:$H,ROW())=""),"",INDEX(games!$H:$H,ROW()))</f>
      </c>
      <c r="Q350">
        <f>IF(OR($A350="",$P350&lt;&gt;"Yes"),"",$D350+ROW()/1000000)</f>
      </c>
      <c r="T350">
        <f>IF($Y350="","",INDEX($B$2:$B$1500,$Y350))</f>
      </c>
      <c r="U350">
        <f>IF($Z350="","",INDEX($B$2:$B$1500,$Z350))</f>
      </c>
      <c r="V350">
        <f>IF(OR($T350="",$U350=""),"",$U350-$T350)</f>
      </c>
      <c r="W350" t="str">
        <f>IF(TRIM(INDEX(connections!$A:$A,ROW()))="","",TRIM(INDEX(connections!$A:$A,ROW())))</f>
      </c>
      <c r="X350" t="str">
        <f>IF($W350="","",TRIM(INDEX(connections!$B:$B,ROW())))</f>
      </c>
      <c r="Y350">
        <f>IF($W350="","",IFERROR(MATCH($W350,$A$2:$A$1500,0),""))</f>
      </c>
      <c r="Z350">
        <f>IF($X350="","",IFERROR(MATCH($X350,$A$2:$A$1500,0),""))</f>
      </c>
      <c r="AA350" t="str">
        <f>IF($Y350="","",INDEX($P$2:$P$1500,$Y350))</f>
      </c>
      <c r="AB350" t="str">
        <f>IF($Z350="","",INDEX($P$2:$P$1500,$Z350))</f>
      </c>
      <c r="AC350">
        <f>IF(AND($AA350="Yes",$AB350="Yes"),1,"")</f>
      </c>
      <c r="AD350">
        <f>IF(OR($Y350="",$Z350=""),"",IF(INDEX($C$2:$C$1500,$Y350)=INDEX($C$2:$C$1500,$Z350),0,1))</f>
      </c>
      <c r="AE350">
        <f>IF($AC350&lt;&gt;1,"",IF(AND(INDEX($AG$2:$AG$1500,$Y350)=1,INDEX($AG$2:$AG$1500,$Z350)=1),1,""))</f>
      </c>
      <c r="AG350">
        <f>IF($A350="","",COUNTIFS($W$2:$W$2500,$A350,$AB$2:$AB$2500,"Yes")+COUNTIFS($X$2:$X$2500,$A350,$AA$2:$AA$2500,"Yes"))</f>
      </c>
      <c r="AH350" t="str">
        <f>IF(OR($P350&lt;&gt;"Yes",N($AG350)=0),"",IF(AND($AG350=1,COUNTIFS($W$2:$W$2500,$A350,$AE$2:$AE$2500,1)+COUNTIFS($X$2:$X$2500,$A350,$AE$2:$AE$2500,1)&gt;0),"","Yes"))</f>
      </c>
      <c r="AI350">
        <f>IF($AH350="Yes",$AG350,"")</f>
      </c>
      <c r="AJ350">
        <f>IF($AI350="","",$AI350+ROW()/1000000)</f>
      </c>
      <c r="AK350">
        <f>IF(OR($A350="",$P350="Yes",N($AG350)=0),"",$AG350+ROW()/1000000)</f>
      </c>
      <c r="AL350" t="str">
        <f>IF($A350="","",INDEX(games!$J:$J,ROW())&amp;"")</f>
      </c>
    </row>
    <row r="351">
      <c r="A351" t="str">
        <f>IF(TRIM(INDEX(games!$A:$A,ROW()))="","",TRIM(INDEX(games!$A:$A,ROW())))</f>
      </c>
      <c r="B351">
        <f>IF(OR($A351="",INDEX(games!$B:$B,ROW())=""),"",INDEX(games!$B:$B,ROW()))</f>
      </c>
      <c r="C351" t="str">
        <f>IF(OR($A351="",INDEX(games!$C:$C,ROW())=""),"",INDEX(games!$C:$C,ROW()))</f>
      </c>
      <c r="D351">
        <f>IF($A351="","",COUNTIF($W$2:$W$2500,$A351)+COUNTIF($X$2:$X$2500,$A351))</f>
      </c>
      <c r="E351">
        <f>IF($A351="","",IFERROR(MATCH($C351,$R$2:$R$5,0),0))</f>
      </c>
      <c r="F351">
        <f>IF($A351="","",MOD(ROW(),34))</f>
      </c>
      <c r="G351">
        <f>IF($A351="",NA(),IF($C351="Action",$B351,NA()))</f>
      </c>
      <c r="H351">
        <f>IF($A351="",NA(),IF($C351="Action",1+$F351*0.023,NA()))</f>
      </c>
      <c r="I351">
        <f>IF($A351="",NA(),IF($C351="Strategy",$B351,NA()))</f>
      </c>
      <c r="J351">
        <f>IF($A351="",NA(),IF($C351="Strategy",2+$F351*0.023,NA()))</f>
      </c>
      <c r="K351">
        <f>IF($A351="",NA(),IF($C351="Deckbuilder",$B351,NA()))</f>
      </c>
      <c r="L351">
        <f>IF($A351="",NA(),IF($C351="Deckbuilder",3+$F351*0.023,NA()))</f>
      </c>
      <c r="M351">
        <f>IF($A351="",NA(),IF($C351="Traditional",$B351,NA()))</f>
      </c>
      <c r="N351">
        <f>IF($A351="",NA(),IF($C351="Traditional",4+$F351*0.023,NA()))</f>
      </c>
      <c r="O351">
        <f>IF($A351="","",$D351+ROW()/1000000)</f>
      </c>
      <c r="P351" t="str">
        <f>IF(OR($A351="",INDEX(games!$H:$H,ROW())=""),"",INDEX(games!$H:$H,ROW()))</f>
      </c>
      <c r="Q351">
        <f>IF(OR($A351="",$P351&lt;&gt;"Yes"),"",$D351+ROW()/1000000)</f>
      </c>
      <c r="T351">
        <f>IF($Y351="","",INDEX($B$2:$B$1500,$Y351))</f>
      </c>
      <c r="U351">
        <f>IF($Z351="","",INDEX($B$2:$B$1500,$Z351))</f>
      </c>
      <c r="V351">
        <f>IF(OR($T351="",$U351=""),"",$U351-$T351)</f>
      </c>
      <c r="W351" t="str">
        <f>IF(TRIM(INDEX(connections!$A:$A,ROW()))="","",TRIM(INDEX(connections!$A:$A,ROW())))</f>
      </c>
      <c r="X351" t="str">
        <f>IF($W351="","",TRIM(INDEX(connections!$B:$B,ROW())))</f>
      </c>
      <c r="Y351">
        <f>IF($W351="","",IFERROR(MATCH($W351,$A$2:$A$1500,0),""))</f>
      </c>
      <c r="Z351">
        <f>IF($X351="","",IFERROR(MATCH($X351,$A$2:$A$1500,0),""))</f>
      </c>
      <c r="AA351" t="str">
        <f>IF($Y351="","",INDEX($P$2:$P$1500,$Y351))</f>
      </c>
      <c r="AB351" t="str">
        <f>IF($Z351="","",INDEX($P$2:$P$1500,$Z351))</f>
      </c>
      <c r="AC351">
        <f>IF(AND($AA351="Yes",$AB351="Yes"),1,"")</f>
      </c>
      <c r="AD351">
        <f>IF(OR($Y351="",$Z351=""),"",IF(INDEX($C$2:$C$1500,$Y351)=INDEX($C$2:$C$1500,$Z351),0,1))</f>
      </c>
      <c r="AE351">
        <f>IF($AC351&lt;&gt;1,"",IF(AND(INDEX($AG$2:$AG$1500,$Y351)=1,INDEX($AG$2:$AG$1500,$Z351)=1),1,""))</f>
      </c>
      <c r="AG351">
        <f>IF($A351="","",COUNTIFS($W$2:$W$2500,$A351,$AB$2:$AB$2500,"Yes")+COUNTIFS($X$2:$X$2500,$A351,$AA$2:$AA$2500,"Yes"))</f>
      </c>
      <c r="AH351" t="str">
        <f>IF(OR($P351&lt;&gt;"Yes",N($AG351)=0),"",IF(AND($AG351=1,COUNTIFS($W$2:$W$2500,$A351,$AE$2:$AE$2500,1)+COUNTIFS($X$2:$X$2500,$A351,$AE$2:$AE$2500,1)&gt;0),"","Yes"))</f>
      </c>
      <c r="AI351">
        <f>IF($AH351="Yes",$AG351,"")</f>
      </c>
      <c r="AJ351">
        <f>IF($AI351="","",$AI351+ROW()/1000000)</f>
      </c>
      <c r="AK351">
        <f>IF(OR($A351="",$P351="Yes",N($AG351)=0),"",$AG351+ROW()/1000000)</f>
      </c>
      <c r="AL351" t="str">
        <f>IF($A351="","",INDEX(games!$J:$J,ROW())&amp;"")</f>
      </c>
    </row>
    <row r="352">
      <c r="A352" t="str">
        <f>IF(TRIM(INDEX(games!$A:$A,ROW()))="","",TRIM(INDEX(games!$A:$A,ROW())))</f>
      </c>
      <c r="B352">
        <f>IF(OR($A352="",INDEX(games!$B:$B,ROW())=""),"",INDEX(games!$B:$B,ROW()))</f>
      </c>
      <c r="C352" t="str">
        <f>IF(OR($A352="",INDEX(games!$C:$C,ROW())=""),"",INDEX(games!$C:$C,ROW()))</f>
      </c>
      <c r="D352">
        <f>IF($A352="","",COUNTIF($W$2:$W$2500,$A352)+COUNTIF($X$2:$X$2500,$A352))</f>
      </c>
      <c r="E352">
        <f>IF($A352="","",IFERROR(MATCH($C352,$R$2:$R$5,0),0))</f>
      </c>
      <c r="F352">
        <f>IF($A352="","",MOD(ROW(),34))</f>
      </c>
      <c r="G352">
        <f>IF($A352="",NA(),IF($C352="Action",$B352,NA()))</f>
      </c>
      <c r="H352">
        <f>IF($A352="",NA(),IF($C352="Action",1+$F352*0.023,NA()))</f>
      </c>
      <c r="I352">
        <f>IF($A352="",NA(),IF($C352="Strategy",$B352,NA()))</f>
      </c>
      <c r="J352">
        <f>IF($A352="",NA(),IF($C352="Strategy",2+$F352*0.023,NA()))</f>
      </c>
      <c r="K352">
        <f>IF($A352="",NA(),IF($C352="Deckbuilder",$B352,NA()))</f>
      </c>
      <c r="L352">
        <f>IF($A352="",NA(),IF($C352="Deckbuilder",3+$F352*0.023,NA()))</f>
      </c>
      <c r="M352">
        <f>IF($A352="",NA(),IF($C352="Traditional",$B352,NA()))</f>
      </c>
      <c r="N352">
        <f>IF($A352="",NA(),IF($C352="Traditional",4+$F352*0.023,NA()))</f>
      </c>
      <c r="O352">
        <f>IF($A352="","",$D352+ROW()/1000000)</f>
      </c>
      <c r="P352" t="str">
        <f>IF(OR($A352="",INDEX(games!$H:$H,ROW())=""),"",INDEX(games!$H:$H,ROW()))</f>
      </c>
      <c r="Q352">
        <f>IF(OR($A352="",$P352&lt;&gt;"Yes"),"",$D352+ROW()/1000000)</f>
      </c>
      <c r="T352">
        <f>IF($Y352="","",INDEX($B$2:$B$1500,$Y352))</f>
      </c>
      <c r="U352">
        <f>IF($Z352="","",INDEX($B$2:$B$1500,$Z352))</f>
      </c>
      <c r="V352">
        <f>IF(OR($T352="",$U352=""),"",$U352-$T352)</f>
      </c>
      <c r="W352" t="str">
        <f>IF(TRIM(INDEX(connections!$A:$A,ROW()))="","",TRIM(INDEX(connections!$A:$A,ROW())))</f>
      </c>
      <c r="X352" t="str">
        <f>IF($W352="","",TRIM(INDEX(connections!$B:$B,ROW())))</f>
      </c>
      <c r="Y352">
        <f>IF($W352="","",IFERROR(MATCH($W352,$A$2:$A$1500,0),""))</f>
      </c>
      <c r="Z352">
        <f>IF($X352="","",IFERROR(MATCH($X352,$A$2:$A$1500,0),""))</f>
      </c>
      <c r="AA352" t="str">
        <f>IF($Y352="","",INDEX($P$2:$P$1500,$Y352))</f>
      </c>
      <c r="AB352" t="str">
        <f>IF($Z352="","",INDEX($P$2:$P$1500,$Z352))</f>
      </c>
      <c r="AC352">
        <f>IF(AND($AA352="Yes",$AB352="Yes"),1,"")</f>
      </c>
      <c r="AD352">
        <f>IF(OR($Y352="",$Z352=""),"",IF(INDEX($C$2:$C$1500,$Y352)=INDEX($C$2:$C$1500,$Z352),0,1))</f>
      </c>
      <c r="AE352">
        <f>IF($AC352&lt;&gt;1,"",IF(AND(INDEX($AG$2:$AG$1500,$Y352)=1,INDEX($AG$2:$AG$1500,$Z352)=1),1,""))</f>
      </c>
      <c r="AG352">
        <f>IF($A352="","",COUNTIFS($W$2:$W$2500,$A352,$AB$2:$AB$2500,"Yes")+COUNTIFS($X$2:$X$2500,$A352,$AA$2:$AA$2500,"Yes"))</f>
      </c>
      <c r="AH352" t="str">
        <f>IF(OR($P352&lt;&gt;"Yes",N($AG352)=0),"",IF(AND($AG352=1,COUNTIFS($W$2:$W$2500,$A352,$AE$2:$AE$2500,1)+COUNTIFS($X$2:$X$2500,$A352,$AE$2:$AE$2500,1)&gt;0),"","Yes"))</f>
      </c>
      <c r="AI352">
        <f>IF($AH352="Yes",$AG352,"")</f>
      </c>
      <c r="AJ352">
        <f>IF($AI352="","",$AI352+ROW()/1000000)</f>
      </c>
      <c r="AK352">
        <f>IF(OR($A352="",$P352="Yes",N($AG352)=0),"",$AG352+ROW()/1000000)</f>
      </c>
      <c r="AL352" t="str">
        <f>IF($A352="","",INDEX(games!$J:$J,ROW())&amp;"")</f>
      </c>
    </row>
    <row r="353">
      <c r="A353" t="str">
        <f>IF(TRIM(INDEX(games!$A:$A,ROW()))="","",TRIM(INDEX(games!$A:$A,ROW())))</f>
      </c>
      <c r="B353">
        <f>IF(OR($A353="",INDEX(games!$B:$B,ROW())=""),"",INDEX(games!$B:$B,ROW()))</f>
      </c>
      <c r="C353" t="str">
        <f>IF(OR($A353="",INDEX(games!$C:$C,ROW())=""),"",INDEX(games!$C:$C,ROW()))</f>
      </c>
      <c r="D353">
        <f>IF($A353="","",COUNTIF($W$2:$W$2500,$A353)+COUNTIF($X$2:$X$2500,$A353))</f>
      </c>
      <c r="E353">
        <f>IF($A353="","",IFERROR(MATCH($C353,$R$2:$R$5,0),0))</f>
      </c>
      <c r="F353">
        <f>IF($A353="","",MOD(ROW(),34))</f>
      </c>
      <c r="G353">
        <f>IF($A353="",NA(),IF($C353="Action",$B353,NA()))</f>
      </c>
      <c r="H353">
        <f>IF($A353="",NA(),IF($C353="Action",1+$F353*0.023,NA()))</f>
      </c>
      <c r="I353">
        <f>IF($A353="",NA(),IF($C353="Strategy",$B353,NA()))</f>
      </c>
      <c r="J353">
        <f>IF($A353="",NA(),IF($C353="Strategy",2+$F353*0.023,NA()))</f>
      </c>
      <c r="K353">
        <f>IF($A353="",NA(),IF($C353="Deckbuilder",$B353,NA()))</f>
      </c>
      <c r="L353">
        <f>IF($A353="",NA(),IF($C353="Deckbuilder",3+$F353*0.023,NA()))</f>
      </c>
      <c r="M353">
        <f>IF($A353="",NA(),IF($C353="Traditional",$B353,NA()))</f>
      </c>
      <c r="N353">
        <f>IF($A353="",NA(),IF($C353="Traditional",4+$F353*0.023,NA()))</f>
      </c>
      <c r="O353">
        <f>IF($A353="","",$D353+ROW()/1000000)</f>
      </c>
      <c r="P353" t="str">
        <f>IF(OR($A353="",INDEX(games!$H:$H,ROW())=""),"",INDEX(games!$H:$H,ROW()))</f>
      </c>
      <c r="Q353">
        <f>IF(OR($A353="",$P353&lt;&gt;"Yes"),"",$D353+ROW()/1000000)</f>
      </c>
      <c r="T353">
        <f>IF($Y353="","",INDEX($B$2:$B$1500,$Y353))</f>
      </c>
      <c r="U353">
        <f>IF($Z353="","",INDEX($B$2:$B$1500,$Z353))</f>
      </c>
      <c r="V353">
        <f>IF(OR($T353="",$U353=""),"",$U353-$T353)</f>
      </c>
      <c r="W353" t="str">
        <f>IF(TRIM(INDEX(connections!$A:$A,ROW()))="","",TRIM(INDEX(connections!$A:$A,ROW())))</f>
      </c>
      <c r="X353" t="str">
        <f>IF($W353="","",TRIM(INDEX(connections!$B:$B,ROW())))</f>
      </c>
      <c r="Y353">
        <f>IF($W353="","",IFERROR(MATCH($W353,$A$2:$A$1500,0),""))</f>
      </c>
      <c r="Z353">
        <f>IF($X353="","",IFERROR(MATCH($X353,$A$2:$A$1500,0),""))</f>
      </c>
      <c r="AA353" t="str">
        <f>IF($Y353="","",INDEX($P$2:$P$1500,$Y353))</f>
      </c>
      <c r="AB353" t="str">
        <f>IF($Z353="","",INDEX($P$2:$P$1500,$Z353))</f>
      </c>
      <c r="AC353">
        <f>IF(AND($AA353="Yes",$AB353="Yes"),1,"")</f>
      </c>
      <c r="AD353">
        <f>IF(OR($Y353="",$Z353=""),"",IF(INDEX($C$2:$C$1500,$Y353)=INDEX($C$2:$C$1500,$Z353),0,1))</f>
      </c>
      <c r="AE353">
        <f>IF($AC353&lt;&gt;1,"",IF(AND(INDEX($AG$2:$AG$1500,$Y353)=1,INDEX($AG$2:$AG$1500,$Z353)=1),1,""))</f>
      </c>
      <c r="AG353">
        <f>IF($A353="","",COUNTIFS($W$2:$W$2500,$A353,$AB$2:$AB$2500,"Yes")+COUNTIFS($X$2:$X$2500,$A353,$AA$2:$AA$2500,"Yes"))</f>
      </c>
      <c r="AH353" t="str">
        <f>IF(OR($P353&lt;&gt;"Yes",N($AG353)=0),"",IF(AND($AG353=1,COUNTIFS($W$2:$W$2500,$A353,$AE$2:$AE$2500,1)+COUNTIFS($X$2:$X$2500,$A353,$AE$2:$AE$2500,1)&gt;0),"","Yes"))</f>
      </c>
      <c r="AI353">
        <f>IF($AH353="Yes",$AG353,"")</f>
      </c>
      <c r="AJ353">
        <f>IF($AI353="","",$AI353+ROW()/1000000)</f>
      </c>
      <c r="AK353">
        <f>IF(OR($A353="",$P353="Yes",N($AG353)=0),"",$AG353+ROW()/1000000)</f>
      </c>
      <c r="AL353" t="str">
        <f>IF($A353="","",INDEX(games!$J:$J,ROW())&amp;"")</f>
      </c>
    </row>
    <row r="354">
      <c r="A354" t="str">
        <f>IF(TRIM(INDEX(games!$A:$A,ROW()))="","",TRIM(INDEX(games!$A:$A,ROW())))</f>
      </c>
      <c r="B354">
        <f>IF(OR($A354="",INDEX(games!$B:$B,ROW())=""),"",INDEX(games!$B:$B,ROW()))</f>
      </c>
      <c r="C354" t="str">
        <f>IF(OR($A354="",INDEX(games!$C:$C,ROW())=""),"",INDEX(games!$C:$C,ROW()))</f>
      </c>
      <c r="D354">
        <f>IF($A354="","",COUNTIF($W$2:$W$2500,$A354)+COUNTIF($X$2:$X$2500,$A354))</f>
      </c>
      <c r="E354">
        <f>IF($A354="","",IFERROR(MATCH($C354,$R$2:$R$5,0),0))</f>
      </c>
      <c r="F354">
        <f>IF($A354="","",MOD(ROW(),34))</f>
      </c>
      <c r="G354">
        <f>IF($A354="",NA(),IF($C354="Action",$B354,NA()))</f>
      </c>
      <c r="H354">
        <f>IF($A354="",NA(),IF($C354="Action",1+$F354*0.023,NA()))</f>
      </c>
      <c r="I354">
        <f>IF($A354="",NA(),IF($C354="Strategy",$B354,NA()))</f>
      </c>
      <c r="J354">
        <f>IF($A354="",NA(),IF($C354="Strategy",2+$F354*0.023,NA()))</f>
      </c>
      <c r="K354">
        <f>IF($A354="",NA(),IF($C354="Deckbuilder",$B354,NA()))</f>
      </c>
      <c r="L354">
        <f>IF($A354="",NA(),IF($C354="Deckbuilder",3+$F354*0.023,NA()))</f>
      </c>
      <c r="M354">
        <f>IF($A354="",NA(),IF($C354="Traditional",$B354,NA()))</f>
      </c>
      <c r="N354">
        <f>IF($A354="",NA(),IF($C354="Traditional",4+$F354*0.023,NA()))</f>
      </c>
      <c r="O354">
        <f>IF($A354="","",$D354+ROW()/1000000)</f>
      </c>
      <c r="P354" t="str">
        <f>IF(OR($A354="",INDEX(games!$H:$H,ROW())=""),"",INDEX(games!$H:$H,ROW()))</f>
      </c>
      <c r="Q354">
        <f>IF(OR($A354="",$P354&lt;&gt;"Yes"),"",$D354+ROW()/1000000)</f>
      </c>
      <c r="T354">
        <f>IF($Y354="","",INDEX($B$2:$B$1500,$Y354))</f>
      </c>
      <c r="U354">
        <f>IF($Z354="","",INDEX($B$2:$B$1500,$Z354))</f>
      </c>
      <c r="V354">
        <f>IF(OR($T354="",$U354=""),"",$U354-$T354)</f>
      </c>
      <c r="W354" t="str">
        <f>IF(TRIM(INDEX(connections!$A:$A,ROW()))="","",TRIM(INDEX(connections!$A:$A,ROW())))</f>
      </c>
      <c r="X354" t="str">
        <f>IF($W354="","",TRIM(INDEX(connections!$B:$B,ROW())))</f>
      </c>
      <c r="Y354">
        <f>IF($W354="","",IFERROR(MATCH($W354,$A$2:$A$1500,0),""))</f>
      </c>
      <c r="Z354">
        <f>IF($X354="","",IFERROR(MATCH($X354,$A$2:$A$1500,0),""))</f>
      </c>
      <c r="AA354" t="str">
        <f>IF($Y354="","",INDEX($P$2:$P$1500,$Y354))</f>
      </c>
      <c r="AB354" t="str">
        <f>IF($Z354="","",INDEX($P$2:$P$1500,$Z354))</f>
      </c>
      <c r="AC354">
        <f>IF(AND($AA354="Yes",$AB354="Yes"),1,"")</f>
      </c>
      <c r="AD354">
        <f>IF(OR($Y354="",$Z354=""),"",IF(INDEX($C$2:$C$1500,$Y354)=INDEX($C$2:$C$1500,$Z354),0,1))</f>
      </c>
      <c r="AE354">
        <f>IF($AC354&lt;&gt;1,"",IF(AND(INDEX($AG$2:$AG$1500,$Y354)=1,INDEX($AG$2:$AG$1500,$Z354)=1),1,""))</f>
      </c>
      <c r="AG354">
        <f>IF($A354="","",COUNTIFS($W$2:$W$2500,$A354,$AB$2:$AB$2500,"Yes")+COUNTIFS($X$2:$X$2500,$A354,$AA$2:$AA$2500,"Yes"))</f>
      </c>
      <c r="AH354" t="str">
        <f>IF(OR($P354&lt;&gt;"Yes",N($AG354)=0),"",IF(AND($AG354=1,COUNTIFS($W$2:$W$2500,$A354,$AE$2:$AE$2500,1)+COUNTIFS($X$2:$X$2500,$A354,$AE$2:$AE$2500,1)&gt;0),"","Yes"))</f>
      </c>
      <c r="AI354">
        <f>IF($AH354="Yes",$AG354,"")</f>
      </c>
      <c r="AJ354">
        <f>IF($AI354="","",$AI354+ROW()/1000000)</f>
      </c>
      <c r="AK354">
        <f>IF(OR($A354="",$P354="Yes",N($AG354)=0),"",$AG354+ROW()/1000000)</f>
      </c>
      <c r="AL354" t="str">
        <f>IF($A354="","",INDEX(games!$J:$J,ROW())&amp;"")</f>
      </c>
    </row>
    <row r="355">
      <c r="A355" t="str">
        <f>IF(TRIM(INDEX(games!$A:$A,ROW()))="","",TRIM(INDEX(games!$A:$A,ROW())))</f>
      </c>
      <c r="B355">
        <f>IF(OR($A355="",INDEX(games!$B:$B,ROW())=""),"",INDEX(games!$B:$B,ROW()))</f>
      </c>
      <c r="C355" t="str">
        <f>IF(OR($A355="",INDEX(games!$C:$C,ROW())=""),"",INDEX(games!$C:$C,ROW()))</f>
      </c>
      <c r="D355">
        <f>IF($A355="","",COUNTIF($W$2:$W$2500,$A355)+COUNTIF($X$2:$X$2500,$A355))</f>
      </c>
      <c r="E355">
        <f>IF($A355="","",IFERROR(MATCH($C355,$R$2:$R$5,0),0))</f>
      </c>
      <c r="F355">
        <f>IF($A355="","",MOD(ROW(),34))</f>
      </c>
      <c r="G355">
        <f>IF($A355="",NA(),IF($C355="Action",$B355,NA()))</f>
      </c>
      <c r="H355">
        <f>IF($A355="",NA(),IF($C355="Action",1+$F355*0.023,NA()))</f>
      </c>
      <c r="I355">
        <f>IF($A355="",NA(),IF($C355="Strategy",$B355,NA()))</f>
      </c>
      <c r="J355">
        <f>IF($A355="",NA(),IF($C355="Strategy",2+$F355*0.023,NA()))</f>
      </c>
      <c r="K355">
        <f>IF($A355="",NA(),IF($C355="Deckbuilder",$B355,NA()))</f>
      </c>
      <c r="L355">
        <f>IF($A355="",NA(),IF($C355="Deckbuilder",3+$F355*0.023,NA()))</f>
      </c>
      <c r="M355">
        <f>IF($A355="",NA(),IF($C355="Traditional",$B355,NA()))</f>
      </c>
      <c r="N355">
        <f>IF($A355="",NA(),IF($C355="Traditional",4+$F355*0.023,NA()))</f>
      </c>
      <c r="O355">
        <f>IF($A355="","",$D355+ROW()/1000000)</f>
      </c>
      <c r="P355" t="str">
        <f>IF(OR($A355="",INDEX(games!$H:$H,ROW())=""),"",INDEX(games!$H:$H,ROW()))</f>
      </c>
      <c r="Q355">
        <f>IF(OR($A355="",$P355&lt;&gt;"Yes"),"",$D355+ROW()/1000000)</f>
      </c>
      <c r="T355">
        <f>IF($Y355="","",INDEX($B$2:$B$1500,$Y355))</f>
      </c>
      <c r="U355">
        <f>IF($Z355="","",INDEX($B$2:$B$1500,$Z355))</f>
      </c>
      <c r="V355">
        <f>IF(OR($T355="",$U355=""),"",$U355-$T355)</f>
      </c>
      <c r="W355" t="str">
        <f>IF(TRIM(INDEX(connections!$A:$A,ROW()))="","",TRIM(INDEX(connections!$A:$A,ROW())))</f>
      </c>
      <c r="X355" t="str">
        <f>IF($W355="","",TRIM(INDEX(connections!$B:$B,ROW())))</f>
      </c>
      <c r="Y355">
        <f>IF($W355="","",IFERROR(MATCH($W355,$A$2:$A$1500,0),""))</f>
      </c>
      <c r="Z355">
        <f>IF($X355="","",IFERROR(MATCH($X355,$A$2:$A$1500,0),""))</f>
      </c>
      <c r="AA355" t="str">
        <f>IF($Y355="","",INDEX($P$2:$P$1500,$Y355))</f>
      </c>
      <c r="AB355" t="str">
        <f>IF($Z355="","",INDEX($P$2:$P$1500,$Z355))</f>
      </c>
      <c r="AC355">
        <f>IF(AND($AA355="Yes",$AB355="Yes"),1,"")</f>
      </c>
      <c r="AD355">
        <f>IF(OR($Y355="",$Z355=""),"",IF(INDEX($C$2:$C$1500,$Y355)=INDEX($C$2:$C$1500,$Z355),0,1))</f>
      </c>
      <c r="AE355">
        <f>IF($AC355&lt;&gt;1,"",IF(AND(INDEX($AG$2:$AG$1500,$Y355)=1,INDEX($AG$2:$AG$1500,$Z355)=1),1,""))</f>
      </c>
      <c r="AG355">
        <f>IF($A355="","",COUNTIFS($W$2:$W$2500,$A355,$AB$2:$AB$2500,"Yes")+COUNTIFS($X$2:$X$2500,$A355,$AA$2:$AA$2500,"Yes"))</f>
      </c>
      <c r="AH355" t="str">
        <f>IF(OR($P355&lt;&gt;"Yes",N($AG355)=0),"",IF(AND($AG355=1,COUNTIFS($W$2:$W$2500,$A355,$AE$2:$AE$2500,1)+COUNTIFS($X$2:$X$2500,$A355,$AE$2:$AE$2500,1)&gt;0),"","Yes"))</f>
      </c>
      <c r="AI355">
        <f>IF($AH355="Yes",$AG355,"")</f>
      </c>
      <c r="AJ355">
        <f>IF($AI355="","",$AI355+ROW()/1000000)</f>
      </c>
      <c r="AK355">
        <f>IF(OR($A355="",$P355="Yes",N($AG355)=0),"",$AG355+ROW()/1000000)</f>
      </c>
      <c r="AL355" t="str">
        <f>IF($A355="","",INDEX(games!$J:$J,ROW())&amp;"")</f>
      </c>
    </row>
    <row r="356">
      <c r="A356" t="str">
        <f>IF(TRIM(INDEX(games!$A:$A,ROW()))="","",TRIM(INDEX(games!$A:$A,ROW())))</f>
      </c>
      <c r="B356">
        <f>IF(OR($A356="",INDEX(games!$B:$B,ROW())=""),"",INDEX(games!$B:$B,ROW()))</f>
      </c>
      <c r="C356" t="str">
        <f>IF(OR($A356="",INDEX(games!$C:$C,ROW())=""),"",INDEX(games!$C:$C,ROW()))</f>
      </c>
      <c r="D356">
        <f>IF($A356="","",COUNTIF($W$2:$W$2500,$A356)+COUNTIF($X$2:$X$2500,$A356))</f>
      </c>
      <c r="E356">
        <f>IF($A356="","",IFERROR(MATCH($C356,$R$2:$R$5,0),0))</f>
      </c>
      <c r="F356">
        <f>IF($A356="","",MOD(ROW(),34))</f>
      </c>
      <c r="G356">
        <f>IF($A356="",NA(),IF($C356="Action",$B356,NA()))</f>
      </c>
      <c r="H356">
        <f>IF($A356="",NA(),IF($C356="Action",1+$F356*0.023,NA()))</f>
      </c>
      <c r="I356">
        <f>IF($A356="",NA(),IF($C356="Strategy",$B356,NA()))</f>
      </c>
      <c r="J356">
        <f>IF($A356="",NA(),IF($C356="Strategy",2+$F356*0.023,NA()))</f>
      </c>
      <c r="K356">
        <f>IF($A356="",NA(),IF($C356="Deckbuilder",$B356,NA()))</f>
      </c>
      <c r="L356">
        <f>IF($A356="",NA(),IF($C356="Deckbuilder",3+$F356*0.023,NA()))</f>
      </c>
      <c r="M356">
        <f>IF($A356="",NA(),IF($C356="Traditional",$B356,NA()))</f>
      </c>
      <c r="N356">
        <f>IF($A356="",NA(),IF($C356="Traditional",4+$F356*0.023,NA()))</f>
      </c>
      <c r="O356">
        <f>IF($A356="","",$D356+ROW()/1000000)</f>
      </c>
      <c r="P356" t="str">
        <f>IF(OR($A356="",INDEX(games!$H:$H,ROW())=""),"",INDEX(games!$H:$H,ROW()))</f>
      </c>
      <c r="Q356">
        <f>IF(OR($A356="",$P356&lt;&gt;"Yes"),"",$D356+ROW()/1000000)</f>
      </c>
      <c r="T356">
        <f>IF($Y356="","",INDEX($B$2:$B$1500,$Y356))</f>
      </c>
      <c r="U356">
        <f>IF($Z356="","",INDEX($B$2:$B$1500,$Z356))</f>
      </c>
      <c r="V356">
        <f>IF(OR($T356="",$U356=""),"",$U356-$T356)</f>
      </c>
      <c r="W356" t="str">
        <f>IF(TRIM(INDEX(connections!$A:$A,ROW()))="","",TRIM(INDEX(connections!$A:$A,ROW())))</f>
      </c>
      <c r="X356" t="str">
        <f>IF($W356="","",TRIM(INDEX(connections!$B:$B,ROW())))</f>
      </c>
      <c r="Y356">
        <f>IF($W356="","",IFERROR(MATCH($W356,$A$2:$A$1500,0),""))</f>
      </c>
      <c r="Z356">
        <f>IF($X356="","",IFERROR(MATCH($X356,$A$2:$A$1500,0),""))</f>
      </c>
      <c r="AA356" t="str">
        <f>IF($Y356="","",INDEX($P$2:$P$1500,$Y356))</f>
      </c>
      <c r="AB356" t="str">
        <f>IF($Z356="","",INDEX($P$2:$P$1500,$Z356))</f>
      </c>
      <c r="AC356">
        <f>IF(AND($AA356="Yes",$AB356="Yes"),1,"")</f>
      </c>
      <c r="AD356">
        <f>IF(OR($Y356="",$Z356=""),"",IF(INDEX($C$2:$C$1500,$Y356)=INDEX($C$2:$C$1500,$Z356),0,1))</f>
      </c>
      <c r="AE356">
        <f>IF($AC356&lt;&gt;1,"",IF(AND(INDEX($AG$2:$AG$1500,$Y356)=1,INDEX($AG$2:$AG$1500,$Z356)=1),1,""))</f>
      </c>
      <c r="AG356">
        <f>IF($A356="","",COUNTIFS($W$2:$W$2500,$A356,$AB$2:$AB$2500,"Yes")+COUNTIFS($X$2:$X$2500,$A356,$AA$2:$AA$2500,"Yes"))</f>
      </c>
      <c r="AH356" t="str">
        <f>IF(OR($P356&lt;&gt;"Yes",N($AG356)=0),"",IF(AND($AG356=1,COUNTIFS($W$2:$W$2500,$A356,$AE$2:$AE$2500,1)+COUNTIFS($X$2:$X$2500,$A356,$AE$2:$AE$2500,1)&gt;0),"","Yes"))</f>
      </c>
      <c r="AI356">
        <f>IF($AH356="Yes",$AG356,"")</f>
      </c>
      <c r="AJ356">
        <f>IF($AI356="","",$AI356+ROW()/1000000)</f>
      </c>
      <c r="AK356">
        <f>IF(OR($A356="",$P356="Yes",N($AG356)=0),"",$AG356+ROW()/1000000)</f>
      </c>
      <c r="AL356" t="str">
        <f>IF($A356="","",INDEX(games!$J:$J,ROW())&amp;"")</f>
      </c>
    </row>
    <row r="357">
      <c r="A357" t="str">
        <f>IF(TRIM(INDEX(games!$A:$A,ROW()))="","",TRIM(INDEX(games!$A:$A,ROW())))</f>
      </c>
      <c r="B357">
        <f>IF(OR($A357="",INDEX(games!$B:$B,ROW())=""),"",INDEX(games!$B:$B,ROW()))</f>
      </c>
      <c r="C357" t="str">
        <f>IF(OR($A357="",INDEX(games!$C:$C,ROW())=""),"",INDEX(games!$C:$C,ROW()))</f>
      </c>
      <c r="D357">
        <f>IF($A357="","",COUNTIF($W$2:$W$2500,$A357)+COUNTIF($X$2:$X$2500,$A357))</f>
      </c>
      <c r="E357">
        <f>IF($A357="","",IFERROR(MATCH($C357,$R$2:$R$5,0),0))</f>
      </c>
      <c r="F357">
        <f>IF($A357="","",MOD(ROW(),34))</f>
      </c>
      <c r="G357">
        <f>IF($A357="",NA(),IF($C357="Action",$B357,NA()))</f>
      </c>
      <c r="H357">
        <f>IF($A357="",NA(),IF($C357="Action",1+$F357*0.023,NA()))</f>
      </c>
      <c r="I357">
        <f>IF($A357="",NA(),IF($C357="Strategy",$B357,NA()))</f>
      </c>
      <c r="J357">
        <f>IF($A357="",NA(),IF($C357="Strategy",2+$F357*0.023,NA()))</f>
      </c>
      <c r="K357">
        <f>IF($A357="",NA(),IF($C357="Deckbuilder",$B357,NA()))</f>
      </c>
      <c r="L357">
        <f>IF($A357="",NA(),IF($C357="Deckbuilder",3+$F357*0.023,NA()))</f>
      </c>
      <c r="M357">
        <f>IF($A357="",NA(),IF($C357="Traditional",$B357,NA()))</f>
      </c>
      <c r="N357">
        <f>IF($A357="",NA(),IF($C357="Traditional",4+$F357*0.023,NA()))</f>
      </c>
      <c r="O357">
        <f>IF($A357="","",$D357+ROW()/1000000)</f>
      </c>
      <c r="P357" t="str">
        <f>IF(OR($A357="",INDEX(games!$H:$H,ROW())=""),"",INDEX(games!$H:$H,ROW()))</f>
      </c>
      <c r="Q357">
        <f>IF(OR($A357="",$P357&lt;&gt;"Yes"),"",$D357+ROW()/1000000)</f>
      </c>
      <c r="T357">
        <f>IF($Y357="","",INDEX($B$2:$B$1500,$Y357))</f>
      </c>
      <c r="U357">
        <f>IF($Z357="","",INDEX($B$2:$B$1500,$Z357))</f>
      </c>
      <c r="V357">
        <f>IF(OR($T357="",$U357=""),"",$U357-$T357)</f>
      </c>
      <c r="W357" t="str">
        <f>IF(TRIM(INDEX(connections!$A:$A,ROW()))="","",TRIM(INDEX(connections!$A:$A,ROW())))</f>
      </c>
      <c r="X357" t="str">
        <f>IF($W357="","",TRIM(INDEX(connections!$B:$B,ROW())))</f>
      </c>
      <c r="Y357">
        <f>IF($W357="","",IFERROR(MATCH($W357,$A$2:$A$1500,0),""))</f>
      </c>
      <c r="Z357">
        <f>IF($X357="","",IFERROR(MATCH($X357,$A$2:$A$1500,0),""))</f>
      </c>
      <c r="AA357" t="str">
        <f>IF($Y357="","",INDEX($P$2:$P$1500,$Y357))</f>
      </c>
      <c r="AB357" t="str">
        <f>IF($Z357="","",INDEX($P$2:$P$1500,$Z357))</f>
      </c>
      <c r="AC357">
        <f>IF(AND($AA357="Yes",$AB357="Yes"),1,"")</f>
      </c>
      <c r="AD357">
        <f>IF(OR($Y357="",$Z357=""),"",IF(INDEX($C$2:$C$1500,$Y357)=INDEX($C$2:$C$1500,$Z357),0,1))</f>
      </c>
      <c r="AE357">
        <f>IF($AC357&lt;&gt;1,"",IF(AND(INDEX($AG$2:$AG$1500,$Y357)=1,INDEX($AG$2:$AG$1500,$Z357)=1),1,""))</f>
      </c>
      <c r="AG357">
        <f>IF($A357="","",COUNTIFS($W$2:$W$2500,$A357,$AB$2:$AB$2500,"Yes")+COUNTIFS($X$2:$X$2500,$A357,$AA$2:$AA$2500,"Yes"))</f>
      </c>
      <c r="AH357" t="str">
        <f>IF(OR($P357&lt;&gt;"Yes",N($AG357)=0),"",IF(AND($AG357=1,COUNTIFS($W$2:$W$2500,$A357,$AE$2:$AE$2500,1)+COUNTIFS($X$2:$X$2500,$A357,$AE$2:$AE$2500,1)&gt;0),"","Yes"))</f>
      </c>
      <c r="AI357">
        <f>IF($AH357="Yes",$AG357,"")</f>
      </c>
      <c r="AJ357">
        <f>IF($AI357="","",$AI357+ROW()/1000000)</f>
      </c>
      <c r="AK357">
        <f>IF(OR($A357="",$P357="Yes",N($AG357)=0),"",$AG357+ROW()/1000000)</f>
      </c>
      <c r="AL357" t="str">
        <f>IF($A357="","",INDEX(games!$J:$J,ROW())&amp;"")</f>
      </c>
    </row>
    <row r="358">
      <c r="A358" t="str">
        <f>IF(TRIM(INDEX(games!$A:$A,ROW()))="","",TRIM(INDEX(games!$A:$A,ROW())))</f>
      </c>
      <c r="B358">
        <f>IF(OR($A358="",INDEX(games!$B:$B,ROW())=""),"",INDEX(games!$B:$B,ROW()))</f>
      </c>
      <c r="C358" t="str">
        <f>IF(OR($A358="",INDEX(games!$C:$C,ROW())=""),"",INDEX(games!$C:$C,ROW()))</f>
      </c>
      <c r="D358">
        <f>IF($A358="","",COUNTIF($W$2:$W$2500,$A358)+COUNTIF($X$2:$X$2500,$A358))</f>
      </c>
      <c r="E358">
        <f>IF($A358="","",IFERROR(MATCH($C358,$R$2:$R$5,0),0))</f>
      </c>
      <c r="F358">
        <f>IF($A358="","",MOD(ROW(),34))</f>
      </c>
      <c r="G358">
        <f>IF($A358="",NA(),IF($C358="Action",$B358,NA()))</f>
      </c>
      <c r="H358">
        <f>IF($A358="",NA(),IF($C358="Action",1+$F358*0.023,NA()))</f>
      </c>
      <c r="I358">
        <f>IF($A358="",NA(),IF($C358="Strategy",$B358,NA()))</f>
      </c>
      <c r="J358">
        <f>IF($A358="",NA(),IF($C358="Strategy",2+$F358*0.023,NA()))</f>
      </c>
      <c r="K358">
        <f>IF($A358="",NA(),IF($C358="Deckbuilder",$B358,NA()))</f>
      </c>
      <c r="L358">
        <f>IF($A358="",NA(),IF($C358="Deckbuilder",3+$F358*0.023,NA()))</f>
      </c>
      <c r="M358">
        <f>IF($A358="",NA(),IF($C358="Traditional",$B358,NA()))</f>
      </c>
      <c r="N358">
        <f>IF($A358="",NA(),IF($C358="Traditional",4+$F358*0.023,NA()))</f>
      </c>
      <c r="O358">
        <f>IF($A358="","",$D358+ROW()/1000000)</f>
      </c>
      <c r="P358" t="str">
        <f>IF(OR($A358="",INDEX(games!$H:$H,ROW())=""),"",INDEX(games!$H:$H,ROW()))</f>
      </c>
      <c r="Q358">
        <f>IF(OR($A358="",$P358&lt;&gt;"Yes"),"",$D358+ROW()/1000000)</f>
      </c>
      <c r="T358">
        <f>IF($Y358="","",INDEX($B$2:$B$1500,$Y358))</f>
      </c>
      <c r="U358">
        <f>IF($Z358="","",INDEX($B$2:$B$1500,$Z358))</f>
      </c>
      <c r="V358">
        <f>IF(OR($T358="",$U358=""),"",$U358-$T358)</f>
      </c>
      <c r="W358" t="str">
        <f>IF(TRIM(INDEX(connections!$A:$A,ROW()))="","",TRIM(INDEX(connections!$A:$A,ROW())))</f>
      </c>
      <c r="X358" t="str">
        <f>IF($W358="","",TRIM(INDEX(connections!$B:$B,ROW())))</f>
      </c>
      <c r="Y358">
        <f>IF($W358="","",IFERROR(MATCH($W358,$A$2:$A$1500,0),""))</f>
      </c>
      <c r="Z358">
        <f>IF($X358="","",IFERROR(MATCH($X358,$A$2:$A$1500,0),""))</f>
      </c>
      <c r="AA358" t="str">
        <f>IF($Y358="","",INDEX($P$2:$P$1500,$Y358))</f>
      </c>
      <c r="AB358" t="str">
        <f>IF($Z358="","",INDEX($P$2:$P$1500,$Z358))</f>
      </c>
      <c r="AC358">
        <f>IF(AND($AA358="Yes",$AB358="Yes"),1,"")</f>
      </c>
      <c r="AD358">
        <f>IF(OR($Y358="",$Z358=""),"",IF(INDEX($C$2:$C$1500,$Y358)=INDEX($C$2:$C$1500,$Z358),0,1))</f>
      </c>
      <c r="AE358">
        <f>IF($AC358&lt;&gt;1,"",IF(AND(INDEX($AG$2:$AG$1500,$Y358)=1,INDEX($AG$2:$AG$1500,$Z358)=1),1,""))</f>
      </c>
      <c r="AG358">
        <f>IF($A358="","",COUNTIFS($W$2:$W$2500,$A358,$AB$2:$AB$2500,"Yes")+COUNTIFS($X$2:$X$2500,$A358,$AA$2:$AA$2500,"Yes"))</f>
      </c>
      <c r="AH358" t="str">
        <f>IF(OR($P358&lt;&gt;"Yes",N($AG358)=0),"",IF(AND($AG358=1,COUNTIFS($W$2:$W$2500,$A358,$AE$2:$AE$2500,1)+COUNTIFS($X$2:$X$2500,$A358,$AE$2:$AE$2500,1)&gt;0),"","Yes"))</f>
      </c>
      <c r="AI358">
        <f>IF($AH358="Yes",$AG358,"")</f>
      </c>
      <c r="AJ358">
        <f>IF($AI358="","",$AI358+ROW()/1000000)</f>
      </c>
      <c r="AK358">
        <f>IF(OR($A358="",$P358="Yes",N($AG358)=0),"",$AG358+ROW()/1000000)</f>
      </c>
      <c r="AL358" t="str">
        <f>IF($A358="","",INDEX(games!$J:$J,ROW())&amp;"")</f>
      </c>
    </row>
    <row r="359">
      <c r="A359" t="str">
        <f>IF(TRIM(INDEX(games!$A:$A,ROW()))="","",TRIM(INDEX(games!$A:$A,ROW())))</f>
      </c>
      <c r="B359">
        <f>IF(OR($A359="",INDEX(games!$B:$B,ROW())=""),"",INDEX(games!$B:$B,ROW()))</f>
      </c>
      <c r="C359" t="str">
        <f>IF(OR($A359="",INDEX(games!$C:$C,ROW())=""),"",INDEX(games!$C:$C,ROW()))</f>
      </c>
      <c r="D359">
        <f>IF($A359="","",COUNTIF($W$2:$W$2500,$A359)+COUNTIF($X$2:$X$2500,$A359))</f>
      </c>
      <c r="E359">
        <f>IF($A359="","",IFERROR(MATCH($C359,$R$2:$R$5,0),0))</f>
      </c>
      <c r="F359">
        <f>IF($A359="","",MOD(ROW(),34))</f>
      </c>
      <c r="G359">
        <f>IF($A359="",NA(),IF($C359="Action",$B359,NA()))</f>
      </c>
      <c r="H359">
        <f>IF($A359="",NA(),IF($C359="Action",1+$F359*0.023,NA()))</f>
      </c>
      <c r="I359">
        <f>IF($A359="",NA(),IF($C359="Strategy",$B359,NA()))</f>
      </c>
      <c r="J359">
        <f>IF($A359="",NA(),IF($C359="Strategy",2+$F359*0.023,NA()))</f>
      </c>
      <c r="K359">
        <f>IF($A359="",NA(),IF($C359="Deckbuilder",$B359,NA()))</f>
      </c>
      <c r="L359">
        <f>IF($A359="",NA(),IF($C359="Deckbuilder",3+$F359*0.023,NA()))</f>
      </c>
      <c r="M359">
        <f>IF($A359="",NA(),IF($C359="Traditional",$B359,NA()))</f>
      </c>
      <c r="N359">
        <f>IF($A359="",NA(),IF($C359="Traditional",4+$F359*0.023,NA()))</f>
      </c>
      <c r="O359">
        <f>IF($A359="","",$D359+ROW()/1000000)</f>
      </c>
      <c r="P359" t="str">
        <f>IF(OR($A359="",INDEX(games!$H:$H,ROW())=""),"",INDEX(games!$H:$H,ROW()))</f>
      </c>
      <c r="Q359">
        <f>IF(OR($A359="",$P359&lt;&gt;"Yes"),"",$D359+ROW()/1000000)</f>
      </c>
      <c r="T359">
        <f>IF($Y359="","",INDEX($B$2:$B$1500,$Y359))</f>
      </c>
      <c r="U359">
        <f>IF($Z359="","",INDEX($B$2:$B$1500,$Z359))</f>
      </c>
      <c r="V359">
        <f>IF(OR($T359="",$U359=""),"",$U359-$T359)</f>
      </c>
      <c r="W359" t="str">
        <f>IF(TRIM(INDEX(connections!$A:$A,ROW()))="","",TRIM(INDEX(connections!$A:$A,ROW())))</f>
      </c>
      <c r="X359" t="str">
        <f>IF($W359="","",TRIM(INDEX(connections!$B:$B,ROW())))</f>
      </c>
      <c r="Y359">
        <f>IF($W359="","",IFERROR(MATCH($W359,$A$2:$A$1500,0),""))</f>
      </c>
      <c r="Z359">
        <f>IF($X359="","",IFERROR(MATCH($X359,$A$2:$A$1500,0),""))</f>
      </c>
      <c r="AA359" t="str">
        <f>IF($Y359="","",INDEX($P$2:$P$1500,$Y359))</f>
      </c>
      <c r="AB359" t="str">
        <f>IF($Z359="","",INDEX($P$2:$P$1500,$Z359))</f>
      </c>
      <c r="AC359">
        <f>IF(AND($AA359="Yes",$AB359="Yes"),1,"")</f>
      </c>
      <c r="AD359">
        <f>IF(OR($Y359="",$Z359=""),"",IF(INDEX($C$2:$C$1500,$Y359)=INDEX($C$2:$C$1500,$Z359),0,1))</f>
      </c>
      <c r="AE359">
        <f>IF($AC359&lt;&gt;1,"",IF(AND(INDEX($AG$2:$AG$1500,$Y359)=1,INDEX($AG$2:$AG$1500,$Z359)=1),1,""))</f>
      </c>
      <c r="AG359">
        <f>IF($A359="","",COUNTIFS($W$2:$W$2500,$A359,$AB$2:$AB$2500,"Yes")+COUNTIFS($X$2:$X$2500,$A359,$AA$2:$AA$2500,"Yes"))</f>
      </c>
      <c r="AH359" t="str">
        <f>IF(OR($P359&lt;&gt;"Yes",N($AG359)=0),"",IF(AND($AG359=1,COUNTIFS($W$2:$W$2500,$A359,$AE$2:$AE$2500,1)+COUNTIFS($X$2:$X$2500,$A359,$AE$2:$AE$2500,1)&gt;0),"","Yes"))</f>
      </c>
      <c r="AI359">
        <f>IF($AH359="Yes",$AG359,"")</f>
      </c>
      <c r="AJ359">
        <f>IF($AI359="","",$AI359+ROW()/1000000)</f>
      </c>
      <c r="AK359">
        <f>IF(OR($A359="",$P359="Yes",N($AG359)=0),"",$AG359+ROW()/1000000)</f>
      </c>
      <c r="AL359" t="str">
        <f>IF($A359="","",INDEX(games!$J:$J,ROW())&amp;"")</f>
      </c>
    </row>
    <row r="360">
      <c r="A360" t="str">
        <f>IF(TRIM(INDEX(games!$A:$A,ROW()))="","",TRIM(INDEX(games!$A:$A,ROW())))</f>
      </c>
      <c r="B360">
        <f>IF(OR($A360="",INDEX(games!$B:$B,ROW())=""),"",INDEX(games!$B:$B,ROW()))</f>
      </c>
      <c r="C360" t="str">
        <f>IF(OR($A360="",INDEX(games!$C:$C,ROW())=""),"",INDEX(games!$C:$C,ROW()))</f>
      </c>
      <c r="D360">
        <f>IF($A360="","",COUNTIF($W$2:$W$2500,$A360)+COUNTIF($X$2:$X$2500,$A360))</f>
      </c>
      <c r="E360">
        <f>IF($A360="","",IFERROR(MATCH($C360,$R$2:$R$5,0),0))</f>
      </c>
      <c r="F360">
        <f>IF($A360="","",MOD(ROW(),34))</f>
      </c>
      <c r="G360">
        <f>IF($A360="",NA(),IF($C360="Action",$B360,NA()))</f>
      </c>
      <c r="H360">
        <f>IF($A360="",NA(),IF($C360="Action",1+$F360*0.023,NA()))</f>
      </c>
      <c r="I360">
        <f>IF($A360="",NA(),IF($C360="Strategy",$B360,NA()))</f>
      </c>
      <c r="J360">
        <f>IF($A360="",NA(),IF($C360="Strategy",2+$F360*0.023,NA()))</f>
      </c>
      <c r="K360">
        <f>IF($A360="",NA(),IF($C360="Deckbuilder",$B360,NA()))</f>
      </c>
      <c r="L360">
        <f>IF($A360="",NA(),IF($C360="Deckbuilder",3+$F360*0.023,NA()))</f>
      </c>
      <c r="M360">
        <f>IF($A360="",NA(),IF($C360="Traditional",$B360,NA()))</f>
      </c>
      <c r="N360">
        <f>IF($A360="",NA(),IF($C360="Traditional",4+$F360*0.023,NA()))</f>
      </c>
      <c r="O360">
        <f>IF($A360="","",$D360+ROW()/1000000)</f>
      </c>
      <c r="P360" t="str">
        <f>IF(OR($A360="",INDEX(games!$H:$H,ROW())=""),"",INDEX(games!$H:$H,ROW()))</f>
      </c>
      <c r="Q360">
        <f>IF(OR($A360="",$P360&lt;&gt;"Yes"),"",$D360+ROW()/1000000)</f>
      </c>
      <c r="T360">
        <f>IF($Y360="","",INDEX($B$2:$B$1500,$Y360))</f>
      </c>
      <c r="U360">
        <f>IF($Z360="","",INDEX($B$2:$B$1500,$Z360))</f>
      </c>
      <c r="V360">
        <f>IF(OR($T360="",$U360=""),"",$U360-$T360)</f>
      </c>
      <c r="W360" t="str">
        <f>IF(TRIM(INDEX(connections!$A:$A,ROW()))="","",TRIM(INDEX(connections!$A:$A,ROW())))</f>
      </c>
      <c r="X360" t="str">
        <f>IF($W360="","",TRIM(INDEX(connections!$B:$B,ROW())))</f>
      </c>
      <c r="Y360">
        <f>IF($W360="","",IFERROR(MATCH($W360,$A$2:$A$1500,0),""))</f>
      </c>
      <c r="Z360">
        <f>IF($X360="","",IFERROR(MATCH($X360,$A$2:$A$1500,0),""))</f>
      </c>
      <c r="AA360" t="str">
        <f>IF($Y360="","",INDEX($P$2:$P$1500,$Y360))</f>
      </c>
      <c r="AB360" t="str">
        <f>IF($Z360="","",INDEX($P$2:$P$1500,$Z360))</f>
      </c>
      <c r="AC360">
        <f>IF(AND($AA360="Yes",$AB360="Yes"),1,"")</f>
      </c>
      <c r="AD360">
        <f>IF(OR($Y360="",$Z360=""),"",IF(INDEX($C$2:$C$1500,$Y360)=INDEX($C$2:$C$1500,$Z360),0,1))</f>
      </c>
      <c r="AE360">
        <f>IF($AC360&lt;&gt;1,"",IF(AND(INDEX($AG$2:$AG$1500,$Y360)=1,INDEX($AG$2:$AG$1500,$Z360)=1),1,""))</f>
      </c>
      <c r="AG360">
        <f>IF($A360="","",COUNTIFS($W$2:$W$2500,$A360,$AB$2:$AB$2500,"Yes")+COUNTIFS($X$2:$X$2500,$A360,$AA$2:$AA$2500,"Yes"))</f>
      </c>
      <c r="AH360" t="str">
        <f>IF(OR($P360&lt;&gt;"Yes",N($AG360)=0),"",IF(AND($AG360=1,COUNTIFS($W$2:$W$2500,$A360,$AE$2:$AE$2500,1)+COUNTIFS($X$2:$X$2500,$A360,$AE$2:$AE$2500,1)&gt;0),"","Yes"))</f>
      </c>
      <c r="AI360">
        <f>IF($AH360="Yes",$AG360,"")</f>
      </c>
      <c r="AJ360">
        <f>IF($AI360="","",$AI360+ROW()/1000000)</f>
      </c>
      <c r="AK360">
        <f>IF(OR($A360="",$P360="Yes",N($AG360)=0),"",$AG360+ROW()/1000000)</f>
      </c>
      <c r="AL360" t="str">
        <f>IF($A360="","",INDEX(games!$J:$J,ROW())&amp;"")</f>
      </c>
    </row>
    <row r="361">
      <c r="A361" t="str">
        <f>IF(TRIM(INDEX(games!$A:$A,ROW()))="","",TRIM(INDEX(games!$A:$A,ROW())))</f>
      </c>
      <c r="B361">
        <f>IF(OR($A361="",INDEX(games!$B:$B,ROW())=""),"",INDEX(games!$B:$B,ROW()))</f>
      </c>
      <c r="C361" t="str">
        <f>IF(OR($A361="",INDEX(games!$C:$C,ROW())=""),"",INDEX(games!$C:$C,ROW()))</f>
      </c>
      <c r="D361">
        <f>IF($A361="","",COUNTIF($W$2:$W$2500,$A361)+COUNTIF($X$2:$X$2500,$A361))</f>
      </c>
      <c r="E361">
        <f>IF($A361="","",IFERROR(MATCH($C361,$R$2:$R$5,0),0))</f>
      </c>
      <c r="F361">
        <f>IF($A361="","",MOD(ROW(),34))</f>
      </c>
      <c r="G361">
        <f>IF($A361="",NA(),IF($C361="Action",$B361,NA()))</f>
      </c>
      <c r="H361">
        <f>IF($A361="",NA(),IF($C361="Action",1+$F361*0.023,NA()))</f>
      </c>
      <c r="I361">
        <f>IF($A361="",NA(),IF($C361="Strategy",$B361,NA()))</f>
      </c>
      <c r="J361">
        <f>IF($A361="",NA(),IF($C361="Strategy",2+$F361*0.023,NA()))</f>
      </c>
      <c r="K361">
        <f>IF($A361="",NA(),IF($C361="Deckbuilder",$B361,NA()))</f>
      </c>
      <c r="L361">
        <f>IF($A361="",NA(),IF($C361="Deckbuilder",3+$F361*0.023,NA()))</f>
      </c>
      <c r="M361">
        <f>IF($A361="",NA(),IF($C361="Traditional",$B361,NA()))</f>
      </c>
      <c r="N361">
        <f>IF($A361="",NA(),IF($C361="Traditional",4+$F361*0.023,NA()))</f>
      </c>
      <c r="O361">
        <f>IF($A361="","",$D361+ROW()/1000000)</f>
      </c>
      <c r="P361" t="str">
        <f>IF(OR($A361="",INDEX(games!$H:$H,ROW())=""),"",INDEX(games!$H:$H,ROW()))</f>
      </c>
      <c r="Q361">
        <f>IF(OR($A361="",$P361&lt;&gt;"Yes"),"",$D361+ROW()/1000000)</f>
      </c>
      <c r="T361">
        <f>IF($Y361="","",INDEX($B$2:$B$1500,$Y361))</f>
      </c>
      <c r="U361">
        <f>IF($Z361="","",INDEX($B$2:$B$1500,$Z361))</f>
      </c>
      <c r="V361">
        <f>IF(OR($T361="",$U361=""),"",$U361-$T361)</f>
      </c>
      <c r="W361" t="str">
        <f>IF(TRIM(INDEX(connections!$A:$A,ROW()))="","",TRIM(INDEX(connections!$A:$A,ROW())))</f>
      </c>
      <c r="X361" t="str">
        <f>IF($W361="","",TRIM(INDEX(connections!$B:$B,ROW())))</f>
      </c>
      <c r="Y361">
        <f>IF($W361="","",IFERROR(MATCH($W361,$A$2:$A$1500,0),""))</f>
      </c>
      <c r="Z361">
        <f>IF($X361="","",IFERROR(MATCH($X361,$A$2:$A$1500,0),""))</f>
      </c>
      <c r="AA361" t="str">
        <f>IF($Y361="","",INDEX($P$2:$P$1500,$Y361))</f>
      </c>
      <c r="AB361" t="str">
        <f>IF($Z361="","",INDEX($P$2:$P$1500,$Z361))</f>
      </c>
      <c r="AC361">
        <f>IF(AND($AA361="Yes",$AB361="Yes"),1,"")</f>
      </c>
      <c r="AD361">
        <f>IF(OR($Y361="",$Z361=""),"",IF(INDEX($C$2:$C$1500,$Y361)=INDEX($C$2:$C$1500,$Z361),0,1))</f>
      </c>
      <c r="AE361">
        <f>IF($AC361&lt;&gt;1,"",IF(AND(INDEX($AG$2:$AG$1500,$Y361)=1,INDEX($AG$2:$AG$1500,$Z361)=1),1,""))</f>
      </c>
      <c r="AG361">
        <f>IF($A361="","",COUNTIFS($W$2:$W$2500,$A361,$AB$2:$AB$2500,"Yes")+COUNTIFS($X$2:$X$2500,$A361,$AA$2:$AA$2500,"Yes"))</f>
      </c>
      <c r="AH361" t="str">
        <f>IF(OR($P361&lt;&gt;"Yes",N($AG361)=0),"",IF(AND($AG361=1,COUNTIFS($W$2:$W$2500,$A361,$AE$2:$AE$2500,1)+COUNTIFS($X$2:$X$2500,$A361,$AE$2:$AE$2500,1)&gt;0),"","Yes"))</f>
      </c>
      <c r="AI361">
        <f>IF($AH361="Yes",$AG361,"")</f>
      </c>
      <c r="AJ361">
        <f>IF($AI361="","",$AI361+ROW()/1000000)</f>
      </c>
      <c r="AK361">
        <f>IF(OR($A361="",$P361="Yes",N($AG361)=0),"",$AG361+ROW()/1000000)</f>
      </c>
      <c r="AL361" t="str">
        <f>IF($A361="","",INDEX(games!$J:$J,ROW())&amp;"")</f>
      </c>
    </row>
    <row r="362">
      <c r="A362" t="str">
        <f>IF(TRIM(INDEX(games!$A:$A,ROW()))="","",TRIM(INDEX(games!$A:$A,ROW())))</f>
      </c>
      <c r="B362">
        <f>IF(OR($A362="",INDEX(games!$B:$B,ROW())=""),"",INDEX(games!$B:$B,ROW()))</f>
      </c>
      <c r="C362" t="str">
        <f>IF(OR($A362="",INDEX(games!$C:$C,ROW())=""),"",INDEX(games!$C:$C,ROW()))</f>
      </c>
      <c r="D362">
        <f>IF($A362="","",COUNTIF($W$2:$W$2500,$A362)+COUNTIF($X$2:$X$2500,$A362))</f>
      </c>
      <c r="E362">
        <f>IF($A362="","",IFERROR(MATCH($C362,$R$2:$R$5,0),0))</f>
      </c>
      <c r="F362">
        <f>IF($A362="","",MOD(ROW(),34))</f>
      </c>
      <c r="G362">
        <f>IF($A362="",NA(),IF($C362="Action",$B362,NA()))</f>
      </c>
      <c r="H362">
        <f>IF($A362="",NA(),IF($C362="Action",1+$F362*0.023,NA()))</f>
      </c>
      <c r="I362">
        <f>IF($A362="",NA(),IF($C362="Strategy",$B362,NA()))</f>
      </c>
      <c r="J362">
        <f>IF($A362="",NA(),IF($C362="Strategy",2+$F362*0.023,NA()))</f>
      </c>
      <c r="K362">
        <f>IF($A362="",NA(),IF($C362="Deckbuilder",$B362,NA()))</f>
      </c>
      <c r="L362">
        <f>IF($A362="",NA(),IF($C362="Deckbuilder",3+$F362*0.023,NA()))</f>
      </c>
      <c r="M362">
        <f>IF($A362="",NA(),IF($C362="Traditional",$B362,NA()))</f>
      </c>
      <c r="N362">
        <f>IF($A362="",NA(),IF($C362="Traditional",4+$F362*0.023,NA()))</f>
      </c>
      <c r="O362">
        <f>IF($A362="","",$D362+ROW()/1000000)</f>
      </c>
      <c r="P362" t="str">
        <f>IF(OR($A362="",INDEX(games!$H:$H,ROW())=""),"",INDEX(games!$H:$H,ROW()))</f>
      </c>
      <c r="Q362">
        <f>IF(OR($A362="",$P362&lt;&gt;"Yes"),"",$D362+ROW()/1000000)</f>
      </c>
      <c r="T362">
        <f>IF($Y362="","",INDEX($B$2:$B$1500,$Y362))</f>
      </c>
      <c r="U362">
        <f>IF($Z362="","",INDEX($B$2:$B$1500,$Z362))</f>
      </c>
      <c r="V362">
        <f>IF(OR($T362="",$U362=""),"",$U362-$T362)</f>
      </c>
      <c r="W362" t="str">
        <f>IF(TRIM(INDEX(connections!$A:$A,ROW()))="","",TRIM(INDEX(connections!$A:$A,ROW())))</f>
      </c>
      <c r="X362" t="str">
        <f>IF($W362="","",TRIM(INDEX(connections!$B:$B,ROW())))</f>
      </c>
      <c r="Y362">
        <f>IF($W362="","",IFERROR(MATCH($W362,$A$2:$A$1500,0),""))</f>
      </c>
      <c r="Z362">
        <f>IF($X362="","",IFERROR(MATCH($X362,$A$2:$A$1500,0),""))</f>
      </c>
      <c r="AA362" t="str">
        <f>IF($Y362="","",INDEX($P$2:$P$1500,$Y362))</f>
      </c>
      <c r="AB362" t="str">
        <f>IF($Z362="","",INDEX($P$2:$P$1500,$Z362))</f>
      </c>
      <c r="AC362">
        <f>IF(AND($AA362="Yes",$AB362="Yes"),1,"")</f>
      </c>
      <c r="AD362">
        <f>IF(OR($Y362="",$Z362=""),"",IF(INDEX($C$2:$C$1500,$Y362)=INDEX($C$2:$C$1500,$Z362),0,1))</f>
      </c>
      <c r="AE362">
        <f>IF($AC362&lt;&gt;1,"",IF(AND(INDEX($AG$2:$AG$1500,$Y362)=1,INDEX($AG$2:$AG$1500,$Z362)=1),1,""))</f>
      </c>
      <c r="AG362">
        <f>IF($A362="","",COUNTIFS($W$2:$W$2500,$A362,$AB$2:$AB$2500,"Yes")+COUNTIFS($X$2:$X$2500,$A362,$AA$2:$AA$2500,"Yes"))</f>
      </c>
      <c r="AH362" t="str">
        <f>IF(OR($P362&lt;&gt;"Yes",N($AG362)=0),"",IF(AND($AG362=1,COUNTIFS($W$2:$W$2500,$A362,$AE$2:$AE$2500,1)+COUNTIFS($X$2:$X$2500,$A362,$AE$2:$AE$2500,1)&gt;0),"","Yes"))</f>
      </c>
      <c r="AI362">
        <f>IF($AH362="Yes",$AG362,"")</f>
      </c>
      <c r="AJ362">
        <f>IF($AI362="","",$AI362+ROW()/1000000)</f>
      </c>
      <c r="AK362">
        <f>IF(OR($A362="",$P362="Yes",N($AG362)=0),"",$AG362+ROW()/1000000)</f>
      </c>
      <c r="AL362" t="str">
        <f>IF($A362="","",INDEX(games!$J:$J,ROW())&amp;"")</f>
      </c>
    </row>
    <row r="363">
      <c r="A363" t="str">
        <f>IF(TRIM(INDEX(games!$A:$A,ROW()))="","",TRIM(INDEX(games!$A:$A,ROW())))</f>
      </c>
      <c r="B363">
        <f>IF(OR($A363="",INDEX(games!$B:$B,ROW())=""),"",INDEX(games!$B:$B,ROW()))</f>
      </c>
      <c r="C363" t="str">
        <f>IF(OR($A363="",INDEX(games!$C:$C,ROW())=""),"",INDEX(games!$C:$C,ROW()))</f>
      </c>
      <c r="D363">
        <f>IF($A363="","",COUNTIF($W$2:$W$2500,$A363)+COUNTIF($X$2:$X$2500,$A363))</f>
      </c>
      <c r="E363">
        <f>IF($A363="","",IFERROR(MATCH($C363,$R$2:$R$5,0),0))</f>
      </c>
      <c r="F363">
        <f>IF($A363="","",MOD(ROW(),34))</f>
      </c>
      <c r="G363">
        <f>IF($A363="",NA(),IF($C363="Action",$B363,NA()))</f>
      </c>
      <c r="H363">
        <f>IF($A363="",NA(),IF($C363="Action",1+$F363*0.023,NA()))</f>
      </c>
      <c r="I363">
        <f>IF($A363="",NA(),IF($C363="Strategy",$B363,NA()))</f>
      </c>
      <c r="J363">
        <f>IF($A363="",NA(),IF($C363="Strategy",2+$F363*0.023,NA()))</f>
      </c>
      <c r="K363">
        <f>IF($A363="",NA(),IF($C363="Deckbuilder",$B363,NA()))</f>
      </c>
      <c r="L363">
        <f>IF($A363="",NA(),IF($C363="Deckbuilder",3+$F363*0.023,NA()))</f>
      </c>
      <c r="M363">
        <f>IF($A363="",NA(),IF($C363="Traditional",$B363,NA()))</f>
      </c>
      <c r="N363">
        <f>IF($A363="",NA(),IF($C363="Traditional",4+$F363*0.023,NA()))</f>
      </c>
      <c r="O363">
        <f>IF($A363="","",$D363+ROW()/1000000)</f>
      </c>
      <c r="P363" t="str">
        <f>IF(OR($A363="",INDEX(games!$H:$H,ROW())=""),"",INDEX(games!$H:$H,ROW()))</f>
      </c>
      <c r="Q363">
        <f>IF(OR($A363="",$P363&lt;&gt;"Yes"),"",$D363+ROW()/1000000)</f>
      </c>
      <c r="T363">
        <f>IF($Y363="","",INDEX($B$2:$B$1500,$Y363))</f>
      </c>
      <c r="U363">
        <f>IF($Z363="","",INDEX($B$2:$B$1500,$Z363))</f>
      </c>
      <c r="V363">
        <f>IF(OR($T363="",$U363=""),"",$U363-$T363)</f>
      </c>
      <c r="W363" t="str">
        <f>IF(TRIM(INDEX(connections!$A:$A,ROW()))="","",TRIM(INDEX(connections!$A:$A,ROW())))</f>
      </c>
      <c r="X363" t="str">
        <f>IF($W363="","",TRIM(INDEX(connections!$B:$B,ROW())))</f>
      </c>
      <c r="Y363">
        <f>IF($W363="","",IFERROR(MATCH($W363,$A$2:$A$1500,0),""))</f>
      </c>
      <c r="Z363">
        <f>IF($X363="","",IFERROR(MATCH($X363,$A$2:$A$1500,0),""))</f>
      </c>
      <c r="AA363" t="str">
        <f>IF($Y363="","",INDEX($P$2:$P$1500,$Y363))</f>
      </c>
      <c r="AB363" t="str">
        <f>IF($Z363="","",INDEX($P$2:$P$1500,$Z363))</f>
      </c>
      <c r="AC363">
        <f>IF(AND($AA363="Yes",$AB363="Yes"),1,"")</f>
      </c>
      <c r="AD363">
        <f>IF(OR($Y363="",$Z363=""),"",IF(INDEX($C$2:$C$1500,$Y363)=INDEX($C$2:$C$1500,$Z363),0,1))</f>
      </c>
      <c r="AE363">
        <f>IF($AC363&lt;&gt;1,"",IF(AND(INDEX($AG$2:$AG$1500,$Y363)=1,INDEX($AG$2:$AG$1500,$Z363)=1),1,""))</f>
      </c>
      <c r="AG363">
        <f>IF($A363="","",COUNTIFS($W$2:$W$2500,$A363,$AB$2:$AB$2500,"Yes")+COUNTIFS($X$2:$X$2500,$A363,$AA$2:$AA$2500,"Yes"))</f>
      </c>
      <c r="AH363" t="str">
        <f>IF(OR($P363&lt;&gt;"Yes",N($AG363)=0),"",IF(AND($AG363=1,COUNTIFS($W$2:$W$2500,$A363,$AE$2:$AE$2500,1)+COUNTIFS($X$2:$X$2500,$A363,$AE$2:$AE$2500,1)&gt;0),"","Yes"))</f>
      </c>
      <c r="AI363">
        <f>IF($AH363="Yes",$AG363,"")</f>
      </c>
      <c r="AJ363">
        <f>IF($AI363="","",$AI363+ROW()/1000000)</f>
      </c>
      <c r="AK363">
        <f>IF(OR($A363="",$P363="Yes",N($AG363)=0),"",$AG363+ROW()/1000000)</f>
      </c>
      <c r="AL363" t="str">
        <f>IF($A363="","",INDEX(games!$J:$J,ROW())&amp;"")</f>
      </c>
    </row>
    <row r="364">
      <c r="A364" t="str">
        <f>IF(TRIM(INDEX(games!$A:$A,ROW()))="","",TRIM(INDEX(games!$A:$A,ROW())))</f>
      </c>
      <c r="B364">
        <f>IF(OR($A364="",INDEX(games!$B:$B,ROW())=""),"",INDEX(games!$B:$B,ROW()))</f>
      </c>
      <c r="C364" t="str">
        <f>IF(OR($A364="",INDEX(games!$C:$C,ROW())=""),"",INDEX(games!$C:$C,ROW()))</f>
      </c>
      <c r="D364">
        <f>IF($A364="","",COUNTIF($W$2:$W$2500,$A364)+COUNTIF($X$2:$X$2500,$A364))</f>
      </c>
      <c r="E364">
        <f>IF($A364="","",IFERROR(MATCH($C364,$R$2:$R$5,0),0))</f>
      </c>
      <c r="F364">
        <f>IF($A364="","",MOD(ROW(),34))</f>
      </c>
      <c r="G364">
        <f>IF($A364="",NA(),IF($C364="Action",$B364,NA()))</f>
      </c>
      <c r="H364">
        <f>IF($A364="",NA(),IF($C364="Action",1+$F364*0.023,NA()))</f>
      </c>
      <c r="I364">
        <f>IF($A364="",NA(),IF($C364="Strategy",$B364,NA()))</f>
      </c>
      <c r="J364">
        <f>IF($A364="",NA(),IF($C364="Strategy",2+$F364*0.023,NA()))</f>
      </c>
      <c r="K364">
        <f>IF($A364="",NA(),IF($C364="Deckbuilder",$B364,NA()))</f>
      </c>
      <c r="L364">
        <f>IF($A364="",NA(),IF($C364="Deckbuilder",3+$F364*0.023,NA()))</f>
      </c>
      <c r="M364">
        <f>IF($A364="",NA(),IF($C364="Traditional",$B364,NA()))</f>
      </c>
      <c r="N364">
        <f>IF($A364="",NA(),IF($C364="Traditional",4+$F364*0.023,NA()))</f>
      </c>
      <c r="O364">
        <f>IF($A364="","",$D364+ROW()/1000000)</f>
      </c>
      <c r="P364" t="str">
        <f>IF(OR($A364="",INDEX(games!$H:$H,ROW())=""),"",INDEX(games!$H:$H,ROW()))</f>
      </c>
      <c r="Q364">
        <f>IF(OR($A364="",$P364&lt;&gt;"Yes"),"",$D364+ROW()/1000000)</f>
      </c>
      <c r="T364">
        <f>IF($Y364="","",INDEX($B$2:$B$1500,$Y364))</f>
      </c>
      <c r="U364">
        <f>IF($Z364="","",INDEX($B$2:$B$1500,$Z364))</f>
      </c>
      <c r="V364">
        <f>IF(OR($T364="",$U364=""),"",$U364-$T364)</f>
      </c>
      <c r="W364" t="str">
        <f>IF(TRIM(INDEX(connections!$A:$A,ROW()))="","",TRIM(INDEX(connections!$A:$A,ROW())))</f>
      </c>
      <c r="X364" t="str">
        <f>IF($W364="","",TRIM(INDEX(connections!$B:$B,ROW())))</f>
      </c>
      <c r="Y364">
        <f>IF($W364="","",IFERROR(MATCH($W364,$A$2:$A$1500,0),""))</f>
      </c>
      <c r="Z364">
        <f>IF($X364="","",IFERROR(MATCH($X364,$A$2:$A$1500,0),""))</f>
      </c>
      <c r="AA364" t="str">
        <f>IF($Y364="","",INDEX($P$2:$P$1500,$Y364))</f>
      </c>
      <c r="AB364" t="str">
        <f>IF($Z364="","",INDEX($P$2:$P$1500,$Z364))</f>
      </c>
      <c r="AC364">
        <f>IF(AND($AA364="Yes",$AB364="Yes"),1,"")</f>
      </c>
      <c r="AD364">
        <f>IF(OR($Y364="",$Z364=""),"",IF(INDEX($C$2:$C$1500,$Y364)=INDEX($C$2:$C$1500,$Z364),0,1))</f>
      </c>
      <c r="AE364">
        <f>IF($AC364&lt;&gt;1,"",IF(AND(INDEX($AG$2:$AG$1500,$Y364)=1,INDEX($AG$2:$AG$1500,$Z364)=1),1,""))</f>
      </c>
      <c r="AG364">
        <f>IF($A364="","",COUNTIFS($W$2:$W$2500,$A364,$AB$2:$AB$2500,"Yes")+COUNTIFS($X$2:$X$2500,$A364,$AA$2:$AA$2500,"Yes"))</f>
      </c>
      <c r="AH364" t="str">
        <f>IF(OR($P364&lt;&gt;"Yes",N($AG364)=0),"",IF(AND($AG364=1,COUNTIFS($W$2:$W$2500,$A364,$AE$2:$AE$2500,1)+COUNTIFS($X$2:$X$2500,$A364,$AE$2:$AE$2500,1)&gt;0),"","Yes"))</f>
      </c>
      <c r="AI364">
        <f>IF($AH364="Yes",$AG364,"")</f>
      </c>
      <c r="AJ364">
        <f>IF($AI364="","",$AI364+ROW()/1000000)</f>
      </c>
      <c r="AK364">
        <f>IF(OR($A364="",$P364="Yes",N($AG364)=0),"",$AG364+ROW()/1000000)</f>
      </c>
      <c r="AL364" t="str">
        <f>IF($A364="","",INDEX(games!$J:$J,ROW())&amp;"")</f>
      </c>
    </row>
    <row r="365">
      <c r="A365" t="str">
        <f>IF(TRIM(INDEX(games!$A:$A,ROW()))="","",TRIM(INDEX(games!$A:$A,ROW())))</f>
      </c>
      <c r="B365">
        <f>IF(OR($A365="",INDEX(games!$B:$B,ROW())=""),"",INDEX(games!$B:$B,ROW()))</f>
      </c>
      <c r="C365" t="str">
        <f>IF(OR($A365="",INDEX(games!$C:$C,ROW())=""),"",INDEX(games!$C:$C,ROW()))</f>
      </c>
      <c r="D365">
        <f>IF($A365="","",COUNTIF($W$2:$W$2500,$A365)+COUNTIF($X$2:$X$2500,$A365))</f>
      </c>
      <c r="E365">
        <f>IF($A365="","",IFERROR(MATCH($C365,$R$2:$R$5,0),0))</f>
      </c>
      <c r="F365">
        <f>IF($A365="","",MOD(ROW(),34))</f>
      </c>
      <c r="G365">
        <f>IF($A365="",NA(),IF($C365="Action",$B365,NA()))</f>
      </c>
      <c r="H365">
        <f>IF($A365="",NA(),IF($C365="Action",1+$F365*0.023,NA()))</f>
      </c>
      <c r="I365">
        <f>IF($A365="",NA(),IF($C365="Strategy",$B365,NA()))</f>
      </c>
      <c r="J365">
        <f>IF($A365="",NA(),IF($C365="Strategy",2+$F365*0.023,NA()))</f>
      </c>
      <c r="K365">
        <f>IF($A365="",NA(),IF($C365="Deckbuilder",$B365,NA()))</f>
      </c>
      <c r="L365">
        <f>IF($A365="",NA(),IF($C365="Deckbuilder",3+$F365*0.023,NA()))</f>
      </c>
      <c r="M365">
        <f>IF($A365="",NA(),IF($C365="Traditional",$B365,NA()))</f>
      </c>
      <c r="N365">
        <f>IF($A365="",NA(),IF($C365="Traditional",4+$F365*0.023,NA()))</f>
      </c>
      <c r="O365">
        <f>IF($A365="","",$D365+ROW()/1000000)</f>
      </c>
      <c r="P365" t="str">
        <f>IF(OR($A365="",INDEX(games!$H:$H,ROW())=""),"",INDEX(games!$H:$H,ROW()))</f>
      </c>
      <c r="Q365">
        <f>IF(OR($A365="",$P365&lt;&gt;"Yes"),"",$D365+ROW()/1000000)</f>
      </c>
      <c r="T365">
        <f>IF($Y365="","",INDEX($B$2:$B$1500,$Y365))</f>
      </c>
      <c r="U365">
        <f>IF($Z365="","",INDEX($B$2:$B$1500,$Z365))</f>
      </c>
      <c r="V365">
        <f>IF(OR($T365="",$U365=""),"",$U365-$T365)</f>
      </c>
      <c r="W365" t="str">
        <f>IF(TRIM(INDEX(connections!$A:$A,ROW()))="","",TRIM(INDEX(connections!$A:$A,ROW())))</f>
      </c>
      <c r="X365" t="str">
        <f>IF($W365="","",TRIM(INDEX(connections!$B:$B,ROW())))</f>
      </c>
      <c r="Y365">
        <f>IF($W365="","",IFERROR(MATCH($W365,$A$2:$A$1500,0),""))</f>
      </c>
      <c r="Z365">
        <f>IF($X365="","",IFERROR(MATCH($X365,$A$2:$A$1500,0),""))</f>
      </c>
      <c r="AA365" t="str">
        <f>IF($Y365="","",INDEX($P$2:$P$1500,$Y365))</f>
      </c>
      <c r="AB365" t="str">
        <f>IF($Z365="","",INDEX($P$2:$P$1500,$Z365))</f>
      </c>
      <c r="AC365">
        <f>IF(AND($AA365="Yes",$AB365="Yes"),1,"")</f>
      </c>
      <c r="AD365">
        <f>IF(OR($Y365="",$Z365=""),"",IF(INDEX($C$2:$C$1500,$Y365)=INDEX($C$2:$C$1500,$Z365),0,1))</f>
      </c>
      <c r="AE365">
        <f>IF($AC365&lt;&gt;1,"",IF(AND(INDEX($AG$2:$AG$1500,$Y365)=1,INDEX($AG$2:$AG$1500,$Z365)=1),1,""))</f>
      </c>
      <c r="AG365">
        <f>IF($A365="","",COUNTIFS($W$2:$W$2500,$A365,$AB$2:$AB$2500,"Yes")+COUNTIFS($X$2:$X$2500,$A365,$AA$2:$AA$2500,"Yes"))</f>
      </c>
      <c r="AH365" t="str">
        <f>IF(OR($P365&lt;&gt;"Yes",N($AG365)=0),"",IF(AND($AG365=1,COUNTIFS($W$2:$W$2500,$A365,$AE$2:$AE$2500,1)+COUNTIFS($X$2:$X$2500,$A365,$AE$2:$AE$2500,1)&gt;0),"","Yes"))</f>
      </c>
      <c r="AI365">
        <f>IF($AH365="Yes",$AG365,"")</f>
      </c>
      <c r="AJ365">
        <f>IF($AI365="","",$AI365+ROW()/1000000)</f>
      </c>
      <c r="AK365">
        <f>IF(OR($A365="",$P365="Yes",N($AG365)=0),"",$AG365+ROW()/1000000)</f>
      </c>
      <c r="AL365" t="str">
        <f>IF($A365="","",INDEX(games!$J:$J,ROW())&amp;"")</f>
      </c>
    </row>
    <row r="366">
      <c r="A366" t="str">
        <f>IF(TRIM(INDEX(games!$A:$A,ROW()))="","",TRIM(INDEX(games!$A:$A,ROW())))</f>
      </c>
      <c r="B366">
        <f>IF(OR($A366="",INDEX(games!$B:$B,ROW())=""),"",INDEX(games!$B:$B,ROW()))</f>
      </c>
      <c r="C366" t="str">
        <f>IF(OR($A366="",INDEX(games!$C:$C,ROW())=""),"",INDEX(games!$C:$C,ROW()))</f>
      </c>
      <c r="D366">
        <f>IF($A366="","",COUNTIF($W$2:$W$2500,$A366)+COUNTIF($X$2:$X$2500,$A366))</f>
      </c>
      <c r="E366">
        <f>IF($A366="","",IFERROR(MATCH($C366,$R$2:$R$5,0),0))</f>
      </c>
      <c r="F366">
        <f>IF($A366="","",MOD(ROW(),34))</f>
      </c>
      <c r="G366">
        <f>IF($A366="",NA(),IF($C366="Action",$B366,NA()))</f>
      </c>
      <c r="H366">
        <f>IF($A366="",NA(),IF($C366="Action",1+$F366*0.023,NA()))</f>
      </c>
      <c r="I366">
        <f>IF($A366="",NA(),IF($C366="Strategy",$B366,NA()))</f>
      </c>
      <c r="J366">
        <f>IF($A366="",NA(),IF($C366="Strategy",2+$F366*0.023,NA()))</f>
      </c>
      <c r="K366">
        <f>IF($A366="",NA(),IF($C366="Deckbuilder",$B366,NA()))</f>
      </c>
      <c r="L366">
        <f>IF($A366="",NA(),IF($C366="Deckbuilder",3+$F366*0.023,NA()))</f>
      </c>
      <c r="M366">
        <f>IF($A366="",NA(),IF($C366="Traditional",$B366,NA()))</f>
      </c>
      <c r="N366">
        <f>IF($A366="",NA(),IF($C366="Traditional",4+$F366*0.023,NA()))</f>
      </c>
      <c r="O366">
        <f>IF($A366="","",$D366+ROW()/1000000)</f>
      </c>
      <c r="P366" t="str">
        <f>IF(OR($A366="",INDEX(games!$H:$H,ROW())=""),"",INDEX(games!$H:$H,ROW()))</f>
      </c>
      <c r="Q366">
        <f>IF(OR($A366="",$P366&lt;&gt;"Yes"),"",$D366+ROW()/1000000)</f>
      </c>
      <c r="T366">
        <f>IF($Y366="","",INDEX($B$2:$B$1500,$Y366))</f>
      </c>
      <c r="U366">
        <f>IF($Z366="","",INDEX($B$2:$B$1500,$Z366))</f>
      </c>
      <c r="V366">
        <f>IF(OR($T366="",$U366=""),"",$U366-$T366)</f>
      </c>
      <c r="W366" t="str">
        <f>IF(TRIM(INDEX(connections!$A:$A,ROW()))="","",TRIM(INDEX(connections!$A:$A,ROW())))</f>
      </c>
      <c r="X366" t="str">
        <f>IF($W366="","",TRIM(INDEX(connections!$B:$B,ROW())))</f>
      </c>
      <c r="Y366">
        <f>IF($W366="","",IFERROR(MATCH($W366,$A$2:$A$1500,0),""))</f>
      </c>
      <c r="Z366">
        <f>IF($X366="","",IFERROR(MATCH($X366,$A$2:$A$1500,0),""))</f>
      </c>
      <c r="AA366" t="str">
        <f>IF($Y366="","",INDEX($P$2:$P$1500,$Y366))</f>
      </c>
      <c r="AB366" t="str">
        <f>IF($Z366="","",INDEX($P$2:$P$1500,$Z366))</f>
      </c>
      <c r="AC366">
        <f>IF(AND($AA366="Yes",$AB366="Yes"),1,"")</f>
      </c>
      <c r="AD366">
        <f>IF(OR($Y366="",$Z366=""),"",IF(INDEX($C$2:$C$1500,$Y366)=INDEX($C$2:$C$1500,$Z366),0,1))</f>
      </c>
      <c r="AE366">
        <f>IF($AC366&lt;&gt;1,"",IF(AND(INDEX($AG$2:$AG$1500,$Y366)=1,INDEX($AG$2:$AG$1500,$Z366)=1),1,""))</f>
      </c>
      <c r="AG366">
        <f>IF($A366="","",COUNTIFS($W$2:$W$2500,$A366,$AB$2:$AB$2500,"Yes")+COUNTIFS($X$2:$X$2500,$A366,$AA$2:$AA$2500,"Yes"))</f>
      </c>
      <c r="AH366" t="str">
        <f>IF(OR($P366&lt;&gt;"Yes",N($AG366)=0),"",IF(AND($AG366=1,COUNTIFS($W$2:$W$2500,$A366,$AE$2:$AE$2500,1)+COUNTIFS($X$2:$X$2500,$A366,$AE$2:$AE$2500,1)&gt;0),"","Yes"))</f>
      </c>
      <c r="AI366">
        <f>IF($AH366="Yes",$AG366,"")</f>
      </c>
      <c r="AJ366">
        <f>IF($AI366="","",$AI366+ROW()/1000000)</f>
      </c>
      <c r="AK366">
        <f>IF(OR($A366="",$P366="Yes",N($AG366)=0),"",$AG366+ROW()/1000000)</f>
      </c>
      <c r="AL366" t="str">
        <f>IF($A366="","",INDEX(games!$J:$J,ROW())&amp;"")</f>
      </c>
    </row>
    <row r="367">
      <c r="A367" t="str">
        <f>IF(TRIM(INDEX(games!$A:$A,ROW()))="","",TRIM(INDEX(games!$A:$A,ROW())))</f>
      </c>
      <c r="B367">
        <f>IF(OR($A367="",INDEX(games!$B:$B,ROW())=""),"",INDEX(games!$B:$B,ROW()))</f>
      </c>
      <c r="C367" t="str">
        <f>IF(OR($A367="",INDEX(games!$C:$C,ROW())=""),"",INDEX(games!$C:$C,ROW()))</f>
      </c>
      <c r="D367">
        <f>IF($A367="","",COUNTIF($W$2:$W$2500,$A367)+COUNTIF($X$2:$X$2500,$A367))</f>
      </c>
      <c r="E367">
        <f>IF($A367="","",IFERROR(MATCH($C367,$R$2:$R$5,0),0))</f>
      </c>
      <c r="F367">
        <f>IF($A367="","",MOD(ROW(),34))</f>
      </c>
      <c r="G367">
        <f>IF($A367="",NA(),IF($C367="Action",$B367,NA()))</f>
      </c>
      <c r="H367">
        <f>IF($A367="",NA(),IF($C367="Action",1+$F367*0.023,NA()))</f>
      </c>
      <c r="I367">
        <f>IF($A367="",NA(),IF($C367="Strategy",$B367,NA()))</f>
      </c>
      <c r="J367">
        <f>IF($A367="",NA(),IF($C367="Strategy",2+$F367*0.023,NA()))</f>
      </c>
      <c r="K367">
        <f>IF($A367="",NA(),IF($C367="Deckbuilder",$B367,NA()))</f>
      </c>
      <c r="L367">
        <f>IF($A367="",NA(),IF($C367="Deckbuilder",3+$F367*0.023,NA()))</f>
      </c>
      <c r="M367">
        <f>IF($A367="",NA(),IF($C367="Traditional",$B367,NA()))</f>
      </c>
      <c r="N367">
        <f>IF($A367="",NA(),IF($C367="Traditional",4+$F367*0.023,NA()))</f>
      </c>
      <c r="O367">
        <f>IF($A367="","",$D367+ROW()/1000000)</f>
      </c>
      <c r="P367" t="str">
        <f>IF(OR($A367="",INDEX(games!$H:$H,ROW())=""),"",INDEX(games!$H:$H,ROW()))</f>
      </c>
      <c r="Q367">
        <f>IF(OR($A367="",$P367&lt;&gt;"Yes"),"",$D367+ROW()/1000000)</f>
      </c>
      <c r="T367">
        <f>IF($Y367="","",INDEX($B$2:$B$1500,$Y367))</f>
      </c>
      <c r="U367">
        <f>IF($Z367="","",INDEX($B$2:$B$1500,$Z367))</f>
      </c>
      <c r="V367">
        <f>IF(OR($T367="",$U367=""),"",$U367-$T367)</f>
      </c>
      <c r="W367" t="str">
        <f>IF(TRIM(INDEX(connections!$A:$A,ROW()))="","",TRIM(INDEX(connections!$A:$A,ROW())))</f>
      </c>
      <c r="X367" t="str">
        <f>IF($W367="","",TRIM(INDEX(connections!$B:$B,ROW())))</f>
      </c>
      <c r="Y367">
        <f>IF($W367="","",IFERROR(MATCH($W367,$A$2:$A$1500,0),""))</f>
      </c>
      <c r="Z367">
        <f>IF($X367="","",IFERROR(MATCH($X367,$A$2:$A$1500,0),""))</f>
      </c>
      <c r="AA367" t="str">
        <f>IF($Y367="","",INDEX($P$2:$P$1500,$Y367))</f>
      </c>
      <c r="AB367" t="str">
        <f>IF($Z367="","",INDEX($P$2:$P$1500,$Z367))</f>
      </c>
      <c r="AC367">
        <f>IF(AND($AA367="Yes",$AB367="Yes"),1,"")</f>
      </c>
      <c r="AD367">
        <f>IF(OR($Y367="",$Z367=""),"",IF(INDEX($C$2:$C$1500,$Y367)=INDEX($C$2:$C$1500,$Z367),0,1))</f>
      </c>
      <c r="AE367">
        <f>IF($AC367&lt;&gt;1,"",IF(AND(INDEX($AG$2:$AG$1500,$Y367)=1,INDEX($AG$2:$AG$1500,$Z367)=1),1,""))</f>
      </c>
      <c r="AG367">
        <f>IF($A367="","",COUNTIFS($W$2:$W$2500,$A367,$AB$2:$AB$2500,"Yes")+COUNTIFS($X$2:$X$2500,$A367,$AA$2:$AA$2500,"Yes"))</f>
      </c>
      <c r="AH367" t="str">
        <f>IF(OR($P367&lt;&gt;"Yes",N($AG367)=0),"",IF(AND($AG367=1,COUNTIFS($W$2:$W$2500,$A367,$AE$2:$AE$2500,1)+COUNTIFS($X$2:$X$2500,$A367,$AE$2:$AE$2500,1)&gt;0),"","Yes"))</f>
      </c>
      <c r="AI367">
        <f>IF($AH367="Yes",$AG367,"")</f>
      </c>
      <c r="AJ367">
        <f>IF($AI367="","",$AI367+ROW()/1000000)</f>
      </c>
      <c r="AK367">
        <f>IF(OR($A367="",$P367="Yes",N($AG367)=0),"",$AG367+ROW()/1000000)</f>
      </c>
      <c r="AL367" t="str">
        <f>IF($A367="","",INDEX(games!$J:$J,ROW())&amp;"")</f>
      </c>
    </row>
    <row r="368">
      <c r="A368" t="str">
        <f>IF(TRIM(INDEX(games!$A:$A,ROW()))="","",TRIM(INDEX(games!$A:$A,ROW())))</f>
      </c>
      <c r="B368">
        <f>IF(OR($A368="",INDEX(games!$B:$B,ROW())=""),"",INDEX(games!$B:$B,ROW()))</f>
      </c>
      <c r="C368" t="str">
        <f>IF(OR($A368="",INDEX(games!$C:$C,ROW())=""),"",INDEX(games!$C:$C,ROW()))</f>
      </c>
      <c r="D368">
        <f>IF($A368="","",COUNTIF($W$2:$W$2500,$A368)+COUNTIF($X$2:$X$2500,$A368))</f>
      </c>
      <c r="E368">
        <f>IF($A368="","",IFERROR(MATCH($C368,$R$2:$R$5,0),0))</f>
      </c>
      <c r="F368">
        <f>IF($A368="","",MOD(ROW(),34))</f>
      </c>
      <c r="G368">
        <f>IF($A368="",NA(),IF($C368="Action",$B368,NA()))</f>
      </c>
      <c r="H368">
        <f>IF($A368="",NA(),IF($C368="Action",1+$F368*0.023,NA()))</f>
      </c>
      <c r="I368">
        <f>IF($A368="",NA(),IF($C368="Strategy",$B368,NA()))</f>
      </c>
      <c r="J368">
        <f>IF($A368="",NA(),IF($C368="Strategy",2+$F368*0.023,NA()))</f>
      </c>
      <c r="K368">
        <f>IF($A368="",NA(),IF($C368="Deckbuilder",$B368,NA()))</f>
      </c>
      <c r="L368">
        <f>IF($A368="",NA(),IF($C368="Deckbuilder",3+$F368*0.023,NA()))</f>
      </c>
      <c r="M368">
        <f>IF($A368="",NA(),IF($C368="Traditional",$B368,NA()))</f>
      </c>
      <c r="N368">
        <f>IF($A368="",NA(),IF($C368="Traditional",4+$F368*0.023,NA()))</f>
      </c>
      <c r="O368">
        <f>IF($A368="","",$D368+ROW()/1000000)</f>
      </c>
      <c r="P368" t="str">
        <f>IF(OR($A368="",INDEX(games!$H:$H,ROW())=""),"",INDEX(games!$H:$H,ROW()))</f>
      </c>
      <c r="Q368">
        <f>IF(OR($A368="",$P368&lt;&gt;"Yes"),"",$D368+ROW()/1000000)</f>
      </c>
      <c r="T368">
        <f>IF($Y368="","",INDEX($B$2:$B$1500,$Y368))</f>
      </c>
      <c r="U368">
        <f>IF($Z368="","",INDEX($B$2:$B$1500,$Z368))</f>
      </c>
      <c r="V368">
        <f>IF(OR($T368="",$U368=""),"",$U368-$T368)</f>
      </c>
      <c r="W368" t="str">
        <f>IF(TRIM(INDEX(connections!$A:$A,ROW()))="","",TRIM(INDEX(connections!$A:$A,ROW())))</f>
      </c>
      <c r="X368" t="str">
        <f>IF($W368="","",TRIM(INDEX(connections!$B:$B,ROW())))</f>
      </c>
      <c r="Y368">
        <f>IF($W368="","",IFERROR(MATCH($W368,$A$2:$A$1500,0),""))</f>
      </c>
      <c r="Z368">
        <f>IF($X368="","",IFERROR(MATCH($X368,$A$2:$A$1500,0),""))</f>
      </c>
      <c r="AA368" t="str">
        <f>IF($Y368="","",INDEX($P$2:$P$1500,$Y368))</f>
      </c>
      <c r="AB368" t="str">
        <f>IF($Z368="","",INDEX($P$2:$P$1500,$Z368))</f>
      </c>
      <c r="AC368">
        <f>IF(AND($AA368="Yes",$AB368="Yes"),1,"")</f>
      </c>
      <c r="AD368">
        <f>IF(OR($Y368="",$Z368=""),"",IF(INDEX($C$2:$C$1500,$Y368)=INDEX($C$2:$C$1500,$Z368),0,1))</f>
      </c>
      <c r="AE368">
        <f>IF($AC368&lt;&gt;1,"",IF(AND(INDEX($AG$2:$AG$1500,$Y368)=1,INDEX($AG$2:$AG$1500,$Z368)=1),1,""))</f>
      </c>
      <c r="AG368">
        <f>IF($A368="","",COUNTIFS($W$2:$W$2500,$A368,$AB$2:$AB$2500,"Yes")+COUNTIFS($X$2:$X$2500,$A368,$AA$2:$AA$2500,"Yes"))</f>
      </c>
      <c r="AH368" t="str">
        <f>IF(OR($P368&lt;&gt;"Yes",N($AG368)=0),"",IF(AND($AG368=1,COUNTIFS($W$2:$W$2500,$A368,$AE$2:$AE$2500,1)+COUNTIFS($X$2:$X$2500,$A368,$AE$2:$AE$2500,1)&gt;0),"","Yes"))</f>
      </c>
      <c r="AI368">
        <f>IF($AH368="Yes",$AG368,"")</f>
      </c>
      <c r="AJ368">
        <f>IF($AI368="","",$AI368+ROW()/1000000)</f>
      </c>
      <c r="AK368">
        <f>IF(OR($A368="",$P368="Yes",N($AG368)=0),"",$AG368+ROW()/1000000)</f>
      </c>
      <c r="AL368" t="str">
        <f>IF($A368="","",INDEX(games!$J:$J,ROW())&amp;"")</f>
      </c>
    </row>
    <row r="369">
      <c r="A369" t="str">
        <f>IF(TRIM(INDEX(games!$A:$A,ROW()))="","",TRIM(INDEX(games!$A:$A,ROW())))</f>
      </c>
      <c r="B369">
        <f>IF(OR($A369="",INDEX(games!$B:$B,ROW())=""),"",INDEX(games!$B:$B,ROW()))</f>
      </c>
      <c r="C369" t="str">
        <f>IF(OR($A369="",INDEX(games!$C:$C,ROW())=""),"",INDEX(games!$C:$C,ROW()))</f>
      </c>
      <c r="D369">
        <f>IF($A369="","",COUNTIF($W$2:$W$2500,$A369)+COUNTIF($X$2:$X$2500,$A369))</f>
      </c>
      <c r="E369">
        <f>IF($A369="","",IFERROR(MATCH($C369,$R$2:$R$5,0),0))</f>
      </c>
      <c r="F369">
        <f>IF($A369="","",MOD(ROW(),34))</f>
      </c>
      <c r="G369">
        <f>IF($A369="",NA(),IF($C369="Action",$B369,NA()))</f>
      </c>
      <c r="H369">
        <f>IF($A369="",NA(),IF($C369="Action",1+$F369*0.023,NA()))</f>
      </c>
      <c r="I369">
        <f>IF($A369="",NA(),IF($C369="Strategy",$B369,NA()))</f>
      </c>
      <c r="J369">
        <f>IF($A369="",NA(),IF($C369="Strategy",2+$F369*0.023,NA()))</f>
      </c>
      <c r="K369">
        <f>IF($A369="",NA(),IF($C369="Deckbuilder",$B369,NA()))</f>
      </c>
      <c r="L369">
        <f>IF($A369="",NA(),IF($C369="Deckbuilder",3+$F369*0.023,NA()))</f>
      </c>
      <c r="M369">
        <f>IF($A369="",NA(),IF($C369="Traditional",$B369,NA()))</f>
      </c>
      <c r="N369">
        <f>IF($A369="",NA(),IF($C369="Traditional",4+$F369*0.023,NA()))</f>
      </c>
      <c r="O369">
        <f>IF($A369="","",$D369+ROW()/1000000)</f>
      </c>
      <c r="P369" t="str">
        <f>IF(OR($A369="",INDEX(games!$H:$H,ROW())=""),"",INDEX(games!$H:$H,ROW()))</f>
      </c>
      <c r="Q369">
        <f>IF(OR($A369="",$P369&lt;&gt;"Yes"),"",$D369+ROW()/1000000)</f>
      </c>
      <c r="T369">
        <f>IF($Y369="","",INDEX($B$2:$B$1500,$Y369))</f>
      </c>
      <c r="U369">
        <f>IF($Z369="","",INDEX($B$2:$B$1500,$Z369))</f>
      </c>
      <c r="V369">
        <f>IF(OR($T369="",$U369=""),"",$U369-$T369)</f>
      </c>
      <c r="W369" t="str">
        <f>IF(TRIM(INDEX(connections!$A:$A,ROW()))="","",TRIM(INDEX(connections!$A:$A,ROW())))</f>
      </c>
      <c r="X369" t="str">
        <f>IF($W369="","",TRIM(INDEX(connections!$B:$B,ROW())))</f>
      </c>
      <c r="Y369">
        <f>IF($W369="","",IFERROR(MATCH($W369,$A$2:$A$1500,0),""))</f>
      </c>
      <c r="Z369">
        <f>IF($X369="","",IFERROR(MATCH($X369,$A$2:$A$1500,0),""))</f>
      </c>
      <c r="AA369" t="str">
        <f>IF($Y369="","",INDEX($P$2:$P$1500,$Y369))</f>
      </c>
      <c r="AB369" t="str">
        <f>IF($Z369="","",INDEX($P$2:$P$1500,$Z369))</f>
      </c>
      <c r="AC369">
        <f>IF(AND($AA369="Yes",$AB369="Yes"),1,"")</f>
      </c>
      <c r="AD369">
        <f>IF(OR($Y369="",$Z369=""),"",IF(INDEX($C$2:$C$1500,$Y369)=INDEX($C$2:$C$1500,$Z369),0,1))</f>
      </c>
      <c r="AE369">
        <f>IF($AC369&lt;&gt;1,"",IF(AND(INDEX($AG$2:$AG$1500,$Y369)=1,INDEX($AG$2:$AG$1500,$Z369)=1),1,""))</f>
      </c>
      <c r="AG369">
        <f>IF($A369="","",COUNTIFS($W$2:$W$2500,$A369,$AB$2:$AB$2500,"Yes")+COUNTIFS($X$2:$X$2500,$A369,$AA$2:$AA$2500,"Yes"))</f>
      </c>
      <c r="AH369" t="str">
        <f>IF(OR($P369&lt;&gt;"Yes",N($AG369)=0),"",IF(AND($AG369=1,COUNTIFS($W$2:$W$2500,$A369,$AE$2:$AE$2500,1)+COUNTIFS($X$2:$X$2500,$A369,$AE$2:$AE$2500,1)&gt;0),"","Yes"))</f>
      </c>
      <c r="AI369">
        <f>IF($AH369="Yes",$AG369,"")</f>
      </c>
      <c r="AJ369">
        <f>IF($AI369="","",$AI369+ROW()/1000000)</f>
      </c>
      <c r="AK369">
        <f>IF(OR($A369="",$P369="Yes",N($AG369)=0),"",$AG369+ROW()/1000000)</f>
      </c>
      <c r="AL369" t="str">
        <f>IF($A369="","",INDEX(games!$J:$J,ROW())&amp;"")</f>
      </c>
    </row>
    <row r="370">
      <c r="A370" t="str">
        <f>IF(TRIM(INDEX(games!$A:$A,ROW()))="","",TRIM(INDEX(games!$A:$A,ROW())))</f>
      </c>
      <c r="B370">
        <f>IF(OR($A370="",INDEX(games!$B:$B,ROW())=""),"",INDEX(games!$B:$B,ROW()))</f>
      </c>
      <c r="C370" t="str">
        <f>IF(OR($A370="",INDEX(games!$C:$C,ROW())=""),"",INDEX(games!$C:$C,ROW()))</f>
      </c>
      <c r="D370">
        <f>IF($A370="","",COUNTIF($W$2:$W$2500,$A370)+COUNTIF($X$2:$X$2500,$A370))</f>
      </c>
      <c r="E370">
        <f>IF($A370="","",IFERROR(MATCH($C370,$R$2:$R$5,0),0))</f>
      </c>
      <c r="F370">
        <f>IF($A370="","",MOD(ROW(),34))</f>
      </c>
      <c r="G370">
        <f>IF($A370="",NA(),IF($C370="Action",$B370,NA()))</f>
      </c>
      <c r="H370">
        <f>IF($A370="",NA(),IF($C370="Action",1+$F370*0.023,NA()))</f>
      </c>
      <c r="I370">
        <f>IF($A370="",NA(),IF($C370="Strategy",$B370,NA()))</f>
      </c>
      <c r="J370">
        <f>IF($A370="",NA(),IF($C370="Strategy",2+$F370*0.023,NA()))</f>
      </c>
      <c r="K370">
        <f>IF($A370="",NA(),IF($C370="Deckbuilder",$B370,NA()))</f>
      </c>
      <c r="L370">
        <f>IF($A370="",NA(),IF($C370="Deckbuilder",3+$F370*0.023,NA()))</f>
      </c>
      <c r="M370">
        <f>IF($A370="",NA(),IF($C370="Traditional",$B370,NA()))</f>
      </c>
      <c r="N370">
        <f>IF($A370="",NA(),IF($C370="Traditional",4+$F370*0.023,NA()))</f>
      </c>
      <c r="O370">
        <f>IF($A370="","",$D370+ROW()/1000000)</f>
      </c>
      <c r="P370" t="str">
        <f>IF(OR($A370="",INDEX(games!$H:$H,ROW())=""),"",INDEX(games!$H:$H,ROW()))</f>
      </c>
      <c r="Q370">
        <f>IF(OR($A370="",$P370&lt;&gt;"Yes"),"",$D370+ROW()/1000000)</f>
      </c>
      <c r="T370">
        <f>IF($Y370="","",INDEX($B$2:$B$1500,$Y370))</f>
      </c>
      <c r="U370">
        <f>IF($Z370="","",INDEX($B$2:$B$1500,$Z370))</f>
      </c>
      <c r="V370">
        <f>IF(OR($T370="",$U370=""),"",$U370-$T370)</f>
      </c>
      <c r="W370" t="str">
        <f>IF(TRIM(INDEX(connections!$A:$A,ROW()))="","",TRIM(INDEX(connections!$A:$A,ROW())))</f>
      </c>
      <c r="X370" t="str">
        <f>IF($W370="","",TRIM(INDEX(connections!$B:$B,ROW())))</f>
      </c>
      <c r="Y370">
        <f>IF($W370="","",IFERROR(MATCH($W370,$A$2:$A$1500,0),""))</f>
      </c>
      <c r="Z370">
        <f>IF($X370="","",IFERROR(MATCH($X370,$A$2:$A$1500,0),""))</f>
      </c>
      <c r="AA370" t="str">
        <f>IF($Y370="","",INDEX($P$2:$P$1500,$Y370))</f>
      </c>
      <c r="AB370" t="str">
        <f>IF($Z370="","",INDEX($P$2:$P$1500,$Z370))</f>
      </c>
      <c r="AC370">
        <f>IF(AND($AA370="Yes",$AB370="Yes"),1,"")</f>
      </c>
      <c r="AD370">
        <f>IF(OR($Y370="",$Z370=""),"",IF(INDEX($C$2:$C$1500,$Y370)=INDEX($C$2:$C$1500,$Z370),0,1))</f>
      </c>
      <c r="AE370">
        <f>IF($AC370&lt;&gt;1,"",IF(AND(INDEX($AG$2:$AG$1500,$Y370)=1,INDEX($AG$2:$AG$1500,$Z370)=1),1,""))</f>
      </c>
      <c r="AG370">
        <f>IF($A370="","",COUNTIFS($W$2:$W$2500,$A370,$AB$2:$AB$2500,"Yes")+COUNTIFS($X$2:$X$2500,$A370,$AA$2:$AA$2500,"Yes"))</f>
      </c>
      <c r="AH370" t="str">
        <f>IF(OR($P370&lt;&gt;"Yes",N($AG370)=0),"",IF(AND($AG370=1,COUNTIFS($W$2:$W$2500,$A370,$AE$2:$AE$2500,1)+COUNTIFS($X$2:$X$2500,$A370,$AE$2:$AE$2500,1)&gt;0),"","Yes"))</f>
      </c>
      <c r="AI370">
        <f>IF($AH370="Yes",$AG370,"")</f>
      </c>
      <c r="AJ370">
        <f>IF($AI370="","",$AI370+ROW()/1000000)</f>
      </c>
      <c r="AK370">
        <f>IF(OR($A370="",$P370="Yes",N($AG370)=0),"",$AG370+ROW()/1000000)</f>
      </c>
      <c r="AL370" t="str">
        <f>IF($A370="","",INDEX(games!$J:$J,ROW())&amp;"")</f>
      </c>
    </row>
    <row r="371">
      <c r="A371" t="str">
        <f>IF(TRIM(INDEX(games!$A:$A,ROW()))="","",TRIM(INDEX(games!$A:$A,ROW())))</f>
      </c>
      <c r="B371">
        <f>IF(OR($A371="",INDEX(games!$B:$B,ROW())=""),"",INDEX(games!$B:$B,ROW()))</f>
      </c>
      <c r="C371" t="str">
        <f>IF(OR($A371="",INDEX(games!$C:$C,ROW())=""),"",INDEX(games!$C:$C,ROW()))</f>
      </c>
      <c r="D371">
        <f>IF($A371="","",COUNTIF($W$2:$W$2500,$A371)+COUNTIF($X$2:$X$2500,$A371))</f>
      </c>
      <c r="E371">
        <f>IF($A371="","",IFERROR(MATCH($C371,$R$2:$R$5,0),0))</f>
      </c>
      <c r="F371">
        <f>IF($A371="","",MOD(ROW(),34))</f>
      </c>
      <c r="G371">
        <f>IF($A371="",NA(),IF($C371="Action",$B371,NA()))</f>
      </c>
      <c r="H371">
        <f>IF($A371="",NA(),IF($C371="Action",1+$F371*0.023,NA()))</f>
      </c>
      <c r="I371">
        <f>IF($A371="",NA(),IF($C371="Strategy",$B371,NA()))</f>
      </c>
      <c r="J371">
        <f>IF($A371="",NA(),IF($C371="Strategy",2+$F371*0.023,NA()))</f>
      </c>
      <c r="K371">
        <f>IF($A371="",NA(),IF($C371="Deckbuilder",$B371,NA()))</f>
      </c>
      <c r="L371">
        <f>IF($A371="",NA(),IF($C371="Deckbuilder",3+$F371*0.023,NA()))</f>
      </c>
      <c r="M371">
        <f>IF($A371="",NA(),IF($C371="Traditional",$B371,NA()))</f>
      </c>
      <c r="N371">
        <f>IF($A371="",NA(),IF($C371="Traditional",4+$F371*0.023,NA()))</f>
      </c>
      <c r="O371">
        <f>IF($A371="","",$D371+ROW()/1000000)</f>
      </c>
      <c r="P371" t="str">
        <f>IF(OR($A371="",INDEX(games!$H:$H,ROW())=""),"",INDEX(games!$H:$H,ROW()))</f>
      </c>
      <c r="Q371">
        <f>IF(OR($A371="",$P371&lt;&gt;"Yes"),"",$D371+ROW()/1000000)</f>
      </c>
      <c r="T371">
        <f>IF($Y371="","",INDEX($B$2:$B$1500,$Y371))</f>
      </c>
      <c r="U371">
        <f>IF($Z371="","",INDEX($B$2:$B$1500,$Z371))</f>
      </c>
      <c r="V371">
        <f>IF(OR($T371="",$U371=""),"",$U371-$T371)</f>
      </c>
      <c r="W371" t="str">
        <f>IF(TRIM(INDEX(connections!$A:$A,ROW()))="","",TRIM(INDEX(connections!$A:$A,ROW())))</f>
      </c>
      <c r="X371" t="str">
        <f>IF($W371="","",TRIM(INDEX(connections!$B:$B,ROW())))</f>
      </c>
      <c r="Y371">
        <f>IF($W371="","",IFERROR(MATCH($W371,$A$2:$A$1500,0),""))</f>
      </c>
      <c r="Z371">
        <f>IF($X371="","",IFERROR(MATCH($X371,$A$2:$A$1500,0),""))</f>
      </c>
      <c r="AA371" t="str">
        <f>IF($Y371="","",INDEX($P$2:$P$1500,$Y371))</f>
      </c>
      <c r="AB371" t="str">
        <f>IF($Z371="","",INDEX($P$2:$P$1500,$Z371))</f>
      </c>
      <c r="AC371">
        <f>IF(AND($AA371="Yes",$AB371="Yes"),1,"")</f>
      </c>
      <c r="AD371">
        <f>IF(OR($Y371="",$Z371=""),"",IF(INDEX($C$2:$C$1500,$Y371)=INDEX($C$2:$C$1500,$Z371),0,1))</f>
      </c>
      <c r="AE371">
        <f>IF($AC371&lt;&gt;1,"",IF(AND(INDEX($AG$2:$AG$1500,$Y371)=1,INDEX($AG$2:$AG$1500,$Z371)=1),1,""))</f>
      </c>
      <c r="AG371">
        <f>IF($A371="","",COUNTIFS($W$2:$W$2500,$A371,$AB$2:$AB$2500,"Yes")+COUNTIFS($X$2:$X$2500,$A371,$AA$2:$AA$2500,"Yes"))</f>
      </c>
      <c r="AH371" t="str">
        <f>IF(OR($P371&lt;&gt;"Yes",N($AG371)=0),"",IF(AND($AG371=1,COUNTIFS($W$2:$W$2500,$A371,$AE$2:$AE$2500,1)+COUNTIFS($X$2:$X$2500,$A371,$AE$2:$AE$2500,1)&gt;0),"","Yes"))</f>
      </c>
      <c r="AI371">
        <f>IF($AH371="Yes",$AG371,"")</f>
      </c>
      <c r="AJ371">
        <f>IF($AI371="","",$AI371+ROW()/1000000)</f>
      </c>
      <c r="AK371">
        <f>IF(OR($A371="",$P371="Yes",N($AG371)=0),"",$AG371+ROW()/1000000)</f>
      </c>
      <c r="AL371" t="str">
        <f>IF($A371="","",INDEX(games!$J:$J,ROW())&amp;"")</f>
      </c>
    </row>
    <row r="372">
      <c r="A372" t="str">
        <f>IF(TRIM(INDEX(games!$A:$A,ROW()))="","",TRIM(INDEX(games!$A:$A,ROW())))</f>
      </c>
      <c r="B372">
        <f>IF(OR($A372="",INDEX(games!$B:$B,ROW())=""),"",INDEX(games!$B:$B,ROW()))</f>
      </c>
      <c r="C372" t="str">
        <f>IF(OR($A372="",INDEX(games!$C:$C,ROW())=""),"",INDEX(games!$C:$C,ROW()))</f>
      </c>
      <c r="D372">
        <f>IF($A372="","",COUNTIF($W$2:$W$2500,$A372)+COUNTIF($X$2:$X$2500,$A372))</f>
      </c>
      <c r="E372">
        <f>IF($A372="","",IFERROR(MATCH($C372,$R$2:$R$5,0),0))</f>
      </c>
      <c r="F372">
        <f>IF($A372="","",MOD(ROW(),34))</f>
      </c>
      <c r="G372">
        <f>IF($A372="",NA(),IF($C372="Action",$B372,NA()))</f>
      </c>
      <c r="H372">
        <f>IF($A372="",NA(),IF($C372="Action",1+$F372*0.023,NA()))</f>
      </c>
      <c r="I372">
        <f>IF($A372="",NA(),IF($C372="Strategy",$B372,NA()))</f>
      </c>
      <c r="J372">
        <f>IF($A372="",NA(),IF($C372="Strategy",2+$F372*0.023,NA()))</f>
      </c>
      <c r="K372">
        <f>IF($A372="",NA(),IF($C372="Deckbuilder",$B372,NA()))</f>
      </c>
      <c r="L372">
        <f>IF($A372="",NA(),IF($C372="Deckbuilder",3+$F372*0.023,NA()))</f>
      </c>
      <c r="M372">
        <f>IF($A372="",NA(),IF($C372="Traditional",$B372,NA()))</f>
      </c>
      <c r="N372">
        <f>IF($A372="",NA(),IF($C372="Traditional",4+$F372*0.023,NA()))</f>
      </c>
      <c r="O372">
        <f>IF($A372="","",$D372+ROW()/1000000)</f>
      </c>
      <c r="P372" t="str">
        <f>IF(OR($A372="",INDEX(games!$H:$H,ROW())=""),"",INDEX(games!$H:$H,ROW()))</f>
      </c>
      <c r="Q372">
        <f>IF(OR($A372="",$P372&lt;&gt;"Yes"),"",$D372+ROW()/1000000)</f>
      </c>
      <c r="T372">
        <f>IF($Y372="","",INDEX($B$2:$B$1500,$Y372))</f>
      </c>
      <c r="U372">
        <f>IF($Z372="","",INDEX($B$2:$B$1500,$Z372))</f>
      </c>
      <c r="V372">
        <f>IF(OR($T372="",$U372=""),"",$U372-$T372)</f>
      </c>
      <c r="W372" t="str">
        <f>IF(TRIM(INDEX(connections!$A:$A,ROW()))="","",TRIM(INDEX(connections!$A:$A,ROW())))</f>
      </c>
      <c r="X372" t="str">
        <f>IF($W372="","",TRIM(INDEX(connections!$B:$B,ROW())))</f>
      </c>
      <c r="Y372">
        <f>IF($W372="","",IFERROR(MATCH($W372,$A$2:$A$1500,0),""))</f>
      </c>
      <c r="Z372">
        <f>IF($X372="","",IFERROR(MATCH($X372,$A$2:$A$1500,0),""))</f>
      </c>
      <c r="AA372" t="str">
        <f>IF($Y372="","",INDEX($P$2:$P$1500,$Y372))</f>
      </c>
      <c r="AB372" t="str">
        <f>IF($Z372="","",INDEX($P$2:$P$1500,$Z372))</f>
      </c>
      <c r="AC372">
        <f>IF(AND($AA372="Yes",$AB372="Yes"),1,"")</f>
      </c>
      <c r="AD372">
        <f>IF(OR($Y372="",$Z372=""),"",IF(INDEX($C$2:$C$1500,$Y372)=INDEX($C$2:$C$1500,$Z372),0,1))</f>
      </c>
      <c r="AE372">
        <f>IF($AC372&lt;&gt;1,"",IF(AND(INDEX($AG$2:$AG$1500,$Y372)=1,INDEX($AG$2:$AG$1500,$Z372)=1),1,""))</f>
      </c>
      <c r="AG372">
        <f>IF($A372="","",COUNTIFS($W$2:$W$2500,$A372,$AB$2:$AB$2500,"Yes")+COUNTIFS($X$2:$X$2500,$A372,$AA$2:$AA$2500,"Yes"))</f>
      </c>
      <c r="AH372" t="str">
        <f>IF(OR($P372&lt;&gt;"Yes",N($AG372)=0),"",IF(AND($AG372=1,COUNTIFS($W$2:$W$2500,$A372,$AE$2:$AE$2500,1)+COUNTIFS($X$2:$X$2500,$A372,$AE$2:$AE$2500,1)&gt;0),"","Yes"))</f>
      </c>
      <c r="AI372">
        <f>IF($AH372="Yes",$AG372,"")</f>
      </c>
      <c r="AJ372">
        <f>IF($AI372="","",$AI372+ROW()/1000000)</f>
      </c>
      <c r="AK372">
        <f>IF(OR($A372="",$P372="Yes",N($AG372)=0),"",$AG372+ROW()/1000000)</f>
      </c>
      <c r="AL372" t="str">
        <f>IF($A372="","",INDEX(games!$J:$J,ROW())&amp;"")</f>
      </c>
    </row>
    <row r="373">
      <c r="A373" t="str">
        <f>IF(TRIM(INDEX(games!$A:$A,ROW()))="","",TRIM(INDEX(games!$A:$A,ROW())))</f>
      </c>
      <c r="B373">
        <f>IF(OR($A373="",INDEX(games!$B:$B,ROW())=""),"",INDEX(games!$B:$B,ROW()))</f>
      </c>
      <c r="C373" t="str">
        <f>IF(OR($A373="",INDEX(games!$C:$C,ROW())=""),"",INDEX(games!$C:$C,ROW()))</f>
      </c>
      <c r="D373">
        <f>IF($A373="","",COUNTIF($W$2:$W$2500,$A373)+COUNTIF($X$2:$X$2500,$A373))</f>
      </c>
      <c r="E373">
        <f>IF($A373="","",IFERROR(MATCH($C373,$R$2:$R$5,0),0))</f>
      </c>
      <c r="F373">
        <f>IF($A373="","",MOD(ROW(),34))</f>
      </c>
      <c r="G373">
        <f>IF($A373="",NA(),IF($C373="Action",$B373,NA()))</f>
      </c>
      <c r="H373">
        <f>IF($A373="",NA(),IF($C373="Action",1+$F373*0.023,NA()))</f>
      </c>
      <c r="I373">
        <f>IF($A373="",NA(),IF($C373="Strategy",$B373,NA()))</f>
      </c>
      <c r="J373">
        <f>IF($A373="",NA(),IF($C373="Strategy",2+$F373*0.023,NA()))</f>
      </c>
      <c r="K373">
        <f>IF($A373="",NA(),IF($C373="Deckbuilder",$B373,NA()))</f>
      </c>
      <c r="L373">
        <f>IF($A373="",NA(),IF($C373="Deckbuilder",3+$F373*0.023,NA()))</f>
      </c>
      <c r="M373">
        <f>IF($A373="",NA(),IF($C373="Traditional",$B373,NA()))</f>
      </c>
      <c r="N373">
        <f>IF($A373="",NA(),IF($C373="Traditional",4+$F373*0.023,NA()))</f>
      </c>
      <c r="O373">
        <f>IF($A373="","",$D373+ROW()/1000000)</f>
      </c>
      <c r="P373" t="str">
        <f>IF(OR($A373="",INDEX(games!$H:$H,ROW())=""),"",INDEX(games!$H:$H,ROW()))</f>
      </c>
      <c r="Q373">
        <f>IF(OR($A373="",$P373&lt;&gt;"Yes"),"",$D373+ROW()/1000000)</f>
      </c>
      <c r="T373">
        <f>IF($Y373="","",INDEX($B$2:$B$1500,$Y373))</f>
      </c>
      <c r="U373">
        <f>IF($Z373="","",INDEX($B$2:$B$1500,$Z373))</f>
      </c>
      <c r="V373">
        <f>IF(OR($T373="",$U373=""),"",$U373-$T373)</f>
      </c>
      <c r="W373" t="str">
        <f>IF(TRIM(INDEX(connections!$A:$A,ROW()))="","",TRIM(INDEX(connections!$A:$A,ROW())))</f>
      </c>
      <c r="X373" t="str">
        <f>IF($W373="","",TRIM(INDEX(connections!$B:$B,ROW())))</f>
      </c>
      <c r="Y373">
        <f>IF($W373="","",IFERROR(MATCH($W373,$A$2:$A$1500,0),""))</f>
      </c>
      <c r="Z373">
        <f>IF($X373="","",IFERROR(MATCH($X373,$A$2:$A$1500,0),""))</f>
      </c>
      <c r="AA373" t="str">
        <f>IF($Y373="","",INDEX($P$2:$P$1500,$Y373))</f>
      </c>
      <c r="AB373" t="str">
        <f>IF($Z373="","",INDEX($P$2:$P$1500,$Z373))</f>
      </c>
      <c r="AC373">
        <f>IF(AND($AA373="Yes",$AB373="Yes"),1,"")</f>
      </c>
      <c r="AD373">
        <f>IF(OR($Y373="",$Z373=""),"",IF(INDEX($C$2:$C$1500,$Y373)=INDEX($C$2:$C$1500,$Z373),0,1))</f>
      </c>
      <c r="AE373">
        <f>IF($AC373&lt;&gt;1,"",IF(AND(INDEX($AG$2:$AG$1500,$Y373)=1,INDEX($AG$2:$AG$1500,$Z373)=1),1,""))</f>
      </c>
      <c r="AG373">
        <f>IF($A373="","",COUNTIFS($W$2:$W$2500,$A373,$AB$2:$AB$2500,"Yes")+COUNTIFS($X$2:$X$2500,$A373,$AA$2:$AA$2500,"Yes"))</f>
      </c>
      <c r="AH373" t="str">
        <f>IF(OR($P373&lt;&gt;"Yes",N($AG373)=0),"",IF(AND($AG373=1,COUNTIFS($W$2:$W$2500,$A373,$AE$2:$AE$2500,1)+COUNTIFS($X$2:$X$2500,$A373,$AE$2:$AE$2500,1)&gt;0),"","Yes"))</f>
      </c>
      <c r="AI373">
        <f>IF($AH373="Yes",$AG373,"")</f>
      </c>
      <c r="AJ373">
        <f>IF($AI373="","",$AI373+ROW()/1000000)</f>
      </c>
      <c r="AK373">
        <f>IF(OR($A373="",$P373="Yes",N($AG373)=0),"",$AG373+ROW()/1000000)</f>
      </c>
      <c r="AL373" t="str">
        <f>IF($A373="","",INDEX(games!$J:$J,ROW())&amp;"")</f>
      </c>
    </row>
    <row r="374">
      <c r="A374" t="str">
        <f>IF(TRIM(INDEX(games!$A:$A,ROW()))="","",TRIM(INDEX(games!$A:$A,ROW())))</f>
      </c>
      <c r="B374">
        <f>IF(OR($A374="",INDEX(games!$B:$B,ROW())=""),"",INDEX(games!$B:$B,ROW()))</f>
      </c>
      <c r="C374" t="str">
        <f>IF(OR($A374="",INDEX(games!$C:$C,ROW())=""),"",INDEX(games!$C:$C,ROW()))</f>
      </c>
      <c r="D374">
        <f>IF($A374="","",COUNTIF($W$2:$W$2500,$A374)+COUNTIF($X$2:$X$2500,$A374))</f>
      </c>
      <c r="E374">
        <f>IF($A374="","",IFERROR(MATCH($C374,$R$2:$R$5,0),0))</f>
      </c>
      <c r="F374">
        <f>IF($A374="","",MOD(ROW(),34))</f>
      </c>
      <c r="G374">
        <f>IF($A374="",NA(),IF($C374="Action",$B374,NA()))</f>
      </c>
      <c r="H374">
        <f>IF($A374="",NA(),IF($C374="Action",1+$F374*0.023,NA()))</f>
      </c>
      <c r="I374">
        <f>IF($A374="",NA(),IF($C374="Strategy",$B374,NA()))</f>
      </c>
      <c r="J374">
        <f>IF($A374="",NA(),IF($C374="Strategy",2+$F374*0.023,NA()))</f>
      </c>
      <c r="K374">
        <f>IF($A374="",NA(),IF($C374="Deckbuilder",$B374,NA()))</f>
      </c>
      <c r="L374">
        <f>IF($A374="",NA(),IF($C374="Deckbuilder",3+$F374*0.023,NA()))</f>
      </c>
      <c r="M374">
        <f>IF($A374="",NA(),IF($C374="Traditional",$B374,NA()))</f>
      </c>
      <c r="N374">
        <f>IF($A374="",NA(),IF($C374="Traditional",4+$F374*0.023,NA()))</f>
      </c>
      <c r="O374">
        <f>IF($A374="","",$D374+ROW()/1000000)</f>
      </c>
      <c r="P374" t="str">
        <f>IF(OR($A374="",INDEX(games!$H:$H,ROW())=""),"",INDEX(games!$H:$H,ROW()))</f>
      </c>
      <c r="Q374">
        <f>IF(OR($A374="",$P374&lt;&gt;"Yes"),"",$D374+ROW()/1000000)</f>
      </c>
      <c r="T374">
        <f>IF($Y374="","",INDEX($B$2:$B$1500,$Y374))</f>
      </c>
      <c r="U374">
        <f>IF($Z374="","",INDEX($B$2:$B$1500,$Z374))</f>
      </c>
      <c r="V374">
        <f>IF(OR($T374="",$U374=""),"",$U374-$T374)</f>
      </c>
      <c r="W374" t="str">
        <f>IF(TRIM(INDEX(connections!$A:$A,ROW()))="","",TRIM(INDEX(connections!$A:$A,ROW())))</f>
      </c>
      <c r="X374" t="str">
        <f>IF($W374="","",TRIM(INDEX(connections!$B:$B,ROW())))</f>
      </c>
      <c r="Y374">
        <f>IF($W374="","",IFERROR(MATCH($W374,$A$2:$A$1500,0),""))</f>
      </c>
      <c r="Z374">
        <f>IF($X374="","",IFERROR(MATCH($X374,$A$2:$A$1500,0),""))</f>
      </c>
      <c r="AA374" t="str">
        <f>IF($Y374="","",INDEX($P$2:$P$1500,$Y374))</f>
      </c>
      <c r="AB374" t="str">
        <f>IF($Z374="","",INDEX($P$2:$P$1500,$Z374))</f>
      </c>
      <c r="AC374">
        <f>IF(AND($AA374="Yes",$AB374="Yes"),1,"")</f>
      </c>
      <c r="AD374">
        <f>IF(OR($Y374="",$Z374=""),"",IF(INDEX($C$2:$C$1500,$Y374)=INDEX($C$2:$C$1500,$Z374),0,1))</f>
      </c>
      <c r="AE374">
        <f>IF($AC374&lt;&gt;1,"",IF(AND(INDEX($AG$2:$AG$1500,$Y374)=1,INDEX($AG$2:$AG$1500,$Z374)=1),1,""))</f>
      </c>
      <c r="AG374">
        <f>IF($A374="","",COUNTIFS($W$2:$W$2500,$A374,$AB$2:$AB$2500,"Yes")+COUNTIFS($X$2:$X$2500,$A374,$AA$2:$AA$2500,"Yes"))</f>
      </c>
      <c r="AH374" t="str">
        <f>IF(OR($P374&lt;&gt;"Yes",N($AG374)=0),"",IF(AND($AG374=1,COUNTIFS($W$2:$W$2500,$A374,$AE$2:$AE$2500,1)+COUNTIFS($X$2:$X$2500,$A374,$AE$2:$AE$2500,1)&gt;0),"","Yes"))</f>
      </c>
      <c r="AI374">
        <f>IF($AH374="Yes",$AG374,"")</f>
      </c>
      <c r="AJ374">
        <f>IF($AI374="","",$AI374+ROW()/1000000)</f>
      </c>
      <c r="AK374">
        <f>IF(OR($A374="",$P374="Yes",N($AG374)=0),"",$AG374+ROW()/1000000)</f>
      </c>
      <c r="AL374" t="str">
        <f>IF($A374="","",INDEX(games!$J:$J,ROW())&amp;"")</f>
      </c>
    </row>
    <row r="375">
      <c r="A375" t="str">
        <f>IF(TRIM(INDEX(games!$A:$A,ROW()))="","",TRIM(INDEX(games!$A:$A,ROW())))</f>
      </c>
      <c r="B375">
        <f>IF(OR($A375="",INDEX(games!$B:$B,ROW())=""),"",INDEX(games!$B:$B,ROW()))</f>
      </c>
      <c r="C375" t="str">
        <f>IF(OR($A375="",INDEX(games!$C:$C,ROW())=""),"",INDEX(games!$C:$C,ROW()))</f>
      </c>
      <c r="D375">
        <f>IF($A375="","",COUNTIF($W$2:$W$2500,$A375)+COUNTIF($X$2:$X$2500,$A375))</f>
      </c>
      <c r="E375">
        <f>IF($A375="","",IFERROR(MATCH($C375,$R$2:$R$5,0),0))</f>
      </c>
      <c r="F375">
        <f>IF($A375="","",MOD(ROW(),34))</f>
      </c>
      <c r="G375">
        <f>IF($A375="",NA(),IF($C375="Action",$B375,NA()))</f>
      </c>
      <c r="H375">
        <f>IF($A375="",NA(),IF($C375="Action",1+$F375*0.023,NA()))</f>
      </c>
      <c r="I375">
        <f>IF($A375="",NA(),IF($C375="Strategy",$B375,NA()))</f>
      </c>
      <c r="J375">
        <f>IF($A375="",NA(),IF($C375="Strategy",2+$F375*0.023,NA()))</f>
      </c>
      <c r="K375">
        <f>IF($A375="",NA(),IF($C375="Deckbuilder",$B375,NA()))</f>
      </c>
      <c r="L375">
        <f>IF($A375="",NA(),IF($C375="Deckbuilder",3+$F375*0.023,NA()))</f>
      </c>
      <c r="M375">
        <f>IF($A375="",NA(),IF($C375="Traditional",$B375,NA()))</f>
      </c>
      <c r="N375">
        <f>IF($A375="",NA(),IF($C375="Traditional",4+$F375*0.023,NA()))</f>
      </c>
      <c r="O375">
        <f>IF($A375="","",$D375+ROW()/1000000)</f>
      </c>
      <c r="P375" t="str">
        <f>IF(OR($A375="",INDEX(games!$H:$H,ROW())=""),"",INDEX(games!$H:$H,ROW()))</f>
      </c>
      <c r="Q375">
        <f>IF(OR($A375="",$P375&lt;&gt;"Yes"),"",$D375+ROW()/1000000)</f>
      </c>
      <c r="T375">
        <f>IF($Y375="","",INDEX($B$2:$B$1500,$Y375))</f>
      </c>
      <c r="U375">
        <f>IF($Z375="","",INDEX($B$2:$B$1500,$Z375))</f>
      </c>
      <c r="V375">
        <f>IF(OR($T375="",$U375=""),"",$U375-$T375)</f>
      </c>
      <c r="W375" t="str">
        <f>IF(TRIM(INDEX(connections!$A:$A,ROW()))="","",TRIM(INDEX(connections!$A:$A,ROW())))</f>
      </c>
      <c r="X375" t="str">
        <f>IF($W375="","",TRIM(INDEX(connections!$B:$B,ROW())))</f>
      </c>
      <c r="Y375">
        <f>IF($W375="","",IFERROR(MATCH($W375,$A$2:$A$1500,0),""))</f>
      </c>
      <c r="Z375">
        <f>IF($X375="","",IFERROR(MATCH($X375,$A$2:$A$1500,0),""))</f>
      </c>
      <c r="AA375" t="str">
        <f>IF($Y375="","",INDEX($P$2:$P$1500,$Y375))</f>
      </c>
      <c r="AB375" t="str">
        <f>IF($Z375="","",INDEX($P$2:$P$1500,$Z375))</f>
      </c>
      <c r="AC375">
        <f>IF(AND($AA375="Yes",$AB375="Yes"),1,"")</f>
      </c>
      <c r="AD375">
        <f>IF(OR($Y375="",$Z375=""),"",IF(INDEX($C$2:$C$1500,$Y375)=INDEX($C$2:$C$1500,$Z375),0,1))</f>
      </c>
      <c r="AE375">
        <f>IF($AC375&lt;&gt;1,"",IF(AND(INDEX($AG$2:$AG$1500,$Y375)=1,INDEX($AG$2:$AG$1500,$Z375)=1),1,""))</f>
      </c>
      <c r="AG375">
        <f>IF($A375="","",COUNTIFS($W$2:$W$2500,$A375,$AB$2:$AB$2500,"Yes")+COUNTIFS($X$2:$X$2500,$A375,$AA$2:$AA$2500,"Yes"))</f>
      </c>
      <c r="AH375" t="str">
        <f>IF(OR($P375&lt;&gt;"Yes",N($AG375)=0),"",IF(AND($AG375=1,COUNTIFS($W$2:$W$2500,$A375,$AE$2:$AE$2500,1)+COUNTIFS($X$2:$X$2500,$A375,$AE$2:$AE$2500,1)&gt;0),"","Yes"))</f>
      </c>
      <c r="AI375">
        <f>IF($AH375="Yes",$AG375,"")</f>
      </c>
      <c r="AJ375">
        <f>IF($AI375="","",$AI375+ROW()/1000000)</f>
      </c>
      <c r="AK375">
        <f>IF(OR($A375="",$P375="Yes",N($AG375)=0),"",$AG375+ROW()/1000000)</f>
      </c>
      <c r="AL375" t="str">
        <f>IF($A375="","",INDEX(games!$J:$J,ROW())&amp;"")</f>
      </c>
    </row>
    <row r="376">
      <c r="A376" t="str">
        <f>IF(TRIM(INDEX(games!$A:$A,ROW()))="","",TRIM(INDEX(games!$A:$A,ROW())))</f>
      </c>
      <c r="B376">
        <f>IF(OR($A376="",INDEX(games!$B:$B,ROW())=""),"",INDEX(games!$B:$B,ROW()))</f>
      </c>
      <c r="C376" t="str">
        <f>IF(OR($A376="",INDEX(games!$C:$C,ROW())=""),"",INDEX(games!$C:$C,ROW()))</f>
      </c>
      <c r="D376">
        <f>IF($A376="","",COUNTIF($W$2:$W$2500,$A376)+COUNTIF($X$2:$X$2500,$A376))</f>
      </c>
      <c r="E376">
        <f>IF($A376="","",IFERROR(MATCH($C376,$R$2:$R$5,0),0))</f>
      </c>
      <c r="F376">
        <f>IF($A376="","",MOD(ROW(),34))</f>
      </c>
      <c r="G376">
        <f>IF($A376="",NA(),IF($C376="Action",$B376,NA()))</f>
      </c>
      <c r="H376">
        <f>IF($A376="",NA(),IF($C376="Action",1+$F376*0.023,NA()))</f>
      </c>
      <c r="I376">
        <f>IF($A376="",NA(),IF($C376="Strategy",$B376,NA()))</f>
      </c>
      <c r="J376">
        <f>IF($A376="",NA(),IF($C376="Strategy",2+$F376*0.023,NA()))</f>
      </c>
      <c r="K376">
        <f>IF($A376="",NA(),IF($C376="Deckbuilder",$B376,NA()))</f>
      </c>
      <c r="L376">
        <f>IF($A376="",NA(),IF($C376="Deckbuilder",3+$F376*0.023,NA()))</f>
      </c>
      <c r="M376">
        <f>IF($A376="",NA(),IF($C376="Traditional",$B376,NA()))</f>
      </c>
      <c r="N376">
        <f>IF($A376="",NA(),IF($C376="Traditional",4+$F376*0.023,NA()))</f>
      </c>
      <c r="O376">
        <f>IF($A376="","",$D376+ROW()/1000000)</f>
      </c>
      <c r="P376" t="str">
        <f>IF(OR($A376="",INDEX(games!$H:$H,ROW())=""),"",INDEX(games!$H:$H,ROW()))</f>
      </c>
      <c r="Q376">
        <f>IF(OR($A376="",$P376&lt;&gt;"Yes"),"",$D376+ROW()/1000000)</f>
      </c>
      <c r="T376">
        <f>IF($Y376="","",INDEX($B$2:$B$1500,$Y376))</f>
      </c>
      <c r="U376">
        <f>IF($Z376="","",INDEX($B$2:$B$1500,$Z376))</f>
      </c>
      <c r="V376">
        <f>IF(OR($T376="",$U376=""),"",$U376-$T376)</f>
      </c>
      <c r="W376" t="str">
        <f>IF(TRIM(INDEX(connections!$A:$A,ROW()))="","",TRIM(INDEX(connections!$A:$A,ROW())))</f>
      </c>
      <c r="X376" t="str">
        <f>IF($W376="","",TRIM(INDEX(connections!$B:$B,ROW())))</f>
      </c>
      <c r="Y376">
        <f>IF($W376="","",IFERROR(MATCH($W376,$A$2:$A$1500,0),""))</f>
      </c>
      <c r="Z376">
        <f>IF($X376="","",IFERROR(MATCH($X376,$A$2:$A$1500,0),""))</f>
      </c>
      <c r="AA376" t="str">
        <f>IF($Y376="","",INDEX($P$2:$P$1500,$Y376))</f>
      </c>
      <c r="AB376" t="str">
        <f>IF($Z376="","",INDEX($P$2:$P$1500,$Z376))</f>
      </c>
      <c r="AC376">
        <f>IF(AND($AA376="Yes",$AB376="Yes"),1,"")</f>
      </c>
      <c r="AD376">
        <f>IF(OR($Y376="",$Z376=""),"",IF(INDEX($C$2:$C$1500,$Y376)=INDEX($C$2:$C$1500,$Z376),0,1))</f>
      </c>
      <c r="AE376">
        <f>IF($AC376&lt;&gt;1,"",IF(AND(INDEX($AG$2:$AG$1500,$Y376)=1,INDEX($AG$2:$AG$1500,$Z376)=1),1,""))</f>
      </c>
      <c r="AG376">
        <f>IF($A376="","",COUNTIFS($W$2:$W$2500,$A376,$AB$2:$AB$2500,"Yes")+COUNTIFS($X$2:$X$2500,$A376,$AA$2:$AA$2500,"Yes"))</f>
      </c>
      <c r="AH376" t="str">
        <f>IF(OR($P376&lt;&gt;"Yes",N($AG376)=0),"",IF(AND($AG376=1,COUNTIFS($W$2:$W$2500,$A376,$AE$2:$AE$2500,1)+COUNTIFS($X$2:$X$2500,$A376,$AE$2:$AE$2500,1)&gt;0),"","Yes"))</f>
      </c>
      <c r="AI376">
        <f>IF($AH376="Yes",$AG376,"")</f>
      </c>
      <c r="AJ376">
        <f>IF($AI376="","",$AI376+ROW()/1000000)</f>
      </c>
      <c r="AK376">
        <f>IF(OR($A376="",$P376="Yes",N($AG376)=0),"",$AG376+ROW()/1000000)</f>
      </c>
      <c r="AL376" t="str">
        <f>IF($A376="","",INDEX(games!$J:$J,ROW())&amp;"")</f>
      </c>
    </row>
    <row r="377">
      <c r="A377" t="str">
        <f>IF(TRIM(INDEX(games!$A:$A,ROW()))="","",TRIM(INDEX(games!$A:$A,ROW())))</f>
      </c>
      <c r="B377">
        <f>IF(OR($A377="",INDEX(games!$B:$B,ROW())=""),"",INDEX(games!$B:$B,ROW()))</f>
      </c>
      <c r="C377" t="str">
        <f>IF(OR($A377="",INDEX(games!$C:$C,ROW())=""),"",INDEX(games!$C:$C,ROW()))</f>
      </c>
      <c r="D377">
        <f>IF($A377="","",COUNTIF($W$2:$W$2500,$A377)+COUNTIF($X$2:$X$2500,$A377))</f>
      </c>
      <c r="E377">
        <f>IF($A377="","",IFERROR(MATCH($C377,$R$2:$R$5,0),0))</f>
      </c>
      <c r="F377">
        <f>IF($A377="","",MOD(ROW(),34))</f>
      </c>
      <c r="G377">
        <f>IF($A377="",NA(),IF($C377="Action",$B377,NA()))</f>
      </c>
      <c r="H377">
        <f>IF($A377="",NA(),IF($C377="Action",1+$F377*0.023,NA()))</f>
      </c>
      <c r="I377">
        <f>IF($A377="",NA(),IF($C377="Strategy",$B377,NA()))</f>
      </c>
      <c r="J377">
        <f>IF($A377="",NA(),IF($C377="Strategy",2+$F377*0.023,NA()))</f>
      </c>
      <c r="K377">
        <f>IF($A377="",NA(),IF($C377="Deckbuilder",$B377,NA()))</f>
      </c>
      <c r="L377">
        <f>IF($A377="",NA(),IF($C377="Deckbuilder",3+$F377*0.023,NA()))</f>
      </c>
      <c r="M377">
        <f>IF($A377="",NA(),IF($C377="Traditional",$B377,NA()))</f>
      </c>
      <c r="N377">
        <f>IF($A377="",NA(),IF($C377="Traditional",4+$F377*0.023,NA()))</f>
      </c>
      <c r="O377">
        <f>IF($A377="","",$D377+ROW()/1000000)</f>
      </c>
      <c r="P377" t="str">
        <f>IF(OR($A377="",INDEX(games!$H:$H,ROW())=""),"",INDEX(games!$H:$H,ROW()))</f>
      </c>
      <c r="Q377">
        <f>IF(OR($A377="",$P377&lt;&gt;"Yes"),"",$D377+ROW()/1000000)</f>
      </c>
      <c r="T377">
        <f>IF($Y377="","",INDEX($B$2:$B$1500,$Y377))</f>
      </c>
      <c r="U377">
        <f>IF($Z377="","",INDEX($B$2:$B$1500,$Z377))</f>
      </c>
      <c r="V377">
        <f>IF(OR($T377="",$U377=""),"",$U377-$T377)</f>
      </c>
      <c r="W377" t="str">
        <f>IF(TRIM(INDEX(connections!$A:$A,ROW()))="","",TRIM(INDEX(connections!$A:$A,ROW())))</f>
      </c>
      <c r="X377" t="str">
        <f>IF($W377="","",TRIM(INDEX(connections!$B:$B,ROW())))</f>
      </c>
      <c r="Y377">
        <f>IF($W377="","",IFERROR(MATCH($W377,$A$2:$A$1500,0),""))</f>
      </c>
      <c r="Z377">
        <f>IF($X377="","",IFERROR(MATCH($X377,$A$2:$A$1500,0),""))</f>
      </c>
      <c r="AA377" t="str">
        <f>IF($Y377="","",INDEX($P$2:$P$1500,$Y377))</f>
      </c>
      <c r="AB377" t="str">
        <f>IF($Z377="","",INDEX($P$2:$P$1500,$Z377))</f>
      </c>
      <c r="AC377">
        <f>IF(AND($AA377="Yes",$AB377="Yes"),1,"")</f>
      </c>
      <c r="AD377">
        <f>IF(OR($Y377="",$Z377=""),"",IF(INDEX($C$2:$C$1500,$Y377)=INDEX($C$2:$C$1500,$Z377),0,1))</f>
      </c>
      <c r="AE377">
        <f>IF($AC377&lt;&gt;1,"",IF(AND(INDEX($AG$2:$AG$1500,$Y377)=1,INDEX($AG$2:$AG$1500,$Z377)=1),1,""))</f>
      </c>
      <c r="AG377">
        <f>IF($A377="","",COUNTIFS($W$2:$W$2500,$A377,$AB$2:$AB$2500,"Yes")+COUNTIFS($X$2:$X$2500,$A377,$AA$2:$AA$2500,"Yes"))</f>
      </c>
      <c r="AH377" t="str">
        <f>IF(OR($P377&lt;&gt;"Yes",N($AG377)=0),"",IF(AND($AG377=1,COUNTIFS($W$2:$W$2500,$A377,$AE$2:$AE$2500,1)+COUNTIFS($X$2:$X$2500,$A377,$AE$2:$AE$2500,1)&gt;0),"","Yes"))</f>
      </c>
      <c r="AI377">
        <f>IF($AH377="Yes",$AG377,"")</f>
      </c>
      <c r="AJ377">
        <f>IF($AI377="","",$AI377+ROW()/1000000)</f>
      </c>
      <c r="AK377">
        <f>IF(OR($A377="",$P377="Yes",N($AG377)=0),"",$AG377+ROW()/1000000)</f>
      </c>
      <c r="AL377" t="str">
        <f>IF($A377="","",INDEX(games!$J:$J,ROW())&amp;"")</f>
      </c>
    </row>
    <row r="378">
      <c r="A378" t="str">
        <f>IF(TRIM(INDEX(games!$A:$A,ROW()))="","",TRIM(INDEX(games!$A:$A,ROW())))</f>
      </c>
      <c r="B378">
        <f>IF(OR($A378="",INDEX(games!$B:$B,ROW())=""),"",INDEX(games!$B:$B,ROW()))</f>
      </c>
      <c r="C378" t="str">
        <f>IF(OR($A378="",INDEX(games!$C:$C,ROW())=""),"",INDEX(games!$C:$C,ROW()))</f>
      </c>
      <c r="D378">
        <f>IF($A378="","",COUNTIF($W$2:$W$2500,$A378)+COUNTIF($X$2:$X$2500,$A378))</f>
      </c>
      <c r="E378">
        <f>IF($A378="","",IFERROR(MATCH($C378,$R$2:$R$5,0),0))</f>
      </c>
      <c r="F378">
        <f>IF($A378="","",MOD(ROW(),34))</f>
      </c>
      <c r="G378">
        <f>IF($A378="",NA(),IF($C378="Action",$B378,NA()))</f>
      </c>
      <c r="H378">
        <f>IF($A378="",NA(),IF($C378="Action",1+$F378*0.023,NA()))</f>
      </c>
      <c r="I378">
        <f>IF($A378="",NA(),IF($C378="Strategy",$B378,NA()))</f>
      </c>
      <c r="J378">
        <f>IF($A378="",NA(),IF($C378="Strategy",2+$F378*0.023,NA()))</f>
      </c>
      <c r="K378">
        <f>IF($A378="",NA(),IF($C378="Deckbuilder",$B378,NA()))</f>
      </c>
      <c r="L378">
        <f>IF($A378="",NA(),IF($C378="Deckbuilder",3+$F378*0.023,NA()))</f>
      </c>
      <c r="M378">
        <f>IF($A378="",NA(),IF($C378="Traditional",$B378,NA()))</f>
      </c>
      <c r="N378">
        <f>IF($A378="",NA(),IF($C378="Traditional",4+$F378*0.023,NA()))</f>
      </c>
      <c r="O378">
        <f>IF($A378="","",$D378+ROW()/1000000)</f>
      </c>
      <c r="P378" t="str">
        <f>IF(OR($A378="",INDEX(games!$H:$H,ROW())=""),"",INDEX(games!$H:$H,ROW()))</f>
      </c>
      <c r="Q378">
        <f>IF(OR($A378="",$P378&lt;&gt;"Yes"),"",$D378+ROW()/1000000)</f>
      </c>
      <c r="T378">
        <f>IF($Y378="","",INDEX($B$2:$B$1500,$Y378))</f>
      </c>
      <c r="U378">
        <f>IF($Z378="","",INDEX($B$2:$B$1500,$Z378))</f>
      </c>
      <c r="V378">
        <f>IF(OR($T378="",$U378=""),"",$U378-$T378)</f>
      </c>
      <c r="W378" t="str">
        <f>IF(TRIM(INDEX(connections!$A:$A,ROW()))="","",TRIM(INDEX(connections!$A:$A,ROW())))</f>
      </c>
      <c r="X378" t="str">
        <f>IF($W378="","",TRIM(INDEX(connections!$B:$B,ROW())))</f>
      </c>
      <c r="Y378">
        <f>IF($W378="","",IFERROR(MATCH($W378,$A$2:$A$1500,0),""))</f>
      </c>
      <c r="Z378">
        <f>IF($X378="","",IFERROR(MATCH($X378,$A$2:$A$1500,0),""))</f>
      </c>
      <c r="AA378" t="str">
        <f>IF($Y378="","",INDEX($P$2:$P$1500,$Y378))</f>
      </c>
      <c r="AB378" t="str">
        <f>IF($Z378="","",INDEX($P$2:$P$1500,$Z378))</f>
      </c>
      <c r="AC378">
        <f>IF(AND($AA378="Yes",$AB378="Yes"),1,"")</f>
      </c>
      <c r="AD378">
        <f>IF(OR($Y378="",$Z378=""),"",IF(INDEX($C$2:$C$1500,$Y378)=INDEX($C$2:$C$1500,$Z378),0,1))</f>
      </c>
      <c r="AE378">
        <f>IF($AC378&lt;&gt;1,"",IF(AND(INDEX($AG$2:$AG$1500,$Y378)=1,INDEX($AG$2:$AG$1500,$Z378)=1),1,""))</f>
      </c>
      <c r="AG378">
        <f>IF($A378="","",COUNTIFS($W$2:$W$2500,$A378,$AB$2:$AB$2500,"Yes")+COUNTIFS($X$2:$X$2500,$A378,$AA$2:$AA$2500,"Yes"))</f>
      </c>
      <c r="AH378" t="str">
        <f>IF(OR($P378&lt;&gt;"Yes",N($AG378)=0),"",IF(AND($AG378=1,COUNTIFS($W$2:$W$2500,$A378,$AE$2:$AE$2500,1)+COUNTIFS($X$2:$X$2500,$A378,$AE$2:$AE$2500,1)&gt;0),"","Yes"))</f>
      </c>
      <c r="AI378">
        <f>IF($AH378="Yes",$AG378,"")</f>
      </c>
      <c r="AJ378">
        <f>IF($AI378="","",$AI378+ROW()/1000000)</f>
      </c>
      <c r="AK378">
        <f>IF(OR($A378="",$P378="Yes",N($AG378)=0),"",$AG378+ROW()/1000000)</f>
      </c>
      <c r="AL378" t="str">
        <f>IF($A378="","",INDEX(games!$J:$J,ROW())&amp;"")</f>
      </c>
    </row>
    <row r="379">
      <c r="A379" t="str">
        <f>IF(TRIM(INDEX(games!$A:$A,ROW()))="","",TRIM(INDEX(games!$A:$A,ROW())))</f>
      </c>
      <c r="B379">
        <f>IF(OR($A379="",INDEX(games!$B:$B,ROW())=""),"",INDEX(games!$B:$B,ROW()))</f>
      </c>
      <c r="C379" t="str">
        <f>IF(OR($A379="",INDEX(games!$C:$C,ROW())=""),"",INDEX(games!$C:$C,ROW()))</f>
      </c>
      <c r="D379">
        <f>IF($A379="","",COUNTIF($W$2:$W$2500,$A379)+COUNTIF($X$2:$X$2500,$A379))</f>
      </c>
      <c r="E379">
        <f>IF($A379="","",IFERROR(MATCH($C379,$R$2:$R$5,0),0))</f>
      </c>
      <c r="F379">
        <f>IF($A379="","",MOD(ROW(),34))</f>
      </c>
      <c r="G379">
        <f>IF($A379="",NA(),IF($C379="Action",$B379,NA()))</f>
      </c>
      <c r="H379">
        <f>IF($A379="",NA(),IF($C379="Action",1+$F379*0.023,NA()))</f>
      </c>
      <c r="I379">
        <f>IF($A379="",NA(),IF($C379="Strategy",$B379,NA()))</f>
      </c>
      <c r="J379">
        <f>IF($A379="",NA(),IF($C379="Strategy",2+$F379*0.023,NA()))</f>
      </c>
      <c r="K379">
        <f>IF($A379="",NA(),IF($C379="Deckbuilder",$B379,NA()))</f>
      </c>
      <c r="L379">
        <f>IF($A379="",NA(),IF($C379="Deckbuilder",3+$F379*0.023,NA()))</f>
      </c>
      <c r="M379">
        <f>IF($A379="",NA(),IF($C379="Traditional",$B379,NA()))</f>
      </c>
      <c r="N379">
        <f>IF($A379="",NA(),IF($C379="Traditional",4+$F379*0.023,NA()))</f>
      </c>
      <c r="O379">
        <f>IF($A379="","",$D379+ROW()/1000000)</f>
      </c>
      <c r="P379" t="str">
        <f>IF(OR($A379="",INDEX(games!$H:$H,ROW())=""),"",INDEX(games!$H:$H,ROW()))</f>
      </c>
      <c r="Q379">
        <f>IF(OR($A379="",$P379&lt;&gt;"Yes"),"",$D379+ROW()/1000000)</f>
      </c>
      <c r="T379">
        <f>IF($Y379="","",INDEX($B$2:$B$1500,$Y379))</f>
      </c>
      <c r="U379">
        <f>IF($Z379="","",INDEX($B$2:$B$1500,$Z379))</f>
      </c>
      <c r="V379">
        <f>IF(OR($T379="",$U379=""),"",$U379-$T379)</f>
      </c>
      <c r="W379" t="str">
        <f>IF(TRIM(INDEX(connections!$A:$A,ROW()))="","",TRIM(INDEX(connections!$A:$A,ROW())))</f>
      </c>
      <c r="X379" t="str">
        <f>IF($W379="","",TRIM(INDEX(connections!$B:$B,ROW())))</f>
      </c>
      <c r="Y379">
        <f>IF($W379="","",IFERROR(MATCH($W379,$A$2:$A$1500,0),""))</f>
      </c>
      <c r="Z379">
        <f>IF($X379="","",IFERROR(MATCH($X379,$A$2:$A$1500,0),""))</f>
      </c>
      <c r="AA379" t="str">
        <f>IF($Y379="","",INDEX($P$2:$P$1500,$Y379))</f>
      </c>
      <c r="AB379" t="str">
        <f>IF($Z379="","",INDEX($P$2:$P$1500,$Z379))</f>
      </c>
      <c r="AC379">
        <f>IF(AND($AA379="Yes",$AB379="Yes"),1,"")</f>
      </c>
      <c r="AD379">
        <f>IF(OR($Y379="",$Z379=""),"",IF(INDEX($C$2:$C$1500,$Y379)=INDEX($C$2:$C$1500,$Z379),0,1))</f>
      </c>
      <c r="AE379">
        <f>IF($AC379&lt;&gt;1,"",IF(AND(INDEX($AG$2:$AG$1500,$Y379)=1,INDEX($AG$2:$AG$1500,$Z379)=1),1,""))</f>
      </c>
      <c r="AG379">
        <f>IF($A379="","",COUNTIFS($W$2:$W$2500,$A379,$AB$2:$AB$2500,"Yes")+COUNTIFS($X$2:$X$2500,$A379,$AA$2:$AA$2500,"Yes"))</f>
      </c>
      <c r="AH379" t="str">
        <f>IF(OR($P379&lt;&gt;"Yes",N($AG379)=0),"",IF(AND($AG379=1,COUNTIFS($W$2:$W$2500,$A379,$AE$2:$AE$2500,1)+COUNTIFS($X$2:$X$2500,$A379,$AE$2:$AE$2500,1)&gt;0),"","Yes"))</f>
      </c>
      <c r="AI379">
        <f>IF($AH379="Yes",$AG379,"")</f>
      </c>
      <c r="AJ379">
        <f>IF($AI379="","",$AI379+ROW()/1000000)</f>
      </c>
      <c r="AK379">
        <f>IF(OR($A379="",$P379="Yes",N($AG379)=0),"",$AG379+ROW()/1000000)</f>
      </c>
      <c r="AL379" t="str">
        <f>IF($A379="","",INDEX(games!$J:$J,ROW())&amp;"")</f>
      </c>
    </row>
    <row r="380">
      <c r="A380" t="str">
        <f>IF(TRIM(INDEX(games!$A:$A,ROW()))="","",TRIM(INDEX(games!$A:$A,ROW())))</f>
      </c>
      <c r="B380">
        <f>IF(OR($A380="",INDEX(games!$B:$B,ROW())=""),"",INDEX(games!$B:$B,ROW()))</f>
      </c>
      <c r="C380" t="str">
        <f>IF(OR($A380="",INDEX(games!$C:$C,ROW())=""),"",INDEX(games!$C:$C,ROW()))</f>
      </c>
      <c r="D380">
        <f>IF($A380="","",COUNTIF($W$2:$W$2500,$A380)+COUNTIF($X$2:$X$2500,$A380))</f>
      </c>
      <c r="E380">
        <f>IF($A380="","",IFERROR(MATCH($C380,$R$2:$R$5,0),0))</f>
      </c>
      <c r="F380">
        <f>IF($A380="","",MOD(ROW(),34))</f>
      </c>
      <c r="G380">
        <f>IF($A380="",NA(),IF($C380="Action",$B380,NA()))</f>
      </c>
      <c r="H380">
        <f>IF($A380="",NA(),IF($C380="Action",1+$F380*0.023,NA()))</f>
      </c>
      <c r="I380">
        <f>IF($A380="",NA(),IF($C380="Strategy",$B380,NA()))</f>
      </c>
      <c r="J380">
        <f>IF($A380="",NA(),IF($C380="Strategy",2+$F380*0.023,NA()))</f>
      </c>
      <c r="K380">
        <f>IF($A380="",NA(),IF($C380="Deckbuilder",$B380,NA()))</f>
      </c>
      <c r="L380">
        <f>IF($A380="",NA(),IF($C380="Deckbuilder",3+$F380*0.023,NA()))</f>
      </c>
      <c r="M380">
        <f>IF($A380="",NA(),IF($C380="Traditional",$B380,NA()))</f>
      </c>
      <c r="N380">
        <f>IF($A380="",NA(),IF($C380="Traditional",4+$F380*0.023,NA()))</f>
      </c>
      <c r="O380">
        <f>IF($A380="","",$D380+ROW()/1000000)</f>
      </c>
      <c r="P380" t="str">
        <f>IF(OR($A380="",INDEX(games!$H:$H,ROW())=""),"",INDEX(games!$H:$H,ROW()))</f>
      </c>
      <c r="Q380">
        <f>IF(OR($A380="",$P380&lt;&gt;"Yes"),"",$D380+ROW()/1000000)</f>
      </c>
      <c r="T380">
        <f>IF($Y380="","",INDEX($B$2:$B$1500,$Y380))</f>
      </c>
      <c r="U380">
        <f>IF($Z380="","",INDEX($B$2:$B$1500,$Z380))</f>
      </c>
      <c r="V380">
        <f>IF(OR($T380="",$U380=""),"",$U380-$T380)</f>
      </c>
      <c r="W380" t="str">
        <f>IF(TRIM(INDEX(connections!$A:$A,ROW()))="","",TRIM(INDEX(connections!$A:$A,ROW())))</f>
      </c>
      <c r="X380" t="str">
        <f>IF($W380="","",TRIM(INDEX(connections!$B:$B,ROW())))</f>
      </c>
      <c r="Y380">
        <f>IF($W380="","",IFERROR(MATCH($W380,$A$2:$A$1500,0),""))</f>
      </c>
      <c r="Z380">
        <f>IF($X380="","",IFERROR(MATCH($X380,$A$2:$A$1500,0),""))</f>
      </c>
      <c r="AA380" t="str">
        <f>IF($Y380="","",INDEX($P$2:$P$1500,$Y380))</f>
      </c>
      <c r="AB380" t="str">
        <f>IF($Z380="","",INDEX($P$2:$P$1500,$Z380))</f>
      </c>
      <c r="AC380">
        <f>IF(AND($AA380="Yes",$AB380="Yes"),1,"")</f>
      </c>
      <c r="AD380">
        <f>IF(OR($Y380="",$Z380=""),"",IF(INDEX($C$2:$C$1500,$Y380)=INDEX($C$2:$C$1500,$Z380),0,1))</f>
      </c>
      <c r="AE380">
        <f>IF($AC380&lt;&gt;1,"",IF(AND(INDEX($AG$2:$AG$1500,$Y380)=1,INDEX($AG$2:$AG$1500,$Z380)=1),1,""))</f>
      </c>
      <c r="AG380">
        <f>IF($A380="","",COUNTIFS($W$2:$W$2500,$A380,$AB$2:$AB$2500,"Yes")+COUNTIFS($X$2:$X$2500,$A380,$AA$2:$AA$2500,"Yes"))</f>
      </c>
      <c r="AH380" t="str">
        <f>IF(OR($P380&lt;&gt;"Yes",N($AG380)=0),"",IF(AND($AG380=1,COUNTIFS($W$2:$W$2500,$A380,$AE$2:$AE$2500,1)+COUNTIFS($X$2:$X$2500,$A380,$AE$2:$AE$2500,1)&gt;0),"","Yes"))</f>
      </c>
      <c r="AI380">
        <f>IF($AH380="Yes",$AG380,"")</f>
      </c>
      <c r="AJ380">
        <f>IF($AI380="","",$AI380+ROW()/1000000)</f>
      </c>
      <c r="AK380">
        <f>IF(OR($A380="",$P380="Yes",N($AG380)=0),"",$AG380+ROW()/1000000)</f>
      </c>
      <c r="AL380" t="str">
        <f>IF($A380="","",INDEX(games!$J:$J,ROW())&amp;"")</f>
      </c>
    </row>
    <row r="381">
      <c r="A381" t="str">
        <f>IF(TRIM(INDEX(games!$A:$A,ROW()))="","",TRIM(INDEX(games!$A:$A,ROW())))</f>
      </c>
      <c r="B381">
        <f>IF(OR($A381="",INDEX(games!$B:$B,ROW())=""),"",INDEX(games!$B:$B,ROW()))</f>
      </c>
      <c r="C381" t="str">
        <f>IF(OR($A381="",INDEX(games!$C:$C,ROW())=""),"",INDEX(games!$C:$C,ROW()))</f>
      </c>
      <c r="D381">
        <f>IF($A381="","",COUNTIF($W$2:$W$2500,$A381)+COUNTIF($X$2:$X$2500,$A381))</f>
      </c>
      <c r="E381">
        <f>IF($A381="","",IFERROR(MATCH($C381,$R$2:$R$5,0),0))</f>
      </c>
      <c r="F381">
        <f>IF($A381="","",MOD(ROW(),34))</f>
      </c>
      <c r="G381">
        <f>IF($A381="",NA(),IF($C381="Action",$B381,NA()))</f>
      </c>
      <c r="H381">
        <f>IF($A381="",NA(),IF($C381="Action",1+$F381*0.023,NA()))</f>
      </c>
      <c r="I381">
        <f>IF($A381="",NA(),IF($C381="Strategy",$B381,NA()))</f>
      </c>
      <c r="J381">
        <f>IF($A381="",NA(),IF($C381="Strategy",2+$F381*0.023,NA()))</f>
      </c>
      <c r="K381">
        <f>IF($A381="",NA(),IF($C381="Deckbuilder",$B381,NA()))</f>
      </c>
      <c r="L381">
        <f>IF($A381="",NA(),IF($C381="Deckbuilder",3+$F381*0.023,NA()))</f>
      </c>
      <c r="M381">
        <f>IF($A381="",NA(),IF($C381="Traditional",$B381,NA()))</f>
      </c>
      <c r="N381">
        <f>IF($A381="",NA(),IF($C381="Traditional",4+$F381*0.023,NA()))</f>
      </c>
      <c r="O381">
        <f>IF($A381="","",$D381+ROW()/1000000)</f>
      </c>
      <c r="P381" t="str">
        <f>IF(OR($A381="",INDEX(games!$H:$H,ROW())=""),"",INDEX(games!$H:$H,ROW()))</f>
      </c>
      <c r="Q381">
        <f>IF(OR($A381="",$P381&lt;&gt;"Yes"),"",$D381+ROW()/1000000)</f>
      </c>
      <c r="T381">
        <f>IF($Y381="","",INDEX($B$2:$B$1500,$Y381))</f>
      </c>
      <c r="U381">
        <f>IF($Z381="","",INDEX($B$2:$B$1500,$Z381))</f>
      </c>
      <c r="V381">
        <f>IF(OR($T381="",$U381=""),"",$U381-$T381)</f>
      </c>
      <c r="W381" t="str">
        <f>IF(TRIM(INDEX(connections!$A:$A,ROW()))="","",TRIM(INDEX(connections!$A:$A,ROW())))</f>
      </c>
      <c r="X381" t="str">
        <f>IF($W381="","",TRIM(INDEX(connections!$B:$B,ROW())))</f>
      </c>
      <c r="Y381">
        <f>IF($W381="","",IFERROR(MATCH($W381,$A$2:$A$1500,0),""))</f>
      </c>
      <c r="Z381">
        <f>IF($X381="","",IFERROR(MATCH($X381,$A$2:$A$1500,0),""))</f>
      </c>
      <c r="AA381" t="str">
        <f>IF($Y381="","",INDEX($P$2:$P$1500,$Y381))</f>
      </c>
      <c r="AB381" t="str">
        <f>IF($Z381="","",INDEX($P$2:$P$1500,$Z381))</f>
      </c>
      <c r="AC381">
        <f>IF(AND($AA381="Yes",$AB381="Yes"),1,"")</f>
      </c>
      <c r="AD381">
        <f>IF(OR($Y381="",$Z381=""),"",IF(INDEX($C$2:$C$1500,$Y381)=INDEX($C$2:$C$1500,$Z381),0,1))</f>
      </c>
      <c r="AE381">
        <f>IF($AC381&lt;&gt;1,"",IF(AND(INDEX($AG$2:$AG$1500,$Y381)=1,INDEX($AG$2:$AG$1500,$Z381)=1),1,""))</f>
      </c>
      <c r="AG381">
        <f>IF($A381="","",COUNTIFS($W$2:$W$2500,$A381,$AB$2:$AB$2500,"Yes")+COUNTIFS($X$2:$X$2500,$A381,$AA$2:$AA$2500,"Yes"))</f>
      </c>
      <c r="AH381" t="str">
        <f>IF(OR($P381&lt;&gt;"Yes",N($AG381)=0),"",IF(AND($AG381=1,COUNTIFS($W$2:$W$2500,$A381,$AE$2:$AE$2500,1)+COUNTIFS($X$2:$X$2500,$A381,$AE$2:$AE$2500,1)&gt;0),"","Yes"))</f>
      </c>
      <c r="AI381">
        <f>IF($AH381="Yes",$AG381,"")</f>
      </c>
      <c r="AJ381">
        <f>IF($AI381="","",$AI381+ROW()/1000000)</f>
      </c>
      <c r="AK381">
        <f>IF(OR($A381="",$P381="Yes",N($AG381)=0),"",$AG381+ROW()/1000000)</f>
      </c>
      <c r="AL381" t="str">
        <f>IF($A381="","",INDEX(games!$J:$J,ROW())&amp;"")</f>
      </c>
    </row>
    <row r="382">
      <c r="A382" t="str">
        <f>IF(TRIM(INDEX(games!$A:$A,ROW()))="","",TRIM(INDEX(games!$A:$A,ROW())))</f>
      </c>
      <c r="B382">
        <f>IF(OR($A382="",INDEX(games!$B:$B,ROW())=""),"",INDEX(games!$B:$B,ROW()))</f>
      </c>
      <c r="C382" t="str">
        <f>IF(OR($A382="",INDEX(games!$C:$C,ROW())=""),"",INDEX(games!$C:$C,ROW()))</f>
      </c>
      <c r="D382">
        <f>IF($A382="","",COUNTIF($W$2:$W$2500,$A382)+COUNTIF($X$2:$X$2500,$A382))</f>
      </c>
      <c r="E382">
        <f>IF($A382="","",IFERROR(MATCH($C382,$R$2:$R$5,0),0))</f>
      </c>
      <c r="F382">
        <f>IF($A382="","",MOD(ROW(),34))</f>
      </c>
      <c r="G382">
        <f>IF($A382="",NA(),IF($C382="Action",$B382,NA()))</f>
      </c>
      <c r="H382">
        <f>IF($A382="",NA(),IF($C382="Action",1+$F382*0.023,NA()))</f>
      </c>
      <c r="I382">
        <f>IF($A382="",NA(),IF($C382="Strategy",$B382,NA()))</f>
      </c>
      <c r="J382">
        <f>IF($A382="",NA(),IF($C382="Strategy",2+$F382*0.023,NA()))</f>
      </c>
      <c r="K382">
        <f>IF($A382="",NA(),IF($C382="Deckbuilder",$B382,NA()))</f>
      </c>
      <c r="L382">
        <f>IF($A382="",NA(),IF($C382="Deckbuilder",3+$F382*0.023,NA()))</f>
      </c>
      <c r="M382">
        <f>IF($A382="",NA(),IF($C382="Traditional",$B382,NA()))</f>
      </c>
      <c r="N382">
        <f>IF($A382="",NA(),IF($C382="Traditional",4+$F382*0.023,NA()))</f>
      </c>
      <c r="O382">
        <f>IF($A382="","",$D382+ROW()/1000000)</f>
      </c>
      <c r="P382" t="str">
        <f>IF(OR($A382="",INDEX(games!$H:$H,ROW())=""),"",INDEX(games!$H:$H,ROW()))</f>
      </c>
      <c r="Q382">
        <f>IF(OR($A382="",$P382&lt;&gt;"Yes"),"",$D382+ROW()/1000000)</f>
      </c>
      <c r="T382">
        <f>IF($Y382="","",INDEX($B$2:$B$1500,$Y382))</f>
      </c>
      <c r="U382">
        <f>IF($Z382="","",INDEX($B$2:$B$1500,$Z382))</f>
      </c>
      <c r="V382">
        <f>IF(OR($T382="",$U382=""),"",$U382-$T382)</f>
      </c>
      <c r="W382" t="str">
        <f>IF(TRIM(INDEX(connections!$A:$A,ROW()))="","",TRIM(INDEX(connections!$A:$A,ROW())))</f>
      </c>
      <c r="X382" t="str">
        <f>IF($W382="","",TRIM(INDEX(connections!$B:$B,ROW())))</f>
      </c>
      <c r="Y382">
        <f>IF($W382="","",IFERROR(MATCH($W382,$A$2:$A$1500,0),""))</f>
      </c>
      <c r="Z382">
        <f>IF($X382="","",IFERROR(MATCH($X382,$A$2:$A$1500,0),""))</f>
      </c>
      <c r="AA382" t="str">
        <f>IF($Y382="","",INDEX($P$2:$P$1500,$Y382))</f>
      </c>
      <c r="AB382" t="str">
        <f>IF($Z382="","",INDEX($P$2:$P$1500,$Z382))</f>
      </c>
      <c r="AC382">
        <f>IF(AND($AA382="Yes",$AB382="Yes"),1,"")</f>
      </c>
      <c r="AD382">
        <f>IF(OR($Y382="",$Z382=""),"",IF(INDEX($C$2:$C$1500,$Y382)=INDEX($C$2:$C$1500,$Z382),0,1))</f>
      </c>
      <c r="AE382">
        <f>IF($AC382&lt;&gt;1,"",IF(AND(INDEX($AG$2:$AG$1500,$Y382)=1,INDEX($AG$2:$AG$1500,$Z382)=1),1,""))</f>
      </c>
      <c r="AG382">
        <f>IF($A382="","",COUNTIFS($W$2:$W$2500,$A382,$AB$2:$AB$2500,"Yes")+COUNTIFS($X$2:$X$2500,$A382,$AA$2:$AA$2500,"Yes"))</f>
      </c>
      <c r="AH382" t="str">
        <f>IF(OR($P382&lt;&gt;"Yes",N($AG382)=0),"",IF(AND($AG382=1,COUNTIFS($W$2:$W$2500,$A382,$AE$2:$AE$2500,1)+COUNTIFS($X$2:$X$2500,$A382,$AE$2:$AE$2500,1)&gt;0),"","Yes"))</f>
      </c>
      <c r="AI382">
        <f>IF($AH382="Yes",$AG382,"")</f>
      </c>
      <c r="AJ382">
        <f>IF($AI382="","",$AI382+ROW()/1000000)</f>
      </c>
      <c r="AK382">
        <f>IF(OR($A382="",$P382="Yes",N($AG382)=0),"",$AG382+ROW()/1000000)</f>
      </c>
      <c r="AL382" t="str">
        <f>IF($A382="","",INDEX(games!$J:$J,ROW())&amp;"")</f>
      </c>
    </row>
    <row r="383">
      <c r="A383" t="str">
        <f>IF(TRIM(INDEX(games!$A:$A,ROW()))="","",TRIM(INDEX(games!$A:$A,ROW())))</f>
      </c>
      <c r="B383">
        <f>IF(OR($A383="",INDEX(games!$B:$B,ROW())=""),"",INDEX(games!$B:$B,ROW()))</f>
      </c>
      <c r="C383" t="str">
        <f>IF(OR($A383="",INDEX(games!$C:$C,ROW())=""),"",INDEX(games!$C:$C,ROW()))</f>
      </c>
      <c r="D383">
        <f>IF($A383="","",COUNTIF($W$2:$W$2500,$A383)+COUNTIF($X$2:$X$2500,$A383))</f>
      </c>
      <c r="E383">
        <f>IF($A383="","",IFERROR(MATCH($C383,$R$2:$R$5,0),0))</f>
      </c>
      <c r="F383">
        <f>IF($A383="","",MOD(ROW(),34))</f>
      </c>
      <c r="G383">
        <f>IF($A383="",NA(),IF($C383="Action",$B383,NA()))</f>
      </c>
      <c r="H383">
        <f>IF($A383="",NA(),IF($C383="Action",1+$F383*0.023,NA()))</f>
      </c>
      <c r="I383">
        <f>IF($A383="",NA(),IF($C383="Strategy",$B383,NA()))</f>
      </c>
      <c r="J383">
        <f>IF($A383="",NA(),IF($C383="Strategy",2+$F383*0.023,NA()))</f>
      </c>
      <c r="K383">
        <f>IF($A383="",NA(),IF($C383="Deckbuilder",$B383,NA()))</f>
      </c>
      <c r="L383">
        <f>IF($A383="",NA(),IF($C383="Deckbuilder",3+$F383*0.023,NA()))</f>
      </c>
      <c r="M383">
        <f>IF($A383="",NA(),IF($C383="Traditional",$B383,NA()))</f>
      </c>
      <c r="N383">
        <f>IF($A383="",NA(),IF($C383="Traditional",4+$F383*0.023,NA()))</f>
      </c>
      <c r="O383">
        <f>IF($A383="","",$D383+ROW()/1000000)</f>
      </c>
      <c r="P383" t="str">
        <f>IF(OR($A383="",INDEX(games!$H:$H,ROW())=""),"",INDEX(games!$H:$H,ROW()))</f>
      </c>
      <c r="Q383">
        <f>IF(OR($A383="",$P383&lt;&gt;"Yes"),"",$D383+ROW()/1000000)</f>
      </c>
      <c r="T383">
        <f>IF($Y383="","",INDEX($B$2:$B$1500,$Y383))</f>
      </c>
      <c r="U383">
        <f>IF($Z383="","",INDEX($B$2:$B$1500,$Z383))</f>
      </c>
      <c r="V383">
        <f>IF(OR($T383="",$U383=""),"",$U383-$T383)</f>
      </c>
      <c r="W383" t="str">
        <f>IF(TRIM(INDEX(connections!$A:$A,ROW()))="","",TRIM(INDEX(connections!$A:$A,ROW())))</f>
      </c>
      <c r="X383" t="str">
        <f>IF($W383="","",TRIM(INDEX(connections!$B:$B,ROW())))</f>
      </c>
      <c r="Y383">
        <f>IF($W383="","",IFERROR(MATCH($W383,$A$2:$A$1500,0),""))</f>
      </c>
      <c r="Z383">
        <f>IF($X383="","",IFERROR(MATCH($X383,$A$2:$A$1500,0),""))</f>
      </c>
      <c r="AA383" t="str">
        <f>IF($Y383="","",INDEX($P$2:$P$1500,$Y383))</f>
      </c>
      <c r="AB383" t="str">
        <f>IF($Z383="","",INDEX($P$2:$P$1500,$Z383))</f>
      </c>
      <c r="AC383">
        <f>IF(AND($AA383="Yes",$AB383="Yes"),1,"")</f>
      </c>
      <c r="AD383">
        <f>IF(OR($Y383="",$Z383=""),"",IF(INDEX($C$2:$C$1500,$Y383)=INDEX($C$2:$C$1500,$Z383),0,1))</f>
      </c>
      <c r="AE383">
        <f>IF($AC383&lt;&gt;1,"",IF(AND(INDEX($AG$2:$AG$1500,$Y383)=1,INDEX($AG$2:$AG$1500,$Z383)=1),1,""))</f>
      </c>
      <c r="AG383">
        <f>IF($A383="","",COUNTIFS($W$2:$W$2500,$A383,$AB$2:$AB$2500,"Yes")+COUNTIFS($X$2:$X$2500,$A383,$AA$2:$AA$2500,"Yes"))</f>
      </c>
      <c r="AH383" t="str">
        <f>IF(OR($P383&lt;&gt;"Yes",N($AG383)=0),"",IF(AND($AG383=1,COUNTIFS($W$2:$W$2500,$A383,$AE$2:$AE$2500,1)+COUNTIFS($X$2:$X$2500,$A383,$AE$2:$AE$2500,1)&gt;0),"","Yes"))</f>
      </c>
      <c r="AI383">
        <f>IF($AH383="Yes",$AG383,"")</f>
      </c>
      <c r="AJ383">
        <f>IF($AI383="","",$AI383+ROW()/1000000)</f>
      </c>
      <c r="AK383">
        <f>IF(OR($A383="",$P383="Yes",N($AG383)=0),"",$AG383+ROW()/1000000)</f>
      </c>
      <c r="AL383" t="str">
        <f>IF($A383="","",INDEX(games!$J:$J,ROW())&amp;"")</f>
      </c>
    </row>
    <row r="384">
      <c r="A384" t="str">
        <f>IF(TRIM(INDEX(games!$A:$A,ROW()))="","",TRIM(INDEX(games!$A:$A,ROW())))</f>
      </c>
      <c r="B384">
        <f>IF(OR($A384="",INDEX(games!$B:$B,ROW())=""),"",INDEX(games!$B:$B,ROW()))</f>
      </c>
      <c r="C384" t="str">
        <f>IF(OR($A384="",INDEX(games!$C:$C,ROW())=""),"",INDEX(games!$C:$C,ROW()))</f>
      </c>
      <c r="D384">
        <f>IF($A384="","",COUNTIF($W$2:$W$2500,$A384)+COUNTIF($X$2:$X$2500,$A384))</f>
      </c>
      <c r="E384">
        <f>IF($A384="","",IFERROR(MATCH($C384,$R$2:$R$5,0),0))</f>
      </c>
      <c r="F384">
        <f>IF($A384="","",MOD(ROW(),34))</f>
      </c>
      <c r="G384">
        <f>IF($A384="",NA(),IF($C384="Action",$B384,NA()))</f>
      </c>
      <c r="H384">
        <f>IF($A384="",NA(),IF($C384="Action",1+$F384*0.023,NA()))</f>
      </c>
      <c r="I384">
        <f>IF($A384="",NA(),IF($C384="Strategy",$B384,NA()))</f>
      </c>
      <c r="J384">
        <f>IF($A384="",NA(),IF($C384="Strategy",2+$F384*0.023,NA()))</f>
      </c>
      <c r="K384">
        <f>IF($A384="",NA(),IF($C384="Deckbuilder",$B384,NA()))</f>
      </c>
      <c r="L384">
        <f>IF($A384="",NA(),IF($C384="Deckbuilder",3+$F384*0.023,NA()))</f>
      </c>
      <c r="M384">
        <f>IF($A384="",NA(),IF($C384="Traditional",$B384,NA()))</f>
      </c>
      <c r="N384">
        <f>IF($A384="",NA(),IF($C384="Traditional",4+$F384*0.023,NA()))</f>
      </c>
      <c r="O384">
        <f>IF($A384="","",$D384+ROW()/1000000)</f>
      </c>
      <c r="P384" t="str">
        <f>IF(OR($A384="",INDEX(games!$H:$H,ROW())=""),"",INDEX(games!$H:$H,ROW()))</f>
      </c>
      <c r="Q384">
        <f>IF(OR($A384="",$P384&lt;&gt;"Yes"),"",$D384+ROW()/1000000)</f>
      </c>
      <c r="T384">
        <f>IF($Y384="","",INDEX($B$2:$B$1500,$Y384))</f>
      </c>
      <c r="U384">
        <f>IF($Z384="","",INDEX($B$2:$B$1500,$Z384))</f>
      </c>
      <c r="V384">
        <f>IF(OR($T384="",$U384=""),"",$U384-$T384)</f>
      </c>
      <c r="W384" t="str">
        <f>IF(TRIM(INDEX(connections!$A:$A,ROW()))="","",TRIM(INDEX(connections!$A:$A,ROW())))</f>
      </c>
      <c r="X384" t="str">
        <f>IF($W384="","",TRIM(INDEX(connections!$B:$B,ROW())))</f>
      </c>
      <c r="Y384">
        <f>IF($W384="","",IFERROR(MATCH($W384,$A$2:$A$1500,0),""))</f>
      </c>
      <c r="Z384">
        <f>IF($X384="","",IFERROR(MATCH($X384,$A$2:$A$1500,0),""))</f>
      </c>
      <c r="AA384" t="str">
        <f>IF($Y384="","",INDEX($P$2:$P$1500,$Y384))</f>
      </c>
      <c r="AB384" t="str">
        <f>IF($Z384="","",INDEX($P$2:$P$1500,$Z384))</f>
      </c>
      <c r="AC384">
        <f>IF(AND($AA384="Yes",$AB384="Yes"),1,"")</f>
      </c>
      <c r="AD384">
        <f>IF(OR($Y384="",$Z384=""),"",IF(INDEX($C$2:$C$1500,$Y384)=INDEX($C$2:$C$1500,$Z384),0,1))</f>
      </c>
      <c r="AE384">
        <f>IF($AC384&lt;&gt;1,"",IF(AND(INDEX($AG$2:$AG$1500,$Y384)=1,INDEX($AG$2:$AG$1500,$Z384)=1),1,""))</f>
      </c>
      <c r="AG384">
        <f>IF($A384="","",COUNTIFS($W$2:$W$2500,$A384,$AB$2:$AB$2500,"Yes")+COUNTIFS($X$2:$X$2500,$A384,$AA$2:$AA$2500,"Yes"))</f>
      </c>
      <c r="AH384" t="str">
        <f>IF(OR($P384&lt;&gt;"Yes",N($AG384)=0),"",IF(AND($AG384=1,COUNTIFS($W$2:$W$2500,$A384,$AE$2:$AE$2500,1)+COUNTIFS($X$2:$X$2500,$A384,$AE$2:$AE$2500,1)&gt;0),"","Yes"))</f>
      </c>
      <c r="AI384">
        <f>IF($AH384="Yes",$AG384,"")</f>
      </c>
      <c r="AJ384">
        <f>IF($AI384="","",$AI384+ROW()/1000000)</f>
      </c>
      <c r="AK384">
        <f>IF(OR($A384="",$P384="Yes",N($AG384)=0),"",$AG384+ROW()/1000000)</f>
      </c>
      <c r="AL384" t="str">
        <f>IF($A384="","",INDEX(games!$J:$J,ROW())&amp;"")</f>
      </c>
    </row>
    <row r="385">
      <c r="A385" t="str">
        <f>IF(TRIM(INDEX(games!$A:$A,ROW()))="","",TRIM(INDEX(games!$A:$A,ROW())))</f>
      </c>
      <c r="B385">
        <f>IF(OR($A385="",INDEX(games!$B:$B,ROW())=""),"",INDEX(games!$B:$B,ROW()))</f>
      </c>
      <c r="C385" t="str">
        <f>IF(OR($A385="",INDEX(games!$C:$C,ROW())=""),"",INDEX(games!$C:$C,ROW()))</f>
      </c>
      <c r="D385">
        <f>IF($A385="","",COUNTIF($W$2:$W$2500,$A385)+COUNTIF($X$2:$X$2500,$A385))</f>
      </c>
      <c r="E385">
        <f>IF($A385="","",IFERROR(MATCH($C385,$R$2:$R$5,0),0))</f>
      </c>
      <c r="F385">
        <f>IF($A385="","",MOD(ROW(),34))</f>
      </c>
      <c r="G385">
        <f>IF($A385="",NA(),IF($C385="Action",$B385,NA()))</f>
      </c>
      <c r="H385">
        <f>IF($A385="",NA(),IF($C385="Action",1+$F385*0.023,NA()))</f>
      </c>
      <c r="I385">
        <f>IF($A385="",NA(),IF($C385="Strategy",$B385,NA()))</f>
      </c>
      <c r="J385">
        <f>IF($A385="",NA(),IF($C385="Strategy",2+$F385*0.023,NA()))</f>
      </c>
      <c r="K385">
        <f>IF($A385="",NA(),IF($C385="Deckbuilder",$B385,NA()))</f>
      </c>
      <c r="L385">
        <f>IF($A385="",NA(),IF($C385="Deckbuilder",3+$F385*0.023,NA()))</f>
      </c>
      <c r="M385">
        <f>IF($A385="",NA(),IF($C385="Traditional",$B385,NA()))</f>
      </c>
      <c r="N385">
        <f>IF($A385="",NA(),IF($C385="Traditional",4+$F385*0.023,NA()))</f>
      </c>
      <c r="O385">
        <f>IF($A385="","",$D385+ROW()/1000000)</f>
      </c>
      <c r="P385" t="str">
        <f>IF(OR($A385="",INDEX(games!$H:$H,ROW())=""),"",INDEX(games!$H:$H,ROW()))</f>
      </c>
      <c r="Q385">
        <f>IF(OR($A385="",$P385&lt;&gt;"Yes"),"",$D385+ROW()/1000000)</f>
      </c>
      <c r="T385">
        <f>IF($Y385="","",INDEX($B$2:$B$1500,$Y385))</f>
      </c>
      <c r="U385">
        <f>IF($Z385="","",INDEX($B$2:$B$1500,$Z385))</f>
      </c>
      <c r="V385">
        <f>IF(OR($T385="",$U385=""),"",$U385-$T385)</f>
      </c>
      <c r="W385" t="str">
        <f>IF(TRIM(INDEX(connections!$A:$A,ROW()))="","",TRIM(INDEX(connections!$A:$A,ROW())))</f>
      </c>
      <c r="X385" t="str">
        <f>IF($W385="","",TRIM(INDEX(connections!$B:$B,ROW())))</f>
      </c>
      <c r="Y385">
        <f>IF($W385="","",IFERROR(MATCH($W385,$A$2:$A$1500,0),""))</f>
      </c>
      <c r="Z385">
        <f>IF($X385="","",IFERROR(MATCH($X385,$A$2:$A$1500,0),""))</f>
      </c>
      <c r="AA385" t="str">
        <f>IF($Y385="","",INDEX($P$2:$P$1500,$Y385))</f>
      </c>
      <c r="AB385" t="str">
        <f>IF($Z385="","",INDEX($P$2:$P$1500,$Z385))</f>
      </c>
      <c r="AC385">
        <f>IF(AND($AA385="Yes",$AB385="Yes"),1,"")</f>
      </c>
      <c r="AD385">
        <f>IF(OR($Y385="",$Z385=""),"",IF(INDEX($C$2:$C$1500,$Y385)=INDEX($C$2:$C$1500,$Z385),0,1))</f>
      </c>
      <c r="AE385">
        <f>IF($AC385&lt;&gt;1,"",IF(AND(INDEX($AG$2:$AG$1500,$Y385)=1,INDEX($AG$2:$AG$1500,$Z385)=1),1,""))</f>
      </c>
      <c r="AG385">
        <f>IF($A385="","",COUNTIFS($W$2:$W$2500,$A385,$AB$2:$AB$2500,"Yes")+COUNTIFS($X$2:$X$2500,$A385,$AA$2:$AA$2500,"Yes"))</f>
      </c>
      <c r="AH385" t="str">
        <f>IF(OR($P385&lt;&gt;"Yes",N($AG385)=0),"",IF(AND($AG385=1,COUNTIFS($W$2:$W$2500,$A385,$AE$2:$AE$2500,1)+COUNTIFS($X$2:$X$2500,$A385,$AE$2:$AE$2500,1)&gt;0),"","Yes"))</f>
      </c>
      <c r="AI385">
        <f>IF($AH385="Yes",$AG385,"")</f>
      </c>
      <c r="AJ385">
        <f>IF($AI385="","",$AI385+ROW()/1000000)</f>
      </c>
      <c r="AK385">
        <f>IF(OR($A385="",$P385="Yes",N($AG385)=0),"",$AG385+ROW()/1000000)</f>
      </c>
      <c r="AL385" t="str">
        <f>IF($A385="","",INDEX(games!$J:$J,ROW())&amp;"")</f>
      </c>
    </row>
    <row r="386">
      <c r="A386" t="str">
        <f>IF(TRIM(INDEX(games!$A:$A,ROW()))="","",TRIM(INDEX(games!$A:$A,ROW())))</f>
      </c>
      <c r="B386">
        <f>IF(OR($A386="",INDEX(games!$B:$B,ROW())=""),"",INDEX(games!$B:$B,ROW()))</f>
      </c>
      <c r="C386" t="str">
        <f>IF(OR($A386="",INDEX(games!$C:$C,ROW())=""),"",INDEX(games!$C:$C,ROW()))</f>
      </c>
      <c r="D386">
        <f>IF($A386="","",COUNTIF($W$2:$W$2500,$A386)+COUNTIF($X$2:$X$2500,$A386))</f>
      </c>
      <c r="E386">
        <f>IF($A386="","",IFERROR(MATCH($C386,$R$2:$R$5,0),0))</f>
      </c>
      <c r="F386">
        <f>IF($A386="","",MOD(ROW(),34))</f>
      </c>
      <c r="G386">
        <f>IF($A386="",NA(),IF($C386="Action",$B386,NA()))</f>
      </c>
      <c r="H386">
        <f>IF($A386="",NA(),IF($C386="Action",1+$F386*0.023,NA()))</f>
      </c>
      <c r="I386">
        <f>IF($A386="",NA(),IF($C386="Strategy",$B386,NA()))</f>
      </c>
      <c r="J386">
        <f>IF($A386="",NA(),IF($C386="Strategy",2+$F386*0.023,NA()))</f>
      </c>
      <c r="K386">
        <f>IF($A386="",NA(),IF($C386="Deckbuilder",$B386,NA()))</f>
      </c>
      <c r="L386">
        <f>IF($A386="",NA(),IF($C386="Deckbuilder",3+$F386*0.023,NA()))</f>
      </c>
      <c r="M386">
        <f>IF($A386="",NA(),IF($C386="Traditional",$B386,NA()))</f>
      </c>
      <c r="N386">
        <f>IF($A386="",NA(),IF($C386="Traditional",4+$F386*0.023,NA()))</f>
      </c>
      <c r="O386">
        <f>IF($A386="","",$D386+ROW()/1000000)</f>
      </c>
      <c r="P386" t="str">
        <f>IF(OR($A386="",INDEX(games!$H:$H,ROW())=""),"",INDEX(games!$H:$H,ROW()))</f>
      </c>
      <c r="Q386">
        <f>IF(OR($A386="",$P386&lt;&gt;"Yes"),"",$D386+ROW()/1000000)</f>
      </c>
      <c r="T386">
        <f>IF($Y386="","",INDEX($B$2:$B$1500,$Y386))</f>
      </c>
      <c r="U386">
        <f>IF($Z386="","",INDEX($B$2:$B$1500,$Z386))</f>
      </c>
      <c r="V386">
        <f>IF(OR($T386="",$U386=""),"",$U386-$T386)</f>
      </c>
      <c r="W386" t="str">
        <f>IF(TRIM(INDEX(connections!$A:$A,ROW()))="","",TRIM(INDEX(connections!$A:$A,ROW())))</f>
      </c>
      <c r="X386" t="str">
        <f>IF($W386="","",TRIM(INDEX(connections!$B:$B,ROW())))</f>
      </c>
      <c r="Y386">
        <f>IF($W386="","",IFERROR(MATCH($W386,$A$2:$A$1500,0),""))</f>
      </c>
      <c r="Z386">
        <f>IF($X386="","",IFERROR(MATCH($X386,$A$2:$A$1500,0),""))</f>
      </c>
      <c r="AA386" t="str">
        <f>IF($Y386="","",INDEX($P$2:$P$1500,$Y386))</f>
      </c>
      <c r="AB386" t="str">
        <f>IF($Z386="","",INDEX($P$2:$P$1500,$Z386))</f>
      </c>
      <c r="AC386">
        <f>IF(AND($AA386="Yes",$AB386="Yes"),1,"")</f>
      </c>
      <c r="AD386">
        <f>IF(OR($Y386="",$Z386=""),"",IF(INDEX($C$2:$C$1500,$Y386)=INDEX($C$2:$C$1500,$Z386),0,1))</f>
      </c>
      <c r="AE386">
        <f>IF($AC386&lt;&gt;1,"",IF(AND(INDEX($AG$2:$AG$1500,$Y386)=1,INDEX($AG$2:$AG$1500,$Z386)=1),1,""))</f>
      </c>
      <c r="AG386">
        <f>IF($A386="","",COUNTIFS($W$2:$W$2500,$A386,$AB$2:$AB$2500,"Yes")+COUNTIFS($X$2:$X$2500,$A386,$AA$2:$AA$2500,"Yes"))</f>
      </c>
      <c r="AH386" t="str">
        <f>IF(OR($P386&lt;&gt;"Yes",N($AG386)=0),"",IF(AND($AG386=1,COUNTIFS($W$2:$W$2500,$A386,$AE$2:$AE$2500,1)+COUNTIFS($X$2:$X$2500,$A386,$AE$2:$AE$2500,1)&gt;0),"","Yes"))</f>
      </c>
      <c r="AI386">
        <f>IF($AH386="Yes",$AG386,"")</f>
      </c>
      <c r="AJ386">
        <f>IF($AI386="","",$AI386+ROW()/1000000)</f>
      </c>
      <c r="AK386">
        <f>IF(OR($A386="",$P386="Yes",N($AG386)=0),"",$AG386+ROW()/1000000)</f>
      </c>
      <c r="AL386" t="str">
        <f>IF($A386="","",INDEX(games!$J:$J,ROW())&amp;"")</f>
      </c>
    </row>
    <row r="387">
      <c r="A387" t="str">
        <f>IF(TRIM(INDEX(games!$A:$A,ROW()))="","",TRIM(INDEX(games!$A:$A,ROW())))</f>
      </c>
      <c r="B387">
        <f>IF(OR($A387="",INDEX(games!$B:$B,ROW())=""),"",INDEX(games!$B:$B,ROW()))</f>
      </c>
      <c r="C387" t="str">
        <f>IF(OR($A387="",INDEX(games!$C:$C,ROW())=""),"",INDEX(games!$C:$C,ROW()))</f>
      </c>
      <c r="D387">
        <f>IF($A387="","",COUNTIF($W$2:$W$2500,$A387)+COUNTIF($X$2:$X$2500,$A387))</f>
      </c>
      <c r="E387">
        <f>IF($A387="","",IFERROR(MATCH($C387,$R$2:$R$5,0),0))</f>
      </c>
      <c r="F387">
        <f>IF($A387="","",MOD(ROW(),34))</f>
      </c>
      <c r="G387">
        <f>IF($A387="",NA(),IF($C387="Action",$B387,NA()))</f>
      </c>
      <c r="H387">
        <f>IF($A387="",NA(),IF($C387="Action",1+$F387*0.023,NA()))</f>
      </c>
      <c r="I387">
        <f>IF($A387="",NA(),IF($C387="Strategy",$B387,NA()))</f>
      </c>
      <c r="J387">
        <f>IF($A387="",NA(),IF($C387="Strategy",2+$F387*0.023,NA()))</f>
      </c>
      <c r="K387">
        <f>IF($A387="",NA(),IF($C387="Deckbuilder",$B387,NA()))</f>
      </c>
      <c r="L387">
        <f>IF($A387="",NA(),IF($C387="Deckbuilder",3+$F387*0.023,NA()))</f>
      </c>
      <c r="M387">
        <f>IF($A387="",NA(),IF($C387="Traditional",$B387,NA()))</f>
      </c>
      <c r="N387">
        <f>IF($A387="",NA(),IF($C387="Traditional",4+$F387*0.023,NA()))</f>
      </c>
      <c r="O387">
        <f>IF($A387="","",$D387+ROW()/1000000)</f>
      </c>
      <c r="P387" t="str">
        <f>IF(OR($A387="",INDEX(games!$H:$H,ROW())=""),"",INDEX(games!$H:$H,ROW()))</f>
      </c>
      <c r="Q387">
        <f>IF(OR($A387="",$P387&lt;&gt;"Yes"),"",$D387+ROW()/1000000)</f>
      </c>
      <c r="T387">
        <f>IF($Y387="","",INDEX($B$2:$B$1500,$Y387))</f>
      </c>
      <c r="U387">
        <f>IF($Z387="","",INDEX($B$2:$B$1500,$Z387))</f>
      </c>
      <c r="V387">
        <f>IF(OR($T387="",$U387=""),"",$U387-$T387)</f>
      </c>
      <c r="W387" t="str">
        <f>IF(TRIM(INDEX(connections!$A:$A,ROW()))="","",TRIM(INDEX(connections!$A:$A,ROW())))</f>
      </c>
      <c r="X387" t="str">
        <f>IF($W387="","",TRIM(INDEX(connections!$B:$B,ROW())))</f>
      </c>
      <c r="Y387">
        <f>IF($W387="","",IFERROR(MATCH($W387,$A$2:$A$1500,0),""))</f>
      </c>
      <c r="Z387">
        <f>IF($X387="","",IFERROR(MATCH($X387,$A$2:$A$1500,0),""))</f>
      </c>
      <c r="AA387" t="str">
        <f>IF($Y387="","",INDEX($P$2:$P$1500,$Y387))</f>
      </c>
      <c r="AB387" t="str">
        <f>IF($Z387="","",INDEX($P$2:$P$1500,$Z387))</f>
      </c>
      <c r="AC387">
        <f>IF(AND($AA387="Yes",$AB387="Yes"),1,"")</f>
      </c>
      <c r="AD387">
        <f>IF(OR($Y387="",$Z387=""),"",IF(INDEX($C$2:$C$1500,$Y387)=INDEX($C$2:$C$1500,$Z387),0,1))</f>
      </c>
      <c r="AE387">
        <f>IF($AC387&lt;&gt;1,"",IF(AND(INDEX($AG$2:$AG$1500,$Y387)=1,INDEX($AG$2:$AG$1500,$Z387)=1),1,""))</f>
      </c>
      <c r="AG387">
        <f>IF($A387="","",COUNTIFS($W$2:$W$2500,$A387,$AB$2:$AB$2500,"Yes")+COUNTIFS($X$2:$X$2500,$A387,$AA$2:$AA$2500,"Yes"))</f>
      </c>
      <c r="AH387" t="str">
        <f>IF(OR($P387&lt;&gt;"Yes",N($AG387)=0),"",IF(AND($AG387=1,COUNTIFS($W$2:$W$2500,$A387,$AE$2:$AE$2500,1)+COUNTIFS($X$2:$X$2500,$A387,$AE$2:$AE$2500,1)&gt;0),"","Yes"))</f>
      </c>
      <c r="AI387">
        <f>IF($AH387="Yes",$AG387,"")</f>
      </c>
      <c r="AJ387">
        <f>IF($AI387="","",$AI387+ROW()/1000000)</f>
      </c>
      <c r="AK387">
        <f>IF(OR($A387="",$P387="Yes",N($AG387)=0),"",$AG387+ROW()/1000000)</f>
      </c>
      <c r="AL387" t="str">
        <f>IF($A387="","",INDEX(games!$J:$J,ROW())&amp;"")</f>
      </c>
    </row>
    <row r="388">
      <c r="A388" t="str">
        <f>IF(TRIM(INDEX(games!$A:$A,ROW()))="","",TRIM(INDEX(games!$A:$A,ROW())))</f>
      </c>
      <c r="B388">
        <f>IF(OR($A388="",INDEX(games!$B:$B,ROW())=""),"",INDEX(games!$B:$B,ROW()))</f>
      </c>
      <c r="C388" t="str">
        <f>IF(OR($A388="",INDEX(games!$C:$C,ROW())=""),"",INDEX(games!$C:$C,ROW()))</f>
      </c>
      <c r="D388">
        <f>IF($A388="","",COUNTIF($W$2:$W$2500,$A388)+COUNTIF($X$2:$X$2500,$A388))</f>
      </c>
      <c r="E388">
        <f>IF($A388="","",IFERROR(MATCH($C388,$R$2:$R$5,0),0))</f>
      </c>
      <c r="F388">
        <f>IF($A388="","",MOD(ROW(),34))</f>
      </c>
      <c r="G388">
        <f>IF($A388="",NA(),IF($C388="Action",$B388,NA()))</f>
      </c>
      <c r="H388">
        <f>IF($A388="",NA(),IF($C388="Action",1+$F388*0.023,NA()))</f>
      </c>
      <c r="I388">
        <f>IF($A388="",NA(),IF($C388="Strategy",$B388,NA()))</f>
      </c>
      <c r="J388">
        <f>IF($A388="",NA(),IF($C388="Strategy",2+$F388*0.023,NA()))</f>
      </c>
      <c r="K388">
        <f>IF($A388="",NA(),IF($C388="Deckbuilder",$B388,NA()))</f>
      </c>
      <c r="L388">
        <f>IF($A388="",NA(),IF($C388="Deckbuilder",3+$F388*0.023,NA()))</f>
      </c>
      <c r="M388">
        <f>IF($A388="",NA(),IF($C388="Traditional",$B388,NA()))</f>
      </c>
      <c r="N388">
        <f>IF($A388="",NA(),IF($C388="Traditional",4+$F388*0.023,NA()))</f>
      </c>
      <c r="O388">
        <f>IF($A388="","",$D388+ROW()/1000000)</f>
      </c>
      <c r="P388" t="str">
        <f>IF(OR($A388="",INDEX(games!$H:$H,ROW())=""),"",INDEX(games!$H:$H,ROW()))</f>
      </c>
      <c r="Q388">
        <f>IF(OR($A388="",$P388&lt;&gt;"Yes"),"",$D388+ROW()/1000000)</f>
      </c>
      <c r="T388">
        <f>IF($Y388="","",INDEX($B$2:$B$1500,$Y388))</f>
      </c>
      <c r="U388">
        <f>IF($Z388="","",INDEX($B$2:$B$1500,$Z388))</f>
      </c>
      <c r="V388">
        <f>IF(OR($T388="",$U388=""),"",$U388-$T388)</f>
      </c>
      <c r="W388" t="str">
        <f>IF(TRIM(INDEX(connections!$A:$A,ROW()))="","",TRIM(INDEX(connections!$A:$A,ROW())))</f>
      </c>
      <c r="X388" t="str">
        <f>IF($W388="","",TRIM(INDEX(connections!$B:$B,ROW())))</f>
      </c>
      <c r="Y388">
        <f>IF($W388="","",IFERROR(MATCH($W388,$A$2:$A$1500,0),""))</f>
      </c>
      <c r="Z388">
        <f>IF($X388="","",IFERROR(MATCH($X388,$A$2:$A$1500,0),""))</f>
      </c>
      <c r="AA388" t="str">
        <f>IF($Y388="","",INDEX($P$2:$P$1500,$Y388))</f>
      </c>
      <c r="AB388" t="str">
        <f>IF($Z388="","",INDEX($P$2:$P$1500,$Z388))</f>
      </c>
      <c r="AC388">
        <f>IF(AND($AA388="Yes",$AB388="Yes"),1,"")</f>
      </c>
      <c r="AD388">
        <f>IF(OR($Y388="",$Z388=""),"",IF(INDEX($C$2:$C$1500,$Y388)=INDEX($C$2:$C$1500,$Z388),0,1))</f>
      </c>
      <c r="AE388">
        <f>IF($AC388&lt;&gt;1,"",IF(AND(INDEX($AG$2:$AG$1500,$Y388)=1,INDEX($AG$2:$AG$1500,$Z388)=1),1,""))</f>
      </c>
      <c r="AG388">
        <f>IF($A388="","",COUNTIFS($W$2:$W$2500,$A388,$AB$2:$AB$2500,"Yes")+COUNTIFS($X$2:$X$2500,$A388,$AA$2:$AA$2500,"Yes"))</f>
      </c>
      <c r="AH388" t="str">
        <f>IF(OR($P388&lt;&gt;"Yes",N($AG388)=0),"",IF(AND($AG388=1,COUNTIFS($W$2:$W$2500,$A388,$AE$2:$AE$2500,1)+COUNTIFS($X$2:$X$2500,$A388,$AE$2:$AE$2500,1)&gt;0),"","Yes"))</f>
      </c>
      <c r="AI388">
        <f>IF($AH388="Yes",$AG388,"")</f>
      </c>
      <c r="AJ388">
        <f>IF($AI388="","",$AI388+ROW()/1000000)</f>
      </c>
      <c r="AK388">
        <f>IF(OR($A388="",$P388="Yes",N($AG388)=0),"",$AG388+ROW()/1000000)</f>
      </c>
      <c r="AL388" t="str">
        <f>IF($A388="","",INDEX(games!$J:$J,ROW())&amp;"")</f>
      </c>
    </row>
    <row r="389">
      <c r="A389" t="str">
        <f>IF(TRIM(INDEX(games!$A:$A,ROW()))="","",TRIM(INDEX(games!$A:$A,ROW())))</f>
      </c>
      <c r="B389">
        <f>IF(OR($A389="",INDEX(games!$B:$B,ROW())=""),"",INDEX(games!$B:$B,ROW()))</f>
      </c>
      <c r="C389" t="str">
        <f>IF(OR($A389="",INDEX(games!$C:$C,ROW())=""),"",INDEX(games!$C:$C,ROW()))</f>
      </c>
      <c r="D389">
        <f>IF($A389="","",COUNTIF($W$2:$W$2500,$A389)+COUNTIF($X$2:$X$2500,$A389))</f>
      </c>
      <c r="E389">
        <f>IF($A389="","",IFERROR(MATCH($C389,$R$2:$R$5,0),0))</f>
      </c>
      <c r="F389">
        <f>IF($A389="","",MOD(ROW(),34))</f>
      </c>
      <c r="G389">
        <f>IF($A389="",NA(),IF($C389="Action",$B389,NA()))</f>
      </c>
      <c r="H389">
        <f>IF($A389="",NA(),IF($C389="Action",1+$F389*0.023,NA()))</f>
      </c>
      <c r="I389">
        <f>IF($A389="",NA(),IF($C389="Strategy",$B389,NA()))</f>
      </c>
      <c r="J389">
        <f>IF($A389="",NA(),IF($C389="Strategy",2+$F389*0.023,NA()))</f>
      </c>
      <c r="K389">
        <f>IF($A389="",NA(),IF($C389="Deckbuilder",$B389,NA()))</f>
      </c>
      <c r="L389">
        <f>IF($A389="",NA(),IF($C389="Deckbuilder",3+$F389*0.023,NA()))</f>
      </c>
      <c r="M389">
        <f>IF($A389="",NA(),IF($C389="Traditional",$B389,NA()))</f>
      </c>
      <c r="N389">
        <f>IF($A389="",NA(),IF($C389="Traditional",4+$F389*0.023,NA()))</f>
      </c>
      <c r="O389">
        <f>IF($A389="","",$D389+ROW()/1000000)</f>
      </c>
      <c r="P389" t="str">
        <f>IF(OR($A389="",INDEX(games!$H:$H,ROW())=""),"",INDEX(games!$H:$H,ROW()))</f>
      </c>
      <c r="Q389">
        <f>IF(OR($A389="",$P389&lt;&gt;"Yes"),"",$D389+ROW()/1000000)</f>
      </c>
      <c r="T389">
        <f>IF($Y389="","",INDEX($B$2:$B$1500,$Y389))</f>
      </c>
      <c r="U389">
        <f>IF($Z389="","",INDEX($B$2:$B$1500,$Z389))</f>
      </c>
      <c r="V389">
        <f>IF(OR($T389="",$U389=""),"",$U389-$T389)</f>
      </c>
      <c r="W389" t="str">
        <f>IF(TRIM(INDEX(connections!$A:$A,ROW()))="","",TRIM(INDEX(connections!$A:$A,ROW())))</f>
      </c>
      <c r="X389" t="str">
        <f>IF($W389="","",TRIM(INDEX(connections!$B:$B,ROW())))</f>
      </c>
      <c r="Y389">
        <f>IF($W389="","",IFERROR(MATCH($W389,$A$2:$A$1500,0),""))</f>
      </c>
      <c r="Z389">
        <f>IF($X389="","",IFERROR(MATCH($X389,$A$2:$A$1500,0),""))</f>
      </c>
      <c r="AA389" t="str">
        <f>IF($Y389="","",INDEX($P$2:$P$1500,$Y389))</f>
      </c>
      <c r="AB389" t="str">
        <f>IF($Z389="","",INDEX($P$2:$P$1500,$Z389))</f>
      </c>
      <c r="AC389">
        <f>IF(AND($AA389="Yes",$AB389="Yes"),1,"")</f>
      </c>
      <c r="AD389">
        <f>IF(OR($Y389="",$Z389=""),"",IF(INDEX($C$2:$C$1500,$Y389)=INDEX($C$2:$C$1500,$Z389),0,1))</f>
      </c>
      <c r="AE389">
        <f>IF($AC389&lt;&gt;1,"",IF(AND(INDEX($AG$2:$AG$1500,$Y389)=1,INDEX($AG$2:$AG$1500,$Z389)=1),1,""))</f>
      </c>
      <c r="AG389">
        <f>IF($A389="","",COUNTIFS($W$2:$W$2500,$A389,$AB$2:$AB$2500,"Yes")+COUNTIFS($X$2:$X$2500,$A389,$AA$2:$AA$2500,"Yes"))</f>
      </c>
      <c r="AH389" t="str">
        <f>IF(OR($P389&lt;&gt;"Yes",N($AG389)=0),"",IF(AND($AG389=1,COUNTIFS($W$2:$W$2500,$A389,$AE$2:$AE$2500,1)+COUNTIFS($X$2:$X$2500,$A389,$AE$2:$AE$2500,1)&gt;0),"","Yes"))</f>
      </c>
      <c r="AI389">
        <f>IF($AH389="Yes",$AG389,"")</f>
      </c>
      <c r="AJ389">
        <f>IF($AI389="","",$AI389+ROW()/1000000)</f>
      </c>
      <c r="AK389">
        <f>IF(OR($A389="",$P389="Yes",N($AG389)=0),"",$AG389+ROW()/1000000)</f>
      </c>
      <c r="AL389" t="str">
        <f>IF($A389="","",INDEX(games!$J:$J,ROW())&amp;"")</f>
      </c>
    </row>
    <row r="390">
      <c r="A390" t="str">
        <f>IF(TRIM(INDEX(games!$A:$A,ROW()))="","",TRIM(INDEX(games!$A:$A,ROW())))</f>
      </c>
      <c r="B390">
        <f>IF(OR($A390="",INDEX(games!$B:$B,ROW())=""),"",INDEX(games!$B:$B,ROW()))</f>
      </c>
      <c r="C390" t="str">
        <f>IF(OR($A390="",INDEX(games!$C:$C,ROW())=""),"",INDEX(games!$C:$C,ROW()))</f>
      </c>
      <c r="D390">
        <f>IF($A390="","",COUNTIF($W$2:$W$2500,$A390)+COUNTIF($X$2:$X$2500,$A390))</f>
      </c>
      <c r="E390">
        <f>IF($A390="","",IFERROR(MATCH($C390,$R$2:$R$5,0),0))</f>
      </c>
      <c r="F390">
        <f>IF($A390="","",MOD(ROW(),34))</f>
      </c>
      <c r="G390">
        <f>IF($A390="",NA(),IF($C390="Action",$B390,NA()))</f>
      </c>
      <c r="H390">
        <f>IF($A390="",NA(),IF($C390="Action",1+$F390*0.023,NA()))</f>
      </c>
      <c r="I390">
        <f>IF($A390="",NA(),IF($C390="Strategy",$B390,NA()))</f>
      </c>
      <c r="J390">
        <f>IF($A390="",NA(),IF($C390="Strategy",2+$F390*0.023,NA()))</f>
      </c>
      <c r="K390">
        <f>IF($A390="",NA(),IF($C390="Deckbuilder",$B390,NA()))</f>
      </c>
      <c r="L390">
        <f>IF($A390="",NA(),IF($C390="Deckbuilder",3+$F390*0.023,NA()))</f>
      </c>
      <c r="M390">
        <f>IF($A390="",NA(),IF($C390="Traditional",$B390,NA()))</f>
      </c>
      <c r="N390">
        <f>IF($A390="",NA(),IF($C390="Traditional",4+$F390*0.023,NA()))</f>
      </c>
      <c r="O390">
        <f>IF($A390="","",$D390+ROW()/1000000)</f>
      </c>
      <c r="P390" t="str">
        <f>IF(OR($A390="",INDEX(games!$H:$H,ROW())=""),"",INDEX(games!$H:$H,ROW()))</f>
      </c>
      <c r="Q390">
        <f>IF(OR($A390="",$P390&lt;&gt;"Yes"),"",$D390+ROW()/1000000)</f>
      </c>
      <c r="T390">
        <f>IF($Y390="","",INDEX($B$2:$B$1500,$Y390))</f>
      </c>
      <c r="U390">
        <f>IF($Z390="","",INDEX($B$2:$B$1500,$Z390))</f>
      </c>
      <c r="V390">
        <f>IF(OR($T390="",$U390=""),"",$U390-$T390)</f>
      </c>
      <c r="W390" t="str">
        <f>IF(TRIM(INDEX(connections!$A:$A,ROW()))="","",TRIM(INDEX(connections!$A:$A,ROW())))</f>
      </c>
      <c r="X390" t="str">
        <f>IF($W390="","",TRIM(INDEX(connections!$B:$B,ROW())))</f>
      </c>
      <c r="Y390">
        <f>IF($W390="","",IFERROR(MATCH($W390,$A$2:$A$1500,0),""))</f>
      </c>
      <c r="Z390">
        <f>IF($X390="","",IFERROR(MATCH($X390,$A$2:$A$1500,0),""))</f>
      </c>
      <c r="AA390" t="str">
        <f>IF($Y390="","",INDEX($P$2:$P$1500,$Y390))</f>
      </c>
      <c r="AB390" t="str">
        <f>IF($Z390="","",INDEX($P$2:$P$1500,$Z390))</f>
      </c>
      <c r="AC390">
        <f>IF(AND($AA390="Yes",$AB390="Yes"),1,"")</f>
      </c>
      <c r="AD390">
        <f>IF(OR($Y390="",$Z390=""),"",IF(INDEX($C$2:$C$1500,$Y390)=INDEX($C$2:$C$1500,$Z390),0,1))</f>
      </c>
      <c r="AE390">
        <f>IF($AC390&lt;&gt;1,"",IF(AND(INDEX($AG$2:$AG$1500,$Y390)=1,INDEX($AG$2:$AG$1500,$Z390)=1),1,""))</f>
      </c>
      <c r="AG390">
        <f>IF($A390="","",COUNTIFS($W$2:$W$2500,$A390,$AB$2:$AB$2500,"Yes")+COUNTIFS($X$2:$X$2500,$A390,$AA$2:$AA$2500,"Yes"))</f>
      </c>
      <c r="AH390" t="str">
        <f>IF(OR($P390&lt;&gt;"Yes",N($AG390)=0),"",IF(AND($AG390=1,COUNTIFS($W$2:$W$2500,$A390,$AE$2:$AE$2500,1)+COUNTIFS($X$2:$X$2500,$A390,$AE$2:$AE$2500,1)&gt;0),"","Yes"))</f>
      </c>
      <c r="AI390">
        <f>IF($AH390="Yes",$AG390,"")</f>
      </c>
      <c r="AJ390">
        <f>IF($AI390="","",$AI390+ROW()/1000000)</f>
      </c>
      <c r="AK390">
        <f>IF(OR($A390="",$P390="Yes",N($AG390)=0),"",$AG390+ROW()/1000000)</f>
      </c>
      <c r="AL390" t="str">
        <f>IF($A390="","",INDEX(games!$J:$J,ROW())&amp;"")</f>
      </c>
    </row>
    <row r="391">
      <c r="A391" t="str">
        <f>IF(TRIM(INDEX(games!$A:$A,ROW()))="","",TRIM(INDEX(games!$A:$A,ROW())))</f>
      </c>
      <c r="B391">
        <f>IF(OR($A391="",INDEX(games!$B:$B,ROW())=""),"",INDEX(games!$B:$B,ROW()))</f>
      </c>
      <c r="C391" t="str">
        <f>IF(OR($A391="",INDEX(games!$C:$C,ROW())=""),"",INDEX(games!$C:$C,ROW()))</f>
      </c>
      <c r="D391">
        <f>IF($A391="","",COUNTIF($W$2:$W$2500,$A391)+COUNTIF($X$2:$X$2500,$A391))</f>
      </c>
      <c r="E391">
        <f>IF($A391="","",IFERROR(MATCH($C391,$R$2:$R$5,0),0))</f>
      </c>
      <c r="F391">
        <f>IF($A391="","",MOD(ROW(),34))</f>
      </c>
      <c r="G391">
        <f>IF($A391="",NA(),IF($C391="Action",$B391,NA()))</f>
      </c>
      <c r="H391">
        <f>IF($A391="",NA(),IF($C391="Action",1+$F391*0.023,NA()))</f>
      </c>
      <c r="I391">
        <f>IF($A391="",NA(),IF($C391="Strategy",$B391,NA()))</f>
      </c>
      <c r="J391">
        <f>IF($A391="",NA(),IF($C391="Strategy",2+$F391*0.023,NA()))</f>
      </c>
      <c r="K391">
        <f>IF($A391="",NA(),IF($C391="Deckbuilder",$B391,NA()))</f>
      </c>
      <c r="L391">
        <f>IF($A391="",NA(),IF($C391="Deckbuilder",3+$F391*0.023,NA()))</f>
      </c>
      <c r="M391">
        <f>IF($A391="",NA(),IF($C391="Traditional",$B391,NA()))</f>
      </c>
      <c r="N391">
        <f>IF($A391="",NA(),IF($C391="Traditional",4+$F391*0.023,NA()))</f>
      </c>
      <c r="O391">
        <f>IF($A391="","",$D391+ROW()/1000000)</f>
      </c>
      <c r="P391" t="str">
        <f>IF(OR($A391="",INDEX(games!$H:$H,ROW())=""),"",INDEX(games!$H:$H,ROW()))</f>
      </c>
      <c r="Q391">
        <f>IF(OR($A391="",$P391&lt;&gt;"Yes"),"",$D391+ROW()/1000000)</f>
      </c>
      <c r="T391">
        <f>IF($Y391="","",INDEX($B$2:$B$1500,$Y391))</f>
      </c>
      <c r="U391">
        <f>IF($Z391="","",INDEX($B$2:$B$1500,$Z391))</f>
      </c>
      <c r="V391">
        <f>IF(OR($T391="",$U391=""),"",$U391-$T391)</f>
      </c>
      <c r="W391" t="str">
        <f>IF(TRIM(INDEX(connections!$A:$A,ROW()))="","",TRIM(INDEX(connections!$A:$A,ROW())))</f>
      </c>
      <c r="X391" t="str">
        <f>IF($W391="","",TRIM(INDEX(connections!$B:$B,ROW())))</f>
      </c>
      <c r="Y391">
        <f>IF($W391="","",IFERROR(MATCH($W391,$A$2:$A$1500,0),""))</f>
      </c>
      <c r="Z391">
        <f>IF($X391="","",IFERROR(MATCH($X391,$A$2:$A$1500,0),""))</f>
      </c>
      <c r="AA391" t="str">
        <f>IF($Y391="","",INDEX($P$2:$P$1500,$Y391))</f>
      </c>
      <c r="AB391" t="str">
        <f>IF($Z391="","",INDEX($P$2:$P$1500,$Z391))</f>
      </c>
      <c r="AC391">
        <f>IF(AND($AA391="Yes",$AB391="Yes"),1,"")</f>
      </c>
      <c r="AD391">
        <f>IF(OR($Y391="",$Z391=""),"",IF(INDEX($C$2:$C$1500,$Y391)=INDEX($C$2:$C$1500,$Z391),0,1))</f>
      </c>
      <c r="AE391">
        <f>IF($AC391&lt;&gt;1,"",IF(AND(INDEX($AG$2:$AG$1500,$Y391)=1,INDEX($AG$2:$AG$1500,$Z391)=1),1,""))</f>
      </c>
      <c r="AG391">
        <f>IF($A391="","",COUNTIFS($W$2:$W$2500,$A391,$AB$2:$AB$2500,"Yes")+COUNTIFS($X$2:$X$2500,$A391,$AA$2:$AA$2500,"Yes"))</f>
      </c>
      <c r="AH391" t="str">
        <f>IF(OR($P391&lt;&gt;"Yes",N($AG391)=0),"",IF(AND($AG391=1,COUNTIFS($W$2:$W$2500,$A391,$AE$2:$AE$2500,1)+COUNTIFS($X$2:$X$2500,$A391,$AE$2:$AE$2500,1)&gt;0),"","Yes"))</f>
      </c>
      <c r="AI391">
        <f>IF($AH391="Yes",$AG391,"")</f>
      </c>
      <c r="AJ391">
        <f>IF($AI391="","",$AI391+ROW()/1000000)</f>
      </c>
      <c r="AK391">
        <f>IF(OR($A391="",$P391="Yes",N($AG391)=0),"",$AG391+ROW()/1000000)</f>
      </c>
      <c r="AL391" t="str">
        <f>IF($A391="","",INDEX(games!$J:$J,ROW())&amp;"")</f>
      </c>
    </row>
    <row r="392">
      <c r="A392" t="str">
        <f>IF(TRIM(INDEX(games!$A:$A,ROW()))="","",TRIM(INDEX(games!$A:$A,ROW())))</f>
      </c>
      <c r="B392">
        <f>IF(OR($A392="",INDEX(games!$B:$B,ROW())=""),"",INDEX(games!$B:$B,ROW()))</f>
      </c>
      <c r="C392" t="str">
        <f>IF(OR($A392="",INDEX(games!$C:$C,ROW())=""),"",INDEX(games!$C:$C,ROW()))</f>
      </c>
      <c r="D392">
        <f>IF($A392="","",COUNTIF($W$2:$W$2500,$A392)+COUNTIF($X$2:$X$2500,$A392))</f>
      </c>
      <c r="E392">
        <f>IF($A392="","",IFERROR(MATCH($C392,$R$2:$R$5,0),0))</f>
      </c>
      <c r="F392">
        <f>IF($A392="","",MOD(ROW(),34))</f>
      </c>
      <c r="G392">
        <f>IF($A392="",NA(),IF($C392="Action",$B392,NA()))</f>
      </c>
      <c r="H392">
        <f>IF($A392="",NA(),IF($C392="Action",1+$F392*0.023,NA()))</f>
      </c>
      <c r="I392">
        <f>IF($A392="",NA(),IF($C392="Strategy",$B392,NA()))</f>
      </c>
      <c r="J392">
        <f>IF($A392="",NA(),IF($C392="Strategy",2+$F392*0.023,NA()))</f>
      </c>
      <c r="K392">
        <f>IF($A392="",NA(),IF($C392="Deckbuilder",$B392,NA()))</f>
      </c>
      <c r="L392">
        <f>IF($A392="",NA(),IF($C392="Deckbuilder",3+$F392*0.023,NA()))</f>
      </c>
      <c r="M392">
        <f>IF($A392="",NA(),IF($C392="Traditional",$B392,NA()))</f>
      </c>
      <c r="N392">
        <f>IF($A392="",NA(),IF($C392="Traditional",4+$F392*0.023,NA()))</f>
      </c>
      <c r="O392">
        <f>IF($A392="","",$D392+ROW()/1000000)</f>
      </c>
      <c r="P392" t="str">
        <f>IF(OR($A392="",INDEX(games!$H:$H,ROW())=""),"",INDEX(games!$H:$H,ROW()))</f>
      </c>
      <c r="Q392">
        <f>IF(OR($A392="",$P392&lt;&gt;"Yes"),"",$D392+ROW()/1000000)</f>
      </c>
      <c r="T392">
        <f>IF($Y392="","",INDEX($B$2:$B$1500,$Y392))</f>
      </c>
      <c r="U392">
        <f>IF($Z392="","",INDEX($B$2:$B$1500,$Z392))</f>
      </c>
      <c r="V392">
        <f>IF(OR($T392="",$U392=""),"",$U392-$T392)</f>
      </c>
      <c r="W392" t="str">
        <f>IF(TRIM(INDEX(connections!$A:$A,ROW()))="","",TRIM(INDEX(connections!$A:$A,ROW())))</f>
      </c>
      <c r="X392" t="str">
        <f>IF($W392="","",TRIM(INDEX(connections!$B:$B,ROW())))</f>
      </c>
      <c r="Y392">
        <f>IF($W392="","",IFERROR(MATCH($W392,$A$2:$A$1500,0),""))</f>
      </c>
      <c r="Z392">
        <f>IF($X392="","",IFERROR(MATCH($X392,$A$2:$A$1500,0),""))</f>
      </c>
      <c r="AA392" t="str">
        <f>IF($Y392="","",INDEX($P$2:$P$1500,$Y392))</f>
      </c>
      <c r="AB392" t="str">
        <f>IF($Z392="","",INDEX($P$2:$P$1500,$Z392))</f>
      </c>
      <c r="AC392">
        <f>IF(AND($AA392="Yes",$AB392="Yes"),1,"")</f>
      </c>
      <c r="AD392">
        <f>IF(OR($Y392="",$Z392=""),"",IF(INDEX($C$2:$C$1500,$Y392)=INDEX($C$2:$C$1500,$Z392),0,1))</f>
      </c>
      <c r="AE392">
        <f>IF($AC392&lt;&gt;1,"",IF(AND(INDEX($AG$2:$AG$1500,$Y392)=1,INDEX($AG$2:$AG$1500,$Z392)=1),1,""))</f>
      </c>
      <c r="AG392">
        <f>IF($A392="","",COUNTIFS($W$2:$W$2500,$A392,$AB$2:$AB$2500,"Yes")+COUNTIFS($X$2:$X$2500,$A392,$AA$2:$AA$2500,"Yes"))</f>
      </c>
      <c r="AH392" t="str">
        <f>IF(OR($P392&lt;&gt;"Yes",N($AG392)=0),"",IF(AND($AG392=1,COUNTIFS($W$2:$W$2500,$A392,$AE$2:$AE$2500,1)+COUNTIFS($X$2:$X$2500,$A392,$AE$2:$AE$2500,1)&gt;0),"","Yes"))</f>
      </c>
      <c r="AI392">
        <f>IF($AH392="Yes",$AG392,"")</f>
      </c>
      <c r="AJ392">
        <f>IF($AI392="","",$AI392+ROW()/1000000)</f>
      </c>
      <c r="AK392">
        <f>IF(OR($A392="",$P392="Yes",N($AG392)=0),"",$AG392+ROW()/1000000)</f>
      </c>
      <c r="AL392" t="str">
        <f>IF($A392="","",INDEX(games!$J:$J,ROW())&amp;"")</f>
      </c>
    </row>
    <row r="393">
      <c r="A393" t="str">
        <f>IF(TRIM(INDEX(games!$A:$A,ROW()))="","",TRIM(INDEX(games!$A:$A,ROW())))</f>
      </c>
      <c r="B393">
        <f>IF(OR($A393="",INDEX(games!$B:$B,ROW())=""),"",INDEX(games!$B:$B,ROW()))</f>
      </c>
      <c r="C393" t="str">
        <f>IF(OR($A393="",INDEX(games!$C:$C,ROW())=""),"",INDEX(games!$C:$C,ROW()))</f>
      </c>
      <c r="D393">
        <f>IF($A393="","",COUNTIF($W$2:$W$2500,$A393)+COUNTIF($X$2:$X$2500,$A393))</f>
      </c>
      <c r="E393">
        <f>IF($A393="","",IFERROR(MATCH($C393,$R$2:$R$5,0),0))</f>
      </c>
      <c r="F393">
        <f>IF($A393="","",MOD(ROW(),34))</f>
      </c>
      <c r="G393">
        <f>IF($A393="",NA(),IF($C393="Action",$B393,NA()))</f>
      </c>
      <c r="H393">
        <f>IF($A393="",NA(),IF($C393="Action",1+$F393*0.023,NA()))</f>
      </c>
      <c r="I393">
        <f>IF($A393="",NA(),IF($C393="Strategy",$B393,NA()))</f>
      </c>
      <c r="J393">
        <f>IF($A393="",NA(),IF($C393="Strategy",2+$F393*0.023,NA()))</f>
      </c>
      <c r="K393">
        <f>IF($A393="",NA(),IF($C393="Deckbuilder",$B393,NA()))</f>
      </c>
      <c r="L393">
        <f>IF($A393="",NA(),IF($C393="Deckbuilder",3+$F393*0.023,NA()))</f>
      </c>
      <c r="M393">
        <f>IF($A393="",NA(),IF($C393="Traditional",$B393,NA()))</f>
      </c>
      <c r="N393">
        <f>IF($A393="",NA(),IF($C393="Traditional",4+$F393*0.023,NA()))</f>
      </c>
      <c r="O393">
        <f>IF($A393="","",$D393+ROW()/1000000)</f>
      </c>
      <c r="P393" t="str">
        <f>IF(OR($A393="",INDEX(games!$H:$H,ROW())=""),"",INDEX(games!$H:$H,ROW()))</f>
      </c>
      <c r="Q393">
        <f>IF(OR($A393="",$P393&lt;&gt;"Yes"),"",$D393+ROW()/1000000)</f>
      </c>
      <c r="T393">
        <f>IF($Y393="","",INDEX($B$2:$B$1500,$Y393))</f>
      </c>
      <c r="U393">
        <f>IF($Z393="","",INDEX($B$2:$B$1500,$Z393))</f>
      </c>
      <c r="V393">
        <f>IF(OR($T393="",$U393=""),"",$U393-$T393)</f>
      </c>
      <c r="W393" t="str">
        <f>IF(TRIM(INDEX(connections!$A:$A,ROW()))="","",TRIM(INDEX(connections!$A:$A,ROW())))</f>
      </c>
      <c r="X393" t="str">
        <f>IF($W393="","",TRIM(INDEX(connections!$B:$B,ROW())))</f>
      </c>
      <c r="Y393">
        <f>IF($W393="","",IFERROR(MATCH($W393,$A$2:$A$1500,0),""))</f>
      </c>
      <c r="Z393">
        <f>IF($X393="","",IFERROR(MATCH($X393,$A$2:$A$1500,0),""))</f>
      </c>
      <c r="AA393" t="str">
        <f>IF($Y393="","",INDEX($P$2:$P$1500,$Y393))</f>
      </c>
      <c r="AB393" t="str">
        <f>IF($Z393="","",INDEX($P$2:$P$1500,$Z393))</f>
      </c>
      <c r="AC393">
        <f>IF(AND($AA393="Yes",$AB393="Yes"),1,"")</f>
      </c>
      <c r="AD393">
        <f>IF(OR($Y393="",$Z393=""),"",IF(INDEX($C$2:$C$1500,$Y393)=INDEX($C$2:$C$1500,$Z393),0,1))</f>
      </c>
      <c r="AE393">
        <f>IF($AC393&lt;&gt;1,"",IF(AND(INDEX($AG$2:$AG$1500,$Y393)=1,INDEX($AG$2:$AG$1500,$Z393)=1),1,""))</f>
      </c>
      <c r="AG393">
        <f>IF($A393="","",COUNTIFS($W$2:$W$2500,$A393,$AB$2:$AB$2500,"Yes")+COUNTIFS($X$2:$X$2500,$A393,$AA$2:$AA$2500,"Yes"))</f>
      </c>
      <c r="AH393" t="str">
        <f>IF(OR($P393&lt;&gt;"Yes",N($AG393)=0),"",IF(AND($AG393=1,COUNTIFS($W$2:$W$2500,$A393,$AE$2:$AE$2500,1)+COUNTIFS($X$2:$X$2500,$A393,$AE$2:$AE$2500,1)&gt;0),"","Yes"))</f>
      </c>
      <c r="AI393">
        <f>IF($AH393="Yes",$AG393,"")</f>
      </c>
      <c r="AJ393">
        <f>IF($AI393="","",$AI393+ROW()/1000000)</f>
      </c>
      <c r="AK393">
        <f>IF(OR($A393="",$P393="Yes",N($AG393)=0),"",$AG393+ROW()/1000000)</f>
      </c>
      <c r="AL393" t="str">
        <f>IF($A393="","",INDEX(games!$J:$J,ROW())&amp;"")</f>
      </c>
    </row>
    <row r="394">
      <c r="A394" t="str">
        <f>IF(TRIM(INDEX(games!$A:$A,ROW()))="","",TRIM(INDEX(games!$A:$A,ROW())))</f>
      </c>
      <c r="B394">
        <f>IF(OR($A394="",INDEX(games!$B:$B,ROW())=""),"",INDEX(games!$B:$B,ROW()))</f>
      </c>
      <c r="C394" t="str">
        <f>IF(OR($A394="",INDEX(games!$C:$C,ROW())=""),"",INDEX(games!$C:$C,ROW()))</f>
      </c>
      <c r="D394">
        <f>IF($A394="","",COUNTIF($W$2:$W$2500,$A394)+COUNTIF($X$2:$X$2500,$A394))</f>
      </c>
      <c r="E394">
        <f>IF($A394="","",IFERROR(MATCH($C394,$R$2:$R$5,0),0))</f>
      </c>
      <c r="F394">
        <f>IF($A394="","",MOD(ROW(),34))</f>
      </c>
      <c r="G394">
        <f>IF($A394="",NA(),IF($C394="Action",$B394,NA()))</f>
      </c>
      <c r="H394">
        <f>IF($A394="",NA(),IF($C394="Action",1+$F394*0.023,NA()))</f>
      </c>
      <c r="I394">
        <f>IF($A394="",NA(),IF($C394="Strategy",$B394,NA()))</f>
      </c>
      <c r="J394">
        <f>IF($A394="",NA(),IF($C394="Strategy",2+$F394*0.023,NA()))</f>
      </c>
      <c r="K394">
        <f>IF($A394="",NA(),IF($C394="Deckbuilder",$B394,NA()))</f>
      </c>
      <c r="L394">
        <f>IF($A394="",NA(),IF($C394="Deckbuilder",3+$F394*0.023,NA()))</f>
      </c>
      <c r="M394">
        <f>IF($A394="",NA(),IF($C394="Traditional",$B394,NA()))</f>
      </c>
      <c r="N394">
        <f>IF($A394="",NA(),IF($C394="Traditional",4+$F394*0.023,NA()))</f>
      </c>
      <c r="O394">
        <f>IF($A394="","",$D394+ROW()/1000000)</f>
      </c>
      <c r="P394" t="str">
        <f>IF(OR($A394="",INDEX(games!$H:$H,ROW())=""),"",INDEX(games!$H:$H,ROW()))</f>
      </c>
      <c r="Q394">
        <f>IF(OR($A394="",$P394&lt;&gt;"Yes"),"",$D394+ROW()/1000000)</f>
      </c>
      <c r="T394">
        <f>IF($Y394="","",INDEX($B$2:$B$1500,$Y394))</f>
      </c>
      <c r="U394">
        <f>IF($Z394="","",INDEX($B$2:$B$1500,$Z394))</f>
      </c>
      <c r="V394">
        <f>IF(OR($T394="",$U394=""),"",$U394-$T394)</f>
      </c>
      <c r="W394" t="str">
        <f>IF(TRIM(INDEX(connections!$A:$A,ROW()))="","",TRIM(INDEX(connections!$A:$A,ROW())))</f>
      </c>
      <c r="X394" t="str">
        <f>IF($W394="","",TRIM(INDEX(connections!$B:$B,ROW())))</f>
      </c>
      <c r="Y394">
        <f>IF($W394="","",IFERROR(MATCH($W394,$A$2:$A$1500,0),""))</f>
      </c>
      <c r="Z394">
        <f>IF($X394="","",IFERROR(MATCH($X394,$A$2:$A$1500,0),""))</f>
      </c>
      <c r="AA394" t="str">
        <f>IF($Y394="","",INDEX($P$2:$P$1500,$Y394))</f>
      </c>
      <c r="AB394" t="str">
        <f>IF($Z394="","",INDEX($P$2:$P$1500,$Z394))</f>
      </c>
      <c r="AC394">
        <f>IF(AND($AA394="Yes",$AB394="Yes"),1,"")</f>
      </c>
      <c r="AD394">
        <f>IF(OR($Y394="",$Z394=""),"",IF(INDEX($C$2:$C$1500,$Y394)=INDEX($C$2:$C$1500,$Z394),0,1))</f>
      </c>
      <c r="AE394">
        <f>IF($AC394&lt;&gt;1,"",IF(AND(INDEX($AG$2:$AG$1500,$Y394)=1,INDEX($AG$2:$AG$1500,$Z394)=1),1,""))</f>
      </c>
      <c r="AG394">
        <f>IF($A394="","",COUNTIFS($W$2:$W$2500,$A394,$AB$2:$AB$2500,"Yes")+COUNTIFS($X$2:$X$2500,$A394,$AA$2:$AA$2500,"Yes"))</f>
      </c>
      <c r="AH394" t="str">
        <f>IF(OR($P394&lt;&gt;"Yes",N($AG394)=0),"",IF(AND($AG394=1,COUNTIFS($W$2:$W$2500,$A394,$AE$2:$AE$2500,1)+COUNTIFS($X$2:$X$2500,$A394,$AE$2:$AE$2500,1)&gt;0),"","Yes"))</f>
      </c>
      <c r="AI394">
        <f>IF($AH394="Yes",$AG394,"")</f>
      </c>
      <c r="AJ394">
        <f>IF($AI394="","",$AI394+ROW()/1000000)</f>
      </c>
      <c r="AK394">
        <f>IF(OR($A394="",$P394="Yes",N($AG394)=0),"",$AG394+ROW()/1000000)</f>
      </c>
      <c r="AL394" t="str">
        <f>IF($A394="","",INDEX(games!$J:$J,ROW())&amp;"")</f>
      </c>
    </row>
    <row r="395">
      <c r="A395" t="str">
        <f>IF(TRIM(INDEX(games!$A:$A,ROW()))="","",TRIM(INDEX(games!$A:$A,ROW())))</f>
      </c>
      <c r="B395">
        <f>IF(OR($A395="",INDEX(games!$B:$B,ROW())=""),"",INDEX(games!$B:$B,ROW()))</f>
      </c>
      <c r="C395" t="str">
        <f>IF(OR($A395="",INDEX(games!$C:$C,ROW())=""),"",INDEX(games!$C:$C,ROW()))</f>
      </c>
      <c r="D395">
        <f>IF($A395="","",COUNTIF($W$2:$W$2500,$A395)+COUNTIF($X$2:$X$2500,$A395))</f>
      </c>
      <c r="E395">
        <f>IF($A395="","",IFERROR(MATCH($C395,$R$2:$R$5,0),0))</f>
      </c>
      <c r="F395">
        <f>IF($A395="","",MOD(ROW(),34))</f>
      </c>
      <c r="G395">
        <f>IF($A395="",NA(),IF($C395="Action",$B395,NA()))</f>
      </c>
      <c r="H395">
        <f>IF($A395="",NA(),IF($C395="Action",1+$F395*0.023,NA()))</f>
      </c>
      <c r="I395">
        <f>IF($A395="",NA(),IF($C395="Strategy",$B395,NA()))</f>
      </c>
      <c r="J395">
        <f>IF($A395="",NA(),IF($C395="Strategy",2+$F395*0.023,NA()))</f>
      </c>
      <c r="K395">
        <f>IF($A395="",NA(),IF($C395="Deckbuilder",$B395,NA()))</f>
      </c>
      <c r="L395">
        <f>IF($A395="",NA(),IF($C395="Deckbuilder",3+$F395*0.023,NA()))</f>
      </c>
      <c r="M395">
        <f>IF($A395="",NA(),IF($C395="Traditional",$B395,NA()))</f>
      </c>
      <c r="N395">
        <f>IF($A395="",NA(),IF($C395="Traditional",4+$F395*0.023,NA()))</f>
      </c>
      <c r="O395">
        <f>IF($A395="","",$D395+ROW()/1000000)</f>
      </c>
      <c r="P395" t="str">
        <f>IF(OR($A395="",INDEX(games!$H:$H,ROW())=""),"",INDEX(games!$H:$H,ROW()))</f>
      </c>
      <c r="Q395">
        <f>IF(OR($A395="",$P395&lt;&gt;"Yes"),"",$D395+ROW()/1000000)</f>
      </c>
      <c r="T395">
        <f>IF($Y395="","",INDEX($B$2:$B$1500,$Y395))</f>
      </c>
      <c r="U395">
        <f>IF($Z395="","",INDEX($B$2:$B$1500,$Z395))</f>
      </c>
      <c r="V395">
        <f>IF(OR($T395="",$U395=""),"",$U395-$T395)</f>
      </c>
      <c r="W395" t="str">
        <f>IF(TRIM(INDEX(connections!$A:$A,ROW()))="","",TRIM(INDEX(connections!$A:$A,ROW())))</f>
      </c>
      <c r="X395" t="str">
        <f>IF($W395="","",TRIM(INDEX(connections!$B:$B,ROW())))</f>
      </c>
      <c r="Y395">
        <f>IF($W395="","",IFERROR(MATCH($W395,$A$2:$A$1500,0),""))</f>
      </c>
      <c r="Z395">
        <f>IF($X395="","",IFERROR(MATCH($X395,$A$2:$A$1500,0),""))</f>
      </c>
      <c r="AA395" t="str">
        <f>IF($Y395="","",INDEX($P$2:$P$1500,$Y395))</f>
      </c>
      <c r="AB395" t="str">
        <f>IF($Z395="","",INDEX($P$2:$P$1500,$Z395))</f>
      </c>
      <c r="AC395">
        <f>IF(AND($AA395="Yes",$AB395="Yes"),1,"")</f>
      </c>
      <c r="AD395">
        <f>IF(OR($Y395="",$Z395=""),"",IF(INDEX($C$2:$C$1500,$Y395)=INDEX($C$2:$C$1500,$Z395),0,1))</f>
      </c>
      <c r="AE395">
        <f>IF($AC395&lt;&gt;1,"",IF(AND(INDEX($AG$2:$AG$1500,$Y395)=1,INDEX($AG$2:$AG$1500,$Z395)=1),1,""))</f>
      </c>
      <c r="AG395">
        <f>IF($A395="","",COUNTIFS($W$2:$W$2500,$A395,$AB$2:$AB$2500,"Yes")+COUNTIFS($X$2:$X$2500,$A395,$AA$2:$AA$2500,"Yes"))</f>
      </c>
      <c r="AH395" t="str">
        <f>IF(OR($P395&lt;&gt;"Yes",N($AG395)=0),"",IF(AND($AG395=1,COUNTIFS($W$2:$W$2500,$A395,$AE$2:$AE$2500,1)+COUNTIFS($X$2:$X$2500,$A395,$AE$2:$AE$2500,1)&gt;0),"","Yes"))</f>
      </c>
      <c r="AI395">
        <f>IF($AH395="Yes",$AG395,"")</f>
      </c>
      <c r="AJ395">
        <f>IF($AI395="","",$AI395+ROW()/1000000)</f>
      </c>
      <c r="AK395">
        <f>IF(OR($A395="",$P395="Yes",N($AG395)=0),"",$AG395+ROW()/1000000)</f>
      </c>
      <c r="AL395" t="str">
        <f>IF($A395="","",INDEX(games!$J:$J,ROW())&amp;"")</f>
      </c>
    </row>
    <row r="396">
      <c r="A396" t="str">
        <f>IF(TRIM(INDEX(games!$A:$A,ROW()))="","",TRIM(INDEX(games!$A:$A,ROW())))</f>
      </c>
      <c r="B396">
        <f>IF(OR($A396="",INDEX(games!$B:$B,ROW())=""),"",INDEX(games!$B:$B,ROW()))</f>
      </c>
      <c r="C396" t="str">
        <f>IF(OR($A396="",INDEX(games!$C:$C,ROW())=""),"",INDEX(games!$C:$C,ROW()))</f>
      </c>
      <c r="D396">
        <f>IF($A396="","",COUNTIF($W$2:$W$2500,$A396)+COUNTIF($X$2:$X$2500,$A396))</f>
      </c>
      <c r="E396">
        <f>IF($A396="","",IFERROR(MATCH($C396,$R$2:$R$5,0),0))</f>
      </c>
      <c r="F396">
        <f>IF($A396="","",MOD(ROW(),34))</f>
      </c>
      <c r="G396">
        <f>IF($A396="",NA(),IF($C396="Action",$B396,NA()))</f>
      </c>
      <c r="H396">
        <f>IF($A396="",NA(),IF($C396="Action",1+$F396*0.023,NA()))</f>
      </c>
      <c r="I396">
        <f>IF($A396="",NA(),IF($C396="Strategy",$B396,NA()))</f>
      </c>
      <c r="J396">
        <f>IF($A396="",NA(),IF($C396="Strategy",2+$F396*0.023,NA()))</f>
      </c>
      <c r="K396">
        <f>IF($A396="",NA(),IF($C396="Deckbuilder",$B396,NA()))</f>
      </c>
      <c r="L396">
        <f>IF($A396="",NA(),IF($C396="Deckbuilder",3+$F396*0.023,NA()))</f>
      </c>
      <c r="M396">
        <f>IF($A396="",NA(),IF($C396="Traditional",$B396,NA()))</f>
      </c>
      <c r="N396">
        <f>IF($A396="",NA(),IF($C396="Traditional",4+$F396*0.023,NA()))</f>
      </c>
      <c r="O396">
        <f>IF($A396="","",$D396+ROW()/1000000)</f>
      </c>
      <c r="P396" t="str">
        <f>IF(OR($A396="",INDEX(games!$H:$H,ROW())=""),"",INDEX(games!$H:$H,ROW()))</f>
      </c>
      <c r="Q396">
        <f>IF(OR($A396="",$P396&lt;&gt;"Yes"),"",$D396+ROW()/1000000)</f>
      </c>
      <c r="T396">
        <f>IF($Y396="","",INDEX($B$2:$B$1500,$Y396))</f>
      </c>
      <c r="U396">
        <f>IF($Z396="","",INDEX($B$2:$B$1500,$Z396))</f>
      </c>
      <c r="V396">
        <f>IF(OR($T396="",$U396=""),"",$U396-$T396)</f>
      </c>
      <c r="W396" t="str">
        <f>IF(TRIM(INDEX(connections!$A:$A,ROW()))="","",TRIM(INDEX(connections!$A:$A,ROW())))</f>
      </c>
      <c r="X396" t="str">
        <f>IF($W396="","",TRIM(INDEX(connections!$B:$B,ROW())))</f>
      </c>
      <c r="Y396">
        <f>IF($W396="","",IFERROR(MATCH($W396,$A$2:$A$1500,0),""))</f>
      </c>
      <c r="Z396">
        <f>IF($X396="","",IFERROR(MATCH($X396,$A$2:$A$1500,0),""))</f>
      </c>
      <c r="AA396" t="str">
        <f>IF($Y396="","",INDEX($P$2:$P$1500,$Y396))</f>
      </c>
      <c r="AB396" t="str">
        <f>IF($Z396="","",INDEX($P$2:$P$1500,$Z396))</f>
      </c>
      <c r="AC396">
        <f>IF(AND($AA396="Yes",$AB396="Yes"),1,"")</f>
      </c>
      <c r="AD396">
        <f>IF(OR($Y396="",$Z396=""),"",IF(INDEX($C$2:$C$1500,$Y396)=INDEX($C$2:$C$1500,$Z396),0,1))</f>
      </c>
      <c r="AE396">
        <f>IF($AC396&lt;&gt;1,"",IF(AND(INDEX($AG$2:$AG$1500,$Y396)=1,INDEX($AG$2:$AG$1500,$Z396)=1),1,""))</f>
      </c>
      <c r="AG396">
        <f>IF($A396="","",COUNTIFS($W$2:$W$2500,$A396,$AB$2:$AB$2500,"Yes")+COUNTIFS($X$2:$X$2500,$A396,$AA$2:$AA$2500,"Yes"))</f>
      </c>
      <c r="AH396" t="str">
        <f>IF(OR($P396&lt;&gt;"Yes",N($AG396)=0),"",IF(AND($AG396=1,COUNTIFS($W$2:$W$2500,$A396,$AE$2:$AE$2500,1)+COUNTIFS($X$2:$X$2500,$A396,$AE$2:$AE$2500,1)&gt;0),"","Yes"))</f>
      </c>
      <c r="AI396">
        <f>IF($AH396="Yes",$AG396,"")</f>
      </c>
      <c r="AJ396">
        <f>IF($AI396="","",$AI396+ROW()/1000000)</f>
      </c>
      <c r="AK396">
        <f>IF(OR($A396="",$P396="Yes",N($AG396)=0),"",$AG396+ROW()/1000000)</f>
      </c>
      <c r="AL396" t="str">
        <f>IF($A396="","",INDEX(games!$J:$J,ROW())&amp;"")</f>
      </c>
    </row>
    <row r="397">
      <c r="A397" t="str">
        <f>IF(TRIM(INDEX(games!$A:$A,ROW()))="","",TRIM(INDEX(games!$A:$A,ROW())))</f>
      </c>
      <c r="B397">
        <f>IF(OR($A397="",INDEX(games!$B:$B,ROW())=""),"",INDEX(games!$B:$B,ROW()))</f>
      </c>
      <c r="C397" t="str">
        <f>IF(OR($A397="",INDEX(games!$C:$C,ROW())=""),"",INDEX(games!$C:$C,ROW()))</f>
      </c>
      <c r="D397">
        <f>IF($A397="","",COUNTIF($W$2:$W$2500,$A397)+COUNTIF($X$2:$X$2500,$A397))</f>
      </c>
      <c r="E397">
        <f>IF($A397="","",IFERROR(MATCH($C397,$R$2:$R$5,0),0))</f>
      </c>
      <c r="F397">
        <f>IF($A397="","",MOD(ROW(),34))</f>
      </c>
      <c r="G397">
        <f>IF($A397="",NA(),IF($C397="Action",$B397,NA()))</f>
      </c>
      <c r="H397">
        <f>IF($A397="",NA(),IF($C397="Action",1+$F397*0.023,NA()))</f>
      </c>
      <c r="I397">
        <f>IF($A397="",NA(),IF($C397="Strategy",$B397,NA()))</f>
      </c>
      <c r="J397">
        <f>IF($A397="",NA(),IF($C397="Strategy",2+$F397*0.023,NA()))</f>
      </c>
      <c r="K397">
        <f>IF($A397="",NA(),IF($C397="Deckbuilder",$B397,NA()))</f>
      </c>
      <c r="L397">
        <f>IF($A397="",NA(),IF($C397="Deckbuilder",3+$F397*0.023,NA()))</f>
      </c>
      <c r="M397">
        <f>IF($A397="",NA(),IF($C397="Traditional",$B397,NA()))</f>
      </c>
      <c r="N397">
        <f>IF($A397="",NA(),IF($C397="Traditional",4+$F397*0.023,NA()))</f>
      </c>
      <c r="O397">
        <f>IF($A397="","",$D397+ROW()/1000000)</f>
      </c>
      <c r="P397" t="str">
        <f>IF(OR($A397="",INDEX(games!$H:$H,ROW())=""),"",INDEX(games!$H:$H,ROW()))</f>
      </c>
      <c r="Q397">
        <f>IF(OR($A397="",$P397&lt;&gt;"Yes"),"",$D397+ROW()/1000000)</f>
      </c>
      <c r="T397">
        <f>IF($Y397="","",INDEX($B$2:$B$1500,$Y397))</f>
      </c>
      <c r="U397">
        <f>IF($Z397="","",INDEX($B$2:$B$1500,$Z397))</f>
      </c>
      <c r="V397">
        <f>IF(OR($T397="",$U397=""),"",$U397-$T397)</f>
      </c>
      <c r="W397" t="str">
        <f>IF(TRIM(INDEX(connections!$A:$A,ROW()))="","",TRIM(INDEX(connections!$A:$A,ROW())))</f>
      </c>
      <c r="X397" t="str">
        <f>IF($W397="","",TRIM(INDEX(connections!$B:$B,ROW())))</f>
      </c>
      <c r="Y397">
        <f>IF($W397="","",IFERROR(MATCH($W397,$A$2:$A$1500,0),""))</f>
      </c>
      <c r="Z397">
        <f>IF($X397="","",IFERROR(MATCH($X397,$A$2:$A$1500,0),""))</f>
      </c>
      <c r="AA397" t="str">
        <f>IF($Y397="","",INDEX($P$2:$P$1500,$Y397))</f>
      </c>
      <c r="AB397" t="str">
        <f>IF($Z397="","",INDEX($P$2:$P$1500,$Z397))</f>
      </c>
      <c r="AC397">
        <f>IF(AND($AA397="Yes",$AB397="Yes"),1,"")</f>
      </c>
      <c r="AD397">
        <f>IF(OR($Y397="",$Z397=""),"",IF(INDEX($C$2:$C$1500,$Y397)=INDEX($C$2:$C$1500,$Z397),0,1))</f>
      </c>
      <c r="AE397">
        <f>IF($AC397&lt;&gt;1,"",IF(AND(INDEX($AG$2:$AG$1500,$Y397)=1,INDEX($AG$2:$AG$1500,$Z397)=1),1,""))</f>
      </c>
      <c r="AG397">
        <f>IF($A397="","",COUNTIFS($W$2:$W$2500,$A397,$AB$2:$AB$2500,"Yes")+COUNTIFS($X$2:$X$2500,$A397,$AA$2:$AA$2500,"Yes"))</f>
      </c>
      <c r="AH397" t="str">
        <f>IF(OR($P397&lt;&gt;"Yes",N($AG397)=0),"",IF(AND($AG397=1,COUNTIFS($W$2:$W$2500,$A397,$AE$2:$AE$2500,1)+COUNTIFS($X$2:$X$2500,$A397,$AE$2:$AE$2500,1)&gt;0),"","Yes"))</f>
      </c>
      <c r="AI397">
        <f>IF($AH397="Yes",$AG397,"")</f>
      </c>
      <c r="AJ397">
        <f>IF($AI397="","",$AI397+ROW()/1000000)</f>
      </c>
      <c r="AK397">
        <f>IF(OR($A397="",$P397="Yes",N($AG397)=0),"",$AG397+ROW()/1000000)</f>
      </c>
      <c r="AL397" t="str">
        <f>IF($A397="","",INDEX(games!$J:$J,ROW())&amp;"")</f>
      </c>
    </row>
    <row r="398">
      <c r="A398" t="str">
        <f>IF(TRIM(INDEX(games!$A:$A,ROW()))="","",TRIM(INDEX(games!$A:$A,ROW())))</f>
      </c>
      <c r="B398">
        <f>IF(OR($A398="",INDEX(games!$B:$B,ROW())=""),"",INDEX(games!$B:$B,ROW()))</f>
      </c>
      <c r="C398" t="str">
        <f>IF(OR($A398="",INDEX(games!$C:$C,ROW())=""),"",INDEX(games!$C:$C,ROW()))</f>
      </c>
      <c r="D398">
        <f>IF($A398="","",COUNTIF($W$2:$W$2500,$A398)+COUNTIF($X$2:$X$2500,$A398))</f>
      </c>
      <c r="E398">
        <f>IF($A398="","",IFERROR(MATCH($C398,$R$2:$R$5,0),0))</f>
      </c>
      <c r="F398">
        <f>IF($A398="","",MOD(ROW(),34))</f>
      </c>
      <c r="G398">
        <f>IF($A398="",NA(),IF($C398="Action",$B398,NA()))</f>
      </c>
      <c r="H398">
        <f>IF($A398="",NA(),IF($C398="Action",1+$F398*0.023,NA()))</f>
      </c>
      <c r="I398">
        <f>IF($A398="",NA(),IF($C398="Strategy",$B398,NA()))</f>
      </c>
      <c r="J398">
        <f>IF($A398="",NA(),IF($C398="Strategy",2+$F398*0.023,NA()))</f>
      </c>
      <c r="K398">
        <f>IF($A398="",NA(),IF($C398="Deckbuilder",$B398,NA()))</f>
      </c>
      <c r="L398">
        <f>IF($A398="",NA(),IF($C398="Deckbuilder",3+$F398*0.023,NA()))</f>
      </c>
      <c r="M398">
        <f>IF($A398="",NA(),IF($C398="Traditional",$B398,NA()))</f>
      </c>
      <c r="N398">
        <f>IF($A398="",NA(),IF($C398="Traditional",4+$F398*0.023,NA()))</f>
      </c>
      <c r="O398">
        <f>IF($A398="","",$D398+ROW()/1000000)</f>
      </c>
      <c r="P398" t="str">
        <f>IF(OR($A398="",INDEX(games!$H:$H,ROW())=""),"",INDEX(games!$H:$H,ROW()))</f>
      </c>
      <c r="Q398">
        <f>IF(OR($A398="",$P398&lt;&gt;"Yes"),"",$D398+ROW()/1000000)</f>
      </c>
      <c r="T398">
        <f>IF($Y398="","",INDEX($B$2:$B$1500,$Y398))</f>
      </c>
      <c r="U398">
        <f>IF($Z398="","",INDEX($B$2:$B$1500,$Z398))</f>
      </c>
      <c r="V398">
        <f>IF(OR($T398="",$U398=""),"",$U398-$T398)</f>
      </c>
      <c r="W398" t="str">
        <f>IF(TRIM(INDEX(connections!$A:$A,ROW()))="","",TRIM(INDEX(connections!$A:$A,ROW())))</f>
      </c>
      <c r="X398" t="str">
        <f>IF($W398="","",TRIM(INDEX(connections!$B:$B,ROW())))</f>
      </c>
      <c r="Y398">
        <f>IF($W398="","",IFERROR(MATCH($W398,$A$2:$A$1500,0),""))</f>
      </c>
      <c r="Z398">
        <f>IF($X398="","",IFERROR(MATCH($X398,$A$2:$A$1500,0),""))</f>
      </c>
      <c r="AA398" t="str">
        <f>IF($Y398="","",INDEX($P$2:$P$1500,$Y398))</f>
      </c>
      <c r="AB398" t="str">
        <f>IF($Z398="","",INDEX($P$2:$P$1500,$Z398))</f>
      </c>
      <c r="AC398">
        <f>IF(AND($AA398="Yes",$AB398="Yes"),1,"")</f>
      </c>
      <c r="AD398">
        <f>IF(OR($Y398="",$Z398=""),"",IF(INDEX($C$2:$C$1500,$Y398)=INDEX($C$2:$C$1500,$Z398),0,1))</f>
      </c>
      <c r="AE398">
        <f>IF($AC398&lt;&gt;1,"",IF(AND(INDEX($AG$2:$AG$1500,$Y398)=1,INDEX($AG$2:$AG$1500,$Z398)=1),1,""))</f>
      </c>
      <c r="AG398">
        <f>IF($A398="","",COUNTIFS($W$2:$W$2500,$A398,$AB$2:$AB$2500,"Yes")+COUNTIFS($X$2:$X$2500,$A398,$AA$2:$AA$2500,"Yes"))</f>
      </c>
      <c r="AH398" t="str">
        <f>IF(OR($P398&lt;&gt;"Yes",N($AG398)=0),"",IF(AND($AG398=1,COUNTIFS($W$2:$W$2500,$A398,$AE$2:$AE$2500,1)+COUNTIFS($X$2:$X$2500,$A398,$AE$2:$AE$2500,1)&gt;0),"","Yes"))</f>
      </c>
      <c r="AI398">
        <f>IF($AH398="Yes",$AG398,"")</f>
      </c>
      <c r="AJ398">
        <f>IF($AI398="","",$AI398+ROW()/1000000)</f>
      </c>
      <c r="AK398">
        <f>IF(OR($A398="",$P398="Yes",N($AG398)=0),"",$AG398+ROW()/1000000)</f>
      </c>
      <c r="AL398" t="str">
        <f>IF($A398="","",INDEX(games!$J:$J,ROW())&amp;"")</f>
      </c>
    </row>
    <row r="399">
      <c r="A399" t="str">
        <f>IF(TRIM(INDEX(games!$A:$A,ROW()))="","",TRIM(INDEX(games!$A:$A,ROW())))</f>
      </c>
      <c r="B399">
        <f>IF(OR($A399="",INDEX(games!$B:$B,ROW())=""),"",INDEX(games!$B:$B,ROW()))</f>
      </c>
      <c r="C399" t="str">
        <f>IF(OR($A399="",INDEX(games!$C:$C,ROW())=""),"",INDEX(games!$C:$C,ROW()))</f>
      </c>
      <c r="D399">
        <f>IF($A399="","",COUNTIF($W$2:$W$2500,$A399)+COUNTIF($X$2:$X$2500,$A399))</f>
      </c>
      <c r="E399">
        <f>IF($A399="","",IFERROR(MATCH($C399,$R$2:$R$5,0),0))</f>
      </c>
      <c r="F399">
        <f>IF($A399="","",MOD(ROW(),34))</f>
      </c>
      <c r="G399">
        <f>IF($A399="",NA(),IF($C399="Action",$B399,NA()))</f>
      </c>
      <c r="H399">
        <f>IF($A399="",NA(),IF($C399="Action",1+$F399*0.023,NA()))</f>
      </c>
      <c r="I399">
        <f>IF($A399="",NA(),IF($C399="Strategy",$B399,NA()))</f>
      </c>
      <c r="J399">
        <f>IF($A399="",NA(),IF($C399="Strategy",2+$F399*0.023,NA()))</f>
      </c>
      <c r="K399">
        <f>IF($A399="",NA(),IF($C399="Deckbuilder",$B399,NA()))</f>
      </c>
      <c r="L399">
        <f>IF($A399="",NA(),IF($C399="Deckbuilder",3+$F399*0.023,NA()))</f>
      </c>
      <c r="M399">
        <f>IF($A399="",NA(),IF($C399="Traditional",$B399,NA()))</f>
      </c>
      <c r="N399">
        <f>IF($A399="",NA(),IF($C399="Traditional",4+$F399*0.023,NA()))</f>
      </c>
      <c r="O399">
        <f>IF($A399="","",$D399+ROW()/1000000)</f>
      </c>
      <c r="P399" t="str">
        <f>IF(OR($A399="",INDEX(games!$H:$H,ROW())=""),"",INDEX(games!$H:$H,ROW()))</f>
      </c>
      <c r="Q399">
        <f>IF(OR($A399="",$P399&lt;&gt;"Yes"),"",$D399+ROW()/1000000)</f>
      </c>
      <c r="T399">
        <f>IF($Y399="","",INDEX($B$2:$B$1500,$Y399))</f>
      </c>
      <c r="U399">
        <f>IF($Z399="","",INDEX($B$2:$B$1500,$Z399))</f>
      </c>
      <c r="V399">
        <f>IF(OR($T399="",$U399=""),"",$U399-$T399)</f>
      </c>
      <c r="W399" t="str">
        <f>IF(TRIM(INDEX(connections!$A:$A,ROW()))="","",TRIM(INDEX(connections!$A:$A,ROW())))</f>
      </c>
      <c r="X399" t="str">
        <f>IF($W399="","",TRIM(INDEX(connections!$B:$B,ROW())))</f>
      </c>
      <c r="Y399">
        <f>IF($W399="","",IFERROR(MATCH($W399,$A$2:$A$1500,0),""))</f>
      </c>
      <c r="Z399">
        <f>IF($X399="","",IFERROR(MATCH($X399,$A$2:$A$1500,0),""))</f>
      </c>
      <c r="AA399" t="str">
        <f>IF($Y399="","",INDEX($P$2:$P$1500,$Y399))</f>
      </c>
      <c r="AB399" t="str">
        <f>IF($Z399="","",INDEX($P$2:$P$1500,$Z399))</f>
      </c>
      <c r="AC399">
        <f>IF(AND($AA399="Yes",$AB399="Yes"),1,"")</f>
      </c>
      <c r="AD399">
        <f>IF(OR($Y399="",$Z399=""),"",IF(INDEX($C$2:$C$1500,$Y399)=INDEX($C$2:$C$1500,$Z399),0,1))</f>
      </c>
      <c r="AE399">
        <f>IF($AC399&lt;&gt;1,"",IF(AND(INDEX($AG$2:$AG$1500,$Y399)=1,INDEX($AG$2:$AG$1500,$Z399)=1),1,""))</f>
      </c>
      <c r="AG399">
        <f>IF($A399="","",COUNTIFS($W$2:$W$2500,$A399,$AB$2:$AB$2500,"Yes")+COUNTIFS($X$2:$X$2500,$A399,$AA$2:$AA$2500,"Yes"))</f>
      </c>
      <c r="AH399" t="str">
        <f>IF(OR($P399&lt;&gt;"Yes",N($AG399)=0),"",IF(AND($AG399=1,COUNTIFS($W$2:$W$2500,$A399,$AE$2:$AE$2500,1)+COUNTIFS($X$2:$X$2500,$A399,$AE$2:$AE$2500,1)&gt;0),"","Yes"))</f>
      </c>
      <c r="AI399">
        <f>IF($AH399="Yes",$AG399,"")</f>
      </c>
      <c r="AJ399">
        <f>IF($AI399="","",$AI399+ROW()/1000000)</f>
      </c>
      <c r="AK399">
        <f>IF(OR($A399="",$P399="Yes",N($AG399)=0),"",$AG399+ROW()/1000000)</f>
      </c>
      <c r="AL399" t="str">
        <f>IF($A399="","",INDEX(games!$J:$J,ROW())&amp;"")</f>
      </c>
    </row>
    <row r="400">
      <c r="A400" t="str">
        <f>IF(TRIM(INDEX(games!$A:$A,ROW()))="","",TRIM(INDEX(games!$A:$A,ROW())))</f>
      </c>
      <c r="B400">
        <f>IF(OR($A400="",INDEX(games!$B:$B,ROW())=""),"",INDEX(games!$B:$B,ROW()))</f>
      </c>
      <c r="C400" t="str">
        <f>IF(OR($A400="",INDEX(games!$C:$C,ROW())=""),"",INDEX(games!$C:$C,ROW()))</f>
      </c>
      <c r="D400">
        <f>IF($A400="","",COUNTIF($W$2:$W$2500,$A400)+COUNTIF($X$2:$X$2500,$A400))</f>
      </c>
      <c r="E400">
        <f>IF($A400="","",IFERROR(MATCH($C400,$R$2:$R$5,0),0))</f>
      </c>
      <c r="F400">
        <f>IF($A400="","",MOD(ROW(),34))</f>
      </c>
      <c r="G400">
        <f>IF($A400="",NA(),IF($C400="Action",$B400,NA()))</f>
      </c>
      <c r="H400">
        <f>IF($A400="",NA(),IF($C400="Action",1+$F400*0.023,NA()))</f>
      </c>
      <c r="I400">
        <f>IF($A400="",NA(),IF($C400="Strategy",$B400,NA()))</f>
      </c>
      <c r="J400">
        <f>IF($A400="",NA(),IF($C400="Strategy",2+$F400*0.023,NA()))</f>
      </c>
      <c r="K400">
        <f>IF($A400="",NA(),IF($C400="Deckbuilder",$B400,NA()))</f>
      </c>
      <c r="L400">
        <f>IF($A400="",NA(),IF($C400="Deckbuilder",3+$F400*0.023,NA()))</f>
      </c>
      <c r="M400">
        <f>IF($A400="",NA(),IF($C400="Traditional",$B400,NA()))</f>
      </c>
      <c r="N400">
        <f>IF($A400="",NA(),IF($C400="Traditional",4+$F400*0.023,NA()))</f>
      </c>
      <c r="O400">
        <f>IF($A400="","",$D400+ROW()/1000000)</f>
      </c>
      <c r="P400" t="str">
        <f>IF(OR($A400="",INDEX(games!$H:$H,ROW())=""),"",INDEX(games!$H:$H,ROW()))</f>
      </c>
      <c r="Q400">
        <f>IF(OR($A400="",$P400&lt;&gt;"Yes"),"",$D400+ROW()/1000000)</f>
      </c>
      <c r="T400">
        <f>IF($Y400="","",INDEX($B$2:$B$1500,$Y400))</f>
      </c>
      <c r="U400">
        <f>IF($Z400="","",INDEX($B$2:$B$1500,$Z400))</f>
      </c>
      <c r="V400">
        <f>IF(OR($T400="",$U400=""),"",$U400-$T400)</f>
      </c>
      <c r="W400" t="str">
        <f>IF(TRIM(INDEX(connections!$A:$A,ROW()))="","",TRIM(INDEX(connections!$A:$A,ROW())))</f>
      </c>
      <c r="X400" t="str">
        <f>IF($W400="","",TRIM(INDEX(connections!$B:$B,ROW())))</f>
      </c>
      <c r="Y400">
        <f>IF($W400="","",IFERROR(MATCH($W400,$A$2:$A$1500,0),""))</f>
      </c>
      <c r="Z400">
        <f>IF($X400="","",IFERROR(MATCH($X400,$A$2:$A$1500,0),""))</f>
      </c>
      <c r="AA400" t="str">
        <f>IF($Y400="","",INDEX($P$2:$P$1500,$Y400))</f>
      </c>
      <c r="AB400" t="str">
        <f>IF($Z400="","",INDEX($P$2:$P$1500,$Z400))</f>
      </c>
      <c r="AC400">
        <f>IF(AND($AA400="Yes",$AB400="Yes"),1,"")</f>
      </c>
      <c r="AD400">
        <f>IF(OR($Y400="",$Z400=""),"",IF(INDEX($C$2:$C$1500,$Y400)=INDEX($C$2:$C$1500,$Z400),0,1))</f>
      </c>
      <c r="AE400">
        <f>IF($AC400&lt;&gt;1,"",IF(AND(INDEX($AG$2:$AG$1500,$Y400)=1,INDEX($AG$2:$AG$1500,$Z400)=1),1,""))</f>
      </c>
      <c r="AG400">
        <f>IF($A400="","",COUNTIFS($W$2:$W$2500,$A400,$AB$2:$AB$2500,"Yes")+COUNTIFS($X$2:$X$2500,$A400,$AA$2:$AA$2500,"Yes"))</f>
      </c>
      <c r="AH400" t="str">
        <f>IF(OR($P400&lt;&gt;"Yes",N($AG400)=0),"",IF(AND($AG400=1,COUNTIFS($W$2:$W$2500,$A400,$AE$2:$AE$2500,1)+COUNTIFS($X$2:$X$2500,$A400,$AE$2:$AE$2500,1)&gt;0),"","Yes"))</f>
      </c>
      <c r="AI400">
        <f>IF($AH400="Yes",$AG400,"")</f>
      </c>
      <c r="AJ400">
        <f>IF($AI400="","",$AI400+ROW()/1000000)</f>
      </c>
      <c r="AK400">
        <f>IF(OR($A400="",$P400="Yes",N($AG400)=0),"",$AG400+ROW()/1000000)</f>
      </c>
      <c r="AL400" t="str">
        <f>IF($A400="","",INDEX(games!$J:$J,ROW())&amp;"")</f>
      </c>
    </row>
    <row r="401">
      <c r="A401" t="str">
        <f>IF(TRIM(INDEX(games!$A:$A,ROW()))="","",TRIM(INDEX(games!$A:$A,ROW())))</f>
      </c>
      <c r="B401">
        <f>IF(OR($A401="",INDEX(games!$B:$B,ROW())=""),"",INDEX(games!$B:$B,ROW()))</f>
      </c>
      <c r="C401" t="str">
        <f>IF(OR($A401="",INDEX(games!$C:$C,ROW())=""),"",INDEX(games!$C:$C,ROW()))</f>
      </c>
      <c r="D401">
        <f>IF($A401="","",COUNTIF($W$2:$W$2500,$A401)+COUNTIF($X$2:$X$2500,$A401))</f>
      </c>
      <c r="E401">
        <f>IF($A401="","",IFERROR(MATCH($C401,$R$2:$R$5,0),0))</f>
      </c>
      <c r="F401">
        <f>IF($A401="","",MOD(ROW(),34))</f>
      </c>
      <c r="G401">
        <f>IF($A401="",NA(),IF($C401="Action",$B401,NA()))</f>
      </c>
      <c r="H401">
        <f>IF($A401="",NA(),IF($C401="Action",1+$F401*0.023,NA()))</f>
      </c>
      <c r="I401">
        <f>IF($A401="",NA(),IF($C401="Strategy",$B401,NA()))</f>
      </c>
      <c r="J401">
        <f>IF($A401="",NA(),IF($C401="Strategy",2+$F401*0.023,NA()))</f>
      </c>
      <c r="K401">
        <f>IF($A401="",NA(),IF($C401="Deckbuilder",$B401,NA()))</f>
      </c>
      <c r="L401">
        <f>IF($A401="",NA(),IF($C401="Deckbuilder",3+$F401*0.023,NA()))</f>
      </c>
      <c r="M401">
        <f>IF($A401="",NA(),IF($C401="Traditional",$B401,NA()))</f>
      </c>
      <c r="N401">
        <f>IF($A401="",NA(),IF($C401="Traditional",4+$F401*0.023,NA()))</f>
      </c>
      <c r="O401">
        <f>IF($A401="","",$D401+ROW()/1000000)</f>
      </c>
      <c r="P401" t="str">
        <f>IF(OR($A401="",INDEX(games!$H:$H,ROW())=""),"",INDEX(games!$H:$H,ROW()))</f>
      </c>
      <c r="Q401">
        <f>IF(OR($A401="",$P401&lt;&gt;"Yes"),"",$D401+ROW()/1000000)</f>
      </c>
      <c r="T401">
        <f>IF($Y401="","",INDEX($B$2:$B$1500,$Y401))</f>
      </c>
      <c r="U401">
        <f>IF($Z401="","",INDEX($B$2:$B$1500,$Z401))</f>
      </c>
      <c r="V401">
        <f>IF(OR($T401="",$U401=""),"",$U401-$T401)</f>
      </c>
      <c r="W401" t="str">
        <f>IF(TRIM(INDEX(connections!$A:$A,ROW()))="","",TRIM(INDEX(connections!$A:$A,ROW())))</f>
      </c>
      <c r="X401" t="str">
        <f>IF($W401="","",TRIM(INDEX(connections!$B:$B,ROW())))</f>
      </c>
      <c r="Y401">
        <f>IF($W401="","",IFERROR(MATCH($W401,$A$2:$A$1500,0),""))</f>
      </c>
      <c r="Z401">
        <f>IF($X401="","",IFERROR(MATCH($X401,$A$2:$A$1500,0),""))</f>
      </c>
      <c r="AA401" t="str">
        <f>IF($Y401="","",INDEX($P$2:$P$1500,$Y401))</f>
      </c>
      <c r="AB401" t="str">
        <f>IF($Z401="","",INDEX($P$2:$P$1500,$Z401))</f>
      </c>
      <c r="AC401">
        <f>IF(AND($AA401="Yes",$AB401="Yes"),1,"")</f>
      </c>
      <c r="AD401">
        <f>IF(OR($Y401="",$Z401=""),"",IF(INDEX($C$2:$C$1500,$Y401)=INDEX($C$2:$C$1500,$Z401),0,1))</f>
      </c>
      <c r="AE401">
        <f>IF($AC401&lt;&gt;1,"",IF(AND(INDEX($AG$2:$AG$1500,$Y401)=1,INDEX($AG$2:$AG$1500,$Z401)=1),1,""))</f>
      </c>
      <c r="AG401">
        <f>IF($A401="","",COUNTIFS($W$2:$W$2500,$A401,$AB$2:$AB$2500,"Yes")+COUNTIFS($X$2:$X$2500,$A401,$AA$2:$AA$2500,"Yes"))</f>
      </c>
      <c r="AH401" t="str">
        <f>IF(OR($P401&lt;&gt;"Yes",N($AG401)=0),"",IF(AND($AG401=1,COUNTIFS($W$2:$W$2500,$A401,$AE$2:$AE$2500,1)+COUNTIFS($X$2:$X$2500,$A401,$AE$2:$AE$2500,1)&gt;0),"","Yes"))</f>
      </c>
      <c r="AI401">
        <f>IF($AH401="Yes",$AG401,"")</f>
      </c>
      <c r="AJ401">
        <f>IF($AI401="","",$AI401+ROW()/1000000)</f>
      </c>
      <c r="AK401">
        <f>IF(OR($A401="",$P401="Yes",N($AG401)=0),"",$AG401+ROW()/1000000)</f>
      </c>
      <c r="AL401" t="str">
        <f>IF($A401="","",INDEX(games!$J:$J,ROW())&amp;"")</f>
      </c>
    </row>
    <row r="402">
      <c r="A402" t="str">
        <f>IF(TRIM(INDEX(games!$A:$A,ROW()))="","",TRIM(INDEX(games!$A:$A,ROW())))</f>
      </c>
      <c r="B402">
        <f>IF(OR($A402="",INDEX(games!$B:$B,ROW())=""),"",INDEX(games!$B:$B,ROW()))</f>
      </c>
      <c r="C402" t="str">
        <f>IF(OR($A402="",INDEX(games!$C:$C,ROW())=""),"",INDEX(games!$C:$C,ROW()))</f>
      </c>
      <c r="D402">
        <f>IF($A402="","",COUNTIF($W$2:$W$2500,$A402)+COUNTIF($X$2:$X$2500,$A402))</f>
      </c>
      <c r="E402">
        <f>IF($A402="","",IFERROR(MATCH($C402,$R$2:$R$5,0),0))</f>
      </c>
      <c r="F402">
        <f>IF($A402="","",MOD(ROW(),34))</f>
      </c>
      <c r="G402">
        <f>IF($A402="",NA(),IF($C402="Action",$B402,NA()))</f>
      </c>
      <c r="H402">
        <f>IF($A402="",NA(),IF($C402="Action",1+$F402*0.023,NA()))</f>
      </c>
      <c r="I402">
        <f>IF($A402="",NA(),IF($C402="Strategy",$B402,NA()))</f>
      </c>
      <c r="J402">
        <f>IF($A402="",NA(),IF($C402="Strategy",2+$F402*0.023,NA()))</f>
      </c>
      <c r="K402">
        <f>IF($A402="",NA(),IF($C402="Deckbuilder",$B402,NA()))</f>
      </c>
      <c r="L402">
        <f>IF($A402="",NA(),IF($C402="Deckbuilder",3+$F402*0.023,NA()))</f>
      </c>
      <c r="M402">
        <f>IF($A402="",NA(),IF($C402="Traditional",$B402,NA()))</f>
      </c>
      <c r="N402">
        <f>IF($A402="",NA(),IF($C402="Traditional",4+$F402*0.023,NA()))</f>
      </c>
      <c r="O402">
        <f>IF($A402="","",$D402+ROW()/1000000)</f>
      </c>
      <c r="P402" t="str">
        <f>IF(OR($A402="",INDEX(games!$H:$H,ROW())=""),"",INDEX(games!$H:$H,ROW()))</f>
      </c>
      <c r="Q402">
        <f>IF(OR($A402="",$P402&lt;&gt;"Yes"),"",$D402+ROW()/1000000)</f>
      </c>
      <c r="T402">
        <f>IF($Y402="","",INDEX($B$2:$B$1500,$Y402))</f>
      </c>
      <c r="U402">
        <f>IF($Z402="","",INDEX($B$2:$B$1500,$Z402))</f>
      </c>
      <c r="V402">
        <f>IF(OR($T402="",$U402=""),"",$U402-$T402)</f>
      </c>
      <c r="W402" t="str">
        <f>IF(TRIM(INDEX(connections!$A:$A,ROW()))="","",TRIM(INDEX(connections!$A:$A,ROW())))</f>
      </c>
      <c r="X402" t="str">
        <f>IF($W402="","",TRIM(INDEX(connections!$B:$B,ROW())))</f>
      </c>
      <c r="Y402">
        <f>IF($W402="","",IFERROR(MATCH($W402,$A$2:$A$1500,0),""))</f>
      </c>
      <c r="Z402">
        <f>IF($X402="","",IFERROR(MATCH($X402,$A$2:$A$1500,0),""))</f>
      </c>
      <c r="AA402" t="str">
        <f>IF($Y402="","",INDEX($P$2:$P$1500,$Y402))</f>
      </c>
      <c r="AB402" t="str">
        <f>IF($Z402="","",INDEX($P$2:$P$1500,$Z402))</f>
      </c>
      <c r="AC402">
        <f>IF(AND($AA402="Yes",$AB402="Yes"),1,"")</f>
      </c>
      <c r="AD402">
        <f>IF(OR($Y402="",$Z402=""),"",IF(INDEX($C$2:$C$1500,$Y402)=INDEX($C$2:$C$1500,$Z402),0,1))</f>
      </c>
      <c r="AE402">
        <f>IF($AC402&lt;&gt;1,"",IF(AND(INDEX($AG$2:$AG$1500,$Y402)=1,INDEX($AG$2:$AG$1500,$Z402)=1),1,""))</f>
      </c>
      <c r="AG402">
        <f>IF($A402="","",COUNTIFS($W$2:$W$2500,$A402,$AB$2:$AB$2500,"Yes")+COUNTIFS($X$2:$X$2500,$A402,$AA$2:$AA$2500,"Yes"))</f>
      </c>
      <c r="AH402" t="str">
        <f>IF(OR($P402&lt;&gt;"Yes",N($AG402)=0),"",IF(AND($AG402=1,COUNTIFS($W$2:$W$2500,$A402,$AE$2:$AE$2500,1)+COUNTIFS($X$2:$X$2500,$A402,$AE$2:$AE$2500,1)&gt;0),"","Yes"))</f>
      </c>
      <c r="AI402">
        <f>IF($AH402="Yes",$AG402,"")</f>
      </c>
      <c r="AJ402">
        <f>IF($AI402="","",$AI402+ROW()/1000000)</f>
      </c>
      <c r="AK402">
        <f>IF(OR($A402="",$P402="Yes",N($AG402)=0),"",$AG402+ROW()/1000000)</f>
      </c>
      <c r="AL402" t="str">
        <f>IF($A402="","",INDEX(games!$J:$J,ROW())&amp;"")</f>
      </c>
    </row>
    <row r="403">
      <c r="A403" t="str">
        <f>IF(TRIM(INDEX(games!$A:$A,ROW()))="","",TRIM(INDEX(games!$A:$A,ROW())))</f>
      </c>
      <c r="B403">
        <f>IF(OR($A403="",INDEX(games!$B:$B,ROW())=""),"",INDEX(games!$B:$B,ROW()))</f>
      </c>
      <c r="C403" t="str">
        <f>IF(OR($A403="",INDEX(games!$C:$C,ROW())=""),"",INDEX(games!$C:$C,ROW()))</f>
      </c>
      <c r="D403">
        <f>IF($A403="","",COUNTIF($W$2:$W$2500,$A403)+COUNTIF($X$2:$X$2500,$A403))</f>
      </c>
      <c r="E403">
        <f>IF($A403="","",IFERROR(MATCH($C403,$R$2:$R$5,0),0))</f>
      </c>
      <c r="F403">
        <f>IF($A403="","",MOD(ROW(),34))</f>
      </c>
      <c r="G403">
        <f>IF($A403="",NA(),IF($C403="Action",$B403,NA()))</f>
      </c>
      <c r="H403">
        <f>IF($A403="",NA(),IF($C403="Action",1+$F403*0.023,NA()))</f>
      </c>
      <c r="I403">
        <f>IF($A403="",NA(),IF($C403="Strategy",$B403,NA()))</f>
      </c>
      <c r="J403">
        <f>IF($A403="",NA(),IF($C403="Strategy",2+$F403*0.023,NA()))</f>
      </c>
      <c r="K403">
        <f>IF($A403="",NA(),IF($C403="Deckbuilder",$B403,NA()))</f>
      </c>
      <c r="L403">
        <f>IF($A403="",NA(),IF($C403="Deckbuilder",3+$F403*0.023,NA()))</f>
      </c>
      <c r="M403">
        <f>IF($A403="",NA(),IF($C403="Traditional",$B403,NA()))</f>
      </c>
      <c r="N403">
        <f>IF($A403="",NA(),IF($C403="Traditional",4+$F403*0.023,NA()))</f>
      </c>
      <c r="O403">
        <f>IF($A403="","",$D403+ROW()/1000000)</f>
      </c>
      <c r="P403" t="str">
        <f>IF(OR($A403="",INDEX(games!$H:$H,ROW())=""),"",INDEX(games!$H:$H,ROW()))</f>
      </c>
      <c r="Q403">
        <f>IF(OR($A403="",$P403&lt;&gt;"Yes"),"",$D403+ROW()/1000000)</f>
      </c>
      <c r="T403">
        <f>IF($Y403="","",INDEX($B$2:$B$1500,$Y403))</f>
      </c>
      <c r="U403">
        <f>IF($Z403="","",INDEX($B$2:$B$1500,$Z403))</f>
      </c>
      <c r="V403">
        <f>IF(OR($T403="",$U403=""),"",$U403-$T403)</f>
      </c>
      <c r="W403" t="str">
        <f>IF(TRIM(INDEX(connections!$A:$A,ROW()))="","",TRIM(INDEX(connections!$A:$A,ROW())))</f>
      </c>
      <c r="X403" t="str">
        <f>IF($W403="","",TRIM(INDEX(connections!$B:$B,ROW())))</f>
      </c>
      <c r="Y403">
        <f>IF($W403="","",IFERROR(MATCH($W403,$A$2:$A$1500,0),""))</f>
      </c>
      <c r="Z403">
        <f>IF($X403="","",IFERROR(MATCH($X403,$A$2:$A$1500,0),""))</f>
      </c>
      <c r="AA403" t="str">
        <f>IF($Y403="","",INDEX($P$2:$P$1500,$Y403))</f>
      </c>
      <c r="AB403" t="str">
        <f>IF($Z403="","",INDEX($P$2:$P$1500,$Z403))</f>
      </c>
      <c r="AC403">
        <f>IF(AND($AA403="Yes",$AB403="Yes"),1,"")</f>
      </c>
      <c r="AD403">
        <f>IF(OR($Y403="",$Z403=""),"",IF(INDEX($C$2:$C$1500,$Y403)=INDEX($C$2:$C$1500,$Z403),0,1))</f>
      </c>
      <c r="AE403">
        <f>IF($AC403&lt;&gt;1,"",IF(AND(INDEX($AG$2:$AG$1500,$Y403)=1,INDEX($AG$2:$AG$1500,$Z403)=1),1,""))</f>
      </c>
      <c r="AG403">
        <f>IF($A403="","",COUNTIFS($W$2:$W$2500,$A403,$AB$2:$AB$2500,"Yes")+COUNTIFS($X$2:$X$2500,$A403,$AA$2:$AA$2500,"Yes"))</f>
      </c>
      <c r="AH403" t="str">
        <f>IF(OR($P403&lt;&gt;"Yes",N($AG403)=0),"",IF(AND($AG403=1,COUNTIFS($W$2:$W$2500,$A403,$AE$2:$AE$2500,1)+COUNTIFS($X$2:$X$2500,$A403,$AE$2:$AE$2500,1)&gt;0),"","Yes"))</f>
      </c>
      <c r="AI403">
        <f>IF($AH403="Yes",$AG403,"")</f>
      </c>
      <c r="AJ403">
        <f>IF($AI403="","",$AI403+ROW()/1000000)</f>
      </c>
      <c r="AK403">
        <f>IF(OR($A403="",$P403="Yes",N($AG403)=0),"",$AG403+ROW()/1000000)</f>
      </c>
      <c r="AL403" t="str">
        <f>IF($A403="","",INDEX(games!$J:$J,ROW())&amp;"")</f>
      </c>
    </row>
    <row r="404">
      <c r="A404" t="str">
        <f>IF(TRIM(INDEX(games!$A:$A,ROW()))="","",TRIM(INDEX(games!$A:$A,ROW())))</f>
      </c>
      <c r="B404">
        <f>IF(OR($A404="",INDEX(games!$B:$B,ROW())=""),"",INDEX(games!$B:$B,ROW()))</f>
      </c>
      <c r="C404" t="str">
        <f>IF(OR($A404="",INDEX(games!$C:$C,ROW())=""),"",INDEX(games!$C:$C,ROW()))</f>
      </c>
      <c r="D404">
        <f>IF($A404="","",COUNTIF($W$2:$W$2500,$A404)+COUNTIF($X$2:$X$2500,$A404))</f>
      </c>
      <c r="E404">
        <f>IF($A404="","",IFERROR(MATCH($C404,$R$2:$R$5,0),0))</f>
      </c>
      <c r="F404">
        <f>IF($A404="","",MOD(ROW(),34))</f>
      </c>
      <c r="G404">
        <f>IF($A404="",NA(),IF($C404="Action",$B404,NA()))</f>
      </c>
      <c r="H404">
        <f>IF($A404="",NA(),IF($C404="Action",1+$F404*0.023,NA()))</f>
      </c>
      <c r="I404">
        <f>IF($A404="",NA(),IF($C404="Strategy",$B404,NA()))</f>
      </c>
      <c r="J404">
        <f>IF($A404="",NA(),IF($C404="Strategy",2+$F404*0.023,NA()))</f>
      </c>
      <c r="K404">
        <f>IF($A404="",NA(),IF($C404="Deckbuilder",$B404,NA()))</f>
      </c>
      <c r="L404">
        <f>IF($A404="",NA(),IF($C404="Deckbuilder",3+$F404*0.023,NA()))</f>
      </c>
      <c r="M404">
        <f>IF($A404="",NA(),IF($C404="Traditional",$B404,NA()))</f>
      </c>
      <c r="N404">
        <f>IF($A404="",NA(),IF($C404="Traditional",4+$F404*0.023,NA()))</f>
      </c>
      <c r="O404">
        <f>IF($A404="","",$D404+ROW()/1000000)</f>
      </c>
      <c r="P404" t="str">
        <f>IF(OR($A404="",INDEX(games!$H:$H,ROW())=""),"",INDEX(games!$H:$H,ROW()))</f>
      </c>
      <c r="Q404">
        <f>IF(OR($A404="",$P404&lt;&gt;"Yes"),"",$D404+ROW()/1000000)</f>
      </c>
      <c r="T404">
        <f>IF($Y404="","",INDEX($B$2:$B$1500,$Y404))</f>
      </c>
      <c r="U404">
        <f>IF($Z404="","",INDEX($B$2:$B$1500,$Z404))</f>
      </c>
      <c r="V404">
        <f>IF(OR($T404="",$U404=""),"",$U404-$T404)</f>
      </c>
      <c r="W404" t="str">
        <f>IF(TRIM(INDEX(connections!$A:$A,ROW()))="","",TRIM(INDEX(connections!$A:$A,ROW())))</f>
      </c>
      <c r="X404" t="str">
        <f>IF($W404="","",TRIM(INDEX(connections!$B:$B,ROW())))</f>
      </c>
      <c r="Y404">
        <f>IF($W404="","",IFERROR(MATCH($W404,$A$2:$A$1500,0),""))</f>
      </c>
      <c r="Z404">
        <f>IF($X404="","",IFERROR(MATCH($X404,$A$2:$A$1500,0),""))</f>
      </c>
      <c r="AA404" t="str">
        <f>IF($Y404="","",INDEX($P$2:$P$1500,$Y404))</f>
      </c>
      <c r="AB404" t="str">
        <f>IF($Z404="","",INDEX($P$2:$P$1500,$Z404))</f>
      </c>
      <c r="AC404">
        <f>IF(AND($AA404="Yes",$AB404="Yes"),1,"")</f>
      </c>
      <c r="AD404">
        <f>IF(OR($Y404="",$Z404=""),"",IF(INDEX($C$2:$C$1500,$Y404)=INDEX($C$2:$C$1500,$Z404),0,1))</f>
      </c>
      <c r="AE404">
        <f>IF($AC404&lt;&gt;1,"",IF(AND(INDEX($AG$2:$AG$1500,$Y404)=1,INDEX($AG$2:$AG$1500,$Z404)=1),1,""))</f>
      </c>
      <c r="AG404">
        <f>IF($A404="","",COUNTIFS($W$2:$W$2500,$A404,$AB$2:$AB$2500,"Yes")+COUNTIFS($X$2:$X$2500,$A404,$AA$2:$AA$2500,"Yes"))</f>
      </c>
      <c r="AH404" t="str">
        <f>IF(OR($P404&lt;&gt;"Yes",N($AG404)=0),"",IF(AND($AG404=1,COUNTIFS($W$2:$W$2500,$A404,$AE$2:$AE$2500,1)+COUNTIFS($X$2:$X$2500,$A404,$AE$2:$AE$2500,1)&gt;0),"","Yes"))</f>
      </c>
      <c r="AI404">
        <f>IF($AH404="Yes",$AG404,"")</f>
      </c>
      <c r="AJ404">
        <f>IF($AI404="","",$AI404+ROW()/1000000)</f>
      </c>
      <c r="AK404">
        <f>IF(OR($A404="",$P404="Yes",N($AG404)=0),"",$AG404+ROW()/1000000)</f>
      </c>
      <c r="AL404" t="str">
        <f>IF($A404="","",INDEX(games!$J:$J,ROW())&amp;"")</f>
      </c>
    </row>
    <row r="405">
      <c r="A405" t="str">
        <f>IF(TRIM(INDEX(games!$A:$A,ROW()))="","",TRIM(INDEX(games!$A:$A,ROW())))</f>
      </c>
      <c r="B405">
        <f>IF(OR($A405="",INDEX(games!$B:$B,ROW())=""),"",INDEX(games!$B:$B,ROW()))</f>
      </c>
      <c r="C405" t="str">
        <f>IF(OR($A405="",INDEX(games!$C:$C,ROW())=""),"",INDEX(games!$C:$C,ROW()))</f>
      </c>
      <c r="D405">
        <f>IF($A405="","",COUNTIF($W$2:$W$2500,$A405)+COUNTIF($X$2:$X$2500,$A405))</f>
      </c>
      <c r="E405">
        <f>IF($A405="","",IFERROR(MATCH($C405,$R$2:$R$5,0),0))</f>
      </c>
      <c r="F405">
        <f>IF($A405="","",MOD(ROW(),34))</f>
      </c>
      <c r="G405">
        <f>IF($A405="",NA(),IF($C405="Action",$B405,NA()))</f>
      </c>
      <c r="H405">
        <f>IF($A405="",NA(),IF($C405="Action",1+$F405*0.023,NA()))</f>
      </c>
      <c r="I405">
        <f>IF($A405="",NA(),IF($C405="Strategy",$B405,NA()))</f>
      </c>
      <c r="J405">
        <f>IF($A405="",NA(),IF($C405="Strategy",2+$F405*0.023,NA()))</f>
      </c>
      <c r="K405">
        <f>IF($A405="",NA(),IF($C405="Deckbuilder",$B405,NA()))</f>
      </c>
      <c r="L405">
        <f>IF($A405="",NA(),IF($C405="Deckbuilder",3+$F405*0.023,NA()))</f>
      </c>
      <c r="M405">
        <f>IF($A405="",NA(),IF($C405="Traditional",$B405,NA()))</f>
      </c>
      <c r="N405">
        <f>IF($A405="",NA(),IF($C405="Traditional",4+$F405*0.023,NA()))</f>
      </c>
      <c r="O405">
        <f>IF($A405="","",$D405+ROW()/1000000)</f>
      </c>
      <c r="P405" t="str">
        <f>IF(OR($A405="",INDEX(games!$H:$H,ROW())=""),"",INDEX(games!$H:$H,ROW()))</f>
      </c>
      <c r="Q405">
        <f>IF(OR($A405="",$P405&lt;&gt;"Yes"),"",$D405+ROW()/1000000)</f>
      </c>
      <c r="T405">
        <f>IF($Y405="","",INDEX($B$2:$B$1500,$Y405))</f>
      </c>
      <c r="U405">
        <f>IF($Z405="","",INDEX($B$2:$B$1500,$Z405))</f>
      </c>
      <c r="V405">
        <f>IF(OR($T405="",$U405=""),"",$U405-$T405)</f>
      </c>
      <c r="W405" t="str">
        <f>IF(TRIM(INDEX(connections!$A:$A,ROW()))="","",TRIM(INDEX(connections!$A:$A,ROW())))</f>
      </c>
      <c r="X405" t="str">
        <f>IF($W405="","",TRIM(INDEX(connections!$B:$B,ROW())))</f>
      </c>
      <c r="Y405">
        <f>IF($W405="","",IFERROR(MATCH($W405,$A$2:$A$1500,0),""))</f>
      </c>
      <c r="Z405">
        <f>IF($X405="","",IFERROR(MATCH($X405,$A$2:$A$1500,0),""))</f>
      </c>
      <c r="AA405" t="str">
        <f>IF($Y405="","",INDEX($P$2:$P$1500,$Y405))</f>
      </c>
      <c r="AB405" t="str">
        <f>IF($Z405="","",INDEX($P$2:$P$1500,$Z405))</f>
      </c>
      <c r="AC405">
        <f>IF(AND($AA405="Yes",$AB405="Yes"),1,"")</f>
      </c>
      <c r="AD405">
        <f>IF(OR($Y405="",$Z405=""),"",IF(INDEX($C$2:$C$1500,$Y405)=INDEX($C$2:$C$1500,$Z405),0,1))</f>
      </c>
      <c r="AE405">
        <f>IF($AC405&lt;&gt;1,"",IF(AND(INDEX($AG$2:$AG$1500,$Y405)=1,INDEX($AG$2:$AG$1500,$Z405)=1),1,""))</f>
      </c>
      <c r="AG405">
        <f>IF($A405="","",COUNTIFS($W$2:$W$2500,$A405,$AB$2:$AB$2500,"Yes")+COUNTIFS($X$2:$X$2500,$A405,$AA$2:$AA$2500,"Yes"))</f>
      </c>
      <c r="AH405" t="str">
        <f>IF(OR($P405&lt;&gt;"Yes",N($AG405)=0),"",IF(AND($AG405=1,COUNTIFS($W$2:$W$2500,$A405,$AE$2:$AE$2500,1)+COUNTIFS($X$2:$X$2500,$A405,$AE$2:$AE$2500,1)&gt;0),"","Yes"))</f>
      </c>
      <c r="AI405">
        <f>IF($AH405="Yes",$AG405,"")</f>
      </c>
      <c r="AJ405">
        <f>IF($AI405="","",$AI405+ROW()/1000000)</f>
      </c>
      <c r="AK405">
        <f>IF(OR($A405="",$P405="Yes",N($AG405)=0),"",$AG405+ROW()/1000000)</f>
      </c>
      <c r="AL405" t="str">
        <f>IF($A405="","",INDEX(games!$J:$J,ROW())&amp;"")</f>
      </c>
    </row>
    <row r="406">
      <c r="A406" t="str">
        <f>IF(TRIM(INDEX(games!$A:$A,ROW()))="","",TRIM(INDEX(games!$A:$A,ROW())))</f>
      </c>
      <c r="B406">
        <f>IF(OR($A406="",INDEX(games!$B:$B,ROW())=""),"",INDEX(games!$B:$B,ROW()))</f>
      </c>
      <c r="C406" t="str">
        <f>IF(OR($A406="",INDEX(games!$C:$C,ROW())=""),"",INDEX(games!$C:$C,ROW()))</f>
      </c>
      <c r="D406">
        <f>IF($A406="","",COUNTIF($W$2:$W$2500,$A406)+COUNTIF($X$2:$X$2500,$A406))</f>
      </c>
      <c r="E406">
        <f>IF($A406="","",IFERROR(MATCH($C406,$R$2:$R$5,0),0))</f>
      </c>
      <c r="F406">
        <f>IF($A406="","",MOD(ROW(),34))</f>
      </c>
      <c r="G406">
        <f>IF($A406="",NA(),IF($C406="Action",$B406,NA()))</f>
      </c>
      <c r="H406">
        <f>IF($A406="",NA(),IF($C406="Action",1+$F406*0.023,NA()))</f>
      </c>
      <c r="I406">
        <f>IF($A406="",NA(),IF($C406="Strategy",$B406,NA()))</f>
      </c>
      <c r="J406">
        <f>IF($A406="",NA(),IF($C406="Strategy",2+$F406*0.023,NA()))</f>
      </c>
      <c r="K406">
        <f>IF($A406="",NA(),IF($C406="Deckbuilder",$B406,NA()))</f>
      </c>
      <c r="L406">
        <f>IF($A406="",NA(),IF($C406="Deckbuilder",3+$F406*0.023,NA()))</f>
      </c>
      <c r="M406">
        <f>IF($A406="",NA(),IF($C406="Traditional",$B406,NA()))</f>
      </c>
      <c r="N406">
        <f>IF($A406="",NA(),IF($C406="Traditional",4+$F406*0.023,NA()))</f>
      </c>
      <c r="O406">
        <f>IF($A406="","",$D406+ROW()/1000000)</f>
      </c>
      <c r="P406" t="str">
        <f>IF(OR($A406="",INDEX(games!$H:$H,ROW())=""),"",INDEX(games!$H:$H,ROW()))</f>
      </c>
      <c r="Q406">
        <f>IF(OR($A406="",$P406&lt;&gt;"Yes"),"",$D406+ROW()/1000000)</f>
      </c>
      <c r="T406">
        <f>IF($Y406="","",INDEX($B$2:$B$1500,$Y406))</f>
      </c>
      <c r="U406">
        <f>IF($Z406="","",INDEX($B$2:$B$1500,$Z406))</f>
      </c>
      <c r="V406">
        <f>IF(OR($T406="",$U406=""),"",$U406-$T406)</f>
      </c>
      <c r="W406" t="str">
        <f>IF(TRIM(INDEX(connections!$A:$A,ROW()))="","",TRIM(INDEX(connections!$A:$A,ROW())))</f>
      </c>
      <c r="X406" t="str">
        <f>IF($W406="","",TRIM(INDEX(connections!$B:$B,ROW())))</f>
      </c>
      <c r="Y406">
        <f>IF($W406="","",IFERROR(MATCH($W406,$A$2:$A$1500,0),""))</f>
      </c>
      <c r="Z406">
        <f>IF($X406="","",IFERROR(MATCH($X406,$A$2:$A$1500,0),""))</f>
      </c>
      <c r="AA406" t="str">
        <f>IF($Y406="","",INDEX($P$2:$P$1500,$Y406))</f>
      </c>
      <c r="AB406" t="str">
        <f>IF($Z406="","",INDEX($P$2:$P$1500,$Z406))</f>
      </c>
      <c r="AC406">
        <f>IF(AND($AA406="Yes",$AB406="Yes"),1,"")</f>
      </c>
      <c r="AD406">
        <f>IF(OR($Y406="",$Z406=""),"",IF(INDEX($C$2:$C$1500,$Y406)=INDEX($C$2:$C$1500,$Z406),0,1))</f>
      </c>
      <c r="AE406">
        <f>IF($AC406&lt;&gt;1,"",IF(AND(INDEX($AG$2:$AG$1500,$Y406)=1,INDEX($AG$2:$AG$1500,$Z406)=1),1,""))</f>
      </c>
      <c r="AG406">
        <f>IF($A406="","",COUNTIFS($W$2:$W$2500,$A406,$AB$2:$AB$2500,"Yes")+COUNTIFS($X$2:$X$2500,$A406,$AA$2:$AA$2500,"Yes"))</f>
      </c>
      <c r="AH406" t="str">
        <f>IF(OR($P406&lt;&gt;"Yes",N($AG406)=0),"",IF(AND($AG406=1,COUNTIFS($W$2:$W$2500,$A406,$AE$2:$AE$2500,1)+COUNTIFS($X$2:$X$2500,$A406,$AE$2:$AE$2500,1)&gt;0),"","Yes"))</f>
      </c>
      <c r="AI406">
        <f>IF($AH406="Yes",$AG406,"")</f>
      </c>
      <c r="AJ406">
        <f>IF($AI406="","",$AI406+ROW()/1000000)</f>
      </c>
      <c r="AK406">
        <f>IF(OR($A406="",$P406="Yes",N($AG406)=0),"",$AG406+ROW()/1000000)</f>
      </c>
      <c r="AL406" t="str">
        <f>IF($A406="","",INDEX(games!$J:$J,ROW())&amp;"")</f>
      </c>
    </row>
    <row r="407">
      <c r="A407" t="str">
        <f>IF(TRIM(INDEX(games!$A:$A,ROW()))="","",TRIM(INDEX(games!$A:$A,ROW())))</f>
      </c>
      <c r="B407">
        <f>IF(OR($A407="",INDEX(games!$B:$B,ROW())=""),"",INDEX(games!$B:$B,ROW()))</f>
      </c>
      <c r="C407" t="str">
        <f>IF(OR($A407="",INDEX(games!$C:$C,ROW())=""),"",INDEX(games!$C:$C,ROW()))</f>
      </c>
      <c r="D407">
        <f>IF($A407="","",COUNTIF($W$2:$W$2500,$A407)+COUNTIF($X$2:$X$2500,$A407))</f>
      </c>
      <c r="E407">
        <f>IF($A407="","",IFERROR(MATCH($C407,$R$2:$R$5,0),0))</f>
      </c>
      <c r="F407">
        <f>IF($A407="","",MOD(ROW(),34))</f>
      </c>
      <c r="G407">
        <f>IF($A407="",NA(),IF($C407="Action",$B407,NA()))</f>
      </c>
      <c r="H407">
        <f>IF($A407="",NA(),IF($C407="Action",1+$F407*0.023,NA()))</f>
      </c>
      <c r="I407">
        <f>IF($A407="",NA(),IF($C407="Strategy",$B407,NA()))</f>
      </c>
      <c r="J407">
        <f>IF($A407="",NA(),IF($C407="Strategy",2+$F407*0.023,NA()))</f>
      </c>
      <c r="K407">
        <f>IF($A407="",NA(),IF($C407="Deckbuilder",$B407,NA()))</f>
      </c>
      <c r="L407">
        <f>IF($A407="",NA(),IF($C407="Deckbuilder",3+$F407*0.023,NA()))</f>
      </c>
      <c r="M407">
        <f>IF($A407="",NA(),IF($C407="Traditional",$B407,NA()))</f>
      </c>
      <c r="N407">
        <f>IF($A407="",NA(),IF($C407="Traditional",4+$F407*0.023,NA()))</f>
      </c>
      <c r="O407">
        <f>IF($A407="","",$D407+ROW()/1000000)</f>
      </c>
      <c r="P407" t="str">
        <f>IF(OR($A407="",INDEX(games!$H:$H,ROW())=""),"",INDEX(games!$H:$H,ROW()))</f>
      </c>
      <c r="Q407">
        <f>IF(OR($A407="",$P407&lt;&gt;"Yes"),"",$D407+ROW()/1000000)</f>
      </c>
      <c r="T407">
        <f>IF($Y407="","",INDEX($B$2:$B$1500,$Y407))</f>
      </c>
      <c r="U407">
        <f>IF($Z407="","",INDEX($B$2:$B$1500,$Z407))</f>
      </c>
      <c r="V407">
        <f>IF(OR($T407="",$U407=""),"",$U407-$T407)</f>
      </c>
      <c r="W407" t="str">
        <f>IF(TRIM(INDEX(connections!$A:$A,ROW()))="","",TRIM(INDEX(connections!$A:$A,ROW())))</f>
      </c>
      <c r="X407" t="str">
        <f>IF($W407="","",TRIM(INDEX(connections!$B:$B,ROW())))</f>
      </c>
      <c r="Y407">
        <f>IF($W407="","",IFERROR(MATCH($W407,$A$2:$A$1500,0),""))</f>
      </c>
      <c r="Z407">
        <f>IF($X407="","",IFERROR(MATCH($X407,$A$2:$A$1500,0),""))</f>
      </c>
      <c r="AA407" t="str">
        <f>IF($Y407="","",INDEX($P$2:$P$1500,$Y407))</f>
      </c>
      <c r="AB407" t="str">
        <f>IF($Z407="","",INDEX($P$2:$P$1500,$Z407))</f>
      </c>
      <c r="AC407">
        <f>IF(AND($AA407="Yes",$AB407="Yes"),1,"")</f>
      </c>
      <c r="AD407">
        <f>IF(OR($Y407="",$Z407=""),"",IF(INDEX($C$2:$C$1500,$Y407)=INDEX($C$2:$C$1500,$Z407),0,1))</f>
      </c>
      <c r="AE407">
        <f>IF($AC407&lt;&gt;1,"",IF(AND(INDEX($AG$2:$AG$1500,$Y407)=1,INDEX($AG$2:$AG$1500,$Z407)=1),1,""))</f>
      </c>
      <c r="AG407">
        <f>IF($A407="","",COUNTIFS($W$2:$W$2500,$A407,$AB$2:$AB$2500,"Yes")+COUNTIFS($X$2:$X$2500,$A407,$AA$2:$AA$2500,"Yes"))</f>
      </c>
      <c r="AH407" t="str">
        <f>IF(OR($P407&lt;&gt;"Yes",N($AG407)=0),"",IF(AND($AG407=1,COUNTIFS($W$2:$W$2500,$A407,$AE$2:$AE$2500,1)+COUNTIFS($X$2:$X$2500,$A407,$AE$2:$AE$2500,1)&gt;0),"","Yes"))</f>
      </c>
      <c r="AI407">
        <f>IF($AH407="Yes",$AG407,"")</f>
      </c>
      <c r="AJ407">
        <f>IF($AI407="","",$AI407+ROW()/1000000)</f>
      </c>
      <c r="AK407">
        <f>IF(OR($A407="",$P407="Yes",N($AG407)=0),"",$AG407+ROW()/1000000)</f>
      </c>
      <c r="AL407" t="str">
        <f>IF($A407="","",INDEX(games!$J:$J,ROW())&amp;"")</f>
      </c>
    </row>
    <row r="408">
      <c r="A408" t="str">
        <f>IF(TRIM(INDEX(games!$A:$A,ROW()))="","",TRIM(INDEX(games!$A:$A,ROW())))</f>
      </c>
      <c r="B408">
        <f>IF(OR($A408="",INDEX(games!$B:$B,ROW())=""),"",INDEX(games!$B:$B,ROW()))</f>
      </c>
      <c r="C408" t="str">
        <f>IF(OR($A408="",INDEX(games!$C:$C,ROW())=""),"",INDEX(games!$C:$C,ROW()))</f>
      </c>
      <c r="D408">
        <f>IF($A408="","",COUNTIF($W$2:$W$2500,$A408)+COUNTIF($X$2:$X$2500,$A408))</f>
      </c>
      <c r="E408">
        <f>IF($A408="","",IFERROR(MATCH($C408,$R$2:$R$5,0),0))</f>
      </c>
      <c r="F408">
        <f>IF($A408="","",MOD(ROW(),34))</f>
      </c>
      <c r="G408">
        <f>IF($A408="",NA(),IF($C408="Action",$B408,NA()))</f>
      </c>
      <c r="H408">
        <f>IF($A408="",NA(),IF($C408="Action",1+$F408*0.023,NA()))</f>
      </c>
      <c r="I408">
        <f>IF($A408="",NA(),IF($C408="Strategy",$B408,NA()))</f>
      </c>
      <c r="J408">
        <f>IF($A408="",NA(),IF($C408="Strategy",2+$F408*0.023,NA()))</f>
      </c>
      <c r="K408">
        <f>IF($A408="",NA(),IF($C408="Deckbuilder",$B408,NA()))</f>
      </c>
      <c r="L408">
        <f>IF($A408="",NA(),IF($C408="Deckbuilder",3+$F408*0.023,NA()))</f>
      </c>
      <c r="M408">
        <f>IF($A408="",NA(),IF($C408="Traditional",$B408,NA()))</f>
      </c>
      <c r="N408">
        <f>IF($A408="",NA(),IF($C408="Traditional",4+$F408*0.023,NA()))</f>
      </c>
      <c r="O408">
        <f>IF($A408="","",$D408+ROW()/1000000)</f>
      </c>
      <c r="P408" t="str">
        <f>IF(OR($A408="",INDEX(games!$H:$H,ROW())=""),"",INDEX(games!$H:$H,ROW()))</f>
      </c>
      <c r="Q408">
        <f>IF(OR($A408="",$P408&lt;&gt;"Yes"),"",$D408+ROW()/1000000)</f>
      </c>
      <c r="T408">
        <f>IF($Y408="","",INDEX($B$2:$B$1500,$Y408))</f>
      </c>
      <c r="U408">
        <f>IF($Z408="","",INDEX($B$2:$B$1500,$Z408))</f>
      </c>
      <c r="V408">
        <f>IF(OR($T408="",$U408=""),"",$U408-$T408)</f>
      </c>
      <c r="W408" t="str">
        <f>IF(TRIM(INDEX(connections!$A:$A,ROW()))="","",TRIM(INDEX(connections!$A:$A,ROW())))</f>
      </c>
      <c r="X408" t="str">
        <f>IF($W408="","",TRIM(INDEX(connections!$B:$B,ROW())))</f>
      </c>
      <c r="Y408">
        <f>IF($W408="","",IFERROR(MATCH($W408,$A$2:$A$1500,0),""))</f>
      </c>
      <c r="Z408">
        <f>IF($X408="","",IFERROR(MATCH($X408,$A$2:$A$1500,0),""))</f>
      </c>
      <c r="AA408" t="str">
        <f>IF($Y408="","",INDEX($P$2:$P$1500,$Y408))</f>
      </c>
      <c r="AB408" t="str">
        <f>IF($Z408="","",INDEX($P$2:$P$1500,$Z408))</f>
      </c>
      <c r="AC408">
        <f>IF(AND($AA408="Yes",$AB408="Yes"),1,"")</f>
      </c>
      <c r="AD408">
        <f>IF(OR($Y408="",$Z408=""),"",IF(INDEX($C$2:$C$1500,$Y408)=INDEX($C$2:$C$1500,$Z408),0,1))</f>
      </c>
      <c r="AE408">
        <f>IF($AC408&lt;&gt;1,"",IF(AND(INDEX($AG$2:$AG$1500,$Y408)=1,INDEX($AG$2:$AG$1500,$Z408)=1),1,""))</f>
      </c>
      <c r="AG408">
        <f>IF($A408="","",COUNTIFS($W$2:$W$2500,$A408,$AB$2:$AB$2500,"Yes")+COUNTIFS($X$2:$X$2500,$A408,$AA$2:$AA$2500,"Yes"))</f>
      </c>
      <c r="AH408" t="str">
        <f>IF(OR($P408&lt;&gt;"Yes",N($AG408)=0),"",IF(AND($AG408=1,COUNTIFS($W$2:$W$2500,$A408,$AE$2:$AE$2500,1)+COUNTIFS($X$2:$X$2500,$A408,$AE$2:$AE$2500,1)&gt;0),"","Yes"))</f>
      </c>
      <c r="AI408">
        <f>IF($AH408="Yes",$AG408,"")</f>
      </c>
      <c r="AJ408">
        <f>IF($AI408="","",$AI408+ROW()/1000000)</f>
      </c>
      <c r="AK408">
        <f>IF(OR($A408="",$P408="Yes",N($AG408)=0),"",$AG408+ROW()/1000000)</f>
      </c>
      <c r="AL408" t="str">
        <f>IF($A408="","",INDEX(games!$J:$J,ROW())&amp;"")</f>
      </c>
    </row>
    <row r="409">
      <c r="A409" t="str">
        <f>IF(TRIM(INDEX(games!$A:$A,ROW()))="","",TRIM(INDEX(games!$A:$A,ROW())))</f>
      </c>
      <c r="B409">
        <f>IF(OR($A409="",INDEX(games!$B:$B,ROW())=""),"",INDEX(games!$B:$B,ROW()))</f>
      </c>
      <c r="C409" t="str">
        <f>IF(OR($A409="",INDEX(games!$C:$C,ROW())=""),"",INDEX(games!$C:$C,ROW()))</f>
      </c>
      <c r="D409">
        <f>IF($A409="","",COUNTIF($W$2:$W$2500,$A409)+COUNTIF($X$2:$X$2500,$A409))</f>
      </c>
      <c r="E409">
        <f>IF($A409="","",IFERROR(MATCH($C409,$R$2:$R$5,0),0))</f>
      </c>
      <c r="F409">
        <f>IF($A409="","",MOD(ROW(),34))</f>
      </c>
      <c r="G409">
        <f>IF($A409="",NA(),IF($C409="Action",$B409,NA()))</f>
      </c>
      <c r="H409">
        <f>IF($A409="",NA(),IF($C409="Action",1+$F409*0.023,NA()))</f>
      </c>
      <c r="I409">
        <f>IF($A409="",NA(),IF($C409="Strategy",$B409,NA()))</f>
      </c>
      <c r="J409">
        <f>IF($A409="",NA(),IF($C409="Strategy",2+$F409*0.023,NA()))</f>
      </c>
      <c r="K409">
        <f>IF($A409="",NA(),IF($C409="Deckbuilder",$B409,NA()))</f>
      </c>
      <c r="L409">
        <f>IF($A409="",NA(),IF($C409="Deckbuilder",3+$F409*0.023,NA()))</f>
      </c>
      <c r="M409">
        <f>IF($A409="",NA(),IF($C409="Traditional",$B409,NA()))</f>
      </c>
      <c r="N409">
        <f>IF($A409="",NA(),IF($C409="Traditional",4+$F409*0.023,NA()))</f>
      </c>
      <c r="O409">
        <f>IF($A409="","",$D409+ROW()/1000000)</f>
      </c>
      <c r="P409" t="str">
        <f>IF(OR($A409="",INDEX(games!$H:$H,ROW())=""),"",INDEX(games!$H:$H,ROW()))</f>
      </c>
      <c r="Q409">
        <f>IF(OR($A409="",$P409&lt;&gt;"Yes"),"",$D409+ROW()/1000000)</f>
      </c>
      <c r="T409">
        <f>IF($Y409="","",INDEX($B$2:$B$1500,$Y409))</f>
      </c>
      <c r="U409">
        <f>IF($Z409="","",INDEX($B$2:$B$1500,$Z409))</f>
      </c>
      <c r="V409">
        <f>IF(OR($T409="",$U409=""),"",$U409-$T409)</f>
      </c>
      <c r="W409" t="str">
        <f>IF(TRIM(INDEX(connections!$A:$A,ROW()))="","",TRIM(INDEX(connections!$A:$A,ROW())))</f>
      </c>
      <c r="X409" t="str">
        <f>IF($W409="","",TRIM(INDEX(connections!$B:$B,ROW())))</f>
      </c>
      <c r="Y409">
        <f>IF($W409="","",IFERROR(MATCH($W409,$A$2:$A$1500,0),""))</f>
      </c>
      <c r="Z409">
        <f>IF($X409="","",IFERROR(MATCH($X409,$A$2:$A$1500,0),""))</f>
      </c>
      <c r="AA409" t="str">
        <f>IF($Y409="","",INDEX($P$2:$P$1500,$Y409))</f>
      </c>
      <c r="AB409" t="str">
        <f>IF($Z409="","",INDEX($P$2:$P$1500,$Z409))</f>
      </c>
      <c r="AC409">
        <f>IF(AND($AA409="Yes",$AB409="Yes"),1,"")</f>
      </c>
      <c r="AD409">
        <f>IF(OR($Y409="",$Z409=""),"",IF(INDEX($C$2:$C$1500,$Y409)=INDEX($C$2:$C$1500,$Z409),0,1))</f>
      </c>
      <c r="AE409">
        <f>IF($AC409&lt;&gt;1,"",IF(AND(INDEX($AG$2:$AG$1500,$Y409)=1,INDEX($AG$2:$AG$1500,$Z409)=1),1,""))</f>
      </c>
      <c r="AG409">
        <f>IF($A409="","",COUNTIFS($W$2:$W$2500,$A409,$AB$2:$AB$2500,"Yes")+COUNTIFS($X$2:$X$2500,$A409,$AA$2:$AA$2500,"Yes"))</f>
      </c>
      <c r="AH409" t="str">
        <f>IF(OR($P409&lt;&gt;"Yes",N($AG409)=0),"",IF(AND($AG409=1,COUNTIFS($W$2:$W$2500,$A409,$AE$2:$AE$2500,1)+COUNTIFS($X$2:$X$2500,$A409,$AE$2:$AE$2500,1)&gt;0),"","Yes"))</f>
      </c>
      <c r="AI409">
        <f>IF($AH409="Yes",$AG409,"")</f>
      </c>
      <c r="AJ409">
        <f>IF($AI409="","",$AI409+ROW()/1000000)</f>
      </c>
      <c r="AK409">
        <f>IF(OR($A409="",$P409="Yes",N($AG409)=0),"",$AG409+ROW()/1000000)</f>
      </c>
      <c r="AL409" t="str">
        <f>IF($A409="","",INDEX(games!$J:$J,ROW())&amp;"")</f>
      </c>
    </row>
    <row r="410">
      <c r="A410" t="str">
        <f>IF(TRIM(INDEX(games!$A:$A,ROW()))="","",TRIM(INDEX(games!$A:$A,ROW())))</f>
      </c>
      <c r="B410">
        <f>IF(OR($A410="",INDEX(games!$B:$B,ROW())=""),"",INDEX(games!$B:$B,ROW()))</f>
      </c>
      <c r="C410" t="str">
        <f>IF(OR($A410="",INDEX(games!$C:$C,ROW())=""),"",INDEX(games!$C:$C,ROW()))</f>
      </c>
      <c r="D410">
        <f>IF($A410="","",COUNTIF($W$2:$W$2500,$A410)+COUNTIF($X$2:$X$2500,$A410))</f>
      </c>
      <c r="E410">
        <f>IF($A410="","",IFERROR(MATCH($C410,$R$2:$R$5,0),0))</f>
      </c>
      <c r="F410">
        <f>IF($A410="","",MOD(ROW(),34))</f>
      </c>
      <c r="G410">
        <f>IF($A410="",NA(),IF($C410="Action",$B410,NA()))</f>
      </c>
      <c r="H410">
        <f>IF($A410="",NA(),IF($C410="Action",1+$F410*0.023,NA()))</f>
      </c>
      <c r="I410">
        <f>IF($A410="",NA(),IF($C410="Strategy",$B410,NA()))</f>
      </c>
      <c r="J410">
        <f>IF($A410="",NA(),IF($C410="Strategy",2+$F410*0.023,NA()))</f>
      </c>
      <c r="K410">
        <f>IF($A410="",NA(),IF($C410="Deckbuilder",$B410,NA()))</f>
      </c>
      <c r="L410">
        <f>IF($A410="",NA(),IF($C410="Deckbuilder",3+$F410*0.023,NA()))</f>
      </c>
      <c r="M410">
        <f>IF($A410="",NA(),IF($C410="Traditional",$B410,NA()))</f>
      </c>
      <c r="N410">
        <f>IF($A410="",NA(),IF($C410="Traditional",4+$F410*0.023,NA()))</f>
      </c>
      <c r="O410">
        <f>IF($A410="","",$D410+ROW()/1000000)</f>
      </c>
      <c r="P410" t="str">
        <f>IF(OR($A410="",INDEX(games!$H:$H,ROW())=""),"",INDEX(games!$H:$H,ROW()))</f>
      </c>
      <c r="Q410">
        <f>IF(OR($A410="",$P410&lt;&gt;"Yes"),"",$D410+ROW()/1000000)</f>
      </c>
      <c r="T410">
        <f>IF($Y410="","",INDEX($B$2:$B$1500,$Y410))</f>
      </c>
      <c r="U410">
        <f>IF($Z410="","",INDEX($B$2:$B$1500,$Z410))</f>
      </c>
      <c r="V410">
        <f>IF(OR($T410="",$U410=""),"",$U410-$T410)</f>
      </c>
      <c r="W410" t="str">
        <f>IF(TRIM(INDEX(connections!$A:$A,ROW()))="","",TRIM(INDEX(connections!$A:$A,ROW())))</f>
      </c>
      <c r="X410" t="str">
        <f>IF($W410="","",TRIM(INDEX(connections!$B:$B,ROW())))</f>
      </c>
      <c r="Y410">
        <f>IF($W410="","",IFERROR(MATCH($W410,$A$2:$A$1500,0),""))</f>
      </c>
      <c r="Z410">
        <f>IF($X410="","",IFERROR(MATCH($X410,$A$2:$A$1500,0),""))</f>
      </c>
      <c r="AA410" t="str">
        <f>IF($Y410="","",INDEX($P$2:$P$1500,$Y410))</f>
      </c>
      <c r="AB410" t="str">
        <f>IF($Z410="","",INDEX($P$2:$P$1500,$Z410))</f>
      </c>
      <c r="AC410">
        <f>IF(AND($AA410="Yes",$AB410="Yes"),1,"")</f>
      </c>
      <c r="AD410">
        <f>IF(OR($Y410="",$Z410=""),"",IF(INDEX($C$2:$C$1500,$Y410)=INDEX($C$2:$C$1500,$Z410),0,1))</f>
      </c>
      <c r="AE410">
        <f>IF($AC410&lt;&gt;1,"",IF(AND(INDEX($AG$2:$AG$1500,$Y410)=1,INDEX($AG$2:$AG$1500,$Z410)=1),1,""))</f>
      </c>
      <c r="AG410">
        <f>IF($A410="","",COUNTIFS($W$2:$W$2500,$A410,$AB$2:$AB$2500,"Yes")+COUNTIFS($X$2:$X$2500,$A410,$AA$2:$AA$2500,"Yes"))</f>
      </c>
      <c r="AH410" t="str">
        <f>IF(OR($P410&lt;&gt;"Yes",N($AG410)=0),"",IF(AND($AG410=1,COUNTIFS($W$2:$W$2500,$A410,$AE$2:$AE$2500,1)+COUNTIFS($X$2:$X$2500,$A410,$AE$2:$AE$2500,1)&gt;0),"","Yes"))</f>
      </c>
      <c r="AI410">
        <f>IF($AH410="Yes",$AG410,"")</f>
      </c>
      <c r="AJ410">
        <f>IF($AI410="","",$AI410+ROW()/1000000)</f>
      </c>
      <c r="AK410">
        <f>IF(OR($A410="",$P410="Yes",N($AG410)=0),"",$AG410+ROW()/1000000)</f>
      </c>
      <c r="AL410" t="str">
        <f>IF($A410="","",INDEX(games!$J:$J,ROW())&amp;"")</f>
      </c>
    </row>
    <row r="411">
      <c r="A411" t="str">
        <f>IF(TRIM(INDEX(games!$A:$A,ROW()))="","",TRIM(INDEX(games!$A:$A,ROW())))</f>
      </c>
      <c r="B411">
        <f>IF(OR($A411="",INDEX(games!$B:$B,ROW())=""),"",INDEX(games!$B:$B,ROW()))</f>
      </c>
      <c r="C411" t="str">
        <f>IF(OR($A411="",INDEX(games!$C:$C,ROW())=""),"",INDEX(games!$C:$C,ROW()))</f>
      </c>
      <c r="D411">
        <f>IF($A411="","",COUNTIF($W$2:$W$2500,$A411)+COUNTIF($X$2:$X$2500,$A411))</f>
      </c>
      <c r="E411">
        <f>IF($A411="","",IFERROR(MATCH($C411,$R$2:$R$5,0),0))</f>
      </c>
      <c r="F411">
        <f>IF($A411="","",MOD(ROW(),34))</f>
      </c>
      <c r="G411">
        <f>IF($A411="",NA(),IF($C411="Action",$B411,NA()))</f>
      </c>
      <c r="H411">
        <f>IF($A411="",NA(),IF($C411="Action",1+$F411*0.023,NA()))</f>
      </c>
      <c r="I411">
        <f>IF($A411="",NA(),IF($C411="Strategy",$B411,NA()))</f>
      </c>
      <c r="J411">
        <f>IF($A411="",NA(),IF($C411="Strategy",2+$F411*0.023,NA()))</f>
      </c>
      <c r="K411">
        <f>IF($A411="",NA(),IF($C411="Deckbuilder",$B411,NA()))</f>
      </c>
      <c r="L411">
        <f>IF($A411="",NA(),IF($C411="Deckbuilder",3+$F411*0.023,NA()))</f>
      </c>
      <c r="M411">
        <f>IF($A411="",NA(),IF($C411="Traditional",$B411,NA()))</f>
      </c>
      <c r="N411">
        <f>IF($A411="",NA(),IF($C411="Traditional",4+$F411*0.023,NA()))</f>
      </c>
      <c r="O411">
        <f>IF($A411="","",$D411+ROW()/1000000)</f>
      </c>
      <c r="P411" t="str">
        <f>IF(OR($A411="",INDEX(games!$H:$H,ROW())=""),"",INDEX(games!$H:$H,ROW()))</f>
      </c>
      <c r="Q411">
        <f>IF(OR($A411="",$P411&lt;&gt;"Yes"),"",$D411+ROW()/1000000)</f>
      </c>
      <c r="T411">
        <f>IF($Y411="","",INDEX($B$2:$B$1500,$Y411))</f>
      </c>
      <c r="U411">
        <f>IF($Z411="","",INDEX($B$2:$B$1500,$Z411))</f>
      </c>
      <c r="V411">
        <f>IF(OR($T411="",$U411=""),"",$U411-$T411)</f>
      </c>
      <c r="W411" t="str">
        <f>IF(TRIM(INDEX(connections!$A:$A,ROW()))="","",TRIM(INDEX(connections!$A:$A,ROW())))</f>
      </c>
      <c r="X411" t="str">
        <f>IF($W411="","",TRIM(INDEX(connections!$B:$B,ROW())))</f>
      </c>
      <c r="Y411">
        <f>IF($W411="","",IFERROR(MATCH($W411,$A$2:$A$1500,0),""))</f>
      </c>
      <c r="Z411">
        <f>IF($X411="","",IFERROR(MATCH($X411,$A$2:$A$1500,0),""))</f>
      </c>
      <c r="AA411" t="str">
        <f>IF($Y411="","",INDEX($P$2:$P$1500,$Y411))</f>
      </c>
      <c r="AB411" t="str">
        <f>IF($Z411="","",INDEX($P$2:$P$1500,$Z411))</f>
      </c>
      <c r="AC411">
        <f>IF(AND($AA411="Yes",$AB411="Yes"),1,"")</f>
      </c>
      <c r="AD411">
        <f>IF(OR($Y411="",$Z411=""),"",IF(INDEX($C$2:$C$1500,$Y411)=INDEX($C$2:$C$1500,$Z411),0,1))</f>
      </c>
      <c r="AE411">
        <f>IF($AC411&lt;&gt;1,"",IF(AND(INDEX($AG$2:$AG$1500,$Y411)=1,INDEX($AG$2:$AG$1500,$Z411)=1),1,""))</f>
      </c>
      <c r="AG411">
        <f>IF($A411="","",COUNTIFS($W$2:$W$2500,$A411,$AB$2:$AB$2500,"Yes")+COUNTIFS($X$2:$X$2500,$A411,$AA$2:$AA$2500,"Yes"))</f>
      </c>
      <c r="AH411" t="str">
        <f>IF(OR($P411&lt;&gt;"Yes",N($AG411)=0),"",IF(AND($AG411=1,COUNTIFS($W$2:$W$2500,$A411,$AE$2:$AE$2500,1)+COUNTIFS($X$2:$X$2500,$A411,$AE$2:$AE$2500,1)&gt;0),"","Yes"))</f>
      </c>
      <c r="AI411">
        <f>IF($AH411="Yes",$AG411,"")</f>
      </c>
      <c r="AJ411">
        <f>IF($AI411="","",$AI411+ROW()/1000000)</f>
      </c>
      <c r="AK411">
        <f>IF(OR($A411="",$P411="Yes",N($AG411)=0),"",$AG411+ROW()/1000000)</f>
      </c>
      <c r="AL411" t="str">
        <f>IF($A411="","",INDEX(games!$J:$J,ROW())&amp;"")</f>
      </c>
    </row>
    <row r="412">
      <c r="A412" t="str">
        <f>IF(TRIM(INDEX(games!$A:$A,ROW()))="","",TRIM(INDEX(games!$A:$A,ROW())))</f>
      </c>
      <c r="B412">
        <f>IF(OR($A412="",INDEX(games!$B:$B,ROW())=""),"",INDEX(games!$B:$B,ROW()))</f>
      </c>
      <c r="C412" t="str">
        <f>IF(OR($A412="",INDEX(games!$C:$C,ROW())=""),"",INDEX(games!$C:$C,ROW()))</f>
      </c>
      <c r="D412">
        <f>IF($A412="","",COUNTIF($W$2:$W$2500,$A412)+COUNTIF($X$2:$X$2500,$A412))</f>
      </c>
      <c r="E412">
        <f>IF($A412="","",IFERROR(MATCH($C412,$R$2:$R$5,0),0))</f>
      </c>
      <c r="F412">
        <f>IF($A412="","",MOD(ROW(),34))</f>
      </c>
      <c r="G412">
        <f>IF($A412="",NA(),IF($C412="Action",$B412,NA()))</f>
      </c>
      <c r="H412">
        <f>IF($A412="",NA(),IF($C412="Action",1+$F412*0.023,NA()))</f>
      </c>
      <c r="I412">
        <f>IF($A412="",NA(),IF($C412="Strategy",$B412,NA()))</f>
      </c>
      <c r="J412">
        <f>IF($A412="",NA(),IF($C412="Strategy",2+$F412*0.023,NA()))</f>
      </c>
      <c r="K412">
        <f>IF($A412="",NA(),IF($C412="Deckbuilder",$B412,NA()))</f>
      </c>
      <c r="L412">
        <f>IF($A412="",NA(),IF($C412="Deckbuilder",3+$F412*0.023,NA()))</f>
      </c>
      <c r="M412">
        <f>IF($A412="",NA(),IF($C412="Traditional",$B412,NA()))</f>
      </c>
      <c r="N412">
        <f>IF($A412="",NA(),IF($C412="Traditional",4+$F412*0.023,NA()))</f>
      </c>
      <c r="O412">
        <f>IF($A412="","",$D412+ROW()/1000000)</f>
      </c>
      <c r="P412" t="str">
        <f>IF(OR($A412="",INDEX(games!$H:$H,ROW())=""),"",INDEX(games!$H:$H,ROW()))</f>
      </c>
      <c r="Q412">
        <f>IF(OR($A412="",$P412&lt;&gt;"Yes"),"",$D412+ROW()/1000000)</f>
      </c>
      <c r="T412">
        <f>IF($Y412="","",INDEX($B$2:$B$1500,$Y412))</f>
      </c>
      <c r="U412">
        <f>IF($Z412="","",INDEX($B$2:$B$1500,$Z412))</f>
      </c>
      <c r="V412">
        <f>IF(OR($T412="",$U412=""),"",$U412-$T412)</f>
      </c>
      <c r="W412" t="str">
        <f>IF(TRIM(INDEX(connections!$A:$A,ROW()))="","",TRIM(INDEX(connections!$A:$A,ROW())))</f>
      </c>
      <c r="X412" t="str">
        <f>IF($W412="","",TRIM(INDEX(connections!$B:$B,ROW())))</f>
      </c>
      <c r="Y412">
        <f>IF($W412="","",IFERROR(MATCH($W412,$A$2:$A$1500,0),""))</f>
      </c>
      <c r="Z412">
        <f>IF($X412="","",IFERROR(MATCH($X412,$A$2:$A$1500,0),""))</f>
      </c>
      <c r="AA412" t="str">
        <f>IF($Y412="","",INDEX($P$2:$P$1500,$Y412))</f>
      </c>
      <c r="AB412" t="str">
        <f>IF($Z412="","",INDEX($P$2:$P$1500,$Z412))</f>
      </c>
      <c r="AC412">
        <f>IF(AND($AA412="Yes",$AB412="Yes"),1,"")</f>
      </c>
      <c r="AD412">
        <f>IF(OR($Y412="",$Z412=""),"",IF(INDEX($C$2:$C$1500,$Y412)=INDEX($C$2:$C$1500,$Z412),0,1))</f>
      </c>
      <c r="AE412">
        <f>IF($AC412&lt;&gt;1,"",IF(AND(INDEX($AG$2:$AG$1500,$Y412)=1,INDEX($AG$2:$AG$1500,$Z412)=1),1,""))</f>
      </c>
      <c r="AG412">
        <f>IF($A412="","",COUNTIFS($W$2:$W$2500,$A412,$AB$2:$AB$2500,"Yes")+COUNTIFS($X$2:$X$2500,$A412,$AA$2:$AA$2500,"Yes"))</f>
      </c>
      <c r="AH412" t="str">
        <f>IF(OR($P412&lt;&gt;"Yes",N($AG412)=0),"",IF(AND($AG412=1,COUNTIFS($W$2:$W$2500,$A412,$AE$2:$AE$2500,1)+COUNTIFS($X$2:$X$2500,$A412,$AE$2:$AE$2500,1)&gt;0),"","Yes"))</f>
      </c>
      <c r="AI412">
        <f>IF($AH412="Yes",$AG412,"")</f>
      </c>
      <c r="AJ412">
        <f>IF($AI412="","",$AI412+ROW()/1000000)</f>
      </c>
      <c r="AK412">
        <f>IF(OR($A412="",$P412="Yes",N($AG412)=0),"",$AG412+ROW()/1000000)</f>
      </c>
      <c r="AL412" t="str">
        <f>IF($A412="","",INDEX(games!$J:$J,ROW())&amp;"")</f>
      </c>
    </row>
    <row r="413">
      <c r="A413" t="str">
        <f>IF(TRIM(INDEX(games!$A:$A,ROW()))="","",TRIM(INDEX(games!$A:$A,ROW())))</f>
      </c>
      <c r="B413">
        <f>IF(OR($A413="",INDEX(games!$B:$B,ROW())=""),"",INDEX(games!$B:$B,ROW()))</f>
      </c>
      <c r="C413" t="str">
        <f>IF(OR($A413="",INDEX(games!$C:$C,ROW())=""),"",INDEX(games!$C:$C,ROW()))</f>
      </c>
      <c r="D413">
        <f>IF($A413="","",COUNTIF($W$2:$W$2500,$A413)+COUNTIF($X$2:$X$2500,$A413))</f>
      </c>
      <c r="E413">
        <f>IF($A413="","",IFERROR(MATCH($C413,$R$2:$R$5,0),0))</f>
      </c>
      <c r="F413">
        <f>IF($A413="","",MOD(ROW(),34))</f>
      </c>
      <c r="G413">
        <f>IF($A413="",NA(),IF($C413="Action",$B413,NA()))</f>
      </c>
      <c r="H413">
        <f>IF($A413="",NA(),IF($C413="Action",1+$F413*0.023,NA()))</f>
      </c>
      <c r="I413">
        <f>IF($A413="",NA(),IF($C413="Strategy",$B413,NA()))</f>
      </c>
      <c r="J413">
        <f>IF($A413="",NA(),IF($C413="Strategy",2+$F413*0.023,NA()))</f>
      </c>
      <c r="K413">
        <f>IF($A413="",NA(),IF($C413="Deckbuilder",$B413,NA()))</f>
      </c>
      <c r="L413">
        <f>IF($A413="",NA(),IF($C413="Deckbuilder",3+$F413*0.023,NA()))</f>
      </c>
      <c r="M413">
        <f>IF($A413="",NA(),IF($C413="Traditional",$B413,NA()))</f>
      </c>
      <c r="N413">
        <f>IF($A413="",NA(),IF($C413="Traditional",4+$F413*0.023,NA()))</f>
      </c>
      <c r="O413">
        <f>IF($A413="","",$D413+ROW()/1000000)</f>
      </c>
      <c r="P413" t="str">
        <f>IF(OR($A413="",INDEX(games!$H:$H,ROW())=""),"",INDEX(games!$H:$H,ROW()))</f>
      </c>
      <c r="Q413">
        <f>IF(OR($A413="",$P413&lt;&gt;"Yes"),"",$D413+ROW()/1000000)</f>
      </c>
      <c r="T413">
        <f>IF($Y413="","",INDEX($B$2:$B$1500,$Y413))</f>
      </c>
      <c r="U413">
        <f>IF($Z413="","",INDEX($B$2:$B$1500,$Z413))</f>
      </c>
      <c r="V413">
        <f>IF(OR($T413="",$U413=""),"",$U413-$T413)</f>
      </c>
      <c r="W413" t="str">
        <f>IF(TRIM(INDEX(connections!$A:$A,ROW()))="","",TRIM(INDEX(connections!$A:$A,ROW())))</f>
      </c>
      <c r="X413" t="str">
        <f>IF($W413="","",TRIM(INDEX(connections!$B:$B,ROW())))</f>
      </c>
      <c r="Y413">
        <f>IF($W413="","",IFERROR(MATCH($W413,$A$2:$A$1500,0),""))</f>
      </c>
      <c r="Z413">
        <f>IF($X413="","",IFERROR(MATCH($X413,$A$2:$A$1500,0),""))</f>
      </c>
      <c r="AA413" t="str">
        <f>IF($Y413="","",INDEX($P$2:$P$1500,$Y413))</f>
      </c>
      <c r="AB413" t="str">
        <f>IF($Z413="","",INDEX($P$2:$P$1500,$Z413))</f>
      </c>
      <c r="AC413">
        <f>IF(AND($AA413="Yes",$AB413="Yes"),1,"")</f>
      </c>
      <c r="AD413">
        <f>IF(OR($Y413="",$Z413=""),"",IF(INDEX($C$2:$C$1500,$Y413)=INDEX($C$2:$C$1500,$Z413),0,1))</f>
      </c>
      <c r="AE413">
        <f>IF($AC413&lt;&gt;1,"",IF(AND(INDEX($AG$2:$AG$1500,$Y413)=1,INDEX($AG$2:$AG$1500,$Z413)=1),1,""))</f>
      </c>
      <c r="AG413">
        <f>IF($A413="","",COUNTIFS($W$2:$W$2500,$A413,$AB$2:$AB$2500,"Yes")+COUNTIFS($X$2:$X$2500,$A413,$AA$2:$AA$2500,"Yes"))</f>
      </c>
      <c r="AH413" t="str">
        <f>IF(OR($P413&lt;&gt;"Yes",N($AG413)=0),"",IF(AND($AG413=1,COUNTIFS($W$2:$W$2500,$A413,$AE$2:$AE$2500,1)+COUNTIFS($X$2:$X$2500,$A413,$AE$2:$AE$2500,1)&gt;0),"","Yes"))</f>
      </c>
      <c r="AI413">
        <f>IF($AH413="Yes",$AG413,"")</f>
      </c>
      <c r="AJ413">
        <f>IF($AI413="","",$AI413+ROW()/1000000)</f>
      </c>
      <c r="AK413">
        <f>IF(OR($A413="",$P413="Yes",N($AG413)=0),"",$AG413+ROW()/1000000)</f>
      </c>
      <c r="AL413" t="str">
        <f>IF($A413="","",INDEX(games!$J:$J,ROW())&amp;"")</f>
      </c>
    </row>
    <row r="414">
      <c r="A414" t="str">
        <f>IF(TRIM(INDEX(games!$A:$A,ROW()))="","",TRIM(INDEX(games!$A:$A,ROW())))</f>
      </c>
      <c r="B414">
        <f>IF(OR($A414="",INDEX(games!$B:$B,ROW())=""),"",INDEX(games!$B:$B,ROW()))</f>
      </c>
      <c r="C414" t="str">
        <f>IF(OR($A414="",INDEX(games!$C:$C,ROW())=""),"",INDEX(games!$C:$C,ROW()))</f>
      </c>
      <c r="D414">
        <f>IF($A414="","",COUNTIF($W$2:$W$2500,$A414)+COUNTIF($X$2:$X$2500,$A414))</f>
      </c>
      <c r="E414">
        <f>IF($A414="","",IFERROR(MATCH($C414,$R$2:$R$5,0),0))</f>
      </c>
      <c r="F414">
        <f>IF($A414="","",MOD(ROW(),34))</f>
      </c>
      <c r="G414">
        <f>IF($A414="",NA(),IF($C414="Action",$B414,NA()))</f>
      </c>
      <c r="H414">
        <f>IF($A414="",NA(),IF($C414="Action",1+$F414*0.023,NA()))</f>
      </c>
      <c r="I414">
        <f>IF($A414="",NA(),IF($C414="Strategy",$B414,NA()))</f>
      </c>
      <c r="J414">
        <f>IF($A414="",NA(),IF($C414="Strategy",2+$F414*0.023,NA()))</f>
      </c>
      <c r="K414">
        <f>IF($A414="",NA(),IF($C414="Deckbuilder",$B414,NA()))</f>
      </c>
      <c r="L414">
        <f>IF($A414="",NA(),IF($C414="Deckbuilder",3+$F414*0.023,NA()))</f>
      </c>
      <c r="M414">
        <f>IF($A414="",NA(),IF($C414="Traditional",$B414,NA()))</f>
      </c>
      <c r="N414">
        <f>IF($A414="",NA(),IF($C414="Traditional",4+$F414*0.023,NA()))</f>
      </c>
      <c r="O414">
        <f>IF($A414="","",$D414+ROW()/1000000)</f>
      </c>
      <c r="P414" t="str">
        <f>IF(OR($A414="",INDEX(games!$H:$H,ROW())=""),"",INDEX(games!$H:$H,ROW()))</f>
      </c>
      <c r="Q414">
        <f>IF(OR($A414="",$P414&lt;&gt;"Yes"),"",$D414+ROW()/1000000)</f>
      </c>
      <c r="T414">
        <f>IF($Y414="","",INDEX($B$2:$B$1500,$Y414))</f>
      </c>
      <c r="U414">
        <f>IF($Z414="","",INDEX($B$2:$B$1500,$Z414))</f>
      </c>
      <c r="V414">
        <f>IF(OR($T414="",$U414=""),"",$U414-$T414)</f>
      </c>
      <c r="W414" t="str">
        <f>IF(TRIM(INDEX(connections!$A:$A,ROW()))="","",TRIM(INDEX(connections!$A:$A,ROW())))</f>
      </c>
      <c r="X414" t="str">
        <f>IF($W414="","",TRIM(INDEX(connections!$B:$B,ROW())))</f>
      </c>
      <c r="Y414">
        <f>IF($W414="","",IFERROR(MATCH($W414,$A$2:$A$1500,0),""))</f>
      </c>
      <c r="Z414">
        <f>IF($X414="","",IFERROR(MATCH($X414,$A$2:$A$1500,0),""))</f>
      </c>
      <c r="AA414" t="str">
        <f>IF($Y414="","",INDEX($P$2:$P$1500,$Y414))</f>
      </c>
      <c r="AB414" t="str">
        <f>IF($Z414="","",INDEX($P$2:$P$1500,$Z414))</f>
      </c>
      <c r="AC414">
        <f>IF(AND($AA414="Yes",$AB414="Yes"),1,"")</f>
      </c>
      <c r="AD414">
        <f>IF(OR($Y414="",$Z414=""),"",IF(INDEX($C$2:$C$1500,$Y414)=INDEX($C$2:$C$1500,$Z414),0,1))</f>
      </c>
      <c r="AE414">
        <f>IF($AC414&lt;&gt;1,"",IF(AND(INDEX($AG$2:$AG$1500,$Y414)=1,INDEX($AG$2:$AG$1500,$Z414)=1),1,""))</f>
      </c>
      <c r="AG414">
        <f>IF($A414="","",COUNTIFS($W$2:$W$2500,$A414,$AB$2:$AB$2500,"Yes")+COUNTIFS($X$2:$X$2500,$A414,$AA$2:$AA$2500,"Yes"))</f>
      </c>
      <c r="AH414" t="str">
        <f>IF(OR($P414&lt;&gt;"Yes",N($AG414)=0),"",IF(AND($AG414=1,COUNTIFS($W$2:$W$2500,$A414,$AE$2:$AE$2500,1)+COUNTIFS($X$2:$X$2500,$A414,$AE$2:$AE$2500,1)&gt;0),"","Yes"))</f>
      </c>
      <c r="AI414">
        <f>IF($AH414="Yes",$AG414,"")</f>
      </c>
      <c r="AJ414">
        <f>IF($AI414="","",$AI414+ROW()/1000000)</f>
      </c>
      <c r="AK414">
        <f>IF(OR($A414="",$P414="Yes",N($AG414)=0),"",$AG414+ROW()/1000000)</f>
      </c>
      <c r="AL414" t="str">
        <f>IF($A414="","",INDEX(games!$J:$J,ROW())&amp;"")</f>
      </c>
    </row>
    <row r="415">
      <c r="A415" t="str">
        <f>IF(TRIM(INDEX(games!$A:$A,ROW()))="","",TRIM(INDEX(games!$A:$A,ROW())))</f>
      </c>
      <c r="B415">
        <f>IF(OR($A415="",INDEX(games!$B:$B,ROW())=""),"",INDEX(games!$B:$B,ROW()))</f>
      </c>
      <c r="C415" t="str">
        <f>IF(OR($A415="",INDEX(games!$C:$C,ROW())=""),"",INDEX(games!$C:$C,ROW()))</f>
      </c>
      <c r="D415">
        <f>IF($A415="","",COUNTIF($W$2:$W$2500,$A415)+COUNTIF($X$2:$X$2500,$A415))</f>
      </c>
      <c r="E415">
        <f>IF($A415="","",IFERROR(MATCH($C415,$R$2:$R$5,0),0))</f>
      </c>
      <c r="F415">
        <f>IF($A415="","",MOD(ROW(),34))</f>
      </c>
      <c r="G415">
        <f>IF($A415="",NA(),IF($C415="Action",$B415,NA()))</f>
      </c>
      <c r="H415">
        <f>IF($A415="",NA(),IF($C415="Action",1+$F415*0.023,NA()))</f>
      </c>
      <c r="I415">
        <f>IF($A415="",NA(),IF($C415="Strategy",$B415,NA()))</f>
      </c>
      <c r="J415">
        <f>IF($A415="",NA(),IF($C415="Strategy",2+$F415*0.023,NA()))</f>
      </c>
      <c r="K415">
        <f>IF($A415="",NA(),IF($C415="Deckbuilder",$B415,NA()))</f>
      </c>
      <c r="L415">
        <f>IF($A415="",NA(),IF($C415="Deckbuilder",3+$F415*0.023,NA()))</f>
      </c>
      <c r="M415">
        <f>IF($A415="",NA(),IF($C415="Traditional",$B415,NA()))</f>
      </c>
      <c r="N415">
        <f>IF($A415="",NA(),IF($C415="Traditional",4+$F415*0.023,NA()))</f>
      </c>
      <c r="O415">
        <f>IF($A415="","",$D415+ROW()/1000000)</f>
      </c>
      <c r="P415" t="str">
        <f>IF(OR($A415="",INDEX(games!$H:$H,ROW())=""),"",INDEX(games!$H:$H,ROW()))</f>
      </c>
      <c r="Q415">
        <f>IF(OR($A415="",$P415&lt;&gt;"Yes"),"",$D415+ROW()/1000000)</f>
      </c>
      <c r="T415">
        <f>IF($Y415="","",INDEX($B$2:$B$1500,$Y415))</f>
      </c>
      <c r="U415">
        <f>IF($Z415="","",INDEX($B$2:$B$1500,$Z415))</f>
      </c>
      <c r="V415">
        <f>IF(OR($T415="",$U415=""),"",$U415-$T415)</f>
      </c>
      <c r="W415" t="str">
        <f>IF(TRIM(INDEX(connections!$A:$A,ROW()))="","",TRIM(INDEX(connections!$A:$A,ROW())))</f>
      </c>
      <c r="X415" t="str">
        <f>IF($W415="","",TRIM(INDEX(connections!$B:$B,ROW())))</f>
      </c>
      <c r="Y415">
        <f>IF($W415="","",IFERROR(MATCH($W415,$A$2:$A$1500,0),""))</f>
      </c>
      <c r="Z415">
        <f>IF($X415="","",IFERROR(MATCH($X415,$A$2:$A$1500,0),""))</f>
      </c>
      <c r="AA415" t="str">
        <f>IF($Y415="","",INDEX($P$2:$P$1500,$Y415))</f>
      </c>
      <c r="AB415" t="str">
        <f>IF($Z415="","",INDEX($P$2:$P$1500,$Z415))</f>
      </c>
      <c r="AC415">
        <f>IF(AND($AA415="Yes",$AB415="Yes"),1,"")</f>
      </c>
      <c r="AD415">
        <f>IF(OR($Y415="",$Z415=""),"",IF(INDEX($C$2:$C$1500,$Y415)=INDEX($C$2:$C$1500,$Z415),0,1))</f>
      </c>
      <c r="AE415">
        <f>IF($AC415&lt;&gt;1,"",IF(AND(INDEX($AG$2:$AG$1500,$Y415)=1,INDEX($AG$2:$AG$1500,$Z415)=1),1,""))</f>
      </c>
      <c r="AG415">
        <f>IF($A415="","",COUNTIFS($W$2:$W$2500,$A415,$AB$2:$AB$2500,"Yes")+COUNTIFS($X$2:$X$2500,$A415,$AA$2:$AA$2500,"Yes"))</f>
      </c>
      <c r="AH415" t="str">
        <f>IF(OR($P415&lt;&gt;"Yes",N($AG415)=0),"",IF(AND($AG415=1,COUNTIFS($W$2:$W$2500,$A415,$AE$2:$AE$2500,1)+COUNTIFS($X$2:$X$2500,$A415,$AE$2:$AE$2500,1)&gt;0),"","Yes"))</f>
      </c>
      <c r="AI415">
        <f>IF($AH415="Yes",$AG415,"")</f>
      </c>
      <c r="AJ415">
        <f>IF($AI415="","",$AI415+ROW()/1000000)</f>
      </c>
      <c r="AK415">
        <f>IF(OR($A415="",$P415="Yes",N($AG415)=0),"",$AG415+ROW()/1000000)</f>
      </c>
      <c r="AL415" t="str">
        <f>IF($A415="","",INDEX(games!$J:$J,ROW())&amp;"")</f>
      </c>
    </row>
    <row r="416">
      <c r="A416" t="str">
        <f>IF(TRIM(INDEX(games!$A:$A,ROW()))="","",TRIM(INDEX(games!$A:$A,ROW())))</f>
      </c>
      <c r="B416">
        <f>IF(OR($A416="",INDEX(games!$B:$B,ROW())=""),"",INDEX(games!$B:$B,ROW()))</f>
      </c>
      <c r="C416" t="str">
        <f>IF(OR($A416="",INDEX(games!$C:$C,ROW())=""),"",INDEX(games!$C:$C,ROW()))</f>
      </c>
      <c r="D416">
        <f>IF($A416="","",COUNTIF($W$2:$W$2500,$A416)+COUNTIF($X$2:$X$2500,$A416))</f>
      </c>
      <c r="E416">
        <f>IF($A416="","",IFERROR(MATCH($C416,$R$2:$R$5,0),0))</f>
      </c>
      <c r="F416">
        <f>IF($A416="","",MOD(ROW(),34))</f>
      </c>
      <c r="G416">
        <f>IF($A416="",NA(),IF($C416="Action",$B416,NA()))</f>
      </c>
      <c r="H416">
        <f>IF($A416="",NA(),IF($C416="Action",1+$F416*0.023,NA()))</f>
      </c>
      <c r="I416">
        <f>IF($A416="",NA(),IF($C416="Strategy",$B416,NA()))</f>
      </c>
      <c r="J416">
        <f>IF($A416="",NA(),IF($C416="Strategy",2+$F416*0.023,NA()))</f>
      </c>
      <c r="K416">
        <f>IF($A416="",NA(),IF($C416="Deckbuilder",$B416,NA()))</f>
      </c>
      <c r="L416">
        <f>IF($A416="",NA(),IF($C416="Deckbuilder",3+$F416*0.023,NA()))</f>
      </c>
      <c r="M416">
        <f>IF($A416="",NA(),IF($C416="Traditional",$B416,NA()))</f>
      </c>
      <c r="N416">
        <f>IF($A416="",NA(),IF($C416="Traditional",4+$F416*0.023,NA()))</f>
      </c>
      <c r="O416">
        <f>IF($A416="","",$D416+ROW()/1000000)</f>
      </c>
      <c r="P416" t="str">
        <f>IF(OR($A416="",INDEX(games!$H:$H,ROW())=""),"",INDEX(games!$H:$H,ROW()))</f>
      </c>
      <c r="Q416">
        <f>IF(OR($A416="",$P416&lt;&gt;"Yes"),"",$D416+ROW()/1000000)</f>
      </c>
      <c r="T416">
        <f>IF($Y416="","",INDEX($B$2:$B$1500,$Y416))</f>
      </c>
      <c r="U416">
        <f>IF($Z416="","",INDEX($B$2:$B$1500,$Z416))</f>
      </c>
      <c r="V416">
        <f>IF(OR($T416="",$U416=""),"",$U416-$T416)</f>
      </c>
      <c r="W416" t="str">
        <f>IF(TRIM(INDEX(connections!$A:$A,ROW()))="","",TRIM(INDEX(connections!$A:$A,ROW())))</f>
      </c>
      <c r="X416" t="str">
        <f>IF($W416="","",TRIM(INDEX(connections!$B:$B,ROW())))</f>
      </c>
      <c r="Y416">
        <f>IF($W416="","",IFERROR(MATCH($W416,$A$2:$A$1500,0),""))</f>
      </c>
      <c r="Z416">
        <f>IF($X416="","",IFERROR(MATCH($X416,$A$2:$A$1500,0),""))</f>
      </c>
      <c r="AA416" t="str">
        <f>IF($Y416="","",INDEX($P$2:$P$1500,$Y416))</f>
      </c>
      <c r="AB416" t="str">
        <f>IF($Z416="","",INDEX($P$2:$P$1500,$Z416))</f>
      </c>
      <c r="AC416">
        <f>IF(AND($AA416="Yes",$AB416="Yes"),1,"")</f>
      </c>
      <c r="AD416">
        <f>IF(OR($Y416="",$Z416=""),"",IF(INDEX($C$2:$C$1500,$Y416)=INDEX($C$2:$C$1500,$Z416),0,1))</f>
      </c>
      <c r="AE416">
        <f>IF($AC416&lt;&gt;1,"",IF(AND(INDEX($AG$2:$AG$1500,$Y416)=1,INDEX($AG$2:$AG$1500,$Z416)=1),1,""))</f>
      </c>
      <c r="AG416">
        <f>IF($A416="","",COUNTIFS($W$2:$W$2500,$A416,$AB$2:$AB$2500,"Yes")+COUNTIFS($X$2:$X$2500,$A416,$AA$2:$AA$2500,"Yes"))</f>
      </c>
      <c r="AH416" t="str">
        <f>IF(OR($P416&lt;&gt;"Yes",N($AG416)=0),"",IF(AND($AG416=1,COUNTIFS($W$2:$W$2500,$A416,$AE$2:$AE$2500,1)+COUNTIFS($X$2:$X$2500,$A416,$AE$2:$AE$2500,1)&gt;0),"","Yes"))</f>
      </c>
      <c r="AI416">
        <f>IF($AH416="Yes",$AG416,"")</f>
      </c>
      <c r="AJ416">
        <f>IF($AI416="","",$AI416+ROW()/1000000)</f>
      </c>
      <c r="AK416">
        <f>IF(OR($A416="",$P416="Yes",N($AG416)=0),"",$AG416+ROW()/1000000)</f>
      </c>
      <c r="AL416" t="str">
        <f>IF($A416="","",INDEX(games!$J:$J,ROW())&amp;"")</f>
      </c>
    </row>
    <row r="417">
      <c r="A417" t="str">
        <f>IF(TRIM(INDEX(games!$A:$A,ROW()))="","",TRIM(INDEX(games!$A:$A,ROW())))</f>
      </c>
      <c r="B417">
        <f>IF(OR($A417="",INDEX(games!$B:$B,ROW())=""),"",INDEX(games!$B:$B,ROW()))</f>
      </c>
      <c r="C417" t="str">
        <f>IF(OR($A417="",INDEX(games!$C:$C,ROW())=""),"",INDEX(games!$C:$C,ROW()))</f>
      </c>
      <c r="D417">
        <f>IF($A417="","",COUNTIF($W$2:$W$2500,$A417)+COUNTIF($X$2:$X$2500,$A417))</f>
      </c>
      <c r="E417">
        <f>IF($A417="","",IFERROR(MATCH($C417,$R$2:$R$5,0),0))</f>
      </c>
      <c r="F417">
        <f>IF($A417="","",MOD(ROW(),34))</f>
      </c>
      <c r="G417">
        <f>IF($A417="",NA(),IF($C417="Action",$B417,NA()))</f>
      </c>
      <c r="H417">
        <f>IF($A417="",NA(),IF($C417="Action",1+$F417*0.023,NA()))</f>
      </c>
      <c r="I417">
        <f>IF($A417="",NA(),IF($C417="Strategy",$B417,NA()))</f>
      </c>
      <c r="J417">
        <f>IF($A417="",NA(),IF($C417="Strategy",2+$F417*0.023,NA()))</f>
      </c>
      <c r="K417">
        <f>IF($A417="",NA(),IF($C417="Deckbuilder",$B417,NA()))</f>
      </c>
      <c r="L417">
        <f>IF($A417="",NA(),IF($C417="Deckbuilder",3+$F417*0.023,NA()))</f>
      </c>
      <c r="M417">
        <f>IF($A417="",NA(),IF($C417="Traditional",$B417,NA()))</f>
      </c>
      <c r="N417">
        <f>IF($A417="",NA(),IF($C417="Traditional",4+$F417*0.023,NA()))</f>
      </c>
      <c r="O417">
        <f>IF($A417="","",$D417+ROW()/1000000)</f>
      </c>
      <c r="P417" t="str">
        <f>IF(OR($A417="",INDEX(games!$H:$H,ROW())=""),"",INDEX(games!$H:$H,ROW()))</f>
      </c>
      <c r="Q417">
        <f>IF(OR($A417="",$P417&lt;&gt;"Yes"),"",$D417+ROW()/1000000)</f>
      </c>
      <c r="T417">
        <f>IF($Y417="","",INDEX($B$2:$B$1500,$Y417))</f>
      </c>
      <c r="U417">
        <f>IF($Z417="","",INDEX($B$2:$B$1500,$Z417))</f>
      </c>
      <c r="V417">
        <f>IF(OR($T417="",$U417=""),"",$U417-$T417)</f>
      </c>
      <c r="W417" t="str">
        <f>IF(TRIM(INDEX(connections!$A:$A,ROW()))="","",TRIM(INDEX(connections!$A:$A,ROW())))</f>
      </c>
      <c r="X417" t="str">
        <f>IF($W417="","",TRIM(INDEX(connections!$B:$B,ROW())))</f>
      </c>
      <c r="Y417">
        <f>IF($W417="","",IFERROR(MATCH($W417,$A$2:$A$1500,0),""))</f>
      </c>
      <c r="Z417">
        <f>IF($X417="","",IFERROR(MATCH($X417,$A$2:$A$1500,0),""))</f>
      </c>
      <c r="AA417" t="str">
        <f>IF($Y417="","",INDEX($P$2:$P$1500,$Y417))</f>
      </c>
      <c r="AB417" t="str">
        <f>IF($Z417="","",INDEX($P$2:$P$1500,$Z417))</f>
      </c>
      <c r="AC417">
        <f>IF(AND($AA417="Yes",$AB417="Yes"),1,"")</f>
      </c>
      <c r="AD417">
        <f>IF(OR($Y417="",$Z417=""),"",IF(INDEX($C$2:$C$1500,$Y417)=INDEX($C$2:$C$1500,$Z417),0,1))</f>
      </c>
      <c r="AE417">
        <f>IF($AC417&lt;&gt;1,"",IF(AND(INDEX($AG$2:$AG$1500,$Y417)=1,INDEX($AG$2:$AG$1500,$Z417)=1),1,""))</f>
      </c>
      <c r="AG417">
        <f>IF($A417="","",COUNTIFS($W$2:$W$2500,$A417,$AB$2:$AB$2500,"Yes")+COUNTIFS($X$2:$X$2500,$A417,$AA$2:$AA$2500,"Yes"))</f>
      </c>
      <c r="AH417" t="str">
        <f>IF(OR($P417&lt;&gt;"Yes",N($AG417)=0),"",IF(AND($AG417=1,COUNTIFS($W$2:$W$2500,$A417,$AE$2:$AE$2500,1)+COUNTIFS($X$2:$X$2500,$A417,$AE$2:$AE$2500,1)&gt;0),"","Yes"))</f>
      </c>
      <c r="AI417">
        <f>IF($AH417="Yes",$AG417,"")</f>
      </c>
      <c r="AJ417">
        <f>IF($AI417="","",$AI417+ROW()/1000000)</f>
      </c>
      <c r="AK417">
        <f>IF(OR($A417="",$P417="Yes",N($AG417)=0),"",$AG417+ROW()/1000000)</f>
      </c>
      <c r="AL417" t="str">
        <f>IF($A417="","",INDEX(games!$J:$J,ROW())&amp;"")</f>
      </c>
    </row>
    <row r="418">
      <c r="A418" t="str">
        <f>IF(TRIM(INDEX(games!$A:$A,ROW()))="","",TRIM(INDEX(games!$A:$A,ROW())))</f>
      </c>
      <c r="B418">
        <f>IF(OR($A418="",INDEX(games!$B:$B,ROW())=""),"",INDEX(games!$B:$B,ROW()))</f>
      </c>
      <c r="C418" t="str">
        <f>IF(OR($A418="",INDEX(games!$C:$C,ROW())=""),"",INDEX(games!$C:$C,ROW()))</f>
      </c>
      <c r="D418">
        <f>IF($A418="","",COUNTIF($W$2:$W$2500,$A418)+COUNTIF($X$2:$X$2500,$A418))</f>
      </c>
      <c r="E418">
        <f>IF($A418="","",IFERROR(MATCH($C418,$R$2:$R$5,0),0))</f>
      </c>
      <c r="F418">
        <f>IF($A418="","",MOD(ROW(),34))</f>
      </c>
      <c r="G418">
        <f>IF($A418="",NA(),IF($C418="Action",$B418,NA()))</f>
      </c>
      <c r="H418">
        <f>IF($A418="",NA(),IF($C418="Action",1+$F418*0.023,NA()))</f>
      </c>
      <c r="I418">
        <f>IF($A418="",NA(),IF($C418="Strategy",$B418,NA()))</f>
      </c>
      <c r="J418">
        <f>IF($A418="",NA(),IF($C418="Strategy",2+$F418*0.023,NA()))</f>
      </c>
      <c r="K418">
        <f>IF($A418="",NA(),IF($C418="Deckbuilder",$B418,NA()))</f>
      </c>
      <c r="L418">
        <f>IF($A418="",NA(),IF($C418="Deckbuilder",3+$F418*0.023,NA()))</f>
      </c>
      <c r="M418">
        <f>IF($A418="",NA(),IF($C418="Traditional",$B418,NA()))</f>
      </c>
      <c r="N418">
        <f>IF($A418="",NA(),IF($C418="Traditional",4+$F418*0.023,NA()))</f>
      </c>
      <c r="O418">
        <f>IF($A418="","",$D418+ROW()/1000000)</f>
      </c>
      <c r="P418" t="str">
        <f>IF(OR($A418="",INDEX(games!$H:$H,ROW())=""),"",INDEX(games!$H:$H,ROW()))</f>
      </c>
      <c r="Q418">
        <f>IF(OR($A418="",$P418&lt;&gt;"Yes"),"",$D418+ROW()/1000000)</f>
      </c>
      <c r="T418">
        <f>IF($Y418="","",INDEX($B$2:$B$1500,$Y418))</f>
      </c>
      <c r="U418">
        <f>IF($Z418="","",INDEX($B$2:$B$1500,$Z418))</f>
      </c>
      <c r="V418">
        <f>IF(OR($T418="",$U418=""),"",$U418-$T418)</f>
      </c>
      <c r="W418" t="str">
        <f>IF(TRIM(INDEX(connections!$A:$A,ROW()))="","",TRIM(INDEX(connections!$A:$A,ROW())))</f>
      </c>
      <c r="X418" t="str">
        <f>IF($W418="","",TRIM(INDEX(connections!$B:$B,ROW())))</f>
      </c>
      <c r="Y418">
        <f>IF($W418="","",IFERROR(MATCH($W418,$A$2:$A$1500,0),""))</f>
      </c>
      <c r="Z418">
        <f>IF($X418="","",IFERROR(MATCH($X418,$A$2:$A$1500,0),""))</f>
      </c>
      <c r="AA418" t="str">
        <f>IF($Y418="","",INDEX($P$2:$P$1500,$Y418))</f>
      </c>
      <c r="AB418" t="str">
        <f>IF($Z418="","",INDEX($P$2:$P$1500,$Z418))</f>
      </c>
      <c r="AC418">
        <f>IF(AND($AA418="Yes",$AB418="Yes"),1,"")</f>
      </c>
      <c r="AD418">
        <f>IF(OR($Y418="",$Z418=""),"",IF(INDEX($C$2:$C$1500,$Y418)=INDEX($C$2:$C$1500,$Z418),0,1))</f>
      </c>
      <c r="AE418">
        <f>IF($AC418&lt;&gt;1,"",IF(AND(INDEX($AG$2:$AG$1500,$Y418)=1,INDEX($AG$2:$AG$1500,$Z418)=1),1,""))</f>
      </c>
      <c r="AG418">
        <f>IF($A418="","",COUNTIFS($W$2:$W$2500,$A418,$AB$2:$AB$2500,"Yes")+COUNTIFS($X$2:$X$2500,$A418,$AA$2:$AA$2500,"Yes"))</f>
      </c>
      <c r="AH418" t="str">
        <f>IF(OR($P418&lt;&gt;"Yes",N($AG418)=0),"",IF(AND($AG418=1,COUNTIFS($W$2:$W$2500,$A418,$AE$2:$AE$2500,1)+COUNTIFS($X$2:$X$2500,$A418,$AE$2:$AE$2500,1)&gt;0),"","Yes"))</f>
      </c>
      <c r="AI418">
        <f>IF($AH418="Yes",$AG418,"")</f>
      </c>
      <c r="AJ418">
        <f>IF($AI418="","",$AI418+ROW()/1000000)</f>
      </c>
      <c r="AK418">
        <f>IF(OR($A418="",$P418="Yes",N($AG418)=0),"",$AG418+ROW()/1000000)</f>
      </c>
      <c r="AL418" t="str">
        <f>IF($A418="","",INDEX(games!$J:$J,ROW())&amp;"")</f>
      </c>
    </row>
    <row r="419">
      <c r="A419" t="str">
        <f>IF(TRIM(INDEX(games!$A:$A,ROW()))="","",TRIM(INDEX(games!$A:$A,ROW())))</f>
      </c>
      <c r="B419">
        <f>IF(OR($A419="",INDEX(games!$B:$B,ROW())=""),"",INDEX(games!$B:$B,ROW()))</f>
      </c>
      <c r="C419" t="str">
        <f>IF(OR($A419="",INDEX(games!$C:$C,ROW())=""),"",INDEX(games!$C:$C,ROW()))</f>
      </c>
      <c r="D419">
        <f>IF($A419="","",COUNTIF($W$2:$W$2500,$A419)+COUNTIF($X$2:$X$2500,$A419))</f>
      </c>
      <c r="E419">
        <f>IF($A419="","",IFERROR(MATCH($C419,$R$2:$R$5,0),0))</f>
      </c>
      <c r="F419">
        <f>IF($A419="","",MOD(ROW(),34))</f>
      </c>
      <c r="G419">
        <f>IF($A419="",NA(),IF($C419="Action",$B419,NA()))</f>
      </c>
      <c r="H419">
        <f>IF($A419="",NA(),IF($C419="Action",1+$F419*0.023,NA()))</f>
      </c>
      <c r="I419">
        <f>IF($A419="",NA(),IF($C419="Strategy",$B419,NA()))</f>
      </c>
      <c r="J419">
        <f>IF($A419="",NA(),IF($C419="Strategy",2+$F419*0.023,NA()))</f>
      </c>
      <c r="K419">
        <f>IF($A419="",NA(),IF($C419="Deckbuilder",$B419,NA()))</f>
      </c>
      <c r="L419">
        <f>IF($A419="",NA(),IF($C419="Deckbuilder",3+$F419*0.023,NA()))</f>
      </c>
      <c r="M419">
        <f>IF($A419="",NA(),IF($C419="Traditional",$B419,NA()))</f>
      </c>
      <c r="N419">
        <f>IF($A419="",NA(),IF($C419="Traditional",4+$F419*0.023,NA()))</f>
      </c>
      <c r="O419">
        <f>IF($A419="","",$D419+ROW()/1000000)</f>
      </c>
      <c r="P419" t="str">
        <f>IF(OR($A419="",INDEX(games!$H:$H,ROW())=""),"",INDEX(games!$H:$H,ROW()))</f>
      </c>
      <c r="Q419">
        <f>IF(OR($A419="",$P419&lt;&gt;"Yes"),"",$D419+ROW()/1000000)</f>
      </c>
      <c r="T419">
        <f>IF($Y419="","",INDEX($B$2:$B$1500,$Y419))</f>
      </c>
      <c r="U419">
        <f>IF($Z419="","",INDEX($B$2:$B$1500,$Z419))</f>
      </c>
      <c r="V419">
        <f>IF(OR($T419="",$U419=""),"",$U419-$T419)</f>
      </c>
      <c r="W419" t="str">
        <f>IF(TRIM(INDEX(connections!$A:$A,ROW()))="","",TRIM(INDEX(connections!$A:$A,ROW())))</f>
      </c>
      <c r="X419" t="str">
        <f>IF($W419="","",TRIM(INDEX(connections!$B:$B,ROW())))</f>
      </c>
      <c r="Y419">
        <f>IF($W419="","",IFERROR(MATCH($W419,$A$2:$A$1500,0),""))</f>
      </c>
      <c r="Z419">
        <f>IF($X419="","",IFERROR(MATCH($X419,$A$2:$A$1500,0),""))</f>
      </c>
      <c r="AA419" t="str">
        <f>IF($Y419="","",INDEX($P$2:$P$1500,$Y419))</f>
      </c>
      <c r="AB419" t="str">
        <f>IF($Z419="","",INDEX($P$2:$P$1500,$Z419))</f>
      </c>
      <c r="AC419">
        <f>IF(AND($AA419="Yes",$AB419="Yes"),1,"")</f>
      </c>
      <c r="AD419">
        <f>IF(OR($Y419="",$Z419=""),"",IF(INDEX($C$2:$C$1500,$Y419)=INDEX($C$2:$C$1500,$Z419),0,1))</f>
      </c>
      <c r="AE419">
        <f>IF($AC419&lt;&gt;1,"",IF(AND(INDEX($AG$2:$AG$1500,$Y419)=1,INDEX($AG$2:$AG$1500,$Z419)=1),1,""))</f>
      </c>
      <c r="AG419">
        <f>IF($A419="","",COUNTIFS($W$2:$W$2500,$A419,$AB$2:$AB$2500,"Yes")+COUNTIFS($X$2:$X$2500,$A419,$AA$2:$AA$2500,"Yes"))</f>
      </c>
      <c r="AH419" t="str">
        <f>IF(OR($P419&lt;&gt;"Yes",N($AG419)=0),"",IF(AND($AG419=1,COUNTIFS($W$2:$W$2500,$A419,$AE$2:$AE$2500,1)+COUNTIFS($X$2:$X$2500,$A419,$AE$2:$AE$2500,1)&gt;0),"","Yes"))</f>
      </c>
      <c r="AI419">
        <f>IF($AH419="Yes",$AG419,"")</f>
      </c>
      <c r="AJ419">
        <f>IF($AI419="","",$AI419+ROW()/1000000)</f>
      </c>
      <c r="AK419">
        <f>IF(OR($A419="",$P419="Yes",N($AG419)=0),"",$AG419+ROW()/1000000)</f>
      </c>
      <c r="AL419" t="str">
        <f>IF($A419="","",INDEX(games!$J:$J,ROW())&amp;"")</f>
      </c>
    </row>
    <row r="420">
      <c r="A420" t="str">
        <f>IF(TRIM(INDEX(games!$A:$A,ROW()))="","",TRIM(INDEX(games!$A:$A,ROW())))</f>
      </c>
      <c r="B420">
        <f>IF(OR($A420="",INDEX(games!$B:$B,ROW())=""),"",INDEX(games!$B:$B,ROW()))</f>
      </c>
      <c r="C420" t="str">
        <f>IF(OR($A420="",INDEX(games!$C:$C,ROW())=""),"",INDEX(games!$C:$C,ROW()))</f>
      </c>
      <c r="D420">
        <f>IF($A420="","",COUNTIF($W$2:$W$2500,$A420)+COUNTIF($X$2:$X$2500,$A420))</f>
      </c>
      <c r="E420">
        <f>IF($A420="","",IFERROR(MATCH($C420,$R$2:$R$5,0),0))</f>
      </c>
      <c r="F420">
        <f>IF($A420="","",MOD(ROW(),34))</f>
      </c>
      <c r="G420">
        <f>IF($A420="",NA(),IF($C420="Action",$B420,NA()))</f>
      </c>
      <c r="H420">
        <f>IF($A420="",NA(),IF($C420="Action",1+$F420*0.023,NA()))</f>
      </c>
      <c r="I420">
        <f>IF($A420="",NA(),IF($C420="Strategy",$B420,NA()))</f>
      </c>
      <c r="J420">
        <f>IF($A420="",NA(),IF($C420="Strategy",2+$F420*0.023,NA()))</f>
      </c>
      <c r="K420">
        <f>IF($A420="",NA(),IF($C420="Deckbuilder",$B420,NA()))</f>
      </c>
      <c r="L420">
        <f>IF($A420="",NA(),IF($C420="Deckbuilder",3+$F420*0.023,NA()))</f>
      </c>
      <c r="M420">
        <f>IF($A420="",NA(),IF($C420="Traditional",$B420,NA()))</f>
      </c>
      <c r="N420">
        <f>IF($A420="",NA(),IF($C420="Traditional",4+$F420*0.023,NA()))</f>
      </c>
      <c r="O420">
        <f>IF($A420="","",$D420+ROW()/1000000)</f>
      </c>
      <c r="P420" t="str">
        <f>IF(OR($A420="",INDEX(games!$H:$H,ROW())=""),"",INDEX(games!$H:$H,ROW()))</f>
      </c>
      <c r="Q420">
        <f>IF(OR($A420="",$P420&lt;&gt;"Yes"),"",$D420+ROW()/1000000)</f>
      </c>
      <c r="T420">
        <f>IF($Y420="","",INDEX($B$2:$B$1500,$Y420))</f>
      </c>
      <c r="U420">
        <f>IF($Z420="","",INDEX($B$2:$B$1500,$Z420))</f>
      </c>
      <c r="V420">
        <f>IF(OR($T420="",$U420=""),"",$U420-$T420)</f>
      </c>
      <c r="W420" t="str">
        <f>IF(TRIM(INDEX(connections!$A:$A,ROW()))="","",TRIM(INDEX(connections!$A:$A,ROW())))</f>
      </c>
      <c r="X420" t="str">
        <f>IF($W420="","",TRIM(INDEX(connections!$B:$B,ROW())))</f>
      </c>
      <c r="Y420">
        <f>IF($W420="","",IFERROR(MATCH($W420,$A$2:$A$1500,0),""))</f>
      </c>
      <c r="Z420">
        <f>IF($X420="","",IFERROR(MATCH($X420,$A$2:$A$1500,0),""))</f>
      </c>
      <c r="AA420" t="str">
        <f>IF($Y420="","",INDEX($P$2:$P$1500,$Y420))</f>
      </c>
      <c r="AB420" t="str">
        <f>IF($Z420="","",INDEX($P$2:$P$1500,$Z420))</f>
      </c>
      <c r="AC420">
        <f>IF(AND($AA420="Yes",$AB420="Yes"),1,"")</f>
      </c>
      <c r="AD420">
        <f>IF(OR($Y420="",$Z420=""),"",IF(INDEX($C$2:$C$1500,$Y420)=INDEX($C$2:$C$1500,$Z420),0,1))</f>
      </c>
      <c r="AE420">
        <f>IF($AC420&lt;&gt;1,"",IF(AND(INDEX($AG$2:$AG$1500,$Y420)=1,INDEX($AG$2:$AG$1500,$Z420)=1),1,""))</f>
      </c>
      <c r="AG420">
        <f>IF($A420="","",COUNTIFS($W$2:$W$2500,$A420,$AB$2:$AB$2500,"Yes")+COUNTIFS($X$2:$X$2500,$A420,$AA$2:$AA$2500,"Yes"))</f>
      </c>
      <c r="AH420" t="str">
        <f>IF(OR($P420&lt;&gt;"Yes",N($AG420)=0),"",IF(AND($AG420=1,COUNTIFS($W$2:$W$2500,$A420,$AE$2:$AE$2500,1)+COUNTIFS($X$2:$X$2500,$A420,$AE$2:$AE$2500,1)&gt;0),"","Yes"))</f>
      </c>
      <c r="AI420">
        <f>IF($AH420="Yes",$AG420,"")</f>
      </c>
      <c r="AJ420">
        <f>IF($AI420="","",$AI420+ROW()/1000000)</f>
      </c>
      <c r="AK420">
        <f>IF(OR($A420="",$P420="Yes",N($AG420)=0),"",$AG420+ROW()/1000000)</f>
      </c>
      <c r="AL420" t="str">
        <f>IF($A420="","",INDEX(games!$J:$J,ROW())&amp;"")</f>
      </c>
    </row>
    <row r="421">
      <c r="A421" t="str">
        <f>IF(TRIM(INDEX(games!$A:$A,ROW()))="","",TRIM(INDEX(games!$A:$A,ROW())))</f>
      </c>
      <c r="B421">
        <f>IF(OR($A421="",INDEX(games!$B:$B,ROW())=""),"",INDEX(games!$B:$B,ROW()))</f>
      </c>
      <c r="C421" t="str">
        <f>IF(OR($A421="",INDEX(games!$C:$C,ROW())=""),"",INDEX(games!$C:$C,ROW()))</f>
      </c>
      <c r="D421">
        <f>IF($A421="","",COUNTIF($W$2:$W$2500,$A421)+COUNTIF($X$2:$X$2500,$A421))</f>
      </c>
      <c r="E421">
        <f>IF($A421="","",IFERROR(MATCH($C421,$R$2:$R$5,0),0))</f>
      </c>
      <c r="F421">
        <f>IF($A421="","",MOD(ROW(),34))</f>
      </c>
      <c r="G421">
        <f>IF($A421="",NA(),IF($C421="Action",$B421,NA()))</f>
      </c>
      <c r="H421">
        <f>IF($A421="",NA(),IF($C421="Action",1+$F421*0.023,NA()))</f>
      </c>
      <c r="I421">
        <f>IF($A421="",NA(),IF($C421="Strategy",$B421,NA()))</f>
      </c>
      <c r="J421">
        <f>IF($A421="",NA(),IF($C421="Strategy",2+$F421*0.023,NA()))</f>
      </c>
      <c r="K421">
        <f>IF($A421="",NA(),IF($C421="Deckbuilder",$B421,NA()))</f>
      </c>
      <c r="L421">
        <f>IF($A421="",NA(),IF($C421="Deckbuilder",3+$F421*0.023,NA()))</f>
      </c>
      <c r="M421">
        <f>IF($A421="",NA(),IF($C421="Traditional",$B421,NA()))</f>
      </c>
      <c r="N421">
        <f>IF($A421="",NA(),IF($C421="Traditional",4+$F421*0.023,NA()))</f>
      </c>
      <c r="O421">
        <f>IF($A421="","",$D421+ROW()/1000000)</f>
      </c>
      <c r="P421" t="str">
        <f>IF(OR($A421="",INDEX(games!$H:$H,ROW())=""),"",INDEX(games!$H:$H,ROW()))</f>
      </c>
      <c r="Q421">
        <f>IF(OR($A421="",$P421&lt;&gt;"Yes"),"",$D421+ROW()/1000000)</f>
      </c>
      <c r="T421">
        <f>IF($Y421="","",INDEX($B$2:$B$1500,$Y421))</f>
      </c>
      <c r="U421">
        <f>IF($Z421="","",INDEX($B$2:$B$1500,$Z421))</f>
      </c>
      <c r="V421">
        <f>IF(OR($T421="",$U421=""),"",$U421-$T421)</f>
      </c>
      <c r="W421" t="str">
        <f>IF(TRIM(INDEX(connections!$A:$A,ROW()))="","",TRIM(INDEX(connections!$A:$A,ROW())))</f>
      </c>
      <c r="X421" t="str">
        <f>IF($W421="","",TRIM(INDEX(connections!$B:$B,ROW())))</f>
      </c>
      <c r="Y421">
        <f>IF($W421="","",IFERROR(MATCH($W421,$A$2:$A$1500,0),""))</f>
      </c>
      <c r="Z421">
        <f>IF($X421="","",IFERROR(MATCH($X421,$A$2:$A$1500,0),""))</f>
      </c>
      <c r="AA421" t="str">
        <f>IF($Y421="","",INDEX($P$2:$P$1500,$Y421))</f>
      </c>
      <c r="AB421" t="str">
        <f>IF($Z421="","",INDEX($P$2:$P$1500,$Z421))</f>
      </c>
      <c r="AC421">
        <f>IF(AND($AA421="Yes",$AB421="Yes"),1,"")</f>
      </c>
      <c r="AD421">
        <f>IF(OR($Y421="",$Z421=""),"",IF(INDEX($C$2:$C$1500,$Y421)=INDEX($C$2:$C$1500,$Z421),0,1))</f>
      </c>
      <c r="AE421">
        <f>IF($AC421&lt;&gt;1,"",IF(AND(INDEX($AG$2:$AG$1500,$Y421)=1,INDEX($AG$2:$AG$1500,$Z421)=1),1,""))</f>
      </c>
      <c r="AG421">
        <f>IF($A421="","",COUNTIFS($W$2:$W$2500,$A421,$AB$2:$AB$2500,"Yes")+COUNTIFS($X$2:$X$2500,$A421,$AA$2:$AA$2500,"Yes"))</f>
      </c>
      <c r="AH421" t="str">
        <f>IF(OR($P421&lt;&gt;"Yes",N($AG421)=0),"",IF(AND($AG421=1,COUNTIFS($W$2:$W$2500,$A421,$AE$2:$AE$2500,1)+COUNTIFS($X$2:$X$2500,$A421,$AE$2:$AE$2500,1)&gt;0),"","Yes"))</f>
      </c>
      <c r="AI421">
        <f>IF($AH421="Yes",$AG421,"")</f>
      </c>
      <c r="AJ421">
        <f>IF($AI421="","",$AI421+ROW()/1000000)</f>
      </c>
      <c r="AK421">
        <f>IF(OR($A421="",$P421="Yes",N($AG421)=0),"",$AG421+ROW()/1000000)</f>
      </c>
      <c r="AL421" t="str">
        <f>IF($A421="","",INDEX(games!$J:$J,ROW())&amp;"")</f>
      </c>
    </row>
    <row r="422">
      <c r="A422" t="str">
        <f>IF(TRIM(INDEX(games!$A:$A,ROW()))="","",TRIM(INDEX(games!$A:$A,ROW())))</f>
      </c>
      <c r="B422">
        <f>IF(OR($A422="",INDEX(games!$B:$B,ROW())=""),"",INDEX(games!$B:$B,ROW()))</f>
      </c>
      <c r="C422" t="str">
        <f>IF(OR($A422="",INDEX(games!$C:$C,ROW())=""),"",INDEX(games!$C:$C,ROW()))</f>
      </c>
      <c r="D422">
        <f>IF($A422="","",COUNTIF($W$2:$W$2500,$A422)+COUNTIF($X$2:$X$2500,$A422))</f>
      </c>
      <c r="E422">
        <f>IF($A422="","",IFERROR(MATCH($C422,$R$2:$R$5,0),0))</f>
      </c>
      <c r="F422">
        <f>IF($A422="","",MOD(ROW(),34))</f>
      </c>
      <c r="G422">
        <f>IF($A422="",NA(),IF($C422="Action",$B422,NA()))</f>
      </c>
      <c r="H422">
        <f>IF($A422="",NA(),IF($C422="Action",1+$F422*0.023,NA()))</f>
      </c>
      <c r="I422">
        <f>IF($A422="",NA(),IF($C422="Strategy",$B422,NA()))</f>
      </c>
      <c r="J422">
        <f>IF($A422="",NA(),IF($C422="Strategy",2+$F422*0.023,NA()))</f>
      </c>
      <c r="K422">
        <f>IF($A422="",NA(),IF($C422="Deckbuilder",$B422,NA()))</f>
      </c>
      <c r="L422">
        <f>IF($A422="",NA(),IF($C422="Deckbuilder",3+$F422*0.023,NA()))</f>
      </c>
      <c r="M422">
        <f>IF($A422="",NA(),IF($C422="Traditional",$B422,NA()))</f>
      </c>
      <c r="N422">
        <f>IF($A422="",NA(),IF($C422="Traditional",4+$F422*0.023,NA()))</f>
      </c>
      <c r="O422">
        <f>IF($A422="","",$D422+ROW()/1000000)</f>
      </c>
      <c r="P422" t="str">
        <f>IF(OR($A422="",INDEX(games!$H:$H,ROW())=""),"",INDEX(games!$H:$H,ROW()))</f>
      </c>
      <c r="Q422">
        <f>IF(OR($A422="",$P422&lt;&gt;"Yes"),"",$D422+ROW()/1000000)</f>
      </c>
      <c r="T422">
        <f>IF($Y422="","",INDEX($B$2:$B$1500,$Y422))</f>
      </c>
      <c r="U422">
        <f>IF($Z422="","",INDEX($B$2:$B$1500,$Z422))</f>
      </c>
      <c r="V422">
        <f>IF(OR($T422="",$U422=""),"",$U422-$T422)</f>
      </c>
      <c r="W422" t="str">
        <f>IF(TRIM(INDEX(connections!$A:$A,ROW()))="","",TRIM(INDEX(connections!$A:$A,ROW())))</f>
      </c>
      <c r="X422" t="str">
        <f>IF($W422="","",TRIM(INDEX(connections!$B:$B,ROW())))</f>
      </c>
      <c r="Y422">
        <f>IF($W422="","",IFERROR(MATCH($W422,$A$2:$A$1500,0),""))</f>
      </c>
      <c r="Z422">
        <f>IF($X422="","",IFERROR(MATCH($X422,$A$2:$A$1500,0),""))</f>
      </c>
      <c r="AA422" t="str">
        <f>IF($Y422="","",INDEX($P$2:$P$1500,$Y422))</f>
      </c>
      <c r="AB422" t="str">
        <f>IF($Z422="","",INDEX($P$2:$P$1500,$Z422))</f>
      </c>
      <c r="AC422">
        <f>IF(AND($AA422="Yes",$AB422="Yes"),1,"")</f>
      </c>
      <c r="AD422">
        <f>IF(OR($Y422="",$Z422=""),"",IF(INDEX($C$2:$C$1500,$Y422)=INDEX($C$2:$C$1500,$Z422),0,1))</f>
      </c>
      <c r="AE422">
        <f>IF($AC422&lt;&gt;1,"",IF(AND(INDEX($AG$2:$AG$1500,$Y422)=1,INDEX($AG$2:$AG$1500,$Z422)=1),1,""))</f>
      </c>
      <c r="AG422">
        <f>IF($A422="","",COUNTIFS($W$2:$W$2500,$A422,$AB$2:$AB$2500,"Yes")+COUNTIFS($X$2:$X$2500,$A422,$AA$2:$AA$2500,"Yes"))</f>
      </c>
      <c r="AH422" t="str">
        <f>IF(OR($P422&lt;&gt;"Yes",N($AG422)=0),"",IF(AND($AG422=1,COUNTIFS($W$2:$W$2500,$A422,$AE$2:$AE$2500,1)+COUNTIFS($X$2:$X$2500,$A422,$AE$2:$AE$2500,1)&gt;0),"","Yes"))</f>
      </c>
      <c r="AI422">
        <f>IF($AH422="Yes",$AG422,"")</f>
      </c>
      <c r="AJ422">
        <f>IF($AI422="","",$AI422+ROW()/1000000)</f>
      </c>
      <c r="AK422">
        <f>IF(OR($A422="",$P422="Yes",N($AG422)=0),"",$AG422+ROW()/1000000)</f>
      </c>
      <c r="AL422" t="str">
        <f>IF($A422="","",INDEX(games!$J:$J,ROW())&amp;"")</f>
      </c>
    </row>
    <row r="423">
      <c r="A423" t="str">
        <f>IF(TRIM(INDEX(games!$A:$A,ROW()))="","",TRIM(INDEX(games!$A:$A,ROW())))</f>
      </c>
      <c r="B423">
        <f>IF(OR($A423="",INDEX(games!$B:$B,ROW())=""),"",INDEX(games!$B:$B,ROW()))</f>
      </c>
      <c r="C423" t="str">
        <f>IF(OR($A423="",INDEX(games!$C:$C,ROW())=""),"",INDEX(games!$C:$C,ROW()))</f>
      </c>
      <c r="D423">
        <f>IF($A423="","",COUNTIF($W$2:$W$2500,$A423)+COUNTIF($X$2:$X$2500,$A423))</f>
      </c>
      <c r="E423">
        <f>IF($A423="","",IFERROR(MATCH($C423,$R$2:$R$5,0),0))</f>
      </c>
      <c r="F423">
        <f>IF($A423="","",MOD(ROW(),34))</f>
      </c>
      <c r="G423">
        <f>IF($A423="",NA(),IF($C423="Action",$B423,NA()))</f>
      </c>
      <c r="H423">
        <f>IF($A423="",NA(),IF($C423="Action",1+$F423*0.023,NA()))</f>
      </c>
      <c r="I423">
        <f>IF($A423="",NA(),IF($C423="Strategy",$B423,NA()))</f>
      </c>
      <c r="J423">
        <f>IF($A423="",NA(),IF($C423="Strategy",2+$F423*0.023,NA()))</f>
      </c>
      <c r="K423">
        <f>IF($A423="",NA(),IF($C423="Deckbuilder",$B423,NA()))</f>
      </c>
      <c r="L423">
        <f>IF($A423="",NA(),IF($C423="Deckbuilder",3+$F423*0.023,NA()))</f>
      </c>
      <c r="M423">
        <f>IF($A423="",NA(),IF($C423="Traditional",$B423,NA()))</f>
      </c>
      <c r="N423">
        <f>IF($A423="",NA(),IF($C423="Traditional",4+$F423*0.023,NA()))</f>
      </c>
      <c r="O423">
        <f>IF($A423="","",$D423+ROW()/1000000)</f>
      </c>
      <c r="P423" t="str">
        <f>IF(OR($A423="",INDEX(games!$H:$H,ROW())=""),"",INDEX(games!$H:$H,ROW()))</f>
      </c>
      <c r="Q423">
        <f>IF(OR($A423="",$P423&lt;&gt;"Yes"),"",$D423+ROW()/1000000)</f>
      </c>
      <c r="T423">
        <f>IF($Y423="","",INDEX($B$2:$B$1500,$Y423))</f>
      </c>
      <c r="U423">
        <f>IF($Z423="","",INDEX($B$2:$B$1500,$Z423))</f>
      </c>
      <c r="V423">
        <f>IF(OR($T423="",$U423=""),"",$U423-$T423)</f>
      </c>
      <c r="W423" t="str">
        <f>IF(TRIM(INDEX(connections!$A:$A,ROW()))="","",TRIM(INDEX(connections!$A:$A,ROW())))</f>
      </c>
      <c r="X423" t="str">
        <f>IF($W423="","",TRIM(INDEX(connections!$B:$B,ROW())))</f>
      </c>
      <c r="Y423">
        <f>IF($W423="","",IFERROR(MATCH($W423,$A$2:$A$1500,0),""))</f>
      </c>
      <c r="Z423">
        <f>IF($X423="","",IFERROR(MATCH($X423,$A$2:$A$1500,0),""))</f>
      </c>
      <c r="AA423" t="str">
        <f>IF($Y423="","",INDEX($P$2:$P$1500,$Y423))</f>
      </c>
      <c r="AB423" t="str">
        <f>IF($Z423="","",INDEX($P$2:$P$1500,$Z423))</f>
      </c>
      <c r="AC423">
        <f>IF(AND($AA423="Yes",$AB423="Yes"),1,"")</f>
      </c>
      <c r="AD423">
        <f>IF(OR($Y423="",$Z423=""),"",IF(INDEX($C$2:$C$1500,$Y423)=INDEX($C$2:$C$1500,$Z423),0,1))</f>
      </c>
      <c r="AE423">
        <f>IF($AC423&lt;&gt;1,"",IF(AND(INDEX($AG$2:$AG$1500,$Y423)=1,INDEX($AG$2:$AG$1500,$Z423)=1),1,""))</f>
      </c>
      <c r="AG423">
        <f>IF($A423="","",COUNTIFS($W$2:$W$2500,$A423,$AB$2:$AB$2500,"Yes")+COUNTIFS($X$2:$X$2500,$A423,$AA$2:$AA$2500,"Yes"))</f>
      </c>
      <c r="AH423" t="str">
        <f>IF(OR($P423&lt;&gt;"Yes",N($AG423)=0),"",IF(AND($AG423=1,COUNTIFS($W$2:$W$2500,$A423,$AE$2:$AE$2500,1)+COUNTIFS($X$2:$X$2500,$A423,$AE$2:$AE$2500,1)&gt;0),"","Yes"))</f>
      </c>
      <c r="AI423">
        <f>IF($AH423="Yes",$AG423,"")</f>
      </c>
      <c r="AJ423">
        <f>IF($AI423="","",$AI423+ROW()/1000000)</f>
      </c>
      <c r="AK423">
        <f>IF(OR($A423="",$P423="Yes",N($AG423)=0),"",$AG423+ROW()/1000000)</f>
      </c>
      <c r="AL423" t="str">
        <f>IF($A423="","",INDEX(games!$J:$J,ROW())&amp;"")</f>
      </c>
    </row>
    <row r="424">
      <c r="A424" t="str">
        <f>IF(TRIM(INDEX(games!$A:$A,ROW()))="","",TRIM(INDEX(games!$A:$A,ROW())))</f>
      </c>
      <c r="B424">
        <f>IF(OR($A424="",INDEX(games!$B:$B,ROW())=""),"",INDEX(games!$B:$B,ROW()))</f>
      </c>
      <c r="C424" t="str">
        <f>IF(OR($A424="",INDEX(games!$C:$C,ROW())=""),"",INDEX(games!$C:$C,ROW()))</f>
      </c>
      <c r="D424">
        <f>IF($A424="","",COUNTIF($W$2:$W$2500,$A424)+COUNTIF($X$2:$X$2500,$A424))</f>
      </c>
      <c r="E424">
        <f>IF($A424="","",IFERROR(MATCH($C424,$R$2:$R$5,0),0))</f>
      </c>
      <c r="F424">
        <f>IF($A424="","",MOD(ROW(),34))</f>
      </c>
      <c r="G424">
        <f>IF($A424="",NA(),IF($C424="Action",$B424,NA()))</f>
      </c>
      <c r="H424">
        <f>IF($A424="",NA(),IF($C424="Action",1+$F424*0.023,NA()))</f>
      </c>
      <c r="I424">
        <f>IF($A424="",NA(),IF($C424="Strategy",$B424,NA()))</f>
      </c>
      <c r="J424">
        <f>IF($A424="",NA(),IF($C424="Strategy",2+$F424*0.023,NA()))</f>
      </c>
      <c r="K424">
        <f>IF($A424="",NA(),IF($C424="Deckbuilder",$B424,NA()))</f>
      </c>
      <c r="L424">
        <f>IF($A424="",NA(),IF($C424="Deckbuilder",3+$F424*0.023,NA()))</f>
      </c>
      <c r="M424">
        <f>IF($A424="",NA(),IF($C424="Traditional",$B424,NA()))</f>
      </c>
      <c r="N424">
        <f>IF($A424="",NA(),IF($C424="Traditional",4+$F424*0.023,NA()))</f>
      </c>
      <c r="O424">
        <f>IF($A424="","",$D424+ROW()/1000000)</f>
      </c>
      <c r="P424" t="str">
        <f>IF(OR($A424="",INDEX(games!$H:$H,ROW())=""),"",INDEX(games!$H:$H,ROW()))</f>
      </c>
      <c r="Q424">
        <f>IF(OR($A424="",$P424&lt;&gt;"Yes"),"",$D424+ROW()/1000000)</f>
      </c>
      <c r="T424">
        <f>IF($Y424="","",INDEX($B$2:$B$1500,$Y424))</f>
      </c>
      <c r="U424">
        <f>IF($Z424="","",INDEX($B$2:$B$1500,$Z424))</f>
      </c>
      <c r="V424">
        <f>IF(OR($T424="",$U424=""),"",$U424-$T424)</f>
      </c>
      <c r="W424" t="str">
        <f>IF(TRIM(INDEX(connections!$A:$A,ROW()))="","",TRIM(INDEX(connections!$A:$A,ROW())))</f>
      </c>
      <c r="X424" t="str">
        <f>IF($W424="","",TRIM(INDEX(connections!$B:$B,ROW())))</f>
      </c>
      <c r="Y424">
        <f>IF($W424="","",IFERROR(MATCH($W424,$A$2:$A$1500,0),""))</f>
      </c>
      <c r="Z424">
        <f>IF($X424="","",IFERROR(MATCH($X424,$A$2:$A$1500,0),""))</f>
      </c>
      <c r="AA424" t="str">
        <f>IF($Y424="","",INDEX($P$2:$P$1500,$Y424))</f>
      </c>
      <c r="AB424" t="str">
        <f>IF($Z424="","",INDEX($P$2:$P$1500,$Z424))</f>
      </c>
      <c r="AC424">
        <f>IF(AND($AA424="Yes",$AB424="Yes"),1,"")</f>
      </c>
      <c r="AD424">
        <f>IF(OR($Y424="",$Z424=""),"",IF(INDEX($C$2:$C$1500,$Y424)=INDEX($C$2:$C$1500,$Z424),0,1))</f>
      </c>
      <c r="AE424">
        <f>IF($AC424&lt;&gt;1,"",IF(AND(INDEX($AG$2:$AG$1500,$Y424)=1,INDEX($AG$2:$AG$1500,$Z424)=1),1,""))</f>
      </c>
      <c r="AG424">
        <f>IF($A424="","",COUNTIFS($W$2:$W$2500,$A424,$AB$2:$AB$2500,"Yes")+COUNTIFS($X$2:$X$2500,$A424,$AA$2:$AA$2500,"Yes"))</f>
      </c>
      <c r="AH424" t="str">
        <f>IF(OR($P424&lt;&gt;"Yes",N($AG424)=0),"",IF(AND($AG424=1,COUNTIFS($W$2:$W$2500,$A424,$AE$2:$AE$2500,1)+COUNTIFS($X$2:$X$2500,$A424,$AE$2:$AE$2500,1)&gt;0),"","Yes"))</f>
      </c>
      <c r="AI424">
        <f>IF($AH424="Yes",$AG424,"")</f>
      </c>
      <c r="AJ424">
        <f>IF($AI424="","",$AI424+ROW()/1000000)</f>
      </c>
      <c r="AK424">
        <f>IF(OR($A424="",$P424="Yes",N($AG424)=0),"",$AG424+ROW()/1000000)</f>
      </c>
      <c r="AL424" t="str">
        <f>IF($A424="","",INDEX(games!$J:$J,ROW())&amp;"")</f>
      </c>
    </row>
    <row r="425">
      <c r="A425" t="str">
        <f>IF(TRIM(INDEX(games!$A:$A,ROW()))="","",TRIM(INDEX(games!$A:$A,ROW())))</f>
      </c>
      <c r="B425">
        <f>IF(OR($A425="",INDEX(games!$B:$B,ROW())=""),"",INDEX(games!$B:$B,ROW()))</f>
      </c>
      <c r="C425" t="str">
        <f>IF(OR($A425="",INDEX(games!$C:$C,ROW())=""),"",INDEX(games!$C:$C,ROW()))</f>
      </c>
      <c r="D425">
        <f>IF($A425="","",COUNTIF($W$2:$W$2500,$A425)+COUNTIF($X$2:$X$2500,$A425))</f>
      </c>
      <c r="E425">
        <f>IF($A425="","",IFERROR(MATCH($C425,$R$2:$R$5,0),0))</f>
      </c>
      <c r="F425">
        <f>IF($A425="","",MOD(ROW(),34))</f>
      </c>
      <c r="G425">
        <f>IF($A425="",NA(),IF($C425="Action",$B425,NA()))</f>
      </c>
      <c r="H425">
        <f>IF($A425="",NA(),IF($C425="Action",1+$F425*0.023,NA()))</f>
      </c>
      <c r="I425">
        <f>IF($A425="",NA(),IF($C425="Strategy",$B425,NA()))</f>
      </c>
      <c r="J425">
        <f>IF($A425="",NA(),IF($C425="Strategy",2+$F425*0.023,NA()))</f>
      </c>
      <c r="K425">
        <f>IF($A425="",NA(),IF($C425="Deckbuilder",$B425,NA()))</f>
      </c>
      <c r="L425">
        <f>IF($A425="",NA(),IF($C425="Deckbuilder",3+$F425*0.023,NA()))</f>
      </c>
      <c r="M425">
        <f>IF($A425="",NA(),IF($C425="Traditional",$B425,NA()))</f>
      </c>
      <c r="N425">
        <f>IF($A425="",NA(),IF($C425="Traditional",4+$F425*0.023,NA()))</f>
      </c>
      <c r="O425">
        <f>IF($A425="","",$D425+ROW()/1000000)</f>
      </c>
      <c r="P425" t="str">
        <f>IF(OR($A425="",INDEX(games!$H:$H,ROW())=""),"",INDEX(games!$H:$H,ROW()))</f>
      </c>
      <c r="Q425">
        <f>IF(OR($A425="",$P425&lt;&gt;"Yes"),"",$D425+ROW()/1000000)</f>
      </c>
      <c r="T425">
        <f>IF($Y425="","",INDEX($B$2:$B$1500,$Y425))</f>
      </c>
      <c r="U425">
        <f>IF($Z425="","",INDEX($B$2:$B$1500,$Z425))</f>
      </c>
      <c r="V425">
        <f>IF(OR($T425="",$U425=""),"",$U425-$T425)</f>
      </c>
      <c r="W425" t="str">
        <f>IF(TRIM(INDEX(connections!$A:$A,ROW()))="","",TRIM(INDEX(connections!$A:$A,ROW())))</f>
      </c>
      <c r="X425" t="str">
        <f>IF($W425="","",TRIM(INDEX(connections!$B:$B,ROW())))</f>
      </c>
      <c r="Y425">
        <f>IF($W425="","",IFERROR(MATCH($W425,$A$2:$A$1500,0),""))</f>
      </c>
      <c r="Z425">
        <f>IF($X425="","",IFERROR(MATCH($X425,$A$2:$A$1500,0),""))</f>
      </c>
      <c r="AA425" t="str">
        <f>IF($Y425="","",INDEX($P$2:$P$1500,$Y425))</f>
      </c>
      <c r="AB425" t="str">
        <f>IF($Z425="","",INDEX($P$2:$P$1500,$Z425))</f>
      </c>
      <c r="AC425">
        <f>IF(AND($AA425="Yes",$AB425="Yes"),1,"")</f>
      </c>
      <c r="AD425">
        <f>IF(OR($Y425="",$Z425=""),"",IF(INDEX($C$2:$C$1500,$Y425)=INDEX($C$2:$C$1500,$Z425),0,1))</f>
      </c>
      <c r="AE425">
        <f>IF($AC425&lt;&gt;1,"",IF(AND(INDEX($AG$2:$AG$1500,$Y425)=1,INDEX($AG$2:$AG$1500,$Z425)=1),1,""))</f>
      </c>
      <c r="AG425">
        <f>IF($A425="","",COUNTIFS($W$2:$W$2500,$A425,$AB$2:$AB$2500,"Yes")+COUNTIFS($X$2:$X$2500,$A425,$AA$2:$AA$2500,"Yes"))</f>
      </c>
      <c r="AH425" t="str">
        <f>IF(OR($P425&lt;&gt;"Yes",N($AG425)=0),"",IF(AND($AG425=1,COUNTIFS($W$2:$W$2500,$A425,$AE$2:$AE$2500,1)+COUNTIFS($X$2:$X$2500,$A425,$AE$2:$AE$2500,1)&gt;0),"","Yes"))</f>
      </c>
      <c r="AI425">
        <f>IF($AH425="Yes",$AG425,"")</f>
      </c>
      <c r="AJ425">
        <f>IF($AI425="","",$AI425+ROW()/1000000)</f>
      </c>
      <c r="AK425">
        <f>IF(OR($A425="",$P425="Yes",N($AG425)=0),"",$AG425+ROW()/1000000)</f>
      </c>
      <c r="AL425" t="str">
        <f>IF($A425="","",INDEX(games!$J:$J,ROW())&amp;"")</f>
      </c>
    </row>
    <row r="426">
      <c r="A426" t="str">
        <f>IF(TRIM(INDEX(games!$A:$A,ROW()))="","",TRIM(INDEX(games!$A:$A,ROW())))</f>
      </c>
      <c r="B426">
        <f>IF(OR($A426="",INDEX(games!$B:$B,ROW())=""),"",INDEX(games!$B:$B,ROW()))</f>
      </c>
      <c r="C426" t="str">
        <f>IF(OR($A426="",INDEX(games!$C:$C,ROW())=""),"",INDEX(games!$C:$C,ROW()))</f>
      </c>
      <c r="D426">
        <f>IF($A426="","",COUNTIF($W$2:$W$2500,$A426)+COUNTIF($X$2:$X$2500,$A426))</f>
      </c>
      <c r="E426">
        <f>IF($A426="","",IFERROR(MATCH($C426,$R$2:$R$5,0),0))</f>
      </c>
      <c r="F426">
        <f>IF($A426="","",MOD(ROW(),34))</f>
      </c>
      <c r="G426">
        <f>IF($A426="",NA(),IF($C426="Action",$B426,NA()))</f>
      </c>
      <c r="H426">
        <f>IF($A426="",NA(),IF($C426="Action",1+$F426*0.023,NA()))</f>
      </c>
      <c r="I426">
        <f>IF($A426="",NA(),IF($C426="Strategy",$B426,NA()))</f>
      </c>
      <c r="J426">
        <f>IF($A426="",NA(),IF($C426="Strategy",2+$F426*0.023,NA()))</f>
      </c>
      <c r="K426">
        <f>IF($A426="",NA(),IF($C426="Deckbuilder",$B426,NA()))</f>
      </c>
      <c r="L426">
        <f>IF($A426="",NA(),IF($C426="Deckbuilder",3+$F426*0.023,NA()))</f>
      </c>
      <c r="M426">
        <f>IF($A426="",NA(),IF($C426="Traditional",$B426,NA()))</f>
      </c>
      <c r="N426">
        <f>IF($A426="",NA(),IF($C426="Traditional",4+$F426*0.023,NA()))</f>
      </c>
      <c r="O426">
        <f>IF($A426="","",$D426+ROW()/1000000)</f>
      </c>
      <c r="P426" t="str">
        <f>IF(OR($A426="",INDEX(games!$H:$H,ROW())=""),"",INDEX(games!$H:$H,ROW()))</f>
      </c>
      <c r="Q426">
        <f>IF(OR($A426="",$P426&lt;&gt;"Yes"),"",$D426+ROW()/1000000)</f>
      </c>
      <c r="T426">
        <f>IF($Y426="","",INDEX($B$2:$B$1500,$Y426))</f>
      </c>
      <c r="U426">
        <f>IF($Z426="","",INDEX($B$2:$B$1500,$Z426))</f>
      </c>
      <c r="V426">
        <f>IF(OR($T426="",$U426=""),"",$U426-$T426)</f>
      </c>
      <c r="W426" t="str">
        <f>IF(TRIM(INDEX(connections!$A:$A,ROW()))="","",TRIM(INDEX(connections!$A:$A,ROW())))</f>
      </c>
      <c r="X426" t="str">
        <f>IF($W426="","",TRIM(INDEX(connections!$B:$B,ROW())))</f>
      </c>
      <c r="Y426">
        <f>IF($W426="","",IFERROR(MATCH($W426,$A$2:$A$1500,0),""))</f>
      </c>
      <c r="Z426">
        <f>IF($X426="","",IFERROR(MATCH($X426,$A$2:$A$1500,0),""))</f>
      </c>
      <c r="AA426" t="str">
        <f>IF($Y426="","",INDEX($P$2:$P$1500,$Y426))</f>
      </c>
      <c r="AB426" t="str">
        <f>IF($Z426="","",INDEX($P$2:$P$1500,$Z426))</f>
      </c>
      <c r="AC426">
        <f>IF(AND($AA426="Yes",$AB426="Yes"),1,"")</f>
      </c>
      <c r="AD426">
        <f>IF(OR($Y426="",$Z426=""),"",IF(INDEX($C$2:$C$1500,$Y426)=INDEX($C$2:$C$1500,$Z426),0,1))</f>
      </c>
      <c r="AE426">
        <f>IF($AC426&lt;&gt;1,"",IF(AND(INDEX($AG$2:$AG$1500,$Y426)=1,INDEX($AG$2:$AG$1500,$Z426)=1),1,""))</f>
      </c>
      <c r="AG426">
        <f>IF($A426="","",COUNTIFS($W$2:$W$2500,$A426,$AB$2:$AB$2500,"Yes")+COUNTIFS($X$2:$X$2500,$A426,$AA$2:$AA$2500,"Yes"))</f>
      </c>
      <c r="AH426" t="str">
        <f>IF(OR($P426&lt;&gt;"Yes",N($AG426)=0),"",IF(AND($AG426=1,COUNTIFS($W$2:$W$2500,$A426,$AE$2:$AE$2500,1)+COUNTIFS($X$2:$X$2500,$A426,$AE$2:$AE$2500,1)&gt;0),"","Yes"))</f>
      </c>
      <c r="AI426">
        <f>IF($AH426="Yes",$AG426,"")</f>
      </c>
      <c r="AJ426">
        <f>IF($AI426="","",$AI426+ROW()/1000000)</f>
      </c>
      <c r="AK426">
        <f>IF(OR($A426="",$P426="Yes",N($AG426)=0),"",$AG426+ROW()/1000000)</f>
      </c>
      <c r="AL426" t="str">
        <f>IF($A426="","",INDEX(games!$J:$J,ROW())&amp;"")</f>
      </c>
    </row>
    <row r="427">
      <c r="A427" t="str">
        <f>IF(TRIM(INDEX(games!$A:$A,ROW()))="","",TRIM(INDEX(games!$A:$A,ROW())))</f>
      </c>
      <c r="B427">
        <f>IF(OR($A427="",INDEX(games!$B:$B,ROW())=""),"",INDEX(games!$B:$B,ROW()))</f>
      </c>
      <c r="C427" t="str">
        <f>IF(OR($A427="",INDEX(games!$C:$C,ROW())=""),"",INDEX(games!$C:$C,ROW()))</f>
      </c>
      <c r="D427">
        <f>IF($A427="","",COUNTIF($W$2:$W$2500,$A427)+COUNTIF($X$2:$X$2500,$A427))</f>
      </c>
      <c r="E427">
        <f>IF($A427="","",IFERROR(MATCH($C427,$R$2:$R$5,0),0))</f>
      </c>
      <c r="F427">
        <f>IF($A427="","",MOD(ROW(),34))</f>
      </c>
      <c r="G427">
        <f>IF($A427="",NA(),IF($C427="Action",$B427,NA()))</f>
      </c>
      <c r="H427">
        <f>IF($A427="",NA(),IF($C427="Action",1+$F427*0.023,NA()))</f>
      </c>
      <c r="I427">
        <f>IF($A427="",NA(),IF($C427="Strategy",$B427,NA()))</f>
      </c>
      <c r="J427">
        <f>IF($A427="",NA(),IF($C427="Strategy",2+$F427*0.023,NA()))</f>
      </c>
      <c r="K427">
        <f>IF($A427="",NA(),IF($C427="Deckbuilder",$B427,NA()))</f>
      </c>
      <c r="L427">
        <f>IF($A427="",NA(),IF($C427="Deckbuilder",3+$F427*0.023,NA()))</f>
      </c>
      <c r="M427">
        <f>IF($A427="",NA(),IF($C427="Traditional",$B427,NA()))</f>
      </c>
      <c r="N427">
        <f>IF($A427="",NA(),IF($C427="Traditional",4+$F427*0.023,NA()))</f>
      </c>
      <c r="O427">
        <f>IF($A427="","",$D427+ROW()/1000000)</f>
      </c>
      <c r="P427" t="str">
        <f>IF(OR($A427="",INDEX(games!$H:$H,ROW())=""),"",INDEX(games!$H:$H,ROW()))</f>
      </c>
      <c r="Q427">
        <f>IF(OR($A427="",$P427&lt;&gt;"Yes"),"",$D427+ROW()/1000000)</f>
      </c>
      <c r="T427">
        <f>IF($Y427="","",INDEX($B$2:$B$1500,$Y427))</f>
      </c>
      <c r="U427">
        <f>IF($Z427="","",INDEX($B$2:$B$1500,$Z427))</f>
      </c>
      <c r="V427">
        <f>IF(OR($T427="",$U427=""),"",$U427-$T427)</f>
      </c>
      <c r="W427" t="str">
        <f>IF(TRIM(INDEX(connections!$A:$A,ROW()))="","",TRIM(INDEX(connections!$A:$A,ROW())))</f>
      </c>
      <c r="X427" t="str">
        <f>IF($W427="","",TRIM(INDEX(connections!$B:$B,ROW())))</f>
      </c>
      <c r="Y427">
        <f>IF($W427="","",IFERROR(MATCH($W427,$A$2:$A$1500,0),""))</f>
      </c>
      <c r="Z427">
        <f>IF($X427="","",IFERROR(MATCH($X427,$A$2:$A$1500,0),""))</f>
      </c>
      <c r="AA427" t="str">
        <f>IF($Y427="","",INDEX($P$2:$P$1500,$Y427))</f>
      </c>
      <c r="AB427" t="str">
        <f>IF($Z427="","",INDEX($P$2:$P$1500,$Z427))</f>
      </c>
      <c r="AC427">
        <f>IF(AND($AA427="Yes",$AB427="Yes"),1,"")</f>
      </c>
      <c r="AD427">
        <f>IF(OR($Y427="",$Z427=""),"",IF(INDEX($C$2:$C$1500,$Y427)=INDEX($C$2:$C$1500,$Z427),0,1))</f>
      </c>
      <c r="AE427">
        <f>IF($AC427&lt;&gt;1,"",IF(AND(INDEX($AG$2:$AG$1500,$Y427)=1,INDEX($AG$2:$AG$1500,$Z427)=1),1,""))</f>
      </c>
      <c r="AG427">
        <f>IF($A427="","",COUNTIFS($W$2:$W$2500,$A427,$AB$2:$AB$2500,"Yes")+COUNTIFS($X$2:$X$2500,$A427,$AA$2:$AA$2500,"Yes"))</f>
      </c>
      <c r="AH427" t="str">
        <f>IF(OR($P427&lt;&gt;"Yes",N($AG427)=0),"",IF(AND($AG427=1,COUNTIFS($W$2:$W$2500,$A427,$AE$2:$AE$2500,1)+COUNTIFS($X$2:$X$2500,$A427,$AE$2:$AE$2500,1)&gt;0),"","Yes"))</f>
      </c>
      <c r="AI427">
        <f>IF($AH427="Yes",$AG427,"")</f>
      </c>
      <c r="AJ427">
        <f>IF($AI427="","",$AI427+ROW()/1000000)</f>
      </c>
      <c r="AK427">
        <f>IF(OR($A427="",$P427="Yes",N($AG427)=0),"",$AG427+ROW()/1000000)</f>
      </c>
      <c r="AL427" t="str">
        <f>IF($A427="","",INDEX(games!$J:$J,ROW())&amp;"")</f>
      </c>
    </row>
    <row r="428">
      <c r="A428" t="str">
        <f>IF(TRIM(INDEX(games!$A:$A,ROW()))="","",TRIM(INDEX(games!$A:$A,ROW())))</f>
      </c>
      <c r="B428">
        <f>IF(OR($A428="",INDEX(games!$B:$B,ROW())=""),"",INDEX(games!$B:$B,ROW()))</f>
      </c>
      <c r="C428" t="str">
        <f>IF(OR($A428="",INDEX(games!$C:$C,ROW())=""),"",INDEX(games!$C:$C,ROW()))</f>
      </c>
      <c r="D428">
        <f>IF($A428="","",COUNTIF($W$2:$W$2500,$A428)+COUNTIF($X$2:$X$2500,$A428))</f>
      </c>
      <c r="E428">
        <f>IF($A428="","",IFERROR(MATCH($C428,$R$2:$R$5,0),0))</f>
      </c>
      <c r="F428">
        <f>IF($A428="","",MOD(ROW(),34))</f>
      </c>
      <c r="G428">
        <f>IF($A428="",NA(),IF($C428="Action",$B428,NA()))</f>
      </c>
      <c r="H428">
        <f>IF($A428="",NA(),IF($C428="Action",1+$F428*0.023,NA()))</f>
      </c>
      <c r="I428">
        <f>IF($A428="",NA(),IF($C428="Strategy",$B428,NA()))</f>
      </c>
      <c r="J428">
        <f>IF($A428="",NA(),IF($C428="Strategy",2+$F428*0.023,NA()))</f>
      </c>
      <c r="K428">
        <f>IF($A428="",NA(),IF($C428="Deckbuilder",$B428,NA()))</f>
      </c>
      <c r="L428">
        <f>IF($A428="",NA(),IF($C428="Deckbuilder",3+$F428*0.023,NA()))</f>
      </c>
      <c r="M428">
        <f>IF($A428="",NA(),IF($C428="Traditional",$B428,NA()))</f>
      </c>
      <c r="N428">
        <f>IF($A428="",NA(),IF($C428="Traditional",4+$F428*0.023,NA()))</f>
      </c>
      <c r="O428">
        <f>IF($A428="","",$D428+ROW()/1000000)</f>
      </c>
      <c r="P428" t="str">
        <f>IF(OR($A428="",INDEX(games!$H:$H,ROW())=""),"",INDEX(games!$H:$H,ROW()))</f>
      </c>
      <c r="Q428">
        <f>IF(OR($A428="",$P428&lt;&gt;"Yes"),"",$D428+ROW()/1000000)</f>
      </c>
      <c r="T428">
        <f>IF($Y428="","",INDEX($B$2:$B$1500,$Y428))</f>
      </c>
      <c r="U428">
        <f>IF($Z428="","",INDEX($B$2:$B$1500,$Z428))</f>
      </c>
      <c r="V428">
        <f>IF(OR($T428="",$U428=""),"",$U428-$T428)</f>
      </c>
      <c r="W428" t="str">
        <f>IF(TRIM(INDEX(connections!$A:$A,ROW()))="","",TRIM(INDEX(connections!$A:$A,ROW())))</f>
      </c>
      <c r="X428" t="str">
        <f>IF($W428="","",TRIM(INDEX(connections!$B:$B,ROW())))</f>
      </c>
      <c r="Y428">
        <f>IF($W428="","",IFERROR(MATCH($W428,$A$2:$A$1500,0),""))</f>
      </c>
      <c r="Z428">
        <f>IF($X428="","",IFERROR(MATCH($X428,$A$2:$A$1500,0),""))</f>
      </c>
      <c r="AA428" t="str">
        <f>IF($Y428="","",INDEX($P$2:$P$1500,$Y428))</f>
      </c>
      <c r="AB428" t="str">
        <f>IF($Z428="","",INDEX($P$2:$P$1500,$Z428))</f>
      </c>
      <c r="AC428">
        <f>IF(AND($AA428="Yes",$AB428="Yes"),1,"")</f>
      </c>
      <c r="AD428">
        <f>IF(OR($Y428="",$Z428=""),"",IF(INDEX($C$2:$C$1500,$Y428)=INDEX($C$2:$C$1500,$Z428),0,1))</f>
      </c>
      <c r="AE428">
        <f>IF($AC428&lt;&gt;1,"",IF(AND(INDEX($AG$2:$AG$1500,$Y428)=1,INDEX($AG$2:$AG$1500,$Z428)=1),1,""))</f>
      </c>
      <c r="AG428">
        <f>IF($A428="","",COUNTIFS($W$2:$W$2500,$A428,$AB$2:$AB$2500,"Yes")+COUNTIFS($X$2:$X$2500,$A428,$AA$2:$AA$2500,"Yes"))</f>
      </c>
      <c r="AH428" t="str">
        <f>IF(OR($P428&lt;&gt;"Yes",N($AG428)=0),"",IF(AND($AG428=1,COUNTIFS($W$2:$W$2500,$A428,$AE$2:$AE$2500,1)+COUNTIFS($X$2:$X$2500,$A428,$AE$2:$AE$2500,1)&gt;0),"","Yes"))</f>
      </c>
      <c r="AI428">
        <f>IF($AH428="Yes",$AG428,"")</f>
      </c>
      <c r="AJ428">
        <f>IF($AI428="","",$AI428+ROW()/1000000)</f>
      </c>
      <c r="AK428">
        <f>IF(OR($A428="",$P428="Yes",N($AG428)=0),"",$AG428+ROW()/1000000)</f>
      </c>
      <c r="AL428" t="str">
        <f>IF($A428="","",INDEX(games!$J:$J,ROW())&amp;"")</f>
      </c>
    </row>
    <row r="429">
      <c r="A429" t="str">
        <f>IF(TRIM(INDEX(games!$A:$A,ROW()))="","",TRIM(INDEX(games!$A:$A,ROW())))</f>
      </c>
      <c r="B429">
        <f>IF(OR($A429="",INDEX(games!$B:$B,ROW())=""),"",INDEX(games!$B:$B,ROW()))</f>
      </c>
      <c r="C429" t="str">
        <f>IF(OR($A429="",INDEX(games!$C:$C,ROW())=""),"",INDEX(games!$C:$C,ROW()))</f>
      </c>
      <c r="D429">
        <f>IF($A429="","",COUNTIF($W$2:$W$2500,$A429)+COUNTIF($X$2:$X$2500,$A429))</f>
      </c>
      <c r="E429">
        <f>IF($A429="","",IFERROR(MATCH($C429,$R$2:$R$5,0),0))</f>
      </c>
      <c r="F429">
        <f>IF($A429="","",MOD(ROW(),34))</f>
      </c>
      <c r="G429">
        <f>IF($A429="",NA(),IF($C429="Action",$B429,NA()))</f>
      </c>
      <c r="H429">
        <f>IF($A429="",NA(),IF($C429="Action",1+$F429*0.023,NA()))</f>
      </c>
      <c r="I429">
        <f>IF($A429="",NA(),IF($C429="Strategy",$B429,NA()))</f>
      </c>
      <c r="J429">
        <f>IF($A429="",NA(),IF($C429="Strategy",2+$F429*0.023,NA()))</f>
      </c>
      <c r="K429">
        <f>IF($A429="",NA(),IF($C429="Deckbuilder",$B429,NA()))</f>
      </c>
      <c r="L429">
        <f>IF($A429="",NA(),IF($C429="Deckbuilder",3+$F429*0.023,NA()))</f>
      </c>
      <c r="M429">
        <f>IF($A429="",NA(),IF($C429="Traditional",$B429,NA()))</f>
      </c>
      <c r="N429">
        <f>IF($A429="",NA(),IF($C429="Traditional",4+$F429*0.023,NA()))</f>
      </c>
      <c r="O429">
        <f>IF($A429="","",$D429+ROW()/1000000)</f>
      </c>
      <c r="P429" t="str">
        <f>IF(OR($A429="",INDEX(games!$H:$H,ROW())=""),"",INDEX(games!$H:$H,ROW()))</f>
      </c>
      <c r="Q429">
        <f>IF(OR($A429="",$P429&lt;&gt;"Yes"),"",$D429+ROW()/1000000)</f>
      </c>
      <c r="T429">
        <f>IF($Y429="","",INDEX($B$2:$B$1500,$Y429))</f>
      </c>
      <c r="U429">
        <f>IF($Z429="","",INDEX($B$2:$B$1500,$Z429))</f>
      </c>
      <c r="V429">
        <f>IF(OR($T429="",$U429=""),"",$U429-$T429)</f>
      </c>
      <c r="W429" t="str">
        <f>IF(TRIM(INDEX(connections!$A:$A,ROW()))="","",TRIM(INDEX(connections!$A:$A,ROW())))</f>
      </c>
      <c r="X429" t="str">
        <f>IF($W429="","",TRIM(INDEX(connections!$B:$B,ROW())))</f>
      </c>
      <c r="Y429">
        <f>IF($W429="","",IFERROR(MATCH($W429,$A$2:$A$1500,0),""))</f>
      </c>
      <c r="Z429">
        <f>IF($X429="","",IFERROR(MATCH($X429,$A$2:$A$1500,0),""))</f>
      </c>
      <c r="AA429" t="str">
        <f>IF($Y429="","",INDEX($P$2:$P$1500,$Y429))</f>
      </c>
      <c r="AB429" t="str">
        <f>IF($Z429="","",INDEX($P$2:$P$1500,$Z429))</f>
      </c>
      <c r="AC429">
        <f>IF(AND($AA429="Yes",$AB429="Yes"),1,"")</f>
      </c>
      <c r="AD429">
        <f>IF(OR($Y429="",$Z429=""),"",IF(INDEX($C$2:$C$1500,$Y429)=INDEX($C$2:$C$1500,$Z429),0,1))</f>
      </c>
      <c r="AE429">
        <f>IF($AC429&lt;&gt;1,"",IF(AND(INDEX($AG$2:$AG$1500,$Y429)=1,INDEX($AG$2:$AG$1500,$Z429)=1),1,""))</f>
      </c>
      <c r="AG429">
        <f>IF($A429="","",COUNTIFS($W$2:$W$2500,$A429,$AB$2:$AB$2500,"Yes")+COUNTIFS($X$2:$X$2500,$A429,$AA$2:$AA$2500,"Yes"))</f>
      </c>
      <c r="AH429" t="str">
        <f>IF(OR($P429&lt;&gt;"Yes",N($AG429)=0),"",IF(AND($AG429=1,COUNTIFS($W$2:$W$2500,$A429,$AE$2:$AE$2500,1)+COUNTIFS($X$2:$X$2500,$A429,$AE$2:$AE$2500,1)&gt;0),"","Yes"))</f>
      </c>
      <c r="AI429">
        <f>IF($AH429="Yes",$AG429,"")</f>
      </c>
      <c r="AJ429">
        <f>IF($AI429="","",$AI429+ROW()/1000000)</f>
      </c>
      <c r="AK429">
        <f>IF(OR($A429="",$P429="Yes",N($AG429)=0),"",$AG429+ROW()/1000000)</f>
      </c>
      <c r="AL429" t="str">
        <f>IF($A429="","",INDEX(games!$J:$J,ROW())&amp;"")</f>
      </c>
    </row>
    <row r="430">
      <c r="A430" t="str">
        <f>IF(TRIM(INDEX(games!$A:$A,ROW()))="","",TRIM(INDEX(games!$A:$A,ROW())))</f>
      </c>
      <c r="B430">
        <f>IF(OR($A430="",INDEX(games!$B:$B,ROW())=""),"",INDEX(games!$B:$B,ROW()))</f>
      </c>
      <c r="C430" t="str">
        <f>IF(OR($A430="",INDEX(games!$C:$C,ROW())=""),"",INDEX(games!$C:$C,ROW()))</f>
      </c>
      <c r="D430">
        <f>IF($A430="","",COUNTIF($W$2:$W$2500,$A430)+COUNTIF($X$2:$X$2500,$A430))</f>
      </c>
      <c r="E430">
        <f>IF($A430="","",IFERROR(MATCH($C430,$R$2:$R$5,0),0))</f>
      </c>
      <c r="F430">
        <f>IF($A430="","",MOD(ROW(),34))</f>
      </c>
      <c r="G430">
        <f>IF($A430="",NA(),IF($C430="Action",$B430,NA()))</f>
      </c>
      <c r="H430">
        <f>IF($A430="",NA(),IF($C430="Action",1+$F430*0.023,NA()))</f>
      </c>
      <c r="I430">
        <f>IF($A430="",NA(),IF($C430="Strategy",$B430,NA()))</f>
      </c>
      <c r="J430">
        <f>IF($A430="",NA(),IF($C430="Strategy",2+$F430*0.023,NA()))</f>
      </c>
      <c r="K430">
        <f>IF($A430="",NA(),IF($C430="Deckbuilder",$B430,NA()))</f>
      </c>
      <c r="L430">
        <f>IF($A430="",NA(),IF($C430="Deckbuilder",3+$F430*0.023,NA()))</f>
      </c>
      <c r="M430">
        <f>IF($A430="",NA(),IF($C430="Traditional",$B430,NA()))</f>
      </c>
      <c r="N430">
        <f>IF($A430="",NA(),IF($C430="Traditional",4+$F430*0.023,NA()))</f>
      </c>
      <c r="O430">
        <f>IF($A430="","",$D430+ROW()/1000000)</f>
      </c>
      <c r="P430" t="str">
        <f>IF(OR($A430="",INDEX(games!$H:$H,ROW())=""),"",INDEX(games!$H:$H,ROW()))</f>
      </c>
      <c r="Q430">
        <f>IF(OR($A430="",$P430&lt;&gt;"Yes"),"",$D430+ROW()/1000000)</f>
      </c>
      <c r="T430">
        <f>IF($Y430="","",INDEX($B$2:$B$1500,$Y430))</f>
      </c>
      <c r="U430">
        <f>IF($Z430="","",INDEX($B$2:$B$1500,$Z430))</f>
      </c>
      <c r="V430">
        <f>IF(OR($T430="",$U430=""),"",$U430-$T430)</f>
      </c>
      <c r="W430" t="str">
        <f>IF(TRIM(INDEX(connections!$A:$A,ROW()))="","",TRIM(INDEX(connections!$A:$A,ROW())))</f>
      </c>
      <c r="X430" t="str">
        <f>IF($W430="","",TRIM(INDEX(connections!$B:$B,ROW())))</f>
      </c>
      <c r="Y430">
        <f>IF($W430="","",IFERROR(MATCH($W430,$A$2:$A$1500,0),""))</f>
      </c>
      <c r="Z430">
        <f>IF($X430="","",IFERROR(MATCH($X430,$A$2:$A$1500,0),""))</f>
      </c>
      <c r="AA430" t="str">
        <f>IF($Y430="","",INDEX($P$2:$P$1500,$Y430))</f>
      </c>
      <c r="AB430" t="str">
        <f>IF($Z430="","",INDEX($P$2:$P$1500,$Z430))</f>
      </c>
      <c r="AC430">
        <f>IF(AND($AA430="Yes",$AB430="Yes"),1,"")</f>
      </c>
      <c r="AD430">
        <f>IF(OR($Y430="",$Z430=""),"",IF(INDEX($C$2:$C$1500,$Y430)=INDEX($C$2:$C$1500,$Z430),0,1))</f>
      </c>
      <c r="AE430">
        <f>IF($AC430&lt;&gt;1,"",IF(AND(INDEX($AG$2:$AG$1500,$Y430)=1,INDEX($AG$2:$AG$1500,$Z430)=1),1,""))</f>
      </c>
      <c r="AG430">
        <f>IF($A430="","",COUNTIFS($W$2:$W$2500,$A430,$AB$2:$AB$2500,"Yes")+COUNTIFS($X$2:$X$2500,$A430,$AA$2:$AA$2500,"Yes"))</f>
      </c>
      <c r="AH430" t="str">
        <f>IF(OR($P430&lt;&gt;"Yes",N($AG430)=0),"",IF(AND($AG430=1,COUNTIFS($W$2:$W$2500,$A430,$AE$2:$AE$2500,1)+COUNTIFS($X$2:$X$2500,$A430,$AE$2:$AE$2500,1)&gt;0),"","Yes"))</f>
      </c>
      <c r="AI430">
        <f>IF($AH430="Yes",$AG430,"")</f>
      </c>
      <c r="AJ430">
        <f>IF($AI430="","",$AI430+ROW()/1000000)</f>
      </c>
      <c r="AK430">
        <f>IF(OR($A430="",$P430="Yes",N($AG430)=0),"",$AG430+ROW()/1000000)</f>
      </c>
      <c r="AL430" t="str">
        <f>IF($A430="","",INDEX(games!$J:$J,ROW())&amp;"")</f>
      </c>
    </row>
    <row r="431">
      <c r="A431" t="str">
        <f>IF(TRIM(INDEX(games!$A:$A,ROW()))="","",TRIM(INDEX(games!$A:$A,ROW())))</f>
      </c>
      <c r="B431">
        <f>IF(OR($A431="",INDEX(games!$B:$B,ROW())=""),"",INDEX(games!$B:$B,ROW()))</f>
      </c>
      <c r="C431" t="str">
        <f>IF(OR($A431="",INDEX(games!$C:$C,ROW())=""),"",INDEX(games!$C:$C,ROW()))</f>
      </c>
      <c r="D431">
        <f>IF($A431="","",COUNTIF($W$2:$W$2500,$A431)+COUNTIF($X$2:$X$2500,$A431))</f>
      </c>
      <c r="E431">
        <f>IF($A431="","",IFERROR(MATCH($C431,$R$2:$R$5,0),0))</f>
      </c>
      <c r="F431">
        <f>IF($A431="","",MOD(ROW(),34))</f>
      </c>
      <c r="G431">
        <f>IF($A431="",NA(),IF($C431="Action",$B431,NA()))</f>
      </c>
      <c r="H431">
        <f>IF($A431="",NA(),IF($C431="Action",1+$F431*0.023,NA()))</f>
      </c>
      <c r="I431">
        <f>IF($A431="",NA(),IF($C431="Strategy",$B431,NA()))</f>
      </c>
      <c r="J431">
        <f>IF($A431="",NA(),IF($C431="Strategy",2+$F431*0.023,NA()))</f>
      </c>
      <c r="K431">
        <f>IF($A431="",NA(),IF($C431="Deckbuilder",$B431,NA()))</f>
      </c>
      <c r="L431">
        <f>IF($A431="",NA(),IF($C431="Deckbuilder",3+$F431*0.023,NA()))</f>
      </c>
      <c r="M431">
        <f>IF($A431="",NA(),IF($C431="Traditional",$B431,NA()))</f>
      </c>
      <c r="N431">
        <f>IF($A431="",NA(),IF($C431="Traditional",4+$F431*0.023,NA()))</f>
      </c>
      <c r="O431">
        <f>IF($A431="","",$D431+ROW()/1000000)</f>
      </c>
      <c r="P431" t="str">
        <f>IF(OR($A431="",INDEX(games!$H:$H,ROW())=""),"",INDEX(games!$H:$H,ROW()))</f>
      </c>
      <c r="Q431">
        <f>IF(OR($A431="",$P431&lt;&gt;"Yes"),"",$D431+ROW()/1000000)</f>
      </c>
      <c r="T431">
        <f>IF($Y431="","",INDEX($B$2:$B$1500,$Y431))</f>
      </c>
      <c r="U431">
        <f>IF($Z431="","",INDEX($B$2:$B$1500,$Z431))</f>
      </c>
      <c r="V431">
        <f>IF(OR($T431="",$U431=""),"",$U431-$T431)</f>
      </c>
      <c r="W431" t="str">
        <f>IF(TRIM(INDEX(connections!$A:$A,ROW()))="","",TRIM(INDEX(connections!$A:$A,ROW())))</f>
      </c>
      <c r="X431" t="str">
        <f>IF($W431="","",TRIM(INDEX(connections!$B:$B,ROW())))</f>
      </c>
      <c r="Y431">
        <f>IF($W431="","",IFERROR(MATCH($W431,$A$2:$A$1500,0),""))</f>
      </c>
      <c r="Z431">
        <f>IF($X431="","",IFERROR(MATCH($X431,$A$2:$A$1500,0),""))</f>
      </c>
      <c r="AA431" t="str">
        <f>IF($Y431="","",INDEX($P$2:$P$1500,$Y431))</f>
      </c>
      <c r="AB431" t="str">
        <f>IF($Z431="","",INDEX($P$2:$P$1500,$Z431))</f>
      </c>
      <c r="AC431">
        <f>IF(AND($AA431="Yes",$AB431="Yes"),1,"")</f>
      </c>
      <c r="AD431">
        <f>IF(OR($Y431="",$Z431=""),"",IF(INDEX($C$2:$C$1500,$Y431)=INDEX($C$2:$C$1500,$Z431),0,1))</f>
      </c>
      <c r="AE431">
        <f>IF($AC431&lt;&gt;1,"",IF(AND(INDEX($AG$2:$AG$1500,$Y431)=1,INDEX($AG$2:$AG$1500,$Z431)=1),1,""))</f>
      </c>
      <c r="AG431">
        <f>IF($A431="","",COUNTIFS($W$2:$W$2500,$A431,$AB$2:$AB$2500,"Yes")+COUNTIFS($X$2:$X$2500,$A431,$AA$2:$AA$2500,"Yes"))</f>
      </c>
      <c r="AH431" t="str">
        <f>IF(OR($P431&lt;&gt;"Yes",N($AG431)=0),"",IF(AND($AG431=1,COUNTIFS($W$2:$W$2500,$A431,$AE$2:$AE$2500,1)+COUNTIFS($X$2:$X$2500,$A431,$AE$2:$AE$2500,1)&gt;0),"","Yes"))</f>
      </c>
      <c r="AI431">
        <f>IF($AH431="Yes",$AG431,"")</f>
      </c>
      <c r="AJ431">
        <f>IF($AI431="","",$AI431+ROW()/1000000)</f>
      </c>
      <c r="AK431">
        <f>IF(OR($A431="",$P431="Yes",N($AG431)=0),"",$AG431+ROW()/1000000)</f>
      </c>
      <c r="AL431" t="str">
        <f>IF($A431="","",INDEX(games!$J:$J,ROW())&amp;"")</f>
      </c>
    </row>
    <row r="432">
      <c r="A432" t="str">
        <f>IF(TRIM(INDEX(games!$A:$A,ROW()))="","",TRIM(INDEX(games!$A:$A,ROW())))</f>
      </c>
      <c r="B432">
        <f>IF(OR($A432="",INDEX(games!$B:$B,ROW())=""),"",INDEX(games!$B:$B,ROW()))</f>
      </c>
      <c r="C432" t="str">
        <f>IF(OR($A432="",INDEX(games!$C:$C,ROW())=""),"",INDEX(games!$C:$C,ROW()))</f>
      </c>
      <c r="D432">
        <f>IF($A432="","",COUNTIF($W$2:$W$2500,$A432)+COUNTIF($X$2:$X$2500,$A432))</f>
      </c>
      <c r="E432">
        <f>IF($A432="","",IFERROR(MATCH($C432,$R$2:$R$5,0),0))</f>
      </c>
      <c r="F432">
        <f>IF($A432="","",MOD(ROW(),34))</f>
      </c>
      <c r="G432">
        <f>IF($A432="",NA(),IF($C432="Action",$B432,NA()))</f>
      </c>
      <c r="H432">
        <f>IF($A432="",NA(),IF($C432="Action",1+$F432*0.023,NA()))</f>
      </c>
      <c r="I432">
        <f>IF($A432="",NA(),IF($C432="Strategy",$B432,NA()))</f>
      </c>
      <c r="J432">
        <f>IF($A432="",NA(),IF($C432="Strategy",2+$F432*0.023,NA()))</f>
      </c>
      <c r="K432">
        <f>IF($A432="",NA(),IF($C432="Deckbuilder",$B432,NA()))</f>
      </c>
      <c r="L432">
        <f>IF($A432="",NA(),IF($C432="Deckbuilder",3+$F432*0.023,NA()))</f>
      </c>
      <c r="M432">
        <f>IF($A432="",NA(),IF($C432="Traditional",$B432,NA()))</f>
      </c>
      <c r="N432">
        <f>IF($A432="",NA(),IF($C432="Traditional",4+$F432*0.023,NA()))</f>
      </c>
      <c r="O432">
        <f>IF($A432="","",$D432+ROW()/1000000)</f>
      </c>
      <c r="P432" t="str">
        <f>IF(OR($A432="",INDEX(games!$H:$H,ROW())=""),"",INDEX(games!$H:$H,ROW()))</f>
      </c>
      <c r="Q432">
        <f>IF(OR($A432="",$P432&lt;&gt;"Yes"),"",$D432+ROW()/1000000)</f>
      </c>
      <c r="T432">
        <f>IF($Y432="","",INDEX($B$2:$B$1500,$Y432))</f>
      </c>
      <c r="U432">
        <f>IF($Z432="","",INDEX($B$2:$B$1500,$Z432))</f>
      </c>
      <c r="V432">
        <f>IF(OR($T432="",$U432=""),"",$U432-$T432)</f>
      </c>
      <c r="W432" t="str">
        <f>IF(TRIM(INDEX(connections!$A:$A,ROW()))="","",TRIM(INDEX(connections!$A:$A,ROW())))</f>
      </c>
      <c r="X432" t="str">
        <f>IF($W432="","",TRIM(INDEX(connections!$B:$B,ROW())))</f>
      </c>
      <c r="Y432">
        <f>IF($W432="","",IFERROR(MATCH($W432,$A$2:$A$1500,0),""))</f>
      </c>
      <c r="Z432">
        <f>IF($X432="","",IFERROR(MATCH($X432,$A$2:$A$1500,0),""))</f>
      </c>
      <c r="AA432" t="str">
        <f>IF($Y432="","",INDEX($P$2:$P$1500,$Y432))</f>
      </c>
      <c r="AB432" t="str">
        <f>IF($Z432="","",INDEX($P$2:$P$1500,$Z432))</f>
      </c>
      <c r="AC432">
        <f>IF(AND($AA432="Yes",$AB432="Yes"),1,"")</f>
      </c>
      <c r="AD432">
        <f>IF(OR($Y432="",$Z432=""),"",IF(INDEX($C$2:$C$1500,$Y432)=INDEX($C$2:$C$1500,$Z432),0,1))</f>
      </c>
      <c r="AE432">
        <f>IF($AC432&lt;&gt;1,"",IF(AND(INDEX($AG$2:$AG$1500,$Y432)=1,INDEX($AG$2:$AG$1500,$Z432)=1),1,""))</f>
      </c>
      <c r="AG432">
        <f>IF($A432="","",COUNTIFS($W$2:$W$2500,$A432,$AB$2:$AB$2500,"Yes")+COUNTIFS($X$2:$X$2500,$A432,$AA$2:$AA$2500,"Yes"))</f>
      </c>
      <c r="AH432" t="str">
        <f>IF(OR($P432&lt;&gt;"Yes",N($AG432)=0),"",IF(AND($AG432=1,COUNTIFS($W$2:$W$2500,$A432,$AE$2:$AE$2500,1)+COUNTIFS($X$2:$X$2500,$A432,$AE$2:$AE$2500,1)&gt;0),"","Yes"))</f>
      </c>
      <c r="AI432">
        <f>IF($AH432="Yes",$AG432,"")</f>
      </c>
      <c r="AJ432">
        <f>IF($AI432="","",$AI432+ROW()/1000000)</f>
      </c>
      <c r="AK432">
        <f>IF(OR($A432="",$P432="Yes",N($AG432)=0),"",$AG432+ROW()/1000000)</f>
      </c>
      <c r="AL432" t="str">
        <f>IF($A432="","",INDEX(games!$J:$J,ROW())&amp;"")</f>
      </c>
    </row>
    <row r="433">
      <c r="A433" t="str">
        <f>IF(TRIM(INDEX(games!$A:$A,ROW()))="","",TRIM(INDEX(games!$A:$A,ROW())))</f>
      </c>
      <c r="B433">
        <f>IF(OR($A433="",INDEX(games!$B:$B,ROW())=""),"",INDEX(games!$B:$B,ROW()))</f>
      </c>
      <c r="C433" t="str">
        <f>IF(OR($A433="",INDEX(games!$C:$C,ROW())=""),"",INDEX(games!$C:$C,ROW()))</f>
      </c>
      <c r="D433">
        <f>IF($A433="","",COUNTIF($W$2:$W$2500,$A433)+COUNTIF($X$2:$X$2500,$A433))</f>
      </c>
      <c r="E433">
        <f>IF($A433="","",IFERROR(MATCH($C433,$R$2:$R$5,0),0))</f>
      </c>
      <c r="F433">
        <f>IF($A433="","",MOD(ROW(),34))</f>
      </c>
      <c r="G433">
        <f>IF($A433="",NA(),IF($C433="Action",$B433,NA()))</f>
      </c>
      <c r="H433">
        <f>IF($A433="",NA(),IF($C433="Action",1+$F433*0.023,NA()))</f>
      </c>
      <c r="I433">
        <f>IF($A433="",NA(),IF($C433="Strategy",$B433,NA()))</f>
      </c>
      <c r="J433">
        <f>IF($A433="",NA(),IF($C433="Strategy",2+$F433*0.023,NA()))</f>
      </c>
      <c r="K433">
        <f>IF($A433="",NA(),IF($C433="Deckbuilder",$B433,NA()))</f>
      </c>
      <c r="L433">
        <f>IF($A433="",NA(),IF($C433="Deckbuilder",3+$F433*0.023,NA()))</f>
      </c>
      <c r="M433">
        <f>IF($A433="",NA(),IF($C433="Traditional",$B433,NA()))</f>
      </c>
      <c r="N433">
        <f>IF($A433="",NA(),IF($C433="Traditional",4+$F433*0.023,NA()))</f>
      </c>
      <c r="O433">
        <f>IF($A433="","",$D433+ROW()/1000000)</f>
      </c>
      <c r="P433" t="str">
        <f>IF(OR($A433="",INDEX(games!$H:$H,ROW())=""),"",INDEX(games!$H:$H,ROW()))</f>
      </c>
      <c r="Q433">
        <f>IF(OR($A433="",$P433&lt;&gt;"Yes"),"",$D433+ROW()/1000000)</f>
      </c>
      <c r="T433">
        <f>IF($Y433="","",INDEX($B$2:$B$1500,$Y433))</f>
      </c>
      <c r="U433">
        <f>IF($Z433="","",INDEX($B$2:$B$1500,$Z433))</f>
      </c>
      <c r="V433">
        <f>IF(OR($T433="",$U433=""),"",$U433-$T433)</f>
      </c>
      <c r="W433" t="str">
        <f>IF(TRIM(INDEX(connections!$A:$A,ROW()))="","",TRIM(INDEX(connections!$A:$A,ROW())))</f>
      </c>
      <c r="X433" t="str">
        <f>IF($W433="","",TRIM(INDEX(connections!$B:$B,ROW())))</f>
      </c>
      <c r="Y433">
        <f>IF($W433="","",IFERROR(MATCH($W433,$A$2:$A$1500,0),""))</f>
      </c>
      <c r="Z433">
        <f>IF($X433="","",IFERROR(MATCH($X433,$A$2:$A$1500,0),""))</f>
      </c>
      <c r="AA433" t="str">
        <f>IF($Y433="","",INDEX($P$2:$P$1500,$Y433))</f>
      </c>
      <c r="AB433" t="str">
        <f>IF($Z433="","",INDEX($P$2:$P$1500,$Z433))</f>
      </c>
      <c r="AC433">
        <f>IF(AND($AA433="Yes",$AB433="Yes"),1,"")</f>
      </c>
      <c r="AD433">
        <f>IF(OR($Y433="",$Z433=""),"",IF(INDEX($C$2:$C$1500,$Y433)=INDEX($C$2:$C$1500,$Z433),0,1))</f>
      </c>
      <c r="AE433">
        <f>IF($AC433&lt;&gt;1,"",IF(AND(INDEX($AG$2:$AG$1500,$Y433)=1,INDEX($AG$2:$AG$1500,$Z433)=1),1,""))</f>
      </c>
      <c r="AG433">
        <f>IF($A433="","",COUNTIFS($W$2:$W$2500,$A433,$AB$2:$AB$2500,"Yes")+COUNTIFS($X$2:$X$2500,$A433,$AA$2:$AA$2500,"Yes"))</f>
      </c>
      <c r="AH433" t="str">
        <f>IF(OR($P433&lt;&gt;"Yes",N($AG433)=0),"",IF(AND($AG433=1,COUNTIFS($W$2:$W$2500,$A433,$AE$2:$AE$2500,1)+COUNTIFS($X$2:$X$2500,$A433,$AE$2:$AE$2500,1)&gt;0),"","Yes"))</f>
      </c>
      <c r="AI433">
        <f>IF($AH433="Yes",$AG433,"")</f>
      </c>
      <c r="AJ433">
        <f>IF($AI433="","",$AI433+ROW()/1000000)</f>
      </c>
      <c r="AK433">
        <f>IF(OR($A433="",$P433="Yes",N($AG433)=0),"",$AG433+ROW()/1000000)</f>
      </c>
      <c r="AL433" t="str">
        <f>IF($A433="","",INDEX(games!$J:$J,ROW())&amp;"")</f>
      </c>
    </row>
    <row r="434">
      <c r="A434" t="str">
        <f>IF(TRIM(INDEX(games!$A:$A,ROW()))="","",TRIM(INDEX(games!$A:$A,ROW())))</f>
      </c>
      <c r="B434">
        <f>IF(OR($A434="",INDEX(games!$B:$B,ROW())=""),"",INDEX(games!$B:$B,ROW()))</f>
      </c>
      <c r="C434" t="str">
        <f>IF(OR($A434="",INDEX(games!$C:$C,ROW())=""),"",INDEX(games!$C:$C,ROW()))</f>
      </c>
      <c r="D434">
        <f>IF($A434="","",COUNTIF($W$2:$W$2500,$A434)+COUNTIF($X$2:$X$2500,$A434))</f>
      </c>
      <c r="E434">
        <f>IF($A434="","",IFERROR(MATCH($C434,$R$2:$R$5,0),0))</f>
      </c>
      <c r="F434">
        <f>IF($A434="","",MOD(ROW(),34))</f>
      </c>
      <c r="G434">
        <f>IF($A434="",NA(),IF($C434="Action",$B434,NA()))</f>
      </c>
      <c r="H434">
        <f>IF($A434="",NA(),IF($C434="Action",1+$F434*0.023,NA()))</f>
      </c>
      <c r="I434">
        <f>IF($A434="",NA(),IF($C434="Strategy",$B434,NA()))</f>
      </c>
      <c r="J434">
        <f>IF($A434="",NA(),IF($C434="Strategy",2+$F434*0.023,NA()))</f>
      </c>
      <c r="K434">
        <f>IF($A434="",NA(),IF($C434="Deckbuilder",$B434,NA()))</f>
      </c>
      <c r="L434">
        <f>IF($A434="",NA(),IF($C434="Deckbuilder",3+$F434*0.023,NA()))</f>
      </c>
      <c r="M434">
        <f>IF($A434="",NA(),IF($C434="Traditional",$B434,NA()))</f>
      </c>
      <c r="N434">
        <f>IF($A434="",NA(),IF($C434="Traditional",4+$F434*0.023,NA()))</f>
      </c>
      <c r="O434">
        <f>IF($A434="","",$D434+ROW()/1000000)</f>
      </c>
      <c r="P434" t="str">
        <f>IF(OR($A434="",INDEX(games!$H:$H,ROW())=""),"",INDEX(games!$H:$H,ROW()))</f>
      </c>
      <c r="Q434">
        <f>IF(OR($A434="",$P434&lt;&gt;"Yes"),"",$D434+ROW()/1000000)</f>
      </c>
      <c r="T434">
        <f>IF($Y434="","",INDEX($B$2:$B$1500,$Y434))</f>
      </c>
      <c r="U434">
        <f>IF($Z434="","",INDEX($B$2:$B$1500,$Z434))</f>
      </c>
      <c r="V434">
        <f>IF(OR($T434="",$U434=""),"",$U434-$T434)</f>
      </c>
      <c r="W434" t="str">
        <f>IF(TRIM(INDEX(connections!$A:$A,ROW()))="","",TRIM(INDEX(connections!$A:$A,ROW())))</f>
      </c>
      <c r="X434" t="str">
        <f>IF($W434="","",TRIM(INDEX(connections!$B:$B,ROW())))</f>
      </c>
      <c r="Y434">
        <f>IF($W434="","",IFERROR(MATCH($W434,$A$2:$A$1500,0),""))</f>
      </c>
      <c r="Z434">
        <f>IF($X434="","",IFERROR(MATCH($X434,$A$2:$A$1500,0),""))</f>
      </c>
      <c r="AA434" t="str">
        <f>IF($Y434="","",INDEX($P$2:$P$1500,$Y434))</f>
      </c>
      <c r="AB434" t="str">
        <f>IF($Z434="","",INDEX($P$2:$P$1500,$Z434))</f>
      </c>
      <c r="AC434">
        <f>IF(AND($AA434="Yes",$AB434="Yes"),1,"")</f>
      </c>
      <c r="AD434">
        <f>IF(OR($Y434="",$Z434=""),"",IF(INDEX($C$2:$C$1500,$Y434)=INDEX($C$2:$C$1500,$Z434),0,1))</f>
      </c>
      <c r="AE434">
        <f>IF($AC434&lt;&gt;1,"",IF(AND(INDEX($AG$2:$AG$1500,$Y434)=1,INDEX($AG$2:$AG$1500,$Z434)=1),1,""))</f>
      </c>
      <c r="AG434">
        <f>IF($A434="","",COUNTIFS($W$2:$W$2500,$A434,$AB$2:$AB$2500,"Yes")+COUNTIFS($X$2:$X$2500,$A434,$AA$2:$AA$2500,"Yes"))</f>
      </c>
      <c r="AH434" t="str">
        <f>IF(OR($P434&lt;&gt;"Yes",N($AG434)=0),"",IF(AND($AG434=1,COUNTIFS($W$2:$W$2500,$A434,$AE$2:$AE$2500,1)+COUNTIFS($X$2:$X$2500,$A434,$AE$2:$AE$2500,1)&gt;0),"","Yes"))</f>
      </c>
      <c r="AI434">
        <f>IF($AH434="Yes",$AG434,"")</f>
      </c>
      <c r="AJ434">
        <f>IF($AI434="","",$AI434+ROW()/1000000)</f>
      </c>
      <c r="AK434">
        <f>IF(OR($A434="",$P434="Yes",N($AG434)=0),"",$AG434+ROW()/1000000)</f>
      </c>
      <c r="AL434" t="str">
        <f>IF($A434="","",INDEX(games!$J:$J,ROW())&amp;"")</f>
      </c>
    </row>
    <row r="435">
      <c r="A435" t="str">
        <f>IF(TRIM(INDEX(games!$A:$A,ROW()))="","",TRIM(INDEX(games!$A:$A,ROW())))</f>
      </c>
      <c r="B435">
        <f>IF(OR($A435="",INDEX(games!$B:$B,ROW())=""),"",INDEX(games!$B:$B,ROW()))</f>
      </c>
      <c r="C435" t="str">
        <f>IF(OR($A435="",INDEX(games!$C:$C,ROW())=""),"",INDEX(games!$C:$C,ROW()))</f>
      </c>
      <c r="D435">
        <f>IF($A435="","",COUNTIF($W$2:$W$2500,$A435)+COUNTIF($X$2:$X$2500,$A435))</f>
      </c>
      <c r="E435">
        <f>IF($A435="","",IFERROR(MATCH($C435,$R$2:$R$5,0),0))</f>
      </c>
      <c r="F435">
        <f>IF($A435="","",MOD(ROW(),34))</f>
      </c>
      <c r="G435">
        <f>IF($A435="",NA(),IF($C435="Action",$B435,NA()))</f>
      </c>
      <c r="H435">
        <f>IF($A435="",NA(),IF($C435="Action",1+$F435*0.023,NA()))</f>
      </c>
      <c r="I435">
        <f>IF($A435="",NA(),IF($C435="Strategy",$B435,NA()))</f>
      </c>
      <c r="J435">
        <f>IF($A435="",NA(),IF($C435="Strategy",2+$F435*0.023,NA()))</f>
      </c>
      <c r="K435">
        <f>IF($A435="",NA(),IF($C435="Deckbuilder",$B435,NA()))</f>
      </c>
      <c r="L435">
        <f>IF($A435="",NA(),IF($C435="Deckbuilder",3+$F435*0.023,NA()))</f>
      </c>
      <c r="M435">
        <f>IF($A435="",NA(),IF($C435="Traditional",$B435,NA()))</f>
      </c>
      <c r="N435">
        <f>IF($A435="",NA(),IF($C435="Traditional",4+$F435*0.023,NA()))</f>
      </c>
      <c r="O435">
        <f>IF($A435="","",$D435+ROW()/1000000)</f>
      </c>
      <c r="P435" t="str">
        <f>IF(OR($A435="",INDEX(games!$H:$H,ROW())=""),"",INDEX(games!$H:$H,ROW()))</f>
      </c>
      <c r="Q435">
        <f>IF(OR($A435="",$P435&lt;&gt;"Yes"),"",$D435+ROW()/1000000)</f>
      </c>
      <c r="T435">
        <f>IF($Y435="","",INDEX($B$2:$B$1500,$Y435))</f>
      </c>
      <c r="U435">
        <f>IF($Z435="","",INDEX($B$2:$B$1500,$Z435))</f>
      </c>
      <c r="V435">
        <f>IF(OR($T435="",$U435=""),"",$U435-$T435)</f>
      </c>
      <c r="W435" t="str">
        <f>IF(TRIM(INDEX(connections!$A:$A,ROW()))="","",TRIM(INDEX(connections!$A:$A,ROW())))</f>
      </c>
      <c r="X435" t="str">
        <f>IF($W435="","",TRIM(INDEX(connections!$B:$B,ROW())))</f>
      </c>
      <c r="Y435">
        <f>IF($W435="","",IFERROR(MATCH($W435,$A$2:$A$1500,0),""))</f>
      </c>
      <c r="Z435">
        <f>IF($X435="","",IFERROR(MATCH($X435,$A$2:$A$1500,0),""))</f>
      </c>
      <c r="AA435" t="str">
        <f>IF($Y435="","",INDEX($P$2:$P$1500,$Y435))</f>
      </c>
      <c r="AB435" t="str">
        <f>IF($Z435="","",INDEX($P$2:$P$1500,$Z435))</f>
      </c>
      <c r="AC435">
        <f>IF(AND($AA435="Yes",$AB435="Yes"),1,"")</f>
      </c>
      <c r="AD435">
        <f>IF(OR($Y435="",$Z435=""),"",IF(INDEX($C$2:$C$1500,$Y435)=INDEX($C$2:$C$1500,$Z435),0,1))</f>
      </c>
      <c r="AE435">
        <f>IF($AC435&lt;&gt;1,"",IF(AND(INDEX($AG$2:$AG$1500,$Y435)=1,INDEX($AG$2:$AG$1500,$Z435)=1),1,""))</f>
      </c>
      <c r="AG435">
        <f>IF($A435="","",COUNTIFS($W$2:$W$2500,$A435,$AB$2:$AB$2500,"Yes")+COUNTIFS($X$2:$X$2500,$A435,$AA$2:$AA$2500,"Yes"))</f>
      </c>
      <c r="AH435" t="str">
        <f>IF(OR($P435&lt;&gt;"Yes",N($AG435)=0),"",IF(AND($AG435=1,COUNTIFS($W$2:$W$2500,$A435,$AE$2:$AE$2500,1)+COUNTIFS($X$2:$X$2500,$A435,$AE$2:$AE$2500,1)&gt;0),"","Yes"))</f>
      </c>
      <c r="AI435">
        <f>IF($AH435="Yes",$AG435,"")</f>
      </c>
      <c r="AJ435">
        <f>IF($AI435="","",$AI435+ROW()/1000000)</f>
      </c>
      <c r="AK435">
        <f>IF(OR($A435="",$P435="Yes",N($AG435)=0),"",$AG435+ROW()/1000000)</f>
      </c>
      <c r="AL435" t="str">
        <f>IF($A435="","",INDEX(games!$J:$J,ROW())&amp;"")</f>
      </c>
    </row>
    <row r="436">
      <c r="A436" t="str">
        <f>IF(TRIM(INDEX(games!$A:$A,ROW()))="","",TRIM(INDEX(games!$A:$A,ROW())))</f>
      </c>
      <c r="B436">
        <f>IF(OR($A436="",INDEX(games!$B:$B,ROW())=""),"",INDEX(games!$B:$B,ROW()))</f>
      </c>
      <c r="C436" t="str">
        <f>IF(OR($A436="",INDEX(games!$C:$C,ROW())=""),"",INDEX(games!$C:$C,ROW()))</f>
      </c>
      <c r="D436">
        <f>IF($A436="","",COUNTIF($W$2:$W$2500,$A436)+COUNTIF($X$2:$X$2500,$A436))</f>
      </c>
      <c r="E436">
        <f>IF($A436="","",IFERROR(MATCH($C436,$R$2:$R$5,0),0))</f>
      </c>
      <c r="F436">
        <f>IF($A436="","",MOD(ROW(),34))</f>
      </c>
      <c r="G436">
        <f>IF($A436="",NA(),IF($C436="Action",$B436,NA()))</f>
      </c>
      <c r="H436">
        <f>IF($A436="",NA(),IF($C436="Action",1+$F436*0.023,NA()))</f>
      </c>
      <c r="I436">
        <f>IF($A436="",NA(),IF($C436="Strategy",$B436,NA()))</f>
      </c>
      <c r="J436">
        <f>IF($A436="",NA(),IF($C436="Strategy",2+$F436*0.023,NA()))</f>
      </c>
      <c r="K436">
        <f>IF($A436="",NA(),IF($C436="Deckbuilder",$B436,NA()))</f>
      </c>
      <c r="L436">
        <f>IF($A436="",NA(),IF($C436="Deckbuilder",3+$F436*0.023,NA()))</f>
      </c>
      <c r="M436">
        <f>IF($A436="",NA(),IF($C436="Traditional",$B436,NA()))</f>
      </c>
      <c r="N436">
        <f>IF($A436="",NA(),IF($C436="Traditional",4+$F436*0.023,NA()))</f>
      </c>
      <c r="O436">
        <f>IF($A436="","",$D436+ROW()/1000000)</f>
      </c>
      <c r="P436" t="str">
        <f>IF(OR($A436="",INDEX(games!$H:$H,ROW())=""),"",INDEX(games!$H:$H,ROW()))</f>
      </c>
      <c r="Q436">
        <f>IF(OR($A436="",$P436&lt;&gt;"Yes"),"",$D436+ROW()/1000000)</f>
      </c>
      <c r="T436">
        <f>IF($Y436="","",INDEX($B$2:$B$1500,$Y436))</f>
      </c>
      <c r="U436">
        <f>IF($Z436="","",INDEX($B$2:$B$1500,$Z436))</f>
      </c>
      <c r="V436">
        <f>IF(OR($T436="",$U436=""),"",$U436-$T436)</f>
      </c>
      <c r="W436" t="str">
        <f>IF(TRIM(INDEX(connections!$A:$A,ROW()))="","",TRIM(INDEX(connections!$A:$A,ROW())))</f>
      </c>
      <c r="X436" t="str">
        <f>IF($W436="","",TRIM(INDEX(connections!$B:$B,ROW())))</f>
      </c>
      <c r="Y436">
        <f>IF($W436="","",IFERROR(MATCH($W436,$A$2:$A$1500,0),""))</f>
      </c>
      <c r="Z436">
        <f>IF($X436="","",IFERROR(MATCH($X436,$A$2:$A$1500,0),""))</f>
      </c>
      <c r="AA436" t="str">
        <f>IF($Y436="","",INDEX($P$2:$P$1500,$Y436))</f>
      </c>
      <c r="AB436" t="str">
        <f>IF($Z436="","",INDEX($P$2:$P$1500,$Z436))</f>
      </c>
      <c r="AC436">
        <f>IF(AND($AA436="Yes",$AB436="Yes"),1,"")</f>
      </c>
      <c r="AD436">
        <f>IF(OR($Y436="",$Z436=""),"",IF(INDEX($C$2:$C$1500,$Y436)=INDEX($C$2:$C$1500,$Z436),0,1))</f>
      </c>
      <c r="AE436">
        <f>IF($AC436&lt;&gt;1,"",IF(AND(INDEX($AG$2:$AG$1500,$Y436)=1,INDEX($AG$2:$AG$1500,$Z436)=1),1,""))</f>
      </c>
      <c r="AG436">
        <f>IF($A436="","",COUNTIFS($W$2:$W$2500,$A436,$AB$2:$AB$2500,"Yes")+COUNTIFS($X$2:$X$2500,$A436,$AA$2:$AA$2500,"Yes"))</f>
      </c>
      <c r="AH436" t="str">
        <f>IF(OR($P436&lt;&gt;"Yes",N($AG436)=0),"",IF(AND($AG436=1,COUNTIFS($W$2:$W$2500,$A436,$AE$2:$AE$2500,1)+COUNTIFS($X$2:$X$2500,$A436,$AE$2:$AE$2500,1)&gt;0),"","Yes"))</f>
      </c>
      <c r="AI436">
        <f>IF($AH436="Yes",$AG436,"")</f>
      </c>
      <c r="AJ436">
        <f>IF($AI436="","",$AI436+ROW()/1000000)</f>
      </c>
      <c r="AK436">
        <f>IF(OR($A436="",$P436="Yes",N($AG436)=0),"",$AG436+ROW()/1000000)</f>
      </c>
      <c r="AL436" t="str">
        <f>IF($A436="","",INDEX(games!$J:$J,ROW())&amp;"")</f>
      </c>
    </row>
    <row r="437">
      <c r="A437" t="str">
        <f>IF(TRIM(INDEX(games!$A:$A,ROW()))="","",TRIM(INDEX(games!$A:$A,ROW())))</f>
      </c>
      <c r="B437">
        <f>IF(OR($A437="",INDEX(games!$B:$B,ROW())=""),"",INDEX(games!$B:$B,ROW()))</f>
      </c>
      <c r="C437" t="str">
        <f>IF(OR($A437="",INDEX(games!$C:$C,ROW())=""),"",INDEX(games!$C:$C,ROW()))</f>
      </c>
      <c r="D437">
        <f>IF($A437="","",COUNTIF($W$2:$W$2500,$A437)+COUNTIF($X$2:$X$2500,$A437))</f>
      </c>
      <c r="E437">
        <f>IF($A437="","",IFERROR(MATCH($C437,$R$2:$R$5,0),0))</f>
      </c>
      <c r="F437">
        <f>IF($A437="","",MOD(ROW(),34))</f>
      </c>
      <c r="G437">
        <f>IF($A437="",NA(),IF($C437="Action",$B437,NA()))</f>
      </c>
      <c r="H437">
        <f>IF($A437="",NA(),IF($C437="Action",1+$F437*0.023,NA()))</f>
      </c>
      <c r="I437">
        <f>IF($A437="",NA(),IF($C437="Strategy",$B437,NA()))</f>
      </c>
      <c r="J437">
        <f>IF($A437="",NA(),IF($C437="Strategy",2+$F437*0.023,NA()))</f>
      </c>
      <c r="K437">
        <f>IF($A437="",NA(),IF($C437="Deckbuilder",$B437,NA()))</f>
      </c>
      <c r="L437">
        <f>IF($A437="",NA(),IF($C437="Deckbuilder",3+$F437*0.023,NA()))</f>
      </c>
      <c r="M437">
        <f>IF($A437="",NA(),IF($C437="Traditional",$B437,NA()))</f>
      </c>
      <c r="N437">
        <f>IF($A437="",NA(),IF($C437="Traditional",4+$F437*0.023,NA()))</f>
      </c>
      <c r="O437">
        <f>IF($A437="","",$D437+ROW()/1000000)</f>
      </c>
      <c r="P437" t="str">
        <f>IF(OR($A437="",INDEX(games!$H:$H,ROW())=""),"",INDEX(games!$H:$H,ROW()))</f>
      </c>
      <c r="Q437">
        <f>IF(OR($A437="",$P437&lt;&gt;"Yes"),"",$D437+ROW()/1000000)</f>
      </c>
      <c r="T437">
        <f>IF($Y437="","",INDEX($B$2:$B$1500,$Y437))</f>
      </c>
      <c r="U437">
        <f>IF($Z437="","",INDEX($B$2:$B$1500,$Z437))</f>
      </c>
      <c r="V437">
        <f>IF(OR($T437="",$U437=""),"",$U437-$T437)</f>
      </c>
      <c r="W437" t="str">
        <f>IF(TRIM(INDEX(connections!$A:$A,ROW()))="","",TRIM(INDEX(connections!$A:$A,ROW())))</f>
      </c>
      <c r="X437" t="str">
        <f>IF($W437="","",TRIM(INDEX(connections!$B:$B,ROW())))</f>
      </c>
      <c r="Y437">
        <f>IF($W437="","",IFERROR(MATCH($W437,$A$2:$A$1500,0),""))</f>
      </c>
      <c r="Z437">
        <f>IF($X437="","",IFERROR(MATCH($X437,$A$2:$A$1500,0),""))</f>
      </c>
      <c r="AA437" t="str">
        <f>IF($Y437="","",INDEX($P$2:$P$1500,$Y437))</f>
      </c>
      <c r="AB437" t="str">
        <f>IF($Z437="","",INDEX($P$2:$P$1500,$Z437))</f>
      </c>
      <c r="AC437">
        <f>IF(AND($AA437="Yes",$AB437="Yes"),1,"")</f>
      </c>
      <c r="AD437">
        <f>IF(OR($Y437="",$Z437=""),"",IF(INDEX($C$2:$C$1500,$Y437)=INDEX($C$2:$C$1500,$Z437),0,1))</f>
      </c>
      <c r="AE437">
        <f>IF($AC437&lt;&gt;1,"",IF(AND(INDEX($AG$2:$AG$1500,$Y437)=1,INDEX($AG$2:$AG$1500,$Z437)=1),1,""))</f>
      </c>
      <c r="AG437">
        <f>IF($A437="","",COUNTIFS($W$2:$W$2500,$A437,$AB$2:$AB$2500,"Yes")+COUNTIFS($X$2:$X$2500,$A437,$AA$2:$AA$2500,"Yes"))</f>
      </c>
      <c r="AH437" t="str">
        <f>IF(OR($P437&lt;&gt;"Yes",N($AG437)=0),"",IF(AND($AG437=1,COUNTIFS($W$2:$W$2500,$A437,$AE$2:$AE$2500,1)+COUNTIFS($X$2:$X$2500,$A437,$AE$2:$AE$2500,1)&gt;0),"","Yes"))</f>
      </c>
      <c r="AI437">
        <f>IF($AH437="Yes",$AG437,"")</f>
      </c>
      <c r="AJ437">
        <f>IF($AI437="","",$AI437+ROW()/1000000)</f>
      </c>
      <c r="AK437">
        <f>IF(OR($A437="",$P437="Yes",N($AG437)=0),"",$AG437+ROW()/1000000)</f>
      </c>
      <c r="AL437" t="str">
        <f>IF($A437="","",INDEX(games!$J:$J,ROW())&amp;"")</f>
      </c>
    </row>
    <row r="438">
      <c r="A438" t="str">
        <f>IF(TRIM(INDEX(games!$A:$A,ROW()))="","",TRIM(INDEX(games!$A:$A,ROW())))</f>
      </c>
      <c r="B438">
        <f>IF(OR($A438="",INDEX(games!$B:$B,ROW())=""),"",INDEX(games!$B:$B,ROW()))</f>
      </c>
      <c r="C438" t="str">
        <f>IF(OR($A438="",INDEX(games!$C:$C,ROW())=""),"",INDEX(games!$C:$C,ROW()))</f>
      </c>
      <c r="D438">
        <f>IF($A438="","",COUNTIF($W$2:$W$2500,$A438)+COUNTIF($X$2:$X$2500,$A438))</f>
      </c>
      <c r="E438">
        <f>IF($A438="","",IFERROR(MATCH($C438,$R$2:$R$5,0),0))</f>
      </c>
      <c r="F438">
        <f>IF($A438="","",MOD(ROW(),34))</f>
      </c>
      <c r="G438">
        <f>IF($A438="",NA(),IF($C438="Action",$B438,NA()))</f>
      </c>
      <c r="H438">
        <f>IF($A438="",NA(),IF($C438="Action",1+$F438*0.023,NA()))</f>
      </c>
      <c r="I438">
        <f>IF($A438="",NA(),IF($C438="Strategy",$B438,NA()))</f>
      </c>
      <c r="J438">
        <f>IF($A438="",NA(),IF($C438="Strategy",2+$F438*0.023,NA()))</f>
      </c>
      <c r="K438">
        <f>IF($A438="",NA(),IF($C438="Deckbuilder",$B438,NA()))</f>
      </c>
      <c r="L438">
        <f>IF($A438="",NA(),IF($C438="Deckbuilder",3+$F438*0.023,NA()))</f>
      </c>
      <c r="M438">
        <f>IF($A438="",NA(),IF($C438="Traditional",$B438,NA()))</f>
      </c>
      <c r="N438">
        <f>IF($A438="",NA(),IF($C438="Traditional",4+$F438*0.023,NA()))</f>
      </c>
      <c r="O438">
        <f>IF($A438="","",$D438+ROW()/1000000)</f>
      </c>
      <c r="P438" t="str">
        <f>IF(OR($A438="",INDEX(games!$H:$H,ROW())=""),"",INDEX(games!$H:$H,ROW()))</f>
      </c>
      <c r="Q438">
        <f>IF(OR($A438="",$P438&lt;&gt;"Yes"),"",$D438+ROW()/1000000)</f>
      </c>
      <c r="T438">
        <f>IF($Y438="","",INDEX($B$2:$B$1500,$Y438))</f>
      </c>
      <c r="U438">
        <f>IF($Z438="","",INDEX($B$2:$B$1500,$Z438))</f>
      </c>
      <c r="V438">
        <f>IF(OR($T438="",$U438=""),"",$U438-$T438)</f>
      </c>
      <c r="W438" t="str">
        <f>IF(TRIM(INDEX(connections!$A:$A,ROW()))="","",TRIM(INDEX(connections!$A:$A,ROW())))</f>
      </c>
      <c r="X438" t="str">
        <f>IF($W438="","",TRIM(INDEX(connections!$B:$B,ROW())))</f>
      </c>
      <c r="Y438">
        <f>IF($W438="","",IFERROR(MATCH($W438,$A$2:$A$1500,0),""))</f>
      </c>
      <c r="Z438">
        <f>IF($X438="","",IFERROR(MATCH($X438,$A$2:$A$1500,0),""))</f>
      </c>
      <c r="AA438" t="str">
        <f>IF($Y438="","",INDEX($P$2:$P$1500,$Y438))</f>
      </c>
      <c r="AB438" t="str">
        <f>IF($Z438="","",INDEX($P$2:$P$1500,$Z438))</f>
      </c>
      <c r="AC438">
        <f>IF(AND($AA438="Yes",$AB438="Yes"),1,"")</f>
      </c>
      <c r="AD438">
        <f>IF(OR($Y438="",$Z438=""),"",IF(INDEX($C$2:$C$1500,$Y438)=INDEX($C$2:$C$1500,$Z438),0,1))</f>
      </c>
      <c r="AE438">
        <f>IF($AC438&lt;&gt;1,"",IF(AND(INDEX($AG$2:$AG$1500,$Y438)=1,INDEX($AG$2:$AG$1500,$Z438)=1),1,""))</f>
      </c>
      <c r="AG438">
        <f>IF($A438="","",COUNTIFS($W$2:$W$2500,$A438,$AB$2:$AB$2500,"Yes")+COUNTIFS($X$2:$X$2500,$A438,$AA$2:$AA$2500,"Yes"))</f>
      </c>
      <c r="AH438" t="str">
        <f>IF(OR($P438&lt;&gt;"Yes",N($AG438)=0),"",IF(AND($AG438=1,COUNTIFS($W$2:$W$2500,$A438,$AE$2:$AE$2500,1)+COUNTIFS($X$2:$X$2500,$A438,$AE$2:$AE$2500,1)&gt;0),"","Yes"))</f>
      </c>
      <c r="AI438">
        <f>IF($AH438="Yes",$AG438,"")</f>
      </c>
      <c r="AJ438">
        <f>IF($AI438="","",$AI438+ROW()/1000000)</f>
      </c>
      <c r="AK438">
        <f>IF(OR($A438="",$P438="Yes",N($AG438)=0),"",$AG438+ROW()/1000000)</f>
      </c>
      <c r="AL438" t="str">
        <f>IF($A438="","",INDEX(games!$J:$J,ROW())&amp;"")</f>
      </c>
    </row>
    <row r="439">
      <c r="A439" t="str">
        <f>IF(TRIM(INDEX(games!$A:$A,ROW()))="","",TRIM(INDEX(games!$A:$A,ROW())))</f>
      </c>
      <c r="B439">
        <f>IF(OR($A439="",INDEX(games!$B:$B,ROW())=""),"",INDEX(games!$B:$B,ROW()))</f>
      </c>
      <c r="C439" t="str">
        <f>IF(OR($A439="",INDEX(games!$C:$C,ROW())=""),"",INDEX(games!$C:$C,ROW()))</f>
      </c>
      <c r="D439">
        <f>IF($A439="","",COUNTIF($W$2:$W$2500,$A439)+COUNTIF($X$2:$X$2500,$A439))</f>
      </c>
      <c r="E439">
        <f>IF($A439="","",IFERROR(MATCH($C439,$R$2:$R$5,0),0))</f>
      </c>
      <c r="F439">
        <f>IF($A439="","",MOD(ROW(),34))</f>
      </c>
      <c r="G439">
        <f>IF($A439="",NA(),IF($C439="Action",$B439,NA()))</f>
      </c>
      <c r="H439">
        <f>IF($A439="",NA(),IF($C439="Action",1+$F439*0.023,NA()))</f>
      </c>
      <c r="I439">
        <f>IF($A439="",NA(),IF($C439="Strategy",$B439,NA()))</f>
      </c>
      <c r="J439">
        <f>IF($A439="",NA(),IF($C439="Strategy",2+$F439*0.023,NA()))</f>
      </c>
      <c r="K439">
        <f>IF($A439="",NA(),IF($C439="Deckbuilder",$B439,NA()))</f>
      </c>
      <c r="L439">
        <f>IF($A439="",NA(),IF($C439="Deckbuilder",3+$F439*0.023,NA()))</f>
      </c>
      <c r="M439">
        <f>IF($A439="",NA(),IF($C439="Traditional",$B439,NA()))</f>
      </c>
      <c r="N439">
        <f>IF($A439="",NA(),IF($C439="Traditional",4+$F439*0.023,NA()))</f>
      </c>
      <c r="O439">
        <f>IF($A439="","",$D439+ROW()/1000000)</f>
      </c>
      <c r="P439" t="str">
        <f>IF(OR($A439="",INDEX(games!$H:$H,ROW())=""),"",INDEX(games!$H:$H,ROW()))</f>
      </c>
      <c r="Q439">
        <f>IF(OR($A439="",$P439&lt;&gt;"Yes"),"",$D439+ROW()/1000000)</f>
      </c>
      <c r="T439">
        <f>IF($Y439="","",INDEX($B$2:$B$1500,$Y439))</f>
      </c>
      <c r="U439">
        <f>IF($Z439="","",INDEX($B$2:$B$1500,$Z439))</f>
      </c>
      <c r="V439">
        <f>IF(OR($T439="",$U439=""),"",$U439-$T439)</f>
      </c>
      <c r="W439" t="str">
        <f>IF(TRIM(INDEX(connections!$A:$A,ROW()))="","",TRIM(INDEX(connections!$A:$A,ROW())))</f>
      </c>
      <c r="X439" t="str">
        <f>IF($W439="","",TRIM(INDEX(connections!$B:$B,ROW())))</f>
      </c>
      <c r="Y439">
        <f>IF($W439="","",IFERROR(MATCH($W439,$A$2:$A$1500,0),""))</f>
      </c>
      <c r="Z439">
        <f>IF($X439="","",IFERROR(MATCH($X439,$A$2:$A$1500,0),""))</f>
      </c>
      <c r="AA439" t="str">
        <f>IF($Y439="","",INDEX($P$2:$P$1500,$Y439))</f>
      </c>
      <c r="AB439" t="str">
        <f>IF($Z439="","",INDEX($P$2:$P$1500,$Z439))</f>
      </c>
      <c r="AC439">
        <f>IF(AND($AA439="Yes",$AB439="Yes"),1,"")</f>
      </c>
      <c r="AD439">
        <f>IF(OR($Y439="",$Z439=""),"",IF(INDEX($C$2:$C$1500,$Y439)=INDEX($C$2:$C$1500,$Z439),0,1))</f>
      </c>
      <c r="AE439">
        <f>IF($AC439&lt;&gt;1,"",IF(AND(INDEX($AG$2:$AG$1500,$Y439)=1,INDEX($AG$2:$AG$1500,$Z439)=1),1,""))</f>
      </c>
      <c r="AG439">
        <f>IF($A439="","",COUNTIFS($W$2:$W$2500,$A439,$AB$2:$AB$2500,"Yes")+COUNTIFS($X$2:$X$2500,$A439,$AA$2:$AA$2500,"Yes"))</f>
      </c>
      <c r="AH439" t="str">
        <f>IF(OR($P439&lt;&gt;"Yes",N($AG439)=0),"",IF(AND($AG439=1,COUNTIFS($W$2:$W$2500,$A439,$AE$2:$AE$2500,1)+COUNTIFS($X$2:$X$2500,$A439,$AE$2:$AE$2500,1)&gt;0),"","Yes"))</f>
      </c>
      <c r="AI439">
        <f>IF($AH439="Yes",$AG439,"")</f>
      </c>
      <c r="AJ439">
        <f>IF($AI439="","",$AI439+ROW()/1000000)</f>
      </c>
      <c r="AK439">
        <f>IF(OR($A439="",$P439="Yes",N($AG439)=0),"",$AG439+ROW()/1000000)</f>
      </c>
      <c r="AL439" t="str">
        <f>IF($A439="","",INDEX(games!$J:$J,ROW())&amp;"")</f>
      </c>
    </row>
    <row r="440">
      <c r="A440" t="str">
        <f>IF(TRIM(INDEX(games!$A:$A,ROW()))="","",TRIM(INDEX(games!$A:$A,ROW())))</f>
      </c>
      <c r="B440">
        <f>IF(OR($A440="",INDEX(games!$B:$B,ROW())=""),"",INDEX(games!$B:$B,ROW()))</f>
      </c>
      <c r="C440" t="str">
        <f>IF(OR($A440="",INDEX(games!$C:$C,ROW())=""),"",INDEX(games!$C:$C,ROW()))</f>
      </c>
      <c r="D440">
        <f>IF($A440="","",COUNTIF($W$2:$W$2500,$A440)+COUNTIF($X$2:$X$2500,$A440))</f>
      </c>
      <c r="E440">
        <f>IF($A440="","",IFERROR(MATCH($C440,$R$2:$R$5,0),0))</f>
      </c>
      <c r="F440">
        <f>IF($A440="","",MOD(ROW(),34))</f>
      </c>
      <c r="G440">
        <f>IF($A440="",NA(),IF($C440="Action",$B440,NA()))</f>
      </c>
      <c r="H440">
        <f>IF($A440="",NA(),IF($C440="Action",1+$F440*0.023,NA()))</f>
      </c>
      <c r="I440">
        <f>IF($A440="",NA(),IF($C440="Strategy",$B440,NA()))</f>
      </c>
      <c r="J440">
        <f>IF($A440="",NA(),IF($C440="Strategy",2+$F440*0.023,NA()))</f>
      </c>
      <c r="K440">
        <f>IF($A440="",NA(),IF($C440="Deckbuilder",$B440,NA()))</f>
      </c>
      <c r="L440">
        <f>IF($A440="",NA(),IF($C440="Deckbuilder",3+$F440*0.023,NA()))</f>
      </c>
      <c r="M440">
        <f>IF($A440="",NA(),IF($C440="Traditional",$B440,NA()))</f>
      </c>
      <c r="N440">
        <f>IF($A440="",NA(),IF($C440="Traditional",4+$F440*0.023,NA()))</f>
      </c>
      <c r="O440">
        <f>IF($A440="","",$D440+ROW()/1000000)</f>
      </c>
      <c r="P440" t="str">
        <f>IF(OR($A440="",INDEX(games!$H:$H,ROW())=""),"",INDEX(games!$H:$H,ROW()))</f>
      </c>
      <c r="Q440">
        <f>IF(OR($A440="",$P440&lt;&gt;"Yes"),"",$D440+ROW()/1000000)</f>
      </c>
      <c r="T440">
        <f>IF($Y440="","",INDEX($B$2:$B$1500,$Y440))</f>
      </c>
      <c r="U440">
        <f>IF($Z440="","",INDEX($B$2:$B$1500,$Z440))</f>
      </c>
      <c r="V440">
        <f>IF(OR($T440="",$U440=""),"",$U440-$T440)</f>
      </c>
      <c r="W440" t="str">
        <f>IF(TRIM(INDEX(connections!$A:$A,ROW()))="","",TRIM(INDEX(connections!$A:$A,ROW())))</f>
      </c>
      <c r="X440" t="str">
        <f>IF($W440="","",TRIM(INDEX(connections!$B:$B,ROW())))</f>
      </c>
      <c r="Y440">
        <f>IF($W440="","",IFERROR(MATCH($W440,$A$2:$A$1500,0),""))</f>
      </c>
      <c r="Z440">
        <f>IF($X440="","",IFERROR(MATCH($X440,$A$2:$A$1500,0),""))</f>
      </c>
      <c r="AA440" t="str">
        <f>IF($Y440="","",INDEX($P$2:$P$1500,$Y440))</f>
      </c>
      <c r="AB440" t="str">
        <f>IF($Z440="","",INDEX($P$2:$P$1500,$Z440))</f>
      </c>
      <c r="AC440">
        <f>IF(AND($AA440="Yes",$AB440="Yes"),1,"")</f>
      </c>
      <c r="AD440">
        <f>IF(OR($Y440="",$Z440=""),"",IF(INDEX($C$2:$C$1500,$Y440)=INDEX($C$2:$C$1500,$Z440),0,1))</f>
      </c>
      <c r="AE440">
        <f>IF($AC440&lt;&gt;1,"",IF(AND(INDEX($AG$2:$AG$1500,$Y440)=1,INDEX($AG$2:$AG$1500,$Z440)=1),1,""))</f>
      </c>
      <c r="AG440">
        <f>IF($A440="","",COUNTIFS($W$2:$W$2500,$A440,$AB$2:$AB$2500,"Yes")+COUNTIFS($X$2:$X$2500,$A440,$AA$2:$AA$2500,"Yes"))</f>
      </c>
      <c r="AH440" t="str">
        <f>IF(OR($P440&lt;&gt;"Yes",N($AG440)=0),"",IF(AND($AG440=1,COUNTIFS($W$2:$W$2500,$A440,$AE$2:$AE$2500,1)+COUNTIFS($X$2:$X$2500,$A440,$AE$2:$AE$2500,1)&gt;0),"","Yes"))</f>
      </c>
      <c r="AI440">
        <f>IF($AH440="Yes",$AG440,"")</f>
      </c>
      <c r="AJ440">
        <f>IF($AI440="","",$AI440+ROW()/1000000)</f>
      </c>
      <c r="AK440">
        <f>IF(OR($A440="",$P440="Yes",N($AG440)=0),"",$AG440+ROW()/1000000)</f>
      </c>
      <c r="AL440" t="str">
        <f>IF($A440="","",INDEX(games!$J:$J,ROW())&amp;"")</f>
      </c>
    </row>
    <row r="441">
      <c r="A441" t="str">
        <f>IF(TRIM(INDEX(games!$A:$A,ROW()))="","",TRIM(INDEX(games!$A:$A,ROW())))</f>
      </c>
      <c r="B441">
        <f>IF(OR($A441="",INDEX(games!$B:$B,ROW())=""),"",INDEX(games!$B:$B,ROW()))</f>
      </c>
      <c r="C441" t="str">
        <f>IF(OR($A441="",INDEX(games!$C:$C,ROW())=""),"",INDEX(games!$C:$C,ROW()))</f>
      </c>
      <c r="D441">
        <f>IF($A441="","",COUNTIF($W$2:$W$2500,$A441)+COUNTIF($X$2:$X$2500,$A441))</f>
      </c>
      <c r="E441">
        <f>IF($A441="","",IFERROR(MATCH($C441,$R$2:$R$5,0),0))</f>
      </c>
      <c r="F441">
        <f>IF($A441="","",MOD(ROW(),34))</f>
      </c>
      <c r="G441">
        <f>IF($A441="",NA(),IF($C441="Action",$B441,NA()))</f>
      </c>
      <c r="H441">
        <f>IF($A441="",NA(),IF($C441="Action",1+$F441*0.023,NA()))</f>
      </c>
      <c r="I441">
        <f>IF($A441="",NA(),IF($C441="Strategy",$B441,NA()))</f>
      </c>
      <c r="J441">
        <f>IF($A441="",NA(),IF($C441="Strategy",2+$F441*0.023,NA()))</f>
      </c>
      <c r="K441">
        <f>IF($A441="",NA(),IF($C441="Deckbuilder",$B441,NA()))</f>
      </c>
      <c r="L441">
        <f>IF($A441="",NA(),IF($C441="Deckbuilder",3+$F441*0.023,NA()))</f>
      </c>
      <c r="M441">
        <f>IF($A441="",NA(),IF($C441="Traditional",$B441,NA()))</f>
      </c>
      <c r="N441">
        <f>IF($A441="",NA(),IF($C441="Traditional",4+$F441*0.023,NA()))</f>
      </c>
      <c r="O441">
        <f>IF($A441="","",$D441+ROW()/1000000)</f>
      </c>
      <c r="P441" t="str">
        <f>IF(OR($A441="",INDEX(games!$H:$H,ROW())=""),"",INDEX(games!$H:$H,ROW()))</f>
      </c>
      <c r="Q441">
        <f>IF(OR($A441="",$P441&lt;&gt;"Yes"),"",$D441+ROW()/1000000)</f>
      </c>
      <c r="T441">
        <f>IF($Y441="","",INDEX($B$2:$B$1500,$Y441))</f>
      </c>
      <c r="U441">
        <f>IF($Z441="","",INDEX($B$2:$B$1500,$Z441))</f>
      </c>
      <c r="V441">
        <f>IF(OR($T441="",$U441=""),"",$U441-$T441)</f>
      </c>
      <c r="W441" t="str">
        <f>IF(TRIM(INDEX(connections!$A:$A,ROW()))="","",TRIM(INDEX(connections!$A:$A,ROW())))</f>
      </c>
      <c r="X441" t="str">
        <f>IF($W441="","",TRIM(INDEX(connections!$B:$B,ROW())))</f>
      </c>
      <c r="Y441">
        <f>IF($W441="","",IFERROR(MATCH($W441,$A$2:$A$1500,0),""))</f>
      </c>
      <c r="Z441">
        <f>IF($X441="","",IFERROR(MATCH($X441,$A$2:$A$1500,0),""))</f>
      </c>
      <c r="AA441" t="str">
        <f>IF($Y441="","",INDEX($P$2:$P$1500,$Y441))</f>
      </c>
      <c r="AB441" t="str">
        <f>IF($Z441="","",INDEX($P$2:$P$1500,$Z441))</f>
      </c>
      <c r="AC441">
        <f>IF(AND($AA441="Yes",$AB441="Yes"),1,"")</f>
      </c>
      <c r="AD441">
        <f>IF(OR($Y441="",$Z441=""),"",IF(INDEX($C$2:$C$1500,$Y441)=INDEX($C$2:$C$1500,$Z441),0,1))</f>
      </c>
      <c r="AE441">
        <f>IF($AC441&lt;&gt;1,"",IF(AND(INDEX($AG$2:$AG$1500,$Y441)=1,INDEX($AG$2:$AG$1500,$Z441)=1),1,""))</f>
      </c>
      <c r="AG441">
        <f>IF($A441="","",COUNTIFS($W$2:$W$2500,$A441,$AB$2:$AB$2500,"Yes")+COUNTIFS($X$2:$X$2500,$A441,$AA$2:$AA$2500,"Yes"))</f>
      </c>
      <c r="AH441" t="str">
        <f>IF(OR($P441&lt;&gt;"Yes",N($AG441)=0),"",IF(AND($AG441=1,COUNTIFS($W$2:$W$2500,$A441,$AE$2:$AE$2500,1)+COUNTIFS($X$2:$X$2500,$A441,$AE$2:$AE$2500,1)&gt;0),"","Yes"))</f>
      </c>
      <c r="AI441">
        <f>IF($AH441="Yes",$AG441,"")</f>
      </c>
      <c r="AJ441">
        <f>IF($AI441="","",$AI441+ROW()/1000000)</f>
      </c>
      <c r="AK441">
        <f>IF(OR($A441="",$P441="Yes",N($AG441)=0),"",$AG441+ROW()/1000000)</f>
      </c>
      <c r="AL441" t="str">
        <f>IF($A441="","",INDEX(games!$J:$J,ROW())&amp;"")</f>
      </c>
    </row>
    <row r="442">
      <c r="A442" t="str">
        <f>IF(TRIM(INDEX(games!$A:$A,ROW()))="","",TRIM(INDEX(games!$A:$A,ROW())))</f>
      </c>
      <c r="B442">
        <f>IF(OR($A442="",INDEX(games!$B:$B,ROW())=""),"",INDEX(games!$B:$B,ROW()))</f>
      </c>
      <c r="C442" t="str">
        <f>IF(OR($A442="",INDEX(games!$C:$C,ROW())=""),"",INDEX(games!$C:$C,ROW()))</f>
      </c>
      <c r="D442">
        <f>IF($A442="","",COUNTIF($W$2:$W$2500,$A442)+COUNTIF($X$2:$X$2500,$A442))</f>
      </c>
      <c r="E442">
        <f>IF($A442="","",IFERROR(MATCH($C442,$R$2:$R$5,0),0))</f>
      </c>
      <c r="F442">
        <f>IF($A442="","",MOD(ROW(),34))</f>
      </c>
      <c r="G442">
        <f>IF($A442="",NA(),IF($C442="Action",$B442,NA()))</f>
      </c>
      <c r="H442">
        <f>IF($A442="",NA(),IF($C442="Action",1+$F442*0.023,NA()))</f>
      </c>
      <c r="I442">
        <f>IF($A442="",NA(),IF($C442="Strategy",$B442,NA()))</f>
      </c>
      <c r="J442">
        <f>IF($A442="",NA(),IF($C442="Strategy",2+$F442*0.023,NA()))</f>
      </c>
      <c r="K442">
        <f>IF($A442="",NA(),IF($C442="Deckbuilder",$B442,NA()))</f>
      </c>
      <c r="L442">
        <f>IF($A442="",NA(),IF($C442="Deckbuilder",3+$F442*0.023,NA()))</f>
      </c>
      <c r="M442">
        <f>IF($A442="",NA(),IF($C442="Traditional",$B442,NA()))</f>
      </c>
      <c r="N442">
        <f>IF($A442="",NA(),IF($C442="Traditional",4+$F442*0.023,NA()))</f>
      </c>
      <c r="O442">
        <f>IF($A442="","",$D442+ROW()/1000000)</f>
      </c>
      <c r="P442" t="str">
        <f>IF(OR($A442="",INDEX(games!$H:$H,ROW())=""),"",INDEX(games!$H:$H,ROW()))</f>
      </c>
      <c r="Q442">
        <f>IF(OR($A442="",$P442&lt;&gt;"Yes"),"",$D442+ROW()/1000000)</f>
      </c>
      <c r="T442">
        <f>IF($Y442="","",INDEX($B$2:$B$1500,$Y442))</f>
      </c>
      <c r="U442">
        <f>IF($Z442="","",INDEX($B$2:$B$1500,$Z442))</f>
      </c>
      <c r="V442">
        <f>IF(OR($T442="",$U442=""),"",$U442-$T442)</f>
      </c>
      <c r="W442" t="str">
        <f>IF(TRIM(INDEX(connections!$A:$A,ROW()))="","",TRIM(INDEX(connections!$A:$A,ROW())))</f>
      </c>
      <c r="X442" t="str">
        <f>IF($W442="","",TRIM(INDEX(connections!$B:$B,ROW())))</f>
      </c>
      <c r="Y442">
        <f>IF($W442="","",IFERROR(MATCH($W442,$A$2:$A$1500,0),""))</f>
      </c>
      <c r="Z442">
        <f>IF($X442="","",IFERROR(MATCH($X442,$A$2:$A$1500,0),""))</f>
      </c>
      <c r="AA442" t="str">
        <f>IF($Y442="","",INDEX($P$2:$P$1500,$Y442))</f>
      </c>
      <c r="AB442" t="str">
        <f>IF($Z442="","",INDEX($P$2:$P$1500,$Z442))</f>
      </c>
      <c r="AC442">
        <f>IF(AND($AA442="Yes",$AB442="Yes"),1,"")</f>
      </c>
      <c r="AD442">
        <f>IF(OR($Y442="",$Z442=""),"",IF(INDEX($C$2:$C$1500,$Y442)=INDEX($C$2:$C$1500,$Z442),0,1))</f>
      </c>
      <c r="AE442">
        <f>IF($AC442&lt;&gt;1,"",IF(AND(INDEX($AG$2:$AG$1500,$Y442)=1,INDEX($AG$2:$AG$1500,$Z442)=1),1,""))</f>
      </c>
      <c r="AG442">
        <f>IF($A442="","",COUNTIFS($W$2:$W$2500,$A442,$AB$2:$AB$2500,"Yes")+COUNTIFS($X$2:$X$2500,$A442,$AA$2:$AA$2500,"Yes"))</f>
      </c>
      <c r="AH442" t="str">
        <f>IF(OR($P442&lt;&gt;"Yes",N($AG442)=0),"",IF(AND($AG442=1,COUNTIFS($W$2:$W$2500,$A442,$AE$2:$AE$2500,1)+COUNTIFS($X$2:$X$2500,$A442,$AE$2:$AE$2500,1)&gt;0),"","Yes"))</f>
      </c>
      <c r="AI442">
        <f>IF($AH442="Yes",$AG442,"")</f>
      </c>
      <c r="AJ442">
        <f>IF($AI442="","",$AI442+ROW()/1000000)</f>
      </c>
      <c r="AK442">
        <f>IF(OR($A442="",$P442="Yes",N($AG442)=0),"",$AG442+ROW()/1000000)</f>
      </c>
      <c r="AL442" t="str">
        <f>IF($A442="","",INDEX(games!$J:$J,ROW())&amp;"")</f>
      </c>
    </row>
    <row r="443">
      <c r="A443" t="str">
        <f>IF(TRIM(INDEX(games!$A:$A,ROW()))="","",TRIM(INDEX(games!$A:$A,ROW())))</f>
      </c>
      <c r="B443">
        <f>IF(OR($A443="",INDEX(games!$B:$B,ROW())=""),"",INDEX(games!$B:$B,ROW()))</f>
      </c>
      <c r="C443" t="str">
        <f>IF(OR($A443="",INDEX(games!$C:$C,ROW())=""),"",INDEX(games!$C:$C,ROW()))</f>
      </c>
      <c r="D443">
        <f>IF($A443="","",COUNTIF($W$2:$W$2500,$A443)+COUNTIF($X$2:$X$2500,$A443))</f>
      </c>
      <c r="E443">
        <f>IF($A443="","",IFERROR(MATCH($C443,$R$2:$R$5,0),0))</f>
      </c>
      <c r="F443">
        <f>IF($A443="","",MOD(ROW(),34))</f>
      </c>
      <c r="G443">
        <f>IF($A443="",NA(),IF($C443="Action",$B443,NA()))</f>
      </c>
      <c r="H443">
        <f>IF($A443="",NA(),IF($C443="Action",1+$F443*0.023,NA()))</f>
      </c>
      <c r="I443">
        <f>IF($A443="",NA(),IF($C443="Strategy",$B443,NA()))</f>
      </c>
      <c r="J443">
        <f>IF($A443="",NA(),IF($C443="Strategy",2+$F443*0.023,NA()))</f>
      </c>
      <c r="K443">
        <f>IF($A443="",NA(),IF($C443="Deckbuilder",$B443,NA()))</f>
      </c>
      <c r="L443">
        <f>IF($A443="",NA(),IF($C443="Deckbuilder",3+$F443*0.023,NA()))</f>
      </c>
      <c r="M443">
        <f>IF($A443="",NA(),IF($C443="Traditional",$B443,NA()))</f>
      </c>
      <c r="N443">
        <f>IF($A443="",NA(),IF($C443="Traditional",4+$F443*0.023,NA()))</f>
      </c>
      <c r="O443">
        <f>IF($A443="","",$D443+ROW()/1000000)</f>
      </c>
      <c r="P443" t="str">
        <f>IF(OR($A443="",INDEX(games!$H:$H,ROW())=""),"",INDEX(games!$H:$H,ROW()))</f>
      </c>
      <c r="Q443">
        <f>IF(OR($A443="",$P443&lt;&gt;"Yes"),"",$D443+ROW()/1000000)</f>
      </c>
      <c r="T443">
        <f>IF($Y443="","",INDEX($B$2:$B$1500,$Y443))</f>
      </c>
      <c r="U443">
        <f>IF($Z443="","",INDEX($B$2:$B$1500,$Z443))</f>
      </c>
      <c r="V443">
        <f>IF(OR($T443="",$U443=""),"",$U443-$T443)</f>
      </c>
      <c r="W443" t="str">
        <f>IF(TRIM(INDEX(connections!$A:$A,ROW()))="","",TRIM(INDEX(connections!$A:$A,ROW())))</f>
      </c>
      <c r="X443" t="str">
        <f>IF($W443="","",TRIM(INDEX(connections!$B:$B,ROW())))</f>
      </c>
      <c r="Y443">
        <f>IF($W443="","",IFERROR(MATCH($W443,$A$2:$A$1500,0),""))</f>
      </c>
      <c r="Z443">
        <f>IF($X443="","",IFERROR(MATCH($X443,$A$2:$A$1500,0),""))</f>
      </c>
      <c r="AA443" t="str">
        <f>IF($Y443="","",INDEX($P$2:$P$1500,$Y443))</f>
      </c>
      <c r="AB443" t="str">
        <f>IF($Z443="","",INDEX($P$2:$P$1500,$Z443))</f>
      </c>
      <c r="AC443">
        <f>IF(AND($AA443="Yes",$AB443="Yes"),1,"")</f>
      </c>
      <c r="AD443">
        <f>IF(OR($Y443="",$Z443=""),"",IF(INDEX($C$2:$C$1500,$Y443)=INDEX($C$2:$C$1500,$Z443),0,1))</f>
      </c>
      <c r="AE443">
        <f>IF($AC443&lt;&gt;1,"",IF(AND(INDEX($AG$2:$AG$1500,$Y443)=1,INDEX($AG$2:$AG$1500,$Z443)=1),1,""))</f>
      </c>
      <c r="AG443">
        <f>IF($A443="","",COUNTIFS($W$2:$W$2500,$A443,$AB$2:$AB$2500,"Yes")+COUNTIFS($X$2:$X$2500,$A443,$AA$2:$AA$2500,"Yes"))</f>
      </c>
      <c r="AH443" t="str">
        <f>IF(OR($P443&lt;&gt;"Yes",N($AG443)=0),"",IF(AND($AG443=1,COUNTIFS($W$2:$W$2500,$A443,$AE$2:$AE$2500,1)+COUNTIFS($X$2:$X$2500,$A443,$AE$2:$AE$2500,1)&gt;0),"","Yes"))</f>
      </c>
      <c r="AI443">
        <f>IF($AH443="Yes",$AG443,"")</f>
      </c>
      <c r="AJ443">
        <f>IF($AI443="","",$AI443+ROW()/1000000)</f>
      </c>
      <c r="AK443">
        <f>IF(OR($A443="",$P443="Yes",N($AG443)=0),"",$AG443+ROW()/1000000)</f>
      </c>
      <c r="AL443" t="str">
        <f>IF($A443="","",INDEX(games!$J:$J,ROW())&amp;"")</f>
      </c>
    </row>
    <row r="444">
      <c r="A444" t="str">
        <f>IF(TRIM(INDEX(games!$A:$A,ROW()))="","",TRIM(INDEX(games!$A:$A,ROW())))</f>
      </c>
      <c r="B444">
        <f>IF(OR($A444="",INDEX(games!$B:$B,ROW())=""),"",INDEX(games!$B:$B,ROW()))</f>
      </c>
      <c r="C444" t="str">
        <f>IF(OR($A444="",INDEX(games!$C:$C,ROW())=""),"",INDEX(games!$C:$C,ROW()))</f>
      </c>
      <c r="D444">
        <f>IF($A444="","",COUNTIF($W$2:$W$2500,$A444)+COUNTIF($X$2:$X$2500,$A444))</f>
      </c>
      <c r="E444">
        <f>IF($A444="","",IFERROR(MATCH($C444,$R$2:$R$5,0),0))</f>
      </c>
      <c r="F444">
        <f>IF($A444="","",MOD(ROW(),34))</f>
      </c>
      <c r="G444">
        <f>IF($A444="",NA(),IF($C444="Action",$B444,NA()))</f>
      </c>
      <c r="H444">
        <f>IF($A444="",NA(),IF($C444="Action",1+$F444*0.023,NA()))</f>
      </c>
      <c r="I444">
        <f>IF($A444="",NA(),IF($C444="Strategy",$B444,NA()))</f>
      </c>
      <c r="J444">
        <f>IF($A444="",NA(),IF($C444="Strategy",2+$F444*0.023,NA()))</f>
      </c>
      <c r="K444">
        <f>IF($A444="",NA(),IF($C444="Deckbuilder",$B444,NA()))</f>
      </c>
      <c r="L444">
        <f>IF($A444="",NA(),IF($C444="Deckbuilder",3+$F444*0.023,NA()))</f>
      </c>
      <c r="M444">
        <f>IF($A444="",NA(),IF($C444="Traditional",$B444,NA()))</f>
      </c>
      <c r="N444">
        <f>IF($A444="",NA(),IF($C444="Traditional",4+$F444*0.023,NA()))</f>
      </c>
      <c r="O444">
        <f>IF($A444="","",$D444+ROW()/1000000)</f>
      </c>
      <c r="P444" t="str">
        <f>IF(OR($A444="",INDEX(games!$H:$H,ROW())=""),"",INDEX(games!$H:$H,ROW()))</f>
      </c>
      <c r="Q444">
        <f>IF(OR($A444="",$P444&lt;&gt;"Yes"),"",$D444+ROW()/1000000)</f>
      </c>
      <c r="T444">
        <f>IF($Y444="","",INDEX($B$2:$B$1500,$Y444))</f>
      </c>
      <c r="U444">
        <f>IF($Z444="","",INDEX($B$2:$B$1500,$Z444))</f>
      </c>
      <c r="V444">
        <f>IF(OR($T444="",$U444=""),"",$U444-$T444)</f>
      </c>
      <c r="W444" t="str">
        <f>IF(TRIM(INDEX(connections!$A:$A,ROW()))="","",TRIM(INDEX(connections!$A:$A,ROW())))</f>
      </c>
      <c r="X444" t="str">
        <f>IF($W444="","",TRIM(INDEX(connections!$B:$B,ROW())))</f>
      </c>
      <c r="Y444">
        <f>IF($W444="","",IFERROR(MATCH($W444,$A$2:$A$1500,0),""))</f>
      </c>
      <c r="Z444">
        <f>IF($X444="","",IFERROR(MATCH($X444,$A$2:$A$1500,0),""))</f>
      </c>
      <c r="AA444" t="str">
        <f>IF($Y444="","",INDEX($P$2:$P$1500,$Y444))</f>
      </c>
      <c r="AB444" t="str">
        <f>IF($Z444="","",INDEX($P$2:$P$1500,$Z444))</f>
      </c>
      <c r="AC444">
        <f>IF(AND($AA444="Yes",$AB444="Yes"),1,"")</f>
      </c>
      <c r="AD444">
        <f>IF(OR($Y444="",$Z444=""),"",IF(INDEX($C$2:$C$1500,$Y444)=INDEX($C$2:$C$1500,$Z444),0,1))</f>
      </c>
      <c r="AE444">
        <f>IF($AC444&lt;&gt;1,"",IF(AND(INDEX($AG$2:$AG$1500,$Y444)=1,INDEX($AG$2:$AG$1500,$Z444)=1),1,""))</f>
      </c>
      <c r="AG444">
        <f>IF($A444="","",COUNTIFS($W$2:$W$2500,$A444,$AB$2:$AB$2500,"Yes")+COUNTIFS($X$2:$X$2500,$A444,$AA$2:$AA$2500,"Yes"))</f>
      </c>
      <c r="AH444" t="str">
        <f>IF(OR($P444&lt;&gt;"Yes",N($AG444)=0),"",IF(AND($AG444=1,COUNTIFS($W$2:$W$2500,$A444,$AE$2:$AE$2500,1)+COUNTIFS($X$2:$X$2500,$A444,$AE$2:$AE$2500,1)&gt;0),"","Yes"))</f>
      </c>
      <c r="AI444">
        <f>IF($AH444="Yes",$AG444,"")</f>
      </c>
      <c r="AJ444">
        <f>IF($AI444="","",$AI444+ROW()/1000000)</f>
      </c>
      <c r="AK444">
        <f>IF(OR($A444="",$P444="Yes",N($AG444)=0),"",$AG444+ROW()/1000000)</f>
      </c>
      <c r="AL444" t="str">
        <f>IF($A444="","",INDEX(games!$J:$J,ROW())&amp;"")</f>
      </c>
    </row>
    <row r="445">
      <c r="A445" t="str">
        <f>IF(TRIM(INDEX(games!$A:$A,ROW()))="","",TRIM(INDEX(games!$A:$A,ROW())))</f>
      </c>
      <c r="B445">
        <f>IF(OR($A445="",INDEX(games!$B:$B,ROW())=""),"",INDEX(games!$B:$B,ROW()))</f>
      </c>
      <c r="C445" t="str">
        <f>IF(OR($A445="",INDEX(games!$C:$C,ROW())=""),"",INDEX(games!$C:$C,ROW()))</f>
      </c>
      <c r="D445">
        <f>IF($A445="","",COUNTIF($W$2:$W$2500,$A445)+COUNTIF($X$2:$X$2500,$A445))</f>
      </c>
      <c r="E445">
        <f>IF($A445="","",IFERROR(MATCH($C445,$R$2:$R$5,0),0))</f>
      </c>
      <c r="F445">
        <f>IF($A445="","",MOD(ROW(),34))</f>
      </c>
      <c r="G445">
        <f>IF($A445="",NA(),IF($C445="Action",$B445,NA()))</f>
      </c>
      <c r="H445">
        <f>IF($A445="",NA(),IF($C445="Action",1+$F445*0.023,NA()))</f>
      </c>
      <c r="I445">
        <f>IF($A445="",NA(),IF($C445="Strategy",$B445,NA()))</f>
      </c>
      <c r="J445">
        <f>IF($A445="",NA(),IF($C445="Strategy",2+$F445*0.023,NA()))</f>
      </c>
      <c r="K445">
        <f>IF($A445="",NA(),IF($C445="Deckbuilder",$B445,NA()))</f>
      </c>
      <c r="L445">
        <f>IF($A445="",NA(),IF($C445="Deckbuilder",3+$F445*0.023,NA()))</f>
      </c>
      <c r="M445">
        <f>IF($A445="",NA(),IF($C445="Traditional",$B445,NA()))</f>
      </c>
      <c r="N445">
        <f>IF($A445="",NA(),IF($C445="Traditional",4+$F445*0.023,NA()))</f>
      </c>
      <c r="O445">
        <f>IF($A445="","",$D445+ROW()/1000000)</f>
      </c>
      <c r="P445" t="str">
        <f>IF(OR($A445="",INDEX(games!$H:$H,ROW())=""),"",INDEX(games!$H:$H,ROW()))</f>
      </c>
      <c r="Q445">
        <f>IF(OR($A445="",$P445&lt;&gt;"Yes"),"",$D445+ROW()/1000000)</f>
      </c>
      <c r="T445">
        <f>IF($Y445="","",INDEX($B$2:$B$1500,$Y445))</f>
      </c>
      <c r="U445">
        <f>IF($Z445="","",INDEX($B$2:$B$1500,$Z445))</f>
      </c>
      <c r="V445">
        <f>IF(OR($T445="",$U445=""),"",$U445-$T445)</f>
      </c>
      <c r="W445" t="str">
        <f>IF(TRIM(INDEX(connections!$A:$A,ROW()))="","",TRIM(INDEX(connections!$A:$A,ROW())))</f>
      </c>
      <c r="X445" t="str">
        <f>IF($W445="","",TRIM(INDEX(connections!$B:$B,ROW())))</f>
      </c>
      <c r="Y445">
        <f>IF($W445="","",IFERROR(MATCH($W445,$A$2:$A$1500,0),""))</f>
      </c>
      <c r="Z445">
        <f>IF($X445="","",IFERROR(MATCH($X445,$A$2:$A$1500,0),""))</f>
      </c>
      <c r="AA445" t="str">
        <f>IF($Y445="","",INDEX($P$2:$P$1500,$Y445))</f>
      </c>
      <c r="AB445" t="str">
        <f>IF($Z445="","",INDEX($P$2:$P$1500,$Z445))</f>
      </c>
      <c r="AC445">
        <f>IF(AND($AA445="Yes",$AB445="Yes"),1,"")</f>
      </c>
      <c r="AD445">
        <f>IF(OR($Y445="",$Z445=""),"",IF(INDEX($C$2:$C$1500,$Y445)=INDEX($C$2:$C$1500,$Z445),0,1))</f>
      </c>
      <c r="AE445">
        <f>IF($AC445&lt;&gt;1,"",IF(AND(INDEX($AG$2:$AG$1500,$Y445)=1,INDEX($AG$2:$AG$1500,$Z445)=1),1,""))</f>
      </c>
      <c r="AG445">
        <f>IF($A445="","",COUNTIFS($W$2:$W$2500,$A445,$AB$2:$AB$2500,"Yes")+COUNTIFS($X$2:$X$2500,$A445,$AA$2:$AA$2500,"Yes"))</f>
      </c>
      <c r="AH445" t="str">
        <f>IF(OR($P445&lt;&gt;"Yes",N($AG445)=0),"",IF(AND($AG445=1,COUNTIFS($W$2:$W$2500,$A445,$AE$2:$AE$2500,1)+COUNTIFS($X$2:$X$2500,$A445,$AE$2:$AE$2500,1)&gt;0),"","Yes"))</f>
      </c>
      <c r="AI445">
        <f>IF($AH445="Yes",$AG445,"")</f>
      </c>
      <c r="AJ445">
        <f>IF($AI445="","",$AI445+ROW()/1000000)</f>
      </c>
      <c r="AK445">
        <f>IF(OR($A445="",$P445="Yes",N($AG445)=0),"",$AG445+ROW()/1000000)</f>
      </c>
      <c r="AL445" t="str">
        <f>IF($A445="","",INDEX(games!$J:$J,ROW())&amp;"")</f>
      </c>
    </row>
    <row r="446">
      <c r="A446" t="str">
        <f>IF(TRIM(INDEX(games!$A:$A,ROW()))="","",TRIM(INDEX(games!$A:$A,ROW())))</f>
      </c>
      <c r="B446">
        <f>IF(OR($A446="",INDEX(games!$B:$B,ROW())=""),"",INDEX(games!$B:$B,ROW()))</f>
      </c>
      <c r="C446" t="str">
        <f>IF(OR($A446="",INDEX(games!$C:$C,ROW())=""),"",INDEX(games!$C:$C,ROW()))</f>
      </c>
      <c r="D446">
        <f>IF($A446="","",COUNTIF($W$2:$W$2500,$A446)+COUNTIF($X$2:$X$2500,$A446))</f>
      </c>
      <c r="E446">
        <f>IF($A446="","",IFERROR(MATCH($C446,$R$2:$R$5,0),0))</f>
      </c>
      <c r="F446">
        <f>IF($A446="","",MOD(ROW(),34))</f>
      </c>
      <c r="G446">
        <f>IF($A446="",NA(),IF($C446="Action",$B446,NA()))</f>
      </c>
      <c r="H446">
        <f>IF($A446="",NA(),IF($C446="Action",1+$F446*0.023,NA()))</f>
      </c>
      <c r="I446">
        <f>IF($A446="",NA(),IF($C446="Strategy",$B446,NA()))</f>
      </c>
      <c r="J446">
        <f>IF($A446="",NA(),IF($C446="Strategy",2+$F446*0.023,NA()))</f>
      </c>
      <c r="K446">
        <f>IF($A446="",NA(),IF($C446="Deckbuilder",$B446,NA()))</f>
      </c>
      <c r="L446">
        <f>IF($A446="",NA(),IF($C446="Deckbuilder",3+$F446*0.023,NA()))</f>
      </c>
      <c r="M446">
        <f>IF($A446="",NA(),IF($C446="Traditional",$B446,NA()))</f>
      </c>
      <c r="N446">
        <f>IF($A446="",NA(),IF($C446="Traditional",4+$F446*0.023,NA()))</f>
      </c>
      <c r="O446">
        <f>IF($A446="","",$D446+ROW()/1000000)</f>
      </c>
      <c r="P446" t="str">
        <f>IF(OR($A446="",INDEX(games!$H:$H,ROW())=""),"",INDEX(games!$H:$H,ROW()))</f>
      </c>
      <c r="Q446">
        <f>IF(OR($A446="",$P446&lt;&gt;"Yes"),"",$D446+ROW()/1000000)</f>
      </c>
      <c r="T446">
        <f>IF($Y446="","",INDEX($B$2:$B$1500,$Y446))</f>
      </c>
      <c r="U446">
        <f>IF($Z446="","",INDEX($B$2:$B$1500,$Z446))</f>
      </c>
      <c r="V446">
        <f>IF(OR($T446="",$U446=""),"",$U446-$T446)</f>
      </c>
      <c r="W446" t="str">
        <f>IF(TRIM(INDEX(connections!$A:$A,ROW()))="","",TRIM(INDEX(connections!$A:$A,ROW())))</f>
      </c>
      <c r="X446" t="str">
        <f>IF($W446="","",TRIM(INDEX(connections!$B:$B,ROW())))</f>
      </c>
      <c r="Y446">
        <f>IF($W446="","",IFERROR(MATCH($W446,$A$2:$A$1500,0),""))</f>
      </c>
      <c r="Z446">
        <f>IF($X446="","",IFERROR(MATCH($X446,$A$2:$A$1500,0),""))</f>
      </c>
      <c r="AA446" t="str">
        <f>IF($Y446="","",INDEX($P$2:$P$1500,$Y446))</f>
      </c>
      <c r="AB446" t="str">
        <f>IF($Z446="","",INDEX($P$2:$P$1500,$Z446))</f>
      </c>
      <c r="AC446">
        <f>IF(AND($AA446="Yes",$AB446="Yes"),1,"")</f>
      </c>
      <c r="AD446">
        <f>IF(OR($Y446="",$Z446=""),"",IF(INDEX($C$2:$C$1500,$Y446)=INDEX($C$2:$C$1500,$Z446),0,1))</f>
      </c>
      <c r="AE446">
        <f>IF($AC446&lt;&gt;1,"",IF(AND(INDEX($AG$2:$AG$1500,$Y446)=1,INDEX($AG$2:$AG$1500,$Z446)=1),1,""))</f>
      </c>
      <c r="AG446">
        <f>IF($A446="","",COUNTIFS($W$2:$W$2500,$A446,$AB$2:$AB$2500,"Yes")+COUNTIFS($X$2:$X$2500,$A446,$AA$2:$AA$2500,"Yes"))</f>
      </c>
      <c r="AH446" t="str">
        <f>IF(OR($P446&lt;&gt;"Yes",N($AG446)=0),"",IF(AND($AG446=1,COUNTIFS($W$2:$W$2500,$A446,$AE$2:$AE$2500,1)+COUNTIFS($X$2:$X$2500,$A446,$AE$2:$AE$2500,1)&gt;0),"","Yes"))</f>
      </c>
      <c r="AI446">
        <f>IF($AH446="Yes",$AG446,"")</f>
      </c>
      <c r="AJ446">
        <f>IF($AI446="","",$AI446+ROW()/1000000)</f>
      </c>
      <c r="AK446">
        <f>IF(OR($A446="",$P446="Yes",N($AG446)=0),"",$AG446+ROW()/1000000)</f>
      </c>
      <c r="AL446" t="str">
        <f>IF($A446="","",INDEX(games!$J:$J,ROW())&amp;"")</f>
      </c>
    </row>
    <row r="447">
      <c r="A447" t="str">
        <f>IF(TRIM(INDEX(games!$A:$A,ROW()))="","",TRIM(INDEX(games!$A:$A,ROW())))</f>
      </c>
      <c r="B447">
        <f>IF(OR($A447="",INDEX(games!$B:$B,ROW())=""),"",INDEX(games!$B:$B,ROW()))</f>
      </c>
      <c r="C447" t="str">
        <f>IF(OR($A447="",INDEX(games!$C:$C,ROW())=""),"",INDEX(games!$C:$C,ROW()))</f>
      </c>
      <c r="D447">
        <f>IF($A447="","",COUNTIF($W$2:$W$2500,$A447)+COUNTIF($X$2:$X$2500,$A447))</f>
      </c>
      <c r="E447">
        <f>IF($A447="","",IFERROR(MATCH($C447,$R$2:$R$5,0),0))</f>
      </c>
      <c r="F447">
        <f>IF($A447="","",MOD(ROW(),34))</f>
      </c>
      <c r="G447">
        <f>IF($A447="",NA(),IF($C447="Action",$B447,NA()))</f>
      </c>
      <c r="H447">
        <f>IF($A447="",NA(),IF($C447="Action",1+$F447*0.023,NA()))</f>
      </c>
      <c r="I447">
        <f>IF($A447="",NA(),IF($C447="Strategy",$B447,NA()))</f>
      </c>
      <c r="J447">
        <f>IF($A447="",NA(),IF($C447="Strategy",2+$F447*0.023,NA()))</f>
      </c>
      <c r="K447">
        <f>IF($A447="",NA(),IF($C447="Deckbuilder",$B447,NA()))</f>
      </c>
      <c r="L447">
        <f>IF($A447="",NA(),IF($C447="Deckbuilder",3+$F447*0.023,NA()))</f>
      </c>
      <c r="M447">
        <f>IF($A447="",NA(),IF($C447="Traditional",$B447,NA()))</f>
      </c>
      <c r="N447">
        <f>IF($A447="",NA(),IF($C447="Traditional",4+$F447*0.023,NA()))</f>
      </c>
      <c r="O447">
        <f>IF($A447="","",$D447+ROW()/1000000)</f>
      </c>
      <c r="P447" t="str">
        <f>IF(OR($A447="",INDEX(games!$H:$H,ROW())=""),"",INDEX(games!$H:$H,ROW()))</f>
      </c>
      <c r="Q447">
        <f>IF(OR($A447="",$P447&lt;&gt;"Yes"),"",$D447+ROW()/1000000)</f>
      </c>
      <c r="T447">
        <f>IF($Y447="","",INDEX($B$2:$B$1500,$Y447))</f>
      </c>
      <c r="U447">
        <f>IF($Z447="","",INDEX($B$2:$B$1500,$Z447))</f>
      </c>
      <c r="V447">
        <f>IF(OR($T447="",$U447=""),"",$U447-$T447)</f>
      </c>
      <c r="W447" t="str">
        <f>IF(TRIM(INDEX(connections!$A:$A,ROW()))="","",TRIM(INDEX(connections!$A:$A,ROW())))</f>
      </c>
      <c r="X447" t="str">
        <f>IF($W447="","",TRIM(INDEX(connections!$B:$B,ROW())))</f>
      </c>
      <c r="Y447">
        <f>IF($W447="","",IFERROR(MATCH($W447,$A$2:$A$1500,0),""))</f>
      </c>
      <c r="Z447">
        <f>IF($X447="","",IFERROR(MATCH($X447,$A$2:$A$1500,0),""))</f>
      </c>
      <c r="AA447" t="str">
        <f>IF($Y447="","",INDEX($P$2:$P$1500,$Y447))</f>
      </c>
      <c r="AB447" t="str">
        <f>IF($Z447="","",INDEX($P$2:$P$1500,$Z447))</f>
      </c>
      <c r="AC447">
        <f>IF(AND($AA447="Yes",$AB447="Yes"),1,"")</f>
      </c>
      <c r="AD447">
        <f>IF(OR($Y447="",$Z447=""),"",IF(INDEX($C$2:$C$1500,$Y447)=INDEX($C$2:$C$1500,$Z447),0,1))</f>
      </c>
      <c r="AE447">
        <f>IF($AC447&lt;&gt;1,"",IF(AND(INDEX($AG$2:$AG$1500,$Y447)=1,INDEX($AG$2:$AG$1500,$Z447)=1),1,""))</f>
      </c>
      <c r="AG447">
        <f>IF($A447="","",COUNTIFS($W$2:$W$2500,$A447,$AB$2:$AB$2500,"Yes")+COUNTIFS($X$2:$X$2500,$A447,$AA$2:$AA$2500,"Yes"))</f>
      </c>
      <c r="AH447" t="str">
        <f>IF(OR($P447&lt;&gt;"Yes",N($AG447)=0),"",IF(AND($AG447=1,COUNTIFS($W$2:$W$2500,$A447,$AE$2:$AE$2500,1)+COUNTIFS($X$2:$X$2500,$A447,$AE$2:$AE$2500,1)&gt;0),"","Yes"))</f>
      </c>
      <c r="AI447">
        <f>IF($AH447="Yes",$AG447,"")</f>
      </c>
      <c r="AJ447">
        <f>IF($AI447="","",$AI447+ROW()/1000000)</f>
      </c>
      <c r="AK447">
        <f>IF(OR($A447="",$P447="Yes",N($AG447)=0),"",$AG447+ROW()/1000000)</f>
      </c>
      <c r="AL447" t="str">
        <f>IF($A447="","",INDEX(games!$J:$J,ROW())&amp;"")</f>
      </c>
    </row>
    <row r="448">
      <c r="A448" t="str">
        <f>IF(TRIM(INDEX(games!$A:$A,ROW()))="","",TRIM(INDEX(games!$A:$A,ROW())))</f>
      </c>
      <c r="B448">
        <f>IF(OR($A448="",INDEX(games!$B:$B,ROW())=""),"",INDEX(games!$B:$B,ROW()))</f>
      </c>
      <c r="C448" t="str">
        <f>IF(OR($A448="",INDEX(games!$C:$C,ROW())=""),"",INDEX(games!$C:$C,ROW()))</f>
      </c>
      <c r="D448">
        <f>IF($A448="","",COUNTIF($W$2:$W$2500,$A448)+COUNTIF($X$2:$X$2500,$A448))</f>
      </c>
      <c r="E448">
        <f>IF($A448="","",IFERROR(MATCH($C448,$R$2:$R$5,0),0))</f>
      </c>
      <c r="F448">
        <f>IF($A448="","",MOD(ROW(),34))</f>
      </c>
      <c r="G448">
        <f>IF($A448="",NA(),IF($C448="Action",$B448,NA()))</f>
      </c>
      <c r="H448">
        <f>IF($A448="",NA(),IF($C448="Action",1+$F448*0.023,NA()))</f>
      </c>
      <c r="I448">
        <f>IF($A448="",NA(),IF($C448="Strategy",$B448,NA()))</f>
      </c>
      <c r="J448">
        <f>IF($A448="",NA(),IF($C448="Strategy",2+$F448*0.023,NA()))</f>
      </c>
      <c r="K448">
        <f>IF($A448="",NA(),IF($C448="Deckbuilder",$B448,NA()))</f>
      </c>
      <c r="L448">
        <f>IF($A448="",NA(),IF($C448="Deckbuilder",3+$F448*0.023,NA()))</f>
      </c>
      <c r="M448">
        <f>IF($A448="",NA(),IF($C448="Traditional",$B448,NA()))</f>
      </c>
      <c r="N448">
        <f>IF($A448="",NA(),IF($C448="Traditional",4+$F448*0.023,NA()))</f>
      </c>
      <c r="O448">
        <f>IF($A448="","",$D448+ROW()/1000000)</f>
      </c>
      <c r="P448" t="str">
        <f>IF(OR($A448="",INDEX(games!$H:$H,ROW())=""),"",INDEX(games!$H:$H,ROW()))</f>
      </c>
      <c r="Q448">
        <f>IF(OR($A448="",$P448&lt;&gt;"Yes"),"",$D448+ROW()/1000000)</f>
      </c>
      <c r="T448">
        <f>IF($Y448="","",INDEX($B$2:$B$1500,$Y448))</f>
      </c>
      <c r="U448">
        <f>IF($Z448="","",INDEX($B$2:$B$1500,$Z448))</f>
      </c>
      <c r="V448">
        <f>IF(OR($T448="",$U448=""),"",$U448-$T448)</f>
      </c>
      <c r="W448" t="str">
        <f>IF(TRIM(INDEX(connections!$A:$A,ROW()))="","",TRIM(INDEX(connections!$A:$A,ROW())))</f>
      </c>
      <c r="X448" t="str">
        <f>IF($W448="","",TRIM(INDEX(connections!$B:$B,ROW())))</f>
      </c>
      <c r="Y448">
        <f>IF($W448="","",IFERROR(MATCH($W448,$A$2:$A$1500,0),""))</f>
      </c>
      <c r="Z448">
        <f>IF($X448="","",IFERROR(MATCH($X448,$A$2:$A$1500,0),""))</f>
      </c>
      <c r="AA448" t="str">
        <f>IF($Y448="","",INDEX($P$2:$P$1500,$Y448))</f>
      </c>
      <c r="AB448" t="str">
        <f>IF($Z448="","",INDEX($P$2:$P$1500,$Z448))</f>
      </c>
      <c r="AC448">
        <f>IF(AND($AA448="Yes",$AB448="Yes"),1,"")</f>
      </c>
      <c r="AD448">
        <f>IF(OR($Y448="",$Z448=""),"",IF(INDEX($C$2:$C$1500,$Y448)=INDEX($C$2:$C$1500,$Z448),0,1))</f>
      </c>
      <c r="AE448">
        <f>IF($AC448&lt;&gt;1,"",IF(AND(INDEX($AG$2:$AG$1500,$Y448)=1,INDEX($AG$2:$AG$1500,$Z448)=1),1,""))</f>
      </c>
      <c r="AG448">
        <f>IF($A448="","",COUNTIFS($W$2:$W$2500,$A448,$AB$2:$AB$2500,"Yes")+COUNTIFS($X$2:$X$2500,$A448,$AA$2:$AA$2500,"Yes"))</f>
      </c>
      <c r="AH448" t="str">
        <f>IF(OR($P448&lt;&gt;"Yes",N($AG448)=0),"",IF(AND($AG448=1,COUNTIFS($W$2:$W$2500,$A448,$AE$2:$AE$2500,1)+COUNTIFS($X$2:$X$2500,$A448,$AE$2:$AE$2500,1)&gt;0),"","Yes"))</f>
      </c>
      <c r="AI448">
        <f>IF($AH448="Yes",$AG448,"")</f>
      </c>
      <c r="AJ448">
        <f>IF($AI448="","",$AI448+ROW()/1000000)</f>
      </c>
      <c r="AK448">
        <f>IF(OR($A448="",$P448="Yes",N($AG448)=0),"",$AG448+ROW()/1000000)</f>
      </c>
      <c r="AL448" t="str">
        <f>IF($A448="","",INDEX(games!$J:$J,ROW())&amp;"")</f>
      </c>
    </row>
    <row r="449">
      <c r="A449" t="str">
        <f>IF(TRIM(INDEX(games!$A:$A,ROW()))="","",TRIM(INDEX(games!$A:$A,ROW())))</f>
      </c>
      <c r="B449">
        <f>IF(OR($A449="",INDEX(games!$B:$B,ROW())=""),"",INDEX(games!$B:$B,ROW()))</f>
      </c>
      <c r="C449" t="str">
        <f>IF(OR($A449="",INDEX(games!$C:$C,ROW())=""),"",INDEX(games!$C:$C,ROW()))</f>
      </c>
      <c r="D449">
        <f>IF($A449="","",COUNTIF($W$2:$W$2500,$A449)+COUNTIF($X$2:$X$2500,$A449))</f>
      </c>
      <c r="E449">
        <f>IF($A449="","",IFERROR(MATCH($C449,$R$2:$R$5,0),0))</f>
      </c>
      <c r="F449">
        <f>IF($A449="","",MOD(ROW(),34))</f>
      </c>
      <c r="G449">
        <f>IF($A449="",NA(),IF($C449="Action",$B449,NA()))</f>
      </c>
      <c r="H449">
        <f>IF($A449="",NA(),IF($C449="Action",1+$F449*0.023,NA()))</f>
      </c>
      <c r="I449">
        <f>IF($A449="",NA(),IF($C449="Strategy",$B449,NA()))</f>
      </c>
      <c r="J449">
        <f>IF($A449="",NA(),IF($C449="Strategy",2+$F449*0.023,NA()))</f>
      </c>
      <c r="K449">
        <f>IF($A449="",NA(),IF($C449="Deckbuilder",$B449,NA()))</f>
      </c>
      <c r="L449">
        <f>IF($A449="",NA(),IF($C449="Deckbuilder",3+$F449*0.023,NA()))</f>
      </c>
      <c r="M449">
        <f>IF($A449="",NA(),IF($C449="Traditional",$B449,NA()))</f>
      </c>
      <c r="N449">
        <f>IF($A449="",NA(),IF($C449="Traditional",4+$F449*0.023,NA()))</f>
      </c>
      <c r="O449">
        <f>IF($A449="","",$D449+ROW()/1000000)</f>
      </c>
      <c r="P449" t="str">
        <f>IF(OR($A449="",INDEX(games!$H:$H,ROW())=""),"",INDEX(games!$H:$H,ROW()))</f>
      </c>
      <c r="Q449">
        <f>IF(OR($A449="",$P449&lt;&gt;"Yes"),"",$D449+ROW()/1000000)</f>
      </c>
      <c r="T449">
        <f>IF($Y449="","",INDEX($B$2:$B$1500,$Y449))</f>
      </c>
      <c r="U449">
        <f>IF($Z449="","",INDEX($B$2:$B$1500,$Z449))</f>
      </c>
      <c r="V449">
        <f>IF(OR($T449="",$U449=""),"",$U449-$T449)</f>
      </c>
      <c r="W449" t="str">
        <f>IF(TRIM(INDEX(connections!$A:$A,ROW()))="","",TRIM(INDEX(connections!$A:$A,ROW())))</f>
      </c>
      <c r="X449" t="str">
        <f>IF($W449="","",TRIM(INDEX(connections!$B:$B,ROW())))</f>
      </c>
      <c r="Y449">
        <f>IF($W449="","",IFERROR(MATCH($W449,$A$2:$A$1500,0),""))</f>
      </c>
      <c r="Z449">
        <f>IF($X449="","",IFERROR(MATCH($X449,$A$2:$A$1500,0),""))</f>
      </c>
      <c r="AA449" t="str">
        <f>IF($Y449="","",INDEX($P$2:$P$1500,$Y449))</f>
      </c>
      <c r="AB449" t="str">
        <f>IF($Z449="","",INDEX($P$2:$P$1500,$Z449))</f>
      </c>
      <c r="AC449">
        <f>IF(AND($AA449="Yes",$AB449="Yes"),1,"")</f>
      </c>
      <c r="AD449">
        <f>IF(OR($Y449="",$Z449=""),"",IF(INDEX($C$2:$C$1500,$Y449)=INDEX($C$2:$C$1500,$Z449),0,1))</f>
      </c>
      <c r="AE449">
        <f>IF($AC449&lt;&gt;1,"",IF(AND(INDEX($AG$2:$AG$1500,$Y449)=1,INDEX($AG$2:$AG$1500,$Z449)=1),1,""))</f>
      </c>
      <c r="AG449">
        <f>IF($A449="","",COUNTIFS($W$2:$W$2500,$A449,$AB$2:$AB$2500,"Yes")+COUNTIFS($X$2:$X$2500,$A449,$AA$2:$AA$2500,"Yes"))</f>
      </c>
      <c r="AH449" t="str">
        <f>IF(OR($P449&lt;&gt;"Yes",N($AG449)=0),"",IF(AND($AG449=1,COUNTIFS($W$2:$W$2500,$A449,$AE$2:$AE$2500,1)+COUNTIFS($X$2:$X$2500,$A449,$AE$2:$AE$2500,1)&gt;0),"","Yes"))</f>
      </c>
      <c r="AI449">
        <f>IF($AH449="Yes",$AG449,"")</f>
      </c>
      <c r="AJ449">
        <f>IF($AI449="","",$AI449+ROW()/1000000)</f>
      </c>
      <c r="AK449">
        <f>IF(OR($A449="",$P449="Yes",N($AG449)=0),"",$AG449+ROW()/1000000)</f>
      </c>
      <c r="AL449" t="str">
        <f>IF($A449="","",INDEX(games!$J:$J,ROW())&amp;"")</f>
      </c>
    </row>
    <row r="450">
      <c r="A450" t="str">
        <f>IF(TRIM(INDEX(games!$A:$A,ROW()))="","",TRIM(INDEX(games!$A:$A,ROW())))</f>
      </c>
      <c r="B450">
        <f>IF(OR($A450="",INDEX(games!$B:$B,ROW())=""),"",INDEX(games!$B:$B,ROW()))</f>
      </c>
      <c r="C450" t="str">
        <f>IF(OR($A450="",INDEX(games!$C:$C,ROW())=""),"",INDEX(games!$C:$C,ROW()))</f>
      </c>
      <c r="D450">
        <f>IF($A450="","",COUNTIF($W$2:$W$2500,$A450)+COUNTIF($X$2:$X$2500,$A450))</f>
      </c>
      <c r="E450">
        <f>IF($A450="","",IFERROR(MATCH($C450,$R$2:$R$5,0),0))</f>
      </c>
      <c r="F450">
        <f>IF($A450="","",MOD(ROW(),34))</f>
      </c>
      <c r="G450">
        <f>IF($A450="",NA(),IF($C450="Action",$B450,NA()))</f>
      </c>
      <c r="H450">
        <f>IF($A450="",NA(),IF($C450="Action",1+$F450*0.023,NA()))</f>
      </c>
      <c r="I450">
        <f>IF($A450="",NA(),IF($C450="Strategy",$B450,NA()))</f>
      </c>
      <c r="J450">
        <f>IF($A450="",NA(),IF($C450="Strategy",2+$F450*0.023,NA()))</f>
      </c>
      <c r="K450">
        <f>IF($A450="",NA(),IF($C450="Deckbuilder",$B450,NA()))</f>
      </c>
      <c r="L450">
        <f>IF($A450="",NA(),IF($C450="Deckbuilder",3+$F450*0.023,NA()))</f>
      </c>
      <c r="M450">
        <f>IF($A450="",NA(),IF($C450="Traditional",$B450,NA()))</f>
      </c>
      <c r="N450">
        <f>IF($A450="",NA(),IF($C450="Traditional",4+$F450*0.023,NA()))</f>
      </c>
      <c r="O450">
        <f>IF($A450="","",$D450+ROW()/1000000)</f>
      </c>
      <c r="P450" t="str">
        <f>IF(OR($A450="",INDEX(games!$H:$H,ROW())=""),"",INDEX(games!$H:$H,ROW()))</f>
      </c>
      <c r="Q450">
        <f>IF(OR($A450="",$P450&lt;&gt;"Yes"),"",$D450+ROW()/1000000)</f>
      </c>
      <c r="T450">
        <f>IF($Y450="","",INDEX($B$2:$B$1500,$Y450))</f>
      </c>
      <c r="U450">
        <f>IF($Z450="","",INDEX($B$2:$B$1500,$Z450))</f>
      </c>
      <c r="V450">
        <f>IF(OR($T450="",$U450=""),"",$U450-$T450)</f>
      </c>
      <c r="W450" t="str">
        <f>IF(TRIM(INDEX(connections!$A:$A,ROW()))="","",TRIM(INDEX(connections!$A:$A,ROW())))</f>
      </c>
      <c r="X450" t="str">
        <f>IF($W450="","",TRIM(INDEX(connections!$B:$B,ROW())))</f>
      </c>
      <c r="Y450">
        <f>IF($W450="","",IFERROR(MATCH($W450,$A$2:$A$1500,0),""))</f>
      </c>
      <c r="Z450">
        <f>IF($X450="","",IFERROR(MATCH($X450,$A$2:$A$1500,0),""))</f>
      </c>
      <c r="AA450" t="str">
        <f>IF($Y450="","",INDEX($P$2:$P$1500,$Y450))</f>
      </c>
      <c r="AB450" t="str">
        <f>IF($Z450="","",INDEX($P$2:$P$1500,$Z450))</f>
      </c>
      <c r="AC450">
        <f>IF(AND($AA450="Yes",$AB450="Yes"),1,"")</f>
      </c>
      <c r="AD450">
        <f>IF(OR($Y450="",$Z450=""),"",IF(INDEX($C$2:$C$1500,$Y450)=INDEX($C$2:$C$1500,$Z450),0,1))</f>
      </c>
      <c r="AE450">
        <f>IF($AC450&lt;&gt;1,"",IF(AND(INDEX($AG$2:$AG$1500,$Y450)=1,INDEX($AG$2:$AG$1500,$Z450)=1),1,""))</f>
      </c>
      <c r="AG450">
        <f>IF($A450="","",COUNTIFS($W$2:$W$2500,$A450,$AB$2:$AB$2500,"Yes")+COUNTIFS($X$2:$X$2500,$A450,$AA$2:$AA$2500,"Yes"))</f>
      </c>
      <c r="AH450" t="str">
        <f>IF(OR($P450&lt;&gt;"Yes",N($AG450)=0),"",IF(AND($AG450=1,COUNTIFS($W$2:$W$2500,$A450,$AE$2:$AE$2500,1)+COUNTIFS($X$2:$X$2500,$A450,$AE$2:$AE$2500,1)&gt;0),"","Yes"))</f>
      </c>
      <c r="AI450">
        <f>IF($AH450="Yes",$AG450,"")</f>
      </c>
      <c r="AJ450">
        <f>IF($AI450="","",$AI450+ROW()/1000000)</f>
      </c>
      <c r="AK450">
        <f>IF(OR($A450="",$P450="Yes",N($AG450)=0),"",$AG450+ROW()/1000000)</f>
      </c>
      <c r="AL450" t="str">
        <f>IF($A450="","",INDEX(games!$J:$J,ROW())&amp;"")</f>
      </c>
    </row>
    <row r="451">
      <c r="A451" t="str">
        <f>IF(TRIM(INDEX(games!$A:$A,ROW()))="","",TRIM(INDEX(games!$A:$A,ROW())))</f>
      </c>
      <c r="B451">
        <f>IF(OR($A451="",INDEX(games!$B:$B,ROW())=""),"",INDEX(games!$B:$B,ROW()))</f>
      </c>
      <c r="C451" t="str">
        <f>IF(OR($A451="",INDEX(games!$C:$C,ROW())=""),"",INDEX(games!$C:$C,ROW()))</f>
      </c>
      <c r="D451">
        <f>IF($A451="","",COUNTIF($W$2:$W$2500,$A451)+COUNTIF($X$2:$X$2500,$A451))</f>
      </c>
      <c r="E451">
        <f>IF($A451="","",IFERROR(MATCH($C451,$R$2:$R$5,0),0))</f>
      </c>
      <c r="F451">
        <f>IF($A451="","",MOD(ROW(),34))</f>
      </c>
      <c r="G451">
        <f>IF($A451="",NA(),IF($C451="Action",$B451,NA()))</f>
      </c>
      <c r="H451">
        <f>IF($A451="",NA(),IF($C451="Action",1+$F451*0.023,NA()))</f>
      </c>
      <c r="I451">
        <f>IF($A451="",NA(),IF($C451="Strategy",$B451,NA()))</f>
      </c>
      <c r="J451">
        <f>IF($A451="",NA(),IF($C451="Strategy",2+$F451*0.023,NA()))</f>
      </c>
      <c r="K451">
        <f>IF($A451="",NA(),IF($C451="Deckbuilder",$B451,NA()))</f>
      </c>
      <c r="L451">
        <f>IF($A451="",NA(),IF($C451="Deckbuilder",3+$F451*0.023,NA()))</f>
      </c>
      <c r="M451">
        <f>IF($A451="",NA(),IF($C451="Traditional",$B451,NA()))</f>
      </c>
      <c r="N451">
        <f>IF($A451="",NA(),IF($C451="Traditional",4+$F451*0.023,NA()))</f>
      </c>
      <c r="O451">
        <f>IF($A451="","",$D451+ROW()/1000000)</f>
      </c>
      <c r="P451" t="str">
        <f>IF(OR($A451="",INDEX(games!$H:$H,ROW())=""),"",INDEX(games!$H:$H,ROW()))</f>
      </c>
      <c r="Q451">
        <f>IF(OR($A451="",$P451&lt;&gt;"Yes"),"",$D451+ROW()/1000000)</f>
      </c>
      <c r="T451">
        <f>IF($Y451="","",INDEX($B$2:$B$1500,$Y451))</f>
      </c>
      <c r="U451">
        <f>IF($Z451="","",INDEX($B$2:$B$1500,$Z451))</f>
      </c>
      <c r="V451">
        <f>IF(OR($T451="",$U451=""),"",$U451-$T451)</f>
      </c>
      <c r="W451" t="str">
        <f>IF(TRIM(INDEX(connections!$A:$A,ROW()))="","",TRIM(INDEX(connections!$A:$A,ROW())))</f>
      </c>
      <c r="X451" t="str">
        <f>IF($W451="","",TRIM(INDEX(connections!$B:$B,ROW())))</f>
      </c>
      <c r="Y451">
        <f>IF($W451="","",IFERROR(MATCH($W451,$A$2:$A$1500,0),""))</f>
      </c>
      <c r="Z451">
        <f>IF($X451="","",IFERROR(MATCH($X451,$A$2:$A$1500,0),""))</f>
      </c>
      <c r="AA451" t="str">
        <f>IF($Y451="","",INDEX($P$2:$P$1500,$Y451))</f>
      </c>
      <c r="AB451" t="str">
        <f>IF($Z451="","",INDEX($P$2:$P$1500,$Z451))</f>
      </c>
      <c r="AC451">
        <f>IF(AND($AA451="Yes",$AB451="Yes"),1,"")</f>
      </c>
      <c r="AD451">
        <f>IF(OR($Y451="",$Z451=""),"",IF(INDEX($C$2:$C$1500,$Y451)=INDEX($C$2:$C$1500,$Z451),0,1))</f>
      </c>
      <c r="AE451">
        <f>IF($AC451&lt;&gt;1,"",IF(AND(INDEX($AG$2:$AG$1500,$Y451)=1,INDEX($AG$2:$AG$1500,$Z451)=1),1,""))</f>
      </c>
      <c r="AG451">
        <f>IF($A451="","",COUNTIFS($W$2:$W$2500,$A451,$AB$2:$AB$2500,"Yes")+COUNTIFS($X$2:$X$2500,$A451,$AA$2:$AA$2500,"Yes"))</f>
      </c>
      <c r="AH451" t="str">
        <f>IF(OR($P451&lt;&gt;"Yes",N($AG451)=0),"",IF(AND($AG451=1,COUNTIFS($W$2:$W$2500,$A451,$AE$2:$AE$2500,1)+COUNTIFS($X$2:$X$2500,$A451,$AE$2:$AE$2500,1)&gt;0),"","Yes"))</f>
      </c>
      <c r="AI451">
        <f>IF($AH451="Yes",$AG451,"")</f>
      </c>
      <c r="AJ451">
        <f>IF($AI451="","",$AI451+ROW()/1000000)</f>
      </c>
      <c r="AK451">
        <f>IF(OR($A451="",$P451="Yes",N($AG451)=0),"",$AG451+ROW()/1000000)</f>
      </c>
      <c r="AL451" t="str">
        <f>IF($A451="","",INDEX(games!$J:$J,ROW())&amp;"")</f>
      </c>
    </row>
    <row r="452">
      <c r="A452" t="str">
        <f>IF(TRIM(INDEX(games!$A:$A,ROW()))="","",TRIM(INDEX(games!$A:$A,ROW())))</f>
      </c>
      <c r="B452">
        <f>IF(OR($A452="",INDEX(games!$B:$B,ROW())=""),"",INDEX(games!$B:$B,ROW()))</f>
      </c>
      <c r="C452" t="str">
        <f>IF(OR($A452="",INDEX(games!$C:$C,ROW())=""),"",INDEX(games!$C:$C,ROW()))</f>
      </c>
      <c r="D452">
        <f>IF($A452="","",COUNTIF($W$2:$W$2500,$A452)+COUNTIF($X$2:$X$2500,$A452))</f>
      </c>
      <c r="E452">
        <f>IF($A452="","",IFERROR(MATCH($C452,$R$2:$R$5,0),0))</f>
      </c>
      <c r="F452">
        <f>IF($A452="","",MOD(ROW(),34))</f>
      </c>
      <c r="G452">
        <f>IF($A452="",NA(),IF($C452="Action",$B452,NA()))</f>
      </c>
      <c r="H452">
        <f>IF($A452="",NA(),IF($C452="Action",1+$F452*0.023,NA()))</f>
      </c>
      <c r="I452">
        <f>IF($A452="",NA(),IF($C452="Strategy",$B452,NA()))</f>
      </c>
      <c r="J452">
        <f>IF($A452="",NA(),IF($C452="Strategy",2+$F452*0.023,NA()))</f>
      </c>
      <c r="K452">
        <f>IF($A452="",NA(),IF($C452="Deckbuilder",$B452,NA()))</f>
      </c>
      <c r="L452">
        <f>IF($A452="",NA(),IF($C452="Deckbuilder",3+$F452*0.023,NA()))</f>
      </c>
      <c r="M452">
        <f>IF($A452="",NA(),IF($C452="Traditional",$B452,NA()))</f>
      </c>
      <c r="N452">
        <f>IF($A452="",NA(),IF($C452="Traditional",4+$F452*0.023,NA()))</f>
      </c>
      <c r="O452">
        <f>IF($A452="","",$D452+ROW()/1000000)</f>
      </c>
      <c r="P452" t="str">
        <f>IF(OR($A452="",INDEX(games!$H:$H,ROW())=""),"",INDEX(games!$H:$H,ROW()))</f>
      </c>
      <c r="Q452">
        <f>IF(OR($A452="",$P452&lt;&gt;"Yes"),"",$D452+ROW()/1000000)</f>
      </c>
      <c r="T452">
        <f>IF($Y452="","",INDEX($B$2:$B$1500,$Y452))</f>
      </c>
      <c r="U452">
        <f>IF($Z452="","",INDEX($B$2:$B$1500,$Z452))</f>
      </c>
      <c r="V452">
        <f>IF(OR($T452="",$U452=""),"",$U452-$T452)</f>
      </c>
      <c r="W452" t="str">
        <f>IF(TRIM(INDEX(connections!$A:$A,ROW()))="","",TRIM(INDEX(connections!$A:$A,ROW())))</f>
      </c>
      <c r="X452" t="str">
        <f>IF($W452="","",TRIM(INDEX(connections!$B:$B,ROW())))</f>
      </c>
      <c r="Y452">
        <f>IF($W452="","",IFERROR(MATCH($W452,$A$2:$A$1500,0),""))</f>
      </c>
      <c r="Z452">
        <f>IF($X452="","",IFERROR(MATCH($X452,$A$2:$A$1500,0),""))</f>
      </c>
      <c r="AA452" t="str">
        <f>IF($Y452="","",INDEX($P$2:$P$1500,$Y452))</f>
      </c>
      <c r="AB452" t="str">
        <f>IF($Z452="","",INDEX($P$2:$P$1500,$Z452))</f>
      </c>
      <c r="AC452">
        <f>IF(AND($AA452="Yes",$AB452="Yes"),1,"")</f>
      </c>
      <c r="AD452">
        <f>IF(OR($Y452="",$Z452=""),"",IF(INDEX($C$2:$C$1500,$Y452)=INDEX($C$2:$C$1500,$Z452),0,1))</f>
      </c>
      <c r="AE452">
        <f>IF($AC452&lt;&gt;1,"",IF(AND(INDEX($AG$2:$AG$1500,$Y452)=1,INDEX($AG$2:$AG$1500,$Z452)=1),1,""))</f>
      </c>
      <c r="AG452">
        <f>IF($A452="","",COUNTIFS($W$2:$W$2500,$A452,$AB$2:$AB$2500,"Yes")+COUNTIFS($X$2:$X$2500,$A452,$AA$2:$AA$2500,"Yes"))</f>
      </c>
      <c r="AH452" t="str">
        <f>IF(OR($P452&lt;&gt;"Yes",N($AG452)=0),"",IF(AND($AG452=1,COUNTIFS($W$2:$W$2500,$A452,$AE$2:$AE$2500,1)+COUNTIFS($X$2:$X$2500,$A452,$AE$2:$AE$2500,1)&gt;0),"","Yes"))</f>
      </c>
      <c r="AI452">
        <f>IF($AH452="Yes",$AG452,"")</f>
      </c>
      <c r="AJ452">
        <f>IF($AI452="","",$AI452+ROW()/1000000)</f>
      </c>
      <c r="AK452">
        <f>IF(OR($A452="",$P452="Yes",N($AG452)=0),"",$AG452+ROW()/1000000)</f>
      </c>
      <c r="AL452" t="str">
        <f>IF($A452="","",INDEX(games!$J:$J,ROW())&amp;"")</f>
      </c>
    </row>
    <row r="453">
      <c r="A453" t="str">
        <f>IF(TRIM(INDEX(games!$A:$A,ROW()))="","",TRIM(INDEX(games!$A:$A,ROW())))</f>
      </c>
      <c r="B453">
        <f>IF(OR($A453="",INDEX(games!$B:$B,ROW())=""),"",INDEX(games!$B:$B,ROW()))</f>
      </c>
      <c r="C453" t="str">
        <f>IF(OR($A453="",INDEX(games!$C:$C,ROW())=""),"",INDEX(games!$C:$C,ROW()))</f>
      </c>
      <c r="D453">
        <f>IF($A453="","",COUNTIF($W$2:$W$2500,$A453)+COUNTIF($X$2:$X$2500,$A453))</f>
      </c>
      <c r="E453">
        <f>IF($A453="","",IFERROR(MATCH($C453,$R$2:$R$5,0),0))</f>
      </c>
      <c r="F453">
        <f>IF($A453="","",MOD(ROW(),34))</f>
      </c>
      <c r="G453">
        <f>IF($A453="",NA(),IF($C453="Action",$B453,NA()))</f>
      </c>
      <c r="H453">
        <f>IF($A453="",NA(),IF($C453="Action",1+$F453*0.023,NA()))</f>
      </c>
      <c r="I453">
        <f>IF($A453="",NA(),IF($C453="Strategy",$B453,NA()))</f>
      </c>
      <c r="J453">
        <f>IF($A453="",NA(),IF($C453="Strategy",2+$F453*0.023,NA()))</f>
      </c>
      <c r="K453">
        <f>IF($A453="",NA(),IF($C453="Deckbuilder",$B453,NA()))</f>
      </c>
      <c r="L453">
        <f>IF($A453="",NA(),IF($C453="Deckbuilder",3+$F453*0.023,NA()))</f>
      </c>
      <c r="M453">
        <f>IF($A453="",NA(),IF($C453="Traditional",$B453,NA()))</f>
      </c>
      <c r="N453">
        <f>IF($A453="",NA(),IF($C453="Traditional",4+$F453*0.023,NA()))</f>
      </c>
      <c r="O453">
        <f>IF($A453="","",$D453+ROW()/1000000)</f>
      </c>
      <c r="P453" t="str">
        <f>IF(OR($A453="",INDEX(games!$H:$H,ROW())=""),"",INDEX(games!$H:$H,ROW()))</f>
      </c>
      <c r="Q453">
        <f>IF(OR($A453="",$P453&lt;&gt;"Yes"),"",$D453+ROW()/1000000)</f>
      </c>
      <c r="T453">
        <f>IF($Y453="","",INDEX($B$2:$B$1500,$Y453))</f>
      </c>
      <c r="U453">
        <f>IF($Z453="","",INDEX($B$2:$B$1500,$Z453))</f>
      </c>
      <c r="V453">
        <f>IF(OR($T453="",$U453=""),"",$U453-$T453)</f>
      </c>
      <c r="W453" t="str">
        <f>IF(TRIM(INDEX(connections!$A:$A,ROW()))="","",TRIM(INDEX(connections!$A:$A,ROW())))</f>
      </c>
      <c r="X453" t="str">
        <f>IF($W453="","",TRIM(INDEX(connections!$B:$B,ROW())))</f>
      </c>
      <c r="Y453">
        <f>IF($W453="","",IFERROR(MATCH($W453,$A$2:$A$1500,0),""))</f>
      </c>
      <c r="Z453">
        <f>IF($X453="","",IFERROR(MATCH($X453,$A$2:$A$1500,0),""))</f>
      </c>
      <c r="AA453" t="str">
        <f>IF($Y453="","",INDEX($P$2:$P$1500,$Y453))</f>
      </c>
      <c r="AB453" t="str">
        <f>IF($Z453="","",INDEX($P$2:$P$1500,$Z453))</f>
      </c>
      <c r="AC453">
        <f>IF(AND($AA453="Yes",$AB453="Yes"),1,"")</f>
      </c>
      <c r="AD453">
        <f>IF(OR($Y453="",$Z453=""),"",IF(INDEX($C$2:$C$1500,$Y453)=INDEX($C$2:$C$1500,$Z453),0,1))</f>
      </c>
      <c r="AE453">
        <f>IF($AC453&lt;&gt;1,"",IF(AND(INDEX($AG$2:$AG$1500,$Y453)=1,INDEX($AG$2:$AG$1500,$Z453)=1),1,""))</f>
      </c>
      <c r="AG453">
        <f>IF($A453="","",COUNTIFS($W$2:$W$2500,$A453,$AB$2:$AB$2500,"Yes")+COUNTIFS($X$2:$X$2500,$A453,$AA$2:$AA$2500,"Yes"))</f>
      </c>
      <c r="AH453" t="str">
        <f>IF(OR($P453&lt;&gt;"Yes",N($AG453)=0),"",IF(AND($AG453=1,COUNTIFS($W$2:$W$2500,$A453,$AE$2:$AE$2500,1)+COUNTIFS($X$2:$X$2500,$A453,$AE$2:$AE$2500,1)&gt;0),"","Yes"))</f>
      </c>
      <c r="AI453">
        <f>IF($AH453="Yes",$AG453,"")</f>
      </c>
      <c r="AJ453">
        <f>IF($AI453="","",$AI453+ROW()/1000000)</f>
      </c>
      <c r="AK453">
        <f>IF(OR($A453="",$P453="Yes",N($AG453)=0),"",$AG453+ROW()/1000000)</f>
      </c>
      <c r="AL453" t="str">
        <f>IF($A453="","",INDEX(games!$J:$J,ROW())&amp;"")</f>
      </c>
    </row>
    <row r="454">
      <c r="A454" t="str">
        <f>IF(TRIM(INDEX(games!$A:$A,ROW()))="","",TRIM(INDEX(games!$A:$A,ROW())))</f>
      </c>
      <c r="B454">
        <f>IF(OR($A454="",INDEX(games!$B:$B,ROW())=""),"",INDEX(games!$B:$B,ROW()))</f>
      </c>
      <c r="C454" t="str">
        <f>IF(OR($A454="",INDEX(games!$C:$C,ROW())=""),"",INDEX(games!$C:$C,ROW()))</f>
      </c>
      <c r="D454">
        <f>IF($A454="","",COUNTIF($W$2:$W$2500,$A454)+COUNTIF($X$2:$X$2500,$A454))</f>
      </c>
      <c r="E454">
        <f>IF($A454="","",IFERROR(MATCH($C454,$R$2:$R$5,0),0))</f>
      </c>
      <c r="F454">
        <f>IF($A454="","",MOD(ROW(),34))</f>
      </c>
      <c r="G454">
        <f>IF($A454="",NA(),IF($C454="Action",$B454,NA()))</f>
      </c>
      <c r="H454">
        <f>IF($A454="",NA(),IF($C454="Action",1+$F454*0.023,NA()))</f>
      </c>
      <c r="I454">
        <f>IF($A454="",NA(),IF($C454="Strategy",$B454,NA()))</f>
      </c>
      <c r="J454">
        <f>IF($A454="",NA(),IF($C454="Strategy",2+$F454*0.023,NA()))</f>
      </c>
      <c r="K454">
        <f>IF($A454="",NA(),IF($C454="Deckbuilder",$B454,NA()))</f>
      </c>
      <c r="L454">
        <f>IF($A454="",NA(),IF($C454="Deckbuilder",3+$F454*0.023,NA()))</f>
      </c>
      <c r="M454">
        <f>IF($A454="",NA(),IF($C454="Traditional",$B454,NA()))</f>
      </c>
      <c r="N454">
        <f>IF($A454="",NA(),IF($C454="Traditional",4+$F454*0.023,NA()))</f>
      </c>
      <c r="O454">
        <f>IF($A454="","",$D454+ROW()/1000000)</f>
      </c>
      <c r="P454" t="str">
        <f>IF(OR($A454="",INDEX(games!$H:$H,ROW())=""),"",INDEX(games!$H:$H,ROW()))</f>
      </c>
      <c r="Q454">
        <f>IF(OR($A454="",$P454&lt;&gt;"Yes"),"",$D454+ROW()/1000000)</f>
      </c>
      <c r="T454">
        <f>IF($Y454="","",INDEX($B$2:$B$1500,$Y454))</f>
      </c>
      <c r="U454">
        <f>IF($Z454="","",INDEX($B$2:$B$1500,$Z454))</f>
      </c>
      <c r="V454">
        <f>IF(OR($T454="",$U454=""),"",$U454-$T454)</f>
      </c>
      <c r="W454" t="str">
        <f>IF(TRIM(INDEX(connections!$A:$A,ROW()))="","",TRIM(INDEX(connections!$A:$A,ROW())))</f>
      </c>
      <c r="X454" t="str">
        <f>IF($W454="","",TRIM(INDEX(connections!$B:$B,ROW())))</f>
      </c>
      <c r="Y454">
        <f>IF($W454="","",IFERROR(MATCH($W454,$A$2:$A$1500,0),""))</f>
      </c>
      <c r="Z454">
        <f>IF($X454="","",IFERROR(MATCH($X454,$A$2:$A$1500,0),""))</f>
      </c>
      <c r="AA454" t="str">
        <f>IF($Y454="","",INDEX($P$2:$P$1500,$Y454))</f>
      </c>
      <c r="AB454" t="str">
        <f>IF($Z454="","",INDEX($P$2:$P$1500,$Z454))</f>
      </c>
      <c r="AC454">
        <f>IF(AND($AA454="Yes",$AB454="Yes"),1,"")</f>
      </c>
      <c r="AD454">
        <f>IF(OR($Y454="",$Z454=""),"",IF(INDEX($C$2:$C$1500,$Y454)=INDEX($C$2:$C$1500,$Z454),0,1))</f>
      </c>
      <c r="AE454">
        <f>IF($AC454&lt;&gt;1,"",IF(AND(INDEX($AG$2:$AG$1500,$Y454)=1,INDEX($AG$2:$AG$1500,$Z454)=1),1,""))</f>
      </c>
      <c r="AG454">
        <f>IF($A454="","",COUNTIFS($W$2:$W$2500,$A454,$AB$2:$AB$2500,"Yes")+COUNTIFS($X$2:$X$2500,$A454,$AA$2:$AA$2500,"Yes"))</f>
      </c>
      <c r="AH454" t="str">
        <f>IF(OR($P454&lt;&gt;"Yes",N($AG454)=0),"",IF(AND($AG454=1,COUNTIFS($W$2:$W$2500,$A454,$AE$2:$AE$2500,1)+COUNTIFS($X$2:$X$2500,$A454,$AE$2:$AE$2500,1)&gt;0),"","Yes"))</f>
      </c>
      <c r="AI454">
        <f>IF($AH454="Yes",$AG454,"")</f>
      </c>
      <c r="AJ454">
        <f>IF($AI454="","",$AI454+ROW()/1000000)</f>
      </c>
      <c r="AK454">
        <f>IF(OR($A454="",$P454="Yes",N($AG454)=0),"",$AG454+ROW()/1000000)</f>
      </c>
      <c r="AL454" t="str">
        <f>IF($A454="","",INDEX(games!$J:$J,ROW())&amp;"")</f>
      </c>
    </row>
    <row r="455">
      <c r="A455" t="str">
        <f>IF(TRIM(INDEX(games!$A:$A,ROW()))="","",TRIM(INDEX(games!$A:$A,ROW())))</f>
      </c>
      <c r="B455">
        <f>IF(OR($A455="",INDEX(games!$B:$B,ROW())=""),"",INDEX(games!$B:$B,ROW()))</f>
      </c>
      <c r="C455" t="str">
        <f>IF(OR($A455="",INDEX(games!$C:$C,ROW())=""),"",INDEX(games!$C:$C,ROW()))</f>
      </c>
      <c r="D455">
        <f>IF($A455="","",COUNTIF($W$2:$W$2500,$A455)+COUNTIF($X$2:$X$2500,$A455))</f>
      </c>
      <c r="E455">
        <f>IF($A455="","",IFERROR(MATCH($C455,$R$2:$R$5,0),0))</f>
      </c>
      <c r="F455">
        <f>IF($A455="","",MOD(ROW(),34))</f>
      </c>
      <c r="G455">
        <f>IF($A455="",NA(),IF($C455="Action",$B455,NA()))</f>
      </c>
      <c r="H455">
        <f>IF($A455="",NA(),IF($C455="Action",1+$F455*0.023,NA()))</f>
      </c>
      <c r="I455">
        <f>IF($A455="",NA(),IF($C455="Strategy",$B455,NA()))</f>
      </c>
      <c r="J455">
        <f>IF($A455="",NA(),IF($C455="Strategy",2+$F455*0.023,NA()))</f>
      </c>
      <c r="K455">
        <f>IF($A455="",NA(),IF($C455="Deckbuilder",$B455,NA()))</f>
      </c>
      <c r="L455">
        <f>IF($A455="",NA(),IF($C455="Deckbuilder",3+$F455*0.023,NA()))</f>
      </c>
      <c r="M455">
        <f>IF($A455="",NA(),IF($C455="Traditional",$B455,NA()))</f>
      </c>
      <c r="N455">
        <f>IF($A455="",NA(),IF($C455="Traditional",4+$F455*0.023,NA()))</f>
      </c>
      <c r="O455">
        <f>IF($A455="","",$D455+ROW()/1000000)</f>
      </c>
      <c r="P455" t="str">
        <f>IF(OR($A455="",INDEX(games!$H:$H,ROW())=""),"",INDEX(games!$H:$H,ROW()))</f>
      </c>
      <c r="Q455">
        <f>IF(OR($A455="",$P455&lt;&gt;"Yes"),"",$D455+ROW()/1000000)</f>
      </c>
      <c r="T455">
        <f>IF($Y455="","",INDEX($B$2:$B$1500,$Y455))</f>
      </c>
      <c r="U455">
        <f>IF($Z455="","",INDEX($B$2:$B$1500,$Z455))</f>
      </c>
      <c r="V455">
        <f>IF(OR($T455="",$U455=""),"",$U455-$T455)</f>
      </c>
      <c r="W455" t="str">
        <f>IF(TRIM(INDEX(connections!$A:$A,ROW()))="","",TRIM(INDEX(connections!$A:$A,ROW())))</f>
      </c>
      <c r="X455" t="str">
        <f>IF($W455="","",TRIM(INDEX(connections!$B:$B,ROW())))</f>
      </c>
      <c r="Y455">
        <f>IF($W455="","",IFERROR(MATCH($W455,$A$2:$A$1500,0),""))</f>
      </c>
      <c r="Z455">
        <f>IF($X455="","",IFERROR(MATCH($X455,$A$2:$A$1500,0),""))</f>
      </c>
      <c r="AA455" t="str">
        <f>IF($Y455="","",INDEX($P$2:$P$1500,$Y455))</f>
      </c>
      <c r="AB455" t="str">
        <f>IF($Z455="","",INDEX($P$2:$P$1500,$Z455))</f>
      </c>
      <c r="AC455">
        <f>IF(AND($AA455="Yes",$AB455="Yes"),1,"")</f>
      </c>
      <c r="AD455">
        <f>IF(OR($Y455="",$Z455=""),"",IF(INDEX($C$2:$C$1500,$Y455)=INDEX($C$2:$C$1500,$Z455),0,1))</f>
      </c>
      <c r="AE455">
        <f>IF($AC455&lt;&gt;1,"",IF(AND(INDEX($AG$2:$AG$1500,$Y455)=1,INDEX($AG$2:$AG$1500,$Z455)=1),1,""))</f>
      </c>
      <c r="AG455">
        <f>IF($A455="","",COUNTIFS($W$2:$W$2500,$A455,$AB$2:$AB$2500,"Yes")+COUNTIFS($X$2:$X$2500,$A455,$AA$2:$AA$2500,"Yes"))</f>
      </c>
      <c r="AH455" t="str">
        <f>IF(OR($P455&lt;&gt;"Yes",N($AG455)=0),"",IF(AND($AG455=1,COUNTIFS($W$2:$W$2500,$A455,$AE$2:$AE$2500,1)+COUNTIFS($X$2:$X$2500,$A455,$AE$2:$AE$2500,1)&gt;0),"","Yes"))</f>
      </c>
      <c r="AI455">
        <f>IF($AH455="Yes",$AG455,"")</f>
      </c>
      <c r="AJ455">
        <f>IF($AI455="","",$AI455+ROW()/1000000)</f>
      </c>
      <c r="AK455">
        <f>IF(OR($A455="",$P455="Yes",N($AG455)=0),"",$AG455+ROW()/1000000)</f>
      </c>
      <c r="AL455" t="str">
        <f>IF($A455="","",INDEX(games!$J:$J,ROW())&amp;"")</f>
      </c>
    </row>
    <row r="456">
      <c r="A456" t="str">
        <f>IF(TRIM(INDEX(games!$A:$A,ROW()))="","",TRIM(INDEX(games!$A:$A,ROW())))</f>
      </c>
      <c r="B456">
        <f>IF(OR($A456="",INDEX(games!$B:$B,ROW())=""),"",INDEX(games!$B:$B,ROW()))</f>
      </c>
      <c r="C456" t="str">
        <f>IF(OR($A456="",INDEX(games!$C:$C,ROW())=""),"",INDEX(games!$C:$C,ROW()))</f>
      </c>
      <c r="D456">
        <f>IF($A456="","",COUNTIF($W$2:$W$2500,$A456)+COUNTIF($X$2:$X$2500,$A456))</f>
      </c>
      <c r="E456">
        <f>IF($A456="","",IFERROR(MATCH($C456,$R$2:$R$5,0),0))</f>
      </c>
      <c r="F456">
        <f>IF($A456="","",MOD(ROW(),34))</f>
      </c>
      <c r="G456">
        <f>IF($A456="",NA(),IF($C456="Action",$B456,NA()))</f>
      </c>
      <c r="H456">
        <f>IF($A456="",NA(),IF($C456="Action",1+$F456*0.023,NA()))</f>
      </c>
      <c r="I456">
        <f>IF($A456="",NA(),IF($C456="Strategy",$B456,NA()))</f>
      </c>
      <c r="J456">
        <f>IF($A456="",NA(),IF($C456="Strategy",2+$F456*0.023,NA()))</f>
      </c>
      <c r="K456">
        <f>IF($A456="",NA(),IF($C456="Deckbuilder",$B456,NA()))</f>
      </c>
      <c r="L456">
        <f>IF($A456="",NA(),IF($C456="Deckbuilder",3+$F456*0.023,NA()))</f>
      </c>
      <c r="M456">
        <f>IF($A456="",NA(),IF($C456="Traditional",$B456,NA()))</f>
      </c>
      <c r="N456">
        <f>IF($A456="",NA(),IF($C456="Traditional",4+$F456*0.023,NA()))</f>
      </c>
      <c r="O456">
        <f>IF($A456="","",$D456+ROW()/1000000)</f>
      </c>
      <c r="P456" t="str">
        <f>IF(OR($A456="",INDEX(games!$H:$H,ROW())=""),"",INDEX(games!$H:$H,ROW()))</f>
      </c>
      <c r="Q456">
        <f>IF(OR($A456="",$P456&lt;&gt;"Yes"),"",$D456+ROW()/1000000)</f>
      </c>
      <c r="T456">
        <f>IF($Y456="","",INDEX($B$2:$B$1500,$Y456))</f>
      </c>
      <c r="U456">
        <f>IF($Z456="","",INDEX($B$2:$B$1500,$Z456))</f>
      </c>
      <c r="V456">
        <f>IF(OR($T456="",$U456=""),"",$U456-$T456)</f>
      </c>
      <c r="W456" t="str">
        <f>IF(TRIM(INDEX(connections!$A:$A,ROW()))="","",TRIM(INDEX(connections!$A:$A,ROW())))</f>
      </c>
      <c r="X456" t="str">
        <f>IF($W456="","",TRIM(INDEX(connections!$B:$B,ROW())))</f>
      </c>
      <c r="Y456">
        <f>IF($W456="","",IFERROR(MATCH($W456,$A$2:$A$1500,0),""))</f>
      </c>
      <c r="Z456">
        <f>IF($X456="","",IFERROR(MATCH($X456,$A$2:$A$1500,0),""))</f>
      </c>
      <c r="AA456" t="str">
        <f>IF($Y456="","",INDEX($P$2:$P$1500,$Y456))</f>
      </c>
      <c r="AB456" t="str">
        <f>IF($Z456="","",INDEX($P$2:$P$1500,$Z456))</f>
      </c>
      <c r="AC456">
        <f>IF(AND($AA456="Yes",$AB456="Yes"),1,"")</f>
      </c>
      <c r="AD456">
        <f>IF(OR($Y456="",$Z456=""),"",IF(INDEX($C$2:$C$1500,$Y456)=INDEX($C$2:$C$1500,$Z456),0,1))</f>
      </c>
      <c r="AE456">
        <f>IF($AC456&lt;&gt;1,"",IF(AND(INDEX($AG$2:$AG$1500,$Y456)=1,INDEX($AG$2:$AG$1500,$Z456)=1),1,""))</f>
      </c>
      <c r="AG456">
        <f>IF($A456="","",COUNTIFS($W$2:$W$2500,$A456,$AB$2:$AB$2500,"Yes")+COUNTIFS($X$2:$X$2500,$A456,$AA$2:$AA$2500,"Yes"))</f>
      </c>
      <c r="AH456" t="str">
        <f>IF(OR($P456&lt;&gt;"Yes",N($AG456)=0),"",IF(AND($AG456=1,COUNTIFS($W$2:$W$2500,$A456,$AE$2:$AE$2500,1)+COUNTIFS($X$2:$X$2500,$A456,$AE$2:$AE$2500,1)&gt;0),"","Yes"))</f>
      </c>
      <c r="AI456">
        <f>IF($AH456="Yes",$AG456,"")</f>
      </c>
      <c r="AJ456">
        <f>IF($AI456="","",$AI456+ROW()/1000000)</f>
      </c>
      <c r="AK456">
        <f>IF(OR($A456="",$P456="Yes",N($AG456)=0),"",$AG456+ROW()/1000000)</f>
      </c>
      <c r="AL456" t="str">
        <f>IF($A456="","",INDEX(games!$J:$J,ROW())&amp;"")</f>
      </c>
    </row>
    <row r="457">
      <c r="A457" t="str">
        <f>IF(TRIM(INDEX(games!$A:$A,ROW()))="","",TRIM(INDEX(games!$A:$A,ROW())))</f>
      </c>
      <c r="B457">
        <f>IF(OR($A457="",INDEX(games!$B:$B,ROW())=""),"",INDEX(games!$B:$B,ROW()))</f>
      </c>
      <c r="C457" t="str">
        <f>IF(OR($A457="",INDEX(games!$C:$C,ROW())=""),"",INDEX(games!$C:$C,ROW()))</f>
      </c>
      <c r="D457">
        <f>IF($A457="","",COUNTIF($W$2:$W$2500,$A457)+COUNTIF($X$2:$X$2500,$A457))</f>
      </c>
      <c r="E457">
        <f>IF($A457="","",IFERROR(MATCH($C457,$R$2:$R$5,0),0))</f>
      </c>
      <c r="F457">
        <f>IF($A457="","",MOD(ROW(),34))</f>
      </c>
      <c r="G457">
        <f>IF($A457="",NA(),IF($C457="Action",$B457,NA()))</f>
      </c>
      <c r="H457">
        <f>IF($A457="",NA(),IF($C457="Action",1+$F457*0.023,NA()))</f>
      </c>
      <c r="I457">
        <f>IF($A457="",NA(),IF($C457="Strategy",$B457,NA()))</f>
      </c>
      <c r="J457">
        <f>IF($A457="",NA(),IF($C457="Strategy",2+$F457*0.023,NA()))</f>
      </c>
      <c r="K457">
        <f>IF($A457="",NA(),IF($C457="Deckbuilder",$B457,NA()))</f>
      </c>
      <c r="L457">
        <f>IF($A457="",NA(),IF($C457="Deckbuilder",3+$F457*0.023,NA()))</f>
      </c>
      <c r="M457">
        <f>IF($A457="",NA(),IF($C457="Traditional",$B457,NA()))</f>
      </c>
      <c r="N457">
        <f>IF($A457="",NA(),IF($C457="Traditional",4+$F457*0.023,NA()))</f>
      </c>
      <c r="O457">
        <f>IF($A457="","",$D457+ROW()/1000000)</f>
      </c>
      <c r="P457" t="str">
        <f>IF(OR($A457="",INDEX(games!$H:$H,ROW())=""),"",INDEX(games!$H:$H,ROW()))</f>
      </c>
      <c r="Q457">
        <f>IF(OR($A457="",$P457&lt;&gt;"Yes"),"",$D457+ROW()/1000000)</f>
      </c>
      <c r="T457">
        <f>IF($Y457="","",INDEX($B$2:$B$1500,$Y457))</f>
      </c>
      <c r="U457">
        <f>IF($Z457="","",INDEX($B$2:$B$1500,$Z457))</f>
      </c>
      <c r="V457">
        <f>IF(OR($T457="",$U457=""),"",$U457-$T457)</f>
      </c>
      <c r="W457" t="str">
        <f>IF(TRIM(INDEX(connections!$A:$A,ROW()))="","",TRIM(INDEX(connections!$A:$A,ROW())))</f>
      </c>
      <c r="X457" t="str">
        <f>IF($W457="","",TRIM(INDEX(connections!$B:$B,ROW())))</f>
      </c>
      <c r="Y457">
        <f>IF($W457="","",IFERROR(MATCH($W457,$A$2:$A$1500,0),""))</f>
      </c>
      <c r="Z457">
        <f>IF($X457="","",IFERROR(MATCH($X457,$A$2:$A$1500,0),""))</f>
      </c>
      <c r="AA457" t="str">
        <f>IF($Y457="","",INDEX($P$2:$P$1500,$Y457))</f>
      </c>
      <c r="AB457" t="str">
        <f>IF($Z457="","",INDEX($P$2:$P$1500,$Z457))</f>
      </c>
      <c r="AC457">
        <f>IF(AND($AA457="Yes",$AB457="Yes"),1,"")</f>
      </c>
      <c r="AD457">
        <f>IF(OR($Y457="",$Z457=""),"",IF(INDEX($C$2:$C$1500,$Y457)=INDEX($C$2:$C$1500,$Z457),0,1))</f>
      </c>
      <c r="AE457">
        <f>IF($AC457&lt;&gt;1,"",IF(AND(INDEX($AG$2:$AG$1500,$Y457)=1,INDEX($AG$2:$AG$1500,$Z457)=1),1,""))</f>
      </c>
      <c r="AG457">
        <f>IF($A457="","",COUNTIFS($W$2:$W$2500,$A457,$AB$2:$AB$2500,"Yes")+COUNTIFS($X$2:$X$2500,$A457,$AA$2:$AA$2500,"Yes"))</f>
      </c>
      <c r="AH457" t="str">
        <f>IF(OR($P457&lt;&gt;"Yes",N($AG457)=0),"",IF(AND($AG457=1,COUNTIFS($W$2:$W$2500,$A457,$AE$2:$AE$2500,1)+COUNTIFS($X$2:$X$2500,$A457,$AE$2:$AE$2500,1)&gt;0),"","Yes"))</f>
      </c>
      <c r="AI457">
        <f>IF($AH457="Yes",$AG457,"")</f>
      </c>
      <c r="AJ457">
        <f>IF($AI457="","",$AI457+ROW()/1000000)</f>
      </c>
      <c r="AK457">
        <f>IF(OR($A457="",$P457="Yes",N($AG457)=0),"",$AG457+ROW()/1000000)</f>
      </c>
      <c r="AL457" t="str">
        <f>IF($A457="","",INDEX(games!$J:$J,ROW())&amp;"")</f>
      </c>
    </row>
    <row r="458">
      <c r="A458" t="str">
        <f>IF(TRIM(INDEX(games!$A:$A,ROW()))="","",TRIM(INDEX(games!$A:$A,ROW())))</f>
      </c>
      <c r="B458">
        <f>IF(OR($A458="",INDEX(games!$B:$B,ROW())=""),"",INDEX(games!$B:$B,ROW()))</f>
      </c>
      <c r="C458" t="str">
        <f>IF(OR($A458="",INDEX(games!$C:$C,ROW())=""),"",INDEX(games!$C:$C,ROW()))</f>
      </c>
      <c r="D458">
        <f>IF($A458="","",COUNTIF($W$2:$W$2500,$A458)+COUNTIF($X$2:$X$2500,$A458))</f>
      </c>
      <c r="E458">
        <f>IF($A458="","",IFERROR(MATCH($C458,$R$2:$R$5,0),0))</f>
      </c>
      <c r="F458">
        <f>IF($A458="","",MOD(ROW(),34))</f>
      </c>
      <c r="G458">
        <f>IF($A458="",NA(),IF($C458="Action",$B458,NA()))</f>
      </c>
      <c r="H458">
        <f>IF($A458="",NA(),IF($C458="Action",1+$F458*0.023,NA()))</f>
      </c>
      <c r="I458">
        <f>IF($A458="",NA(),IF($C458="Strategy",$B458,NA()))</f>
      </c>
      <c r="J458">
        <f>IF($A458="",NA(),IF($C458="Strategy",2+$F458*0.023,NA()))</f>
      </c>
      <c r="K458">
        <f>IF($A458="",NA(),IF($C458="Deckbuilder",$B458,NA()))</f>
      </c>
      <c r="L458">
        <f>IF($A458="",NA(),IF($C458="Deckbuilder",3+$F458*0.023,NA()))</f>
      </c>
      <c r="M458">
        <f>IF($A458="",NA(),IF($C458="Traditional",$B458,NA()))</f>
      </c>
      <c r="N458">
        <f>IF($A458="",NA(),IF($C458="Traditional",4+$F458*0.023,NA()))</f>
      </c>
      <c r="O458">
        <f>IF($A458="","",$D458+ROW()/1000000)</f>
      </c>
      <c r="P458" t="str">
        <f>IF(OR($A458="",INDEX(games!$H:$H,ROW())=""),"",INDEX(games!$H:$H,ROW()))</f>
      </c>
      <c r="Q458">
        <f>IF(OR($A458="",$P458&lt;&gt;"Yes"),"",$D458+ROW()/1000000)</f>
      </c>
      <c r="T458">
        <f>IF($Y458="","",INDEX($B$2:$B$1500,$Y458))</f>
      </c>
      <c r="U458">
        <f>IF($Z458="","",INDEX($B$2:$B$1500,$Z458))</f>
      </c>
      <c r="V458">
        <f>IF(OR($T458="",$U458=""),"",$U458-$T458)</f>
      </c>
      <c r="W458" t="str">
        <f>IF(TRIM(INDEX(connections!$A:$A,ROW()))="","",TRIM(INDEX(connections!$A:$A,ROW())))</f>
      </c>
      <c r="X458" t="str">
        <f>IF($W458="","",TRIM(INDEX(connections!$B:$B,ROW())))</f>
      </c>
      <c r="Y458">
        <f>IF($W458="","",IFERROR(MATCH($W458,$A$2:$A$1500,0),""))</f>
      </c>
      <c r="Z458">
        <f>IF($X458="","",IFERROR(MATCH($X458,$A$2:$A$1500,0),""))</f>
      </c>
      <c r="AA458" t="str">
        <f>IF($Y458="","",INDEX($P$2:$P$1500,$Y458))</f>
      </c>
      <c r="AB458" t="str">
        <f>IF($Z458="","",INDEX($P$2:$P$1500,$Z458))</f>
      </c>
      <c r="AC458">
        <f>IF(AND($AA458="Yes",$AB458="Yes"),1,"")</f>
      </c>
      <c r="AD458">
        <f>IF(OR($Y458="",$Z458=""),"",IF(INDEX($C$2:$C$1500,$Y458)=INDEX($C$2:$C$1500,$Z458),0,1))</f>
      </c>
      <c r="AE458">
        <f>IF($AC458&lt;&gt;1,"",IF(AND(INDEX($AG$2:$AG$1500,$Y458)=1,INDEX($AG$2:$AG$1500,$Z458)=1),1,""))</f>
      </c>
      <c r="AG458">
        <f>IF($A458="","",COUNTIFS($W$2:$W$2500,$A458,$AB$2:$AB$2500,"Yes")+COUNTIFS($X$2:$X$2500,$A458,$AA$2:$AA$2500,"Yes"))</f>
      </c>
      <c r="AH458" t="str">
        <f>IF(OR($P458&lt;&gt;"Yes",N($AG458)=0),"",IF(AND($AG458=1,COUNTIFS($W$2:$W$2500,$A458,$AE$2:$AE$2500,1)+COUNTIFS($X$2:$X$2500,$A458,$AE$2:$AE$2500,1)&gt;0),"","Yes"))</f>
      </c>
      <c r="AI458">
        <f>IF($AH458="Yes",$AG458,"")</f>
      </c>
      <c r="AJ458">
        <f>IF($AI458="","",$AI458+ROW()/1000000)</f>
      </c>
      <c r="AK458">
        <f>IF(OR($A458="",$P458="Yes",N($AG458)=0),"",$AG458+ROW()/1000000)</f>
      </c>
      <c r="AL458" t="str">
        <f>IF($A458="","",INDEX(games!$J:$J,ROW())&amp;"")</f>
      </c>
    </row>
    <row r="459">
      <c r="A459" t="str">
        <f>IF(TRIM(INDEX(games!$A:$A,ROW()))="","",TRIM(INDEX(games!$A:$A,ROW())))</f>
      </c>
      <c r="B459">
        <f>IF(OR($A459="",INDEX(games!$B:$B,ROW())=""),"",INDEX(games!$B:$B,ROW()))</f>
      </c>
      <c r="C459" t="str">
        <f>IF(OR($A459="",INDEX(games!$C:$C,ROW())=""),"",INDEX(games!$C:$C,ROW()))</f>
      </c>
      <c r="D459">
        <f>IF($A459="","",COUNTIF($W$2:$W$2500,$A459)+COUNTIF($X$2:$X$2500,$A459))</f>
      </c>
      <c r="E459">
        <f>IF($A459="","",IFERROR(MATCH($C459,$R$2:$R$5,0),0))</f>
      </c>
      <c r="F459">
        <f>IF($A459="","",MOD(ROW(),34))</f>
      </c>
      <c r="G459">
        <f>IF($A459="",NA(),IF($C459="Action",$B459,NA()))</f>
      </c>
      <c r="H459">
        <f>IF($A459="",NA(),IF($C459="Action",1+$F459*0.023,NA()))</f>
      </c>
      <c r="I459">
        <f>IF($A459="",NA(),IF($C459="Strategy",$B459,NA()))</f>
      </c>
      <c r="J459">
        <f>IF($A459="",NA(),IF($C459="Strategy",2+$F459*0.023,NA()))</f>
      </c>
      <c r="K459">
        <f>IF($A459="",NA(),IF($C459="Deckbuilder",$B459,NA()))</f>
      </c>
      <c r="L459">
        <f>IF($A459="",NA(),IF($C459="Deckbuilder",3+$F459*0.023,NA()))</f>
      </c>
      <c r="M459">
        <f>IF($A459="",NA(),IF($C459="Traditional",$B459,NA()))</f>
      </c>
      <c r="N459">
        <f>IF($A459="",NA(),IF($C459="Traditional",4+$F459*0.023,NA()))</f>
      </c>
      <c r="O459">
        <f>IF($A459="","",$D459+ROW()/1000000)</f>
      </c>
      <c r="P459" t="str">
        <f>IF(OR($A459="",INDEX(games!$H:$H,ROW())=""),"",INDEX(games!$H:$H,ROW()))</f>
      </c>
      <c r="Q459">
        <f>IF(OR($A459="",$P459&lt;&gt;"Yes"),"",$D459+ROW()/1000000)</f>
      </c>
      <c r="T459">
        <f>IF($Y459="","",INDEX($B$2:$B$1500,$Y459))</f>
      </c>
      <c r="U459">
        <f>IF($Z459="","",INDEX($B$2:$B$1500,$Z459))</f>
      </c>
      <c r="V459">
        <f>IF(OR($T459="",$U459=""),"",$U459-$T459)</f>
      </c>
      <c r="W459" t="str">
        <f>IF(TRIM(INDEX(connections!$A:$A,ROW()))="","",TRIM(INDEX(connections!$A:$A,ROW())))</f>
      </c>
      <c r="X459" t="str">
        <f>IF($W459="","",TRIM(INDEX(connections!$B:$B,ROW())))</f>
      </c>
      <c r="Y459">
        <f>IF($W459="","",IFERROR(MATCH($W459,$A$2:$A$1500,0),""))</f>
      </c>
      <c r="Z459">
        <f>IF($X459="","",IFERROR(MATCH($X459,$A$2:$A$1500,0),""))</f>
      </c>
      <c r="AA459" t="str">
        <f>IF($Y459="","",INDEX($P$2:$P$1500,$Y459))</f>
      </c>
      <c r="AB459" t="str">
        <f>IF($Z459="","",INDEX($P$2:$P$1500,$Z459))</f>
      </c>
      <c r="AC459">
        <f>IF(AND($AA459="Yes",$AB459="Yes"),1,"")</f>
      </c>
      <c r="AD459">
        <f>IF(OR($Y459="",$Z459=""),"",IF(INDEX($C$2:$C$1500,$Y459)=INDEX($C$2:$C$1500,$Z459),0,1))</f>
      </c>
      <c r="AE459">
        <f>IF($AC459&lt;&gt;1,"",IF(AND(INDEX($AG$2:$AG$1500,$Y459)=1,INDEX($AG$2:$AG$1500,$Z459)=1),1,""))</f>
      </c>
      <c r="AG459">
        <f>IF($A459="","",COUNTIFS($W$2:$W$2500,$A459,$AB$2:$AB$2500,"Yes")+COUNTIFS($X$2:$X$2500,$A459,$AA$2:$AA$2500,"Yes"))</f>
      </c>
      <c r="AH459" t="str">
        <f>IF(OR($P459&lt;&gt;"Yes",N($AG459)=0),"",IF(AND($AG459=1,COUNTIFS($W$2:$W$2500,$A459,$AE$2:$AE$2500,1)+COUNTIFS($X$2:$X$2500,$A459,$AE$2:$AE$2500,1)&gt;0),"","Yes"))</f>
      </c>
      <c r="AI459">
        <f>IF($AH459="Yes",$AG459,"")</f>
      </c>
      <c r="AJ459">
        <f>IF($AI459="","",$AI459+ROW()/1000000)</f>
      </c>
      <c r="AK459">
        <f>IF(OR($A459="",$P459="Yes",N($AG459)=0),"",$AG459+ROW()/1000000)</f>
      </c>
      <c r="AL459" t="str">
        <f>IF($A459="","",INDEX(games!$J:$J,ROW())&amp;"")</f>
      </c>
    </row>
    <row r="460">
      <c r="A460" t="str">
        <f>IF(TRIM(INDEX(games!$A:$A,ROW()))="","",TRIM(INDEX(games!$A:$A,ROW())))</f>
      </c>
      <c r="B460">
        <f>IF(OR($A460="",INDEX(games!$B:$B,ROW())=""),"",INDEX(games!$B:$B,ROW()))</f>
      </c>
      <c r="C460" t="str">
        <f>IF(OR($A460="",INDEX(games!$C:$C,ROW())=""),"",INDEX(games!$C:$C,ROW()))</f>
      </c>
      <c r="D460">
        <f>IF($A460="","",COUNTIF($W$2:$W$2500,$A460)+COUNTIF($X$2:$X$2500,$A460))</f>
      </c>
      <c r="E460">
        <f>IF($A460="","",IFERROR(MATCH($C460,$R$2:$R$5,0),0))</f>
      </c>
      <c r="F460">
        <f>IF($A460="","",MOD(ROW(),34))</f>
      </c>
      <c r="G460">
        <f>IF($A460="",NA(),IF($C460="Action",$B460,NA()))</f>
      </c>
      <c r="H460">
        <f>IF($A460="",NA(),IF($C460="Action",1+$F460*0.023,NA()))</f>
      </c>
      <c r="I460">
        <f>IF($A460="",NA(),IF($C460="Strategy",$B460,NA()))</f>
      </c>
      <c r="J460">
        <f>IF($A460="",NA(),IF($C460="Strategy",2+$F460*0.023,NA()))</f>
      </c>
      <c r="K460">
        <f>IF($A460="",NA(),IF($C460="Deckbuilder",$B460,NA()))</f>
      </c>
      <c r="L460">
        <f>IF($A460="",NA(),IF($C460="Deckbuilder",3+$F460*0.023,NA()))</f>
      </c>
      <c r="M460">
        <f>IF($A460="",NA(),IF($C460="Traditional",$B460,NA()))</f>
      </c>
      <c r="N460">
        <f>IF($A460="",NA(),IF($C460="Traditional",4+$F460*0.023,NA()))</f>
      </c>
      <c r="O460">
        <f>IF($A460="","",$D460+ROW()/1000000)</f>
      </c>
      <c r="P460" t="str">
        <f>IF(OR($A460="",INDEX(games!$H:$H,ROW())=""),"",INDEX(games!$H:$H,ROW()))</f>
      </c>
      <c r="Q460">
        <f>IF(OR($A460="",$P460&lt;&gt;"Yes"),"",$D460+ROW()/1000000)</f>
      </c>
      <c r="T460">
        <f>IF($Y460="","",INDEX($B$2:$B$1500,$Y460))</f>
      </c>
      <c r="U460">
        <f>IF($Z460="","",INDEX($B$2:$B$1500,$Z460))</f>
      </c>
      <c r="V460">
        <f>IF(OR($T460="",$U460=""),"",$U460-$T460)</f>
      </c>
      <c r="W460" t="str">
        <f>IF(TRIM(INDEX(connections!$A:$A,ROW()))="","",TRIM(INDEX(connections!$A:$A,ROW())))</f>
      </c>
      <c r="X460" t="str">
        <f>IF($W460="","",TRIM(INDEX(connections!$B:$B,ROW())))</f>
      </c>
      <c r="Y460">
        <f>IF($W460="","",IFERROR(MATCH($W460,$A$2:$A$1500,0),""))</f>
      </c>
      <c r="Z460">
        <f>IF($X460="","",IFERROR(MATCH($X460,$A$2:$A$1500,0),""))</f>
      </c>
      <c r="AA460" t="str">
        <f>IF($Y460="","",INDEX($P$2:$P$1500,$Y460))</f>
      </c>
      <c r="AB460" t="str">
        <f>IF($Z460="","",INDEX($P$2:$P$1500,$Z460))</f>
      </c>
      <c r="AC460">
        <f>IF(AND($AA460="Yes",$AB460="Yes"),1,"")</f>
      </c>
      <c r="AD460">
        <f>IF(OR($Y460="",$Z460=""),"",IF(INDEX($C$2:$C$1500,$Y460)=INDEX($C$2:$C$1500,$Z460),0,1))</f>
      </c>
      <c r="AE460">
        <f>IF($AC460&lt;&gt;1,"",IF(AND(INDEX($AG$2:$AG$1500,$Y460)=1,INDEX($AG$2:$AG$1500,$Z460)=1),1,""))</f>
      </c>
      <c r="AG460">
        <f>IF($A460="","",COUNTIFS($W$2:$W$2500,$A460,$AB$2:$AB$2500,"Yes")+COUNTIFS($X$2:$X$2500,$A460,$AA$2:$AA$2500,"Yes"))</f>
      </c>
      <c r="AH460" t="str">
        <f>IF(OR($P460&lt;&gt;"Yes",N($AG460)=0),"",IF(AND($AG460=1,COUNTIFS($W$2:$W$2500,$A460,$AE$2:$AE$2500,1)+COUNTIFS($X$2:$X$2500,$A460,$AE$2:$AE$2500,1)&gt;0),"","Yes"))</f>
      </c>
      <c r="AI460">
        <f>IF($AH460="Yes",$AG460,"")</f>
      </c>
      <c r="AJ460">
        <f>IF($AI460="","",$AI460+ROW()/1000000)</f>
      </c>
      <c r="AK460">
        <f>IF(OR($A460="",$P460="Yes",N($AG460)=0),"",$AG460+ROW()/1000000)</f>
      </c>
      <c r="AL460" t="str">
        <f>IF($A460="","",INDEX(games!$J:$J,ROW())&amp;"")</f>
      </c>
    </row>
    <row r="461">
      <c r="A461" t="str">
        <f>IF(TRIM(INDEX(games!$A:$A,ROW()))="","",TRIM(INDEX(games!$A:$A,ROW())))</f>
      </c>
      <c r="B461">
        <f>IF(OR($A461="",INDEX(games!$B:$B,ROW())=""),"",INDEX(games!$B:$B,ROW()))</f>
      </c>
      <c r="C461" t="str">
        <f>IF(OR($A461="",INDEX(games!$C:$C,ROW())=""),"",INDEX(games!$C:$C,ROW()))</f>
      </c>
      <c r="D461">
        <f>IF($A461="","",COUNTIF($W$2:$W$2500,$A461)+COUNTIF($X$2:$X$2500,$A461))</f>
      </c>
      <c r="E461">
        <f>IF($A461="","",IFERROR(MATCH($C461,$R$2:$R$5,0),0))</f>
      </c>
      <c r="F461">
        <f>IF($A461="","",MOD(ROW(),34))</f>
      </c>
      <c r="G461">
        <f>IF($A461="",NA(),IF($C461="Action",$B461,NA()))</f>
      </c>
      <c r="H461">
        <f>IF($A461="",NA(),IF($C461="Action",1+$F461*0.023,NA()))</f>
      </c>
      <c r="I461">
        <f>IF($A461="",NA(),IF($C461="Strategy",$B461,NA()))</f>
      </c>
      <c r="J461">
        <f>IF($A461="",NA(),IF($C461="Strategy",2+$F461*0.023,NA()))</f>
      </c>
      <c r="K461">
        <f>IF($A461="",NA(),IF($C461="Deckbuilder",$B461,NA()))</f>
      </c>
      <c r="L461">
        <f>IF($A461="",NA(),IF($C461="Deckbuilder",3+$F461*0.023,NA()))</f>
      </c>
      <c r="M461">
        <f>IF($A461="",NA(),IF($C461="Traditional",$B461,NA()))</f>
      </c>
      <c r="N461">
        <f>IF($A461="",NA(),IF($C461="Traditional",4+$F461*0.023,NA()))</f>
      </c>
      <c r="O461">
        <f>IF($A461="","",$D461+ROW()/1000000)</f>
      </c>
      <c r="P461" t="str">
        <f>IF(OR($A461="",INDEX(games!$H:$H,ROW())=""),"",INDEX(games!$H:$H,ROW()))</f>
      </c>
      <c r="Q461">
        <f>IF(OR($A461="",$P461&lt;&gt;"Yes"),"",$D461+ROW()/1000000)</f>
      </c>
      <c r="T461">
        <f>IF($Y461="","",INDEX($B$2:$B$1500,$Y461))</f>
      </c>
      <c r="U461">
        <f>IF($Z461="","",INDEX($B$2:$B$1500,$Z461))</f>
      </c>
      <c r="V461">
        <f>IF(OR($T461="",$U461=""),"",$U461-$T461)</f>
      </c>
      <c r="W461" t="str">
        <f>IF(TRIM(INDEX(connections!$A:$A,ROW()))="","",TRIM(INDEX(connections!$A:$A,ROW())))</f>
      </c>
      <c r="X461" t="str">
        <f>IF($W461="","",TRIM(INDEX(connections!$B:$B,ROW())))</f>
      </c>
      <c r="Y461">
        <f>IF($W461="","",IFERROR(MATCH($W461,$A$2:$A$1500,0),""))</f>
      </c>
      <c r="Z461">
        <f>IF($X461="","",IFERROR(MATCH($X461,$A$2:$A$1500,0),""))</f>
      </c>
      <c r="AA461" t="str">
        <f>IF($Y461="","",INDEX($P$2:$P$1500,$Y461))</f>
      </c>
      <c r="AB461" t="str">
        <f>IF($Z461="","",INDEX($P$2:$P$1500,$Z461))</f>
      </c>
      <c r="AC461">
        <f>IF(AND($AA461="Yes",$AB461="Yes"),1,"")</f>
      </c>
      <c r="AD461">
        <f>IF(OR($Y461="",$Z461=""),"",IF(INDEX($C$2:$C$1500,$Y461)=INDEX($C$2:$C$1500,$Z461),0,1))</f>
      </c>
      <c r="AE461">
        <f>IF($AC461&lt;&gt;1,"",IF(AND(INDEX($AG$2:$AG$1500,$Y461)=1,INDEX($AG$2:$AG$1500,$Z461)=1),1,""))</f>
      </c>
      <c r="AG461">
        <f>IF($A461="","",COUNTIFS($W$2:$W$2500,$A461,$AB$2:$AB$2500,"Yes")+COUNTIFS($X$2:$X$2500,$A461,$AA$2:$AA$2500,"Yes"))</f>
      </c>
      <c r="AH461" t="str">
        <f>IF(OR($P461&lt;&gt;"Yes",N($AG461)=0),"",IF(AND($AG461=1,COUNTIFS($W$2:$W$2500,$A461,$AE$2:$AE$2500,1)+COUNTIFS($X$2:$X$2500,$A461,$AE$2:$AE$2500,1)&gt;0),"","Yes"))</f>
      </c>
      <c r="AI461">
        <f>IF($AH461="Yes",$AG461,"")</f>
      </c>
      <c r="AJ461">
        <f>IF($AI461="","",$AI461+ROW()/1000000)</f>
      </c>
      <c r="AK461">
        <f>IF(OR($A461="",$P461="Yes",N($AG461)=0),"",$AG461+ROW()/1000000)</f>
      </c>
      <c r="AL461" t="str">
        <f>IF($A461="","",INDEX(games!$J:$J,ROW())&amp;"")</f>
      </c>
    </row>
    <row r="462">
      <c r="A462" t="str">
        <f>IF(TRIM(INDEX(games!$A:$A,ROW()))="","",TRIM(INDEX(games!$A:$A,ROW())))</f>
      </c>
      <c r="B462">
        <f>IF(OR($A462="",INDEX(games!$B:$B,ROW())=""),"",INDEX(games!$B:$B,ROW()))</f>
      </c>
      <c r="C462" t="str">
        <f>IF(OR($A462="",INDEX(games!$C:$C,ROW())=""),"",INDEX(games!$C:$C,ROW()))</f>
      </c>
      <c r="D462">
        <f>IF($A462="","",COUNTIF($W$2:$W$2500,$A462)+COUNTIF($X$2:$X$2500,$A462))</f>
      </c>
      <c r="E462">
        <f>IF($A462="","",IFERROR(MATCH($C462,$R$2:$R$5,0),0))</f>
      </c>
      <c r="F462">
        <f>IF($A462="","",MOD(ROW(),34))</f>
      </c>
      <c r="G462">
        <f>IF($A462="",NA(),IF($C462="Action",$B462,NA()))</f>
      </c>
      <c r="H462">
        <f>IF($A462="",NA(),IF($C462="Action",1+$F462*0.023,NA()))</f>
      </c>
      <c r="I462">
        <f>IF($A462="",NA(),IF($C462="Strategy",$B462,NA()))</f>
      </c>
      <c r="J462">
        <f>IF($A462="",NA(),IF($C462="Strategy",2+$F462*0.023,NA()))</f>
      </c>
      <c r="K462">
        <f>IF($A462="",NA(),IF($C462="Deckbuilder",$B462,NA()))</f>
      </c>
      <c r="L462">
        <f>IF($A462="",NA(),IF($C462="Deckbuilder",3+$F462*0.023,NA()))</f>
      </c>
      <c r="M462">
        <f>IF($A462="",NA(),IF($C462="Traditional",$B462,NA()))</f>
      </c>
      <c r="N462">
        <f>IF($A462="",NA(),IF($C462="Traditional",4+$F462*0.023,NA()))</f>
      </c>
      <c r="O462">
        <f>IF($A462="","",$D462+ROW()/1000000)</f>
      </c>
      <c r="P462" t="str">
        <f>IF(OR($A462="",INDEX(games!$H:$H,ROW())=""),"",INDEX(games!$H:$H,ROW()))</f>
      </c>
      <c r="Q462">
        <f>IF(OR($A462="",$P462&lt;&gt;"Yes"),"",$D462+ROW()/1000000)</f>
      </c>
      <c r="T462">
        <f>IF($Y462="","",INDEX($B$2:$B$1500,$Y462))</f>
      </c>
      <c r="U462">
        <f>IF($Z462="","",INDEX($B$2:$B$1500,$Z462))</f>
      </c>
      <c r="V462">
        <f>IF(OR($T462="",$U462=""),"",$U462-$T462)</f>
      </c>
      <c r="W462" t="str">
        <f>IF(TRIM(INDEX(connections!$A:$A,ROW()))="","",TRIM(INDEX(connections!$A:$A,ROW())))</f>
      </c>
      <c r="X462" t="str">
        <f>IF($W462="","",TRIM(INDEX(connections!$B:$B,ROW())))</f>
      </c>
      <c r="Y462">
        <f>IF($W462="","",IFERROR(MATCH($W462,$A$2:$A$1500,0),""))</f>
      </c>
      <c r="Z462">
        <f>IF($X462="","",IFERROR(MATCH($X462,$A$2:$A$1500,0),""))</f>
      </c>
      <c r="AA462" t="str">
        <f>IF($Y462="","",INDEX($P$2:$P$1500,$Y462))</f>
      </c>
      <c r="AB462" t="str">
        <f>IF($Z462="","",INDEX($P$2:$P$1500,$Z462))</f>
      </c>
      <c r="AC462">
        <f>IF(AND($AA462="Yes",$AB462="Yes"),1,"")</f>
      </c>
      <c r="AD462">
        <f>IF(OR($Y462="",$Z462=""),"",IF(INDEX($C$2:$C$1500,$Y462)=INDEX($C$2:$C$1500,$Z462),0,1))</f>
      </c>
      <c r="AE462">
        <f>IF($AC462&lt;&gt;1,"",IF(AND(INDEX($AG$2:$AG$1500,$Y462)=1,INDEX($AG$2:$AG$1500,$Z462)=1),1,""))</f>
      </c>
      <c r="AG462">
        <f>IF($A462="","",COUNTIFS($W$2:$W$2500,$A462,$AB$2:$AB$2500,"Yes")+COUNTIFS($X$2:$X$2500,$A462,$AA$2:$AA$2500,"Yes"))</f>
      </c>
      <c r="AH462" t="str">
        <f>IF(OR($P462&lt;&gt;"Yes",N($AG462)=0),"",IF(AND($AG462=1,COUNTIFS($W$2:$W$2500,$A462,$AE$2:$AE$2500,1)+COUNTIFS($X$2:$X$2500,$A462,$AE$2:$AE$2500,1)&gt;0),"","Yes"))</f>
      </c>
      <c r="AI462">
        <f>IF($AH462="Yes",$AG462,"")</f>
      </c>
      <c r="AJ462">
        <f>IF($AI462="","",$AI462+ROW()/1000000)</f>
      </c>
      <c r="AK462">
        <f>IF(OR($A462="",$P462="Yes",N($AG462)=0),"",$AG462+ROW()/1000000)</f>
      </c>
      <c r="AL462" t="str">
        <f>IF($A462="","",INDEX(games!$J:$J,ROW())&amp;"")</f>
      </c>
    </row>
    <row r="463">
      <c r="A463" t="str">
        <f>IF(TRIM(INDEX(games!$A:$A,ROW()))="","",TRIM(INDEX(games!$A:$A,ROW())))</f>
      </c>
      <c r="B463">
        <f>IF(OR($A463="",INDEX(games!$B:$B,ROW())=""),"",INDEX(games!$B:$B,ROW()))</f>
      </c>
      <c r="C463" t="str">
        <f>IF(OR($A463="",INDEX(games!$C:$C,ROW())=""),"",INDEX(games!$C:$C,ROW()))</f>
      </c>
      <c r="D463">
        <f>IF($A463="","",COUNTIF($W$2:$W$2500,$A463)+COUNTIF($X$2:$X$2500,$A463))</f>
      </c>
      <c r="E463">
        <f>IF($A463="","",IFERROR(MATCH($C463,$R$2:$R$5,0),0))</f>
      </c>
      <c r="F463">
        <f>IF($A463="","",MOD(ROW(),34))</f>
      </c>
      <c r="G463">
        <f>IF($A463="",NA(),IF($C463="Action",$B463,NA()))</f>
      </c>
      <c r="H463">
        <f>IF($A463="",NA(),IF($C463="Action",1+$F463*0.023,NA()))</f>
      </c>
      <c r="I463">
        <f>IF($A463="",NA(),IF($C463="Strategy",$B463,NA()))</f>
      </c>
      <c r="J463">
        <f>IF($A463="",NA(),IF($C463="Strategy",2+$F463*0.023,NA()))</f>
      </c>
      <c r="K463">
        <f>IF($A463="",NA(),IF($C463="Deckbuilder",$B463,NA()))</f>
      </c>
      <c r="L463">
        <f>IF($A463="",NA(),IF($C463="Deckbuilder",3+$F463*0.023,NA()))</f>
      </c>
      <c r="M463">
        <f>IF($A463="",NA(),IF($C463="Traditional",$B463,NA()))</f>
      </c>
      <c r="N463">
        <f>IF($A463="",NA(),IF($C463="Traditional",4+$F463*0.023,NA()))</f>
      </c>
      <c r="O463">
        <f>IF($A463="","",$D463+ROW()/1000000)</f>
      </c>
      <c r="P463" t="str">
        <f>IF(OR($A463="",INDEX(games!$H:$H,ROW())=""),"",INDEX(games!$H:$H,ROW()))</f>
      </c>
      <c r="Q463">
        <f>IF(OR($A463="",$P463&lt;&gt;"Yes"),"",$D463+ROW()/1000000)</f>
      </c>
      <c r="T463">
        <f>IF($Y463="","",INDEX($B$2:$B$1500,$Y463))</f>
      </c>
      <c r="U463">
        <f>IF($Z463="","",INDEX($B$2:$B$1500,$Z463))</f>
      </c>
      <c r="V463">
        <f>IF(OR($T463="",$U463=""),"",$U463-$T463)</f>
      </c>
      <c r="W463" t="str">
        <f>IF(TRIM(INDEX(connections!$A:$A,ROW()))="","",TRIM(INDEX(connections!$A:$A,ROW())))</f>
      </c>
      <c r="X463" t="str">
        <f>IF($W463="","",TRIM(INDEX(connections!$B:$B,ROW())))</f>
      </c>
      <c r="Y463">
        <f>IF($W463="","",IFERROR(MATCH($W463,$A$2:$A$1500,0),""))</f>
      </c>
      <c r="Z463">
        <f>IF($X463="","",IFERROR(MATCH($X463,$A$2:$A$1500,0),""))</f>
      </c>
      <c r="AA463" t="str">
        <f>IF($Y463="","",INDEX($P$2:$P$1500,$Y463))</f>
      </c>
      <c r="AB463" t="str">
        <f>IF($Z463="","",INDEX($P$2:$P$1500,$Z463))</f>
      </c>
      <c r="AC463">
        <f>IF(AND($AA463="Yes",$AB463="Yes"),1,"")</f>
      </c>
      <c r="AD463">
        <f>IF(OR($Y463="",$Z463=""),"",IF(INDEX($C$2:$C$1500,$Y463)=INDEX($C$2:$C$1500,$Z463),0,1))</f>
      </c>
      <c r="AE463">
        <f>IF($AC463&lt;&gt;1,"",IF(AND(INDEX($AG$2:$AG$1500,$Y463)=1,INDEX($AG$2:$AG$1500,$Z463)=1),1,""))</f>
      </c>
      <c r="AG463">
        <f>IF($A463="","",COUNTIFS($W$2:$W$2500,$A463,$AB$2:$AB$2500,"Yes")+COUNTIFS($X$2:$X$2500,$A463,$AA$2:$AA$2500,"Yes"))</f>
      </c>
      <c r="AH463" t="str">
        <f>IF(OR($P463&lt;&gt;"Yes",N($AG463)=0),"",IF(AND($AG463=1,COUNTIFS($W$2:$W$2500,$A463,$AE$2:$AE$2500,1)+COUNTIFS($X$2:$X$2500,$A463,$AE$2:$AE$2500,1)&gt;0),"","Yes"))</f>
      </c>
      <c r="AI463">
        <f>IF($AH463="Yes",$AG463,"")</f>
      </c>
      <c r="AJ463">
        <f>IF($AI463="","",$AI463+ROW()/1000000)</f>
      </c>
      <c r="AK463">
        <f>IF(OR($A463="",$P463="Yes",N($AG463)=0),"",$AG463+ROW()/1000000)</f>
      </c>
      <c r="AL463" t="str">
        <f>IF($A463="","",INDEX(games!$J:$J,ROW())&amp;"")</f>
      </c>
    </row>
    <row r="464">
      <c r="A464" t="str">
        <f>IF(TRIM(INDEX(games!$A:$A,ROW()))="","",TRIM(INDEX(games!$A:$A,ROW())))</f>
      </c>
      <c r="B464">
        <f>IF(OR($A464="",INDEX(games!$B:$B,ROW())=""),"",INDEX(games!$B:$B,ROW()))</f>
      </c>
      <c r="C464" t="str">
        <f>IF(OR($A464="",INDEX(games!$C:$C,ROW())=""),"",INDEX(games!$C:$C,ROW()))</f>
      </c>
      <c r="D464">
        <f>IF($A464="","",COUNTIF($W$2:$W$2500,$A464)+COUNTIF($X$2:$X$2500,$A464))</f>
      </c>
      <c r="E464">
        <f>IF($A464="","",IFERROR(MATCH($C464,$R$2:$R$5,0),0))</f>
      </c>
      <c r="F464">
        <f>IF($A464="","",MOD(ROW(),34))</f>
      </c>
      <c r="G464">
        <f>IF($A464="",NA(),IF($C464="Action",$B464,NA()))</f>
      </c>
      <c r="H464">
        <f>IF($A464="",NA(),IF($C464="Action",1+$F464*0.023,NA()))</f>
      </c>
      <c r="I464">
        <f>IF($A464="",NA(),IF($C464="Strategy",$B464,NA()))</f>
      </c>
      <c r="J464">
        <f>IF($A464="",NA(),IF($C464="Strategy",2+$F464*0.023,NA()))</f>
      </c>
      <c r="K464">
        <f>IF($A464="",NA(),IF($C464="Deckbuilder",$B464,NA()))</f>
      </c>
      <c r="L464">
        <f>IF($A464="",NA(),IF($C464="Deckbuilder",3+$F464*0.023,NA()))</f>
      </c>
      <c r="M464">
        <f>IF($A464="",NA(),IF($C464="Traditional",$B464,NA()))</f>
      </c>
      <c r="N464">
        <f>IF($A464="",NA(),IF($C464="Traditional",4+$F464*0.023,NA()))</f>
      </c>
      <c r="O464">
        <f>IF($A464="","",$D464+ROW()/1000000)</f>
      </c>
      <c r="P464" t="str">
        <f>IF(OR($A464="",INDEX(games!$H:$H,ROW())=""),"",INDEX(games!$H:$H,ROW()))</f>
      </c>
      <c r="Q464">
        <f>IF(OR($A464="",$P464&lt;&gt;"Yes"),"",$D464+ROW()/1000000)</f>
      </c>
      <c r="T464">
        <f>IF($Y464="","",INDEX($B$2:$B$1500,$Y464))</f>
      </c>
      <c r="U464">
        <f>IF($Z464="","",INDEX($B$2:$B$1500,$Z464))</f>
      </c>
      <c r="V464">
        <f>IF(OR($T464="",$U464=""),"",$U464-$T464)</f>
      </c>
      <c r="W464" t="str">
        <f>IF(TRIM(INDEX(connections!$A:$A,ROW()))="","",TRIM(INDEX(connections!$A:$A,ROW())))</f>
      </c>
      <c r="X464" t="str">
        <f>IF($W464="","",TRIM(INDEX(connections!$B:$B,ROW())))</f>
      </c>
      <c r="Y464">
        <f>IF($W464="","",IFERROR(MATCH($W464,$A$2:$A$1500,0),""))</f>
      </c>
      <c r="Z464">
        <f>IF($X464="","",IFERROR(MATCH($X464,$A$2:$A$1500,0),""))</f>
      </c>
      <c r="AA464" t="str">
        <f>IF($Y464="","",INDEX($P$2:$P$1500,$Y464))</f>
      </c>
      <c r="AB464" t="str">
        <f>IF($Z464="","",INDEX($P$2:$P$1500,$Z464))</f>
      </c>
      <c r="AC464">
        <f>IF(AND($AA464="Yes",$AB464="Yes"),1,"")</f>
      </c>
      <c r="AD464">
        <f>IF(OR($Y464="",$Z464=""),"",IF(INDEX($C$2:$C$1500,$Y464)=INDEX($C$2:$C$1500,$Z464),0,1))</f>
      </c>
      <c r="AE464">
        <f>IF($AC464&lt;&gt;1,"",IF(AND(INDEX($AG$2:$AG$1500,$Y464)=1,INDEX($AG$2:$AG$1500,$Z464)=1),1,""))</f>
      </c>
      <c r="AG464">
        <f>IF($A464="","",COUNTIFS($W$2:$W$2500,$A464,$AB$2:$AB$2500,"Yes")+COUNTIFS($X$2:$X$2500,$A464,$AA$2:$AA$2500,"Yes"))</f>
      </c>
      <c r="AH464" t="str">
        <f>IF(OR($P464&lt;&gt;"Yes",N($AG464)=0),"",IF(AND($AG464=1,COUNTIFS($W$2:$W$2500,$A464,$AE$2:$AE$2500,1)+COUNTIFS($X$2:$X$2500,$A464,$AE$2:$AE$2500,1)&gt;0),"","Yes"))</f>
      </c>
      <c r="AI464">
        <f>IF($AH464="Yes",$AG464,"")</f>
      </c>
      <c r="AJ464">
        <f>IF($AI464="","",$AI464+ROW()/1000000)</f>
      </c>
      <c r="AK464">
        <f>IF(OR($A464="",$P464="Yes",N($AG464)=0),"",$AG464+ROW()/1000000)</f>
      </c>
      <c r="AL464" t="str">
        <f>IF($A464="","",INDEX(games!$J:$J,ROW())&amp;"")</f>
      </c>
    </row>
    <row r="465">
      <c r="A465" t="str">
        <f>IF(TRIM(INDEX(games!$A:$A,ROW()))="","",TRIM(INDEX(games!$A:$A,ROW())))</f>
      </c>
      <c r="B465">
        <f>IF(OR($A465="",INDEX(games!$B:$B,ROW())=""),"",INDEX(games!$B:$B,ROW()))</f>
      </c>
      <c r="C465" t="str">
        <f>IF(OR($A465="",INDEX(games!$C:$C,ROW())=""),"",INDEX(games!$C:$C,ROW()))</f>
      </c>
      <c r="D465">
        <f>IF($A465="","",COUNTIF($W$2:$W$2500,$A465)+COUNTIF($X$2:$X$2500,$A465))</f>
      </c>
      <c r="E465">
        <f>IF($A465="","",IFERROR(MATCH($C465,$R$2:$R$5,0),0))</f>
      </c>
      <c r="F465">
        <f>IF($A465="","",MOD(ROW(),34))</f>
      </c>
      <c r="G465">
        <f>IF($A465="",NA(),IF($C465="Action",$B465,NA()))</f>
      </c>
      <c r="H465">
        <f>IF($A465="",NA(),IF($C465="Action",1+$F465*0.023,NA()))</f>
      </c>
      <c r="I465">
        <f>IF($A465="",NA(),IF($C465="Strategy",$B465,NA()))</f>
      </c>
      <c r="J465">
        <f>IF($A465="",NA(),IF($C465="Strategy",2+$F465*0.023,NA()))</f>
      </c>
      <c r="K465">
        <f>IF($A465="",NA(),IF($C465="Deckbuilder",$B465,NA()))</f>
      </c>
      <c r="L465">
        <f>IF($A465="",NA(),IF($C465="Deckbuilder",3+$F465*0.023,NA()))</f>
      </c>
      <c r="M465">
        <f>IF($A465="",NA(),IF($C465="Traditional",$B465,NA()))</f>
      </c>
      <c r="N465">
        <f>IF($A465="",NA(),IF($C465="Traditional",4+$F465*0.023,NA()))</f>
      </c>
      <c r="O465">
        <f>IF($A465="","",$D465+ROW()/1000000)</f>
      </c>
      <c r="P465" t="str">
        <f>IF(OR($A465="",INDEX(games!$H:$H,ROW())=""),"",INDEX(games!$H:$H,ROW()))</f>
      </c>
      <c r="Q465">
        <f>IF(OR($A465="",$P465&lt;&gt;"Yes"),"",$D465+ROW()/1000000)</f>
      </c>
      <c r="T465">
        <f>IF($Y465="","",INDEX($B$2:$B$1500,$Y465))</f>
      </c>
      <c r="U465">
        <f>IF($Z465="","",INDEX($B$2:$B$1500,$Z465))</f>
      </c>
      <c r="V465">
        <f>IF(OR($T465="",$U465=""),"",$U465-$T465)</f>
      </c>
      <c r="W465" t="str">
        <f>IF(TRIM(INDEX(connections!$A:$A,ROW()))="","",TRIM(INDEX(connections!$A:$A,ROW())))</f>
      </c>
      <c r="X465" t="str">
        <f>IF($W465="","",TRIM(INDEX(connections!$B:$B,ROW())))</f>
      </c>
      <c r="Y465">
        <f>IF($W465="","",IFERROR(MATCH($W465,$A$2:$A$1500,0),""))</f>
      </c>
      <c r="Z465">
        <f>IF($X465="","",IFERROR(MATCH($X465,$A$2:$A$1500,0),""))</f>
      </c>
      <c r="AA465" t="str">
        <f>IF($Y465="","",INDEX($P$2:$P$1500,$Y465))</f>
      </c>
      <c r="AB465" t="str">
        <f>IF($Z465="","",INDEX($P$2:$P$1500,$Z465))</f>
      </c>
      <c r="AC465">
        <f>IF(AND($AA465="Yes",$AB465="Yes"),1,"")</f>
      </c>
      <c r="AD465">
        <f>IF(OR($Y465="",$Z465=""),"",IF(INDEX($C$2:$C$1500,$Y465)=INDEX($C$2:$C$1500,$Z465),0,1))</f>
      </c>
      <c r="AE465">
        <f>IF($AC465&lt;&gt;1,"",IF(AND(INDEX($AG$2:$AG$1500,$Y465)=1,INDEX($AG$2:$AG$1500,$Z465)=1),1,""))</f>
      </c>
      <c r="AG465">
        <f>IF($A465="","",COUNTIFS($W$2:$W$2500,$A465,$AB$2:$AB$2500,"Yes")+COUNTIFS($X$2:$X$2500,$A465,$AA$2:$AA$2500,"Yes"))</f>
      </c>
      <c r="AH465" t="str">
        <f>IF(OR($P465&lt;&gt;"Yes",N($AG465)=0),"",IF(AND($AG465=1,COUNTIFS($W$2:$W$2500,$A465,$AE$2:$AE$2500,1)+COUNTIFS($X$2:$X$2500,$A465,$AE$2:$AE$2500,1)&gt;0),"","Yes"))</f>
      </c>
      <c r="AI465">
        <f>IF($AH465="Yes",$AG465,"")</f>
      </c>
      <c r="AJ465">
        <f>IF($AI465="","",$AI465+ROW()/1000000)</f>
      </c>
      <c r="AK465">
        <f>IF(OR($A465="",$P465="Yes",N($AG465)=0),"",$AG465+ROW()/1000000)</f>
      </c>
      <c r="AL465" t="str">
        <f>IF($A465="","",INDEX(games!$J:$J,ROW())&amp;"")</f>
      </c>
    </row>
    <row r="466">
      <c r="A466" t="str">
        <f>IF(TRIM(INDEX(games!$A:$A,ROW()))="","",TRIM(INDEX(games!$A:$A,ROW())))</f>
      </c>
      <c r="B466">
        <f>IF(OR($A466="",INDEX(games!$B:$B,ROW())=""),"",INDEX(games!$B:$B,ROW()))</f>
      </c>
      <c r="C466" t="str">
        <f>IF(OR($A466="",INDEX(games!$C:$C,ROW())=""),"",INDEX(games!$C:$C,ROW()))</f>
      </c>
      <c r="D466">
        <f>IF($A466="","",COUNTIF($W$2:$W$2500,$A466)+COUNTIF($X$2:$X$2500,$A466))</f>
      </c>
      <c r="E466">
        <f>IF($A466="","",IFERROR(MATCH($C466,$R$2:$R$5,0),0))</f>
      </c>
      <c r="F466">
        <f>IF($A466="","",MOD(ROW(),34))</f>
      </c>
      <c r="G466">
        <f>IF($A466="",NA(),IF($C466="Action",$B466,NA()))</f>
      </c>
      <c r="H466">
        <f>IF($A466="",NA(),IF($C466="Action",1+$F466*0.023,NA()))</f>
      </c>
      <c r="I466">
        <f>IF($A466="",NA(),IF($C466="Strategy",$B466,NA()))</f>
      </c>
      <c r="J466">
        <f>IF($A466="",NA(),IF($C466="Strategy",2+$F466*0.023,NA()))</f>
      </c>
      <c r="K466">
        <f>IF($A466="",NA(),IF($C466="Deckbuilder",$B466,NA()))</f>
      </c>
      <c r="L466">
        <f>IF($A466="",NA(),IF($C466="Deckbuilder",3+$F466*0.023,NA()))</f>
      </c>
      <c r="M466">
        <f>IF($A466="",NA(),IF($C466="Traditional",$B466,NA()))</f>
      </c>
      <c r="N466">
        <f>IF($A466="",NA(),IF($C466="Traditional",4+$F466*0.023,NA()))</f>
      </c>
      <c r="O466">
        <f>IF($A466="","",$D466+ROW()/1000000)</f>
      </c>
      <c r="P466" t="str">
        <f>IF(OR($A466="",INDEX(games!$H:$H,ROW())=""),"",INDEX(games!$H:$H,ROW()))</f>
      </c>
      <c r="Q466">
        <f>IF(OR($A466="",$P466&lt;&gt;"Yes"),"",$D466+ROW()/1000000)</f>
      </c>
      <c r="T466">
        <f>IF($Y466="","",INDEX($B$2:$B$1500,$Y466))</f>
      </c>
      <c r="U466">
        <f>IF($Z466="","",INDEX($B$2:$B$1500,$Z466))</f>
      </c>
      <c r="V466">
        <f>IF(OR($T466="",$U466=""),"",$U466-$T466)</f>
      </c>
      <c r="W466" t="str">
        <f>IF(TRIM(INDEX(connections!$A:$A,ROW()))="","",TRIM(INDEX(connections!$A:$A,ROW())))</f>
      </c>
      <c r="X466" t="str">
        <f>IF($W466="","",TRIM(INDEX(connections!$B:$B,ROW())))</f>
      </c>
      <c r="Y466">
        <f>IF($W466="","",IFERROR(MATCH($W466,$A$2:$A$1500,0),""))</f>
      </c>
      <c r="Z466">
        <f>IF($X466="","",IFERROR(MATCH($X466,$A$2:$A$1500,0),""))</f>
      </c>
      <c r="AA466" t="str">
        <f>IF($Y466="","",INDEX($P$2:$P$1500,$Y466))</f>
      </c>
      <c r="AB466" t="str">
        <f>IF($Z466="","",INDEX($P$2:$P$1500,$Z466))</f>
      </c>
      <c r="AC466">
        <f>IF(AND($AA466="Yes",$AB466="Yes"),1,"")</f>
      </c>
      <c r="AD466">
        <f>IF(OR($Y466="",$Z466=""),"",IF(INDEX($C$2:$C$1500,$Y466)=INDEX($C$2:$C$1500,$Z466),0,1))</f>
      </c>
      <c r="AE466">
        <f>IF($AC466&lt;&gt;1,"",IF(AND(INDEX($AG$2:$AG$1500,$Y466)=1,INDEX($AG$2:$AG$1500,$Z466)=1),1,""))</f>
      </c>
      <c r="AG466">
        <f>IF($A466="","",COUNTIFS($W$2:$W$2500,$A466,$AB$2:$AB$2500,"Yes")+COUNTIFS($X$2:$X$2500,$A466,$AA$2:$AA$2500,"Yes"))</f>
      </c>
      <c r="AH466" t="str">
        <f>IF(OR($P466&lt;&gt;"Yes",N($AG466)=0),"",IF(AND($AG466=1,COUNTIFS($W$2:$W$2500,$A466,$AE$2:$AE$2500,1)+COUNTIFS($X$2:$X$2500,$A466,$AE$2:$AE$2500,1)&gt;0),"","Yes"))</f>
      </c>
      <c r="AI466">
        <f>IF($AH466="Yes",$AG466,"")</f>
      </c>
      <c r="AJ466">
        <f>IF($AI466="","",$AI466+ROW()/1000000)</f>
      </c>
      <c r="AK466">
        <f>IF(OR($A466="",$P466="Yes",N($AG466)=0),"",$AG466+ROW()/1000000)</f>
      </c>
      <c r="AL466" t="str">
        <f>IF($A466="","",INDEX(games!$J:$J,ROW())&amp;"")</f>
      </c>
    </row>
    <row r="467">
      <c r="A467" t="str">
        <f>IF(TRIM(INDEX(games!$A:$A,ROW()))="","",TRIM(INDEX(games!$A:$A,ROW())))</f>
      </c>
      <c r="B467">
        <f>IF(OR($A467="",INDEX(games!$B:$B,ROW())=""),"",INDEX(games!$B:$B,ROW()))</f>
      </c>
      <c r="C467" t="str">
        <f>IF(OR($A467="",INDEX(games!$C:$C,ROW())=""),"",INDEX(games!$C:$C,ROW()))</f>
      </c>
      <c r="D467">
        <f>IF($A467="","",COUNTIF($W$2:$W$2500,$A467)+COUNTIF($X$2:$X$2500,$A467))</f>
      </c>
      <c r="E467">
        <f>IF($A467="","",IFERROR(MATCH($C467,$R$2:$R$5,0),0))</f>
      </c>
      <c r="F467">
        <f>IF($A467="","",MOD(ROW(),34))</f>
      </c>
      <c r="G467">
        <f>IF($A467="",NA(),IF($C467="Action",$B467,NA()))</f>
      </c>
      <c r="H467">
        <f>IF($A467="",NA(),IF($C467="Action",1+$F467*0.023,NA()))</f>
      </c>
      <c r="I467">
        <f>IF($A467="",NA(),IF($C467="Strategy",$B467,NA()))</f>
      </c>
      <c r="J467">
        <f>IF($A467="",NA(),IF($C467="Strategy",2+$F467*0.023,NA()))</f>
      </c>
      <c r="K467">
        <f>IF($A467="",NA(),IF($C467="Deckbuilder",$B467,NA()))</f>
      </c>
      <c r="L467">
        <f>IF($A467="",NA(),IF($C467="Deckbuilder",3+$F467*0.023,NA()))</f>
      </c>
      <c r="M467">
        <f>IF($A467="",NA(),IF($C467="Traditional",$B467,NA()))</f>
      </c>
      <c r="N467">
        <f>IF($A467="",NA(),IF($C467="Traditional",4+$F467*0.023,NA()))</f>
      </c>
      <c r="O467">
        <f>IF($A467="","",$D467+ROW()/1000000)</f>
      </c>
      <c r="P467" t="str">
        <f>IF(OR($A467="",INDEX(games!$H:$H,ROW())=""),"",INDEX(games!$H:$H,ROW()))</f>
      </c>
      <c r="Q467">
        <f>IF(OR($A467="",$P467&lt;&gt;"Yes"),"",$D467+ROW()/1000000)</f>
      </c>
      <c r="T467">
        <f>IF($Y467="","",INDEX($B$2:$B$1500,$Y467))</f>
      </c>
      <c r="U467">
        <f>IF($Z467="","",INDEX($B$2:$B$1500,$Z467))</f>
      </c>
      <c r="V467">
        <f>IF(OR($T467="",$U467=""),"",$U467-$T467)</f>
      </c>
      <c r="W467" t="str">
        <f>IF(TRIM(INDEX(connections!$A:$A,ROW()))="","",TRIM(INDEX(connections!$A:$A,ROW())))</f>
      </c>
      <c r="X467" t="str">
        <f>IF($W467="","",TRIM(INDEX(connections!$B:$B,ROW())))</f>
      </c>
      <c r="Y467">
        <f>IF($W467="","",IFERROR(MATCH($W467,$A$2:$A$1500,0),""))</f>
      </c>
      <c r="Z467">
        <f>IF($X467="","",IFERROR(MATCH($X467,$A$2:$A$1500,0),""))</f>
      </c>
      <c r="AA467" t="str">
        <f>IF($Y467="","",INDEX($P$2:$P$1500,$Y467))</f>
      </c>
      <c r="AB467" t="str">
        <f>IF($Z467="","",INDEX($P$2:$P$1500,$Z467))</f>
      </c>
      <c r="AC467">
        <f>IF(AND($AA467="Yes",$AB467="Yes"),1,"")</f>
      </c>
      <c r="AD467">
        <f>IF(OR($Y467="",$Z467=""),"",IF(INDEX($C$2:$C$1500,$Y467)=INDEX($C$2:$C$1500,$Z467),0,1))</f>
      </c>
      <c r="AE467">
        <f>IF($AC467&lt;&gt;1,"",IF(AND(INDEX($AG$2:$AG$1500,$Y467)=1,INDEX($AG$2:$AG$1500,$Z467)=1),1,""))</f>
      </c>
      <c r="AG467">
        <f>IF($A467="","",COUNTIFS($W$2:$W$2500,$A467,$AB$2:$AB$2500,"Yes")+COUNTIFS($X$2:$X$2500,$A467,$AA$2:$AA$2500,"Yes"))</f>
      </c>
      <c r="AH467" t="str">
        <f>IF(OR($P467&lt;&gt;"Yes",N($AG467)=0),"",IF(AND($AG467=1,COUNTIFS($W$2:$W$2500,$A467,$AE$2:$AE$2500,1)+COUNTIFS($X$2:$X$2500,$A467,$AE$2:$AE$2500,1)&gt;0),"","Yes"))</f>
      </c>
      <c r="AI467">
        <f>IF($AH467="Yes",$AG467,"")</f>
      </c>
      <c r="AJ467">
        <f>IF($AI467="","",$AI467+ROW()/1000000)</f>
      </c>
      <c r="AK467">
        <f>IF(OR($A467="",$P467="Yes",N($AG467)=0),"",$AG467+ROW()/1000000)</f>
      </c>
      <c r="AL467" t="str">
        <f>IF($A467="","",INDEX(games!$J:$J,ROW())&amp;"")</f>
      </c>
    </row>
    <row r="468">
      <c r="A468" t="str">
        <f>IF(TRIM(INDEX(games!$A:$A,ROW()))="","",TRIM(INDEX(games!$A:$A,ROW())))</f>
      </c>
      <c r="B468">
        <f>IF(OR($A468="",INDEX(games!$B:$B,ROW())=""),"",INDEX(games!$B:$B,ROW()))</f>
      </c>
      <c r="C468" t="str">
        <f>IF(OR($A468="",INDEX(games!$C:$C,ROW())=""),"",INDEX(games!$C:$C,ROW()))</f>
      </c>
      <c r="D468">
        <f>IF($A468="","",COUNTIF($W$2:$W$2500,$A468)+COUNTIF($X$2:$X$2500,$A468))</f>
      </c>
      <c r="E468">
        <f>IF($A468="","",IFERROR(MATCH($C468,$R$2:$R$5,0),0))</f>
      </c>
      <c r="F468">
        <f>IF($A468="","",MOD(ROW(),34))</f>
      </c>
      <c r="G468">
        <f>IF($A468="",NA(),IF($C468="Action",$B468,NA()))</f>
      </c>
      <c r="H468">
        <f>IF($A468="",NA(),IF($C468="Action",1+$F468*0.023,NA()))</f>
      </c>
      <c r="I468">
        <f>IF($A468="",NA(),IF($C468="Strategy",$B468,NA()))</f>
      </c>
      <c r="J468">
        <f>IF($A468="",NA(),IF($C468="Strategy",2+$F468*0.023,NA()))</f>
      </c>
      <c r="K468">
        <f>IF($A468="",NA(),IF($C468="Deckbuilder",$B468,NA()))</f>
      </c>
      <c r="L468">
        <f>IF($A468="",NA(),IF($C468="Deckbuilder",3+$F468*0.023,NA()))</f>
      </c>
      <c r="M468">
        <f>IF($A468="",NA(),IF($C468="Traditional",$B468,NA()))</f>
      </c>
      <c r="N468">
        <f>IF($A468="",NA(),IF($C468="Traditional",4+$F468*0.023,NA()))</f>
      </c>
      <c r="O468">
        <f>IF($A468="","",$D468+ROW()/1000000)</f>
      </c>
      <c r="P468" t="str">
        <f>IF(OR($A468="",INDEX(games!$H:$H,ROW())=""),"",INDEX(games!$H:$H,ROW()))</f>
      </c>
      <c r="Q468">
        <f>IF(OR($A468="",$P468&lt;&gt;"Yes"),"",$D468+ROW()/1000000)</f>
      </c>
      <c r="T468">
        <f>IF($Y468="","",INDEX($B$2:$B$1500,$Y468))</f>
      </c>
      <c r="U468">
        <f>IF($Z468="","",INDEX($B$2:$B$1500,$Z468))</f>
      </c>
      <c r="V468">
        <f>IF(OR($T468="",$U468=""),"",$U468-$T468)</f>
      </c>
      <c r="W468" t="str">
        <f>IF(TRIM(INDEX(connections!$A:$A,ROW()))="","",TRIM(INDEX(connections!$A:$A,ROW())))</f>
      </c>
      <c r="X468" t="str">
        <f>IF($W468="","",TRIM(INDEX(connections!$B:$B,ROW())))</f>
      </c>
      <c r="Y468">
        <f>IF($W468="","",IFERROR(MATCH($W468,$A$2:$A$1500,0),""))</f>
      </c>
      <c r="Z468">
        <f>IF($X468="","",IFERROR(MATCH($X468,$A$2:$A$1500,0),""))</f>
      </c>
      <c r="AA468" t="str">
        <f>IF($Y468="","",INDEX($P$2:$P$1500,$Y468))</f>
      </c>
      <c r="AB468" t="str">
        <f>IF($Z468="","",INDEX($P$2:$P$1500,$Z468))</f>
      </c>
      <c r="AC468">
        <f>IF(AND($AA468="Yes",$AB468="Yes"),1,"")</f>
      </c>
      <c r="AD468">
        <f>IF(OR($Y468="",$Z468=""),"",IF(INDEX($C$2:$C$1500,$Y468)=INDEX($C$2:$C$1500,$Z468),0,1))</f>
      </c>
      <c r="AE468">
        <f>IF($AC468&lt;&gt;1,"",IF(AND(INDEX($AG$2:$AG$1500,$Y468)=1,INDEX($AG$2:$AG$1500,$Z468)=1),1,""))</f>
      </c>
      <c r="AG468">
        <f>IF($A468="","",COUNTIFS($W$2:$W$2500,$A468,$AB$2:$AB$2500,"Yes")+COUNTIFS($X$2:$X$2500,$A468,$AA$2:$AA$2500,"Yes"))</f>
      </c>
      <c r="AH468" t="str">
        <f>IF(OR($P468&lt;&gt;"Yes",N($AG468)=0),"",IF(AND($AG468=1,COUNTIFS($W$2:$W$2500,$A468,$AE$2:$AE$2500,1)+COUNTIFS($X$2:$X$2500,$A468,$AE$2:$AE$2500,1)&gt;0),"","Yes"))</f>
      </c>
      <c r="AI468">
        <f>IF($AH468="Yes",$AG468,"")</f>
      </c>
      <c r="AJ468">
        <f>IF($AI468="","",$AI468+ROW()/1000000)</f>
      </c>
      <c r="AK468">
        <f>IF(OR($A468="",$P468="Yes",N($AG468)=0),"",$AG468+ROW()/1000000)</f>
      </c>
      <c r="AL468" t="str">
        <f>IF($A468="","",INDEX(games!$J:$J,ROW())&amp;"")</f>
      </c>
    </row>
    <row r="469">
      <c r="A469" t="str">
        <f>IF(TRIM(INDEX(games!$A:$A,ROW()))="","",TRIM(INDEX(games!$A:$A,ROW())))</f>
      </c>
      <c r="B469">
        <f>IF(OR($A469="",INDEX(games!$B:$B,ROW())=""),"",INDEX(games!$B:$B,ROW()))</f>
      </c>
      <c r="C469" t="str">
        <f>IF(OR($A469="",INDEX(games!$C:$C,ROW())=""),"",INDEX(games!$C:$C,ROW()))</f>
      </c>
      <c r="D469">
        <f>IF($A469="","",COUNTIF($W$2:$W$2500,$A469)+COUNTIF($X$2:$X$2500,$A469))</f>
      </c>
      <c r="E469">
        <f>IF($A469="","",IFERROR(MATCH($C469,$R$2:$R$5,0),0))</f>
      </c>
      <c r="F469">
        <f>IF($A469="","",MOD(ROW(),34))</f>
      </c>
      <c r="G469">
        <f>IF($A469="",NA(),IF($C469="Action",$B469,NA()))</f>
      </c>
      <c r="H469">
        <f>IF($A469="",NA(),IF($C469="Action",1+$F469*0.023,NA()))</f>
      </c>
      <c r="I469">
        <f>IF($A469="",NA(),IF($C469="Strategy",$B469,NA()))</f>
      </c>
      <c r="J469">
        <f>IF($A469="",NA(),IF($C469="Strategy",2+$F469*0.023,NA()))</f>
      </c>
      <c r="K469">
        <f>IF($A469="",NA(),IF($C469="Deckbuilder",$B469,NA()))</f>
      </c>
      <c r="L469">
        <f>IF($A469="",NA(),IF($C469="Deckbuilder",3+$F469*0.023,NA()))</f>
      </c>
      <c r="M469">
        <f>IF($A469="",NA(),IF($C469="Traditional",$B469,NA()))</f>
      </c>
      <c r="N469">
        <f>IF($A469="",NA(),IF($C469="Traditional",4+$F469*0.023,NA()))</f>
      </c>
      <c r="O469">
        <f>IF($A469="","",$D469+ROW()/1000000)</f>
      </c>
      <c r="P469" t="str">
        <f>IF(OR($A469="",INDEX(games!$H:$H,ROW())=""),"",INDEX(games!$H:$H,ROW()))</f>
      </c>
      <c r="Q469">
        <f>IF(OR($A469="",$P469&lt;&gt;"Yes"),"",$D469+ROW()/1000000)</f>
      </c>
      <c r="T469">
        <f>IF($Y469="","",INDEX($B$2:$B$1500,$Y469))</f>
      </c>
      <c r="U469">
        <f>IF($Z469="","",INDEX($B$2:$B$1500,$Z469))</f>
      </c>
      <c r="V469">
        <f>IF(OR($T469="",$U469=""),"",$U469-$T469)</f>
      </c>
      <c r="W469" t="str">
        <f>IF(TRIM(INDEX(connections!$A:$A,ROW()))="","",TRIM(INDEX(connections!$A:$A,ROW())))</f>
      </c>
      <c r="X469" t="str">
        <f>IF($W469="","",TRIM(INDEX(connections!$B:$B,ROW())))</f>
      </c>
      <c r="Y469">
        <f>IF($W469="","",IFERROR(MATCH($W469,$A$2:$A$1500,0),""))</f>
      </c>
      <c r="Z469">
        <f>IF($X469="","",IFERROR(MATCH($X469,$A$2:$A$1500,0),""))</f>
      </c>
      <c r="AA469" t="str">
        <f>IF($Y469="","",INDEX($P$2:$P$1500,$Y469))</f>
      </c>
      <c r="AB469" t="str">
        <f>IF($Z469="","",INDEX($P$2:$P$1500,$Z469))</f>
      </c>
      <c r="AC469">
        <f>IF(AND($AA469="Yes",$AB469="Yes"),1,"")</f>
      </c>
      <c r="AD469">
        <f>IF(OR($Y469="",$Z469=""),"",IF(INDEX($C$2:$C$1500,$Y469)=INDEX($C$2:$C$1500,$Z469),0,1))</f>
      </c>
      <c r="AE469">
        <f>IF($AC469&lt;&gt;1,"",IF(AND(INDEX($AG$2:$AG$1500,$Y469)=1,INDEX($AG$2:$AG$1500,$Z469)=1),1,""))</f>
      </c>
      <c r="AG469">
        <f>IF($A469="","",COUNTIFS($W$2:$W$2500,$A469,$AB$2:$AB$2500,"Yes")+COUNTIFS($X$2:$X$2500,$A469,$AA$2:$AA$2500,"Yes"))</f>
      </c>
      <c r="AH469" t="str">
        <f>IF(OR($P469&lt;&gt;"Yes",N($AG469)=0),"",IF(AND($AG469=1,COUNTIFS($W$2:$W$2500,$A469,$AE$2:$AE$2500,1)+COUNTIFS($X$2:$X$2500,$A469,$AE$2:$AE$2500,1)&gt;0),"","Yes"))</f>
      </c>
      <c r="AI469">
        <f>IF($AH469="Yes",$AG469,"")</f>
      </c>
      <c r="AJ469">
        <f>IF($AI469="","",$AI469+ROW()/1000000)</f>
      </c>
      <c r="AK469">
        <f>IF(OR($A469="",$P469="Yes",N($AG469)=0),"",$AG469+ROW()/1000000)</f>
      </c>
      <c r="AL469" t="str">
        <f>IF($A469="","",INDEX(games!$J:$J,ROW())&amp;"")</f>
      </c>
    </row>
    <row r="470">
      <c r="A470" t="str">
        <f>IF(TRIM(INDEX(games!$A:$A,ROW()))="","",TRIM(INDEX(games!$A:$A,ROW())))</f>
      </c>
      <c r="B470">
        <f>IF(OR($A470="",INDEX(games!$B:$B,ROW())=""),"",INDEX(games!$B:$B,ROW()))</f>
      </c>
      <c r="C470" t="str">
        <f>IF(OR($A470="",INDEX(games!$C:$C,ROW())=""),"",INDEX(games!$C:$C,ROW()))</f>
      </c>
      <c r="D470">
        <f>IF($A470="","",COUNTIF($W$2:$W$2500,$A470)+COUNTIF($X$2:$X$2500,$A470))</f>
      </c>
      <c r="E470">
        <f>IF($A470="","",IFERROR(MATCH($C470,$R$2:$R$5,0),0))</f>
      </c>
      <c r="F470">
        <f>IF($A470="","",MOD(ROW(),34))</f>
      </c>
      <c r="G470">
        <f>IF($A470="",NA(),IF($C470="Action",$B470,NA()))</f>
      </c>
      <c r="H470">
        <f>IF($A470="",NA(),IF($C470="Action",1+$F470*0.023,NA()))</f>
      </c>
      <c r="I470">
        <f>IF($A470="",NA(),IF($C470="Strategy",$B470,NA()))</f>
      </c>
      <c r="J470">
        <f>IF($A470="",NA(),IF($C470="Strategy",2+$F470*0.023,NA()))</f>
      </c>
      <c r="K470">
        <f>IF($A470="",NA(),IF($C470="Deckbuilder",$B470,NA()))</f>
      </c>
      <c r="L470">
        <f>IF($A470="",NA(),IF($C470="Deckbuilder",3+$F470*0.023,NA()))</f>
      </c>
      <c r="M470">
        <f>IF($A470="",NA(),IF($C470="Traditional",$B470,NA()))</f>
      </c>
      <c r="N470">
        <f>IF($A470="",NA(),IF($C470="Traditional",4+$F470*0.023,NA()))</f>
      </c>
      <c r="O470">
        <f>IF($A470="","",$D470+ROW()/1000000)</f>
      </c>
      <c r="P470" t="str">
        <f>IF(OR($A470="",INDEX(games!$H:$H,ROW())=""),"",INDEX(games!$H:$H,ROW()))</f>
      </c>
      <c r="Q470">
        <f>IF(OR($A470="",$P470&lt;&gt;"Yes"),"",$D470+ROW()/1000000)</f>
      </c>
      <c r="T470">
        <f>IF($Y470="","",INDEX($B$2:$B$1500,$Y470))</f>
      </c>
      <c r="U470">
        <f>IF($Z470="","",INDEX($B$2:$B$1500,$Z470))</f>
      </c>
      <c r="V470">
        <f>IF(OR($T470="",$U470=""),"",$U470-$T470)</f>
      </c>
      <c r="W470" t="str">
        <f>IF(TRIM(INDEX(connections!$A:$A,ROW()))="","",TRIM(INDEX(connections!$A:$A,ROW())))</f>
      </c>
      <c r="X470" t="str">
        <f>IF($W470="","",TRIM(INDEX(connections!$B:$B,ROW())))</f>
      </c>
      <c r="Y470">
        <f>IF($W470="","",IFERROR(MATCH($W470,$A$2:$A$1500,0),""))</f>
      </c>
      <c r="Z470">
        <f>IF($X470="","",IFERROR(MATCH($X470,$A$2:$A$1500,0),""))</f>
      </c>
      <c r="AA470" t="str">
        <f>IF($Y470="","",INDEX($P$2:$P$1500,$Y470))</f>
      </c>
      <c r="AB470" t="str">
        <f>IF($Z470="","",INDEX($P$2:$P$1500,$Z470))</f>
      </c>
      <c r="AC470">
        <f>IF(AND($AA470="Yes",$AB470="Yes"),1,"")</f>
      </c>
      <c r="AD470">
        <f>IF(OR($Y470="",$Z470=""),"",IF(INDEX($C$2:$C$1500,$Y470)=INDEX($C$2:$C$1500,$Z470),0,1))</f>
      </c>
      <c r="AE470">
        <f>IF($AC470&lt;&gt;1,"",IF(AND(INDEX($AG$2:$AG$1500,$Y470)=1,INDEX($AG$2:$AG$1500,$Z470)=1),1,""))</f>
      </c>
      <c r="AG470">
        <f>IF($A470="","",COUNTIFS($W$2:$W$2500,$A470,$AB$2:$AB$2500,"Yes")+COUNTIFS($X$2:$X$2500,$A470,$AA$2:$AA$2500,"Yes"))</f>
      </c>
      <c r="AH470" t="str">
        <f>IF(OR($P470&lt;&gt;"Yes",N($AG470)=0),"",IF(AND($AG470=1,COUNTIFS($W$2:$W$2500,$A470,$AE$2:$AE$2500,1)+COUNTIFS($X$2:$X$2500,$A470,$AE$2:$AE$2500,1)&gt;0),"","Yes"))</f>
      </c>
      <c r="AI470">
        <f>IF($AH470="Yes",$AG470,"")</f>
      </c>
      <c r="AJ470">
        <f>IF($AI470="","",$AI470+ROW()/1000000)</f>
      </c>
      <c r="AK470">
        <f>IF(OR($A470="",$P470="Yes",N($AG470)=0),"",$AG470+ROW()/1000000)</f>
      </c>
      <c r="AL470" t="str">
        <f>IF($A470="","",INDEX(games!$J:$J,ROW())&amp;"")</f>
      </c>
    </row>
    <row r="471">
      <c r="A471" t="str">
        <f>IF(TRIM(INDEX(games!$A:$A,ROW()))="","",TRIM(INDEX(games!$A:$A,ROW())))</f>
      </c>
      <c r="B471">
        <f>IF(OR($A471="",INDEX(games!$B:$B,ROW())=""),"",INDEX(games!$B:$B,ROW()))</f>
      </c>
      <c r="C471" t="str">
        <f>IF(OR($A471="",INDEX(games!$C:$C,ROW())=""),"",INDEX(games!$C:$C,ROW()))</f>
      </c>
      <c r="D471">
        <f>IF($A471="","",COUNTIF($W$2:$W$2500,$A471)+COUNTIF($X$2:$X$2500,$A471))</f>
      </c>
      <c r="E471">
        <f>IF($A471="","",IFERROR(MATCH($C471,$R$2:$R$5,0),0))</f>
      </c>
      <c r="F471">
        <f>IF($A471="","",MOD(ROW(),34))</f>
      </c>
      <c r="G471">
        <f>IF($A471="",NA(),IF($C471="Action",$B471,NA()))</f>
      </c>
      <c r="H471">
        <f>IF($A471="",NA(),IF($C471="Action",1+$F471*0.023,NA()))</f>
      </c>
      <c r="I471">
        <f>IF($A471="",NA(),IF($C471="Strategy",$B471,NA()))</f>
      </c>
      <c r="J471">
        <f>IF($A471="",NA(),IF($C471="Strategy",2+$F471*0.023,NA()))</f>
      </c>
      <c r="K471">
        <f>IF($A471="",NA(),IF($C471="Deckbuilder",$B471,NA()))</f>
      </c>
      <c r="L471">
        <f>IF($A471="",NA(),IF($C471="Deckbuilder",3+$F471*0.023,NA()))</f>
      </c>
      <c r="M471">
        <f>IF($A471="",NA(),IF($C471="Traditional",$B471,NA()))</f>
      </c>
      <c r="N471">
        <f>IF($A471="",NA(),IF($C471="Traditional",4+$F471*0.023,NA()))</f>
      </c>
      <c r="O471">
        <f>IF($A471="","",$D471+ROW()/1000000)</f>
      </c>
      <c r="P471" t="str">
        <f>IF(OR($A471="",INDEX(games!$H:$H,ROW())=""),"",INDEX(games!$H:$H,ROW()))</f>
      </c>
      <c r="Q471">
        <f>IF(OR($A471="",$P471&lt;&gt;"Yes"),"",$D471+ROW()/1000000)</f>
      </c>
      <c r="T471">
        <f>IF($Y471="","",INDEX($B$2:$B$1500,$Y471))</f>
      </c>
      <c r="U471">
        <f>IF($Z471="","",INDEX($B$2:$B$1500,$Z471))</f>
      </c>
      <c r="V471">
        <f>IF(OR($T471="",$U471=""),"",$U471-$T471)</f>
      </c>
      <c r="W471" t="str">
        <f>IF(TRIM(INDEX(connections!$A:$A,ROW()))="","",TRIM(INDEX(connections!$A:$A,ROW())))</f>
      </c>
      <c r="X471" t="str">
        <f>IF($W471="","",TRIM(INDEX(connections!$B:$B,ROW())))</f>
      </c>
      <c r="Y471">
        <f>IF($W471="","",IFERROR(MATCH($W471,$A$2:$A$1500,0),""))</f>
      </c>
      <c r="Z471">
        <f>IF($X471="","",IFERROR(MATCH($X471,$A$2:$A$1500,0),""))</f>
      </c>
      <c r="AA471" t="str">
        <f>IF($Y471="","",INDEX($P$2:$P$1500,$Y471))</f>
      </c>
      <c r="AB471" t="str">
        <f>IF($Z471="","",INDEX($P$2:$P$1500,$Z471))</f>
      </c>
      <c r="AC471">
        <f>IF(AND($AA471="Yes",$AB471="Yes"),1,"")</f>
      </c>
      <c r="AD471">
        <f>IF(OR($Y471="",$Z471=""),"",IF(INDEX($C$2:$C$1500,$Y471)=INDEX($C$2:$C$1500,$Z471),0,1))</f>
      </c>
      <c r="AE471">
        <f>IF($AC471&lt;&gt;1,"",IF(AND(INDEX($AG$2:$AG$1500,$Y471)=1,INDEX($AG$2:$AG$1500,$Z471)=1),1,""))</f>
      </c>
      <c r="AG471">
        <f>IF($A471="","",COUNTIFS($W$2:$W$2500,$A471,$AB$2:$AB$2500,"Yes")+COUNTIFS($X$2:$X$2500,$A471,$AA$2:$AA$2500,"Yes"))</f>
      </c>
      <c r="AH471" t="str">
        <f>IF(OR($P471&lt;&gt;"Yes",N($AG471)=0),"",IF(AND($AG471=1,COUNTIFS($W$2:$W$2500,$A471,$AE$2:$AE$2500,1)+COUNTIFS($X$2:$X$2500,$A471,$AE$2:$AE$2500,1)&gt;0),"","Yes"))</f>
      </c>
      <c r="AI471">
        <f>IF($AH471="Yes",$AG471,"")</f>
      </c>
      <c r="AJ471">
        <f>IF($AI471="","",$AI471+ROW()/1000000)</f>
      </c>
      <c r="AK471">
        <f>IF(OR($A471="",$P471="Yes",N($AG471)=0),"",$AG471+ROW()/1000000)</f>
      </c>
      <c r="AL471" t="str">
        <f>IF($A471="","",INDEX(games!$J:$J,ROW())&amp;"")</f>
      </c>
    </row>
    <row r="472">
      <c r="A472" t="str">
        <f>IF(TRIM(INDEX(games!$A:$A,ROW()))="","",TRIM(INDEX(games!$A:$A,ROW())))</f>
      </c>
      <c r="B472">
        <f>IF(OR($A472="",INDEX(games!$B:$B,ROW())=""),"",INDEX(games!$B:$B,ROW()))</f>
      </c>
      <c r="C472" t="str">
        <f>IF(OR($A472="",INDEX(games!$C:$C,ROW())=""),"",INDEX(games!$C:$C,ROW()))</f>
      </c>
      <c r="D472">
        <f>IF($A472="","",COUNTIF($W$2:$W$2500,$A472)+COUNTIF($X$2:$X$2500,$A472))</f>
      </c>
      <c r="E472">
        <f>IF($A472="","",IFERROR(MATCH($C472,$R$2:$R$5,0),0))</f>
      </c>
      <c r="F472">
        <f>IF($A472="","",MOD(ROW(),34))</f>
      </c>
      <c r="G472">
        <f>IF($A472="",NA(),IF($C472="Action",$B472,NA()))</f>
      </c>
      <c r="H472">
        <f>IF($A472="",NA(),IF($C472="Action",1+$F472*0.023,NA()))</f>
      </c>
      <c r="I472">
        <f>IF($A472="",NA(),IF($C472="Strategy",$B472,NA()))</f>
      </c>
      <c r="J472">
        <f>IF($A472="",NA(),IF($C472="Strategy",2+$F472*0.023,NA()))</f>
      </c>
      <c r="K472">
        <f>IF($A472="",NA(),IF($C472="Deckbuilder",$B472,NA()))</f>
      </c>
      <c r="L472">
        <f>IF($A472="",NA(),IF($C472="Deckbuilder",3+$F472*0.023,NA()))</f>
      </c>
      <c r="M472">
        <f>IF($A472="",NA(),IF($C472="Traditional",$B472,NA()))</f>
      </c>
      <c r="N472">
        <f>IF($A472="",NA(),IF($C472="Traditional",4+$F472*0.023,NA()))</f>
      </c>
      <c r="O472">
        <f>IF($A472="","",$D472+ROW()/1000000)</f>
      </c>
      <c r="P472" t="str">
        <f>IF(OR($A472="",INDEX(games!$H:$H,ROW())=""),"",INDEX(games!$H:$H,ROW()))</f>
      </c>
      <c r="Q472">
        <f>IF(OR($A472="",$P472&lt;&gt;"Yes"),"",$D472+ROW()/1000000)</f>
      </c>
      <c r="T472">
        <f>IF($Y472="","",INDEX($B$2:$B$1500,$Y472))</f>
      </c>
      <c r="U472">
        <f>IF($Z472="","",INDEX($B$2:$B$1500,$Z472))</f>
      </c>
      <c r="V472">
        <f>IF(OR($T472="",$U472=""),"",$U472-$T472)</f>
      </c>
      <c r="W472" t="str">
        <f>IF(TRIM(INDEX(connections!$A:$A,ROW()))="","",TRIM(INDEX(connections!$A:$A,ROW())))</f>
      </c>
      <c r="X472" t="str">
        <f>IF($W472="","",TRIM(INDEX(connections!$B:$B,ROW())))</f>
      </c>
      <c r="Y472">
        <f>IF($W472="","",IFERROR(MATCH($W472,$A$2:$A$1500,0),""))</f>
      </c>
      <c r="Z472">
        <f>IF($X472="","",IFERROR(MATCH($X472,$A$2:$A$1500,0),""))</f>
      </c>
      <c r="AA472" t="str">
        <f>IF($Y472="","",INDEX($P$2:$P$1500,$Y472))</f>
      </c>
      <c r="AB472" t="str">
        <f>IF($Z472="","",INDEX($P$2:$P$1500,$Z472))</f>
      </c>
      <c r="AC472">
        <f>IF(AND($AA472="Yes",$AB472="Yes"),1,"")</f>
      </c>
      <c r="AD472">
        <f>IF(OR($Y472="",$Z472=""),"",IF(INDEX($C$2:$C$1500,$Y472)=INDEX($C$2:$C$1500,$Z472),0,1))</f>
      </c>
      <c r="AE472">
        <f>IF($AC472&lt;&gt;1,"",IF(AND(INDEX($AG$2:$AG$1500,$Y472)=1,INDEX($AG$2:$AG$1500,$Z472)=1),1,""))</f>
      </c>
      <c r="AG472">
        <f>IF($A472="","",COUNTIFS($W$2:$W$2500,$A472,$AB$2:$AB$2500,"Yes")+COUNTIFS($X$2:$X$2500,$A472,$AA$2:$AA$2500,"Yes"))</f>
      </c>
      <c r="AH472" t="str">
        <f>IF(OR($P472&lt;&gt;"Yes",N($AG472)=0),"",IF(AND($AG472=1,COUNTIFS($W$2:$W$2500,$A472,$AE$2:$AE$2500,1)+COUNTIFS($X$2:$X$2500,$A472,$AE$2:$AE$2500,1)&gt;0),"","Yes"))</f>
      </c>
      <c r="AI472">
        <f>IF($AH472="Yes",$AG472,"")</f>
      </c>
      <c r="AJ472">
        <f>IF($AI472="","",$AI472+ROW()/1000000)</f>
      </c>
      <c r="AK472">
        <f>IF(OR($A472="",$P472="Yes",N($AG472)=0),"",$AG472+ROW()/1000000)</f>
      </c>
      <c r="AL472" t="str">
        <f>IF($A472="","",INDEX(games!$J:$J,ROW())&amp;"")</f>
      </c>
    </row>
    <row r="473">
      <c r="A473" t="str">
        <f>IF(TRIM(INDEX(games!$A:$A,ROW()))="","",TRIM(INDEX(games!$A:$A,ROW())))</f>
      </c>
      <c r="B473">
        <f>IF(OR($A473="",INDEX(games!$B:$B,ROW())=""),"",INDEX(games!$B:$B,ROW()))</f>
      </c>
      <c r="C473" t="str">
        <f>IF(OR($A473="",INDEX(games!$C:$C,ROW())=""),"",INDEX(games!$C:$C,ROW()))</f>
      </c>
      <c r="D473">
        <f>IF($A473="","",COUNTIF($W$2:$W$2500,$A473)+COUNTIF($X$2:$X$2500,$A473))</f>
      </c>
      <c r="E473">
        <f>IF($A473="","",IFERROR(MATCH($C473,$R$2:$R$5,0),0))</f>
      </c>
      <c r="F473">
        <f>IF($A473="","",MOD(ROW(),34))</f>
      </c>
      <c r="G473">
        <f>IF($A473="",NA(),IF($C473="Action",$B473,NA()))</f>
      </c>
      <c r="H473">
        <f>IF($A473="",NA(),IF($C473="Action",1+$F473*0.023,NA()))</f>
      </c>
      <c r="I473">
        <f>IF($A473="",NA(),IF($C473="Strategy",$B473,NA()))</f>
      </c>
      <c r="J473">
        <f>IF($A473="",NA(),IF($C473="Strategy",2+$F473*0.023,NA()))</f>
      </c>
      <c r="K473">
        <f>IF($A473="",NA(),IF($C473="Deckbuilder",$B473,NA()))</f>
      </c>
      <c r="L473">
        <f>IF($A473="",NA(),IF($C473="Deckbuilder",3+$F473*0.023,NA()))</f>
      </c>
      <c r="M473">
        <f>IF($A473="",NA(),IF($C473="Traditional",$B473,NA()))</f>
      </c>
      <c r="N473">
        <f>IF($A473="",NA(),IF($C473="Traditional",4+$F473*0.023,NA()))</f>
      </c>
      <c r="O473">
        <f>IF($A473="","",$D473+ROW()/1000000)</f>
      </c>
      <c r="P473" t="str">
        <f>IF(OR($A473="",INDEX(games!$H:$H,ROW())=""),"",INDEX(games!$H:$H,ROW()))</f>
      </c>
      <c r="Q473">
        <f>IF(OR($A473="",$P473&lt;&gt;"Yes"),"",$D473+ROW()/1000000)</f>
      </c>
      <c r="T473">
        <f>IF($Y473="","",INDEX($B$2:$B$1500,$Y473))</f>
      </c>
      <c r="U473">
        <f>IF($Z473="","",INDEX($B$2:$B$1500,$Z473))</f>
      </c>
      <c r="V473">
        <f>IF(OR($T473="",$U473=""),"",$U473-$T473)</f>
      </c>
      <c r="W473" t="str">
        <f>IF(TRIM(INDEX(connections!$A:$A,ROW()))="","",TRIM(INDEX(connections!$A:$A,ROW())))</f>
      </c>
      <c r="X473" t="str">
        <f>IF($W473="","",TRIM(INDEX(connections!$B:$B,ROW())))</f>
      </c>
      <c r="Y473">
        <f>IF($W473="","",IFERROR(MATCH($W473,$A$2:$A$1500,0),""))</f>
      </c>
      <c r="Z473">
        <f>IF($X473="","",IFERROR(MATCH($X473,$A$2:$A$1500,0),""))</f>
      </c>
      <c r="AA473" t="str">
        <f>IF($Y473="","",INDEX($P$2:$P$1500,$Y473))</f>
      </c>
      <c r="AB473" t="str">
        <f>IF($Z473="","",INDEX($P$2:$P$1500,$Z473))</f>
      </c>
      <c r="AC473">
        <f>IF(AND($AA473="Yes",$AB473="Yes"),1,"")</f>
      </c>
      <c r="AD473">
        <f>IF(OR($Y473="",$Z473=""),"",IF(INDEX($C$2:$C$1500,$Y473)=INDEX($C$2:$C$1500,$Z473),0,1))</f>
      </c>
      <c r="AE473">
        <f>IF($AC473&lt;&gt;1,"",IF(AND(INDEX($AG$2:$AG$1500,$Y473)=1,INDEX($AG$2:$AG$1500,$Z473)=1),1,""))</f>
      </c>
      <c r="AG473">
        <f>IF($A473="","",COUNTIFS($W$2:$W$2500,$A473,$AB$2:$AB$2500,"Yes")+COUNTIFS($X$2:$X$2500,$A473,$AA$2:$AA$2500,"Yes"))</f>
      </c>
      <c r="AH473" t="str">
        <f>IF(OR($P473&lt;&gt;"Yes",N($AG473)=0),"",IF(AND($AG473=1,COUNTIFS($W$2:$W$2500,$A473,$AE$2:$AE$2500,1)+COUNTIFS($X$2:$X$2500,$A473,$AE$2:$AE$2500,1)&gt;0),"","Yes"))</f>
      </c>
      <c r="AI473">
        <f>IF($AH473="Yes",$AG473,"")</f>
      </c>
      <c r="AJ473">
        <f>IF($AI473="","",$AI473+ROW()/1000000)</f>
      </c>
      <c r="AK473">
        <f>IF(OR($A473="",$P473="Yes",N($AG473)=0),"",$AG473+ROW()/1000000)</f>
      </c>
      <c r="AL473" t="str">
        <f>IF($A473="","",INDEX(games!$J:$J,ROW())&amp;"")</f>
      </c>
    </row>
    <row r="474">
      <c r="A474" t="str">
        <f>IF(TRIM(INDEX(games!$A:$A,ROW()))="","",TRIM(INDEX(games!$A:$A,ROW())))</f>
      </c>
      <c r="B474">
        <f>IF(OR($A474="",INDEX(games!$B:$B,ROW())=""),"",INDEX(games!$B:$B,ROW()))</f>
      </c>
      <c r="C474" t="str">
        <f>IF(OR($A474="",INDEX(games!$C:$C,ROW())=""),"",INDEX(games!$C:$C,ROW()))</f>
      </c>
      <c r="D474">
        <f>IF($A474="","",COUNTIF($W$2:$W$2500,$A474)+COUNTIF($X$2:$X$2500,$A474))</f>
      </c>
      <c r="E474">
        <f>IF($A474="","",IFERROR(MATCH($C474,$R$2:$R$5,0),0))</f>
      </c>
      <c r="F474">
        <f>IF($A474="","",MOD(ROW(),34))</f>
      </c>
      <c r="G474">
        <f>IF($A474="",NA(),IF($C474="Action",$B474,NA()))</f>
      </c>
      <c r="H474">
        <f>IF($A474="",NA(),IF($C474="Action",1+$F474*0.023,NA()))</f>
      </c>
      <c r="I474">
        <f>IF($A474="",NA(),IF($C474="Strategy",$B474,NA()))</f>
      </c>
      <c r="J474">
        <f>IF($A474="",NA(),IF($C474="Strategy",2+$F474*0.023,NA()))</f>
      </c>
      <c r="K474">
        <f>IF($A474="",NA(),IF($C474="Deckbuilder",$B474,NA()))</f>
      </c>
      <c r="L474">
        <f>IF($A474="",NA(),IF($C474="Deckbuilder",3+$F474*0.023,NA()))</f>
      </c>
      <c r="M474">
        <f>IF($A474="",NA(),IF($C474="Traditional",$B474,NA()))</f>
      </c>
      <c r="N474">
        <f>IF($A474="",NA(),IF($C474="Traditional",4+$F474*0.023,NA()))</f>
      </c>
      <c r="O474">
        <f>IF($A474="","",$D474+ROW()/1000000)</f>
      </c>
      <c r="P474" t="str">
        <f>IF(OR($A474="",INDEX(games!$H:$H,ROW())=""),"",INDEX(games!$H:$H,ROW()))</f>
      </c>
      <c r="Q474">
        <f>IF(OR($A474="",$P474&lt;&gt;"Yes"),"",$D474+ROW()/1000000)</f>
      </c>
      <c r="T474">
        <f>IF($Y474="","",INDEX($B$2:$B$1500,$Y474))</f>
      </c>
      <c r="U474">
        <f>IF($Z474="","",INDEX($B$2:$B$1500,$Z474))</f>
      </c>
      <c r="V474">
        <f>IF(OR($T474="",$U474=""),"",$U474-$T474)</f>
      </c>
      <c r="W474" t="str">
        <f>IF(TRIM(INDEX(connections!$A:$A,ROW()))="","",TRIM(INDEX(connections!$A:$A,ROW())))</f>
      </c>
      <c r="X474" t="str">
        <f>IF($W474="","",TRIM(INDEX(connections!$B:$B,ROW())))</f>
      </c>
      <c r="Y474">
        <f>IF($W474="","",IFERROR(MATCH($W474,$A$2:$A$1500,0),""))</f>
      </c>
      <c r="Z474">
        <f>IF($X474="","",IFERROR(MATCH($X474,$A$2:$A$1500,0),""))</f>
      </c>
      <c r="AA474" t="str">
        <f>IF($Y474="","",INDEX($P$2:$P$1500,$Y474))</f>
      </c>
      <c r="AB474" t="str">
        <f>IF($Z474="","",INDEX($P$2:$P$1500,$Z474))</f>
      </c>
      <c r="AC474">
        <f>IF(AND($AA474="Yes",$AB474="Yes"),1,"")</f>
      </c>
      <c r="AD474">
        <f>IF(OR($Y474="",$Z474=""),"",IF(INDEX($C$2:$C$1500,$Y474)=INDEX($C$2:$C$1500,$Z474),0,1))</f>
      </c>
      <c r="AE474">
        <f>IF($AC474&lt;&gt;1,"",IF(AND(INDEX($AG$2:$AG$1500,$Y474)=1,INDEX($AG$2:$AG$1500,$Z474)=1),1,""))</f>
      </c>
      <c r="AG474">
        <f>IF($A474="","",COUNTIFS($W$2:$W$2500,$A474,$AB$2:$AB$2500,"Yes")+COUNTIFS($X$2:$X$2500,$A474,$AA$2:$AA$2500,"Yes"))</f>
      </c>
      <c r="AH474" t="str">
        <f>IF(OR($P474&lt;&gt;"Yes",N($AG474)=0),"",IF(AND($AG474=1,COUNTIFS($W$2:$W$2500,$A474,$AE$2:$AE$2500,1)+COUNTIFS($X$2:$X$2500,$A474,$AE$2:$AE$2500,1)&gt;0),"","Yes"))</f>
      </c>
      <c r="AI474">
        <f>IF($AH474="Yes",$AG474,"")</f>
      </c>
      <c r="AJ474">
        <f>IF($AI474="","",$AI474+ROW()/1000000)</f>
      </c>
      <c r="AK474">
        <f>IF(OR($A474="",$P474="Yes",N($AG474)=0),"",$AG474+ROW()/1000000)</f>
      </c>
      <c r="AL474" t="str">
        <f>IF($A474="","",INDEX(games!$J:$J,ROW())&amp;"")</f>
      </c>
    </row>
    <row r="475">
      <c r="A475" t="str">
        <f>IF(TRIM(INDEX(games!$A:$A,ROW()))="","",TRIM(INDEX(games!$A:$A,ROW())))</f>
      </c>
      <c r="B475">
        <f>IF(OR($A475="",INDEX(games!$B:$B,ROW())=""),"",INDEX(games!$B:$B,ROW()))</f>
      </c>
      <c r="C475" t="str">
        <f>IF(OR($A475="",INDEX(games!$C:$C,ROW())=""),"",INDEX(games!$C:$C,ROW()))</f>
      </c>
      <c r="D475">
        <f>IF($A475="","",COUNTIF($W$2:$W$2500,$A475)+COUNTIF($X$2:$X$2500,$A475))</f>
      </c>
      <c r="E475">
        <f>IF($A475="","",IFERROR(MATCH($C475,$R$2:$R$5,0),0))</f>
      </c>
      <c r="F475">
        <f>IF($A475="","",MOD(ROW(),34))</f>
      </c>
      <c r="G475">
        <f>IF($A475="",NA(),IF($C475="Action",$B475,NA()))</f>
      </c>
      <c r="H475">
        <f>IF($A475="",NA(),IF($C475="Action",1+$F475*0.023,NA()))</f>
      </c>
      <c r="I475">
        <f>IF($A475="",NA(),IF($C475="Strategy",$B475,NA()))</f>
      </c>
      <c r="J475">
        <f>IF($A475="",NA(),IF($C475="Strategy",2+$F475*0.023,NA()))</f>
      </c>
      <c r="K475">
        <f>IF($A475="",NA(),IF($C475="Deckbuilder",$B475,NA()))</f>
      </c>
      <c r="L475">
        <f>IF($A475="",NA(),IF($C475="Deckbuilder",3+$F475*0.023,NA()))</f>
      </c>
      <c r="M475">
        <f>IF($A475="",NA(),IF($C475="Traditional",$B475,NA()))</f>
      </c>
      <c r="N475">
        <f>IF($A475="",NA(),IF($C475="Traditional",4+$F475*0.023,NA()))</f>
      </c>
      <c r="O475">
        <f>IF($A475="","",$D475+ROW()/1000000)</f>
      </c>
      <c r="P475" t="str">
        <f>IF(OR($A475="",INDEX(games!$H:$H,ROW())=""),"",INDEX(games!$H:$H,ROW()))</f>
      </c>
      <c r="Q475">
        <f>IF(OR($A475="",$P475&lt;&gt;"Yes"),"",$D475+ROW()/1000000)</f>
      </c>
      <c r="T475">
        <f>IF($Y475="","",INDEX($B$2:$B$1500,$Y475))</f>
      </c>
      <c r="U475">
        <f>IF($Z475="","",INDEX($B$2:$B$1500,$Z475))</f>
      </c>
      <c r="V475">
        <f>IF(OR($T475="",$U475=""),"",$U475-$T475)</f>
      </c>
      <c r="W475" t="str">
        <f>IF(TRIM(INDEX(connections!$A:$A,ROW()))="","",TRIM(INDEX(connections!$A:$A,ROW())))</f>
      </c>
      <c r="X475" t="str">
        <f>IF($W475="","",TRIM(INDEX(connections!$B:$B,ROW())))</f>
      </c>
      <c r="Y475">
        <f>IF($W475="","",IFERROR(MATCH($W475,$A$2:$A$1500,0),""))</f>
      </c>
      <c r="Z475">
        <f>IF($X475="","",IFERROR(MATCH($X475,$A$2:$A$1500,0),""))</f>
      </c>
      <c r="AA475" t="str">
        <f>IF($Y475="","",INDEX($P$2:$P$1500,$Y475))</f>
      </c>
      <c r="AB475" t="str">
        <f>IF($Z475="","",INDEX($P$2:$P$1500,$Z475))</f>
      </c>
      <c r="AC475">
        <f>IF(AND($AA475="Yes",$AB475="Yes"),1,"")</f>
      </c>
      <c r="AD475">
        <f>IF(OR($Y475="",$Z475=""),"",IF(INDEX($C$2:$C$1500,$Y475)=INDEX($C$2:$C$1500,$Z475),0,1))</f>
      </c>
      <c r="AE475">
        <f>IF($AC475&lt;&gt;1,"",IF(AND(INDEX($AG$2:$AG$1500,$Y475)=1,INDEX($AG$2:$AG$1500,$Z475)=1),1,""))</f>
      </c>
      <c r="AG475">
        <f>IF($A475="","",COUNTIFS($W$2:$W$2500,$A475,$AB$2:$AB$2500,"Yes")+COUNTIFS($X$2:$X$2500,$A475,$AA$2:$AA$2500,"Yes"))</f>
      </c>
      <c r="AH475" t="str">
        <f>IF(OR($P475&lt;&gt;"Yes",N($AG475)=0),"",IF(AND($AG475=1,COUNTIFS($W$2:$W$2500,$A475,$AE$2:$AE$2500,1)+COUNTIFS($X$2:$X$2500,$A475,$AE$2:$AE$2500,1)&gt;0),"","Yes"))</f>
      </c>
      <c r="AI475">
        <f>IF($AH475="Yes",$AG475,"")</f>
      </c>
      <c r="AJ475">
        <f>IF($AI475="","",$AI475+ROW()/1000000)</f>
      </c>
      <c r="AK475">
        <f>IF(OR($A475="",$P475="Yes",N($AG475)=0),"",$AG475+ROW()/1000000)</f>
      </c>
      <c r="AL475" t="str">
        <f>IF($A475="","",INDEX(games!$J:$J,ROW())&amp;"")</f>
      </c>
    </row>
    <row r="476">
      <c r="A476" t="str">
        <f>IF(TRIM(INDEX(games!$A:$A,ROW()))="","",TRIM(INDEX(games!$A:$A,ROW())))</f>
      </c>
      <c r="B476">
        <f>IF(OR($A476="",INDEX(games!$B:$B,ROW())=""),"",INDEX(games!$B:$B,ROW()))</f>
      </c>
      <c r="C476" t="str">
        <f>IF(OR($A476="",INDEX(games!$C:$C,ROW())=""),"",INDEX(games!$C:$C,ROW()))</f>
      </c>
      <c r="D476">
        <f>IF($A476="","",COUNTIF($W$2:$W$2500,$A476)+COUNTIF($X$2:$X$2500,$A476))</f>
      </c>
      <c r="E476">
        <f>IF($A476="","",IFERROR(MATCH($C476,$R$2:$R$5,0),0))</f>
      </c>
      <c r="F476">
        <f>IF($A476="","",MOD(ROW(),34))</f>
      </c>
      <c r="G476">
        <f>IF($A476="",NA(),IF($C476="Action",$B476,NA()))</f>
      </c>
      <c r="H476">
        <f>IF($A476="",NA(),IF($C476="Action",1+$F476*0.023,NA()))</f>
      </c>
      <c r="I476">
        <f>IF($A476="",NA(),IF($C476="Strategy",$B476,NA()))</f>
      </c>
      <c r="J476">
        <f>IF($A476="",NA(),IF($C476="Strategy",2+$F476*0.023,NA()))</f>
      </c>
      <c r="K476">
        <f>IF($A476="",NA(),IF($C476="Deckbuilder",$B476,NA()))</f>
      </c>
      <c r="L476">
        <f>IF($A476="",NA(),IF($C476="Deckbuilder",3+$F476*0.023,NA()))</f>
      </c>
      <c r="M476">
        <f>IF($A476="",NA(),IF($C476="Traditional",$B476,NA()))</f>
      </c>
      <c r="N476">
        <f>IF($A476="",NA(),IF($C476="Traditional",4+$F476*0.023,NA()))</f>
      </c>
      <c r="O476">
        <f>IF($A476="","",$D476+ROW()/1000000)</f>
      </c>
      <c r="P476" t="str">
        <f>IF(OR($A476="",INDEX(games!$H:$H,ROW())=""),"",INDEX(games!$H:$H,ROW()))</f>
      </c>
      <c r="Q476">
        <f>IF(OR($A476="",$P476&lt;&gt;"Yes"),"",$D476+ROW()/1000000)</f>
      </c>
      <c r="T476">
        <f>IF($Y476="","",INDEX($B$2:$B$1500,$Y476))</f>
      </c>
      <c r="U476">
        <f>IF($Z476="","",INDEX($B$2:$B$1500,$Z476))</f>
      </c>
      <c r="V476">
        <f>IF(OR($T476="",$U476=""),"",$U476-$T476)</f>
      </c>
      <c r="W476" t="str">
        <f>IF(TRIM(INDEX(connections!$A:$A,ROW()))="","",TRIM(INDEX(connections!$A:$A,ROW())))</f>
      </c>
      <c r="X476" t="str">
        <f>IF($W476="","",TRIM(INDEX(connections!$B:$B,ROW())))</f>
      </c>
      <c r="Y476">
        <f>IF($W476="","",IFERROR(MATCH($W476,$A$2:$A$1500,0),""))</f>
      </c>
      <c r="Z476">
        <f>IF($X476="","",IFERROR(MATCH($X476,$A$2:$A$1500,0),""))</f>
      </c>
      <c r="AA476" t="str">
        <f>IF($Y476="","",INDEX($P$2:$P$1500,$Y476))</f>
      </c>
      <c r="AB476" t="str">
        <f>IF($Z476="","",INDEX($P$2:$P$1500,$Z476))</f>
      </c>
      <c r="AC476">
        <f>IF(AND($AA476="Yes",$AB476="Yes"),1,"")</f>
      </c>
      <c r="AD476">
        <f>IF(OR($Y476="",$Z476=""),"",IF(INDEX($C$2:$C$1500,$Y476)=INDEX($C$2:$C$1500,$Z476),0,1))</f>
      </c>
      <c r="AE476">
        <f>IF($AC476&lt;&gt;1,"",IF(AND(INDEX($AG$2:$AG$1500,$Y476)=1,INDEX($AG$2:$AG$1500,$Z476)=1),1,""))</f>
      </c>
      <c r="AG476">
        <f>IF($A476="","",COUNTIFS($W$2:$W$2500,$A476,$AB$2:$AB$2500,"Yes")+COUNTIFS($X$2:$X$2500,$A476,$AA$2:$AA$2500,"Yes"))</f>
      </c>
      <c r="AH476" t="str">
        <f>IF(OR($P476&lt;&gt;"Yes",N($AG476)=0),"",IF(AND($AG476=1,COUNTIFS($W$2:$W$2500,$A476,$AE$2:$AE$2500,1)+COUNTIFS($X$2:$X$2500,$A476,$AE$2:$AE$2500,1)&gt;0),"","Yes"))</f>
      </c>
      <c r="AI476">
        <f>IF($AH476="Yes",$AG476,"")</f>
      </c>
      <c r="AJ476">
        <f>IF($AI476="","",$AI476+ROW()/1000000)</f>
      </c>
      <c r="AK476">
        <f>IF(OR($A476="",$P476="Yes",N($AG476)=0),"",$AG476+ROW()/1000000)</f>
      </c>
      <c r="AL476" t="str">
        <f>IF($A476="","",INDEX(games!$J:$J,ROW())&amp;"")</f>
      </c>
    </row>
    <row r="477">
      <c r="A477" t="str">
        <f>IF(TRIM(INDEX(games!$A:$A,ROW()))="","",TRIM(INDEX(games!$A:$A,ROW())))</f>
      </c>
      <c r="B477">
        <f>IF(OR($A477="",INDEX(games!$B:$B,ROW())=""),"",INDEX(games!$B:$B,ROW()))</f>
      </c>
      <c r="C477" t="str">
        <f>IF(OR($A477="",INDEX(games!$C:$C,ROW())=""),"",INDEX(games!$C:$C,ROW()))</f>
      </c>
      <c r="D477">
        <f>IF($A477="","",COUNTIF($W$2:$W$2500,$A477)+COUNTIF($X$2:$X$2500,$A477))</f>
      </c>
      <c r="E477">
        <f>IF($A477="","",IFERROR(MATCH($C477,$R$2:$R$5,0),0))</f>
      </c>
      <c r="F477">
        <f>IF($A477="","",MOD(ROW(),34))</f>
      </c>
      <c r="G477">
        <f>IF($A477="",NA(),IF($C477="Action",$B477,NA()))</f>
      </c>
      <c r="H477">
        <f>IF($A477="",NA(),IF($C477="Action",1+$F477*0.023,NA()))</f>
      </c>
      <c r="I477">
        <f>IF($A477="",NA(),IF($C477="Strategy",$B477,NA()))</f>
      </c>
      <c r="J477">
        <f>IF($A477="",NA(),IF($C477="Strategy",2+$F477*0.023,NA()))</f>
      </c>
      <c r="K477">
        <f>IF($A477="",NA(),IF($C477="Deckbuilder",$B477,NA()))</f>
      </c>
      <c r="L477">
        <f>IF($A477="",NA(),IF($C477="Deckbuilder",3+$F477*0.023,NA()))</f>
      </c>
      <c r="M477">
        <f>IF($A477="",NA(),IF($C477="Traditional",$B477,NA()))</f>
      </c>
      <c r="N477">
        <f>IF($A477="",NA(),IF($C477="Traditional",4+$F477*0.023,NA()))</f>
      </c>
      <c r="O477">
        <f>IF($A477="","",$D477+ROW()/1000000)</f>
      </c>
      <c r="P477" t="str">
        <f>IF(OR($A477="",INDEX(games!$H:$H,ROW())=""),"",INDEX(games!$H:$H,ROW()))</f>
      </c>
      <c r="Q477">
        <f>IF(OR($A477="",$P477&lt;&gt;"Yes"),"",$D477+ROW()/1000000)</f>
      </c>
      <c r="T477">
        <f>IF($Y477="","",INDEX($B$2:$B$1500,$Y477))</f>
      </c>
      <c r="U477">
        <f>IF($Z477="","",INDEX($B$2:$B$1500,$Z477))</f>
      </c>
      <c r="V477">
        <f>IF(OR($T477="",$U477=""),"",$U477-$T477)</f>
      </c>
      <c r="W477" t="str">
        <f>IF(TRIM(INDEX(connections!$A:$A,ROW()))="","",TRIM(INDEX(connections!$A:$A,ROW())))</f>
      </c>
      <c r="X477" t="str">
        <f>IF($W477="","",TRIM(INDEX(connections!$B:$B,ROW())))</f>
      </c>
      <c r="Y477">
        <f>IF($W477="","",IFERROR(MATCH($W477,$A$2:$A$1500,0),""))</f>
      </c>
      <c r="Z477">
        <f>IF($X477="","",IFERROR(MATCH($X477,$A$2:$A$1500,0),""))</f>
      </c>
      <c r="AA477" t="str">
        <f>IF($Y477="","",INDEX($P$2:$P$1500,$Y477))</f>
      </c>
      <c r="AB477" t="str">
        <f>IF($Z477="","",INDEX($P$2:$P$1500,$Z477))</f>
      </c>
      <c r="AC477">
        <f>IF(AND($AA477="Yes",$AB477="Yes"),1,"")</f>
      </c>
      <c r="AD477">
        <f>IF(OR($Y477="",$Z477=""),"",IF(INDEX($C$2:$C$1500,$Y477)=INDEX($C$2:$C$1500,$Z477),0,1))</f>
      </c>
      <c r="AE477">
        <f>IF($AC477&lt;&gt;1,"",IF(AND(INDEX($AG$2:$AG$1500,$Y477)=1,INDEX($AG$2:$AG$1500,$Z477)=1),1,""))</f>
      </c>
      <c r="AG477">
        <f>IF($A477="","",COUNTIFS($W$2:$W$2500,$A477,$AB$2:$AB$2500,"Yes")+COUNTIFS($X$2:$X$2500,$A477,$AA$2:$AA$2500,"Yes"))</f>
      </c>
      <c r="AH477" t="str">
        <f>IF(OR($P477&lt;&gt;"Yes",N($AG477)=0),"",IF(AND($AG477=1,COUNTIFS($W$2:$W$2500,$A477,$AE$2:$AE$2500,1)+COUNTIFS($X$2:$X$2500,$A477,$AE$2:$AE$2500,1)&gt;0),"","Yes"))</f>
      </c>
      <c r="AI477">
        <f>IF($AH477="Yes",$AG477,"")</f>
      </c>
      <c r="AJ477">
        <f>IF($AI477="","",$AI477+ROW()/1000000)</f>
      </c>
      <c r="AK477">
        <f>IF(OR($A477="",$P477="Yes",N($AG477)=0),"",$AG477+ROW()/1000000)</f>
      </c>
      <c r="AL477" t="str">
        <f>IF($A477="","",INDEX(games!$J:$J,ROW())&amp;"")</f>
      </c>
    </row>
    <row r="478">
      <c r="A478" t="str">
        <f>IF(TRIM(INDEX(games!$A:$A,ROW()))="","",TRIM(INDEX(games!$A:$A,ROW())))</f>
      </c>
      <c r="B478">
        <f>IF(OR($A478="",INDEX(games!$B:$B,ROW())=""),"",INDEX(games!$B:$B,ROW()))</f>
      </c>
      <c r="C478" t="str">
        <f>IF(OR($A478="",INDEX(games!$C:$C,ROW())=""),"",INDEX(games!$C:$C,ROW()))</f>
      </c>
      <c r="D478">
        <f>IF($A478="","",COUNTIF($W$2:$W$2500,$A478)+COUNTIF($X$2:$X$2500,$A478))</f>
      </c>
      <c r="E478">
        <f>IF($A478="","",IFERROR(MATCH($C478,$R$2:$R$5,0),0))</f>
      </c>
      <c r="F478">
        <f>IF($A478="","",MOD(ROW(),34))</f>
      </c>
      <c r="G478">
        <f>IF($A478="",NA(),IF($C478="Action",$B478,NA()))</f>
      </c>
      <c r="H478">
        <f>IF($A478="",NA(),IF($C478="Action",1+$F478*0.023,NA()))</f>
      </c>
      <c r="I478">
        <f>IF($A478="",NA(),IF($C478="Strategy",$B478,NA()))</f>
      </c>
      <c r="J478">
        <f>IF($A478="",NA(),IF($C478="Strategy",2+$F478*0.023,NA()))</f>
      </c>
      <c r="K478">
        <f>IF($A478="",NA(),IF($C478="Deckbuilder",$B478,NA()))</f>
      </c>
      <c r="L478">
        <f>IF($A478="",NA(),IF($C478="Deckbuilder",3+$F478*0.023,NA()))</f>
      </c>
      <c r="M478">
        <f>IF($A478="",NA(),IF($C478="Traditional",$B478,NA()))</f>
      </c>
      <c r="N478">
        <f>IF($A478="",NA(),IF($C478="Traditional",4+$F478*0.023,NA()))</f>
      </c>
      <c r="O478">
        <f>IF($A478="","",$D478+ROW()/1000000)</f>
      </c>
      <c r="P478" t="str">
        <f>IF(OR($A478="",INDEX(games!$H:$H,ROW())=""),"",INDEX(games!$H:$H,ROW()))</f>
      </c>
      <c r="Q478">
        <f>IF(OR($A478="",$P478&lt;&gt;"Yes"),"",$D478+ROW()/1000000)</f>
      </c>
      <c r="T478">
        <f>IF($Y478="","",INDEX($B$2:$B$1500,$Y478))</f>
      </c>
      <c r="U478">
        <f>IF($Z478="","",INDEX($B$2:$B$1500,$Z478))</f>
      </c>
      <c r="V478">
        <f>IF(OR($T478="",$U478=""),"",$U478-$T478)</f>
      </c>
      <c r="W478" t="str">
        <f>IF(TRIM(INDEX(connections!$A:$A,ROW()))="","",TRIM(INDEX(connections!$A:$A,ROW())))</f>
      </c>
      <c r="X478" t="str">
        <f>IF($W478="","",TRIM(INDEX(connections!$B:$B,ROW())))</f>
      </c>
      <c r="Y478">
        <f>IF($W478="","",IFERROR(MATCH($W478,$A$2:$A$1500,0),""))</f>
      </c>
      <c r="Z478">
        <f>IF($X478="","",IFERROR(MATCH($X478,$A$2:$A$1500,0),""))</f>
      </c>
      <c r="AA478" t="str">
        <f>IF($Y478="","",INDEX($P$2:$P$1500,$Y478))</f>
      </c>
      <c r="AB478" t="str">
        <f>IF($Z478="","",INDEX($P$2:$P$1500,$Z478))</f>
      </c>
      <c r="AC478">
        <f>IF(AND($AA478="Yes",$AB478="Yes"),1,"")</f>
      </c>
      <c r="AD478">
        <f>IF(OR($Y478="",$Z478=""),"",IF(INDEX($C$2:$C$1500,$Y478)=INDEX($C$2:$C$1500,$Z478),0,1))</f>
      </c>
      <c r="AE478">
        <f>IF($AC478&lt;&gt;1,"",IF(AND(INDEX($AG$2:$AG$1500,$Y478)=1,INDEX($AG$2:$AG$1500,$Z478)=1),1,""))</f>
      </c>
      <c r="AG478">
        <f>IF($A478="","",COUNTIFS($W$2:$W$2500,$A478,$AB$2:$AB$2500,"Yes")+COUNTIFS($X$2:$X$2500,$A478,$AA$2:$AA$2500,"Yes"))</f>
      </c>
      <c r="AH478" t="str">
        <f>IF(OR($P478&lt;&gt;"Yes",N($AG478)=0),"",IF(AND($AG478=1,COUNTIFS($W$2:$W$2500,$A478,$AE$2:$AE$2500,1)+COUNTIFS($X$2:$X$2500,$A478,$AE$2:$AE$2500,1)&gt;0),"","Yes"))</f>
      </c>
      <c r="AI478">
        <f>IF($AH478="Yes",$AG478,"")</f>
      </c>
      <c r="AJ478">
        <f>IF($AI478="","",$AI478+ROW()/1000000)</f>
      </c>
      <c r="AK478">
        <f>IF(OR($A478="",$P478="Yes",N($AG478)=0),"",$AG478+ROW()/1000000)</f>
      </c>
      <c r="AL478" t="str">
        <f>IF($A478="","",INDEX(games!$J:$J,ROW())&amp;"")</f>
      </c>
    </row>
    <row r="479">
      <c r="A479" t="str">
        <f>IF(TRIM(INDEX(games!$A:$A,ROW()))="","",TRIM(INDEX(games!$A:$A,ROW())))</f>
      </c>
      <c r="B479">
        <f>IF(OR($A479="",INDEX(games!$B:$B,ROW())=""),"",INDEX(games!$B:$B,ROW()))</f>
      </c>
      <c r="C479" t="str">
        <f>IF(OR($A479="",INDEX(games!$C:$C,ROW())=""),"",INDEX(games!$C:$C,ROW()))</f>
      </c>
      <c r="D479">
        <f>IF($A479="","",COUNTIF($W$2:$W$2500,$A479)+COUNTIF($X$2:$X$2500,$A479))</f>
      </c>
      <c r="E479">
        <f>IF($A479="","",IFERROR(MATCH($C479,$R$2:$R$5,0),0))</f>
      </c>
      <c r="F479">
        <f>IF($A479="","",MOD(ROW(),34))</f>
      </c>
      <c r="G479">
        <f>IF($A479="",NA(),IF($C479="Action",$B479,NA()))</f>
      </c>
      <c r="H479">
        <f>IF($A479="",NA(),IF($C479="Action",1+$F479*0.023,NA()))</f>
      </c>
      <c r="I479">
        <f>IF($A479="",NA(),IF($C479="Strategy",$B479,NA()))</f>
      </c>
      <c r="J479">
        <f>IF($A479="",NA(),IF($C479="Strategy",2+$F479*0.023,NA()))</f>
      </c>
      <c r="K479">
        <f>IF($A479="",NA(),IF($C479="Deckbuilder",$B479,NA()))</f>
      </c>
      <c r="L479">
        <f>IF($A479="",NA(),IF($C479="Deckbuilder",3+$F479*0.023,NA()))</f>
      </c>
      <c r="M479">
        <f>IF($A479="",NA(),IF($C479="Traditional",$B479,NA()))</f>
      </c>
      <c r="N479">
        <f>IF($A479="",NA(),IF($C479="Traditional",4+$F479*0.023,NA()))</f>
      </c>
      <c r="O479">
        <f>IF($A479="","",$D479+ROW()/1000000)</f>
      </c>
      <c r="P479" t="str">
        <f>IF(OR($A479="",INDEX(games!$H:$H,ROW())=""),"",INDEX(games!$H:$H,ROW()))</f>
      </c>
      <c r="Q479">
        <f>IF(OR($A479="",$P479&lt;&gt;"Yes"),"",$D479+ROW()/1000000)</f>
      </c>
      <c r="T479">
        <f>IF($Y479="","",INDEX($B$2:$B$1500,$Y479))</f>
      </c>
      <c r="U479">
        <f>IF($Z479="","",INDEX($B$2:$B$1500,$Z479))</f>
      </c>
      <c r="V479">
        <f>IF(OR($T479="",$U479=""),"",$U479-$T479)</f>
      </c>
      <c r="W479" t="str">
        <f>IF(TRIM(INDEX(connections!$A:$A,ROW()))="","",TRIM(INDEX(connections!$A:$A,ROW())))</f>
      </c>
      <c r="X479" t="str">
        <f>IF($W479="","",TRIM(INDEX(connections!$B:$B,ROW())))</f>
      </c>
      <c r="Y479">
        <f>IF($W479="","",IFERROR(MATCH($W479,$A$2:$A$1500,0),""))</f>
      </c>
      <c r="Z479">
        <f>IF($X479="","",IFERROR(MATCH($X479,$A$2:$A$1500,0),""))</f>
      </c>
      <c r="AA479" t="str">
        <f>IF($Y479="","",INDEX($P$2:$P$1500,$Y479))</f>
      </c>
      <c r="AB479" t="str">
        <f>IF($Z479="","",INDEX($P$2:$P$1500,$Z479))</f>
      </c>
      <c r="AC479">
        <f>IF(AND($AA479="Yes",$AB479="Yes"),1,"")</f>
      </c>
      <c r="AD479">
        <f>IF(OR($Y479="",$Z479=""),"",IF(INDEX($C$2:$C$1500,$Y479)=INDEX($C$2:$C$1500,$Z479),0,1))</f>
      </c>
      <c r="AE479">
        <f>IF($AC479&lt;&gt;1,"",IF(AND(INDEX($AG$2:$AG$1500,$Y479)=1,INDEX($AG$2:$AG$1500,$Z479)=1),1,""))</f>
      </c>
      <c r="AG479">
        <f>IF($A479="","",COUNTIFS($W$2:$W$2500,$A479,$AB$2:$AB$2500,"Yes")+COUNTIFS($X$2:$X$2500,$A479,$AA$2:$AA$2500,"Yes"))</f>
      </c>
      <c r="AH479" t="str">
        <f>IF(OR($P479&lt;&gt;"Yes",N($AG479)=0),"",IF(AND($AG479=1,COUNTIFS($W$2:$W$2500,$A479,$AE$2:$AE$2500,1)+COUNTIFS($X$2:$X$2500,$A479,$AE$2:$AE$2500,1)&gt;0),"","Yes"))</f>
      </c>
      <c r="AI479">
        <f>IF($AH479="Yes",$AG479,"")</f>
      </c>
      <c r="AJ479">
        <f>IF($AI479="","",$AI479+ROW()/1000000)</f>
      </c>
      <c r="AK479">
        <f>IF(OR($A479="",$P479="Yes",N($AG479)=0),"",$AG479+ROW()/1000000)</f>
      </c>
      <c r="AL479" t="str">
        <f>IF($A479="","",INDEX(games!$J:$J,ROW())&amp;"")</f>
      </c>
    </row>
    <row r="480">
      <c r="A480" t="str">
        <f>IF(TRIM(INDEX(games!$A:$A,ROW()))="","",TRIM(INDEX(games!$A:$A,ROW())))</f>
      </c>
      <c r="B480">
        <f>IF(OR($A480="",INDEX(games!$B:$B,ROW())=""),"",INDEX(games!$B:$B,ROW()))</f>
      </c>
      <c r="C480" t="str">
        <f>IF(OR($A480="",INDEX(games!$C:$C,ROW())=""),"",INDEX(games!$C:$C,ROW()))</f>
      </c>
      <c r="D480">
        <f>IF($A480="","",COUNTIF($W$2:$W$2500,$A480)+COUNTIF($X$2:$X$2500,$A480))</f>
      </c>
      <c r="E480">
        <f>IF($A480="","",IFERROR(MATCH($C480,$R$2:$R$5,0),0))</f>
      </c>
      <c r="F480">
        <f>IF($A480="","",MOD(ROW(),34))</f>
      </c>
      <c r="G480">
        <f>IF($A480="",NA(),IF($C480="Action",$B480,NA()))</f>
      </c>
      <c r="H480">
        <f>IF($A480="",NA(),IF($C480="Action",1+$F480*0.023,NA()))</f>
      </c>
      <c r="I480">
        <f>IF($A480="",NA(),IF($C480="Strategy",$B480,NA()))</f>
      </c>
      <c r="J480">
        <f>IF($A480="",NA(),IF($C480="Strategy",2+$F480*0.023,NA()))</f>
      </c>
      <c r="K480">
        <f>IF($A480="",NA(),IF($C480="Deckbuilder",$B480,NA()))</f>
      </c>
      <c r="L480">
        <f>IF($A480="",NA(),IF($C480="Deckbuilder",3+$F480*0.023,NA()))</f>
      </c>
      <c r="M480">
        <f>IF($A480="",NA(),IF($C480="Traditional",$B480,NA()))</f>
      </c>
      <c r="N480">
        <f>IF($A480="",NA(),IF($C480="Traditional",4+$F480*0.023,NA()))</f>
      </c>
      <c r="O480">
        <f>IF($A480="","",$D480+ROW()/1000000)</f>
      </c>
      <c r="P480" t="str">
        <f>IF(OR($A480="",INDEX(games!$H:$H,ROW())=""),"",INDEX(games!$H:$H,ROW()))</f>
      </c>
      <c r="Q480">
        <f>IF(OR($A480="",$P480&lt;&gt;"Yes"),"",$D480+ROW()/1000000)</f>
      </c>
      <c r="T480">
        <f>IF($Y480="","",INDEX($B$2:$B$1500,$Y480))</f>
      </c>
      <c r="U480">
        <f>IF($Z480="","",INDEX($B$2:$B$1500,$Z480))</f>
      </c>
      <c r="V480">
        <f>IF(OR($T480="",$U480=""),"",$U480-$T480)</f>
      </c>
      <c r="W480" t="str">
        <f>IF(TRIM(INDEX(connections!$A:$A,ROW()))="","",TRIM(INDEX(connections!$A:$A,ROW())))</f>
      </c>
      <c r="X480" t="str">
        <f>IF($W480="","",TRIM(INDEX(connections!$B:$B,ROW())))</f>
      </c>
      <c r="Y480">
        <f>IF($W480="","",IFERROR(MATCH($W480,$A$2:$A$1500,0),""))</f>
      </c>
      <c r="Z480">
        <f>IF($X480="","",IFERROR(MATCH($X480,$A$2:$A$1500,0),""))</f>
      </c>
      <c r="AA480" t="str">
        <f>IF($Y480="","",INDEX($P$2:$P$1500,$Y480))</f>
      </c>
      <c r="AB480" t="str">
        <f>IF($Z480="","",INDEX($P$2:$P$1500,$Z480))</f>
      </c>
      <c r="AC480">
        <f>IF(AND($AA480="Yes",$AB480="Yes"),1,"")</f>
      </c>
      <c r="AD480">
        <f>IF(OR($Y480="",$Z480=""),"",IF(INDEX($C$2:$C$1500,$Y480)=INDEX($C$2:$C$1500,$Z480),0,1))</f>
      </c>
      <c r="AE480">
        <f>IF($AC480&lt;&gt;1,"",IF(AND(INDEX($AG$2:$AG$1500,$Y480)=1,INDEX($AG$2:$AG$1500,$Z480)=1),1,""))</f>
      </c>
      <c r="AG480">
        <f>IF($A480="","",COUNTIFS($W$2:$W$2500,$A480,$AB$2:$AB$2500,"Yes")+COUNTIFS($X$2:$X$2500,$A480,$AA$2:$AA$2500,"Yes"))</f>
      </c>
      <c r="AH480" t="str">
        <f>IF(OR($P480&lt;&gt;"Yes",N($AG480)=0),"",IF(AND($AG480=1,COUNTIFS($W$2:$W$2500,$A480,$AE$2:$AE$2500,1)+COUNTIFS($X$2:$X$2500,$A480,$AE$2:$AE$2500,1)&gt;0),"","Yes"))</f>
      </c>
      <c r="AI480">
        <f>IF($AH480="Yes",$AG480,"")</f>
      </c>
      <c r="AJ480">
        <f>IF($AI480="","",$AI480+ROW()/1000000)</f>
      </c>
      <c r="AK480">
        <f>IF(OR($A480="",$P480="Yes",N($AG480)=0),"",$AG480+ROW()/1000000)</f>
      </c>
      <c r="AL480" t="str">
        <f>IF($A480="","",INDEX(games!$J:$J,ROW())&amp;"")</f>
      </c>
    </row>
    <row r="481">
      <c r="A481" t="str">
        <f>IF(TRIM(INDEX(games!$A:$A,ROW()))="","",TRIM(INDEX(games!$A:$A,ROW())))</f>
      </c>
      <c r="B481">
        <f>IF(OR($A481="",INDEX(games!$B:$B,ROW())=""),"",INDEX(games!$B:$B,ROW()))</f>
      </c>
      <c r="C481" t="str">
        <f>IF(OR($A481="",INDEX(games!$C:$C,ROW())=""),"",INDEX(games!$C:$C,ROW()))</f>
      </c>
      <c r="D481">
        <f>IF($A481="","",COUNTIF($W$2:$W$2500,$A481)+COUNTIF($X$2:$X$2500,$A481))</f>
      </c>
      <c r="E481">
        <f>IF($A481="","",IFERROR(MATCH($C481,$R$2:$R$5,0),0))</f>
      </c>
      <c r="F481">
        <f>IF($A481="","",MOD(ROW(),34))</f>
      </c>
      <c r="G481">
        <f>IF($A481="",NA(),IF($C481="Action",$B481,NA()))</f>
      </c>
      <c r="H481">
        <f>IF($A481="",NA(),IF($C481="Action",1+$F481*0.023,NA()))</f>
      </c>
      <c r="I481">
        <f>IF($A481="",NA(),IF($C481="Strategy",$B481,NA()))</f>
      </c>
      <c r="J481">
        <f>IF($A481="",NA(),IF($C481="Strategy",2+$F481*0.023,NA()))</f>
      </c>
      <c r="K481">
        <f>IF($A481="",NA(),IF($C481="Deckbuilder",$B481,NA()))</f>
      </c>
      <c r="L481">
        <f>IF($A481="",NA(),IF($C481="Deckbuilder",3+$F481*0.023,NA()))</f>
      </c>
      <c r="M481">
        <f>IF($A481="",NA(),IF($C481="Traditional",$B481,NA()))</f>
      </c>
      <c r="N481">
        <f>IF($A481="",NA(),IF($C481="Traditional",4+$F481*0.023,NA()))</f>
      </c>
      <c r="O481">
        <f>IF($A481="","",$D481+ROW()/1000000)</f>
      </c>
      <c r="P481" t="str">
        <f>IF(OR($A481="",INDEX(games!$H:$H,ROW())=""),"",INDEX(games!$H:$H,ROW()))</f>
      </c>
      <c r="Q481">
        <f>IF(OR($A481="",$P481&lt;&gt;"Yes"),"",$D481+ROW()/1000000)</f>
      </c>
      <c r="T481">
        <f>IF($Y481="","",INDEX($B$2:$B$1500,$Y481))</f>
      </c>
      <c r="U481">
        <f>IF($Z481="","",INDEX($B$2:$B$1500,$Z481))</f>
      </c>
      <c r="V481">
        <f>IF(OR($T481="",$U481=""),"",$U481-$T481)</f>
      </c>
      <c r="W481" t="str">
        <f>IF(TRIM(INDEX(connections!$A:$A,ROW()))="","",TRIM(INDEX(connections!$A:$A,ROW())))</f>
      </c>
      <c r="X481" t="str">
        <f>IF($W481="","",TRIM(INDEX(connections!$B:$B,ROW())))</f>
      </c>
      <c r="Y481">
        <f>IF($W481="","",IFERROR(MATCH($W481,$A$2:$A$1500,0),""))</f>
      </c>
      <c r="Z481">
        <f>IF($X481="","",IFERROR(MATCH($X481,$A$2:$A$1500,0),""))</f>
      </c>
      <c r="AA481" t="str">
        <f>IF($Y481="","",INDEX($P$2:$P$1500,$Y481))</f>
      </c>
      <c r="AB481" t="str">
        <f>IF($Z481="","",INDEX($P$2:$P$1500,$Z481))</f>
      </c>
      <c r="AC481">
        <f>IF(AND($AA481="Yes",$AB481="Yes"),1,"")</f>
      </c>
      <c r="AD481">
        <f>IF(OR($Y481="",$Z481=""),"",IF(INDEX($C$2:$C$1500,$Y481)=INDEX($C$2:$C$1500,$Z481),0,1))</f>
      </c>
      <c r="AE481">
        <f>IF($AC481&lt;&gt;1,"",IF(AND(INDEX($AG$2:$AG$1500,$Y481)=1,INDEX($AG$2:$AG$1500,$Z481)=1),1,""))</f>
      </c>
      <c r="AG481">
        <f>IF($A481="","",COUNTIFS($W$2:$W$2500,$A481,$AB$2:$AB$2500,"Yes")+COUNTIFS($X$2:$X$2500,$A481,$AA$2:$AA$2500,"Yes"))</f>
      </c>
      <c r="AH481" t="str">
        <f>IF(OR($P481&lt;&gt;"Yes",N($AG481)=0),"",IF(AND($AG481=1,COUNTIFS($W$2:$W$2500,$A481,$AE$2:$AE$2500,1)+COUNTIFS($X$2:$X$2500,$A481,$AE$2:$AE$2500,1)&gt;0),"","Yes"))</f>
      </c>
      <c r="AI481">
        <f>IF($AH481="Yes",$AG481,"")</f>
      </c>
      <c r="AJ481">
        <f>IF($AI481="","",$AI481+ROW()/1000000)</f>
      </c>
      <c r="AK481">
        <f>IF(OR($A481="",$P481="Yes",N($AG481)=0),"",$AG481+ROW()/1000000)</f>
      </c>
      <c r="AL481" t="str">
        <f>IF($A481="","",INDEX(games!$J:$J,ROW())&amp;"")</f>
      </c>
    </row>
    <row r="482">
      <c r="A482" t="str">
        <f>IF(TRIM(INDEX(games!$A:$A,ROW()))="","",TRIM(INDEX(games!$A:$A,ROW())))</f>
      </c>
      <c r="B482">
        <f>IF(OR($A482="",INDEX(games!$B:$B,ROW())=""),"",INDEX(games!$B:$B,ROW()))</f>
      </c>
      <c r="C482" t="str">
        <f>IF(OR($A482="",INDEX(games!$C:$C,ROW())=""),"",INDEX(games!$C:$C,ROW()))</f>
      </c>
      <c r="D482">
        <f>IF($A482="","",COUNTIF($W$2:$W$2500,$A482)+COUNTIF($X$2:$X$2500,$A482))</f>
      </c>
      <c r="E482">
        <f>IF($A482="","",IFERROR(MATCH($C482,$R$2:$R$5,0),0))</f>
      </c>
      <c r="F482">
        <f>IF($A482="","",MOD(ROW(),34))</f>
      </c>
      <c r="G482">
        <f>IF($A482="",NA(),IF($C482="Action",$B482,NA()))</f>
      </c>
      <c r="H482">
        <f>IF($A482="",NA(),IF($C482="Action",1+$F482*0.023,NA()))</f>
      </c>
      <c r="I482">
        <f>IF($A482="",NA(),IF($C482="Strategy",$B482,NA()))</f>
      </c>
      <c r="J482">
        <f>IF($A482="",NA(),IF($C482="Strategy",2+$F482*0.023,NA()))</f>
      </c>
      <c r="K482">
        <f>IF($A482="",NA(),IF($C482="Deckbuilder",$B482,NA()))</f>
      </c>
      <c r="L482">
        <f>IF($A482="",NA(),IF($C482="Deckbuilder",3+$F482*0.023,NA()))</f>
      </c>
      <c r="M482">
        <f>IF($A482="",NA(),IF($C482="Traditional",$B482,NA()))</f>
      </c>
      <c r="N482">
        <f>IF($A482="",NA(),IF($C482="Traditional",4+$F482*0.023,NA()))</f>
      </c>
      <c r="O482">
        <f>IF($A482="","",$D482+ROW()/1000000)</f>
      </c>
      <c r="P482" t="str">
        <f>IF(OR($A482="",INDEX(games!$H:$H,ROW())=""),"",INDEX(games!$H:$H,ROW()))</f>
      </c>
      <c r="Q482">
        <f>IF(OR($A482="",$P482&lt;&gt;"Yes"),"",$D482+ROW()/1000000)</f>
      </c>
      <c r="T482">
        <f>IF($Y482="","",INDEX($B$2:$B$1500,$Y482))</f>
      </c>
      <c r="U482">
        <f>IF($Z482="","",INDEX($B$2:$B$1500,$Z482))</f>
      </c>
      <c r="V482">
        <f>IF(OR($T482="",$U482=""),"",$U482-$T482)</f>
      </c>
      <c r="W482" t="str">
        <f>IF(TRIM(INDEX(connections!$A:$A,ROW()))="","",TRIM(INDEX(connections!$A:$A,ROW())))</f>
      </c>
      <c r="X482" t="str">
        <f>IF($W482="","",TRIM(INDEX(connections!$B:$B,ROW())))</f>
      </c>
      <c r="Y482">
        <f>IF($W482="","",IFERROR(MATCH($W482,$A$2:$A$1500,0),""))</f>
      </c>
      <c r="Z482">
        <f>IF($X482="","",IFERROR(MATCH($X482,$A$2:$A$1500,0),""))</f>
      </c>
      <c r="AA482" t="str">
        <f>IF($Y482="","",INDEX($P$2:$P$1500,$Y482))</f>
      </c>
      <c r="AB482" t="str">
        <f>IF($Z482="","",INDEX($P$2:$P$1500,$Z482))</f>
      </c>
      <c r="AC482">
        <f>IF(AND($AA482="Yes",$AB482="Yes"),1,"")</f>
      </c>
      <c r="AD482">
        <f>IF(OR($Y482="",$Z482=""),"",IF(INDEX($C$2:$C$1500,$Y482)=INDEX($C$2:$C$1500,$Z482),0,1))</f>
      </c>
      <c r="AE482">
        <f>IF($AC482&lt;&gt;1,"",IF(AND(INDEX($AG$2:$AG$1500,$Y482)=1,INDEX($AG$2:$AG$1500,$Z482)=1),1,""))</f>
      </c>
      <c r="AG482">
        <f>IF($A482="","",COUNTIFS($W$2:$W$2500,$A482,$AB$2:$AB$2500,"Yes")+COUNTIFS($X$2:$X$2500,$A482,$AA$2:$AA$2500,"Yes"))</f>
      </c>
      <c r="AH482" t="str">
        <f>IF(OR($P482&lt;&gt;"Yes",N($AG482)=0),"",IF(AND($AG482=1,COUNTIFS($W$2:$W$2500,$A482,$AE$2:$AE$2500,1)+COUNTIFS($X$2:$X$2500,$A482,$AE$2:$AE$2500,1)&gt;0),"","Yes"))</f>
      </c>
      <c r="AI482">
        <f>IF($AH482="Yes",$AG482,"")</f>
      </c>
      <c r="AJ482">
        <f>IF($AI482="","",$AI482+ROW()/1000000)</f>
      </c>
      <c r="AK482">
        <f>IF(OR($A482="",$P482="Yes",N($AG482)=0),"",$AG482+ROW()/1000000)</f>
      </c>
      <c r="AL482" t="str">
        <f>IF($A482="","",INDEX(games!$J:$J,ROW())&amp;"")</f>
      </c>
    </row>
    <row r="483">
      <c r="A483" t="str">
        <f>IF(TRIM(INDEX(games!$A:$A,ROW()))="","",TRIM(INDEX(games!$A:$A,ROW())))</f>
      </c>
      <c r="B483">
        <f>IF(OR($A483="",INDEX(games!$B:$B,ROW())=""),"",INDEX(games!$B:$B,ROW()))</f>
      </c>
      <c r="C483" t="str">
        <f>IF(OR($A483="",INDEX(games!$C:$C,ROW())=""),"",INDEX(games!$C:$C,ROW()))</f>
      </c>
      <c r="D483">
        <f>IF($A483="","",COUNTIF($W$2:$W$2500,$A483)+COUNTIF($X$2:$X$2500,$A483))</f>
      </c>
      <c r="E483">
        <f>IF($A483="","",IFERROR(MATCH($C483,$R$2:$R$5,0),0))</f>
      </c>
      <c r="F483">
        <f>IF($A483="","",MOD(ROW(),34))</f>
      </c>
      <c r="G483">
        <f>IF($A483="",NA(),IF($C483="Action",$B483,NA()))</f>
      </c>
      <c r="H483">
        <f>IF($A483="",NA(),IF($C483="Action",1+$F483*0.023,NA()))</f>
      </c>
      <c r="I483">
        <f>IF($A483="",NA(),IF($C483="Strategy",$B483,NA()))</f>
      </c>
      <c r="J483">
        <f>IF($A483="",NA(),IF($C483="Strategy",2+$F483*0.023,NA()))</f>
      </c>
      <c r="K483">
        <f>IF($A483="",NA(),IF($C483="Deckbuilder",$B483,NA()))</f>
      </c>
      <c r="L483">
        <f>IF($A483="",NA(),IF($C483="Deckbuilder",3+$F483*0.023,NA()))</f>
      </c>
      <c r="M483">
        <f>IF($A483="",NA(),IF($C483="Traditional",$B483,NA()))</f>
      </c>
      <c r="N483">
        <f>IF($A483="",NA(),IF($C483="Traditional",4+$F483*0.023,NA()))</f>
      </c>
      <c r="O483">
        <f>IF($A483="","",$D483+ROW()/1000000)</f>
      </c>
      <c r="P483" t="str">
        <f>IF(OR($A483="",INDEX(games!$H:$H,ROW())=""),"",INDEX(games!$H:$H,ROW()))</f>
      </c>
      <c r="Q483">
        <f>IF(OR($A483="",$P483&lt;&gt;"Yes"),"",$D483+ROW()/1000000)</f>
      </c>
      <c r="T483">
        <f>IF($Y483="","",INDEX($B$2:$B$1500,$Y483))</f>
      </c>
      <c r="U483">
        <f>IF($Z483="","",INDEX($B$2:$B$1500,$Z483))</f>
      </c>
      <c r="V483">
        <f>IF(OR($T483="",$U483=""),"",$U483-$T483)</f>
      </c>
      <c r="W483" t="str">
        <f>IF(TRIM(INDEX(connections!$A:$A,ROW()))="","",TRIM(INDEX(connections!$A:$A,ROW())))</f>
      </c>
      <c r="X483" t="str">
        <f>IF($W483="","",TRIM(INDEX(connections!$B:$B,ROW())))</f>
      </c>
      <c r="Y483">
        <f>IF($W483="","",IFERROR(MATCH($W483,$A$2:$A$1500,0),""))</f>
      </c>
      <c r="Z483">
        <f>IF($X483="","",IFERROR(MATCH($X483,$A$2:$A$1500,0),""))</f>
      </c>
      <c r="AA483" t="str">
        <f>IF($Y483="","",INDEX($P$2:$P$1500,$Y483))</f>
      </c>
      <c r="AB483" t="str">
        <f>IF($Z483="","",INDEX($P$2:$P$1500,$Z483))</f>
      </c>
      <c r="AC483">
        <f>IF(AND($AA483="Yes",$AB483="Yes"),1,"")</f>
      </c>
      <c r="AD483">
        <f>IF(OR($Y483="",$Z483=""),"",IF(INDEX($C$2:$C$1500,$Y483)=INDEX($C$2:$C$1500,$Z483),0,1))</f>
      </c>
      <c r="AE483">
        <f>IF($AC483&lt;&gt;1,"",IF(AND(INDEX($AG$2:$AG$1500,$Y483)=1,INDEX($AG$2:$AG$1500,$Z483)=1),1,""))</f>
      </c>
      <c r="AG483">
        <f>IF($A483="","",COUNTIFS($W$2:$W$2500,$A483,$AB$2:$AB$2500,"Yes")+COUNTIFS($X$2:$X$2500,$A483,$AA$2:$AA$2500,"Yes"))</f>
      </c>
      <c r="AH483" t="str">
        <f>IF(OR($P483&lt;&gt;"Yes",N($AG483)=0),"",IF(AND($AG483=1,COUNTIFS($W$2:$W$2500,$A483,$AE$2:$AE$2500,1)+COUNTIFS($X$2:$X$2500,$A483,$AE$2:$AE$2500,1)&gt;0),"","Yes"))</f>
      </c>
      <c r="AI483">
        <f>IF($AH483="Yes",$AG483,"")</f>
      </c>
      <c r="AJ483">
        <f>IF($AI483="","",$AI483+ROW()/1000000)</f>
      </c>
      <c r="AK483">
        <f>IF(OR($A483="",$P483="Yes",N($AG483)=0),"",$AG483+ROW()/1000000)</f>
      </c>
      <c r="AL483" t="str">
        <f>IF($A483="","",INDEX(games!$J:$J,ROW())&amp;"")</f>
      </c>
    </row>
    <row r="484">
      <c r="A484" t="str">
        <f>IF(TRIM(INDEX(games!$A:$A,ROW()))="","",TRIM(INDEX(games!$A:$A,ROW())))</f>
      </c>
      <c r="B484">
        <f>IF(OR($A484="",INDEX(games!$B:$B,ROW())=""),"",INDEX(games!$B:$B,ROW()))</f>
      </c>
      <c r="C484" t="str">
        <f>IF(OR($A484="",INDEX(games!$C:$C,ROW())=""),"",INDEX(games!$C:$C,ROW()))</f>
      </c>
      <c r="D484">
        <f>IF($A484="","",COUNTIF($W$2:$W$2500,$A484)+COUNTIF($X$2:$X$2500,$A484))</f>
      </c>
      <c r="E484">
        <f>IF($A484="","",IFERROR(MATCH($C484,$R$2:$R$5,0),0))</f>
      </c>
      <c r="F484">
        <f>IF($A484="","",MOD(ROW(),34))</f>
      </c>
      <c r="G484">
        <f>IF($A484="",NA(),IF($C484="Action",$B484,NA()))</f>
      </c>
      <c r="H484">
        <f>IF($A484="",NA(),IF($C484="Action",1+$F484*0.023,NA()))</f>
      </c>
      <c r="I484">
        <f>IF($A484="",NA(),IF($C484="Strategy",$B484,NA()))</f>
      </c>
      <c r="J484">
        <f>IF($A484="",NA(),IF($C484="Strategy",2+$F484*0.023,NA()))</f>
      </c>
      <c r="K484">
        <f>IF($A484="",NA(),IF($C484="Deckbuilder",$B484,NA()))</f>
      </c>
      <c r="L484">
        <f>IF($A484="",NA(),IF($C484="Deckbuilder",3+$F484*0.023,NA()))</f>
      </c>
      <c r="M484">
        <f>IF($A484="",NA(),IF($C484="Traditional",$B484,NA()))</f>
      </c>
      <c r="N484">
        <f>IF($A484="",NA(),IF($C484="Traditional",4+$F484*0.023,NA()))</f>
      </c>
      <c r="O484">
        <f>IF($A484="","",$D484+ROW()/1000000)</f>
      </c>
      <c r="P484" t="str">
        <f>IF(OR($A484="",INDEX(games!$H:$H,ROW())=""),"",INDEX(games!$H:$H,ROW()))</f>
      </c>
      <c r="Q484">
        <f>IF(OR($A484="",$P484&lt;&gt;"Yes"),"",$D484+ROW()/1000000)</f>
      </c>
      <c r="T484">
        <f>IF($Y484="","",INDEX($B$2:$B$1500,$Y484))</f>
      </c>
      <c r="U484">
        <f>IF($Z484="","",INDEX($B$2:$B$1500,$Z484))</f>
      </c>
      <c r="V484">
        <f>IF(OR($T484="",$U484=""),"",$U484-$T484)</f>
      </c>
      <c r="W484" t="str">
        <f>IF(TRIM(INDEX(connections!$A:$A,ROW()))="","",TRIM(INDEX(connections!$A:$A,ROW())))</f>
      </c>
      <c r="X484" t="str">
        <f>IF($W484="","",TRIM(INDEX(connections!$B:$B,ROW())))</f>
      </c>
      <c r="Y484">
        <f>IF($W484="","",IFERROR(MATCH($W484,$A$2:$A$1500,0),""))</f>
      </c>
      <c r="Z484">
        <f>IF($X484="","",IFERROR(MATCH($X484,$A$2:$A$1500,0),""))</f>
      </c>
      <c r="AA484" t="str">
        <f>IF($Y484="","",INDEX($P$2:$P$1500,$Y484))</f>
      </c>
      <c r="AB484" t="str">
        <f>IF($Z484="","",INDEX($P$2:$P$1500,$Z484))</f>
      </c>
      <c r="AC484">
        <f>IF(AND($AA484="Yes",$AB484="Yes"),1,"")</f>
      </c>
      <c r="AD484">
        <f>IF(OR($Y484="",$Z484=""),"",IF(INDEX($C$2:$C$1500,$Y484)=INDEX($C$2:$C$1500,$Z484),0,1))</f>
      </c>
      <c r="AE484">
        <f>IF($AC484&lt;&gt;1,"",IF(AND(INDEX($AG$2:$AG$1500,$Y484)=1,INDEX($AG$2:$AG$1500,$Z484)=1),1,""))</f>
      </c>
      <c r="AG484">
        <f>IF($A484="","",COUNTIFS($W$2:$W$2500,$A484,$AB$2:$AB$2500,"Yes")+COUNTIFS($X$2:$X$2500,$A484,$AA$2:$AA$2500,"Yes"))</f>
      </c>
      <c r="AH484" t="str">
        <f>IF(OR($P484&lt;&gt;"Yes",N($AG484)=0),"",IF(AND($AG484=1,COUNTIFS($W$2:$W$2500,$A484,$AE$2:$AE$2500,1)+COUNTIFS($X$2:$X$2500,$A484,$AE$2:$AE$2500,1)&gt;0),"","Yes"))</f>
      </c>
      <c r="AI484">
        <f>IF($AH484="Yes",$AG484,"")</f>
      </c>
      <c r="AJ484">
        <f>IF($AI484="","",$AI484+ROW()/1000000)</f>
      </c>
      <c r="AK484">
        <f>IF(OR($A484="",$P484="Yes",N($AG484)=0),"",$AG484+ROW()/1000000)</f>
      </c>
      <c r="AL484" t="str">
        <f>IF($A484="","",INDEX(games!$J:$J,ROW())&amp;"")</f>
      </c>
    </row>
    <row r="485">
      <c r="A485" t="str">
        <f>IF(TRIM(INDEX(games!$A:$A,ROW()))="","",TRIM(INDEX(games!$A:$A,ROW())))</f>
      </c>
      <c r="B485">
        <f>IF(OR($A485="",INDEX(games!$B:$B,ROW())=""),"",INDEX(games!$B:$B,ROW()))</f>
      </c>
      <c r="C485" t="str">
        <f>IF(OR($A485="",INDEX(games!$C:$C,ROW())=""),"",INDEX(games!$C:$C,ROW()))</f>
      </c>
      <c r="D485">
        <f>IF($A485="","",COUNTIF($W$2:$W$2500,$A485)+COUNTIF($X$2:$X$2500,$A485))</f>
      </c>
      <c r="E485">
        <f>IF($A485="","",IFERROR(MATCH($C485,$R$2:$R$5,0),0))</f>
      </c>
      <c r="F485">
        <f>IF($A485="","",MOD(ROW(),34))</f>
      </c>
      <c r="G485">
        <f>IF($A485="",NA(),IF($C485="Action",$B485,NA()))</f>
      </c>
      <c r="H485">
        <f>IF($A485="",NA(),IF($C485="Action",1+$F485*0.023,NA()))</f>
      </c>
      <c r="I485">
        <f>IF($A485="",NA(),IF($C485="Strategy",$B485,NA()))</f>
      </c>
      <c r="J485">
        <f>IF($A485="",NA(),IF($C485="Strategy",2+$F485*0.023,NA()))</f>
      </c>
      <c r="K485">
        <f>IF($A485="",NA(),IF($C485="Deckbuilder",$B485,NA()))</f>
      </c>
      <c r="L485">
        <f>IF($A485="",NA(),IF($C485="Deckbuilder",3+$F485*0.023,NA()))</f>
      </c>
      <c r="M485">
        <f>IF($A485="",NA(),IF($C485="Traditional",$B485,NA()))</f>
      </c>
      <c r="N485">
        <f>IF($A485="",NA(),IF($C485="Traditional",4+$F485*0.023,NA()))</f>
      </c>
      <c r="O485">
        <f>IF($A485="","",$D485+ROW()/1000000)</f>
      </c>
      <c r="P485" t="str">
        <f>IF(OR($A485="",INDEX(games!$H:$H,ROW())=""),"",INDEX(games!$H:$H,ROW()))</f>
      </c>
      <c r="Q485">
        <f>IF(OR($A485="",$P485&lt;&gt;"Yes"),"",$D485+ROW()/1000000)</f>
      </c>
      <c r="T485">
        <f>IF($Y485="","",INDEX($B$2:$B$1500,$Y485))</f>
      </c>
      <c r="U485">
        <f>IF($Z485="","",INDEX($B$2:$B$1500,$Z485))</f>
      </c>
      <c r="V485">
        <f>IF(OR($T485="",$U485=""),"",$U485-$T485)</f>
      </c>
      <c r="W485" t="str">
        <f>IF(TRIM(INDEX(connections!$A:$A,ROW()))="","",TRIM(INDEX(connections!$A:$A,ROW())))</f>
      </c>
      <c r="X485" t="str">
        <f>IF($W485="","",TRIM(INDEX(connections!$B:$B,ROW())))</f>
      </c>
      <c r="Y485">
        <f>IF($W485="","",IFERROR(MATCH($W485,$A$2:$A$1500,0),""))</f>
      </c>
      <c r="Z485">
        <f>IF($X485="","",IFERROR(MATCH($X485,$A$2:$A$1500,0),""))</f>
      </c>
      <c r="AA485" t="str">
        <f>IF($Y485="","",INDEX($P$2:$P$1500,$Y485))</f>
      </c>
      <c r="AB485" t="str">
        <f>IF($Z485="","",INDEX($P$2:$P$1500,$Z485))</f>
      </c>
      <c r="AC485">
        <f>IF(AND($AA485="Yes",$AB485="Yes"),1,"")</f>
      </c>
      <c r="AD485">
        <f>IF(OR($Y485="",$Z485=""),"",IF(INDEX($C$2:$C$1500,$Y485)=INDEX($C$2:$C$1500,$Z485),0,1))</f>
      </c>
      <c r="AE485">
        <f>IF($AC485&lt;&gt;1,"",IF(AND(INDEX($AG$2:$AG$1500,$Y485)=1,INDEX($AG$2:$AG$1500,$Z485)=1),1,""))</f>
      </c>
      <c r="AG485">
        <f>IF($A485="","",COUNTIFS($W$2:$W$2500,$A485,$AB$2:$AB$2500,"Yes")+COUNTIFS($X$2:$X$2500,$A485,$AA$2:$AA$2500,"Yes"))</f>
      </c>
      <c r="AH485" t="str">
        <f>IF(OR($P485&lt;&gt;"Yes",N($AG485)=0),"",IF(AND($AG485=1,COUNTIFS($W$2:$W$2500,$A485,$AE$2:$AE$2500,1)+COUNTIFS($X$2:$X$2500,$A485,$AE$2:$AE$2500,1)&gt;0),"","Yes"))</f>
      </c>
      <c r="AI485">
        <f>IF($AH485="Yes",$AG485,"")</f>
      </c>
      <c r="AJ485">
        <f>IF($AI485="","",$AI485+ROW()/1000000)</f>
      </c>
      <c r="AK485">
        <f>IF(OR($A485="",$P485="Yes",N($AG485)=0),"",$AG485+ROW()/1000000)</f>
      </c>
      <c r="AL485" t="str">
        <f>IF($A485="","",INDEX(games!$J:$J,ROW())&amp;"")</f>
      </c>
    </row>
    <row r="486">
      <c r="A486" t="str">
        <f>IF(TRIM(INDEX(games!$A:$A,ROW()))="","",TRIM(INDEX(games!$A:$A,ROW())))</f>
      </c>
      <c r="B486">
        <f>IF(OR($A486="",INDEX(games!$B:$B,ROW())=""),"",INDEX(games!$B:$B,ROW()))</f>
      </c>
      <c r="C486" t="str">
        <f>IF(OR($A486="",INDEX(games!$C:$C,ROW())=""),"",INDEX(games!$C:$C,ROW()))</f>
      </c>
      <c r="D486">
        <f>IF($A486="","",COUNTIF($W$2:$W$2500,$A486)+COUNTIF($X$2:$X$2500,$A486))</f>
      </c>
      <c r="E486">
        <f>IF($A486="","",IFERROR(MATCH($C486,$R$2:$R$5,0),0))</f>
      </c>
      <c r="F486">
        <f>IF($A486="","",MOD(ROW(),34))</f>
      </c>
      <c r="G486">
        <f>IF($A486="",NA(),IF($C486="Action",$B486,NA()))</f>
      </c>
      <c r="H486">
        <f>IF($A486="",NA(),IF($C486="Action",1+$F486*0.023,NA()))</f>
      </c>
      <c r="I486">
        <f>IF($A486="",NA(),IF($C486="Strategy",$B486,NA()))</f>
      </c>
      <c r="J486">
        <f>IF($A486="",NA(),IF($C486="Strategy",2+$F486*0.023,NA()))</f>
      </c>
      <c r="K486">
        <f>IF($A486="",NA(),IF($C486="Deckbuilder",$B486,NA()))</f>
      </c>
      <c r="L486">
        <f>IF($A486="",NA(),IF($C486="Deckbuilder",3+$F486*0.023,NA()))</f>
      </c>
      <c r="M486">
        <f>IF($A486="",NA(),IF($C486="Traditional",$B486,NA()))</f>
      </c>
      <c r="N486">
        <f>IF($A486="",NA(),IF($C486="Traditional",4+$F486*0.023,NA()))</f>
      </c>
      <c r="O486">
        <f>IF($A486="","",$D486+ROW()/1000000)</f>
      </c>
      <c r="P486" t="str">
        <f>IF(OR($A486="",INDEX(games!$H:$H,ROW())=""),"",INDEX(games!$H:$H,ROW()))</f>
      </c>
      <c r="Q486">
        <f>IF(OR($A486="",$P486&lt;&gt;"Yes"),"",$D486+ROW()/1000000)</f>
      </c>
      <c r="T486">
        <f>IF($Y486="","",INDEX($B$2:$B$1500,$Y486))</f>
      </c>
      <c r="U486">
        <f>IF($Z486="","",INDEX($B$2:$B$1500,$Z486))</f>
      </c>
      <c r="V486">
        <f>IF(OR($T486="",$U486=""),"",$U486-$T486)</f>
      </c>
      <c r="W486" t="str">
        <f>IF(TRIM(INDEX(connections!$A:$A,ROW()))="","",TRIM(INDEX(connections!$A:$A,ROW())))</f>
      </c>
      <c r="X486" t="str">
        <f>IF($W486="","",TRIM(INDEX(connections!$B:$B,ROW())))</f>
      </c>
      <c r="Y486">
        <f>IF($W486="","",IFERROR(MATCH($W486,$A$2:$A$1500,0),""))</f>
      </c>
      <c r="Z486">
        <f>IF($X486="","",IFERROR(MATCH($X486,$A$2:$A$1500,0),""))</f>
      </c>
      <c r="AA486" t="str">
        <f>IF($Y486="","",INDEX($P$2:$P$1500,$Y486))</f>
      </c>
      <c r="AB486" t="str">
        <f>IF($Z486="","",INDEX($P$2:$P$1500,$Z486))</f>
      </c>
      <c r="AC486">
        <f>IF(AND($AA486="Yes",$AB486="Yes"),1,"")</f>
      </c>
      <c r="AD486">
        <f>IF(OR($Y486="",$Z486=""),"",IF(INDEX($C$2:$C$1500,$Y486)=INDEX($C$2:$C$1500,$Z486),0,1))</f>
      </c>
      <c r="AE486">
        <f>IF($AC486&lt;&gt;1,"",IF(AND(INDEX($AG$2:$AG$1500,$Y486)=1,INDEX($AG$2:$AG$1500,$Z486)=1),1,""))</f>
      </c>
      <c r="AG486">
        <f>IF($A486="","",COUNTIFS($W$2:$W$2500,$A486,$AB$2:$AB$2500,"Yes")+COUNTIFS($X$2:$X$2500,$A486,$AA$2:$AA$2500,"Yes"))</f>
      </c>
      <c r="AH486" t="str">
        <f>IF(OR($P486&lt;&gt;"Yes",N($AG486)=0),"",IF(AND($AG486=1,COUNTIFS($W$2:$W$2500,$A486,$AE$2:$AE$2500,1)+COUNTIFS($X$2:$X$2500,$A486,$AE$2:$AE$2500,1)&gt;0),"","Yes"))</f>
      </c>
      <c r="AI486">
        <f>IF($AH486="Yes",$AG486,"")</f>
      </c>
      <c r="AJ486">
        <f>IF($AI486="","",$AI486+ROW()/1000000)</f>
      </c>
      <c r="AK486">
        <f>IF(OR($A486="",$P486="Yes",N($AG486)=0),"",$AG486+ROW()/1000000)</f>
      </c>
      <c r="AL486" t="str">
        <f>IF($A486="","",INDEX(games!$J:$J,ROW())&amp;"")</f>
      </c>
    </row>
    <row r="487">
      <c r="A487" t="str">
        <f>IF(TRIM(INDEX(games!$A:$A,ROW()))="","",TRIM(INDEX(games!$A:$A,ROW())))</f>
      </c>
      <c r="B487">
        <f>IF(OR($A487="",INDEX(games!$B:$B,ROW())=""),"",INDEX(games!$B:$B,ROW()))</f>
      </c>
      <c r="C487" t="str">
        <f>IF(OR($A487="",INDEX(games!$C:$C,ROW())=""),"",INDEX(games!$C:$C,ROW()))</f>
      </c>
      <c r="D487">
        <f>IF($A487="","",COUNTIF($W$2:$W$2500,$A487)+COUNTIF($X$2:$X$2500,$A487))</f>
      </c>
      <c r="E487">
        <f>IF($A487="","",IFERROR(MATCH($C487,$R$2:$R$5,0),0))</f>
      </c>
      <c r="F487">
        <f>IF($A487="","",MOD(ROW(),34))</f>
      </c>
      <c r="G487">
        <f>IF($A487="",NA(),IF($C487="Action",$B487,NA()))</f>
      </c>
      <c r="H487">
        <f>IF($A487="",NA(),IF($C487="Action",1+$F487*0.023,NA()))</f>
      </c>
      <c r="I487">
        <f>IF($A487="",NA(),IF($C487="Strategy",$B487,NA()))</f>
      </c>
      <c r="J487">
        <f>IF($A487="",NA(),IF($C487="Strategy",2+$F487*0.023,NA()))</f>
      </c>
      <c r="K487">
        <f>IF($A487="",NA(),IF($C487="Deckbuilder",$B487,NA()))</f>
      </c>
      <c r="L487">
        <f>IF($A487="",NA(),IF($C487="Deckbuilder",3+$F487*0.023,NA()))</f>
      </c>
      <c r="M487">
        <f>IF($A487="",NA(),IF($C487="Traditional",$B487,NA()))</f>
      </c>
      <c r="N487">
        <f>IF($A487="",NA(),IF($C487="Traditional",4+$F487*0.023,NA()))</f>
      </c>
      <c r="O487">
        <f>IF($A487="","",$D487+ROW()/1000000)</f>
      </c>
      <c r="P487" t="str">
        <f>IF(OR($A487="",INDEX(games!$H:$H,ROW())=""),"",INDEX(games!$H:$H,ROW()))</f>
      </c>
      <c r="Q487">
        <f>IF(OR($A487="",$P487&lt;&gt;"Yes"),"",$D487+ROW()/1000000)</f>
      </c>
      <c r="T487">
        <f>IF($Y487="","",INDEX($B$2:$B$1500,$Y487))</f>
      </c>
      <c r="U487">
        <f>IF($Z487="","",INDEX($B$2:$B$1500,$Z487))</f>
      </c>
      <c r="V487">
        <f>IF(OR($T487="",$U487=""),"",$U487-$T487)</f>
      </c>
      <c r="W487" t="str">
        <f>IF(TRIM(INDEX(connections!$A:$A,ROW()))="","",TRIM(INDEX(connections!$A:$A,ROW())))</f>
      </c>
      <c r="X487" t="str">
        <f>IF($W487="","",TRIM(INDEX(connections!$B:$B,ROW())))</f>
      </c>
      <c r="Y487">
        <f>IF($W487="","",IFERROR(MATCH($W487,$A$2:$A$1500,0),""))</f>
      </c>
      <c r="Z487">
        <f>IF($X487="","",IFERROR(MATCH($X487,$A$2:$A$1500,0),""))</f>
      </c>
      <c r="AA487" t="str">
        <f>IF($Y487="","",INDEX($P$2:$P$1500,$Y487))</f>
      </c>
      <c r="AB487" t="str">
        <f>IF($Z487="","",INDEX($P$2:$P$1500,$Z487))</f>
      </c>
      <c r="AC487">
        <f>IF(AND($AA487="Yes",$AB487="Yes"),1,"")</f>
      </c>
      <c r="AD487">
        <f>IF(OR($Y487="",$Z487=""),"",IF(INDEX($C$2:$C$1500,$Y487)=INDEX($C$2:$C$1500,$Z487),0,1))</f>
      </c>
      <c r="AE487">
        <f>IF($AC487&lt;&gt;1,"",IF(AND(INDEX($AG$2:$AG$1500,$Y487)=1,INDEX($AG$2:$AG$1500,$Z487)=1),1,""))</f>
      </c>
      <c r="AG487">
        <f>IF($A487="","",COUNTIFS($W$2:$W$2500,$A487,$AB$2:$AB$2500,"Yes")+COUNTIFS($X$2:$X$2500,$A487,$AA$2:$AA$2500,"Yes"))</f>
      </c>
      <c r="AH487" t="str">
        <f>IF(OR($P487&lt;&gt;"Yes",N($AG487)=0),"",IF(AND($AG487=1,COUNTIFS($W$2:$W$2500,$A487,$AE$2:$AE$2500,1)+COUNTIFS($X$2:$X$2500,$A487,$AE$2:$AE$2500,1)&gt;0),"","Yes"))</f>
      </c>
      <c r="AI487">
        <f>IF($AH487="Yes",$AG487,"")</f>
      </c>
      <c r="AJ487">
        <f>IF($AI487="","",$AI487+ROW()/1000000)</f>
      </c>
      <c r="AK487">
        <f>IF(OR($A487="",$P487="Yes",N($AG487)=0),"",$AG487+ROW()/1000000)</f>
      </c>
      <c r="AL487" t="str">
        <f>IF($A487="","",INDEX(games!$J:$J,ROW())&amp;"")</f>
      </c>
    </row>
    <row r="488">
      <c r="A488" t="str">
        <f>IF(TRIM(INDEX(games!$A:$A,ROW()))="","",TRIM(INDEX(games!$A:$A,ROW())))</f>
      </c>
      <c r="B488">
        <f>IF(OR($A488="",INDEX(games!$B:$B,ROW())=""),"",INDEX(games!$B:$B,ROW()))</f>
      </c>
      <c r="C488" t="str">
        <f>IF(OR($A488="",INDEX(games!$C:$C,ROW())=""),"",INDEX(games!$C:$C,ROW()))</f>
      </c>
      <c r="D488">
        <f>IF($A488="","",COUNTIF($W$2:$W$2500,$A488)+COUNTIF($X$2:$X$2500,$A488))</f>
      </c>
      <c r="E488">
        <f>IF($A488="","",IFERROR(MATCH($C488,$R$2:$R$5,0),0))</f>
      </c>
      <c r="F488">
        <f>IF($A488="","",MOD(ROW(),34))</f>
      </c>
      <c r="G488">
        <f>IF($A488="",NA(),IF($C488="Action",$B488,NA()))</f>
      </c>
      <c r="H488">
        <f>IF($A488="",NA(),IF($C488="Action",1+$F488*0.023,NA()))</f>
      </c>
      <c r="I488">
        <f>IF($A488="",NA(),IF($C488="Strategy",$B488,NA()))</f>
      </c>
      <c r="J488">
        <f>IF($A488="",NA(),IF($C488="Strategy",2+$F488*0.023,NA()))</f>
      </c>
      <c r="K488">
        <f>IF($A488="",NA(),IF($C488="Deckbuilder",$B488,NA()))</f>
      </c>
      <c r="L488">
        <f>IF($A488="",NA(),IF($C488="Deckbuilder",3+$F488*0.023,NA()))</f>
      </c>
      <c r="M488">
        <f>IF($A488="",NA(),IF($C488="Traditional",$B488,NA()))</f>
      </c>
      <c r="N488">
        <f>IF($A488="",NA(),IF($C488="Traditional",4+$F488*0.023,NA()))</f>
      </c>
      <c r="O488">
        <f>IF($A488="","",$D488+ROW()/1000000)</f>
      </c>
      <c r="P488" t="str">
        <f>IF(OR($A488="",INDEX(games!$H:$H,ROW())=""),"",INDEX(games!$H:$H,ROW()))</f>
      </c>
      <c r="Q488">
        <f>IF(OR($A488="",$P488&lt;&gt;"Yes"),"",$D488+ROW()/1000000)</f>
      </c>
      <c r="T488">
        <f>IF($Y488="","",INDEX($B$2:$B$1500,$Y488))</f>
      </c>
      <c r="U488">
        <f>IF($Z488="","",INDEX($B$2:$B$1500,$Z488))</f>
      </c>
      <c r="V488">
        <f>IF(OR($T488="",$U488=""),"",$U488-$T488)</f>
      </c>
      <c r="W488" t="str">
        <f>IF(TRIM(INDEX(connections!$A:$A,ROW()))="","",TRIM(INDEX(connections!$A:$A,ROW())))</f>
      </c>
      <c r="X488" t="str">
        <f>IF($W488="","",TRIM(INDEX(connections!$B:$B,ROW())))</f>
      </c>
      <c r="Y488">
        <f>IF($W488="","",IFERROR(MATCH($W488,$A$2:$A$1500,0),""))</f>
      </c>
      <c r="Z488">
        <f>IF($X488="","",IFERROR(MATCH($X488,$A$2:$A$1500,0),""))</f>
      </c>
      <c r="AA488" t="str">
        <f>IF($Y488="","",INDEX($P$2:$P$1500,$Y488))</f>
      </c>
      <c r="AB488" t="str">
        <f>IF($Z488="","",INDEX($P$2:$P$1500,$Z488))</f>
      </c>
      <c r="AC488">
        <f>IF(AND($AA488="Yes",$AB488="Yes"),1,"")</f>
      </c>
      <c r="AD488">
        <f>IF(OR($Y488="",$Z488=""),"",IF(INDEX($C$2:$C$1500,$Y488)=INDEX($C$2:$C$1500,$Z488),0,1))</f>
      </c>
      <c r="AE488">
        <f>IF($AC488&lt;&gt;1,"",IF(AND(INDEX($AG$2:$AG$1500,$Y488)=1,INDEX($AG$2:$AG$1500,$Z488)=1),1,""))</f>
      </c>
      <c r="AG488">
        <f>IF($A488="","",COUNTIFS($W$2:$W$2500,$A488,$AB$2:$AB$2500,"Yes")+COUNTIFS($X$2:$X$2500,$A488,$AA$2:$AA$2500,"Yes"))</f>
      </c>
      <c r="AH488" t="str">
        <f>IF(OR($P488&lt;&gt;"Yes",N($AG488)=0),"",IF(AND($AG488=1,COUNTIFS($W$2:$W$2500,$A488,$AE$2:$AE$2500,1)+COUNTIFS($X$2:$X$2500,$A488,$AE$2:$AE$2500,1)&gt;0),"","Yes"))</f>
      </c>
      <c r="AI488">
        <f>IF($AH488="Yes",$AG488,"")</f>
      </c>
      <c r="AJ488">
        <f>IF($AI488="","",$AI488+ROW()/1000000)</f>
      </c>
      <c r="AK488">
        <f>IF(OR($A488="",$P488="Yes",N($AG488)=0),"",$AG488+ROW()/1000000)</f>
      </c>
      <c r="AL488" t="str">
        <f>IF($A488="","",INDEX(games!$J:$J,ROW())&amp;"")</f>
      </c>
    </row>
    <row r="489">
      <c r="A489" t="str">
        <f>IF(TRIM(INDEX(games!$A:$A,ROW()))="","",TRIM(INDEX(games!$A:$A,ROW())))</f>
      </c>
      <c r="B489">
        <f>IF(OR($A489="",INDEX(games!$B:$B,ROW())=""),"",INDEX(games!$B:$B,ROW()))</f>
      </c>
      <c r="C489" t="str">
        <f>IF(OR($A489="",INDEX(games!$C:$C,ROW())=""),"",INDEX(games!$C:$C,ROW()))</f>
      </c>
      <c r="D489">
        <f>IF($A489="","",COUNTIF($W$2:$W$2500,$A489)+COUNTIF($X$2:$X$2500,$A489))</f>
      </c>
      <c r="E489">
        <f>IF($A489="","",IFERROR(MATCH($C489,$R$2:$R$5,0),0))</f>
      </c>
      <c r="F489">
        <f>IF($A489="","",MOD(ROW(),34))</f>
      </c>
      <c r="G489">
        <f>IF($A489="",NA(),IF($C489="Action",$B489,NA()))</f>
      </c>
      <c r="H489">
        <f>IF($A489="",NA(),IF($C489="Action",1+$F489*0.023,NA()))</f>
      </c>
      <c r="I489">
        <f>IF($A489="",NA(),IF($C489="Strategy",$B489,NA()))</f>
      </c>
      <c r="J489">
        <f>IF($A489="",NA(),IF($C489="Strategy",2+$F489*0.023,NA()))</f>
      </c>
      <c r="K489">
        <f>IF($A489="",NA(),IF($C489="Deckbuilder",$B489,NA()))</f>
      </c>
      <c r="L489">
        <f>IF($A489="",NA(),IF($C489="Deckbuilder",3+$F489*0.023,NA()))</f>
      </c>
      <c r="M489">
        <f>IF($A489="",NA(),IF($C489="Traditional",$B489,NA()))</f>
      </c>
      <c r="N489">
        <f>IF($A489="",NA(),IF($C489="Traditional",4+$F489*0.023,NA()))</f>
      </c>
      <c r="O489">
        <f>IF($A489="","",$D489+ROW()/1000000)</f>
      </c>
      <c r="P489" t="str">
        <f>IF(OR($A489="",INDEX(games!$H:$H,ROW())=""),"",INDEX(games!$H:$H,ROW()))</f>
      </c>
      <c r="Q489">
        <f>IF(OR($A489="",$P489&lt;&gt;"Yes"),"",$D489+ROW()/1000000)</f>
      </c>
      <c r="T489">
        <f>IF($Y489="","",INDEX($B$2:$B$1500,$Y489))</f>
      </c>
      <c r="U489">
        <f>IF($Z489="","",INDEX($B$2:$B$1500,$Z489))</f>
      </c>
      <c r="V489">
        <f>IF(OR($T489="",$U489=""),"",$U489-$T489)</f>
      </c>
      <c r="W489" t="str">
        <f>IF(TRIM(INDEX(connections!$A:$A,ROW()))="","",TRIM(INDEX(connections!$A:$A,ROW())))</f>
      </c>
      <c r="X489" t="str">
        <f>IF($W489="","",TRIM(INDEX(connections!$B:$B,ROW())))</f>
      </c>
      <c r="Y489">
        <f>IF($W489="","",IFERROR(MATCH($W489,$A$2:$A$1500,0),""))</f>
      </c>
      <c r="Z489">
        <f>IF($X489="","",IFERROR(MATCH($X489,$A$2:$A$1500,0),""))</f>
      </c>
      <c r="AA489" t="str">
        <f>IF($Y489="","",INDEX($P$2:$P$1500,$Y489))</f>
      </c>
      <c r="AB489" t="str">
        <f>IF($Z489="","",INDEX($P$2:$P$1500,$Z489))</f>
      </c>
      <c r="AC489">
        <f>IF(AND($AA489="Yes",$AB489="Yes"),1,"")</f>
      </c>
      <c r="AD489">
        <f>IF(OR($Y489="",$Z489=""),"",IF(INDEX($C$2:$C$1500,$Y489)=INDEX($C$2:$C$1500,$Z489),0,1))</f>
      </c>
      <c r="AE489">
        <f>IF($AC489&lt;&gt;1,"",IF(AND(INDEX($AG$2:$AG$1500,$Y489)=1,INDEX($AG$2:$AG$1500,$Z489)=1),1,""))</f>
      </c>
      <c r="AG489">
        <f>IF($A489="","",COUNTIFS($W$2:$W$2500,$A489,$AB$2:$AB$2500,"Yes")+COUNTIFS($X$2:$X$2500,$A489,$AA$2:$AA$2500,"Yes"))</f>
      </c>
      <c r="AH489" t="str">
        <f>IF(OR($P489&lt;&gt;"Yes",N($AG489)=0),"",IF(AND($AG489=1,COUNTIFS($W$2:$W$2500,$A489,$AE$2:$AE$2500,1)+COUNTIFS($X$2:$X$2500,$A489,$AE$2:$AE$2500,1)&gt;0),"","Yes"))</f>
      </c>
      <c r="AI489">
        <f>IF($AH489="Yes",$AG489,"")</f>
      </c>
      <c r="AJ489">
        <f>IF($AI489="","",$AI489+ROW()/1000000)</f>
      </c>
      <c r="AK489">
        <f>IF(OR($A489="",$P489="Yes",N($AG489)=0),"",$AG489+ROW()/1000000)</f>
      </c>
      <c r="AL489" t="str">
        <f>IF($A489="","",INDEX(games!$J:$J,ROW())&amp;"")</f>
      </c>
    </row>
    <row r="490">
      <c r="A490" t="str">
        <f>IF(TRIM(INDEX(games!$A:$A,ROW()))="","",TRIM(INDEX(games!$A:$A,ROW())))</f>
      </c>
      <c r="B490">
        <f>IF(OR($A490="",INDEX(games!$B:$B,ROW())=""),"",INDEX(games!$B:$B,ROW()))</f>
      </c>
      <c r="C490" t="str">
        <f>IF(OR($A490="",INDEX(games!$C:$C,ROW())=""),"",INDEX(games!$C:$C,ROW()))</f>
      </c>
      <c r="D490">
        <f>IF($A490="","",COUNTIF($W$2:$W$2500,$A490)+COUNTIF($X$2:$X$2500,$A490))</f>
      </c>
      <c r="E490">
        <f>IF($A490="","",IFERROR(MATCH($C490,$R$2:$R$5,0),0))</f>
      </c>
      <c r="F490">
        <f>IF($A490="","",MOD(ROW(),34))</f>
      </c>
      <c r="G490">
        <f>IF($A490="",NA(),IF($C490="Action",$B490,NA()))</f>
      </c>
      <c r="H490">
        <f>IF($A490="",NA(),IF($C490="Action",1+$F490*0.023,NA()))</f>
      </c>
      <c r="I490">
        <f>IF($A490="",NA(),IF($C490="Strategy",$B490,NA()))</f>
      </c>
      <c r="J490">
        <f>IF($A490="",NA(),IF($C490="Strategy",2+$F490*0.023,NA()))</f>
      </c>
      <c r="K490">
        <f>IF($A490="",NA(),IF($C490="Deckbuilder",$B490,NA()))</f>
      </c>
      <c r="L490">
        <f>IF($A490="",NA(),IF($C490="Deckbuilder",3+$F490*0.023,NA()))</f>
      </c>
      <c r="M490">
        <f>IF($A490="",NA(),IF($C490="Traditional",$B490,NA()))</f>
      </c>
      <c r="N490">
        <f>IF($A490="",NA(),IF($C490="Traditional",4+$F490*0.023,NA()))</f>
      </c>
      <c r="O490">
        <f>IF($A490="","",$D490+ROW()/1000000)</f>
      </c>
      <c r="P490" t="str">
        <f>IF(OR($A490="",INDEX(games!$H:$H,ROW())=""),"",INDEX(games!$H:$H,ROW()))</f>
      </c>
      <c r="Q490">
        <f>IF(OR($A490="",$P490&lt;&gt;"Yes"),"",$D490+ROW()/1000000)</f>
      </c>
      <c r="T490">
        <f>IF($Y490="","",INDEX($B$2:$B$1500,$Y490))</f>
      </c>
      <c r="U490">
        <f>IF($Z490="","",INDEX($B$2:$B$1500,$Z490))</f>
      </c>
      <c r="V490">
        <f>IF(OR($T490="",$U490=""),"",$U490-$T490)</f>
      </c>
      <c r="W490" t="str">
        <f>IF(TRIM(INDEX(connections!$A:$A,ROW()))="","",TRIM(INDEX(connections!$A:$A,ROW())))</f>
      </c>
      <c r="X490" t="str">
        <f>IF($W490="","",TRIM(INDEX(connections!$B:$B,ROW())))</f>
      </c>
      <c r="Y490">
        <f>IF($W490="","",IFERROR(MATCH($W490,$A$2:$A$1500,0),""))</f>
      </c>
      <c r="Z490">
        <f>IF($X490="","",IFERROR(MATCH($X490,$A$2:$A$1500,0),""))</f>
      </c>
      <c r="AA490" t="str">
        <f>IF($Y490="","",INDEX($P$2:$P$1500,$Y490))</f>
      </c>
      <c r="AB490" t="str">
        <f>IF($Z490="","",INDEX($P$2:$P$1500,$Z490))</f>
      </c>
      <c r="AC490">
        <f>IF(AND($AA490="Yes",$AB490="Yes"),1,"")</f>
      </c>
      <c r="AD490">
        <f>IF(OR($Y490="",$Z490=""),"",IF(INDEX($C$2:$C$1500,$Y490)=INDEX($C$2:$C$1500,$Z490),0,1))</f>
      </c>
      <c r="AE490">
        <f>IF($AC490&lt;&gt;1,"",IF(AND(INDEX($AG$2:$AG$1500,$Y490)=1,INDEX($AG$2:$AG$1500,$Z490)=1),1,""))</f>
      </c>
      <c r="AG490">
        <f>IF($A490="","",COUNTIFS($W$2:$W$2500,$A490,$AB$2:$AB$2500,"Yes")+COUNTIFS($X$2:$X$2500,$A490,$AA$2:$AA$2500,"Yes"))</f>
      </c>
      <c r="AH490" t="str">
        <f>IF(OR($P490&lt;&gt;"Yes",N($AG490)=0),"",IF(AND($AG490=1,COUNTIFS($W$2:$W$2500,$A490,$AE$2:$AE$2500,1)+COUNTIFS($X$2:$X$2500,$A490,$AE$2:$AE$2500,1)&gt;0),"","Yes"))</f>
      </c>
      <c r="AI490">
        <f>IF($AH490="Yes",$AG490,"")</f>
      </c>
      <c r="AJ490">
        <f>IF($AI490="","",$AI490+ROW()/1000000)</f>
      </c>
      <c r="AK490">
        <f>IF(OR($A490="",$P490="Yes",N($AG490)=0),"",$AG490+ROW()/1000000)</f>
      </c>
      <c r="AL490" t="str">
        <f>IF($A490="","",INDEX(games!$J:$J,ROW())&amp;"")</f>
      </c>
    </row>
    <row r="491">
      <c r="A491" t="str">
        <f>IF(TRIM(INDEX(games!$A:$A,ROW()))="","",TRIM(INDEX(games!$A:$A,ROW())))</f>
      </c>
      <c r="B491">
        <f>IF(OR($A491="",INDEX(games!$B:$B,ROW())=""),"",INDEX(games!$B:$B,ROW()))</f>
      </c>
      <c r="C491" t="str">
        <f>IF(OR($A491="",INDEX(games!$C:$C,ROW())=""),"",INDEX(games!$C:$C,ROW()))</f>
      </c>
      <c r="D491">
        <f>IF($A491="","",COUNTIF($W$2:$W$2500,$A491)+COUNTIF($X$2:$X$2500,$A491))</f>
      </c>
      <c r="E491">
        <f>IF($A491="","",IFERROR(MATCH($C491,$R$2:$R$5,0),0))</f>
      </c>
      <c r="F491">
        <f>IF($A491="","",MOD(ROW(),34))</f>
      </c>
      <c r="G491">
        <f>IF($A491="",NA(),IF($C491="Action",$B491,NA()))</f>
      </c>
      <c r="H491">
        <f>IF($A491="",NA(),IF($C491="Action",1+$F491*0.023,NA()))</f>
      </c>
      <c r="I491">
        <f>IF($A491="",NA(),IF($C491="Strategy",$B491,NA()))</f>
      </c>
      <c r="J491">
        <f>IF($A491="",NA(),IF($C491="Strategy",2+$F491*0.023,NA()))</f>
      </c>
      <c r="K491">
        <f>IF($A491="",NA(),IF($C491="Deckbuilder",$B491,NA()))</f>
      </c>
      <c r="L491">
        <f>IF($A491="",NA(),IF($C491="Deckbuilder",3+$F491*0.023,NA()))</f>
      </c>
      <c r="M491">
        <f>IF($A491="",NA(),IF($C491="Traditional",$B491,NA()))</f>
      </c>
      <c r="N491">
        <f>IF($A491="",NA(),IF($C491="Traditional",4+$F491*0.023,NA()))</f>
      </c>
      <c r="O491">
        <f>IF($A491="","",$D491+ROW()/1000000)</f>
      </c>
      <c r="P491" t="str">
        <f>IF(OR($A491="",INDEX(games!$H:$H,ROW())=""),"",INDEX(games!$H:$H,ROW()))</f>
      </c>
      <c r="Q491">
        <f>IF(OR($A491="",$P491&lt;&gt;"Yes"),"",$D491+ROW()/1000000)</f>
      </c>
      <c r="T491">
        <f>IF($Y491="","",INDEX($B$2:$B$1500,$Y491))</f>
      </c>
      <c r="U491">
        <f>IF($Z491="","",INDEX($B$2:$B$1500,$Z491))</f>
      </c>
      <c r="V491">
        <f>IF(OR($T491="",$U491=""),"",$U491-$T491)</f>
      </c>
      <c r="W491" t="str">
        <f>IF(TRIM(INDEX(connections!$A:$A,ROW()))="","",TRIM(INDEX(connections!$A:$A,ROW())))</f>
      </c>
      <c r="X491" t="str">
        <f>IF($W491="","",TRIM(INDEX(connections!$B:$B,ROW())))</f>
      </c>
      <c r="Y491">
        <f>IF($W491="","",IFERROR(MATCH($W491,$A$2:$A$1500,0),""))</f>
      </c>
      <c r="Z491">
        <f>IF($X491="","",IFERROR(MATCH($X491,$A$2:$A$1500,0),""))</f>
      </c>
      <c r="AA491" t="str">
        <f>IF($Y491="","",INDEX($P$2:$P$1500,$Y491))</f>
      </c>
      <c r="AB491" t="str">
        <f>IF($Z491="","",INDEX($P$2:$P$1500,$Z491))</f>
      </c>
      <c r="AC491">
        <f>IF(AND($AA491="Yes",$AB491="Yes"),1,"")</f>
      </c>
      <c r="AD491">
        <f>IF(OR($Y491="",$Z491=""),"",IF(INDEX($C$2:$C$1500,$Y491)=INDEX($C$2:$C$1500,$Z491),0,1))</f>
      </c>
      <c r="AE491">
        <f>IF($AC491&lt;&gt;1,"",IF(AND(INDEX($AG$2:$AG$1500,$Y491)=1,INDEX($AG$2:$AG$1500,$Z491)=1),1,""))</f>
      </c>
      <c r="AG491">
        <f>IF($A491="","",COUNTIFS($W$2:$W$2500,$A491,$AB$2:$AB$2500,"Yes")+COUNTIFS($X$2:$X$2500,$A491,$AA$2:$AA$2500,"Yes"))</f>
      </c>
      <c r="AH491" t="str">
        <f>IF(OR($P491&lt;&gt;"Yes",N($AG491)=0),"",IF(AND($AG491=1,COUNTIFS($W$2:$W$2500,$A491,$AE$2:$AE$2500,1)+COUNTIFS($X$2:$X$2500,$A491,$AE$2:$AE$2500,1)&gt;0),"","Yes"))</f>
      </c>
      <c r="AI491">
        <f>IF($AH491="Yes",$AG491,"")</f>
      </c>
      <c r="AJ491">
        <f>IF($AI491="","",$AI491+ROW()/1000000)</f>
      </c>
      <c r="AK491">
        <f>IF(OR($A491="",$P491="Yes",N($AG491)=0),"",$AG491+ROW()/1000000)</f>
      </c>
      <c r="AL491" t="str">
        <f>IF($A491="","",INDEX(games!$J:$J,ROW())&amp;"")</f>
      </c>
    </row>
    <row r="492">
      <c r="A492" t="str">
        <f>IF(TRIM(INDEX(games!$A:$A,ROW()))="","",TRIM(INDEX(games!$A:$A,ROW())))</f>
      </c>
      <c r="B492">
        <f>IF(OR($A492="",INDEX(games!$B:$B,ROW())=""),"",INDEX(games!$B:$B,ROW()))</f>
      </c>
      <c r="C492" t="str">
        <f>IF(OR($A492="",INDEX(games!$C:$C,ROW())=""),"",INDEX(games!$C:$C,ROW()))</f>
      </c>
      <c r="D492">
        <f>IF($A492="","",COUNTIF($W$2:$W$2500,$A492)+COUNTIF($X$2:$X$2500,$A492))</f>
      </c>
      <c r="E492">
        <f>IF($A492="","",IFERROR(MATCH($C492,$R$2:$R$5,0),0))</f>
      </c>
      <c r="F492">
        <f>IF($A492="","",MOD(ROW(),34))</f>
      </c>
      <c r="G492">
        <f>IF($A492="",NA(),IF($C492="Action",$B492,NA()))</f>
      </c>
      <c r="H492">
        <f>IF($A492="",NA(),IF($C492="Action",1+$F492*0.023,NA()))</f>
      </c>
      <c r="I492">
        <f>IF($A492="",NA(),IF($C492="Strategy",$B492,NA()))</f>
      </c>
      <c r="J492">
        <f>IF($A492="",NA(),IF($C492="Strategy",2+$F492*0.023,NA()))</f>
      </c>
      <c r="K492">
        <f>IF($A492="",NA(),IF($C492="Deckbuilder",$B492,NA()))</f>
      </c>
      <c r="L492">
        <f>IF($A492="",NA(),IF($C492="Deckbuilder",3+$F492*0.023,NA()))</f>
      </c>
      <c r="M492">
        <f>IF($A492="",NA(),IF($C492="Traditional",$B492,NA()))</f>
      </c>
      <c r="N492">
        <f>IF($A492="",NA(),IF($C492="Traditional",4+$F492*0.023,NA()))</f>
      </c>
      <c r="O492">
        <f>IF($A492="","",$D492+ROW()/1000000)</f>
      </c>
      <c r="P492" t="str">
        <f>IF(OR($A492="",INDEX(games!$H:$H,ROW())=""),"",INDEX(games!$H:$H,ROW()))</f>
      </c>
      <c r="Q492">
        <f>IF(OR($A492="",$P492&lt;&gt;"Yes"),"",$D492+ROW()/1000000)</f>
      </c>
      <c r="T492">
        <f>IF($Y492="","",INDEX($B$2:$B$1500,$Y492))</f>
      </c>
      <c r="U492">
        <f>IF($Z492="","",INDEX($B$2:$B$1500,$Z492))</f>
      </c>
      <c r="V492">
        <f>IF(OR($T492="",$U492=""),"",$U492-$T492)</f>
      </c>
      <c r="W492" t="str">
        <f>IF(TRIM(INDEX(connections!$A:$A,ROW()))="","",TRIM(INDEX(connections!$A:$A,ROW())))</f>
      </c>
      <c r="X492" t="str">
        <f>IF($W492="","",TRIM(INDEX(connections!$B:$B,ROW())))</f>
      </c>
      <c r="Y492">
        <f>IF($W492="","",IFERROR(MATCH($W492,$A$2:$A$1500,0),""))</f>
      </c>
      <c r="Z492">
        <f>IF($X492="","",IFERROR(MATCH($X492,$A$2:$A$1500,0),""))</f>
      </c>
      <c r="AA492" t="str">
        <f>IF($Y492="","",INDEX($P$2:$P$1500,$Y492))</f>
      </c>
      <c r="AB492" t="str">
        <f>IF($Z492="","",INDEX($P$2:$P$1500,$Z492))</f>
      </c>
      <c r="AC492">
        <f>IF(AND($AA492="Yes",$AB492="Yes"),1,"")</f>
      </c>
      <c r="AD492">
        <f>IF(OR($Y492="",$Z492=""),"",IF(INDEX($C$2:$C$1500,$Y492)=INDEX($C$2:$C$1500,$Z492),0,1))</f>
      </c>
      <c r="AE492">
        <f>IF($AC492&lt;&gt;1,"",IF(AND(INDEX($AG$2:$AG$1500,$Y492)=1,INDEX($AG$2:$AG$1500,$Z492)=1),1,""))</f>
      </c>
      <c r="AG492">
        <f>IF($A492="","",COUNTIFS($W$2:$W$2500,$A492,$AB$2:$AB$2500,"Yes")+COUNTIFS($X$2:$X$2500,$A492,$AA$2:$AA$2500,"Yes"))</f>
      </c>
      <c r="AH492" t="str">
        <f>IF(OR($P492&lt;&gt;"Yes",N($AG492)=0),"",IF(AND($AG492=1,COUNTIFS($W$2:$W$2500,$A492,$AE$2:$AE$2500,1)+COUNTIFS($X$2:$X$2500,$A492,$AE$2:$AE$2500,1)&gt;0),"","Yes"))</f>
      </c>
      <c r="AI492">
        <f>IF($AH492="Yes",$AG492,"")</f>
      </c>
      <c r="AJ492">
        <f>IF($AI492="","",$AI492+ROW()/1000000)</f>
      </c>
      <c r="AK492">
        <f>IF(OR($A492="",$P492="Yes",N($AG492)=0),"",$AG492+ROW()/1000000)</f>
      </c>
      <c r="AL492" t="str">
        <f>IF($A492="","",INDEX(games!$J:$J,ROW())&amp;"")</f>
      </c>
    </row>
    <row r="493">
      <c r="A493" t="str">
        <f>IF(TRIM(INDEX(games!$A:$A,ROW()))="","",TRIM(INDEX(games!$A:$A,ROW())))</f>
      </c>
      <c r="B493">
        <f>IF(OR($A493="",INDEX(games!$B:$B,ROW())=""),"",INDEX(games!$B:$B,ROW()))</f>
      </c>
      <c r="C493" t="str">
        <f>IF(OR($A493="",INDEX(games!$C:$C,ROW())=""),"",INDEX(games!$C:$C,ROW()))</f>
      </c>
      <c r="D493">
        <f>IF($A493="","",COUNTIF($W$2:$W$2500,$A493)+COUNTIF($X$2:$X$2500,$A493))</f>
      </c>
      <c r="E493">
        <f>IF($A493="","",IFERROR(MATCH($C493,$R$2:$R$5,0),0))</f>
      </c>
      <c r="F493">
        <f>IF($A493="","",MOD(ROW(),34))</f>
      </c>
      <c r="G493">
        <f>IF($A493="",NA(),IF($C493="Action",$B493,NA()))</f>
      </c>
      <c r="H493">
        <f>IF($A493="",NA(),IF($C493="Action",1+$F493*0.023,NA()))</f>
      </c>
      <c r="I493">
        <f>IF($A493="",NA(),IF($C493="Strategy",$B493,NA()))</f>
      </c>
      <c r="J493">
        <f>IF($A493="",NA(),IF($C493="Strategy",2+$F493*0.023,NA()))</f>
      </c>
      <c r="K493">
        <f>IF($A493="",NA(),IF($C493="Deckbuilder",$B493,NA()))</f>
      </c>
      <c r="L493">
        <f>IF($A493="",NA(),IF($C493="Deckbuilder",3+$F493*0.023,NA()))</f>
      </c>
      <c r="M493">
        <f>IF($A493="",NA(),IF($C493="Traditional",$B493,NA()))</f>
      </c>
      <c r="N493">
        <f>IF($A493="",NA(),IF($C493="Traditional",4+$F493*0.023,NA()))</f>
      </c>
      <c r="O493">
        <f>IF($A493="","",$D493+ROW()/1000000)</f>
      </c>
      <c r="P493" t="str">
        <f>IF(OR($A493="",INDEX(games!$H:$H,ROW())=""),"",INDEX(games!$H:$H,ROW()))</f>
      </c>
      <c r="Q493">
        <f>IF(OR($A493="",$P493&lt;&gt;"Yes"),"",$D493+ROW()/1000000)</f>
      </c>
      <c r="T493">
        <f>IF($Y493="","",INDEX($B$2:$B$1500,$Y493))</f>
      </c>
      <c r="U493">
        <f>IF($Z493="","",INDEX($B$2:$B$1500,$Z493))</f>
      </c>
      <c r="V493">
        <f>IF(OR($T493="",$U493=""),"",$U493-$T493)</f>
      </c>
      <c r="W493" t="str">
        <f>IF(TRIM(INDEX(connections!$A:$A,ROW()))="","",TRIM(INDEX(connections!$A:$A,ROW())))</f>
      </c>
      <c r="X493" t="str">
        <f>IF($W493="","",TRIM(INDEX(connections!$B:$B,ROW())))</f>
      </c>
      <c r="Y493">
        <f>IF($W493="","",IFERROR(MATCH($W493,$A$2:$A$1500,0),""))</f>
      </c>
      <c r="Z493">
        <f>IF($X493="","",IFERROR(MATCH($X493,$A$2:$A$1500,0),""))</f>
      </c>
      <c r="AA493" t="str">
        <f>IF($Y493="","",INDEX($P$2:$P$1500,$Y493))</f>
      </c>
      <c r="AB493" t="str">
        <f>IF($Z493="","",INDEX($P$2:$P$1500,$Z493))</f>
      </c>
      <c r="AC493">
        <f>IF(AND($AA493="Yes",$AB493="Yes"),1,"")</f>
      </c>
      <c r="AD493">
        <f>IF(OR($Y493="",$Z493=""),"",IF(INDEX($C$2:$C$1500,$Y493)=INDEX($C$2:$C$1500,$Z493),0,1))</f>
      </c>
      <c r="AE493">
        <f>IF($AC493&lt;&gt;1,"",IF(AND(INDEX($AG$2:$AG$1500,$Y493)=1,INDEX($AG$2:$AG$1500,$Z493)=1),1,""))</f>
      </c>
      <c r="AG493">
        <f>IF($A493="","",COUNTIFS($W$2:$W$2500,$A493,$AB$2:$AB$2500,"Yes")+COUNTIFS($X$2:$X$2500,$A493,$AA$2:$AA$2500,"Yes"))</f>
      </c>
      <c r="AH493" t="str">
        <f>IF(OR($P493&lt;&gt;"Yes",N($AG493)=0),"",IF(AND($AG493=1,COUNTIFS($W$2:$W$2500,$A493,$AE$2:$AE$2500,1)+COUNTIFS($X$2:$X$2500,$A493,$AE$2:$AE$2500,1)&gt;0),"","Yes"))</f>
      </c>
      <c r="AI493">
        <f>IF($AH493="Yes",$AG493,"")</f>
      </c>
      <c r="AJ493">
        <f>IF($AI493="","",$AI493+ROW()/1000000)</f>
      </c>
      <c r="AK493">
        <f>IF(OR($A493="",$P493="Yes",N($AG493)=0),"",$AG493+ROW()/1000000)</f>
      </c>
      <c r="AL493" t="str">
        <f>IF($A493="","",INDEX(games!$J:$J,ROW())&amp;"")</f>
      </c>
    </row>
    <row r="494">
      <c r="A494" t="str">
        <f>IF(TRIM(INDEX(games!$A:$A,ROW()))="","",TRIM(INDEX(games!$A:$A,ROW())))</f>
      </c>
      <c r="B494">
        <f>IF(OR($A494="",INDEX(games!$B:$B,ROW())=""),"",INDEX(games!$B:$B,ROW()))</f>
      </c>
      <c r="C494" t="str">
        <f>IF(OR($A494="",INDEX(games!$C:$C,ROW())=""),"",INDEX(games!$C:$C,ROW()))</f>
      </c>
      <c r="D494">
        <f>IF($A494="","",COUNTIF($W$2:$W$2500,$A494)+COUNTIF($X$2:$X$2500,$A494))</f>
      </c>
      <c r="E494">
        <f>IF($A494="","",IFERROR(MATCH($C494,$R$2:$R$5,0),0))</f>
      </c>
      <c r="F494">
        <f>IF($A494="","",MOD(ROW(),34))</f>
      </c>
      <c r="G494">
        <f>IF($A494="",NA(),IF($C494="Action",$B494,NA()))</f>
      </c>
      <c r="H494">
        <f>IF($A494="",NA(),IF($C494="Action",1+$F494*0.023,NA()))</f>
      </c>
      <c r="I494">
        <f>IF($A494="",NA(),IF($C494="Strategy",$B494,NA()))</f>
      </c>
      <c r="J494">
        <f>IF($A494="",NA(),IF($C494="Strategy",2+$F494*0.023,NA()))</f>
      </c>
      <c r="K494">
        <f>IF($A494="",NA(),IF($C494="Deckbuilder",$B494,NA()))</f>
      </c>
      <c r="L494">
        <f>IF($A494="",NA(),IF($C494="Deckbuilder",3+$F494*0.023,NA()))</f>
      </c>
      <c r="M494">
        <f>IF($A494="",NA(),IF($C494="Traditional",$B494,NA()))</f>
      </c>
      <c r="N494">
        <f>IF($A494="",NA(),IF($C494="Traditional",4+$F494*0.023,NA()))</f>
      </c>
      <c r="O494">
        <f>IF($A494="","",$D494+ROW()/1000000)</f>
      </c>
      <c r="P494" t="str">
        <f>IF(OR($A494="",INDEX(games!$H:$H,ROW())=""),"",INDEX(games!$H:$H,ROW()))</f>
      </c>
      <c r="Q494">
        <f>IF(OR($A494="",$P494&lt;&gt;"Yes"),"",$D494+ROW()/1000000)</f>
      </c>
      <c r="T494">
        <f>IF($Y494="","",INDEX($B$2:$B$1500,$Y494))</f>
      </c>
      <c r="U494">
        <f>IF($Z494="","",INDEX($B$2:$B$1500,$Z494))</f>
      </c>
      <c r="V494">
        <f>IF(OR($T494="",$U494=""),"",$U494-$T494)</f>
      </c>
      <c r="W494" t="str">
        <f>IF(TRIM(INDEX(connections!$A:$A,ROW()))="","",TRIM(INDEX(connections!$A:$A,ROW())))</f>
      </c>
      <c r="X494" t="str">
        <f>IF($W494="","",TRIM(INDEX(connections!$B:$B,ROW())))</f>
      </c>
      <c r="Y494">
        <f>IF($W494="","",IFERROR(MATCH($W494,$A$2:$A$1500,0),""))</f>
      </c>
      <c r="Z494">
        <f>IF($X494="","",IFERROR(MATCH($X494,$A$2:$A$1500,0),""))</f>
      </c>
      <c r="AA494" t="str">
        <f>IF($Y494="","",INDEX($P$2:$P$1500,$Y494))</f>
      </c>
      <c r="AB494" t="str">
        <f>IF($Z494="","",INDEX($P$2:$P$1500,$Z494))</f>
      </c>
      <c r="AC494">
        <f>IF(AND($AA494="Yes",$AB494="Yes"),1,"")</f>
      </c>
      <c r="AD494">
        <f>IF(OR($Y494="",$Z494=""),"",IF(INDEX($C$2:$C$1500,$Y494)=INDEX($C$2:$C$1500,$Z494),0,1))</f>
      </c>
      <c r="AE494">
        <f>IF($AC494&lt;&gt;1,"",IF(AND(INDEX($AG$2:$AG$1500,$Y494)=1,INDEX($AG$2:$AG$1500,$Z494)=1),1,""))</f>
      </c>
      <c r="AG494">
        <f>IF($A494="","",COUNTIFS($W$2:$W$2500,$A494,$AB$2:$AB$2500,"Yes")+COUNTIFS($X$2:$X$2500,$A494,$AA$2:$AA$2500,"Yes"))</f>
      </c>
      <c r="AH494" t="str">
        <f>IF(OR($P494&lt;&gt;"Yes",N($AG494)=0),"",IF(AND($AG494=1,COUNTIFS($W$2:$W$2500,$A494,$AE$2:$AE$2500,1)+COUNTIFS($X$2:$X$2500,$A494,$AE$2:$AE$2500,1)&gt;0),"","Yes"))</f>
      </c>
      <c r="AI494">
        <f>IF($AH494="Yes",$AG494,"")</f>
      </c>
      <c r="AJ494">
        <f>IF($AI494="","",$AI494+ROW()/1000000)</f>
      </c>
      <c r="AK494">
        <f>IF(OR($A494="",$P494="Yes",N($AG494)=0),"",$AG494+ROW()/1000000)</f>
      </c>
      <c r="AL494" t="str">
        <f>IF($A494="","",INDEX(games!$J:$J,ROW())&amp;"")</f>
      </c>
    </row>
    <row r="495">
      <c r="A495" t="str">
        <f>IF(TRIM(INDEX(games!$A:$A,ROW()))="","",TRIM(INDEX(games!$A:$A,ROW())))</f>
      </c>
      <c r="B495">
        <f>IF(OR($A495="",INDEX(games!$B:$B,ROW())=""),"",INDEX(games!$B:$B,ROW()))</f>
      </c>
      <c r="C495" t="str">
        <f>IF(OR($A495="",INDEX(games!$C:$C,ROW())=""),"",INDEX(games!$C:$C,ROW()))</f>
      </c>
      <c r="D495">
        <f>IF($A495="","",COUNTIF($W$2:$W$2500,$A495)+COUNTIF($X$2:$X$2500,$A495))</f>
      </c>
      <c r="E495">
        <f>IF($A495="","",IFERROR(MATCH($C495,$R$2:$R$5,0),0))</f>
      </c>
      <c r="F495">
        <f>IF($A495="","",MOD(ROW(),34))</f>
      </c>
      <c r="G495">
        <f>IF($A495="",NA(),IF($C495="Action",$B495,NA()))</f>
      </c>
      <c r="H495">
        <f>IF($A495="",NA(),IF($C495="Action",1+$F495*0.023,NA()))</f>
      </c>
      <c r="I495">
        <f>IF($A495="",NA(),IF($C495="Strategy",$B495,NA()))</f>
      </c>
      <c r="J495">
        <f>IF($A495="",NA(),IF($C495="Strategy",2+$F495*0.023,NA()))</f>
      </c>
      <c r="K495">
        <f>IF($A495="",NA(),IF($C495="Deckbuilder",$B495,NA()))</f>
      </c>
      <c r="L495">
        <f>IF($A495="",NA(),IF($C495="Deckbuilder",3+$F495*0.023,NA()))</f>
      </c>
      <c r="M495">
        <f>IF($A495="",NA(),IF($C495="Traditional",$B495,NA()))</f>
      </c>
      <c r="N495">
        <f>IF($A495="",NA(),IF($C495="Traditional",4+$F495*0.023,NA()))</f>
      </c>
      <c r="O495">
        <f>IF($A495="","",$D495+ROW()/1000000)</f>
      </c>
      <c r="P495" t="str">
        <f>IF(OR($A495="",INDEX(games!$H:$H,ROW())=""),"",INDEX(games!$H:$H,ROW()))</f>
      </c>
      <c r="Q495">
        <f>IF(OR($A495="",$P495&lt;&gt;"Yes"),"",$D495+ROW()/1000000)</f>
      </c>
      <c r="T495">
        <f>IF($Y495="","",INDEX($B$2:$B$1500,$Y495))</f>
      </c>
      <c r="U495">
        <f>IF($Z495="","",INDEX($B$2:$B$1500,$Z495))</f>
      </c>
      <c r="V495">
        <f>IF(OR($T495="",$U495=""),"",$U495-$T495)</f>
      </c>
      <c r="W495" t="str">
        <f>IF(TRIM(INDEX(connections!$A:$A,ROW()))="","",TRIM(INDEX(connections!$A:$A,ROW())))</f>
      </c>
      <c r="X495" t="str">
        <f>IF($W495="","",TRIM(INDEX(connections!$B:$B,ROW())))</f>
      </c>
      <c r="Y495">
        <f>IF($W495="","",IFERROR(MATCH($W495,$A$2:$A$1500,0),""))</f>
      </c>
      <c r="Z495">
        <f>IF($X495="","",IFERROR(MATCH($X495,$A$2:$A$1500,0),""))</f>
      </c>
      <c r="AA495" t="str">
        <f>IF($Y495="","",INDEX($P$2:$P$1500,$Y495))</f>
      </c>
      <c r="AB495" t="str">
        <f>IF($Z495="","",INDEX($P$2:$P$1500,$Z495))</f>
      </c>
      <c r="AC495">
        <f>IF(AND($AA495="Yes",$AB495="Yes"),1,"")</f>
      </c>
      <c r="AD495">
        <f>IF(OR($Y495="",$Z495=""),"",IF(INDEX($C$2:$C$1500,$Y495)=INDEX($C$2:$C$1500,$Z495),0,1))</f>
      </c>
      <c r="AE495">
        <f>IF($AC495&lt;&gt;1,"",IF(AND(INDEX($AG$2:$AG$1500,$Y495)=1,INDEX($AG$2:$AG$1500,$Z495)=1),1,""))</f>
      </c>
      <c r="AG495">
        <f>IF($A495="","",COUNTIFS($W$2:$W$2500,$A495,$AB$2:$AB$2500,"Yes")+COUNTIFS($X$2:$X$2500,$A495,$AA$2:$AA$2500,"Yes"))</f>
      </c>
      <c r="AH495" t="str">
        <f>IF(OR($P495&lt;&gt;"Yes",N($AG495)=0),"",IF(AND($AG495=1,COUNTIFS($W$2:$W$2500,$A495,$AE$2:$AE$2500,1)+COUNTIFS($X$2:$X$2500,$A495,$AE$2:$AE$2500,1)&gt;0),"","Yes"))</f>
      </c>
      <c r="AI495">
        <f>IF($AH495="Yes",$AG495,"")</f>
      </c>
      <c r="AJ495">
        <f>IF($AI495="","",$AI495+ROW()/1000000)</f>
      </c>
      <c r="AK495">
        <f>IF(OR($A495="",$P495="Yes",N($AG495)=0),"",$AG495+ROW()/1000000)</f>
      </c>
      <c r="AL495" t="str">
        <f>IF($A495="","",INDEX(games!$J:$J,ROW())&amp;"")</f>
      </c>
    </row>
    <row r="496">
      <c r="A496" t="str">
        <f>IF(TRIM(INDEX(games!$A:$A,ROW()))="","",TRIM(INDEX(games!$A:$A,ROW())))</f>
      </c>
      <c r="B496">
        <f>IF(OR($A496="",INDEX(games!$B:$B,ROW())=""),"",INDEX(games!$B:$B,ROW()))</f>
      </c>
      <c r="C496" t="str">
        <f>IF(OR($A496="",INDEX(games!$C:$C,ROW())=""),"",INDEX(games!$C:$C,ROW()))</f>
      </c>
      <c r="D496">
        <f>IF($A496="","",COUNTIF($W$2:$W$2500,$A496)+COUNTIF($X$2:$X$2500,$A496))</f>
      </c>
      <c r="E496">
        <f>IF($A496="","",IFERROR(MATCH($C496,$R$2:$R$5,0),0))</f>
      </c>
      <c r="F496">
        <f>IF($A496="","",MOD(ROW(),34))</f>
      </c>
      <c r="G496">
        <f>IF($A496="",NA(),IF($C496="Action",$B496,NA()))</f>
      </c>
      <c r="H496">
        <f>IF($A496="",NA(),IF($C496="Action",1+$F496*0.023,NA()))</f>
      </c>
      <c r="I496">
        <f>IF($A496="",NA(),IF($C496="Strategy",$B496,NA()))</f>
      </c>
      <c r="J496">
        <f>IF($A496="",NA(),IF($C496="Strategy",2+$F496*0.023,NA()))</f>
      </c>
      <c r="K496">
        <f>IF($A496="",NA(),IF($C496="Deckbuilder",$B496,NA()))</f>
      </c>
      <c r="L496">
        <f>IF($A496="",NA(),IF($C496="Deckbuilder",3+$F496*0.023,NA()))</f>
      </c>
      <c r="M496">
        <f>IF($A496="",NA(),IF($C496="Traditional",$B496,NA()))</f>
      </c>
      <c r="N496">
        <f>IF($A496="",NA(),IF($C496="Traditional",4+$F496*0.023,NA()))</f>
      </c>
      <c r="O496">
        <f>IF($A496="","",$D496+ROW()/1000000)</f>
      </c>
      <c r="P496" t="str">
        <f>IF(OR($A496="",INDEX(games!$H:$H,ROW())=""),"",INDEX(games!$H:$H,ROW()))</f>
      </c>
      <c r="Q496">
        <f>IF(OR($A496="",$P496&lt;&gt;"Yes"),"",$D496+ROW()/1000000)</f>
      </c>
      <c r="T496">
        <f>IF($Y496="","",INDEX($B$2:$B$1500,$Y496))</f>
      </c>
      <c r="U496">
        <f>IF($Z496="","",INDEX($B$2:$B$1500,$Z496))</f>
      </c>
      <c r="V496">
        <f>IF(OR($T496="",$U496=""),"",$U496-$T496)</f>
      </c>
      <c r="W496" t="str">
        <f>IF(TRIM(INDEX(connections!$A:$A,ROW()))="","",TRIM(INDEX(connections!$A:$A,ROW())))</f>
      </c>
      <c r="X496" t="str">
        <f>IF($W496="","",TRIM(INDEX(connections!$B:$B,ROW())))</f>
      </c>
      <c r="Y496">
        <f>IF($W496="","",IFERROR(MATCH($W496,$A$2:$A$1500,0),""))</f>
      </c>
      <c r="Z496">
        <f>IF($X496="","",IFERROR(MATCH($X496,$A$2:$A$1500,0),""))</f>
      </c>
      <c r="AA496" t="str">
        <f>IF($Y496="","",INDEX($P$2:$P$1500,$Y496))</f>
      </c>
      <c r="AB496" t="str">
        <f>IF($Z496="","",INDEX($P$2:$P$1500,$Z496))</f>
      </c>
      <c r="AC496">
        <f>IF(AND($AA496="Yes",$AB496="Yes"),1,"")</f>
      </c>
      <c r="AD496">
        <f>IF(OR($Y496="",$Z496=""),"",IF(INDEX($C$2:$C$1500,$Y496)=INDEX($C$2:$C$1500,$Z496),0,1))</f>
      </c>
      <c r="AE496">
        <f>IF($AC496&lt;&gt;1,"",IF(AND(INDEX($AG$2:$AG$1500,$Y496)=1,INDEX($AG$2:$AG$1500,$Z496)=1),1,""))</f>
      </c>
      <c r="AG496">
        <f>IF($A496="","",COUNTIFS($W$2:$W$2500,$A496,$AB$2:$AB$2500,"Yes")+COUNTIFS($X$2:$X$2500,$A496,$AA$2:$AA$2500,"Yes"))</f>
      </c>
      <c r="AH496" t="str">
        <f>IF(OR($P496&lt;&gt;"Yes",N($AG496)=0),"",IF(AND($AG496=1,COUNTIFS($W$2:$W$2500,$A496,$AE$2:$AE$2500,1)+COUNTIFS($X$2:$X$2500,$A496,$AE$2:$AE$2500,1)&gt;0),"","Yes"))</f>
      </c>
      <c r="AI496">
        <f>IF($AH496="Yes",$AG496,"")</f>
      </c>
      <c r="AJ496">
        <f>IF($AI496="","",$AI496+ROW()/1000000)</f>
      </c>
      <c r="AK496">
        <f>IF(OR($A496="",$P496="Yes",N($AG496)=0),"",$AG496+ROW()/1000000)</f>
      </c>
      <c r="AL496" t="str">
        <f>IF($A496="","",INDEX(games!$J:$J,ROW())&amp;"")</f>
      </c>
    </row>
    <row r="497">
      <c r="A497" t="str">
        <f>IF(TRIM(INDEX(games!$A:$A,ROW()))="","",TRIM(INDEX(games!$A:$A,ROW())))</f>
      </c>
      <c r="B497">
        <f>IF(OR($A497="",INDEX(games!$B:$B,ROW())=""),"",INDEX(games!$B:$B,ROW()))</f>
      </c>
      <c r="C497" t="str">
        <f>IF(OR($A497="",INDEX(games!$C:$C,ROW())=""),"",INDEX(games!$C:$C,ROW()))</f>
      </c>
      <c r="D497">
        <f>IF($A497="","",COUNTIF($W$2:$W$2500,$A497)+COUNTIF($X$2:$X$2500,$A497))</f>
      </c>
      <c r="E497">
        <f>IF($A497="","",IFERROR(MATCH($C497,$R$2:$R$5,0),0))</f>
      </c>
      <c r="F497">
        <f>IF($A497="","",MOD(ROW(),34))</f>
      </c>
      <c r="G497">
        <f>IF($A497="",NA(),IF($C497="Action",$B497,NA()))</f>
      </c>
      <c r="H497">
        <f>IF($A497="",NA(),IF($C497="Action",1+$F497*0.023,NA()))</f>
      </c>
      <c r="I497">
        <f>IF($A497="",NA(),IF($C497="Strategy",$B497,NA()))</f>
      </c>
      <c r="J497">
        <f>IF($A497="",NA(),IF($C497="Strategy",2+$F497*0.023,NA()))</f>
      </c>
      <c r="K497">
        <f>IF($A497="",NA(),IF($C497="Deckbuilder",$B497,NA()))</f>
      </c>
      <c r="L497">
        <f>IF($A497="",NA(),IF($C497="Deckbuilder",3+$F497*0.023,NA()))</f>
      </c>
      <c r="M497">
        <f>IF($A497="",NA(),IF($C497="Traditional",$B497,NA()))</f>
      </c>
      <c r="N497">
        <f>IF($A497="",NA(),IF($C497="Traditional",4+$F497*0.023,NA()))</f>
      </c>
      <c r="O497">
        <f>IF($A497="","",$D497+ROW()/1000000)</f>
      </c>
      <c r="P497" t="str">
        <f>IF(OR($A497="",INDEX(games!$H:$H,ROW())=""),"",INDEX(games!$H:$H,ROW()))</f>
      </c>
      <c r="Q497">
        <f>IF(OR($A497="",$P497&lt;&gt;"Yes"),"",$D497+ROW()/1000000)</f>
      </c>
      <c r="T497">
        <f>IF($Y497="","",INDEX($B$2:$B$1500,$Y497))</f>
      </c>
      <c r="U497">
        <f>IF($Z497="","",INDEX($B$2:$B$1500,$Z497))</f>
      </c>
      <c r="V497">
        <f>IF(OR($T497="",$U497=""),"",$U497-$T497)</f>
      </c>
      <c r="W497" t="str">
        <f>IF(TRIM(INDEX(connections!$A:$A,ROW()))="","",TRIM(INDEX(connections!$A:$A,ROW())))</f>
      </c>
      <c r="X497" t="str">
        <f>IF($W497="","",TRIM(INDEX(connections!$B:$B,ROW())))</f>
      </c>
      <c r="Y497">
        <f>IF($W497="","",IFERROR(MATCH($W497,$A$2:$A$1500,0),""))</f>
      </c>
      <c r="Z497">
        <f>IF($X497="","",IFERROR(MATCH($X497,$A$2:$A$1500,0),""))</f>
      </c>
      <c r="AA497" t="str">
        <f>IF($Y497="","",INDEX($P$2:$P$1500,$Y497))</f>
      </c>
      <c r="AB497" t="str">
        <f>IF($Z497="","",INDEX($P$2:$P$1500,$Z497))</f>
      </c>
      <c r="AC497">
        <f>IF(AND($AA497="Yes",$AB497="Yes"),1,"")</f>
      </c>
      <c r="AD497">
        <f>IF(OR($Y497="",$Z497=""),"",IF(INDEX($C$2:$C$1500,$Y497)=INDEX($C$2:$C$1500,$Z497),0,1))</f>
      </c>
      <c r="AE497">
        <f>IF($AC497&lt;&gt;1,"",IF(AND(INDEX($AG$2:$AG$1500,$Y497)=1,INDEX($AG$2:$AG$1500,$Z497)=1),1,""))</f>
      </c>
      <c r="AG497">
        <f>IF($A497="","",COUNTIFS($W$2:$W$2500,$A497,$AB$2:$AB$2500,"Yes")+COUNTIFS($X$2:$X$2500,$A497,$AA$2:$AA$2500,"Yes"))</f>
      </c>
      <c r="AH497" t="str">
        <f>IF(OR($P497&lt;&gt;"Yes",N($AG497)=0),"",IF(AND($AG497=1,COUNTIFS($W$2:$W$2500,$A497,$AE$2:$AE$2500,1)+COUNTIFS($X$2:$X$2500,$A497,$AE$2:$AE$2500,1)&gt;0),"","Yes"))</f>
      </c>
      <c r="AI497">
        <f>IF($AH497="Yes",$AG497,"")</f>
      </c>
      <c r="AJ497">
        <f>IF($AI497="","",$AI497+ROW()/1000000)</f>
      </c>
      <c r="AK497">
        <f>IF(OR($A497="",$P497="Yes",N($AG497)=0),"",$AG497+ROW()/1000000)</f>
      </c>
      <c r="AL497" t="str">
        <f>IF($A497="","",INDEX(games!$J:$J,ROW())&amp;"")</f>
      </c>
    </row>
    <row r="498">
      <c r="A498" t="str">
        <f>IF(TRIM(INDEX(games!$A:$A,ROW()))="","",TRIM(INDEX(games!$A:$A,ROW())))</f>
      </c>
      <c r="B498">
        <f>IF(OR($A498="",INDEX(games!$B:$B,ROW())=""),"",INDEX(games!$B:$B,ROW()))</f>
      </c>
      <c r="C498" t="str">
        <f>IF(OR($A498="",INDEX(games!$C:$C,ROW())=""),"",INDEX(games!$C:$C,ROW()))</f>
      </c>
      <c r="D498">
        <f>IF($A498="","",COUNTIF($W$2:$W$2500,$A498)+COUNTIF($X$2:$X$2500,$A498))</f>
      </c>
      <c r="E498">
        <f>IF($A498="","",IFERROR(MATCH($C498,$R$2:$R$5,0),0))</f>
      </c>
      <c r="F498">
        <f>IF($A498="","",MOD(ROW(),34))</f>
      </c>
      <c r="G498">
        <f>IF($A498="",NA(),IF($C498="Action",$B498,NA()))</f>
      </c>
      <c r="H498">
        <f>IF($A498="",NA(),IF($C498="Action",1+$F498*0.023,NA()))</f>
      </c>
      <c r="I498">
        <f>IF($A498="",NA(),IF($C498="Strategy",$B498,NA()))</f>
      </c>
      <c r="J498">
        <f>IF($A498="",NA(),IF($C498="Strategy",2+$F498*0.023,NA()))</f>
      </c>
      <c r="K498">
        <f>IF($A498="",NA(),IF($C498="Deckbuilder",$B498,NA()))</f>
      </c>
      <c r="L498">
        <f>IF($A498="",NA(),IF($C498="Deckbuilder",3+$F498*0.023,NA()))</f>
      </c>
      <c r="M498">
        <f>IF($A498="",NA(),IF($C498="Traditional",$B498,NA()))</f>
      </c>
      <c r="N498">
        <f>IF($A498="",NA(),IF($C498="Traditional",4+$F498*0.023,NA()))</f>
      </c>
      <c r="O498">
        <f>IF($A498="","",$D498+ROW()/1000000)</f>
      </c>
      <c r="P498" t="str">
        <f>IF(OR($A498="",INDEX(games!$H:$H,ROW())=""),"",INDEX(games!$H:$H,ROW()))</f>
      </c>
      <c r="Q498">
        <f>IF(OR($A498="",$P498&lt;&gt;"Yes"),"",$D498+ROW()/1000000)</f>
      </c>
      <c r="T498">
        <f>IF($Y498="","",INDEX($B$2:$B$1500,$Y498))</f>
      </c>
      <c r="U498">
        <f>IF($Z498="","",INDEX($B$2:$B$1500,$Z498))</f>
      </c>
      <c r="V498">
        <f>IF(OR($T498="",$U498=""),"",$U498-$T498)</f>
      </c>
      <c r="W498" t="str">
        <f>IF(TRIM(INDEX(connections!$A:$A,ROW()))="","",TRIM(INDEX(connections!$A:$A,ROW())))</f>
      </c>
      <c r="X498" t="str">
        <f>IF($W498="","",TRIM(INDEX(connections!$B:$B,ROW())))</f>
      </c>
      <c r="Y498">
        <f>IF($W498="","",IFERROR(MATCH($W498,$A$2:$A$1500,0),""))</f>
      </c>
      <c r="Z498">
        <f>IF($X498="","",IFERROR(MATCH($X498,$A$2:$A$1500,0),""))</f>
      </c>
      <c r="AA498" t="str">
        <f>IF($Y498="","",INDEX($P$2:$P$1500,$Y498))</f>
      </c>
      <c r="AB498" t="str">
        <f>IF($Z498="","",INDEX($P$2:$P$1500,$Z498))</f>
      </c>
      <c r="AC498">
        <f>IF(AND($AA498="Yes",$AB498="Yes"),1,"")</f>
      </c>
      <c r="AD498">
        <f>IF(OR($Y498="",$Z498=""),"",IF(INDEX($C$2:$C$1500,$Y498)=INDEX($C$2:$C$1500,$Z498),0,1))</f>
      </c>
      <c r="AE498">
        <f>IF($AC498&lt;&gt;1,"",IF(AND(INDEX($AG$2:$AG$1500,$Y498)=1,INDEX($AG$2:$AG$1500,$Z498)=1),1,""))</f>
      </c>
      <c r="AG498">
        <f>IF($A498="","",COUNTIFS($W$2:$W$2500,$A498,$AB$2:$AB$2500,"Yes")+COUNTIFS($X$2:$X$2500,$A498,$AA$2:$AA$2500,"Yes"))</f>
      </c>
      <c r="AH498" t="str">
        <f>IF(OR($P498&lt;&gt;"Yes",N($AG498)=0),"",IF(AND($AG498=1,COUNTIFS($W$2:$W$2500,$A498,$AE$2:$AE$2500,1)+COUNTIFS($X$2:$X$2500,$A498,$AE$2:$AE$2500,1)&gt;0),"","Yes"))</f>
      </c>
      <c r="AI498">
        <f>IF($AH498="Yes",$AG498,"")</f>
      </c>
      <c r="AJ498">
        <f>IF($AI498="","",$AI498+ROW()/1000000)</f>
      </c>
      <c r="AK498">
        <f>IF(OR($A498="",$P498="Yes",N($AG498)=0),"",$AG498+ROW()/1000000)</f>
      </c>
      <c r="AL498" t="str">
        <f>IF($A498="","",INDEX(games!$J:$J,ROW())&amp;"")</f>
      </c>
    </row>
    <row r="499">
      <c r="A499" t="str">
        <f>IF(TRIM(INDEX(games!$A:$A,ROW()))="","",TRIM(INDEX(games!$A:$A,ROW())))</f>
      </c>
      <c r="B499">
        <f>IF(OR($A499="",INDEX(games!$B:$B,ROW())=""),"",INDEX(games!$B:$B,ROW()))</f>
      </c>
      <c r="C499" t="str">
        <f>IF(OR($A499="",INDEX(games!$C:$C,ROW())=""),"",INDEX(games!$C:$C,ROW()))</f>
      </c>
      <c r="D499">
        <f>IF($A499="","",COUNTIF($W$2:$W$2500,$A499)+COUNTIF($X$2:$X$2500,$A499))</f>
      </c>
      <c r="E499">
        <f>IF($A499="","",IFERROR(MATCH($C499,$R$2:$R$5,0),0))</f>
      </c>
      <c r="F499">
        <f>IF($A499="","",MOD(ROW(),34))</f>
      </c>
      <c r="G499">
        <f>IF($A499="",NA(),IF($C499="Action",$B499,NA()))</f>
      </c>
      <c r="H499">
        <f>IF($A499="",NA(),IF($C499="Action",1+$F499*0.023,NA()))</f>
      </c>
      <c r="I499">
        <f>IF($A499="",NA(),IF($C499="Strategy",$B499,NA()))</f>
      </c>
      <c r="J499">
        <f>IF($A499="",NA(),IF($C499="Strategy",2+$F499*0.023,NA()))</f>
      </c>
      <c r="K499">
        <f>IF($A499="",NA(),IF($C499="Deckbuilder",$B499,NA()))</f>
      </c>
      <c r="L499">
        <f>IF($A499="",NA(),IF($C499="Deckbuilder",3+$F499*0.023,NA()))</f>
      </c>
      <c r="M499">
        <f>IF($A499="",NA(),IF($C499="Traditional",$B499,NA()))</f>
      </c>
      <c r="N499">
        <f>IF($A499="",NA(),IF($C499="Traditional",4+$F499*0.023,NA()))</f>
      </c>
      <c r="O499">
        <f>IF($A499="","",$D499+ROW()/1000000)</f>
      </c>
      <c r="P499" t="str">
        <f>IF(OR($A499="",INDEX(games!$H:$H,ROW())=""),"",INDEX(games!$H:$H,ROW()))</f>
      </c>
      <c r="Q499">
        <f>IF(OR($A499="",$P499&lt;&gt;"Yes"),"",$D499+ROW()/1000000)</f>
      </c>
      <c r="T499">
        <f>IF($Y499="","",INDEX($B$2:$B$1500,$Y499))</f>
      </c>
      <c r="U499">
        <f>IF($Z499="","",INDEX($B$2:$B$1500,$Z499))</f>
      </c>
      <c r="V499">
        <f>IF(OR($T499="",$U499=""),"",$U499-$T499)</f>
      </c>
      <c r="W499" t="str">
        <f>IF(TRIM(INDEX(connections!$A:$A,ROW()))="","",TRIM(INDEX(connections!$A:$A,ROW())))</f>
      </c>
      <c r="X499" t="str">
        <f>IF($W499="","",TRIM(INDEX(connections!$B:$B,ROW())))</f>
      </c>
      <c r="Y499">
        <f>IF($W499="","",IFERROR(MATCH($W499,$A$2:$A$1500,0),""))</f>
      </c>
      <c r="Z499">
        <f>IF($X499="","",IFERROR(MATCH($X499,$A$2:$A$1500,0),""))</f>
      </c>
      <c r="AA499" t="str">
        <f>IF($Y499="","",INDEX($P$2:$P$1500,$Y499))</f>
      </c>
      <c r="AB499" t="str">
        <f>IF($Z499="","",INDEX($P$2:$P$1500,$Z499))</f>
      </c>
      <c r="AC499">
        <f>IF(AND($AA499="Yes",$AB499="Yes"),1,"")</f>
      </c>
      <c r="AD499">
        <f>IF(OR($Y499="",$Z499=""),"",IF(INDEX($C$2:$C$1500,$Y499)=INDEX($C$2:$C$1500,$Z499),0,1))</f>
      </c>
      <c r="AE499">
        <f>IF($AC499&lt;&gt;1,"",IF(AND(INDEX($AG$2:$AG$1500,$Y499)=1,INDEX($AG$2:$AG$1500,$Z499)=1),1,""))</f>
      </c>
      <c r="AG499">
        <f>IF($A499="","",COUNTIFS($W$2:$W$2500,$A499,$AB$2:$AB$2500,"Yes")+COUNTIFS($X$2:$X$2500,$A499,$AA$2:$AA$2500,"Yes"))</f>
      </c>
      <c r="AH499" t="str">
        <f>IF(OR($P499&lt;&gt;"Yes",N($AG499)=0),"",IF(AND($AG499=1,COUNTIFS($W$2:$W$2500,$A499,$AE$2:$AE$2500,1)+COUNTIFS($X$2:$X$2500,$A499,$AE$2:$AE$2500,1)&gt;0),"","Yes"))</f>
      </c>
      <c r="AI499">
        <f>IF($AH499="Yes",$AG499,"")</f>
      </c>
      <c r="AJ499">
        <f>IF($AI499="","",$AI499+ROW()/1000000)</f>
      </c>
      <c r="AK499">
        <f>IF(OR($A499="",$P499="Yes",N($AG499)=0),"",$AG499+ROW()/1000000)</f>
      </c>
      <c r="AL499" t="str">
        <f>IF($A499="","",INDEX(games!$J:$J,ROW())&amp;"")</f>
      </c>
    </row>
    <row r="500">
      <c r="A500" t="str">
        <f>IF(TRIM(INDEX(games!$A:$A,ROW()))="","",TRIM(INDEX(games!$A:$A,ROW())))</f>
      </c>
      <c r="B500">
        <f>IF(OR($A500="",INDEX(games!$B:$B,ROW())=""),"",INDEX(games!$B:$B,ROW()))</f>
      </c>
      <c r="C500" t="str">
        <f>IF(OR($A500="",INDEX(games!$C:$C,ROW())=""),"",INDEX(games!$C:$C,ROW()))</f>
      </c>
      <c r="D500">
        <f>IF($A500="","",COUNTIF($W$2:$W$2500,$A500)+COUNTIF($X$2:$X$2500,$A500))</f>
      </c>
      <c r="E500">
        <f>IF($A500="","",IFERROR(MATCH($C500,$R$2:$R$5,0),0))</f>
      </c>
      <c r="F500">
        <f>IF($A500="","",MOD(ROW(),34))</f>
      </c>
      <c r="G500">
        <f>IF($A500="",NA(),IF($C500="Action",$B500,NA()))</f>
      </c>
      <c r="H500">
        <f>IF($A500="",NA(),IF($C500="Action",1+$F500*0.023,NA()))</f>
      </c>
      <c r="I500">
        <f>IF($A500="",NA(),IF($C500="Strategy",$B500,NA()))</f>
      </c>
      <c r="J500">
        <f>IF($A500="",NA(),IF($C500="Strategy",2+$F500*0.023,NA()))</f>
      </c>
      <c r="K500">
        <f>IF($A500="",NA(),IF($C500="Deckbuilder",$B500,NA()))</f>
      </c>
      <c r="L500">
        <f>IF($A500="",NA(),IF($C500="Deckbuilder",3+$F500*0.023,NA()))</f>
      </c>
      <c r="M500">
        <f>IF($A500="",NA(),IF($C500="Traditional",$B500,NA()))</f>
      </c>
      <c r="N500">
        <f>IF($A500="",NA(),IF($C500="Traditional",4+$F500*0.023,NA()))</f>
      </c>
      <c r="O500">
        <f>IF($A500="","",$D500+ROW()/1000000)</f>
      </c>
      <c r="P500" t="str">
        <f>IF(OR($A500="",INDEX(games!$H:$H,ROW())=""),"",INDEX(games!$H:$H,ROW()))</f>
      </c>
      <c r="Q500">
        <f>IF(OR($A500="",$P500&lt;&gt;"Yes"),"",$D500+ROW()/1000000)</f>
      </c>
      <c r="T500">
        <f>IF($Y500="","",INDEX($B$2:$B$1500,$Y500))</f>
      </c>
      <c r="U500">
        <f>IF($Z500="","",INDEX($B$2:$B$1500,$Z500))</f>
      </c>
      <c r="V500">
        <f>IF(OR($T500="",$U500=""),"",$U500-$T500)</f>
      </c>
      <c r="W500" t="str">
        <f>IF(TRIM(INDEX(connections!$A:$A,ROW()))="","",TRIM(INDEX(connections!$A:$A,ROW())))</f>
      </c>
      <c r="X500" t="str">
        <f>IF($W500="","",TRIM(INDEX(connections!$B:$B,ROW())))</f>
      </c>
      <c r="Y500">
        <f>IF($W500="","",IFERROR(MATCH($W500,$A$2:$A$1500,0),""))</f>
      </c>
      <c r="Z500">
        <f>IF($X500="","",IFERROR(MATCH($X500,$A$2:$A$1500,0),""))</f>
      </c>
      <c r="AA500" t="str">
        <f>IF($Y500="","",INDEX($P$2:$P$1500,$Y500))</f>
      </c>
      <c r="AB500" t="str">
        <f>IF($Z500="","",INDEX($P$2:$P$1500,$Z500))</f>
      </c>
      <c r="AC500">
        <f>IF(AND($AA500="Yes",$AB500="Yes"),1,"")</f>
      </c>
      <c r="AD500">
        <f>IF(OR($Y500="",$Z500=""),"",IF(INDEX($C$2:$C$1500,$Y500)=INDEX($C$2:$C$1500,$Z500),0,1))</f>
      </c>
      <c r="AE500">
        <f>IF($AC500&lt;&gt;1,"",IF(AND(INDEX($AG$2:$AG$1500,$Y500)=1,INDEX($AG$2:$AG$1500,$Z500)=1),1,""))</f>
      </c>
      <c r="AG500">
        <f>IF($A500="","",COUNTIFS($W$2:$W$2500,$A500,$AB$2:$AB$2500,"Yes")+COUNTIFS($X$2:$X$2500,$A500,$AA$2:$AA$2500,"Yes"))</f>
      </c>
      <c r="AH500" t="str">
        <f>IF(OR($P500&lt;&gt;"Yes",N($AG500)=0),"",IF(AND($AG500=1,COUNTIFS($W$2:$W$2500,$A500,$AE$2:$AE$2500,1)+COUNTIFS($X$2:$X$2500,$A500,$AE$2:$AE$2500,1)&gt;0),"","Yes"))</f>
      </c>
      <c r="AI500">
        <f>IF($AH500="Yes",$AG500,"")</f>
      </c>
      <c r="AJ500">
        <f>IF($AI500="","",$AI500+ROW()/1000000)</f>
      </c>
      <c r="AK500">
        <f>IF(OR($A500="",$P500="Yes",N($AG500)=0),"",$AG500+ROW()/1000000)</f>
      </c>
      <c r="AL500" t="str">
        <f>IF($A500="","",INDEX(games!$J:$J,ROW())&amp;"")</f>
      </c>
    </row>
    <row r="501">
      <c r="A501" t="str">
        <f>IF(TRIM(INDEX(games!$A:$A,ROW()))="","",TRIM(INDEX(games!$A:$A,ROW())))</f>
      </c>
      <c r="B501">
        <f>IF(OR($A501="",INDEX(games!$B:$B,ROW())=""),"",INDEX(games!$B:$B,ROW()))</f>
      </c>
      <c r="C501" t="str">
        <f>IF(OR($A501="",INDEX(games!$C:$C,ROW())=""),"",INDEX(games!$C:$C,ROW()))</f>
      </c>
      <c r="D501">
        <f>IF($A501="","",COUNTIF($W$2:$W$2500,$A501)+COUNTIF($X$2:$X$2500,$A501))</f>
      </c>
      <c r="E501">
        <f>IF($A501="","",IFERROR(MATCH($C501,$R$2:$R$5,0),0))</f>
      </c>
      <c r="F501">
        <f>IF($A501="","",MOD(ROW(),34))</f>
      </c>
      <c r="G501">
        <f>IF($A501="",NA(),IF($C501="Action",$B501,NA()))</f>
      </c>
      <c r="H501">
        <f>IF($A501="",NA(),IF($C501="Action",1+$F501*0.023,NA()))</f>
      </c>
      <c r="I501">
        <f>IF($A501="",NA(),IF($C501="Strategy",$B501,NA()))</f>
      </c>
      <c r="J501">
        <f>IF($A501="",NA(),IF($C501="Strategy",2+$F501*0.023,NA()))</f>
      </c>
      <c r="K501">
        <f>IF($A501="",NA(),IF($C501="Deckbuilder",$B501,NA()))</f>
      </c>
      <c r="L501">
        <f>IF($A501="",NA(),IF($C501="Deckbuilder",3+$F501*0.023,NA()))</f>
      </c>
      <c r="M501">
        <f>IF($A501="",NA(),IF($C501="Traditional",$B501,NA()))</f>
      </c>
      <c r="N501">
        <f>IF($A501="",NA(),IF($C501="Traditional",4+$F501*0.023,NA()))</f>
      </c>
      <c r="O501">
        <f>IF($A501="","",$D501+ROW()/1000000)</f>
      </c>
      <c r="P501" t="str">
        <f>IF(OR($A501="",INDEX(games!$H:$H,ROW())=""),"",INDEX(games!$H:$H,ROW()))</f>
      </c>
      <c r="Q501">
        <f>IF(OR($A501="",$P501&lt;&gt;"Yes"),"",$D501+ROW()/1000000)</f>
      </c>
      <c r="T501">
        <f>IF($Y501="","",INDEX($B$2:$B$1500,$Y501))</f>
      </c>
      <c r="U501">
        <f>IF($Z501="","",INDEX($B$2:$B$1500,$Z501))</f>
      </c>
      <c r="V501">
        <f>IF(OR($T501="",$U501=""),"",$U501-$T501)</f>
      </c>
      <c r="W501" t="str">
        <f>IF(TRIM(INDEX(connections!$A:$A,ROW()))="","",TRIM(INDEX(connections!$A:$A,ROW())))</f>
      </c>
      <c r="X501" t="str">
        <f>IF($W501="","",TRIM(INDEX(connections!$B:$B,ROW())))</f>
      </c>
      <c r="Y501">
        <f>IF($W501="","",IFERROR(MATCH($W501,$A$2:$A$1500,0),""))</f>
      </c>
      <c r="Z501">
        <f>IF($X501="","",IFERROR(MATCH($X501,$A$2:$A$1500,0),""))</f>
      </c>
      <c r="AA501" t="str">
        <f>IF($Y501="","",INDEX($P$2:$P$1500,$Y501))</f>
      </c>
      <c r="AB501" t="str">
        <f>IF($Z501="","",INDEX($P$2:$P$1500,$Z501))</f>
      </c>
      <c r="AC501">
        <f>IF(AND($AA501="Yes",$AB501="Yes"),1,"")</f>
      </c>
      <c r="AD501">
        <f>IF(OR($Y501="",$Z501=""),"",IF(INDEX($C$2:$C$1500,$Y501)=INDEX($C$2:$C$1500,$Z501),0,1))</f>
      </c>
      <c r="AE501">
        <f>IF($AC501&lt;&gt;1,"",IF(AND(INDEX($AG$2:$AG$1500,$Y501)=1,INDEX($AG$2:$AG$1500,$Z501)=1),1,""))</f>
      </c>
      <c r="AG501">
        <f>IF($A501="","",COUNTIFS($W$2:$W$2500,$A501,$AB$2:$AB$2500,"Yes")+COUNTIFS($X$2:$X$2500,$A501,$AA$2:$AA$2500,"Yes"))</f>
      </c>
      <c r="AH501" t="str">
        <f>IF(OR($P501&lt;&gt;"Yes",N($AG501)=0),"",IF(AND($AG501=1,COUNTIFS($W$2:$W$2500,$A501,$AE$2:$AE$2500,1)+COUNTIFS($X$2:$X$2500,$A501,$AE$2:$AE$2500,1)&gt;0),"","Yes"))</f>
      </c>
      <c r="AI501">
        <f>IF($AH501="Yes",$AG501,"")</f>
      </c>
      <c r="AJ501">
        <f>IF($AI501="","",$AI501+ROW()/1000000)</f>
      </c>
      <c r="AK501">
        <f>IF(OR($A501="",$P501="Yes",N($AG501)=0),"",$AG501+ROW()/1000000)</f>
      </c>
      <c r="AL501" t="str">
        <f>IF($A501="","",INDEX(games!$J:$J,ROW())&amp;"")</f>
      </c>
    </row>
    <row r="502">
      <c r="A502" t="str">
        <f>IF(TRIM(INDEX(games!$A:$A,ROW()))="","",TRIM(INDEX(games!$A:$A,ROW())))</f>
      </c>
      <c r="B502">
        <f>IF(OR($A502="",INDEX(games!$B:$B,ROW())=""),"",INDEX(games!$B:$B,ROW()))</f>
      </c>
      <c r="C502" t="str">
        <f>IF(OR($A502="",INDEX(games!$C:$C,ROW())=""),"",INDEX(games!$C:$C,ROW()))</f>
      </c>
      <c r="D502">
        <f>IF($A502="","",COUNTIF($W$2:$W$2500,$A502)+COUNTIF($X$2:$X$2500,$A502))</f>
      </c>
      <c r="E502">
        <f>IF($A502="","",IFERROR(MATCH($C502,$R$2:$R$5,0),0))</f>
      </c>
      <c r="F502">
        <f>IF($A502="","",MOD(ROW(),34))</f>
      </c>
      <c r="G502">
        <f>IF($A502="",NA(),IF($C502="Action",$B502,NA()))</f>
      </c>
      <c r="H502">
        <f>IF($A502="",NA(),IF($C502="Action",1+$F502*0.023,NA()))</f>
      </c>
      <c r="I502">
        <f>IF($A502="",NA(),IF($C502="Strategy",$B502,NA()))</f>
      </c>
      <c r="J502">
        <f>IF($A502="",NA(),IF($C502="Strategy",2+$F502*0.023,NA()))</f>
      </c>
      <c r="K502">
        <f>IF($A502="",NA(),IF($C502="Deckbuilder",$B502,NA()))</f>
      </c>
      <c r="L502">
        <f>IF($A502="",NA(),IF($C502="Deckbuilder",3+$F502*0.023,NA()))</f>
      </c>
      <c r="M502">
        <f>IF($A502="",NA(),IF($C502="Traditional",$B502,NA()))</f>
      </c>
      <c r="N502">
        <f>IF($A502="",NA(),IF($C502="Traditional",4+$F502*0.023,NA()))</f>
      </c>
      <c r="O502">
        <f>IF($A502="","",$D502+ROW()/1000000)</f>
      </c>
      <c r="P502" t="str">
        <f>IF(OR($A502="",INDEX(games!$H:$H,ROW())=""),"",INDEX(games!$H:$H,ROW()))</f>
      </c>
      <c r="Q502">
        <f>IF(OR($A502="",$P502&lt;&gt;"Yes"),"",$D502+ROW()/1000000)</f>
      </c>
      <c r="T502">
        <f>IF($Y502="","",INDEX($B$2:$B$1500,$Y502))</f>
      </c>
      <c r="U502">
        <f>IF($Z502="","",INDEX($B$2:$B$1500,$Z502))</f>
      </c>
      <c r="V502">
        <f>IF(OR($T502="",$U502=""),"",$U502-$T502)</f>
      </c>
      <c r="W502" t="str">
        <f>IF(TRIM(INDEX(connections!$A:$A,ROW()))="","",TRIM(INDEX(connections!$A:$A,ROW())))</f>
      </c>
      <c r="X502" t="str">
        <f>IF($W502="","",TRIM(INDEX(connections!$B:$B,ROW())))</f>
      </c>
      <c r="Y502">
        <f>IF($W502="","",IFERROR(MATCH($W502,$A$2:$A$1500,0),""))</f>
      </c>
      <c r="Z502">
        <f>IF($X502="","",IFERROR(MATCH($X502,$A$2:$A$1500,0),""))</f>
      </c>
      <c r="AA502" t="str">
        <f>IF($Y502="","",INDEX($P$2:$P$1500,$Y502))</f>
      </c>
      <c r="AB502" t="str">
        <f>IF($Z502="","",INDEX($P$2:$P$1500,$Z502))</f>
      </c>
      <c r="AC502">
        <f>IF(AND($AA502="Yes",$AB502="Yes"),1,"")</f>
      </c>
      <c r="AD502">
        <f>IF(OR($Y502="",$Z502=""),"",IF(INDEX($C$2:$C$1500,$Y502)=INDEX($C$2:$C$1500,$Z502),0,1))</f>
      </c>
      <c r="AE502">
        <f>IF($AC502&lt;&gt;1,"",IF(AND(INDEX($AG$2:$AG$1500,$Y502)=1,INDEX($AG$2:$AG$1500,$Z502)=1),1,""))</f>
      </c>
      <c r="AG502">
        <f>IF($A502="","",COUNTIFS($W$2:$W$2500,$A502,$AB$2:$AB$2500,"Yes")+COUNTIFS($X$2:$X$2500,$A502,$AA$2:$AA$2500,"Yes"))</f>
      </c>
      <c r="AH502" t="str">
        <f>IF(OR($P502&lt;&gt;"Yes",N($AG502)=0),"",IF(AND($AG502=1,COUNTIFS($W$2:$W$2500,$A502,$AE$2:$AE$2500,1)+COUNTIFS($X$2:$X$2500,$A502,$AE$2:$AE$2500,1)&gt;0),"","Yes"))</f>
      </c>
      <c r="AI502">
        <f>IF($AH502="Yes",$AG502,"")</f>
      </c>
      <c r="AJ502">
        <f>IF($AI502="","",$AI502+ROW()/1000000)</f>
      </c>
      <c r="AK502">
        <f>IF(OR($A502="",$P502="Yes",N($AG502)=0),"",$AG502+ROW()/1000000)</f>
      </c>
      <c r="AL502" t="str">
        <f>IF($A502="","",INDEX(games!$J:$J,ROW())&amp;"")</f>
      </c>
    </row>
    <row r="503">
      <c r="A503" t="str">
        <f>IF(TRIM(INDEX(games!$A:$A,ROW()))="","",TRIM(INDEX(games!$A:$A,ROW())))</f>
      </c>
      <c r="B503">
        <f>IF(OR($A503="",INDEX(games!$B:$B,ROW())=""),"",INDEX(games!$B:$B,ROW()))</f>
      </c>
      <c r="C503" t="str">
        <f>IF(OR($A503="",INDEX(games!$C:$C,ROW())=""),"",INDEX(games!$C:$C,ROW()))</f>
      </c>
      <c r="D503">
        <f>IF($A503="","",COUNTIF($W$2:$W$2500,$A503)+COUNTIF($X$2:$X$2500,$A503))</f>
      </c>
      <c r="E503">
        <f>IF($A503="","",IFERROR(MATCH($C503,$R$2:$R$5,0),0))</f>
      </c>
      <c r="F503">
        <f>IF($A503="","",MOD(ROW(),34))</f>
      </c>
      <c r="G503">
        <f>IF($A503="",NA(),IF($C503="Action",$B503,NA()))</f>
      </c>
      <c r="H503">
        <f>IF($A503="",NA(),IF($C503="Action",1+$F503*0.023,NA()))</f>
      </c>
      <c r="I503">
        <f>IF($A503="",NA(),IF($C503="Strategy",$B503,NA()))</f>
      </c>
      <c r="J503">
        <f>IF($A503="",NA(),IF($C503="Strategy",2+$F503*0.023,NA()))</f>
      </c>
      <c r="K503">
        <f>IF($A503="",NA(),IF($C503="Deckbuilder",$B503,NA()))</f>
      </c>
      <c r="L503">
        <f>IF($A503="",NA(),IF($C503="Deckbuilder",3+$F503*0.023,NA()))</f>
      </c>
      <c r="M503">
        <f>IF($A503="",NA(),IF($C503="Traditional",$B503,NA()))</f>
      </c>
      <c r="N503">
        <f>IF($A503="",NA(),IF($C503="Traditional",4+$F503*0.023,NA()))</f>
      </c>
      <c r="O503">
        <f>IF($A503="","",$D503+ROW()/1000000)</f>
      </c>
      <c r="P503" t="str">
        <f>IF(OR($A503="",INDEX(games!$H:$H,ROW())=""),"",INDEX(games!$H:$H,ROW()))</f>
      </c>
      <c r="Q503">
        <f>IF(OR($A503="",$P503&lt;&gt;"Yes"),"",$D503+ROW()/1000000)</f>
      </c>
      <c r="T503">
        <f>IF($Y503="","",INDEX($B$2:$B$1500,$Y503))</f>
      </c>
      <c r="U503">
        <f>IF($Z503="","",INDEX($B$2:$B$1500,$Z503))</f>
      </c>
      <c r="V503">
        <f>IF(OR($T503="",$U503=""),"",$U503-$T503)</f>
      </c>
      <c r="W503" t="str">
        <f>IF(TRIM(INDEX(connections!$A:$A,ROW()))="","",TRIM(INDEX(connections!$A:$A,ROW())))</f>
      </c>
      <c r="X503" t="str">
        <f>IF($W503="","",TRIM(INDEX(connections!$B:$B,ROW())))</f>
      </c>
      <c r="Y503">
        <f>IF($W503="","",IFERROR(MATCH($W503,$A$2:$A$1500,0),""))</f>
      </c>
      <c r="Z503">
        <f>IF($X503="","",IFERROR(MATCH($X503,$A$2:$A$1500,0),""))</f>
      </c>
      <c r="AA503" t="str">
        <f>IF($Y503="","",INDEX($P$2:$P$1500,$Y503))</f>
      </c>
      <c r="AB503" t="str">
        <f>IF($Z503="","",INDEX($P$2:$P$1500,$Z503))</f>
      </c>
      <c r="AC503">
        <f>IF(AND($AA503="Yes",$AB503="Yes"),1,"")</f>
      </c>
      <c r="AD503">
        <f>IF(OR($Y503="",$Z503=""),"",IF(INDEX($C$2:$C$1500,$Y503)=INDEX($C$2:$C$1500,$Z503),0,1))</f>
      </c>
      <c r="AE503">
        <f>IF($AC503&lt;&gt;1,"",IF(AND(INDEX($AG$2:$AG$1500,$Y503)=1,INDEX($AG$2:$AG$1500,$Z503)=1),1,""))</f>
      </c>
      <c r="AG503">
        <f>IF($A503="","",COUNTIFS($W$2:$W$2500,$A503,$AB$2:$AB$2500,"Yes")+COUNTIFS($X$2:$X$2500,$A503,$AA$2:$AA$2500,"Yes"))</f>
      </c>
      <c r="AH503" t="str">
        <f>IF(OR($P503&lt;&gt;"Yes",N($AG503)=0),"",IF(AND($AG503=1,COUNTIFS($W$2:$W$2500,$A503,$AE$2:$AE$2500,1)+COUNTIFS($X$2:$X$2500,$A503,$AE$2:$AE$2500,1)&gt;0),"","Yes"))</f>
      </c>
      <c r="AI503">
        <f>IF($AH503="Yes",$AG503,"")</f>
      </c>
      <c r="AJ503">
        <f>IF($AI503="","",$AI503+ROW()/1000000)</f>
      </c>
      <c r="AK503">
        <f>IF(OR($A503="",$P503="Yes",N($AG503)=0),"",$AG503+ROW()/1000000)</f>
      </c>
      <c r="AL503" t="str">
        <f>IF($A503="","",INDEX(games!$J:$J,ROW())&amp;"")</f>
      </c>
    </row>
    <row r="504">
      <c r="A504" t="str">
        <f>IF(TRIM(INDEX(games!$A:$A,ROW()))="","",TRIM(INDEX(games!$A:$A,ROW())))</f>
      </c>
      <c r="B504">
        <f>IF(OR($A504="",INDEX(games!$B:$B,ROW())=""),"",INDEX(games!$B:$B,ROW()))</f>
      </c>
      <c r="C504" t="str">
        <f>IF(OR($A504="",INDEX(games!$C:$C,ROW())=""),"",INDEX(games!$C:$C,ROW()))</f>
      </c>
      <c r="D504">
        <f>IF($A504="","",COUNTIF($W$2:$W$2500,$A504)+COUNTIF($X$2:$X$2500,$A504))</f>
      </c>
      <c r="E504">
        <f>IF($A504="","",IFERROR(MATCH($C504,$R$2:$R$5,0),0))</f>
      </c>
      <c r="F504">
        <f>IF($A504="","",MOD(ROW(),34))</f>
      </c>
      <c r="G504">
        <f>IF($A504="",NA(),IF($C504="Action",$B504,NA()))</f>
      </c>
      <c r="H504">
        <f>IF($A504="",NA(),IF($C504="Action",1+$F504*0.023,NA()))</f>
      </c>
      <c r="I504">
        <f>IF($A504="",NA(),IF($C504="Strategy",$B504,NA()))</f>
      </c>
      <c r="J504">
        <f>IF($A504="",NA(),IF($C504="Strategy",2+$F504*0.023,NA()))</f>
      </c>
      <c r="K504">
        <f>IF($A504="",NA(),IF($C504="Deckbuilder",$B504,NA()))</f>
      </c>
      <c r="L504">
        <f>IF($A504="",NA(),IF($C504="Deckbuilder",3+$F504*0.023,NA()))</f>
      </c>
      <c r="M504">
        <f>IF($A504="",NA(),IF($C504="Traditional",$B504,NA()))</f>
      </c>
      <c r="N504">
        <f>IF($A504="",NA(),IF($C504="Traditional",4+$F504*0.023,NA()))</f>
      </c>
      <c r="O504">
        <f>IF($A504="","",$D504+ROW()/1000000)</f>
      </c>
      <c r="P504" t="str">
        <f>IF(OR($A504="",INDEX(games!$H:$H,ROW())=""),"",INDEX(games!$H:$H,ROW()))</f>
      </c>
      <c r="Q504">
        <f>IF(OR($A504="",$P504&lt;&gt;"Yes"),"",$D504+ROW()/1000000)</f>
      </c>
      <c r="T504">
        <f>IF($Y504="","",INDEX($B$2:$B$1500,$Y504))</f>
      </c>
      <c r="U504">
        <f>IF($Z504="","",INDEX($B$2:$B$1500,$Z504))</f>
      </c>
      <c r="V504">
        <f>IF(OR($T504="",$U504=""),"",$U504-$T504)</f>
      </c>
      <c r="W504" t="str">
        <f>IF(TRIM(INDEX(connections!$A:$A,ROW()))="","",TRIM(INDEX(connections!$A:$A,ROW())))</f>
      </c>
      <c r="X504" t="str">
        <f>IF($W504="","",TRIM(INDEX(connections!$B:$B,ROW())))</f>
      </c>
      <c r="Y504">
        <f>IF($W504="","",IFERROR(MATCH($W504,$A$2:$A$1500,0),""))</f>
      </c>
      <c r="Z504">
        <f>IF($X504="","",IFERROR(MATCH($X504,$A$2:$A$1500,0),""))</f>
      </c>
      <c r="AA504" t="str">
        <f>IF($Y504="","",INDEX($P$2:$P$1500,$Y504))</f>
      </c>
      <c r="AB504" t="str">
        <f>IF($Z504="","",INDEX($P$2:$P$1500,$Z504))</f>
      </c>
      <c r="AC504">
        <f>IF(AND($AA504="Yes",$AB504="Yes"),1,"")</f>
      </c>
      <c r="AD504">
        <f>IF(OR($Y504="",$Z504=""),"",IF(INDEX($C$2:$C$1500,$Y504)=INDEX($C$2:$C$1500,$Z504),0,1))</f>
      </c>
      <c r="AE504">
        <f>IF($AC504&lt;&gt;1,"",IF(AND(INDEX($AG$2:$AG$1500,$Y504)=1,INDEX($AG$2:$AG$1500,$Z504)=1),1,""))</f>
      </c>
      <c r="AG504">
        <f>IF($A504="","",COUNTIFS($W$2:$W$2500,$A504,$AB$2:$AB$2500,"Yes")+COUNTIFS($X$2:$X$2500,$A504,$AA$2:$AA$2500,"Yes"))</f>
      </c>
      <c r="AH504" t="str">
        <f>IF(OR($P504&lt;&gt;"Yes",N($AG504)=0),"",IF(AND($AG504=1,COUNTIFS($W$2:$W$2500,$A504,$AE$2:$AE$2500,1)+COUNTIFS($X$2:$X$2500,$A504,$AE$2:$AE$2500,1)&gt;0),"","Yes"))</f>
      </c>
      <c r="AI504">
        <f>IF($AH504="Yes",$AG504,"")</f>
      </c>
      <c r="AJ504">
        <f>IF($AI504="","",$AI504+ROW()/1000000)</f>
      </c>
      <c r="AK504">
        <f>IF(OR($A504="",$P504="Yes",N($AG504)=0),"",$AG504+ROW()/1000000)</f>
      </c>
      <c r="AL504" t="str">
        <f>IF($A504="","",INDEX(games!$J:$J,ROW())&amp;"")</f>
      </c>
    </row>
    <row r="505">
      <c r="A505" t="str">
        <f>IF(TRIM(INDEX(games!$A:$A,ROW()))="","",TRIM(INDEX(games!$A:$A,ROW())))</f>
      </c>
      <c r="B505">
        <f>IF(OR($A505="",INDEX(games!$B:$B,ROW())=""),"",INDEX(games!$B:$B,ROW()))</f>
      </c>
      <c r="C505" t="str">
        <f>IF(OR($A505="",INDEX(games!$C:$C,ROW())=""),"",INDEX(games!$C:$C,ROW()))</f>
      </c>
      <c r="D505">
        <f>IF($A505="","",COUNTIF($W$2:$W$2500,$A505)+COUNTIF($X$2:$X$2500,$A505))</f>
      </c>
      <c r="E505">
        <f>IF($A505="","",IFERROR(MATCH($C505,$R$2:$R$5,0),0))</f>
      </c>
      <c r="F505">
        <f>IF($A505="","",MOD(ROW(),34))</f>
      </c>
      <c r="G505">
        <f>IF($A505="",NA(),IF($C505="Action",$B505,NA()))</f>
      </c>
      <c r="H505">
        <f>IF($A505="",NA(),IF($C505="Action",1+$F505*0.023,NA()))</f>
      </c>
      <c r="I505">
        <f>IF($A505="",NA(),IF($C505="Strategy",$B505,NA()))</f>
      </c>
      <c r="J505">
        <f>IF($A505="",NA(),IF($C505="Strategy",2+$F505*0.023,NA()))</f>
      </c>
      <c r="K505">
        <f>IF($A505="",NA(),IF($C505="Deckbuilder",$B505,NA()))</f>
      </c>
      <c r="L505">
        <f>IF($A505="",NA(),IF($C505="Deckbuilder",3+$F505*0.023,NA()))</f>
      </c>
      <c r="M505">
        <f>IF($A505="",NA(),IF($C505="Traditional",$B505,NA()))</f>
      </c>
      <c r="N505">
        <f>IF($A505="",NA(),IF($C505="Traditional",4+$F505*0.023,NA()))</f>
      </c>
      <c r="O505">
        <f>IF($A505="","",$D505+ROW()/1000000)</f>
      </c>
      <c r="P505" t="str">
        <f>IF(OR($A505="",INDEX(games!$H:$H,ROW())=""),"",INDEX(games!$H:$H,ROW()))</f>
      </c>
      <c r="Q505">
        <f>IF(OR($A505="",$P505&lt;&gt;"Yes"),"",$D505+ROW()/1000000)</f>
      </c>
      <c r="T505">
        <f>IF($Y505="","",INDEX($B$2:$B$1500,$Y505))</f>
      </c>
      <c r="U505">
        <f>IF($Z505="","",INDEX($B$2:$B$1500,$Z505))</f>
      </c>
      <c r="V505">
        <f>IF(OR($T505="",$U505=""),"",$U505-$T505)</f>
      </c>
      <c r="W505" t="str">
        <f>IF(TRIM(INDEX(connections!$A:$A,ROW()))="","",TRIM(INDEX(connections!$A:$A,ROW())))</f>
      </c>
      <c r="X505" t="str">
        <f>IF($W505="","",TRIM(INDEX(connections!$B:$B,ROW())))</f>
      </c>
      <c r="Y505">
        <f>IF($W505="","",IFERROR(MATCH($W505,$A$2:$A$1500,0),""))</f>
      </c>
      <c r="Z505">
        <f>IF($X505="","",IFERROR(MATCH($X505,$A$2:$A$1500,0),""))</f>
      </c>
      <c r="AA505" t="str">
        <f>IF($Y505="","",INDEX($P$2:$P$1500,$Y505))</f>
      </c>
      <c r="AB505" t="str">
        <f>IF($Z505="","",INDEX($P$2:$P$1500,$Z505))</f>
      </c>
      <c r="AC505">
        <f>IF(AND($AA505="Yes",$AB505="Yes"),1,"")</f>
      </c>
      <c r="AD505">
        <f>IF(OR($Y505="",$Z505=""),"",IF(INDEX($C$2:$C$1500,$Y505)=INDEX($C$2:$C$1500,$Z505),0,1))</f>
      </c>
      <c r="AE505">
        <f>IF($AC505&lt;&gt;1,"",IF(AND(INDEX($AG$2:$AG$1500,$Y505)=1,INDEX($AG$2:$AG$1500,$Z505)=1),1,""))</f>
      </c>
      <c r="AG505">
        <f>IF($A505="","",COUNTIFS($W$2:$W$2500,$A505,$AB$2:$AB$2500,"Yes")+COUNTIFS($X$2:$X$2500,$A505,$AA$2:$AA$2500,"Yes"))</f>
      </c>
      <c r="AH505" t="str">
        <f>IF(OR($P505&lt;&gt;"Yes",N($AG505)=0),"",IF(AND($AG505=1,COUNTIFS($W$2:$W$2500,$A505,$AE$2:$AE$2500,1)+COUNTIFS($X$2:$X$2500,$A505,$AE$2:$AE$2500,1)&gt;0),"","Yes"))</f>
      </c>
      <c r="AI505">
        <f>IF($AH505="Yes",$AG505,"")</f>
      </c>
      <c r="AJ505">
        <f>IF($AI505="","",$AI505+ROW()/1000000)</f>
      </c>
      <c r="AK505">
        <f>IF(OR($A505="",$P505="Yes",N($AG505)=0),"",$AG505+ROW()/1000000)</f>
      </c>
      <c r="AL505" t="str">
        <f>IF($A505="","",INDEX(games!$J:$J,ROW())&amp;"")</f>
      </c>
    </row>
    <row r="506">
      <c r="A506" t="str">
        <f>IF(TRIM(INDEX(games!$A:$A,ROW()))="","",TRIM(INDEX(games!$A:$A,ROW())))</f>
      </c>
      <c r="B506">
        <f>IF(OR($A506="",INDEX(games!$B:$B,ROW())=""),"",INDEX(games!$B:$B,ROW()))</f>
      </c>
      <c r="C506" t="str">
        <f>IF(OR($A506="",INDEX(games!$C:$C,ROW())=""),"",INDEX(games!$C:$C,ROW()))</f>
      </c>
      <c r="D506">
        <f>IF($A506="","",COUNTIF($W$2:$W$2500,$A506)+COUNTIF($X$2:$X$2500,$A506))</f>
      </c>
      <c r="E506">
        <f>IF($A506="","",IFERROR(MATCH($C506,$R$2:$R$5,0),0))</f>
      </c>
      <c r="F506">
        <f>IF($A506="","",MOD(ROW(),34))</f>
      </c>
      <c r="G506">
        <f>IF($A506="",NA(),IF($C506="Action",$B506,NA()))</f>
      </c>
      <c r="H506">
        <f>IF($A506="",NA(),IF($C506="Action",1+$F506*0.023,NA()))</f>
      </c>
      <c r="I506">
        <f>IF($A506="",NA(),IF($C506="Strategy",$B506,NA()))</f>
      </c>
      <c r="J506">
        <f>IF($A506="",NA(),IF($C506="Strategy",2+$F506*0.023,NA()))</f>
      </c>
      <c r="K506">
        <f>IF($A506="",NA(),IF($C506="Deckbuilder",$B506,NA()))</f>
      </c>
      <c r="L506">
        <f>IF($A506="",NA(),IF($C506="Deckbuilder",3+$F506*0.023,NA()))</f>
      </c>
      <c r="M506">
        <f>IF($A506="",NA(),IF($C506="Traditional",$B506,NA()))</f>
      </c>
      <c r="N506">
        <f>IF($A506="",NA(),IF($C506="Traditional",4+$F506*0.023,NA()))</f>
      </c>
      <c r="O506">
        <f>IF($A506="","",$D506+ROW()/1000000)</f>
      </c>
      <c r="P506" t="str">
        <f>IF(OR($A506="",INDEX(games!$H:$H,ROW())=""),"",INDEX(games!$H:$H,ROW()))</f>
      </c>
      <c r="Q506">
        <f>IF(OR($A506="",$P506&lt;&gt;"Yes"),"",$D506+ROW()/1000000)</f>
      </c>
      <c r="T506">
        <f>IF($Y506="","",INDEX($B$2:$B$1500,$Y506))</f>
      </c>
      <c r="U506">
        <f>IF($Z506="","",INDEX($B$2:$B$1500,$Z506))</f>
      </c>
      <c r="V506">
        <f>IF(OR($T506="",$U506=""),"",$U506-$T506)</f>
      </c>
      <c r="W506" t="str">
        <f>IF(TRIM(INDEX(connections!$A:$A,ROW()))="","",TRIM(INDEX(connections!$A:$A,ROW())))</f>
      </c>
      <c r="X506" t="str">
        <f>IF($W506="","",TRIM(INDEX(connections!$B:$B,ROW())))</f>
      </c>
      <c r="Y506">
        <f>IF($W506="","",IFERROR(MATCH($W506,$A$2:$A$1500,0),""))</f>
      </c>
      <c r="Z506">
        <f>IF($X506="","",IFERROR(MATCH($X506,$A$2:$A$1500,0),""))</f>
      </c>
      <c r="AA506" t="str">
        <f>IF($Y506="","",INDEX($P$2:$P$1500,$Y506))</f>
      </c>
      <c r="AB506" t="str">
        <f>IF($Z506="","",INDEX($P$2:$P$1500,$Z506))</f>
      </c>
      <c r="AC506">
        <f>IF(AND($AA506="Yes",$AB506="Yes"),1,"")</f>
      </c>
      <c r="AD506">
        <f>IF(OR($Y506="",$Z506=""),"",IF(INDEX($C$2:$C$1500,$Y506)=INDEX($C$2:$C$1500,$Z506),0,1))</f>
      </c>
      <c r="AE506">
        <f>IF($AC506&lt;&gt;1,"",IF(AND(INDEX($AG$2:$AG$1500,$Y506)=1,INDEX($AG$2:$AG$1500,$Z506)=1),1,""))</f>
      </c>
      <c r="AG506">
        <f>IF($A506="","",COUNTIFS($W$2:$W$2500,$A506,$AB$2:$AB$2500,"Yes")+COUNTIFS($X$2:$X$2500,$A506,$AA$2:$AA$2500,"Yes"))</f>
      </c>
      <c r="AH506" t="str">
        <f>IF(OR($P506&lt;&gt;"Yes",N($AG506)=0),"",IF(AND($AG506=1,COUNTIFS($W$2:$W$2500,$A506,$AE$2:$AE$2500,1)+COUNTIFS($X$2:$X$2500,$A506,$AE$2:$AE$2500,1)&gt;0),"","Yes"))</f>
      </c>
      <c r="AI506">
        <f>IF($AH506="Yes",$AG506,"")</f>
      </c>
      <c r="AJ506">
        <f>IF($AI506="","",$AI506+ROW()/1000000)</f>
      </c>
      <c r="AK506">
        <f>IF(OR($A506="",$P506="Yes",N($AG506)=0),"",$AG506+ROW()/1000000)</f>
      </c>
      <c r="AL506" t="str">
        <f>IF($A506="","",INDEX(games!$J:$J,ROW())&amp;"")</f>
      </c>
    </row>
    <row r="507">
      <c r="A507" t="str">
        <f>IF(TRIM(INDEX(games!$A:$A,ROW()))="","",TRIM(INDEX(games!$A:$A,ROW())))</f>
      </c>
      <c r="B507">
        <f>IF(OR($A507="",INDEX(games!$B:$B,ROW())=""),"",INDEX(games!$B:$B,ROW()))</f>
      </c>
      <c r="C507" t="str">
        <f>IF(OR($A507="",INDEX(games!$C:$C,ROW())=""),"",INDEX(games!$C:$C,ROW()))</f>
      </c>
      <c r="D507">
        <f>IF($A507="","",COUNTIF($W$2:$W$2500,$A507)+COUNTIF($X$2:$X$2500,$A507))</f>
      </c>
      <c r="E507">
        <f>IF($A507="","",IFERROR(MATCH($C507,$R$2:$R$5,0),0))</f>
      </c>
      <c r="F507">
        <f>IF($A507="","",MOD(ROW(),34))</f>
      </c>
      <c r="G507">
        <f>IF($A507="",NA(),IF($C507="Action",$B507,NA()))</f>
      </c>
      <c r="H507">
        <f>IF($A507="",NA(),IF($C507="Action",1+$F507*0.023,NA()))</f>
      </c>
      <c r="I507">
        <f>IF($A507="",NA(),IF($C507="Strategy",$B507,NA()))</f>
      </c>
      <c r="J507">
        <f>IF($A507="",NA(),IF($C507="Strategy",2+$F507*0.023,NA()))</f>
      </c>
      <c r="K507">
        <f>IF($A507="",NA(),IF($C507="Deckbuilder",$B507,NA()))</f>
      </c>
      <c r="L507">
        <f>IF($A507="",NA(),IF($C507="Deckbuilder",3+$F507*0.023,NA()))</f>
      </c>
      <c r="M507">
        <f>IF($A507="",NA(),IF($C507="Traditional",$B507,NA()))</f>
      </c>
      <c r="N507">
        <f>IF($A507="",NA(),IF($C507="Traditional",4+$F507*0.023,NA()))</f>
      </c>
      <c r="O507">
        <f>IF($A507="","",$D507+ROW()/1000000)</f>
      </c>
      <c r="P507" t="str">
        <f>IF(OR($A507="",INDEX(games!$H:$H,ROW())=""),"",INDEX(games!$H:$H,ROW()))</f>
      </c>
      <c r="Q507">
        <f>IF(OR($A507="",$P507&lt;&gt;"Yes"),"",$D507+ROW()/1000000)</f>
      </c>
      <c r="T507">
        <f>IF($Y507="","",INDEX($B$2:$B$1500,$Y507))</f>
      </c>
      <c r="U507">
        <f>IF($Z507="","",INDEX($B$2:$B$1500,$Z507))</f>
      </c>
      <c r="V507">
        <f>IF(OR($T507="",$U507=""),"",$U507-$T507)</f>
      </c>
      <c r="W507" t="str">
        <f>IF(TRIM(INDEX(connections!$A:$A,ROW()))="","",TRIM(INDEX(connections!$A:$A,ROW())))</f>
      </c>
      <c r="X507" t="str">
        <f>IF($W507="","",TRIM(INDEX(connections!$B:$B,ROW())))</f>
      </c>
      <c r="Y507">
        <f>IF($W507="","",IFERROR(MATCH($W507,$A$2:$A$1500,0),""))</f>
      </c>
      <c r="Z507">
        <f>IF($X507="","",IFERROR(MATCH($X507,$A$2:$A$1500,0),""))</f>
      </c>
      <c r="AA507" t="str">
        <f>IF($Y507="","",INDEX($P$2:$P$1500,$Y507))</f>
      </c>
      <c r="AB507" t="str">
        <f>IF($Z507="","",INDEX($P$2:$P$1500,$Z507))</f>
      </c>
      <c r="AC507">
        <f>IF(AND($AA507="Yes",$AB507="Yes"),1,"")</f>
      </c>
      <c r="AD507">
        <f>IF(OR($Y507="",$Z507=""),"",IF(INDEX($C$2:$C$1500,$Y507)=INDEX($C$2:$C$1500,$Z507),0,1))</f>
      </c>
      <c r="AE507">
        <f>IF($AC507&lt;&gt;1,"",IF(AND(INDEX($AG$2:$AG$1500,$Y507)=1,INDEX($AG$2:$AG$1500,$Z507)=1),1,""))</f>
      </c>
      <c r="AG507">
        <f>IF($A507="","",COUNTIFS($W$2:$W$2500,$A507,$AB$2:$AB$2500,"Yes")+COUNTIFS($X$2:$X$2500,$A507,$AA$2:$AA$2500,"Yes"))</f>
      </c>
      <c r="AH507" t="str">
        <f>IF(OR($P507&lt;&gt;"Yes",N($AG507)=0),"",IF(AND($AG507=1,COUNTIFS($W$2:$W$2500,$A507,$AE$2:$AE$2500,1)+COUNTIFS($X$2:$X$2500,$A507,$AE$2:$AE$2500,1)&gt;0),"","Yes"))</f>
      </c>
      <c r="AI507">
        <f>IF($AH507="Yes",$AG507,"")</f>
      </c>
      <c r="AJ507">
        <f>IF($AI507="","",$AI507+ROW()/1000000)</f>
      </c>
      <c r="AK507">
        <f>IF(OR($A507="",$P507="Yes",N($AG507)=0),"",$AG507+ROW()/1000000)</f>
      </c>
      <c r="AL507" t="str">
        <f>IF($A507="","",INDEX(games!$J:$J,ROW())&amp;"")</f>
      </c>
    </row>
    <row r="508">
      <c r="A508" t="str">
        <f>IF(TRIM(INDEX(games!$A:$A,ROW()))="","",TRIM(INDEX(games!$A:$A,ROW())))</f>
      </c>
      <c r="B508">
        <f>IF(OR($A508="",INDEX(games!$B:$B,ROW())=""),"",INDEX(games!$B:$B,ROW()))</f>
      </c>
      <c r="C508" t="str">
        <f>IF(OR($A508="",INDEX(games!$C:$C,ROW())=""),"",INDEX(games!$C:$C,ROW()))</f>
      </c>
      <c r="D508">
        <f>IF($A508="","",COUNTIF($W$2:$W$2500,$A508)+COUNTIF($X$2:$X$2500,$A508))</f>
      </c>
      <c r="E508">
        <f>IF($A508="","",IFERROR(MATCH($C508,$R$2:$R$5,0),0))</f>
      </c>
      <c r="F508">
        <f>IF($A508="","",MOD(ROW(),34))</f>
      </c>
      <c r="G508">
        <f>IF($A508="",NA(),IF($C508="Action",$B508,NA()))</f>
      </c>
      <c r="H508">
        <f>IF($A508="",NA(),IF($C508="Action",1+$F508*0.023,NA()))</f>
      </c>
      <c r="I508">
        <f>IF($A508="",NA(),IF($C508="Strategy",$B508,NA()))</f>
      </c>
      <c r="J508">
        <f>IF($A508="",NA(),IF($C508="Strategy",2+$F508*0.023,NA()))</f>
      </c>
      <c r="K508">
        <f>IF($A508="",NA(),IF($C508="Deckbuilder",$B508,NA()))</f>
      </c>
      <c r="L508">
        <f>IF($A508="",NA(),IF($C508="Deckbuilder",3+$F508*0.023,NA()))</f>
      </c>
      <c r="M508">
        <f>IF($A508="",NA(),IF($C508="Traditional",$B508,NA()))</f>
      </c>
      <c r="N508">
        <f>IF($A508="",NA(),IF($C508="Traditional",4+$F508*0.023,NA()))</f>
      </c>
      <c r="O508">
        <f>IF($A508="","",$D508+ROW()/1000000)</f>
      </c>
      <c r="P508" t="str">
        <f>IF(OR($A508="",INDEX(games!$H:$H,ROW())=""),"",INDEX(games!$H:$H,ROW()))</f>
      </c>
      <c r="Q508">
        <f>IF(OR($A508="",$P508&lt;&gt;"Yes"),"",$D508+ROW()/1000000)</f>
      </c>
      <c r="T508">
        <f>IF($Y508="","",INDEX($B$2:$B$1500,$Y508))</f>
      </c>
      <c r="U508">
        <f>IF($Z508="","",INDEX($B$2:$B$1500,$Z508))</f>
      </c>
      <c r="V508">
        <f>IF(OR($T508="",$U508=""),"",$U508-$T508)</f>
      </c>
      <c r="W508" t="str">
        <f>IF(TRIM(INDEX(connections!$A:$A,ROW()))="","",TRIM(INDEX(connections!$A:$A,ROW())))</f>
      </c>
      <c r="X508" t="str">
        <f>IF($W508="","",TRIM(INDEX(connections!$B:$B,ROW())))</f>
      </c>
      <c r="Y508">
        <f>IF($W508="","",IFERROR(MATCH($W508,$A$2:$A$1500,0),""))</f>
      </c>
      <c r="Z508">
        <f>IF($X508="","",IFERROR(MATCH($X508,$A$2:$A$1500,0),""))</f>
      </c>
      <c r="AA508" t="str">
        <f>IF($Y508="","",INDEX($P$2:$P$1500,$Y508))</f>
      </c>
      <c r="AB508" t="str">
        <f>IF($Z508="","",INDEX($P$2:$P$1500,$Z508))</f>
      </c>
      <c r="AC508">
        <f>IF(AND($AA508="Yes",$AB508="Yes"),1,"")</f>
      </c>
      <c r="AD508">
        <f>IF(OR($Y508="",$Z508=""),"",IF(INDEX($C$2:$C$1500,$Y508)=INDEX($C$2:$C$1500,$Z508),0,1))</f>
      </c>
      <c r="AE508">
        <f>IF($AC508&lt;&gt;1,"",IF(AND(INDEX($AG$2:$AG$1500,$Y508)=1,INDEX($AG$2:$AG$1500,$Z508)=1),1,""))</f>
      </c>
      <c r="AG508">
        <f>IF($A508="","",COUNTIFS($W$2:$W$2500,$A508,$AB$2:$AB$2500,"Yes")+COUNTIFS($X$2:$X$2500,$A508,$AA$2:$AA$2500,"Yes"))</f>
      </c>
      <c r="AH508" t="str">
        <f>IF(OR($P508&lt;&gt;"Yes",N($AG508)=0),"",IF(AND($AG508=1,COUNTIFS($W$2:$W$2500,$A508,$AE$2:$AE$2500,1)+COUNTIFS($X$2:$X$2500,$A508,$AE$2:$AE$2500,1)&gt;0),"","Yes"))</f>
      </c>
      <c r="AI508">
        <f>IF($AH508="Yes",$AG508,"")</f>
      </c>
      <c r="AJ508">
        <f>IF($AI508="","",$AI508+ROW()/1000000)</f>
      </c>
      <c r="AK508">
        <f>IF(OR($A508="",$P508="Yes",N($AG508)=0),"",$AG508+ROW()/1000000)</f>
      </c>
      <c r="AL508" t="str">
        <f>IF($A508="","",INDEX(games!$J:$J,ROW())&amp;"")</f>
      </c>
    </row>
    <row r="509">
      <c r="A509" t="str">
        <f>IF(TRIM(INDEX(games!$A:$A,ROW()))="","",TRIM(INDEX(games!$A:$A,ROW())))</f>
      </c>
      <c r="B509">
        <f>IF(OR($A509="",INDEX(games!$B:$B,ROW())=""),"",INDEX(games!$B:$B,ROW()))</f>
      </c>
      <c r="C509" t="str">
        <f>IF(OR($A509="",INDEX(games!$C:$C,ROW())=""),"",INDEX(games!$C:$C,ROW()))</f>
      </c>
      <c r="D509">
        <f>IF($A509="","",COUNTIF($W$2:$W$2500,$A509)+COUNTIF($X$2:$X$2500,$A509))</f>
      </c>
      <c r="E509">
        <f>IF($A509="","",IFERROR(MATCH($C509,$R$2:$R$5,0),0))</f>
      </c>
      <c r="F509">
        <f>IF($A509="","",MOD(ROW(),34))</f>
      </c>
      <c r="G509">
        <f>IF($A509="",NA(),IF($C509="Action",$B509,NA()))</f>
      </c>
      <c r="H509">
        <f>IF($A509="",NA(),IF($C509="Action",1+$F509*0.023,NA()))</f>
      </c>
      <c r="I509">
        <f>IF($A509="",NA(),IF($C509="Strategy",$B509,NA()))</f>
      </c>
      <c r="J509">
        <f>IF($A509="",NA(),IF($C509="Strategy",2+$F509*0.023,NA()))</f>
      </c>
      <c r="K509">
        <f>IF($A509="",NA(),IF($C509="Deckbuilder",$B509,NA()))</f>
      </c>
      <c r="L509">
        <f>IF($A509="",NA(),IF($C509="Deckbuilder",3+$F509*0.023,NA()))</f>
      </c>
      <c r="M509">
        <f>IF($A509="",NA(),IF($C509="Traditional",$B509,NA()))</f>
      </c>
      <c r="N509">
        <f>IF($A509="",NA(),IF($C509="Traditional",4+$F509*0.023,NA()))</f>
      </c>
      <c r="O509">
        <f>IF($A509="","",$D509+ROW()/1000000)</f>
      </c>
      <c r="P509" t="str">
        <f>IF(OR($A509="",INDEX(games!$H:$H,ROW())=""),"",INDEX(games!$H:$H,ROW()))</f>
      </c>
      <c r="Q509">
        <f>IF(OR($A509="",$P509&lt;&gt;"Yes"),"",$D509+ROW()/1000000)</f>
      </c>
      <c r="T509">
        <f>IF($Y509="","",INDEX($B$2:$B$1500,$Y509))</f>
      </c>
      <c r="U509">
        <f>IF($Z509="","",INDEX($B$2:$B$1500,$Z509))</f>
      </c>
      <c r="V509">
        <f>IF(OR($T509="",$U509=""),"",$U509-$T509)</f>
      </c>
      <c r="W509" t="str">
        <f>IF(TRIM(INDEX(connections!$A:$A,ROW()))="","",TRIM(INDEX(connections!$A:$A,ROW())))</f>
      </c>
      <c r="X509" t="str">
        <f>IF($W509="","",TRIM(INDEX(connections!$B:$B,ROW())))</f>
      </c>
      <c r="Y509">
        <f>IF($W509="","",IFERROR(MATCH($W509,$A$2:$A$1500,0),""))</f>
      </c>
      <c r="Z509">
        <f>IF($X509="","",IFERROR(MATCH($X509,$A$2:$A$1500,0),""))</f>
      </c>
      <c r="AA509" t="str">
        <f>IF($Y509="","",INDEX($P$2:$P$1500,$Y509))</f>
      </c>
      <c r="AB509" t="str">
        <f>IF($Z509="","",INDEX($P$2:$P$1500,$Z509))</f>
      </c>
      <c r="AC509">
        <f>IF(AND($AA509="Yes",$AB509="Yes"),1,"")</f>
      </c>
      <c r="AD509">
        <f>IF(OR($Y509="",$Z509=""),"",IF(INDEX($C$2:$C$1500,$Y509)=INDEX($C$2:$C$1500,$Z509),0,1))</f>
      </c>
      <c r="AE509">
        <f>IF($AC509&lt;&gt;1,"",IF(AND(INDEX($AG$2:$AG$1500,$Y509)=1,INDEX($AG$2:$AG$1500,$Z509)=1),1,""))</f>
      </c>
      <c r="AG509">
        <f>IF($A509="","",COUNTIFS($W$2:$W$2500,$A509,$AB$2:$AB$2500,"Yes")+COUNTIFS($X$2:$X$2500,$A509,$AA$2:$AA$2500,"Yes"))</f>
      </c>
      <c r="AH509" t="str">
        <f>IF(OR($P509&lt;&gt;"Yes",N($AG509)=0),"",IF(AND($AG509=1,COUNTIFS($W$2:$W$2500,$A509,$AE$2:$AE$2500,1)+COUNTIFS($X$2:$X$2500,$A509,$AE$2:$AE$2500,1)&gt;0),"","Yes"))</f>
      </c>
      <c r="AI509">
        <f>IF($AH509="Yes",$AG509,"")</f>
      </c>
      <c r="AJ509">
        <f>IF($AI509="","",$AI509+ROW()/1000000)</f>
      </c>
      <c r="AK509">
        <f>IF(OR($A509="",$P509="Yes",N($AG509)=0),"",$AG509+ROW()/1000000)</f>
      </c>
      <c r="AL509" t="str">
        <f>IF($A509="","",INDEX(games!$J:$J,ROW())&amp;"")</f>
      </c>
    </row>
    <row r="510">
      <c r="A510" t="str">
        <f>IF(TRIM(INDEX(games!$A:$A,ROW()))="","",TRIM(INDEX(games!$A:$A,ROW())))</f>
      </c>
      <c r="B510">
        <f>IF(OR($A510="",INDEX(games!$B:$B,ROW())=""),"",INDEX(games!$B:$B,ROW()))</f>
      </c>
      <c r="C510" t="str">
        <f>IF(OR($A510="",INDEX(games!$C:$C,ROW())=""),"",INDEX(games!$C:$C,ROW()))</f>
      </c>
      <c r="D510">
        <f>IF($A510="","",COUNTIF($W$2:$W$2500,$A510)+COUNTIF($X$2:$X$2500,$A510))</f>
      </c>
      <c r="E510">
        <f>IF($A510="","",IFERROR(MATCH($C510,$R$2:$R$5,0),0))</f>
      </c>
      <c r="F510">
        <f>IF($A510="","",MOD(ROW(),34))</f>
      </c>
      <c r="G510">
        <f>IF($A510="",NA(),IF($C510="Action",$B510,NA()))</f>
      </c>
      <c r="H510">
        <f>IF($A510="",NA(),IF($C510="Action",1+$F510*0.023,NA()))</f>
      </c>
      <c r="I510">
        <f>IF($A510="",NA(),IF($C510="Strategy",$B510,NA()))</f>
      </c>
      <c r="J510">
        <f>IF($A510="",NA(),IF($C510="Strategy",2+$F510*0.023,NA()))</f>
      </c>
      <c r="K510">
        <f>IF($A510="",NA(),IF($C510="Deckbuilder",$B510,NA()))</f>
      </c>
      <c r="L510">
        <f>IF($A510="",NA(),IF($C510="Deckbuilder",3+$F510*0.023,NA()))</f>
      </c>
      <c r="M510">
        <f>IF($A510="",NA(),IF($C510="Traditional",$B510,NA()))</f>
      </c>
      <c r="N510">
        <f>IF($A510="",NA(),IF($C510="Traditional",4+$F510*0.023,NA()))</f>
      </c>
      <c r="O510">
        <f>IF($A510="","",$D510+ROW()/1000000)</f>
      </c>
      <c r="P510" t="str">
        <f>IF(OR($A510="",INDEX(games!$H:$H,ROW())=""),"",INDEX(games!$H:$H,ROW()))</f>
      </c>
      <c r="Q510">
        <f>IF(OR($A510="",$P510&lt;&gt;"Yes"),"",$D510+ROW()/1000000)</f>
      </c>
      <c r="T510">
        <f>IF($Y510="","",INDEX($B$2:$B$1500,$Y510))</f>
      </c>
      <c r="U510">
        <f>IF($Z510="","",INDEX($B$2:$B$1500,$Z510))</f>
      </c>
      <c r="V510">
        <f>IF(OR($T510="",$U510=""),"",$U510-$T510)</f>
      </c>
      <c r="W510" t="str">
        <f>IF(TRIM(INDEX(connections!$A:$A,ROW()))="","",TRIM(INDEX(connections!$A:$A,ROW())))</f>
      </c>
      <c r="X510" t="str">
        <f>IF($W510="","",TRIM(INDEX(connections!$B:$B,ROW())))</f>
      </c>
      <c r="Y510">
        <f>IF($W510="","",IFERROR(MATCH($W510,$A$2:$A$1500,0),""))</f>
      </c>
      <c r="Z510">
        <f>IF($X510="","",IFERROR(MATCH($X510,$A$2:$A$1500,0),""))</f>
      </c>
      <c r="AA510" t="str">
        <f>IF($Y510="","",INDEX($P$2:$P$1500,$Y510))</f>
      </c>
      <c r="AB510" t="str">
        <f>IF($Z510="","",INDEX($P$2:$P$1500,$Z510))</f>
      </c>
      <c r="AC510">
        <f>IF(AND($AA510="Yes",$AB510="Yes"),1,"")</f>
      </c>
      <c r="AD510">
        <f>IF(OR($Y510="",$Z510=""),"",IF(INDEX($C$2:$C$1500,$Y510)=INDEX($C$2:$C$1500,$Z510),0,1))</f>
      </c>
      <c r="AE510">
        <f>IF($AC510&lt;&gt;1,"",IF(AND(INDEX($AG$2:$AG$1500,$Y510)=1,INDEX($AG$2:$AG$1500,$Z510)=1),1,""))</f>
      </c>
      <c r="AG510">
        <f>IF($A510="","",COUNTIFS($W$2:$W$2500,$A510,$AB$2:$AB$2500,"Yes")+COUNTIFS($X$2:$X$2500,$A510,$AA$2:$AA$2500,"Yes"))</f>
      </c>
      <c r="AH510" t="str">
        <f>IF(OR($P510&lt;&gt;"Yes",N($AG510)=0),"",IF(AND($AG510=1,COUNTIFS($W$2:$W$2500,$A510,$AE$2:$AE$2500,1)+COUNTIFS($X$2:$X$2500,$A510,$AE$2:$AE$2500,1)&gt;0),"","Yes"))</f>
      </c>
      <c r="AI510">
        <f>IF($AH510="Yes",$AG510,"")</f>
      </c>
      <c r="AJ510">
        <f>IF($AI510="","",$AI510+ROW()/1000000)</f>
      </c>
      <c r="AK510">
        <f>IF(OR($A510="",$P510="Yes",N($AG510)=0),"",$AG510+ROW()/1000000)</f>
      </c>
      <c r="AL510" t="str">
        <f>IF($A510="","",INDEX(games!$J:$J,ROW())&amp;"")</f>
      </c>
    </row>
    <row r="511">
      <c r="A511" t="str">
        <f>IF(TRIM(INDEX(games!$A:$A,ROW()))="","",TRIM(INDEX(games!$A:$A,ROW())))</f>
      </c>
      <c r="B511">
        <f>IF(OR($A511="",INDEX(games!$B:$B,ROW())=""),"",INDEX(games!$B:$B,ROW()))</f>
      </c>
      <c r="C511" t="str">
        <f>IF(OR($A511="",INDEX(games!$C:$C,ROW())=""),"",INDEX(games!$C:$C,ROW()))</f>
      </c>
      <c r="D511">
        <f>IF($A511="","",COUNTIF($W$2:$W$2500,$A511)+COUNTIF($X$2:$X$2500,$A511))</f>
      </c>
      <c r="E511">
        <f>IF($A511="","",IFERROR(MATCH($C511,$R$2:$R$5,0),0))</f>
      </c>
      <c r="F511">
        <f>IF($A511="","",MOD(ROW(),34))</f>
      </c>
      <c r="G511">
        <f>IF($A511="",NA(),IF($C511="Action",$B511,NA()))</f>
      </c>
      <c r="H511">
        <f>IF($A511="",NA(),IF($C511="Action",1+$F511*0.023,NA()))</f>
      </c>
      <c r="I511">
        <f>IF($A511="",NA(),IF($C511="Strategy",$B511,NA()))</f>
      </c>
      <c r="J511">
        <f>IF($A511="",NA(),IF($C511="Strategy",2+$F511*0.023,NA()))</f>
      </c>
      <c r="K511">
        <f>IF($A511="",NA(),IF($C511="Deckbuilder",$B511,NA()))</f>
      </c>
      <c r="L511">
        <f>IF($A511="",NA(),IF($C511="Deckbuilder",3+$F511*0.023,NA()))</f>
      </c>
      <c r="M511">
        <f>IF($A511="",NA(),IF($C511="Traditional",$B511,NA()))</f>
      </c>
      <c r="N511">
        <f>IF($A511="",NA(),IF($C511="Traditional",4+$F511*0.023,NA()))</f>
      </c>
      <c r="O511">
        <f>IF($A511="","",$D511+ROW()/1000000)</f>
      </c>
      <c r="P511" t="str">
        <f>IF(OR($A511="",INDEX(games!$H:$H,ROW())=""),"",INDEX(games!$H:$H,ROW()))</f>
      </c>
      <c r="Q511">
        <f>IF(OR($A511="",$P511&lt;&gt;"Yes"),"",$D511+ROW()/1000000)</f>
      </c>
      <c r="T511">
        <f>IF($Y511="","",INDEX($B$2:$B$1500,$Y511))</f>
      </c>
      <c r="U511">
        <f>IF($Z511="","",INDEX($B$2:$B$1500,$Z511))</f>
      </c>
      <c r="V511">
        <f>IF(OR($T511="",$U511=""),"",$U511-$T511)</f>
      </c>
      <c r="W511" t="str">
        <f>IF(TRIM(INDEX(connections!$A:$A,ROW()))="","",TRIM(INDEX(connections!$A:$A,ROW())))</f>
      </c>
      <c r="X511" t="str">
        <f>IF($W511="","",TRIM(INDEX(connections!$B:$B,ROW())))</f>
      </c>
      <c r="Y511">
        <f>IF($W511="","",IFERROR(MATCH($W511,$A$2:$A$1500,0),""))</f>
      </c>
      <c r="Z511">
        <f>IF($X511="","",IFERROR(MATCH($X511,$A$2:$A$1500,0),""))</f>
      </c>
      <c r="AA511" t="str">
        <f>IF($Y511="","",INDEX($P$2:$P$1500,$Y511))</f>
      </c>
      <c r="AB511" t="str">
        <f>IF($Z511="","",INDEX($P$2:$P$1500,$Z511))</f>
      </c>
      <c r="AC511">
        <f>IF(AND($AA511="Yes",$AB511="Yes"),1,"")</f>
      </c>
      <c r="AD511">
        <f>IF(OR($Y511="",$Z511=""),"",IF(INDEX($C$2:$C$1500,$Y511)=INDEX($C$2:$C$1500,$Z511),0,1))</f>
      </c>
      <c r="AE511">
        <f>IF($AC511&lt;&gt;1,"",IF(AND(INDEX($AG$2:$AG$1500,$Y511)=1,INDEX($AG$2:$AG$1500,$Z511)=1),1,""))</f>
      </c>
      <c r="AG511">
        <f>IF($A511="","",COUNTIFS($W$2:$W$2500,$A511,$AB$2:$AB$2500,"Yes")+COUNTIFS($X$2:$X$2500,$A511,$AA$2:$AA$2500,"Yes"))</f>
      </c>
      <c r="AH511" t="str">
        <f>IF(OR($P511&lt;&gt;"Yes",N($AG511)=0),"",IF(AND($AG511=1,COUNTIFS($W$2:$W$2500,$A511,$AE$2:$AE$2500,1)+COUNTIFS($X$2:$X$2500,$A511,$AE$2:$AE$2500,1)&gt;0),"","Yes"))</f>
      </c>
      <c r="AI511">
        <f>IF($AH511="Yes",$AG511,"")</f>
      </c>
      <c r="AJ511">
        <f>IF($AI511="","",$AI511+ROW()/1000000)</f>
      </c>
      <c r="AK511">
        <f>IF(OR($A511="",$P511="Yes",N($AG511)=0),"",$AG511+ROW()/1000000)</f>
      </c>
      <c r="AL511" t="str">
        <f>IF($A511="","",INDEX(games!$J:$J,ROW())&amp;"")</f>
      </c>
    </row>
    <row r="512">
      <c r="A512" t="str">
        <f>IF(TRIM(INDEX(games!$A:$A,ROW()))="","",TRIM(INDEX(games!$A:$A,ROW())))</f>
      </c>
      <c r="B512">
        <f>IF(OR($A512="",INDEX(games!$B:$B,ROW())=""),"",INDEX(games!$B:$B,ROW()))</f>
      </c>
      <c r="C512" t="str">
        <f>IF(OR($A512="",INDEX(games!$C:$C,ROW())=""),"",INDEX(games!$C:$C,ROW()))</f>
      </c>
      <c r="D512">
        <f>IF($A512="","",COUNTIF($W$2:$W$2500,$A512)+COUNTIF($X$2:$X$2500,$A512))</f>
      </c>
      <c r="E512">
        <f>IF($A512="","",IFERROR(MATCH($C512,$R$2:$R$5,0),0))</f>
      </c>
      <c r="F512">
        <f>IF($A512="","",MOD(ROW(),34))</f>
      </c>
      <c r="G512">
        <f>IF($A512="",NA(),IF($C512="Action",$B512,NA()))</f>
      </c>
      <c r="H512">
        <f>IF($A512="",NA(),IF($C512="Action",1+$F512*0.023,NA()))</f>
      </c>
      <c r="I512">
        <f>IF($A512="",NA(),IF($C512="Strategy",$B512,NA()))</f>
      </c>
      <c r="J512">
        <f>IF($A512="",NA(),IF($C512="Strategy",2+$F512*0.023,NA()))</f>
      </c>
      <c r="K512">
        <f>IF($A512="",NA(),IF($C512="Deckbuilder",$B512,NA()))</f>
      </c>
      <c r="L512">
        <f>IF($A512="",NA(),IF($C512="Deckbuilder",3+$F512*0.023,NA()))</f>
      </c>
      <c r="M512">
        <f>IF($A512="",NA(),IF($C512="Traditional",$B512,NA()))</f>
      </c>
      <c r="N512">
        <f>IF($A512="",NA(),IF($C512="Traditional",4+$F512*0.023,NA()))</f>
      </c>
      <c r="O512">
        <f>IF($A512="","",$D512+ROW()/1000000)</f>
      </c>
      <c r="P512" t="str">
        <f>IF(OR($A512="",INDEX(games!$H:$H,ROW())=""),"",INDEX(games!$H:$H,ROW()))</f>
      </c>
      <c r="Q512">
        <f>IF(OR($A512="",$P512&lt;&gt;"Yes"),"",$D512+ROW()/1000000)</f>
      </c>
      <c r="T512">
        <f>IF($Y512="","",INDEX($B$2:$B$1500,$Y512))</f>
      </c>
      <c r="U512">
        <f>IF($Z512="","",INDEX($B$2:$B$1500,$Z512))</f>
      </c>
      <c r="V512">
        <f>IF(OR($T512="",$U512=""),"",$U512-$T512)</f>
      </c>
      <c r="W512" t="str">
        <f>IF(TRIM(INDEX(connections!$A:$A,ROW()))="","",TRIM(INDEX(connections!$A:$A,ROW())))</f>
      </c>
      <c r="X512" t="str">
        <f>IF($W512="","",TRIM(INDEX(connections!$B:$B,ROW())))</f>
      </c>
      <c r="Y512">
        <f>IF($W512="","",IFERROR(MATCH($W512,$A$2:$A$1500,0),""))</f>
      </c>
      <c r="Z512">
        <f>IF($X512="","",IFERROR(MATCH($X512,$A$2:$A$1500,0),""))</f>
      </c>
      <c r="AA512" t="str">
        <f>IF($Y512="","",INDEX($P$2:$P$1500,$Y512))</f>
      </c>
      <c r="AB512" t="str">
        <f>IF($Z512="","",INDEX($P$2:$P$1500,$Z512))</f>
      </c>
      <c r="AC512">
        <f>IF(AND($AA512="Yes",$AB512="Yes"),1,"")</f>
      </c>
      <c r="AD512">
        <f>IF(OR($Y512="",$Z512=""),"",IF(INDEX($C$2:$C$1500,$Y512)=INDEX($C$2:$C$1500,$Z512),0,1))</f>
      </c>
      <c r="AE512">
        <f>IF($AC512&lt;&gt;1,"",IF(AND(INDEX($AG$2:$AG$1500,$Y512)=1,INDEX($AG$2:$AG$1500,$Z512)=1),1,""))</f>
      </c>
      <c r="AG512">
        <f>IF($A512="","",COUNTIFS($W$2:$W$2500,$A512,$AB$2:$AB$2500,"Yes")+COUNTIFS($X$2:$X$2500,$A512,$AA$2:$AA$2500,"Yes"))</f>
      </c>
      <c r="AH512" t="str">
        <f>IF(OR($P512&lt;&gt;"Yes",N($AG512)=0),"",IF(AND($AG512=1,COUNTIFS($W$2:$W$2500,$A512,$AE$2:$AE$2500,1)+COUNTIFS($X$2:$X$2500,$A512,$AE$2:$AE$2500,1)&gt;0),"","Yes"))</f>
      </c>
      <c r="AI512">
        <f>IF($AH512="Yes",$AG512,"")</f>
      </c>
      <c r="AJ512">
        <f>IF($AI512="","",$AI512+ROW()/1000000)</f>
      </c>
      <c r="AK512">
        <f>IF(OR($A512="",$P512="Yes",N($AG512)=0),"",$AG512+ROW()/1000000)</f>
      </c>
      <c r="AL512" t="str">
        <f>IF($A512="","",INDEX(games!$J:$J,ROW())&amp;"")</f>
      </c>
    </row>
    <row r="513">
      <c r="A513" t="str">
        <f>IF(TRIM(INDEX(games!$A:$A,ROW()))="","",TRIM(INDEX(games!$A:$A,ROW())))</f>
      </c>
      <c r="B513">
        <f>IF(OR($A513="",INDEX(games!$B:$B,ROW())=""),"",INDEX(games!$B:$B,ROW()))</f>
      </c>
      <c r="C513" t="str">
        <f>IF(OR($A513="",INDEX(games!$C:$C,ROW())=""),"",INDEX(games!$C:$C,ROW()))</f>
      </c>
      <c r="D513">
        <f>IF($A513="","",COUNTIF($W$2:$W$2500,$A513)+COUNTIF($X$2:$X$2500,$A513))</f>
      </c>
      <c r="E513">
        <f>IF($A513="","",IFERROR(MATCH($C513,$R$2:$R$5,0),0))</f>
      </c>
      <c r="F513">
        <f>IF($A513="","",MOD(ROW(),34))</f>
      </c>
      <c r="G513">
        <f>IF($A513="",NA(),IF($C513="Action",$B513,NA()))</f>
      </c>
      <c r="H513">
        <f>IF($A513="",NA(),IF($C513="Action",1+$F513*0.023,NA()))</f>
      </c>
      <c r="I513">
        <f>IF($A513="",NA(),IF($C513="Strategy",$B513,NA()))</f>
      </c>
      <c r="J513">
        <f>IF($A513="",NA(),IF($C513="Strategy",2+$F513*0.023,NA()))</f>
      </c>
      <c r="K513">
        <f>IF($A513="",NA(),IF($C513="Deckbuilder",$B513,NA()))</f>
      </c>
      <c r="L513">
        <f>IF($A513="",NA(),IF($C513="Deckbuilder",3+$F513*0.023,NA()))</f>
      </c>
      <c r="M513">
        <f>IF($A513="",NA(),IF($C513="Traditional",$B513,NA()))</f>
      </c>
      <c r="N513">
        <f>IF($A513="",NA(),IF($C513="Traditional",4+$F513*0.023,NA()))</f>
      </c>
      <c r="O513">
        <f>IF($A513="","",$D513+ROW()/1000000)</f>
      </c>
      <c r="P513" t="str">
        <f>IF(OR($A513="",INDEX(games!$H:$H,ROW())=""),"",INDEX(games!$H:$H,ROW()))</f>
      </c>
      <c r="Q513">
        <f>IF(OR($A513="",$P513&lt;&gt;"Yes"),"",$D513+ROW()/1000000)</f>
      </c>
      <c r="T513">
        <f>IF($Y513="","",INDEX($B$2:$B$1500,$Y513))</f>
      </c>
      <c r="U513">
        <f>IF($Z513="","",INDEX($B$2:$B$1500,$Z513))</f>
      </c>
      <c r="V513">
        <f>IF(OR($T513="",$U513=""),"",$U513-$T513)</f>
      </c>
      <c r="W513" t="str">
        <f>IF(TRIM(INDEX(connections!$A:$A,ROW()))="","",TRIM(INDEX(connections!$A:$A,ROW())))</f>
      </c>
      <c r="X513" t="str">
        <f>IF($W513="","",TRIM(INDEX(connections!$B:$B,ROW())))</f>
      </c>
      <c r="Y513">
        <f>IF($W513="","",IFERROR(MATCH($W513,$A$2:$A$1500,0),""))</f>
      </c>
      <c r="Z513">
        <f>IF($X513="","",IFERROR(MATCH($X513,$A$2:$A$1500,0),""))</f>
      </c>
      <c r="AA513" t="str">
        <f>IF($Y513="","",INDEX($P$2:$P$1500,$Y513))</f>
      </c>
      <c r="AB513" t="str">
        <f>IF($Z513="","",INDEX($P$2:$P$1500,$Z513))</f>
      </c>
      <c r="AC513">
        <f>IF(AND($AA513="Yes",$AB513="Yes"),1,"")</f>
      </c>
      <c r="AD513">
        <f>IF(OR($Y513="",$Z513=""),"",IF(INDEX($C$2:$C$1500,$Y513)=INDEX($C$2:$C$1500,$Z513),0,1))</f>
      </c>
      <c r="AE513">
        <f>IF($AC513&lt;&gt;1,"",IF(AND(INDEX($AG$2:$AG$1500,$Y513)=1,INDEX($AG$2:$AG$1500,$Z513)=1),1,""))</f>
      </c>
      <c r="AG513">
        <f>IF($A513="","",COUNTIFS($W$2:$W$2500,$A513,$AB$2:$AB$2500,"Yes")+COUNTIFS($X$2:$X$2500,$A513,$AA$2:$AA$2500,"Yes"))</f>
      </c>
      <c r="AH513" t="str">
        <f>IF(OR($P513&lt;&gt;"Yes",N($AG513)=0),"",IF(AND($AG513=1,COUNTIFS($W$2:$W$2500,$A513,$AE$2:$AE$2500,1)+COUNTIFS($X$2:$X$2500,$A513,$AE$2:$AE$2500,1)&gt;0),"","Yes"))</f>
      </c>
      <c r="AI513">
        <f>IF($AH513="Yes",$AG513,"")</f>
      </c>
      <c r="AJ513">
        <f>IF($AI513="","",$AI513+ROW()/1000000)</f>
      </c>
      <c r="AK513">
        <f>IF(OR($A513="",$P513="Yes",N($AG513)=0),"",$AG513+ROW()/1000000)</f>
      </c>
      <c r="AL513" t="str">
        <f>IF($A513="","",INDEX(games!$J:$J,ROW())&amp;"")</f>
      </c>
    </row>
    <row r="514">
      <c r="A514" t="str">
        <f>IF(TRIM(INDEX(games!$A:$A,ROW()))="","",TRIM(INDEX(games!$A:$A,ROW())))</f>
      </c>
      <c r="B514">
        <f>IF(OR($A514="",INDEX(games!$B:$B,ROW())=""),"",INDEX(games!$B:$B,ROW()))</f>
      </c>
      <c r="C514" t="str">
        <f>IF(OR($A514="",INDEX(games!$C:$C,ROW())=""),"",INDEX(games!$C:$C,ROW()))</f>
      </c>
      <c r="D514">
        <f>IF($A514="","",COUNTIF($W$2:$W$2500,$A514)+COUNTIF($X$2:$X$2500,$A514))</f>
      </c>
      <c r="E514">
        <f>IF($A514="","",IFERROR(MATCH($C514,$R$2:$R$5,0),0))</f>
      </c>
      <c r="F514">
        <f>IF($A514="","",MOD(ROW(),34))</f>
      </c>
      <c r="G514">
        <f>IF($A514="",NA(),IF($C514="Action",$B514,NA()))</f>
      </c>
      <c r="H514">
        <f>IF($A514="",NA(),IF($C514="Action",1+$F514*0.023,NA()))</f>
      </c>
      <c r="I514">
        <f>IF($A514="",NA(),IF($C514="Strategy",$B514,NA()))</f>
      </c>
      <c r="J514">
        <f>IF($A514="",NA(),IF($C514="Strategy",2+$F514*0.023,NA()))</f>
      </c>
      <c r="K514">
        <f>IF($A514="",NA(),IF($C514="Deckbuilder",$B514,NA()))</f>
      </c>
      <c r="L514">
        <f>IF($A514="",NA(),IF($C514="Deckbuilder",3+$F514*0.023,NA()))</f>
      </c>
      <c r="M514">
        <f>IF($A514="",NA(),IF($C514="Traditional",$B514,NA()))</f>
      </c>
      <c r="N514">
        <f>IF($A514="",NA(),IF($C514="Traditional",4+$F514*0.023,NA()))</f>
      </c>
      <c r="O514">
        <f>IF($A514="","",$D514+ROW()/1000000)</f>
      </c>
      <c r="P514" t="str">
        <f>IF(OR($A514="",INDEX(games!$H:$H,ROW())=""),"",INDEX(games!$H:$H,ROW()))</f>
      </c>
      <c r="Q514">
        <f>IF(OR($A514="",$P514&lt;&gt;"Yes"),"",$D514+ROW()/1000000)</f>
      </c>
      <c r="T514">
        <f>IF($Y514="","",INDEX($B$2:$B$1500,$Y514))</f>
      </c>
      <c r="U514">
        <f>IF($Z514="","",INDEX($B$2:$B$1500,$Z514))</f>
      </c>
      <c r="V514">
        <f>IF(OR($T514="",$U514=""),"",$U514-$T514)</f>
      </c>
      <c r="W514" t="str">
        <f>IF(TRIM(INDEX(connections!$A:$A,ROW()))="","",TRIM(INDEX(connections!$A:$A,ROW())))</f>
      </c>
      <c r="X514" t="str">
        <f>IF($W514="","",TRIM(INDEX(connections!$B:$B,ROW())))</f>
      </c>
      <c r="Y514">
        <f>IF($W514="","",IFERROR(MATCH($W514,$A$2:$A$1500,0),""))</f>
      </c>
      <c r="Z514">
        <f>IF($X514="","",IFERROR(MATCH($X514,$A$2:$A$1500,0),""))</f>
      </c>
      <c r="AA514" t="str">
        <f>IF($Y514="","",INDEX($P$2:$P$1500,$Y514))</f>
      </c>
      <c r="AB514" t="str">
        <f>IF($Z514="","",INDEX($P$2:$P$1500,$Z514))</f>
      </c>
      <c r="AC514">
        <f>IF(AND($AA514="Yes",$AB514="Yes"),1,"")</f>
      </c>
      <c r="AD514">
        <f>IF(OR($Y514="",$Z514=""),"",IF(INDEX($C$2:$C$1500,$Y514)=INDEX($C$2:$C$1500,$Z514),0,1))</f>
      </c>
      <c r="AE514">
        <f>IF($AC514&lt;&gt;1,"",IF(AND(INDEX($AG$2:$AG$1500,$Y514)=1,INDEX($AG$2:$AG$1500,$Z514)=1),1,""))</f>
      </c>
      <c r="AG514">
        <f>IF($A514="","",COUNTIFS($W$2:$W$2500,$A514,$AB$2:$AB$2500,"Yes")+COUNTIFS($X$2:$X$2500,$A514,$AA$2:$AA$2500,"Yes"))</f>
      </c>
      <c r="AH514" t="str">
        <f>IF(OR($P514&lt;&gt;"Yes",N($AG514)=0),"",IF(AND($AG514=1,COUNTIFS($W$2:$W$2500,$A514,$AE$2:$AE$2500,1)+COUNTIFS($X$2:$X$2500,$A514,$AE$2:$AE$2500,1)&gt;0),"","Yes"))</f>
      </c>
      <c r="AI514">
        <f>IF($AH514="Yes",$AG514,"")</f>
      </c>
      <c r="AJ514">
        <f>IF($AI514="","",$AI514+ROW()/1000000)</f>
      </c>
      <c r="AK514">
        <f>IF(OR($A514="",$P514="Yes",N($AG514)=0),"",$AG514+ROW()/1000000)</f>
      </c>
      <c r="AL514" t="str">
        <f>IF($A514="","",INDEX(games!$J:$J,ROW())&amp;"")</f>
      </c>
    </row>
    <row r="515">
      <c r="A515" t="str">
        <f>IF(TRIM(INDEX(games!$A:$A,ROW()))="","",TRIM(INDEX(games!$A:$A,ROW())))</f>
      </c>
      <c r="B515">
        <f>IF(OR($A515="",INDEX(games!$B:$B,ROW())=""),"",INDEX(games!$B:$B,ROW()))</f>
      </c>
      <c r="C515" t="str">
        <f>IF(OR($A515="",INDEX(games!$C:$C,ROW())=""),"",INDEX(games!$C:$C,ROW()))</f>
      </c>
      <c r="D515">
        <f>IF($A515="","",COUNTIF($W$2:$W$2500,$A515)+COUNTIF($X$2:$X$2500,$A515))</f>
      </c>
      <c r="E515">
        <f>IF($A515="","",IFERROR(MATCH($C515,$R$2:$R$5,0),0))</f>
      </c>
      <c r="F515">
        <f>IF($A515="","",MOD(ROW(),34))</f>
      </c>
      <c r="G515">
        <f>IF($A515="",NA(),IF($C515="Action",$B515,NA()))</f>
      </c>
      <c r="H515">
        <f>IF($A515="",NA(),IF($C515="Action",1+$F515*0.023,NA()))</f>
      </c>
      <c r="I515">
        <f>IF($A515="",NA(),IF($C515="Strategy",$B515,NA()))</f>
      </c>
      <c r="J515">
        <f>IF($A515="",NA(),IF($C515="Strategy",2+$F515*0.023,NA()))</f>
      </c>
      <c r="K515">
        <f>IF($A515="",NA(),IF($C515="Deckbuilder",$B515,NA()))</f>
      </c>
      <c r="L515">
        <f>IF($A515="",NA(),IF($C515="Deckbuilder",3+$F515*0.023,NA()))</f>
      </c>
      <c r="M515">
        <f>IF($A515="",NA(),IF($C515="Traditional",$B515,NA()))</f>
      </c>
      <c r="N515">
        <f>IF($A515="",NA(),IF($C515="Traditional",4+$F515*0.023,NA()))</f>
      </c>
      <c r="O515">
        <f>IF($A515="","",$D515+ROW()/1000000)</f>
      </c>
      <c r="P515" t="str">
        <f>IF(OR($A515="",INDEX(games!$H:$H,ROW())=""),"",INDEX(games!$H:$H,ROW()))</f>
      </c>
      <c r="Q515">
        <f>IF(OR($A515="",$P515&lt;&gt;"Yes"),"",$D515+ROW()/1000000)</f>
      </c>
      <c r="T515">
        <f>IF($Y515="","",INDEX($B$2:$B$1500,$Y515))</f>
      </c>
      <c r="U515">
        <f>IF($Z515="","",INDEX($B$2:$B$1500,$Z515))</f>
      </c>
      <c r="V515">
        <f>IF(OR($T515="",$U515=""),"",$U515-$T515)</f>
      </c>
      <c r="W515" t="str">
        <f>IF(TRIM(INDEX(connections!$A:$A,ROW()))="","",TRIM(INDEX(connections!$A:$A,ROW())))</f>
      </c>
      <c r="X515" t="str">
        <f>IF($W515="","",TRIM(INDEX(connections!$B:$B,ROW())))</f>
      </c>
      <c r="Y515">
        <f>IF($W515="","",IFERROR(MATCH($W515,$A$2:$A$1500,0),""))</f>
      </c>
      <c r="Z515">
        <f>IF($X515="","",IFERROR(MATCH($X515,$A$2:$A$1500,0),""))</f>
      </c>
      <c r="AA515" t="str">
        <f>IF($Y515="","",INDEX($P$2:$P$1500,$Y515))</f>
      </c>
      <c r="AB515" t="str">
        <f>IF($Z515="","",INDEX($P$2:$P$1500,$Z515))</f>
      </c>
      <c r="AC515">
        <f>IF(AND($AA515="Yes",$AB515="Yes"),1,"")</f>
      </c>
      <c r="AD515">
        <f>IF(OR($Y515="",$Z515=""),"",IF(INDEX($C$2:$C$1500,$Y515)=INDEX($C$2:$C$1500,$Z515),0,1))</f>
      </c>
      <c r="AE515">
        <f>IF($AC515&lt;&gt;1,"",IF(AND(INDEX($AG$2:$AG$1500,$Y515)=1,INDEX($AG$2:$AG$1500,$Z515)=1),1,""))</f>
      </c>
      <c r="AG515">
        <f>IF($A515="","",COUNTIFS($W$2:$W$2500,$A515,$AB$2:$AB$2500,"Yes")+COUNTIFS($X$2:$X$2500,$A515,$AA$2:$AA$2500,"Yes"))</f>
      </c>
      <c r="AH515" t="str">
        <f>IF(OR($P515&lt;&gt;"Yes",N($AG515)=0),"",IF(AND($AG515=1,COUNTIFS($W$2:$W$2500,$A515,$AE$2:$AE$2500,1)+COUNTIFS($X$2:$X$2500,$A515,$AE$2:$AE$2500,1)&gt;0),"","Yes"))</f>
      </c>
      <c r="AI515">
        <f>IF($AH515="Yes",$AG515,"")</f>
      </c>
      <c r="AJ515">
        <f>IF($AI515="","",$AI515+ROW()/1000000)</f>
      </c>
      <c r="AK515">
        <f>IF(OR($A515="",$P515="Yes",N($AG515)=0),"",$AG515+ROW()/1000000)</f>
      </c>
      <c r="AL515" t="str">
        <f>IF($A515="","",INDEX(games!$J:$J,ROW())&amp;"")</f>
      </c>
    </row>
    <row r="516">
      <c r="A516" t="str">
        <f>IF(TRIM(INDEX(games!$A:$A,ROW()))="","",TRIM(INDEX(games!$A:$A,ROW())))</f>
      </c>
      <c r="B516">
        <f>IF(OR($A516="",INDEX(games!$B:$B,ROW())=""),"",INDEX(games!$B:$B,ROW()))</f>
      </c>
      <c r="C516" t="str">
        <f>IF(OR($A516="",INDEX(games!$C:$C,ROW())=""),"",INDEX(games!$C:$C,ROW()))</f>
      </c>
      <c r="D516">
        <f>IF($A516="","",COUNTIF($W$2:$W$2500,$A516)+COUNTIF($X$2:$X$2500,$A516))</f>
      </c>
      <c r="E516">
        <f>IF($A516="","",IFERROR(MATCH($C516,$R$2:$R$5,0),0))</f>
      </c>
      <c r="F516">
        <f>IF($A516="","",MOD(ROW(),34))</f>
      </c>
      <c r="G516">
        <f>IF($A516="",NA(),IF($C516="Action",$B516,NA()))</f>
      </c>
      <c r="H516">
        <f>IF($A516="",NA(),IF($C516="Action",1+$F516*0.023,NA()))</f>
      </c>
      <c r="I516">
        <f>IF($A516="",NA(),IF($C516="Strategy",$B516,NA()))</f>
      </c>
      <c r="J516">
        <f>IF($A516="",NA(),IF($C516="Strategy",2+$F516*0.023,NA()))</f>
      </c>
      <c r="K516">
        <f>IF($A516="",NA(),IF($C516="Deckbuilder",$B516,NA()))</f>
      </c>
      <c r="L516">
        <f>IF($A516="",NA(),IF($C516="Deckbuilder",3+$F516*0.023,NA()))</f>
      </c>
      <c r="M516">
        <f>IF($A516="",NA(),IF($C516="Traditional",$B516,NA()))</f>
      </c>
      <c r="N516">
        <f>IF($A516="",NA(),IF($C516="Traditional",4+$F516*0.023,NA()))</f>
      </c>
      <c r="O516">
        <f>IF($A516="","",$D516+ROW()/1000000)</f>
      </c>
      <c r="P516" t="str">
        <f>IF(OR($A516="",INDEX(games!$H:$H,ROW())=""),"",INDEX(games!$H:$H,ROW()))</f>
      </c>
      <c r="Q516">
        <f>IF(OR($A516="",$P516&lt;&gt;"Yes"),"",$D516+ROW()/1000000)</f>
      </c>
      <c r="T516">
        <f>IF($Y516="","",INDEX($B$2:$B$1500,$Y516))</f>
      </c>
      <c r="U516">
        <f>IF($Z516="","",INDEX($B$2:$B$1500,$Z516))</f>
      </c>
      <c r="V516">
        <f>IF(OR($T516="",$U516=""),"",$U516-$T516)</f>
      </c>
      <c r="W516" t="str">
        <f>IF(TRIM(INDEX(connections!$A:$A,ROW()))="","",TRIM(INDEX(connections!$A:$A,ROW())))</f>
      </c>
      <c r="X516" t="str">
        <f>IF($W516="","",TRIM(INDEX(connections!$B:$B,ROW())))</f>
      </c>
      <c r="Y516">
        <f>IF($W516="","",IFERROR(MATCH($W516,$A$2:$A$1500,0),""))</f>
      </c>
      <c r="Z516">
        <f>IF($X516="","",IFERROR(MATCH($X516,$A$2:$A$1500,0),""))</f>
      </c>
      <c r="AA516" t="str">
        <f>IF($Y516="","",INDEX($P$2:$P$1500,$Y516))</f>
      </c>
      <c r="AB516" t="str">
        <f>IF($Z516="","",INDEX($P$2:$P$1500,$Z516))</f>
      </c>
      <c r="AC516">
        <f>IF(AND($AA516="Yes",$AB516="Yes"),1,"")</f>
      </c>
      <c r="AD516">
        <f>IF(OR($Y516="",$Z516=""),"",IF(INDEX($C$2:$C$1500,$Y516)=INDEX($C$2:$C$1500,$Z516),0,1))</f>
      </c>
      <c r="AE516">
        <f>IF($AC516&lt;&gt;1,"",IF(AND(INDEX($AG$2:$AG$1500,$Y516)=1,INDEX($AG$2:$AG$1500,$Z516)=1),1,""))</f>
      </c>
      <c r="AG516">
        <f>IF($A516="","",COUNTIFS($W$2:$W$2500,$A516,$AB$2:$AB$2500,"Yes")+COUNTIFS($X$2:$X$2500,$A516,$AA$2:$AA$2500,"Yes"))</f>
      </c>
      <c r="AH516" t="str">
        <f>IF(OR($P516&lt;&gt;"Yes",N($AG516)=0),"",IF(AND($AG516=1,COUNTIFS($W$2:$W$2500,$A516,$AE$2:$AE$2500,1)+COUNTIFS($X$2:$X$2500,$A516,$AE$2:$AE$2500,1)&gt;0),"","Yes"))</f>
      </c>
      <c r="AI516">
        <f>IF($AH516="Yes",$AG516,"")</f>
      </c>
      <c r="AJ516">
        <f>IF($AI516="","",$AI516+ROW()/1000000)</f>
      </c>
      <c r="AK516">
        <f>IF(OR($A516="",$P516="Yes",N($AG516)=0),"",$AG516+ROW()/1000000)</f>
      </c>
      <c r="AL516" t="str">
        <f>IF($A516="","",INDEX(games!$J:$J,ROW())&amp;"")</f>
      </c>
    </row>
    <row r="517">
      <c r="A517" t="str">
        <f>IF(TRIM(INDEX(games!$A:$A,ROW()))="","",TRIM(INDEX(games!$A:$A,ROW())))</f>
      </c>
      <c r="B517">
        <f>IF(OR($A517="",INDEX(games!$B:$B,ROW())=""),"",INDEX(games!$B:$B,ROW()))</f>
      </c>
      <c r="C517" t="str">
        <f>IF(OR($A517="",INDEX(games!$C:$C,ROW())=""),"",INDEX(games!$C:$C,ROW()))</f>
      </c>
      <c r="D517">
        <f>IF($A517="","",COUNTIF($W$2:$W$2500,$A517)+COUNTIF($X$2:$X$2500,$A517))</f>
      </c>
      <c r="E517">
        <f>IF($A517="","",IFERROR(MATCH($C517,$R$2:$R$5,0),0))</f>
      </c>
      <c r="F517">
        <f>IF($A517="","",MOD(ROW(),34))</f>
      </c>
      <c r="G517">
        <f>IF($A517="",NA(),IF($C517="Action",$B517,NA()))</f>
      </c>
      <c r="H517">
        <f>IF($A517="",NA(),IF($C517="Action",1+$F517*0.023,NA()))</f>
      </c>
      <c r="I517">
        <f>IF($A517="",NA(),IF($C517="Strategy",$B517,NA()))</f>
      </c>
      <c r="J517">
        <f>IF($A517="",NA(),IF($C517="Strategy",2+$F517*0.023,NA()))</f>
      </c>
      <c r="K517">
        <f>IF($A517="",NA(),IF($C517="Deckbuilder",$B517,NA()))</f>
      </c>
      <c r="L517">
        <f>IF($A517="",NA(),IF($C517="Deckbuilder",3+$F517*0.023,NA()))</f>
      </c>
      <c r="M517">
        <f>IF($A517="",NA(),IF($C517="Traditional",$B517,NA()))</f>
      </c>
      <c r="N517">
        <f>IF($A517="",NA(),IF($C517="Traditional",4+$F517*0.023,NA()))</f>
      </c>
      <c r="O517">
        <f>IF($A517="","",$D517+ROW()/1000000)</f>
      </c>
      <c r="P517" t="str">
        <f>IF(OR($A517="",INDEX(games!$H:$H,ROW())=""),"",INDEX(games!$H:$H,ROW()))</f>
      </c>
      <c r="Q517">
        <f>IF(OR($A517="",$P517&lt;&gt;"Yes"),"",$D517+ROW()/1000000)</f>
      </c>
      <c r="T517">
        <f>IF($Y517="","",INDEX($B$2:$B$1500,$Y517))</f>
      </c>
      <c r="U517">
        <f>IF($Z517="","",INDEX($B$2:$B$1500,$Z517))</f>
      </c>
      <c r="V517">
        <f>IF(OR($T517="",$U517=""),"",$U517-$T517)</f>
      </c>
      <c r="W517" t="str">
        <f>IF(TRIM(INDEX(connections!$A:$A,ROW()))="","",TRIM(INDEX(connections!$A:$A,ROW())))</f>
      </c>
      <c r="X517" t="str">
        <f>IF($W517="","",TRIM(INDEX(connections!$B:$B,ROW())))</f>
      </c>
      <c r="Y517">
        <f>IF($W517="","",IFERROR(MATCH($W517,$A$2:$A$1500,0),""))</f>
      </c>
      <c r="Z517">
        <f>IF($X517="","",IFERROR(MATCH($X517,$A$2:$A$1500,0),""))</f>
      </c>
      <c r="AA517" t="str">
        <f>IF($Y517="","",INDEX($P$2:$P$1500,$Y517))</f>
      </c>
      <c r="AB517" t="str">
        <f>IF($Z517="","",INDEX($P$2:$P$1500,$Z517))</f>
      </c>
      <c r="AC517">
        <f>IF(AND($AA517="Yes",$AB517="Yes"),1,"")</f>
      </c>
      <c r="AD517">
        <f>IF(OR($Y517="",$Z517=""),"",IF(INDEX($C$2:$C$1500,$Y517)=INDEX($C$2:$C$1500,$Z517),0,1))</f>
      </c>
      <c r="AE517">
        <f>IF($AC517&lt;&gt;1,"",IF(AND(INDEX($AG$2:$AG$1500,$Y517)=1,INDEX($AG$2:$AG$1500,$Z517)=1),1,""))</f>
      </c>
      <c r="AG517">
        <f>IF($A517="","",COUNTIFS($W$2:$W$2500,$A517,$AB$2:$AB$2500,"Yes")+COUNTIFS($X$2:$X$2500,$A517,$AA$2:$AA$2500,"Yes"))</f>
      </c>
      <c r="AH517" t="str">
        <f>IF(OR($P517&lt;&gt;"Yes",N($AG517)=0),"",IF(AND($AG517=1,COUNTIFS($W$2:$W$2500,$A517,$AE$2:$AE$2500,1)+COUNTIFS($X$2:$X$2500,$A517,$AE$2:$AE$2500,1)&gt;0),"","Yes"))</f>
      </c>
      <c r="AI517">
        <f>IF($AH517="Yes",$AG517,"")</f>
      </c>
      <c r="AJ517">
        <f>IF($AI517="","",$AI517+ROW()/1000000)</f>
      </c>
      <c r="AK517">
        <f>IF(OR($A517="",$P517="Yes",N($AG517)=0),"",$AG517+ROW()/1000000)</f>
      </c>
      <c r="AL517" t="str">
        <f>IF($A517="","",INDEX(games!$J:$J,ROW())&amp;"")</f>
      </c>
    </row>
    <row r="518">
      <c r="A518" t="str">
        <f>IF(TRIM(INDEX(games!$A:$A,ROW()))="","",TRIM(INDEX(games!$A:$A,ROW())))</f>
      </c>
      <c r="B518">
        <f>IF(OR($A518="",INDEX(games!$B:$B,ROW())=""),"",INDEX(games!$B:$B,ROW()))</f>
      </c>
      <c r="C518" t="str">
        <f>IF(OR($A518="",INDEX(games!$C:$C,ROW())=""),"",INDEX(games!$C:$C,ROW()))</f>
      </c>
      <c r="D518">
        <f>IF($A518="","",COUNTIF($W$2:$W$2500,$A518)+COUNTIF($X$2:$X$2500,$A518))</f>
      </c>
      <c r="E518">
        <f>IF($A518="","",IFERROR(MATCH($C518,$R$2:$R$5,0),0))</f>
      </c>
      <c r="F518">
        <f>IF($A518="","",MOD(ROW(),34))</f>
      </c>
      <c r="G518">
        <f>IF($A518="",NA(),IF($C518="Action",$B518,NA()))</f>
      </c>
      <c r="H518">
        <f>IF($A518="",NA(),IF($C518="Action",1+$F518*0.023,NA()))</f>
      </c>
      <c r="I518">
        <f>IF($A518="",NA(),IF($C518="Strategy",$B518,NA()))</f>
      </c>
      <c r="J518">
        <f>IF($A518="",NA(),IF($C518="Strategy",2+$F518*0.023,NA()))</f>
      </c>
      <c r="K518">
        <f>IF($A518="",NA(),IF($C518="Deckbuilder",$B518,NA()))</f>
      </c>
      <c r="L518">
        <f>IF($A518="",NA(),IF($C518="Deckbuilder",3+$F518*0.023,NA()))</f>
      </c>
      <c r="M518">
        <f>IF($A518="",NA(),IF($C518="Traditional",$B518,NA()))</f>
      </c>
      <c r="N518">
        <f>IF($A518="",NA(),IF($C518="Traditional",4+$F518*0.023,NA()))</f>
      </c>
      <c r="O518">
        <f>IF($A518="","",$D518+ROW()/1000000)</f>
      </c>
      <c r="P518" t="str">
        <f>IF(OR($A518="",INDEX(games!$H:$H,ROW())=""),"",INDEX(games!$H:$H,ROW()))</f>
      </c>
      <c r="Q518">
        <f>IF(OR($A518="",$P518&lt;&gt;"Yes"),"",$D518+ROW()/1000000)</f>
      </c>
      <c r="T518">
        <f>IF($Y518="","",INDEX($B$2:$B$1500,$Y518))</f>
      </c>
      <c r="U518">
        <f>IF($Z518="","",INDEX($B$2:$B$1500,$Z518))</f>
      </c>
      <c r="V518">
        <f>IF(OR($T518="",$U518=""),"",$U518-$T518)</f>
      </c>
      <c r="W518" t="str">
        <f>IF(TRIM(INDEX(connections!$A:$A,ROW()))="","",TRIM(INDEX(connections!$A:$A,ROW())))</f>
      </c>
      <c r="X518" t="str">
        <f>IF($W518="","",TRIM(INDEX(connections!$B:$B,ROW())))</f>
      </c>
      <c r="Y518">
        <f>IF($W518="","",IFERROR(MATCH($W518,$A$2:$A$1500,0),""))</f>
      </c>
      <c r="Z518">
        <f>IF($X518="","",IFERROR(MATCH($X518,$A$2:$A$1500,0),""))</f>
      </c>
      <c r="AA518" t="str">
        <f>IF($Y518="","",INDEX($P$2:$P$1500,$Y518))</f>
      </c>
      <c r="AB518" t="str">
        <f>IF($Z518="","",INDEX($P$2:$P$1500,$Z518))</f>
      </c>
      <c r="AC518">
        <f>IF(AND($AA518="Yes",$AB518="Yes"),1,"")</f>
      </c>
      <c r="AD518">
        <f>IF(OR($Y518="",$Z518=""),"",IF(INDEX($C$2:$C$1500,$Y518)=INDEX($C$2:$C$1500,$Z518),0,1))</f>
      </c>
      <c r="AE518">
        <f>IF($AC518&lt;&gt;1,"",IF(AND(INDEX($AG$2:$AG$1500,$Y518)=1,INDEX($AG$2:$AG$1500,$Z518)=1),1,""))</f>
      </c>
      <c r="AG518">
        <f>IF($A518="","",COUNTIFS($W$2:$W$2500,$A518,$AB$2:$AB$2500,"Yes")+COUNTIFS($X$2:$X$2500,$A518,$AA$2:$AA$2500,"Yes"))</f>
      </c>
      <c r="AH518" t="str">
        <f>IF(OR($P518&lt;&gt;"Yes",N($AG518)=0),"",IF(AND($AG518=1,COUNTIFS($W$2:$W$2500,$A518,$AE$2:$AE$2500,1)+COUNTIFS($X$2:$X$2500,$A518,$AE$2:$AE$2500,1)&gt;0),"","Yes"))</f>
      </c>
      <c r="AI518">
        <f>IF($AH518="Yes",$AG518,"")</f>
      </c>
      <c r="AJ518">
        <f>IF($AI518="","",$AI518+ROW()/1000000)</f>
      </c>
      <c r="AK518">
        <f>IF(OR($A518="",$P518="Yes",N($AG518)=0),"",$AG518+ROW()/1000000)</f>
      </c>
      <c r="AL518" t="str">
        <f>IF($A518="","",INDEX(games!$J:$J,ROW())&amp;"")</f>
      </c>
    </row>
    <row r="519">
      <c r="A519" t="str">
        <f>IF(TRIM(INDEX(games!$A:$A,ROW()))="","",TRIM(INDEX(games!$A:$A,ROW())))</f>
      </c>
      <c r="B519">
        <f>IF(OR($A519="",INDEX(games!$B:$B,ROW())=""),"",INDEX(games!$B:$B,ROW()))</f>
      </c>
      <c r="C519" t="str">
        <f>IF(OR($A519="",INDEX(games!$C:$C,ROW())=""),"",INDEX(games!$C:$C,ROW()))</f>
      </c>
      <c r="D519">
        <f>IF($A519="","",COUNTIF($W$2:$W$2500,$A519)+COUNTIF($X$2:$X$2500,$A519))</f>
      </c>
      <c r="E519">
        <f>IF($A519="","",IFERROR(MATCH($C519,$R$2:$R$5,0),0))</f>
      </c>
      <c r="F519">
        <f>IF($A519="","",MOD(ROW(),34))</f>
      </c>
      <c r="G519">
        <f>IF($A519="",NA(),IF($C519="Action",$B519,NA()))</f>
      </c>
      <c r="H519">
        <f>IF($A519="",NA(),IF($C519="Action",1+$F519*0.023,NA()))</f>
      </c>
      <c r="I519">
        <f>IF($A519="",NA(),IF($C519="Strategy",$B519,NA()))</f>
      </c>
      <c r="J519">
        <f>IF($A519="",NA(),IF($C519="Strategy",2+$F519*0.023,NA()))</f>
      </c>
      <c r="K519">
        <f>IF($A519="",NA(),IF($C519="Deckbuilder",$B519,NA()))</f>
      </c>
      <c r="L519">
        <f>IF($A519="",NA(),IF($C519="Deckbuilder",3+$F519*0.023,NA()))</f>
      </c>
      <c r="M519">
        <f>IF($A519="",NA(),IF($C519="Traditional",$B519,NA()))</f>
      </c>
      <c r="N519">
        <f>IF($A519="",NA(),IF($C519="Traditional",4+$F519*0.023,NA()))</f>
      </c>
      <c r="O519">
        <f>IF($A519="","",$D519+ROW()/1000000)</f>
      </c>
      <c r="P519" t="str">
        <f>IF(OR($A519="",INDEX(games!$H:$H,ROW())=""),"",INDEX(games!$H:$H,ROW()))</f>
      </c>
      <c r="Q519">
        <f>IF(OR($A519="",$P519&lt;&gt;"Yes"),"",$D519+ROW()/1000000)</f>
      </c>
      <c r="T519">
        <f>IF($Y519="","",INDEX($B$2:$B$1500,$Y519))</f>
      </c>
      <c r="U519">
        <f>IF($Z519="","",INDEX($B$2:$B$1500,$Z519))</f>
      </c>
      <c r="V519">
        <f>IF(OR($T519="",$U519=""),"",$U519-$T519)</f>
      </c>
      <c r="W519" t="str">
        <f>IF(TRIM(INDEX(connections!$A:$A,ROW()))="","",TRIM(INDEX(connections!$A:$A,ROW())))</f>
      </c>
      <c r="X519" t="str">
        <f>IF($W519="","",TRIM(INDEX(connections!$B:$B,ROW())))</f>
      </c>
      <c r="Y519">
        <f>IF($W519="","",IFERROR(MATCH($W519,$A$2:$A$1500,0),""))</f>
      </c>
      <c r="Z519">
        <f>IF($X519="","",IFERROR(MATCH($X519,$A$2:$A$1500,0),""))</f>
      </c>
      <c r="AA519" t="str">
        <f>IF($Y519="","",INDEX($P$2:$P$1500,$Y519))</f>
      </c>
      <c r="AB519" t="str">
        <f>IF($Z519="","",INDEX($P$2:$P$1500,$Z519))</f>
      </c>
      <c r="AC519">
        <f>IF(AND($AA519="Yes",$AB519="Yes"),1,"")</f>
      </c>
      <c r="AD519">
        <f>IF(OR($Y519="",$Z519=""),"",IF(INDEX($C$2:$C$1500,$Y519)=INDEX($C$2:$C$1500,$Z519),0,1))</f>
      </c>
      <c r="AE519">
        <f>IF($AC519&lt;&gt;1,"",IF(AND(INDEX($AG$2:$AG$1500,$Y519)=1,INDEX($AG$2:$AG$1500,$Z519)=1),1,""))</f>
      </c>
      <c r="AG519">
        <f>IF($A519="","",COUNTIFS($W$2:$W$2500,$A519,$AB$2:$AB$2500,"Yes")+COUNTIFS($X$2:$X$2500,$A519,$AA$2:$AA$2500,"Yes"))</f>
      </c>
      <c r="AH519" t="str">
        <f>IF(OR($P519&lt;&gt;"Yes",N($AG519)=0),"",IF(AND($AG519=1,COUNTIFS($W$2:$W$2500,$A519,$AE$2:$AE$2500,1)+COUNTIFS($X$2:$X$2500,$A519,$AE$2:$AE$2500,1)&gt;0),"","Yes"))</f>
      </c>
      <c r="AI519">
        <f>IF($AH519="Yes",$AG519,"")</f>
      </c>
      <c r="AJ519">
        <f>IF($AI519="","",$AI519+ROW()/1000000)</f>
      </c>
      <c r="AK519">
        <f>IF(OR($A519="",$P519="Yes",N($AG519)=0),"",$AG519+ROW()/1000000)</f>
      </c>
      <c r="AL519" t="str">
        <f>IF($A519="","",INDEX(games!$J:$J,ROW())&amp;"")</f>
      </c>
    </row>
    <row r="520">
      <c r="A520" t="str">
        <f>IF(TRIM(INDEX(games!$A:$A,ROW()))="","",TRIM(INDEX(games!$A:$A,ROW())))</f>
      </c>
      <c r="B520">
        <f>IF(OR($A520="",INDEX(games!$B:$B,ROW())=""),"",INDEX(games!$B:$B,ROW()))</f>
      </c>
      <c r="C520" t="str">
        <f>IF(OR($A520="",INDEX(games!$C:$C,ROW())=""),"",INDEX(games!$C:$C,ROW()))</f>
      </c>
      <c r="D520">
        <f>IF($A520="","",COUNTIF($W$2:$W$2500,$A520)+COUNTIF($X$2:$X$2500,$A520))</f>
      </c>
      <c r="E520">
        <f>IF($A520="","",IFERROR(MATCH($C520,$R$2:$R$5,0),0))</f>
      </c>
      <c r="F520">
        <f>IF($A520="","",MOD(ROW(),34))</f>
      </c>
      <c r="G520">
        <f>IF($A520="",NA(),IF($C520="Action",$B520,NA()))</f>
      </c>
      <c r="H520">
        <f>IF($A520="",NA(),IF($C520="Action",1+$F520*0.023,NA()))</f>
      </c>
      <c r="I520">
        <f>IF($A520="",NA(),IF($C520="Strategy",$B520,NA()))</f>
      </c>
      <c r="J520">
        <f>IF($A520="",NA(),IF($C520="Strategy",2+$F520*0.023,NA()))</f>
      </c>
      <c r="K520">
        <f>IF($A520="",NA(),IF($C520="Deckbuilder",$B520,NA()))</f>
      </c>
      <c r="L520">
        <f>IF($A520="",NA(),IF($C520="Deckbuilder",3+$F520*0.023,NA()))</f>
      </c>
      <c r="M520">
        <f>IF($A520="",NA(),IF($C520="Traditional",$B520,NA()))</f>
      </c>
      <c r="N520">
        <f>IF($A520="",NA(),IF($C520="Traditional",4+$F520*0.023,NA()))</f>
      </c>
      <c r="O520">
        <f>IF($A520="","",$D520+ROW()/1000000)</f>
      </c>
      <c r="P520" t="str">
        <f>IF(OR($A520="",INDEX(games!$H:$H,ROW())=""),"",INDEX(games!$H:$H,ROW()))</f>
      </c>
      <c r="Q520">
        <f>IF(OR($A520="",$P520&lt;&gt;"Yes"),"",$D520+ROW()/1000000)</f>
      </c>
      <c r="T520">
        <f>IF($Y520="","",INDEX($B$2:$B$1500,$Y520))</f>
      </c>
      <c r="U520">
        <f>IF($Z520="","",INDEX($B$2:$B$1500,$Z520))</f>
      </c>
      <c r="V520">
        <f>IF(OR($T520="",$U520=""),"",$U520-$T520)</f>
      </c>
      <c r="W520" t="str">
        <f>IF(TRIM(INDEX(connections!$A:$A,ROW()))="","",TRIM(INDEX(connections!$A:$A,ROW())))</f>
      </c>
      <c r="X520" t="str">
        <f>IF($W520="","",TRIM(INDEX(connections!$B:$B,ROW())))</f>
      </c>
      <c r="Y520">
        <f>IF($W520="","",IFERROR(MATCH($W520,$A$2:$A$1500,0),""))</f>
      </c>
      <c r="Z520">
        <f>IF($X520="","",IFERROR(MATCH($X520,$A$2:$A$1500,0),""))</f>
      </c>
      <c r="AA520" t="str">
        <f>IF($Y520="","",INDEX($P$2:$P$1500,$Y520))</f>
      </c>
      <c r="AB520" t="str">
        <f>IF($Z520="","",INDEX($P$2:$P$1500,$Z520))</f>
      </c>
      <c r="AC520">
        <f>IF(AND($AA520="Yes",$AB520="Yes"),1,"")</f>
      </c>
      <c r="AD520">
        <f>IF(OR($Y520="",$Z520=""),"",IF(INDEX($C$2:$C$1500,$Y520)=INDEX($C$2:$C$1500,$Z520),0,1))</f>
      </c>
      <c r="AE520">
        <f>IF($AC520&lt;&gt;1,"",IF(AND(INDEX($AG$2:$AG$1500,$Y520)=1,INDEX($AG$2:$AG$1500,$Z520)=1),1,""))</f>
      </c>
      <c r="AG520">
        <f>IF($A520="","",COUNTIFS($W$2:$W$2500,$A520,$AB$2:$AB$2500,"Yes")+COUNTIFS($X$2:$X$2500,$A520,$AA$2:$AA$2500,"Yes"))</f>
      </c>
      <c r="AH520" t="str">
        <f>IF(OR($P520&lt;&gt;"Yes",N($AG520)=0),"",IF(AND($AG520=1,COUNTIFS($W$2:$W$2500,$A520,$AE$2:$AE$2500,1)+COUNTIFS($X$2:$X$2500,$A520,$AE$2:$AE$2500,1)&gt;0),"","Yes"))</f>
      </c>
      <c r="AI520">
        <f>IF($AH520="Yes",$AG520,"")</f>
      </c>
      <c r="AJ520">
        <f>IF($AI520="","",$AI520+ROW()/1000000)</f>
      </c>
      <c r="AK520">
        <f>IF(OR($A520="",$P520="Yes",N($AG520)=0),"",$AG520+ROW()/1000000)</f>
      </c>
      <c r="AL520" t="str">
        <f>IF($A520="","",INDEX(games!$J:$J,ROW())&amp;"")</f>
      </c>
    </row>
    <row r="521">
      <c r="A521" t="str">
        <f>IF(TRIM(INDEX(games!$A:$A,ROW()))="","",TRIM(INDEX(games!$A:$A,ROW())))</f>
      </c>
      <c r="B521">
        <f>IF(OR($A521="",INDEX(games!$B:$B,ROW())=""),"",INDEX(games!$B:$B,ROW()))</f>
      </c>
      <c r="C521" t="str">
        <f>IF(OR($A521="",INDEX(games!$C:$C,ROW())=""),"",INDEX(games!$C:$C,ROW()))</f>
      </c>
      <c r="D521">
        <f>IF($A521="","",COUNTIF($W$2:$W$2500,$A521)+COUNTIF($X$2:$X$2500,$A521))</f>
      </c>
      <c r="E521">
        <f>IF($A521="","",IFERROR(MATCH($C521,$R$2:$R$5,0),0))</f>
      </c>
      <c r="F521">
        <f>IF($A521="","",MOD(ROW(),34))</f>
      </c>
      <c r="G521">
        <f>IF($A521="",NA(),IF($C521="Action",$B521,NA()))</f>
      </c>
      <c r="H521">
        <f>IF($A521="",NA(),IF($C521="Action",1+$F521*0.023,NA()))</f>
      </c>
      <c r="I521">
        <f>IF($A521="",NA(),IF($C521="Strategy",$B521,NA()))</f>
      </c>
      <c r="J521">
        <f>IF($A521="",NA(),IF($C521="Strategy",2+$F521*0.023,NA()))</f>
      </c>
      <c r="K521">
        <f>IF($A521="",NA(),IF($C521="Deckbuilder",$B521,NA()))</f>
      </c>
      <c r="L521">
        <f>IF($A521="",NA(),IF($C521="Deckbuilder",3+$F521*0.023,NA()))</f>
      </c>
      <c r="M521">
        <f>IF($A521="",NA(),IF($C521="Traditional",$B521,NA()))</f>
      </c>
      <c r="N521">
        <f>IF($A521="",NA(),IF($C521="Traditional",4+$F521*0.023,NA()))</f>
      </c>
      <c r="O521">
        <f>IF($A521="","",$D521+ROW()/1000000)</f>
      </c>
      <c r="P521" t="str">
        <f>IF(OR($A521="",INDEX(games!$H:$H,ROW())=""),"",INDEX(games!$H:$H,ROW()))</f>
      </c>
      <c r="Q521">
        <f>IF(OR($A521="",$P521&lt;&gt;"Yes"),"",$D521+ROW()/1000000)</f>
      </c>
      <c r="T521">
        <f>IF($Y521="","",INDEX($B$2:$B$1500,$Y521))</f>
      </c>
      <c r="U521">
        <f>IF($Z521="","",INDEX($B$2:$B$1500,$Z521))</f>
      </c>
      <c r="V521">
        <f>IF(OR($T521="",$U521=""),"",$U521-$T521)</f>
      </c>
      <c r="W521" t="str">
        <f>IF(TRIM(INDEX(connections!$A:$A,ROW()))="","",TRIM(INDEX(connections!$A:$A,ROW())))</f>
      </c>
      <c r="X521" t="str">
        <f>IF($W521="","",TRIM(INDEX(connections!$B:$B,ROW())))</f>
      </c>
      <c r="Y521">
        <f>IF($W521="","",IFERROR(MATCH($W521,$A$2:$A$1500,0),""))</f>
      </c>
      <c r="Z521">
        <f>IF($X521="","",IFERROR(MATCH($X521,$A$2:$A$1500,0),""))</f>
      </c>
      <c r="AA521" t="str">
        <f>IF($Y521="","",INDEX($P$2:$P$1500,$Y521))</f>
      </c>
      <c r="AB521" t="str">
        <f>IF($Z521="","",INDEX($P$2:$P$1500,$Z521))</f>
      </c>
      <c r="AC521">
        <f>IF(AND($AA521="Yes",$AB521="Yes"),1,"")</f>
      </c>
      <c r="AD521">
        <f>IF(OR($Y521="",$Z521=""),"",IF(INDEX($C$2:$C$1500,$Y521)=INDEX($C$2:$C$1500,$Z521),0,1))</f>
      </c>
      <c r="AE521">
        <f>IF($AC521&lt;&gt;1,"",IF(AND(INDEX($AG$2:$AG$1500,$Y521)=1,INDEX($AG$2:$AG$1500,$Z521)=1),1,""))</f>
      </c>
      <c r="AG521">
        <f>IF($A521="","",COUNTIFS($W$2:$W$2500,$A521,$AB$2:$AB$2500,"Yes")+COUNTIFS($X$2:$X$2500,$A521,$AA$2:$AA$2500,"Yes"))</f>
      </c>
      <c r="AH521" t="str">
        <f>IF(OR($P521&lt;&gt;"Yes",N($AG521)=0),"",IF(AND($AG521=1,COUNTIFS($W$2:$W$2500,$A521,$AE$2:$AE$2500,1)+COUNTIFS($X$2:$X$2500,$A521,$AE$2:$AE$2500,1)&gt;0),"","Yes"))</f>
      </c>
      <c r="AI521">
        <f>IF($AH521="Yes",$AG521,"")</f>
      </c>
      <c r="AJ521">
        <f>IF($AI521="","",$AI521+ROW()/1000000)</f>
      </c>
      <c r="AK521">
        <f>IF(OR($A521="",$P521="Yes",N($AG521)=0),"",$AG521+ROW()/1000000)</f>
      </c>
      <c r="AL521" t="str">
        <f>IF($A521="","",INDEX(games!$J:$J,ROW())&amp;"")</f>
      </c>
    </row>
    <row r="522">
      <c r="A522" t="str">
        <f>IF(TRIM(INDEX(games!$A:$A,ROW()))="","",TRIM(INDEX(games!$A:$A,ROW())))</f>
      </c>
      <c r="B522">
        <f>IF(OR($A522="",INDEX(games!$B:$B,ROW())=""),"",INDEX(games!$B:$B,ROW()))</f>
      </c>
      <c r="C522" t="str">
        <f>IF(OR($A522="",INDEX(games!$C:$C,ROW())=""),"",INDEX(games!$C:$C,ROW()))</f>
      </c>
      <c r="D522">
        <f>IF($A522="","",COUNTIF($W$2:$W$2500,$A522)+COUNTIF($X$2:$X$2500,$A522))</f>
      </c>
      <c r="E522">
        <f>IF($A522="","",IFERROR(MATCH($C522,$R$2:$R$5,0),0))</f>
      </c>
      <c r="F522">
        <f>IF($A522="","",MOD(ROW(),34))</f>
      </c>
      <c r="G522">
        <f>IF($A522="",NA(),IF($C522="Action",$B522,NA()))</f>
      </c>
      <c r="H522">
        <f>IF($A522="",NA(),IF($C522="Action",1+$F522*0.023,NA()))</f>
      </c>
      <c r="I522">
        <f>IF($A522="",NA(),IF($C522="Strategy",$B522,NA()))</f>
      </c>
      <c r="J522">
        <f>IF($A522="",NA(),IF($C522="Strategy",2+$F522*0.023,NA()))</f>
      </c>
      <c r="K522">
        <f>IF($A522="",NA(),IF($C522="Deckbuilder",$B522,NA()))</f>
      </c>
      <c r="L522">
        <f>IF($A522="",NA(),IF($C522="Deckbuilder",3+$F522*0.023,NA()))</f>
      </c>
      <c r="M522">
        <f>IF($A522="",NA(),IF($C522="Traditional",$B522,NA()))</f>
      </c>
      <c r="N522">
        <f>IF($A522="",NA(),IF($C522="Traditional",4+$F522*0.023,NA()))</f>
      </c>
      <c r="O522">
        <f>IF($A522="","",$D522+ROW()/1000000)</f>
      </c>
      <c r="P522" t="str">
        <f>IF(OR($A522="",INDEX(games!$H:$H,ROW())=""),"",INDEX(games!$H:$H,ROW()))</f>
      </c>
      <c r="Q522">
        <f>IF(OR($A522="",$P522&lt;&gt;"Yes"),"",$D522+ROW()/1000000)</f>
      </c>
      <c r="T522">
        <f>IF($Y522="","",INDEX($B$2:$B$1500,$Y522))</f>
      </c>
      <c r="U522">
        <f>IF($Z522="","",INDEX($B$2:$B$1500,$Z522))</f>
      </c>
      <c r="V522">
        <f>IF(OR($T522="",$U522=""),"",$U522-$T522)</f>
      </c>
      <c r="W522" t="str">
        <f>IF(TRIM(INDEX(connections!$A:$A,ROW()))="","",TRIM(INDEX(connections!$A:$A,ROW())))</f>
      </c>
      <c r="X522" t="str">
        <f>IF($W522="","",TRIM(INDEX(connections!$B:$B,ROW())))</f>
      </c>
      <c r="Y522">
        <f>IF($W522="","",IFERROR(MATCH($W522,$A$2:$A$1500,0),""))</f>
      </c>
      <c r="Z522">
        <f>IF($X522="","",IFERROR(MATCH($X522,$A$2:$A$1500,0),""))</f>
      </c>
      <c r="AA522" t="str">
        <f>IF($Y522="","",INDEX($P$2:$P$1500,$Y522))</f>
      </c>
      <c r="AB522" t="str">
        <f>IF($Z522="","",INDEX($P$2:$P$1500,$Z522))</f>
      </c>
      <c r="AC522">
        <f>IF(AND($AA522="Yes",$AB522="Yes"),1,"")</f>
      </c>
      <c r="AD522">
        <f>IF(OR($Y522="",$Z522=""),"",IF(INDEX($C$2:$C$1500,$Y522)=INDEX($C$2:$C$1500,$Z522),0,1))</f>
      </c>
      <c r="AE522">
        <f>IF($AC522&lt;&gt;1,"",IF(AND(INDEX($AG$2:$AG$1500,$Y522)=1,INDEX($AG$2:$AG$1500,$Z522)=1),1,""))</f>
      </c>
      <c r="AG522">
        <f>IF($A522="","",COUNTIFS($W$2:$W$2500,$A522,$AB$2:$AB$2500,"Yes")+COUNTIFS($X$2:$X$2500,$A522,$AA$2:$AA$2500,"Yes"))</f>
      </c>
      <c r="AH522" t="str">
        <f>IF(OR($P522&lt;&gt;"Yes",N($AG522)=0),"",IF(AND($AG522=1,COUNTIFS($W$2:$W$2500,$A522,$AE$2:$AE$2500,1)+COUNTIFS($X$2:$X$2500,$A522,$AE$2:$AE$2500,1)&gt;0),"","Yes"))</f>
      </c>
      <c r="AI522">
        <f>IF($AH522="Yes",$AG522,"")</f>
      </c>
      <c r="AJ522">
        <f>IF($AI522="","",$AI522+ROW()/1000000)</f>
      </c>
      <c r="AK522">
        <f>IF(OR($A522="",$P522="Yes",N($AG522)=0),"",$AG522+ROW()/1000000)</f>
      </c>
      <c r="AL522" t="str">
        <f>IF($A522="","",INDEX(games!$J:$J,ROW())&amp;"")</f>
      </c>
    </row>
    <row r="523">
      <c r="A523" t="str">
        <f>IF(TRIM(INDEX(games!$A:$A,ROW()))="","",TRIM(INDEX(games!$A:$A,ROW())))</f>
      </c>
      <c r="B523">
        <f>IF(OR($A523="",INDEX(games!$B:$B,ROW())=""),"",INDEX(games!$B:$B,ROW()))</f>
      </c>
      <c r="C523" t="str">
        <f>IF(OR($A523="",INDEX(games!$C:$C,ROW())=""),"",INDEX(games!$C:$C,ROW()))</f>
      </c>
      <c r="D523">
        <f>IF($A523="","",COUNTIF($W$2:$W$2500,$A523)+COUNTIF($X$2:$X$2500,$A523))</f>
      </c>
      <c r="E523">
        <f>IF($A523="","",IFERROR(MATCH($C523,$R$2:$R$5,0),0))</f>
      </c>
      <c r="F523">
        <f>IF($A523="","",MOD(ROW(),34))</f>
      </c>
      <c r="G523">
        <f>IF($A523="",NA(),IF($C523="Action",$B523,NA()))</f>
      </c>
      <c r="H523">
        <f>IF($A523="",NA(),IF($C523="Action",1+$F523*0.023,NA()))</f>
      </c>
      <c r="I523">
        <f>IF($A523="",NA(),IF($C523="Strategy",$B523,NA()))</f>
      </c>
      <c r="J523">
        <f>IF($A523="",NA(),IF($C523="Strategy",2+$F523*0.023,NA()))</f>
      </c>
      <c r="K523">
        <f>IF($A523="",NA(),IF($C523="Deckbuilder",$B523,NA()))</f>
      </c>
      <c r="L523">
        <f>IF($A523="",NA(),IF($C523="Deckbuilder",3+$F523*0.023,NA()))</f>
      </c>
      <c r="M523">
        <f>IF($A523="",NA(),IF($C523="Traditional",$B523,NA()))</f>
      </c>
      <c r="N523">
        <f>IF($A523="",NA(),IF($C523="Traditional",4+$F523*0.023,NA()))</f>
      </c>
      <c r="O523">
        <f>IF($A523="","",$D523+ROW()/1000000)</f>
      </c>
      <c r="P523" t="str">
        <f>IF(OR($A523="",INDEX(games!$H:$H,ROW())=""),"",INDEX(games!$H:$H,ROW()))</f>
      </c>
      <c r="Q523">
        <f>IF(OR($A523="",$P523&lt;&gt;"Yes"),"",$D523+ROW()/1000000)</f>
      </c>
      <c r="T523">
        <f>IF($Y523="","",INDEX($B$2:$B$1500,$Y523))</f>
      </c>
      <c r="U523">
        <f>IF($Z523="","",INDEX($B$2:$B$1500,$Z523))</f>
      </c>
      <c r="V523">
        <f>IF(OR($T523="",$U523=""),"",$U523-$T523)</f>
      </c>
      <c r="W523" t="str">
        <f>IF(TRIM(INDEX(connections!$A:$A,ROW()))="","",TRIM(INDEX(connections!$A:$A,ROW())))</f>
      </c>
      <c r="X523" t="str">
        <f>IF($W523="","",TRIM(INDEX(connections!$B:$B,ROW())))</f>
      </c>
      <c r="Y523">
        <f>IF($W523="","",IFERROR(MATCH($W523,$A$2:$A$1500,0),""))</f>
      </c>
      <c r="Z523">
        <f>IF($X523="","",IFERROR(MATCH($X523,$A$2:$A$1500,0),""))</f>
      </c>
      <c r="AA523" t="str">
        <f>IF($Y523="","",INDEX($P$2:$P$1500,$Y523))</f>
      </c>
      <c r="AB523" t="str">
        <f>IF($Z523="","",INDEX($P$2:$P$1500,$Z523))</f>
      </c>
      <c r="AC523">
        <f>IF(AND($AA523="Yes",$AB523="Yes"),1,"")</f>
      </c>
      <c r="AD523">
        <f>IF(OR($Y523="",$Z523=""),"",IF(INDEX($C$2:$C$1500,$Y523)=INDEX($C$2:$C$1500,$Z523),0,1))</f>
      </c>
      <c r="AE523">
        <f>IF($AC523&lt;&gt;1,"",IF(AND(INDEX($AG$2:$AG$1500,$Y523)=1,INDEX($AG$2:$AG$1500,$Z523)=1),1,""))</f>
      </c>
      <c r="AG523">
        <f>IF($A523="","",COUNTIFS($W$2:$W$2500,$A523,$AB$2:$AB$2500,"Yes")+COUNTIFS($X$2:$X$2500,$A523,$AA$2:$AA$2500,"Yes"))</f>
      </c>
      <c r="AH523" t="str">
        <f>IF(OR($P523&lt;&gt;"Yes",N($AG523)=0),"",IF(AND($AG523=1,COUNTIFS($W$2:$W$2500,$A523,$AE$2:$AE$2500,1)+COUNTIFS($X$2:$X$2500,$A523,$AE$2:$AE$2500,1)&gt;0),"","Yes"))</f>
      </c>
      <c r="AI523">
        <f>IF($AH523="Yes",$AG523,"")</f>
      </c>
      <c r="AJ523">
        <f>IF($AI523="","",$AI523+ROW()/1000000)</f>
      </c>
      <c r="AK523">
        <f>IF(OR($A523="",$P523="Yes",N($AG523)=0),"",$AG523+ROW()/1000000)</f>
      </c>
      <c r="AL523" t="str">
        <f>IF($A523="","",INDEX(games!$J:$J,ROW())&amp;"")</f>
      </c>
    </row>
    <row r="524">
      <c r="A524" t="str">
        <f>IF(TRIM(INDEX(games!$A:$A,ROW()))="","",TRIM(INDEX(games!$A:$A,ROW())))</f>
      </c>
      <c r="B524">
        <f>IF(OR($A524="",INDEX(games!$B:$B,ROW())=""),"",INDEX(games!$B:$B,ROW()))</f>
      </c>
      <c r="C524" t="str">
        <f>IF(OR($A524="",INDEX(games!$C:$C,ROW())=""),"",INDEX(games!$C:$C,ROW()))</f>
      </c>
      <c r="D524">
        <f>IF($A524="","",COUNTIF($W$2:$W$2500,$A524)+COUNTIF($X$2:$X$2500,$A524))</f>
      </c>
      <c r="E524">
        <f>IF($A524="","",IFERROR(MATCH($C524,$R$2:$R$5,0),0))</f>
      </c>
      <c r="F524">
        <f>IF($A524="","",MOD(ROW(),34))</f>
      </c>
      <c r="G524">
        <f>IF($A524="",NA(),IF($C524="Action",$B524,NA()))</f>
      </c>
      <c r="H524">
        <f>IF($A524="",NA(),IF($C524="Action",1+$F524*0.023,NA()))</f>
      </c>
      <c r="I524">
        <f>IF($A524="",NA(),IF($C524="Strategy",$B524,NA()))</f>
      </c>
      <c r="J524">
        <f>IF($A524="",NA(),IF($C524="Strategy",2+$F524*0.023,NA()))</f>
      </c>
      <c r="K524">
        <f>IF($A524="",NA(),IF($C524="Deckbuilder",$B524,NA()))</f>
      </c>
      <c r="L524">
        <f>IF($A524="",NA(),IF($C524="Deckbuilder",3+$F524*0.023,NA()))</f>
      </c>
      <c r="M524">
        <f>IF($A524="",NA(),IF($C524="Traditional",$B524,NA()))</f>
      </c>
      <c r="N524">
        <f>IF($A524="",NA(),IF($C524="Traditional",4+$F524*0.023,NA()))</f>
      </c>
      <c r="O524">
        <f>IF($A524="","",$D524+ROW()/1000000)</f>
      </c>
      <c r="P524" t="str">
        <f>IF(OR($A524="",INDEX(games!$H:$H,ROW())=""),"",INDEX(games!$H:$H,ROW()))</f>
      </c>
      <c r="Q524">
        <f>IF(OR($A524="",$P524&lt;&gt;"Yes"),"",$D524+ROW()/1000000)</f>
      </c>
      <c r="T524">
        <f>IF($Y524="","",INDEX($B$2:$B$1500,$Y524))</f>
      </c>
      <c r="U524">
        <f>IF($Z524="","",INDEX($B$2:$B$1500,$Z524))</f>
      </c>
      <c r="V524">
        <f>IF(OR($T524="",$U524=""),"",$U524-$T524)</f>
      </c>
      <c r="W524" t="str">
        <f>IF(TRIM(INDEX(connections!$A:$A,ROW()))="","",TRIM(INDEX(connections!$A:$A,ROW())))</f>
      </c>
      <c r="X524" t="str">
        <f>IF($W524="","",TRIM(INDEX(connections!$B:$B,ROW())))</f>
      </c>
      <c r="Y524">
        <f>IF($W524="","",IFERROR(MATCH($W524,$A$2:$A$1500,0),""))</f>
      </c>
      <c r="Z524">
        <f>IF($X524="","",IFERROR(MATCH($X524,$A$2:$A$1500,0),""))</f>
      </c>
      <c r="AA524" t="str">
        <f>IF($Y524="","",INDEX($P$2:$P$1500,$Y524))</f>
      </c>
      <c r="AB524" t="str">
        <f>IF($Z524="","",INDEX($P$2:$P$1500,$Z524))</f>
      </c>
      <c r="AC524">
        <f>IF(AND($AA524="Yes",$AB524="Yes"),1,"")</f>
      </c>
      <c r="AD524">
        <f>IF(OR($Y524="",$Z524=""),"",IF(INDEX($C$2:$C$1500,$Y524)=INDEX($C$2:$C$1500,$Z524),0,1))</f>
      </c>
      <c r="AE524">
        <f>IF($AC524&lt;&gt;1,"",IF(AND(INDEX($AG$2:$AG$1500,$Y524)=1,INDEX($AG$2:$AG$1500,$Z524)=1),1,""))</f>
      </c>
      <c r="AG524">
        <f>IF($A524="","",COUNTIFS($W$2:$W$2500,$A524,$AB$2:$AB$2500,"Yes")+COUNTIFS($X$2:$X$2500,$A524,$AA$2:$AA$2500,"Yes"))</f>
      </c>
      <c r="AH524" t="str">
        <f>IF(OR($P524&lt;&gt;"Yes",N($AG524)=0),"",IF(AND($AG524=1,COUNTIFS($W$2:$W$2500,$A524,$AE$2:$AE$2500,1)+COUNTIFS($X$2:$X$2500,$A524,$AE$2:$AE$2500,1)&gt;0),"","Yes"))</f>
      </c>
      <c r="AI524">
        <f>IF($AH524="Yes",$AG524,"")</f>
      </c>
      <c r="AJ524">
        <f>IF($AI524="","",$AI524+ROW()/1000000)</f>
      </c>
      <c r="AK524">
        <f>IF(OR($A524="",$P524="Yes",N($AG524)=0),"",$AG524+ROW()/1000000)</f>
      </c>
      <c r="AL524" t="str">
        <f>IF($A524="","",INDEX(games!$J:$J,ROW())&amp;"")</f>
      </c>
    </row>
    <row r="525">
      <c r="A525" t="str">
        <f>IF(TRIM(INDEX(games!$A:$A,ROW()))="","",TRIM(INDEX(games!$A:$A,ROW())))</f>
      </c>
      <c r="B525">
        <f>IF(OR($A525="",INDEX(games!$B:$B,ROW())=""),"",INDEX(games!$B:$B,ROW()))</f>
      </c>
      <c r="C525" t="str">
        <f>IF(OR($A525="",INDEX(games!$C:$C,ROW())=""),"",INDEX(games!$C:$C,ROW()))</f>
      </c>
      <c r="D525">
        <f>IF($A525="","",COUNTIF($W$2:$W$2500,$A525)+COUNTIF($X$2:$X$2500,$A525))</f>
      </c>
      <c r="E525">
        <f>IF($A525="","",IFERROR(MATCH($C525,$R$2:$R$5,0),0))</f>
      </c>
      <c r="F525">
        <f>IF($A525="","",MOD(ROW(),34))</f>
      </c>
      <c r="G525">
        <f>IF($A525="",NA(),IF($C525="Action",$B525,NA()))</f>
      </c>
      <c r="H525">
        <f>IF($A525="",NA(),IF($C525="Action",1+$F525*0.023,NA()))</f>
      </c>
      <c r="I525">
        <f>IF($A525="",NA(),IF($C525="Strategy",$B525,NA()))</f>
      </c>
      <c r="J525">
        <f>IF($A525="",NA(),IF($C525="Strategy",2+$F525*0.023,NA()))</f>
      </c>
      <c r="K525">
        <f>IF($A525="",NA(),IF($C525="Deckbuilder",$B525,NA()))</f>
      </c>
      <c r="L525">
        <f>IF($A525="",NA(),IF($C525="Deckbuilder",3+$F525*0.023,NA()))</f>
      </c>
      <c r="M525">
        <f>IF($A525="",NA(),IF($C525="Traditional",$B525,NA()))</f>
      </c>
      <c r="N525">
        <f>IF($A525="",NA(),IF($C525="Traditional",4+$F525*0.023,NA()))</f>
      </c>
      <c r="O525">
        <f>IF($A525="","",$D525+ROW()/1000000)</f>
      </c>
      <c r="P525" t="str">
        <f>IF(OR($A525="",INDEX(games!$H:$H,ROW())=""),"",INDEX(games!$H:$H,ROW()))</f>
      </c>
      <c r="Q525">
        <f>IF(OR($A525="",$P525&lt;&gt;"Yes"),"",$D525+ROW()/1000000)</f>
      </c>
      <c r="T525">
        <f>IF($Y525="","",INDEX($B$2:$B$1500,$Y525))</f>
      </c>
      <c r="U525">
        <f>IF($Z525="","",INDEX($B$2:$B$1500,$Z525))</f>
      </c>
      <c r="V525">
        <f>IF(OR($T525="",$U525=""),"",$U525-$T525)</f>
      </c>
      <c r="W525" t="str">
        <f>IF(TRIM(INDEX(connections!$A:$A,ROW()))="","",TRIM(INDEX(connections!$A:$A,ROW())))</f>
      </c>
      <c r="X525" t="str">
        <f>IF($W525="","",TRIM(INDEX(connections!$B:$B,ROW())))</f>
      </c>
      <c r="Y525">
        <f>IF($W525="","",IFERROR(MATCH($W525,$A$2:$A$1500,0),""))</f>
      </c>
      <c r="Z525">
        <f>IF($X525="","",IFERROR(MATCH($X525,$A$2:$A$1500,0),""))</f>
      </c>
      <c r="AA525" t="str">
        <f>IF($Y525="","",INDEX($P$2:$P$1500,$Y525))</f>
      </c>
      <c r="AB525" t="str">
        <f>IF($Z525="","",INDEX($P$2:$P$1500,$Z525))</f>
      </c>
      <c r="AC525">
        <f>IF(AND($AA525="Yes",$AB525="Yes"),1,"")</f>
      </c>
      <c r="AD525">
        <f>IF(OR($Y525="",$Z525=""),"",IF(INDEX($C$2:$C$1500,$Y525)=INDEX($C$2:$C$1500,$Z525),0,1))</f>
      </c>
      <c r="AE525">
        <f>IF($AC525&lt;&gt;1,"",IF(AND(INDEX($AG$2:$AG$1500,$Y525)=1,INDEX($AG$2:$AG$1500,$Z525)=1),1,""))</f>
      </c>
      <c r="AG525">
        <f>IF($A525="","",COUNTIFS($W$2:$W$2500,$A525,$AB$2:$AB$2500,"Yes")+COUNTIFS($X$2:$X$2500,$A525,$AA$2:$AA$2500,"Yes"))</f>
      </c>
      <c r="AH525" t="str">
        <f>IF(OR($P525&lt;&gt;"Yes",N($AG525)=0),"",IF(AND($AG525=1,COUNTIFS($W$2:$W$2500,$A525,$AE$2:$AE$2500,1)+COUNTIFS($X$2:$X$2500,$A525,$AE$2:$AE$2500,1)&gt;0),"","Yes"))</f>
      </c>
      <c r="AI525">
        <f>IF($AH525="Yes",$AG525,"")</f>
      </c>
      <c r="AJ525">
        <f>IF($AI525="","",$AI525+ROW()/1000000)</f>
      </c>
      <c r="AK525">
        <f>IF(OR($A525="",$P525="Yes",N($AG525)=0),"",$AG525+ROW()/1000000)</f>
      </c>
      <c r="AL525" t="str">
        <f>IF($A525="","",INDEX(games!$J:$J,ROW())&amp;"")</f>
      </c>
    </row>
    <row r="526">
      <c r="A526" t="str">
        <f>IF(TRIM(INDEX(games!$A:$A,ROW()))="","",TRIM(INDEX(games!$A:$A,ROW())))</f>
      </c>
      <c r="B526">
        <f>IF(OR($A526="",INDEX(games!$B:$B,ROW())=""),"",INDEX(games!$B:$B,ROW()))</f>
      </c>
      <c r="C526" t="str">
        <f>IF(OR($A526="",INDEX(games!$C:$C,ROW())=""),"",INDEX(games!$C:$C,ROW()))</f>
      </c>
      <c r="D526">
        <f>IF($A526="","",COUNTIF($W$2:$W$2500,$A526)+COUNTIF($X$2:$X$2500,$A526))</f>
      </c>
      <c r="E526">
        <f>IF($A526="","",IFERROR(MATCH($C526,$R$2:$R$5,0),0))</f>
      </c>
      <c r="F526">
        <f>IF($A526="","",MOD(ROW(),34))</f>
      </c>
      <c r="G526">
        <f>IF($A526="",NA(),IF($C526="Action",$B526,NA()))</f>
      </c>
      <c r="H526">
        <f>IF($A526="",NA(),IF($C526="Action",1+$F526*0.023,NA()))</f>
      </c>
      <c r="I526">
        <f>IF($A526="",NA(),IF($C526="Strategy",$B526,NA()))</f>
      </c>
      <c r="J526">
        <f>IF($A526="",NA(),IF($C526="Strategy",2+$F526*0.023,NA()))</f>
      </c>
      <c r="K526">
        <f>IF($A526="",NA(),IF($C526="Deckbuilder",$B526,NA()))</f>
      </c>
      <c r="L526">
        <f>IF($A526="",NA(),IF($C526="Deckbuilder",3+$F526*0.023,NA()))</f>
      </c>
      <c r="M526">
        <f>IF($A526="",NA(),IF($C526="Traditional",$B526,NA()))</f>
      </c>
      <c r="N526">
        <f>IF($A526="",NA(),IF($C526="Traditional",4+$F526*0.023,NA()))</f>
      </c>
      <c r="O526">
        <f>IF($A526="","",$D526+ROW()/1000000)</f>
      </c>
      <c r="P526" t="str">
        <f>IF(OR($A526="",INDEX(games!$H:$H,ROW())=""),"",INDEX(games!$H:$H,ROW()))</f>
      </c>
      <c r="Q526">
        <f>IF(OR($A526="",$P526&lt;&gt;"Yes"),"",$D526+ROW()/1000000)</f>
      </c>
      <c r="T526">
        <f>IF($Y526="","",INDEX($B$2:$B$1500,$Y526))</f>
      </c>
      <c r="U526">
        <f>IF($Z526="","",INDEX($B$2:$B$1500,$Z526))</f>
      </c>
      <c r="V526">
        <f>IF(OR($T526="",$U526=""),"",$U526-$T526)</f>
      </c>
      <c r="W526" t="str">
        <f>IF(TRIM(INDEX(connections!$A:$A,ROW()))="","",TRIM(INDEX(connections!$A:$A,ROW())))</f>
      </c>
      <c r="X526" t="str">
        <f>IF($W526="","",TRIM(INDEX(connections!$B:$B,ROW())))</f>
      </c>
      <c r="Y526">
        <f>IF($W526="","",IFERROR(MATCH($W526,$A$2:$A$1500,0),""))</f>
      </c>
      <c r="Z526">
        <f>IF($X526="","",IFERROR(MATCH($X526,$A$2:$A$1500,0),""))</f>
      </c>
      <c r="AA526" t="str">
        <f>IF($Y526="","",INDEX($P$2:$P$1500,$Y526))</f>
      </c>
      <c r="AB526" t="str">
        <f>IF($Z526="","",INDEX($P$2:$P$1500,$Z526))</f>
      </c>
      <c r="AC526">
        <f>IF(AND($AA526="Yes",$AB526="Yes"),1,"")</f>
      </c>
      <c r="AD526">
        <f>IF(OR($Y526="",$Z526=""),"",IF(INDEX($C$2:$C$1500,$Y526)=INDEX($C$2:$C$1500,$Z526),0,1))</f>
      </c>
      <c r="AE526">
        <f>IF($AC526&lt;&gt;1,"",IF(AND(INDEX($AG$2:$AG$1500,$Y526)=1,INDEX($AG$2:$AG$1500,$Z526)=1),1,""))</f>
      </c>
      <c r="AG526">
        <f>IF($A526="","",COUNTIFS($W$2:$W$2500,$A526,$AB$2:$AB$2500,"Yes")+COUNTIFS($X$2:$X$2500,$A526,$AA$2:$AA$2500,"Yes"))</f>
      </c>
      <c r="AH526" t="str">
        <f>IF(OR($P526&lt;&gt;"Yes",N($AG526)=0),"",IF(AND($AG526=1,COUNTIFS($W$2:$W$2500,$A526,$AE$2:$AE$2500,1)+COUNTIFS($X$2:$X$2500,$A526,$AE$2:$AE$2500,1)&gt;0),"","Yes"))</f>
      </c>
      <c r="AI526">
        <f>IF($AH526="Yes",$AG526,"")</f>
      </c>
      <c r="AJ526">
        <f>IF($AI526="","",$AI526+ROW()/1000000)</f>
      </c>
      <c r="AK526">
        <f>IF(OR($A526="",$P526="Yes",N($AG526)=0),"",$AG526+ROW()/1000000)</f>
      </c>
      <c r="AL526" t="str">
        <f>IF($A526="","",INDEX(games!$J:$J,ROW())&amp;"")</f>
      </c>
    </row>
    <row r="527">
      <c r="A527" t="str">
        <f>IF(TRIM(INDEX(games!$A:$A,ROW()))="","",TRIM(INDEX(games!$A:$A,ROW())))</f>
      </c>
      <c r="B527">
        <f>IF(OR($A527="",INDEX(games!$B:$B,ROW())=""),"",INDEX(games!$B:$B,ROW()))</f>
      </c>
      <c r="C527" t="str">
        <f>IF(OR($A527="",INDEX(games!$C:$C,ROW())=""),"",INDEX(games!$C:$C,ROW()))</f>
      </c>
      <c r="D527">
        <f>IF($A527="","",COUNTIF($W$2:$W$2500,$A527)+COUNTIF($X$2:$X$2500,$A527))</f>
      </c>
      <c r="E527">
        <f>IF($A527="","",IFERROR(MATCH($C527,$R$2:$R$5,0),0))</f>
      </c>
      <c r="F527">
        <f>IF($A527="","",MOD(ROW(),34))</f>
      </c>
      <c r="G527">
        <f>IF($A527="",NA(),IF($C527="Action",$B527,NA()))</f>
      </c>
      <c r="H527">
        <f>IF($A527="",NA(),IF($C527="Action",1+$F527*0.023,NA()))</f>
      </c>
      <c r="I527">
        <f>IF($A527="",NA(),IF($C527="Strategy",$B527,NA()))</f>
      </c>
      <c r="J527">
        <f>IF($A527="",NA(),IF($C527="Strategy",2+$F527*0.023,NA()))</f>
      </c>
      <c r="K527">
        <f>IF($A527="",NA(),IF($C527="Deckbuilder",$B527,NA()))</f>
      </c>
      <c r="L527">
        <f>IF($A527="",NA(),IF($C527="Deckbuilder",3+$F527*0.023,NA()))</f>
      </c>
      <c r="M527">
        <f>IF($A527="",NA(),IF($C527="Traditional",$B527,NA()))</f>
      </c>
      <c r="N527">
        <f>IF($A527="",NA(),IF($C527="Traditional",4+$F527*0.023,NA()))</f>
      </c>
      <c r="O527">
        <f>IF($A527="","",$D527+ROW()/1000000)</f>
      </c>
      <c r="P527" t="str">
        <f>IF(OR($A527="",INDEX(games!$H:$H,ROW())=""),"",INDEX(games!$H:$H,ROW()))</f>
      </c>
      <c r="Q527">
        <f>IF(OR($A527="",$P527&lt;&gt;"Yes"),"",$D527+ROW()/1000000)</f>
      </c>
      <c r="T527">
        <f>IF($Y527="","",INDEX($B$2:$B$1500,$Y527))</f>
      </c>
      <c r="U527">
        <f>IF($Z527="","",INDEX($B$2:$B$1500,$Z527))</f>
      </c>
      <c r="V527">
        <f>IF(OR($T527="",$U527=""),"",$U527-$T527)</f>
      </c>
      <c r="W527" t="str">
        <f>IF(TRIM(INDEX(connections!$A:$A,ROW()))="","",TRIM(INDEX(connections!$A:$A,ROW())))</f>
      </c>
      <c r="X527" t="str">
        <f>IF($W527="","",TRIM(INDEX(connections!$B:$B,ROW())))</f>
      </c>
      <c r="Y527">
        <f>IF($W527="","",IFERROR(MATCH($W527,$A$2:$A$1500,0),""))</f>
      </c>
      <c r="Z527">
        <f>IF($X527="","",IFERROR(MATCH($X527,$A$2:$A$1500,0),""))</f>
      </c>
      <c r="AA527" t="str">
        <f>IF($Y527="","",INDEX($P$2:$P$1500,$Y527))</f>
      </c>
      <c r="AB527" t="str">
        <f>IF($Z527="","",INDEX($P$2:$P$1500,$Z527))</f>
      </c>
      <c r="AC527">
        <f>IF(AND($AA527="Yes",$AB527="Yes"),1,"")</f>
      </c>
      <c r="AD527">
        <f>IF(OR($Y527="",$Z527=""),"",IF(INDEX($C$2:$C$1500,$Y527)=INDEX($C$2:$C$1500,$Z527),0,1))</f>
      </c>
      <c r="AE527">
        <f>IF($AC527&lt;&gt;1,"",IF(AND(INDEX($AG$2:$AG$1500,$Y527)=1,INDEX($AG$2:$AG$1500,$Z527)=1),1,""))</f>
      </c>
      <c r="AG527">
        <f>IF($A527="","",COUNTIFS($W$2:$W$2500,$A527,$AB$2:$AB$2500,"Yes")+COUNTIFS($X$2:$X$2500,$A527,$AA$2:$AA$2500,"Yes"))</f>
      </c>
      <c r="AH527" t="str">
        <f>IF(OR($P527&lt;&gt;"Yes",N($AG527)=0),"",IF(AND($AG527=1,COUNTIFS($W$2:$W$2500,$A527,$AE$2:$AE$2500,1)+COUNTIFS($X$2:$X$2500,$A527,$AE$2:$AE$2500,1)&gt;0),"","Yes"))</f>
      </c>
      <c r="AI527">
        <f>IF($AH527="Yes",$AG527,"")</f>
      </c>
      <c r="AJ527">
        <f>IF($AI527="","",$AI527+ROW()/1000000)</f>
      </c>
      <c r="AK527">
        <f>IF(OR($A527="",$P527="Yes",N($AG527)=0),"",$AG527+ROW()/1000000)</f>
      </c>
      <c r="AL527" t="str">
        <f>IF($A527="","",INDEX(games!$J:$J,ROW())&amp;"")</f>
      </c>
    </row>
    <row r="528">
      <c r="A528" t="str">
        <f>IF(TRIM(INDEX(games!$A:$A,ROW()))="","",TRIM(INDEX(games!$A:$A,ROW())))</f>
      </c>
      <c r="B528">
        <f>IF(OR($A528="",INDEX(games!$B:$B,ROW())=""),"",INDEX(games!$B:$B,ROW()))</f>
      </c>
      <c r="C528" t="str">
        <f>IF(OR($A528="",INDEX(games!$C:$C,ROW())=""),"",INDEX(games!$C:$C,ROW()))</f>
      </c>
      <c r="D528">
        <f>IF($A528="","",COUNTIF($W$2:$W$2500,$A528)+COUNTIF($X$2:$X$2500,$A528))</f>
      </c>
      <c r="E528">
        <f>IF($A528="","",IFERROR(MATCH($C528,$R$2:$R$5,0),0))</f>
      </c>
      <c r="F528">
        <f>IF($A528="","",MOD(ROW(),34))</f>
      </c>
      <c r="G528">
        <f>IF($A528="",NA(),IF($C528="Action",$B528,NA()))</f>
      </c>
      <c r="H528">
        <f>IF($A528="",NA(),IF($C528="Action",1+$F528*0.023,NA()))</f>
      </c>
      <c r="I528">
        <f>IF($A528="",NA(),IF($C528="Strategy",$B528,NA()))</f>
      </c>
      <c r="J528">
        <f>IF($A528="",NA(),IF($C528="Strategy",2+$F528*0.023,NA()))</f>
      </c>
      <c r="K528">
        <f>IF($A528="",NA(),IF($C528="Deckbuilder",$B528,NA()))</f>
      </c>
      <c r="L528">
        <f>IF($A528="",NA(),IF($C528="Deckbuilder",3+$F528*0.023,NA()))</f>
      </c>
      <c r="M528">
        <f>IF($A528="",NA(),IF($C528="Traditional",$B528,NA()))</f>
      </c>
      <c r="N528">
        <f>IF($A528="",NA(),IF($C528="Traditional",4+$F528*0.023,NA()))</f>
      </c>
      <c r="O528">
        <f>IF($A528="","",$D528+ROW()/1000000)</f>
      </c>
      <c r="P528" t="str">
        <f>IF(OR($A528="",INDEX(games!$H:$H,ROW())=""),"",INDEX(games!$H:$H,ROW()))</f>
      </c>
      <c r="Q528">
        <f>IF(OR($A528="",$P528&lt;&gt;"Yes"),"",$D528+ROW()/1000000)</f>
      </c>
      <c r="T528">
        <f>IF($Y528="","",INDEX($B$2:$B$1500,$Y528))</f>
      </c>
      <c r="U528">
        <f>IF($Z528="","",INDEX($B$2:$B$1500,$Z528))</f>
      </c>
      <c r="V528">
        <f>IF(OR($T528="",$U528=""),"",$U528-$T528)</f>
      </c>
      <c r="W528" t="str">
        <f>IF(TRIM(INDEX(connections!$A:$A,ROW()))="","",TRIM(INDEX(connections!$A:$A,ROW())))</f>
      </c>
      <c r="X528" t="str">
        <f>IF($W528="","",TRIM(INDEX(connections!$B:$B,ROW())))</f>
      </c>
      <c r="Y528">
        <f>IF($W528="","",IFERROR(MATCH($W528,$A$2:$A$1500,0),""))</f>
      </c>
      <c r="Z528">
        <f>IF($X528="","",IFERROR(MATCH($X528,$A$2:$A$1500,0),""))</f>
      </c>
      <c r="AA528" t="str">
        <f>IF($Y528="","",INDEX($P$2:$P$1500,$Y528))</f>
      </c>
      <c r="AB528" t="str">
        <f>IF($Z528="","",INDEX($P$2:$P$1500,$Z528))</f>
      </c>
      <c r="AC528">
        <f>IF(AND($AA528="Yes",$AB528="Yes"),1,"")</f>
      </c>
      <c r="AD528">
        <f>IF(OR($Y528="",$Z528=""),"",IF(INDEX($C$2:$C$1500,$Y528)=INDEX($C$2:$C$1500,$Z528),0,1))</f>
      </c>
      <c r="AE528">
        <f>IF($AC528&lt;&gt;1,"",IF(AND(INDEX($AG$2:$AG$1500,$Y528)=1,INDEX($AG$2:$AG$1500,$Z528)=1),1,""))</f>
      </c>
      <c r="AG528">
        <f>IF($A528="","",COUNTIFS($W$2:$W$2500,$A528,$AB$2:$AB$2500,"Yes")+COUNTIFS($X$2:$X$2500,$A528,$AA$2:$AA$2500,"Yes"))</f>
      </c>
      <c r="AH528" t="str">
        <f>IF(OR($P528&lt;&gt;"Yes",N($AG528)=0),"",IF(AND($AG528=1,COUNTIFS($W$2:$W$2500,$A528,$AE$2:$AE$2500,1)+COUNTIFS($X$2:$X$2500,$A528,$AE$2:$AE$2500,1)&gt;0),"","Yes"))</f>
      </c>
      <c r="AI528">
        <f>IF($AH528="Yes",$AG528,"")</f>
      </c>
      <c r="AJ528">
        <f>IF($AI528="","",$AI528+ROW()/1000000)</f>
      </c>
      <c r="AK528">
        <f>IF(OR($A528="",$P528="Yes",N($AG528)=0),"",$AG528+ROW()/1000000)</f>
      </c>
      <c r="AL528" t="str">
        <f>IF($A528="","",INDEX(games!$J:$J,ROW())&amp;"")</f>
      </c>
    </row>
    <row r="529">
      <c r="A529" t="str">
        <f>IF(TRIM(INDEX(games!$A:$A,ROW()))="","",TRIM(INDEX(games!$A:$A,ROW())))</f>
      </c>
      <c r="B529">
        <f>IF(OR($A529="",INDEX(games!$B:$B,ROW())=""),"",INDEX(games!$B:$B,ROW()))</f>
      </c>
      <c r="C529" t="str">
        <f>IF(OR($A529="",INDEX(games!$C:$C,ROW())=""),"",INDEX(games!$C:$C,ROW()))</f>
      </c>
      <c r="D529">
        <f>IF($A529="","",COUNTIF($W$2:$W$2500,$A529)+COUNTIF($X$2:$X$2500,$A529))</f>
      </c>
      <c r="E529">
        <f>IF($A529="","",IFERROR(MATCH($C529,$R$2:$R$5,0),0))</f>
      </c>
      <c r="F529">
        <f>IF($A529="","",MOD(ROW(),34))</f>
      </c>
      <c r="G529">
        <f>IF($A529="",NA(),IF($C529="Action",$B529,NA()))</f>
      </c>
      <c r="H529">
        <f>IF($A529="",NA(),IF($C529="Action",1+$F529*0.023,NA()))</f>
      </c>
      <c r="I529">
        <f>IF($A529="",NA(),IF($C529="Strategy",$B529,NA()))</f>
      </c>
      <c r="J529">
        <f>IF($A529="",NA(),IF($C529="Strategy",2+$F529*0.023,NA()))</f>
      </c>
      <c r="K529">
        <f>IF($A529="",NA(),IF($C529="Deckbuilder",$B529,NA()))</f>
      </c>
      <c r="L529">
        <f>IF($A529="",NA(),IF($C529="Deckbuilder",3+$F529*0.023,NA()))</f>
      </c>
      <c r="M529">
        <f>IF($A529="",NA(),IF($C529="Traditional",$B529,NA()))</f>
      </c>
      <c r="N529">
        <f>IF($A529="",NA(),IF($C529="Traditional",4+$F529*0.023,NA()))</f>
      </c>
      <c r="O529">
        <f>IF($A529="","",$D529+ROW()/1000000)</f>
      </c>
      <c r="P529" t="str">
        <f>IF(OR($A529="",INDEX(games!$H:$H,ROW())=""),"",INDEX(games!$H:$H,ROW()))</f>
      </c>
      <c r="Q529">
        <f>IF(OR($A529="",$P529&lt;&gt;"Yes"),"",$D529+ROW()/1000000)</f>
      </c>
      <c r="T529">
        <f>IF($Y529="","",INDEX($B$2:$B$1500,$Y529))</f>
      </c>
      <c r="U529">
        <f>IF($Z529="","",INDEX($B$2:$B$1500,$Z529))</f>
      </c>
      <c r="V529">
        <f>IF(OR($T529="",$U529=""),"",$U529-$T529)</f>
      </c>
      <c r="W529" t="str">
        <f>IF(TRIM(INDEX(connections!$A:$A,ROW()))="","",TRIM(INDEX(connections!$A:$A,ROW())))</f>
      </c>
      <c r="X529" t="str">
        <f>IF($W529="","",TRIM(INDEX(connections!$B:$B,ROW())))</f>
      </c>
      <c r="Y529">
        <f>IF($W529="","",IFERROR(MATCH($W529,$A$2:$A$1500,0),""))</f>
      </c>
      <c r="Z529">
        <f>IF($X529="","",IFERROR(MATCH($X529,$A$2:$A$1500,0),""))</f>
      </c>
      <c r="AA529" t="str">
        <f>IF($Y529="","",INDEX($P$2:$P$1500,$Y529))</f>
      </c>
      <c r="AB529" t="str">
        <f>IF($Z529="","",INDEX($P$2:$P$1500,$Z529))</f>
      </c>
      <c r="AC529">
        <f>IF(AND($AA529="Yes",$AB529="Yes"),1,"")</f>
      </c>
      <c r="AD529">
        <f>IF(OR($Y529="",$Z529=""),"",IF(INDEX($C$2:$C$1500,$Y529)=INDEX($C$2:$C$1500,$Z529),0,1))</f>
      </c>
      <c r="AE529">
        <f>IF($AC529&lt;&gt;1,"",IF(AND(INDEX($AG$2:$AG$1500,$Y529)=1,INDEX($AG$2:$AG$1500,$Z529)=1),1,""))</f>
      </c>
      <c r="AG529">
        <f>IF($A529="","",COUNTIFS($W$2:$W$2500,$A529,$AB$2:$AB$2500,"Yes")+COUNTIFS($X$2:$X$2500,$A529,$AA$2:$AA$2500,"Yes"))</f>
      </c>
      <c r="AH529" t="str">
        <f>IF(OR($P529&lt;&gt;"Yes",N($AG529)=0),"",IF(AND($AG529=1,COUNTIFS($W$2:$W$2500,$A529,$AE$2:$AE$2500,1)+COUNTIFS($X$2:$X$2500,$A529,$AE$2:$AE$2500,1)&gt;0),"","Yes"))</f>
      </c>
      <c r="AI529">
        <f>IF($AH529="Yes",$AG529,"")</f>
      </c>
      <c r="AJ529">
        <f>IF($AI529="","",$AI529+ROW()/1000000)</f>
      </c>
      <c r="AK529">
        <f>IF(OR($A529="",$P529="Yes",N($AG529)=0),"",$AG529+ROW()/1000000)</f>
      </c>
      <c r="AL529" t="str">
        <f>IF($A529="","",INDEX(games!$J:$J,ROW())&amp;"")</f>
      </c>
    </row>
    <row r="530">
      <c r="A530" t="str">
        <f>IF(TRIM(INDEX(games!$A:$A,ROW()))="","",TRIM(INDEX(games!$A:$A,ROW())))</f>
      </c>
      <c r="B530">
        <f>IF(OR($A530="",INDEX(games!$B:$B,ROW())=""),"",INDEX(games!$B:$B,ROW()))</f>
      </c>
      <c r="C530" t="str">
        <f>IF(OR($A530="",INDEX(games!$C:$C,ROW())=""),"",INDEX(games!$C:$C,ROW()))</f>
      </c>
      <c r="D530">
        <f>IF($A530="","",COUNTIF($W$2:$W$2500,$A530)+COUNTIF($X$2:$X$2500,$A530))</f>
      </c>
      <c r="E530">
        <f>IF($A530="","",IFERROR(MATCH($C530,$R$2:$R$5,0),0))</f>
      </c>
      <c r="F530">
        <f>IF($A530="","",MOD(ROW(),34))</f>
      </c>
      <c r="G530">
        <f>IF($A530="",NA(),IF($C530="Action",$B530,NA()))</f>
      </c>
      <c r="H530">
        <f>IF($A530="",NA(),IF($C530="Action",1+$F530*0.023,NA()))</f>
      </c>
      <c r="I530">
        <f>IF($A530="",NA(),IF($C530="Strategy",$B530,NA()))</f>
      </c>
      <c r="J530">
        <f>IF($A530="",NA(),IF($C530="Strategy",2+$F530*0.023,NA()))</f>
      </c>
      <c r="K530">
        <f>IF($A530="",NA(),IF($C530="Deckbuilder",$B530,NA()))</f>
      </c>
      <c r="L530">
        <f>IF($A530="",NA(),IF($C530="Deckbuilder",3+$F530*0.023,NA()))</f>
      </c>
      <c r="M530">
        <f>IF($A530="",NA(),IF($C530="Traditional",$B530,NA()))</f>
      </c>
      <c r="N530">
        <f>IF($A530="",NA(),IF($C530="Traditional",4+$F530*0.023,NA()))</f>
      </c>
      <c r="O530">
        <f>IF($A530="","",$D530+ROW()/1000000)</f>
      </c>
      <c r="P530" t="str">
        <f>IF(OR($A530="",INDEX(games!$H:$H,ROW())=""),"",INDEX(games!$H:$H,ROW()))</f>
      </c>
      <c r="Q530">
        <f>IF(OR($A530="",$P530&lt;&gt;"Yes"),"",$D530+ROW()/1000000)</f>
      </c>
      <c r="T530">
        <f>IF($Y530="","",INDEX($B$2:$B$1500,$Y530))</f>
      </c>
      <c r="U530">
        <f>IF($Z530="","",INDEX($B$2:$B$1500,$Z530))</f>
      </c>
      <c r="V530">
        <f>IF(OR($T530="",$U530=""),"",$U530-$T530)</f>
      </c>
      <c r="W530" t="str">
        <f>IF(TRIM(INDEX(connections!$A:$A,ROW()))="","",TRIM(INDEX(connections!$A:$A,ROW())))</f>
      </c>
      <c r="X530" t="str">
        <f>IF($W530="","",TRIM(INDEX(connections!$B:$B,ROW())))</f>
      </c>
      <c r="Y530">
        <f>IF($W530="","",IFERROR(MATCH($W530,$A$2:$A$1500,0),""))</f>
      </c>
      <c r="Z530">
        <f>IF($X530="","",IFERROR(MATCH($X530,$A$2:$A$1500,0),""))</f>
      </c>
      <c r="AA530" t="str">
        <f>IF($Y530="","",INDEX($P$2:$P$1500,$Y530))</f>
      </c>
      <c r="AB530" t="str">
        <f>IF($Z530="","",INDEX($P$2:$P$1500,$Z530))</f>
      </c>
      <c r="AC530">
        <f>IF(AND($AA530="Yes",$AB530="Yes"),1,"")</f>
      </c>
      <c r="AD530">
        <f>IF(OR($Y530="",$Z530=""),"",IF(INDEX($C$2:$C$1500,$Y530)=INDEX($C$2:$C$1500,$Z530),0,1))</f>
      </c>
      <c r="AE530">
        <f>IF($AC530&lt;&gt;1,"",IF(AND(INDEX($AG$2:$AG$1500,$Y530)=1,INDEX($AG$2:$AG$1500,$Z530)=1),1,""))</f>
      </c>
      <c r="AG530">
        <f>IF($A530="","",COUNTIFS($W$2:$W$2500,$A530,$AB$2:$AB$2500,"Yes")+COUNTIFS($X$2:$X$2500,$A530,$AA$2:$AA$2500,"Yes"))</f>
      </c>
      <c r="AH530" t="str">
        <f>IF(OR($P530&lt;&gt;"Yes",N($AG530)=0),"",IF(AND($AG530=1,COUNTIFS($W$2:$W$2500,$A530,$AE$2:$AE$2500,1)+COUNTIFS($X$2:$X$2500,$A530,$AE$2:$AE$2500,1)&gt;0),"","Yes"))</f>
      </c>
      <c r="AI530">
        <f>IF($AH530="Yes",$AG530,"")</f>
      </c>
      <c r="AJ530">
        <f>IF($AI530="","",$AI530+ROW()/1000000)</f>
      </c>
      <c r="AK530">
        <f>IF(OR($A530="",$P530="Yes",N($AG530)=0),"",$AG530+ROW()/1000000)</f>
      </c>
      <c r="AL530" t="str">
        <f>IF($A530="","",INDEX(games!$J:$J,ROW())&amp;"")</f>
      </c>
    </row>
    <row r="531">
      <c r="A531" t="str">
        <f>IF(TRIM(INDEX(games!$A:$A,ROW()))="","",TRIM(INDEX(games!$A:$A,ROW())))</f>
      </c>
      <c r="B531">
        <f>IF(OR($A531="",INDEX(games!$B:$B,ROW())=""),"",INDEX(games!$B:$B,ROW()))</f>
      </c>
      <c r="C531" t="str">
        <f>IF(OR($A531="",INDEX(games!$C:$C,ROW())=""),"",INDEX(games!$C:$C,ROW()))</f>
      </c>
      <c r="D531">
        <f>IF($A531="","",COUNTIF($W$2:$W$2500,$A531)+COUNTIF($X$2:$X$2500,$A531))</f>
      </c>
      <c r="E531">
        <f>IF($A531="","",IFERROR(MATCH($C531,$R$2:$R$5,0),0))</f>
      </c>
      <c r="F531">
        <f>IF($A531="","",MOD(ROW(),34))</f>
      </c>
      <c r="G531">
        <f>IF($A531="",NA(),IF($C531="Action",$B531,NA()))</f>
      </c>
      <c r="H531">
        <f>IF($A531="",NA(),IF($C531="Action",1+$F531*0.023,NA()))</f>
      </c>
      <c r="I531">
        <f>IF($A531="",NA(),IF($C531="Strategy",$B531,NA()))</f>
      </c>
      <c r="J531">
        <f>IF($A531="",NA(),IF($C531="Strategy",2+$F531*0.023,NA()))</f>
      </c>
      <c r="K531">
        <f>IF($A531="",NA(),IF($C531="Deckbuilder",$B531,NA()))</f>
      </c>
      <c r="L531">
        <f>IF($A531="",NA(),IF($C531="Deckbuilder",3+$F531*0.023,NA()))</f>
      </c>
      <c r="M531">
        <f>IF($A531="",NA(),IF($C531="Traditional",$B531,NA()))</f>
      </c>
      <c r="N531">
        <f>IF($A531="",NA(),IF($C531="Traditional",4+$F531*0.023,NA()))</f>
      </c>
      <c r="O531">
        <f>IF($A531="","",$D531+ROW()/1000000)</f>
      </c>
      <c r="P531" t="str">
        <f>IF(OR($A531="",INDEX(games!$H:$H,ROW())=""),"",INDEX(games!$H:$H,ROW()))</f>
      </c>
      <c r="Q531">
        <f>IF(OR($A531="",$P531&lt;&gt;"Yes"),"",$D531+ROW()/1000000)</f>
      </c>
      <c r="T531">
        <f>IF($Y531="","",INDEX($B$2:$B$1500,$Y531))</f>
      </c>
      <c r="U531">
        <f>IF($Z531="","",INDEX($B$2:$B$1500,$Z531))</f>
      </c>
      <c r="V531">
        <f>IF(OR($T531="",$U531=""),"",$U531-$T531)</f>
      </c>
      <c r="W531" t="str">
        <f>IF(TRIM(INDEX(connections!$A:$A,ROW()))="","",TRIM(INDEX(connections!$A:$A,ROW())))</f>
      </c>
      <c r="X531" t="str">
        <f>IF($W531="","",TRIM(INDEX(connections!$B:$B,ROW())))</f>
      </c>
      <c r="Y531">
        <f>IF($W531="","",IFERROR(MATCH($W531,$A$2:$A$1500,0),""))</f>
      </c>
      <c r="Z531">
        <f>IF($X531="","",IFERROR(MATCH($X531,$A$2:$A$1500,0),""))</f>
      </c>
      <c r="AA531" t="str">
        <f>IF($Y531="","",INDEX($P$2:$P$1500,$Y531))</f>
      </c>
      <c r="AB531" t="str">
        <f>IF($Z531="","",INDEX($P$2:$P$1500,$Z531))</f>
      </c>
      <c r="AC531">
        <f>IF(AND($AA531="Yes",$AB531="Yes"),1,"")</f>
      </c>
      <c r="AD531">
        <f>IF(OR($Y531="",$Z531=""),"",IF(INDEX($C$2:$C$1500,$Y531)=INDEX($C$2:$C$1500,$Z531),0,1))</f>
      </c>
      <c r="AE531">
        <f>IF($AC531&lt;&gt;1,"",IF(AND(INDEX($AG$2:$AG$1500,$Y531)=1,INDEX($AG$2:$AG$1500,$Z531)=1),1,""))</f>
      </c>
      <c r="AG531">
        <f>IF($A531="","",COUNTIFS($W$2:$W$2500,$A531,$AB$2:$AB$2500,"Yes")+COUNTIFS($X$2:$X$2500,$A531,$AA$2:$AA$2500,"Yes"))</f>
      </c>
      <c r="AH531" t="str">
        <f>IF(OR($P531&lt;&gt;"Yes",N($AG531)=0),"",IF(AND($AG531=1,COUNTIFS($W$2:$W$2500,$A531,$AE$2:$AE$2500,1)+COUNTIFS($X$2:$X$2500,$A531,$AE$2:$AE$2500,1)&gt;0),"","Yes"))</f>
      </c>
      <c r="AI531">
        <f>IF($AH531="Yes",$AG531,"")</f>
      </c>
      <c r="AJ531">
        <f>IF($AI531="","",$AI531+ROW()/1000000)</f>
      </c>
      <c r="AK531">
        <f>IF(OR($A531="",$P531="Yes",N($AG531)=0),"",$AG531+ROW()/1000000)</f>
      </c>
      <c r="AL531" t="str">
        <f>IF($A531="","",INDEX(games!$J:$J,ROW())&amp;"")</f>
      </c>
    </row>
    <row r="532">
      <c r="A532" t="str">
        <f>IF(TRIM(INDEX(games!$A:$A,ROW()))="","",TRIM(INDEX(games!$A:$A,ROW())))</f>
      </c>
      <c r="B532">
        <f>IF(OR($A532="",INDEX(games!$B:$B,ROW())=""),"",INDEX(games!$B:$B,ROW()))</f>
      </c>
      <c r="C532" t="str">
        <f>IF(OR($A532="",INDEX(games!$C:$C,ROW())=""),"",INDEX(games!$C:$C,ROW()))</f>
      </c>
      <c r="D532">
        <f>IF($A532="","",COUNTIF($W$2:$W$2500,$A532)+COUNTIF($X$2:$X$2500,$A532))</f>
      </c>
      <c r="E532">
        <f>IF($A532="","",IFERROR(MATCH($C532,$R$2:$R$5,0),0))</f>
      </c>
      <c r="F532">
        <f>IF($A532="","",MOD(ROW(),34))</f>
      </c>
      <c r="G532">
        <f>IF($A532="",NA(),IF($C532="Action",$B532,NA()))</f>
      </c>
      <c r="H532">
        <f>IF($A532="",NA(),IF($C532="Action",1+$F532*0.023,NA()))</f>
      </c>
      <c r="I532">
        <f>IF($A532="",NA(),IF($C532="Strategy",$B532,NA()))</f>
      </c>
      <c r="J532">
        <f>IF($A532="",NA(),IF($C532="Strategy",2+$F532*0.023,NA()))</f>
      </c>
      <c r="K532">
        <f>IF($A532="",NA(),IF($C532="Deckbuilder",$B532,NA()))</f>
      </c>
      <c r="L532">
        <f>IF($A532="",NA(),IF($C532="Deckbuilder",3+$F532*0.023,NA()))</f>
      </c>
      <c r="M532">
        <f>IF($A532="",NA(),IF($C532="Traditional",$B532,NA()))</f>
      </c>
      <c r="N532">
        <f>IF($A532="",NA(),IF($C532="Traditional",4+$F532*0.023,NA()))</f>
      </c>
      <c r="O532">
        <f>IF($A532="","",$D532+ROW()/1000000)</f>
      </c>
      <c r="P532" t="str">
        <f>IF(OR($A532="",INDEX(games!$H:$H,ROW())=""),"",INDEX(games!$H:$H,ROW()))</f>
      </c>
      <c r="Q532">
        <f>IF(OR($A532="",$P532&lt;&gt;"Yes"),"",$D532+ROW()/1000000)</f>
      </c>
      <c r="T532">
        <f>IF($Y532="","",INDEX($B$2:$B$1500,$Y532))</f>
      </c>
      <c r="U532">
        <f>IF($Z532="","",INDEX($B$2:$B$1500,$Z532))</f>
      </c>
      <c r="V532">
        <f>IF(OR($T532="",$U532=""),"",$U532-$T532)</f>
      </c>
      <c r="W532" t="str">
        <f>IF(TRIM(INDEX(connections!$A:$A,ROW()))="","",TRIM(INDEX(connections!$A:$A,ROW())))</f>
      </c>
      <c r="X532" t="str">
        <f>IF($W532="","",TRIM(INDEX(connections!$B:$B,ROW())))</f>
      </c>
      <c r="Y532">
        <f>IF($W532="","",IFERROR(MATCH($W532,$A$2:$A$1500,0),""))</f>
      </c>
      <c r="Z532">
        <f>IF($X532="","",IFERROR(MATCH($X532,$A$2:$A$1500,0),""))</f>
      </c>
      <c r="AA532" t="str">
        <f>IF($Y532="","",INDEX($P$2:$P$1500,$Y532))</f>
      </c>
      <c r="AB532" t="str">
        <f>IF($Z532="","",INDEX($P$2:$P$1500,$Z532))</f>
      </c>
      <c r="AC532">
        <f>IF(AND($AA532="Yes",$AB532="Yes"),1,"")</f>
      </c>
      <c r="AD532">
        <f>IF(OR($Y532="",$Z532=""),"",IF(INDEX($C$2:$C$1500,$Y532)=INDEX($C$2:$C$1500,$Z532),0,1))</f>
      </c>
      <c r="AE532">
        <f>IF($AC532&lt;&gt;1,"",IF(AND(INDEX($AG$2:$AG$1500,$Y532)=1,INDEX($AG$2:$AG$1500,$Z532)=1),1,""))</f>
      </c>
      <c r="AG532">
        <f>IF($A532="","",COUNTIFS($W$2:$W$2500,$A532,$AB$2:$AB$2500,"Yes")+COUNTIFS($X$2:$X$2500,$A532,$AA$2:$AA$2500,"Yes"))</f>
      </c>
      <c r="AH532" t="str">
        <f>IF(OR($P532&lt;&gt;"Yes",N($AG532)=0),"",IF(AND($AG532=1,COUNTIFS($W$2:$W$2500,$A532,$AE$2:$AE$2500,1)+COUNTIFS($X$2:$X$2500,$A532,$AE$2:$AE$2500,1)&gt;0),"","Yes"))</f>
      </c>
      <c r="AI532">
        <f>IF($AH532="Yes",$AG532,"")</f>
      </c>
      <c r="AJ532">
        <f>IF($AI532="","",$AI532+ROW()/1000000)</f>
      </c>
      <c r="AK532">
        <f>IF(OR($A532="",$P532="Yes",N($AG532)=0),"",$AG532+ROW()/1000000)</f>
      </c>
      <c r="AL532" t="str">
        <f>IF($A532="","",INDEX(games!$J:$J,ROW())&amp;"")</f>
      </c>
    </row>
    <row r="533">
      <c r="A533" t="str">
        <f>IF(TRIM(INDEX(games!$A:$A,ROW()))="","",TRIM(INDEX(games!$A:$A,ROW())))</f>
      </c>
      <c r="B533">
        <f>IF(OR($A533="",INDEX(games!$B:$B,ROW())=""),"",INDEX(games!$B:$B,ROW()))</f>
      </c>
      <c r="C533" t="str">
        <f>IF(OR($A533="",INDEX(games!$C:$C,ROW())=""),"",INDEX(games!$C:$C,ROW()))</f>
      </c>
      <c r="D533">
        <f>IF($A533="","",COUNTIF($W$2:$W$2500,$A533)+COUNTIF($X$2:$X$2500,$A533))</f>
      </c>
      <c r="E533">
        <f>IF($A533="","",IFERROR(MATCH($C533,$R$2:$R$5,0),0))</f>
      </c>
      <c r="F533">
        <f>IF($A533="","",MOD(ROW(),34))</f>
      </c>
      <c r="G533">
        <f>IF($A533="",NA(),IF($C533="Action",$B533,NA()))</f>
      </c>
      <c r="H533">
        <f>IF($A533="",NA(),IF($C533="Action",1+$F533*0.023,NA()))</f>
      </c>
      <c r="I533">
        <f>IF($A533="",NA(),IF($C533="Strategy",$B533,NA()))</f>
      </c>
      <c r="J533">
        <f>IF($A533="",NA(),IF($C533="Strategy",2+$F533*0.023,NA()))</f>
      </c>
      <c r="K533">
        <f>IF($A533="",NA(),IF($C533="Deckbuilder",$B533,NA()))</f>
      </c>
      <c r="L533">
        <f>IF($A533="",NA(),IF($C533="Deckbuilder",3+$F533*0.023,NA()))</f>
      </c>
      <c r="M533">
        <f>IF($A533="",NA(),IF($C533="Traditional",$B533,NA()))</f>
      </c>
      <c r="N533">
        <f>IF($A533="",NA(),IF($C533="Traditional",4+$F533*0.023,NA()))</f>
      </c>
      <c r="O533">
        <f>IF($A533="","",$D533+ROW()/1000000)</f>
      </c>
      <c r="P533" t="str">
        <f>IF(OR($A533="",INDEX(games!$H:$H,ROW())=""),"",INDEX(games!$H:$H,ROW()))</f>
      </c>
      <c r="Q533">
        <f>IF(OR($A533="",$P533&lt;&gt;"Yes"),"",$D533+ROW()/1000000)</f>
      </c>
      <c r="T533">
        <f>IF($Y533="","",INDEX($B$2:$B$1500,$Y533))</f>
      </c>
      <c r="U533">
        <f>IF($Z533="","",INDEX($B$2:$B$1500,$Z533))</f>
      </c>
      <c r="V533">
        <f>IF(OR($T533="",$U533=""),"",$U533-$T533)</f>
      </c>
      <c r="W533" t="str">
        <f>IF(TRIM(INDEX(connections!$A:$A,ROW()))="","",TRIM(INDEX(connections!$A:$A,ROW())))</f>
      </c>
      <c r="X533" t="str">
        <f>IF($W533="","",TRIM(INDEX(connections!$B:$B,ROW())))</f>
      </c>
      <c r="Y533">
        <f>IF($W533="","",IFERROR(MATCH($W533,$A$2:$A$1500,0),""))</f>
      </c>
      <c r="Z533">
        <f>IF($X533="","",IFERROR(MATCH($X533,$A$2:$A$1500,0),""))</f>
      </c>
      <c r="AA533" t="str">
        <f>IF($Y533="","",INDEX($P$2:$P$1500,$Y533))</f>
      </c>
      <c r="AB533" t="str">
        <f>IF($Z533="","",INDEX($P$2:$P$1500,$Z533))</f>
      </c>
      <c r="AC533">
        <f>IF(AND($AA533="Yes",$AB533="Yes"),1,"")</f>
      </c>
      <c r="AD533">
        <f>IF(OR($Y533="",$Z533=""),"",IF(INDEX($C$2:$C$1500,$Y533)=INDEX($C$2:$C$1500,$Z533),0,1))</f>
      </c>
      <c r="AE533">
        <f>IF($AC533&lt;&gt;1,"",IF(AND(INDEX($AG$2:$AG$1500,$Y533)=1,INDEX($AG$2:$AG$1500,$Z533)=1),1,""))</f>
      </c>
      <c r="AG533">
        <f>IF($A533="","",COUNTIFS($W$2:$W$2500,$A533,$AB$2:$AB$2500,"Yes")+COUNTIFS($X$2:$X$2500,$A533,$AA$2:$AA$2500,"Yes"))</f>
      </c>
      <c r="AH533" t="str">
        <f>IF(OR($P533&lt;&gt;"Yes",N($AG533)=0),"",IF(AND($AG533=1,COUNTIFS($W$2:$W$2500,$A533,$AE$2:$AE$2500,1)+COUNTIFS($X$2:$X$2500,$A533,$AE$2:$AE$2500,1)&gt;0),"","Yes"))</f>
      </c>
      <c r="AI533">
        <f>IF($AH533="Yes",$AG533,"")</f>
      </c>
      <c r="AJ533">
        <f>IF($AI533="","",$AI533+ROW()/1000000)</f>
      </c>
      <c r="AK533">
        <f>IF(OR($A533="",$P533="Yes",N($AG533)=0),"",$AG533+ROW()/1000000)</f>
      </c>
      <c r="AL533" t="str">
        <f>IF($A533="","",INDEX(games!$J:$J,ROW())&amp;"")</f>
      </c>
    </row>
    <row r="534">
      <c r="A534" t="str">
        <f>IF(TRIM(INDEX(games!$A:$A,ROW()))="","",TRIM(INDEX(games!$A:$A,ROW())))</f>
      </c>
      <c r="B534">
        <f>IF(OR($A534="",INDEX(games!$B:$B,ROW())=""),"",INDEX(games!$B:$B,ROW()))</f>
      </c>
      <c r="C534" t="str">
        <f>IF(OR($A534="",INDEX(games!$C:$C,ROW())=""),"",INDEX(games!$C:$C,ROW()))</f>
      </c>
      <c r="D534">
        <f>IF($A534="","",COUNTIF($W$2:$W$2500,$A534)+COUNTIF($X$2:$X$2500,$A534))</f>
      </c>
      <c r="E534">
        <f>IF($A534="","",IFERROR(MATCH($C534,$R$2:$R$5,0),0))</f>
      </c>
      <c r="F534">
        <f>IF($A534="","",MOD(ROW(),34))</f>
      </c>
      <c r="G534">
        <f>IF($A534="",NA(),IF($C534="Action",$B534,NA()))</f>
      </c>
      <c r="H534">
        <f>IF($A534="",NA(),IF($C534="Action",1+$F534*0.023,NA()))</f>
      </c>
      <c r="I534">
        <f>IF($A534="",NA(),IF($C534="Strategy",$B534,NA()))</f>
      </c>
      <c r="J534">
        <f>IF($A534="",NA(),IF($C534="Strategy",2+$F534*0.023,NA()))</f>
      </c>
      <c r="K534">
        <f>IF($A534="",NA(),IF($C534="Deckbuilder",$B534,NA()))</f>
      </c>
      <c r="L534">
        <f>IF($A534="",NA(),IF($C534="Deckbuilder",3+$F534*0.023,NA()))</f>
      </c>
      <c r="M534">
        <f>IF($A534="",NA(),IF($C534="Traditional",$B534,NA()))</f>
      </c>
      <c r="N534">
        <f>IF($A534="",NA(),IF($C534="Traditional",4+$F534*0.023,NA()))</f>
      </c>
      <c r="O534">
        <f>IF($A534="","",$D534+ROW()/1000000)</f>
      </c>
      <c r="P534" t="str">
        <f>IF(OR($A534="",INDEX(games!$H:$H,ROW())=""),"",INDEX(games!$H:$H,ROW()))</f>
      </c>
      <c r="Q534">
        <f>IF(OR($A534="",$P534&lt;&gt;"Yes"),"",$D534+ROW()/1000000)</f>
      </c>
      <c r="T534">
        <f>IF($Y534="","",INDEX($B$2:$B$1500,$Y534))</f>
      </c>
      <c r="U534">
        <f>IF($Z534="","",INDEX($B$2:$B$1500,$Z534))</f>
      </c>
      <c r="V534">
        <f>IF(OR($T534="",$U534=""),"",$U534-$T534)</f>
      </c>
      <c r="W534" t="str">
        <f>IF(TRIM(INDEX(connections!$A:$A,ROW()))="","",TRIM(INDEX(connections!$A:$A,ROW())))</f>
      </c>
      <c r="X534" t="str">
        <f>IF($W534="","",TRIM(INDEX(connections!$B:$B,ROW())))</f>
      </c>
      <c r="Y534">
        <f>IF($W534="","",IFERROR(MATCH($W534,$A$2:$A$1500,0),""))</f>
      </c>
      <c r="Z534">
        <f>IF($X534="","",IFERROR(MATCH($X534,$A$2:$A$1500,0),""))</f>
      </c>
      <c r="AA534" t="str">
        <f>IF($Y534="","",INDEX($P$2:$P$1500,$Y534))</f>
      </c>
      <c r="AB534" t="str">
        <f>IF($Z534="","",INDEX($P$2:$P$1500,$Z534))</f>
      </c>
      <c r="AC534">
        <f>IF(AND($AA534="Yes",$AB534="Yes"),1,"")</f>
      </c>
      <c r="AD534">
        <f>IF(OR($Y534="",$Z534=""),"",IF(INDEX($C$2:$C$1500,$Y534)=INDEX($C$2:$C$1500,$Z534),0,1))</f>
      </c>
      <c r="AE534">
        <f>IF($AC534&lt;&gt;1,"",IF(AND(INDEX($AG$2:$AG$1500,$Y534)=1,INDEX($AG$2:$AG$1500,$Z534)=1),1,""))</f>
      </c>
      <c r="AG534">
        <f>IF($A534="","",COUNTIFS($W$2:$W$2500,$A534,$AB$2:$AB$2500,"Yes")+COUNTIFS($X$2:$X$2500,$A534,$AA$2:$AA$2500,"Yes"))</f>
      </c>
      <c r="AH534" t="str">
        <f>IF(OR($P534&lt;&gt;"Yes",N($AG534)=0),"",IF(AND($AG534=1,COUNTIFS($W$2:$W$2500,$A534,$AE$2:$AE$2500,1)+COUNTIFS($X$2:$X$2500,$A534,$AE$2:$AE$2500,1)&gt;0),"","Yes"))</f>
      </c>
      <c r="AI534">
        <f>IF($AH534="Yes",$AG534,"")</f>
      </c>
      <c r="AJ534">
        <f>IF($AI534="","",$AI534+ROW()/1000000)</f>
      </c>
      <c r="AK534">
        <f>IF(OR($A534="",$P534="Yes",N($AG534)=0),"",$AG534+ROW()/1000000)</f>
      </c>
      <c r="AL534" t="str">
        <f>IF($A534="","",INDEX(games!$J:$J,ROW())&amp;"")</f>
      </c>
    </row>
    <row r="535">
      <c r="A535" t="str">
        <f>IF(TRIM(INDEX(games!$A:$A,ROW()))="","",TRIM(INDEX(games!$A:$A,ROW())))</f>
      </c>
      <c r="B535">
        <f>IF(OR($A535="",INDEX(games!$B:$B,ROW())=""),"",INDEX(games!$B:$B,ROW()))</f>
      </c>
      <c r="C535" t="str">
        <f>IF(OR($A535="",INDEX(games!$C:$C,ROW())=""),"",INDEX(games!$C:$C,ROW()))</f>
      </c>
      <c r="D535">
        <f>IF($A535="","",COUNTIF($W$2:$W$2500,$A535)+COUNTIF($X$2:$X$2500,$A535))</f>
      </c>
      <c r="E535">
        <f>IF($A535="","",IFERROR(MATCH($C535,$R$2:$R$5,0),0))</f>
      </c>
      <c r="F535">
        <f>IF($A535="","",MOD(ROW(),34))</f>
      </c>
      <c r="G535">
        <f>IF($A535="",NA(),IF($C535="Action",$B535,NA()))</f>
      </c>
      <c r="H535">
        <f>IF($A535="",NA(),IF($C535="Action",1+$F535*0.023,NA()))</f>
      </c>
      <c r="I535">
        <f>IF($A535="",NA(),IF($C535="Strategy",$B535,NA()))</f>
      </c>
      <c r="J535">
        <f>IF($A535="",NA(),IF($C535="Strategy",2+$F535*0.023,NA()))</f>
      </c>
      <c r="K535">
        <f>IF($A535="",NA(),IF($C535="Deckbuilder",$B535,NA()))</f>
      </c>
      <c r="L535">
        <f>IF($A535="",NA(),IF($C535="Deckbuilder",3+$F535*0.023,NA()))</f>
      </c>
      <c r="M535">
        <f>IF($A535="",NA(),IF($C535="Traditional",$B535,NA()))</f>
      </c>
      <c r="N535">
        <f>IF($A535="",NA(),IF($C535="Traditional",4+$F535*0.023,NA()))</f>
      </c>
      <c r="O535">
        <f>IF($A535="","",$D535+ROW()/1000000)</f>
      </c>
      <c r="P535" t="str">
        <f>IF(OR($A535="",INDEX(games!$H:$H,ROW())=""),"",INDEX(games!$H:$H,ROW()))</f>
      </c>
      <c r="Q535">
        <f>IF(OR($A535="",$P535&lt;&gt;"Yes"),"",$D535+ROW()/1000000)</f>
      </c>
      <c r="T535">
        <f>IF($Y535="","",INDEX($B$2:$B$1500,$Y535))</f>
      </c>
      <c r="U535">
        <f>IF($Z535="","",INDEX($B$2:$B$1500,$Z535))</f>
      </c>
      <c r="V535">
        <f>IF(OR($T535="",$U535=""),"",$U535-$T535)</f>
      </c>
      <c r="W535" t="str">
        <f>IF(TRIM(INDEX(connections!$A:$A,ROW()))="","",TRIM(INDEX(connections!$A:$A,ROW())))</f>
      </c>
      <c r="X535" t="str">
        <f>IF($W535="","",TRIM(INDEX(connections!$B:$B,ROW())))</f>
      </c>
      <c r="Y535">
        <f>IF($W535="","",IFERROR(MATCH($W535,$A$2:$A$1500,0),""))</f>
      </c>
      <c r="Z535">
        <f>IF($X535="","",IFERROR(MATCH($X535,$A$2:$A$1500,0),""))</f>
      </c>
      <c r="AA535" t="str">
        <f>IF($Y535="","",INDEX($P$2:$P$1500,$Y535))</f>
      </c>
      <c r="AB535" t="str">
        <f>IF($Z535="","",INDEX($P$2:$P$1500,$Z535))</f>
      </c>
      <c r="AC535">
        <f>IF(AND($AA535="Yes",$AB535="Yes"),1,"")</f>
      </c>
      <c r="AD535">
        <f>IF(OR($Y535="",$Z535=""),"",IF(INDEX($C$2:$C$1500,$Y535)=INDEX($C$2:$C$1500,$Z535),0,1))</f>
      </c>
      <c r="AE535">
        <f>IF($AC535&lt;&gt;1,"",IF(AND(INDEX($AG$2:$AG$1500,$Y535)=1,INDEX($AG$2:$AG$1500,$Z535)=1),1,""))</f>
      </c>
      <c r="AG535">
        <f>IF($A535="","",COUNTIFS($W$2:$W$2500,$A535,$AB$2:$AB$2500,"Yes")+COUNTIFS($X$2:$X$2500,$A535,$AA$2:$AA$2500,"Yes"))</f>
      </c>
      <c r="AH535" t="str">
        <f>IF(OR($P535&lt;&gt;"Yes",N($AG535)=0),"",IF(AND($AG535=1,COUNTIFS($W$2:$W$2500,$A535,$AE$2:$AE$2500,1)+COUNTIFS($X$2:$X$2500,$A535,$AE$2:$AE$2500,1)&gt;0),"","Yes"))</f>
      </c>
      <c r="AI535">
        <f>IF($AH535="Yes",$AG535,"")</f>
      </c>
      <c r="AJ535">
        <f>IF($AI535="","",$AI535+ROW()/1000000)</f>
      </c>
      <c r="AK535">
        <f>IF(OR($A535="",$P535="Yes",N($AG535)=0),"",$AG535+ROW()/1000000)</f>
      </c>
      <c r="AL535" t="str">
        <f>IF($A535="","",INDEX(games!$J:$J,ROW())&amp;"")</f>
      </c>
    </row>
    <row r="536">
      <c r="A536" t="str">
        <f>IF(TRIM(INDEX(games!$A:$A,ROW()))="","",TRIM(INDEX(games!$A:$A,ROW())))</f>
      </c>
      <c r="B536">
        <f>IF(OR($A536="",INDEX(games!$B:$B,ROW())=""),"",INDEX(games!$B:$B,ROW()))</f>
      </c>
      <c r="C536" t="str">
        <f>IF(OR($A536="",INDEX(games!$C:$C,ROW())=""),"",INDEX(games!$C:$C,ROW()))</f>
      </c>
      <c r="D536">
        <f>IF($A536="","",COUNTIF($W$2:$W$2500,$A536)+COUNTIF($X$2:$X$2500,$A536))</f>
      </c>
      <c r="E536">
        <f>IF($A536="","",IFERROR(MATCH($C536,$R$2:$R$5,0),0))</f>
      </c>
      <c r="F536">
        <f>IF($A536="","",MOD(ROW(),34))</f>
      </c>
      <c r="G536">
        <f>IF($A536="",NA(),IF($C536="Action",$B536,NA()))</f>
      </c>
      <c r="H536">
        <f>IF($A536="",NA(),IF($C536="Action",1+$F536*0.023,NA()))</f>
      </c>
      <c r="I536">
        <f>IF($A536="",NA(),IF($C536="Strategy",$B536,NA()))</f>
      </c>
      <c r="J536">
        <f>IF($A536="",NA(),IF($C536="Strategy",2+$F536*0.023,NA()))</f>
      </c>
      <c r="K536">
        <f>IF($A536="",NA(),IF($C536="Deckbuilder",$B536,NA()))</f>
      </c>
      <c r="L536">
        <f>IF($A536="",NA(),IF($C536="Deckbuilder",3+$F536*0.023,NA()))</f>
      </c>
      <c r="M536">
        <f>IF($A536="",NA(),IF($C536="Traditional",$B536,NA()))</f>
      </c>
      <c r="N536">
        <f>IF($A536="",NA(),IF($C536="Traditional",4+$F536*0.023,NA()))</f>
      </c>
      <c r="O536">
        <f>IF($A536="","",$D536+ROW()/1000000)</f>
      </c>
      <c r="P536" t="str">
        <f>IF(OR($A536="",INDEX(games!$H:$H,ROW())=""),"",INDEX(games!$H:$H,ROW()))</f>
      </c>
      <c r="Q536">
        <f>IF(OR($A536="",$P536&lt;&gt;"Yes"),"",$D536+ROW()/1000000)</f>
      </c>
      <c r="T536">
        <f>IF($Y536="","",INDEX($B$2:$B$1500,$Y536))</f>
      </c>
      <c r="U536">
        <f>IF($Z536="","",INDEX($B$2:$B$1500,$Z536))</f>
      </c>
      <c r="V536">
        <f>IF(OR($T536="",$U536=""),"",$U536-$T536)</f>
      </c>
      <c r="W536" t="str">
        <f>IF(TRIM(INDEX(connections!$A:$A,ROW()))="","",TRIM(INDEX(connections!$A:$A,ROW())))</f>
      </c>
      <c r="X536" t="str">
        <f>IF($W536="","",TRIM(INDEX(connections!$B:$B,ROW())))</f>
      </c>
      <c r="Y536">
        <f>IF($W536="","",IFERROR(MATCH($W536,$A$2:$A$1500,0),""))</f>
      </c>
      <c r="Z536">
        <f>IF($X536="","",IFERROR(MATCH($X536,$A$2:$A$1500,0),""))</f>
      </c>
      <c r="AA536" t="str">
        <f>IF($Y536="","",INDEX($P$2:$P$1500,$Y536))</f>
      </c>
      <c r="AB536" t="str">
        <f>IF($Z536="","",INDEX($P$2:$P$1500,$Z536))</f>
      </c>
      <c r="AC536">
        <f>IF(AND($AA536="Yes",$AB536="Yes"),1,"")</f>
      </c>
      <c r="AD536">
        <f>IF(OR($Y536="",$Z536=""),"",IF(INDEX($C$2:$C$1500,$Y536)=INDEX($C$2:$C$1500,$Z536),0,1))</f>
      </c>
      <c r="AE536">
        <f>IF($AC536&lt;&gt;1,"",IF(AND(INDEX($AG$2:$AG$1500,$Y536)=1,INDEX($AG$2:$AG$1500,$Z536)=1),1,""))</f>
      </c>
      <c r="AG536">
        <f>IF($A536="","",COUNTIFS($W$2:$W$2500,$A536,$AB$2:$AB$2500,"Yes")+COUNTIFS($X$2:$X$2500,$A536,$AA$2:$AA$2500,"Yes"))</f>
      </c>
      <c r="AH536" t="str">
        <f>IF(OR($P536&lt;&gt;"Yes",N($AG536)=0),"",IF(AND($AG536=1,COUNTIFS($W$2:$W$2500,$A536,$AE$2:$AE$2500,1)+COUNTIFS($X$2:$X$2500,$A536,$AE$2:$AE$2500,1)&gt;0),"","Yes"))</f>
      </c>
      <c r="AI536">
        <f>IF($AH536="Yes",$AG536,"")</f>
      </c>
      <c r="AJ536">
        <f>IF($AI536="","",$AI536+ROW()/1000000)</f>
      </c>
      <c r="AK536">
        <f>IF(OR($A536="",$P536="Yes",N($AG536)=0),"",$AG536+ROW()/1000000)</f>
      </c>
      <c r="AL536" t="str">
        <f>IF($A536="","",INDEX(games!$J:$J,ROW())&amp;"")</f>
      </c>
    </row>
    <row r="537">
      <c r="A537" t="str">
        <f>IF(TRIM(INDEX(games!$A:$A,ROW()))="","",TRIM(INDEX(games!$A:$A,ROW())))</f>
      </c>
      <c r="B537">
        <f>IF(OR($A537="",INDEX(games!$B:$B,ROW())=""),"",INDEX(games!$B:$B,ROW()))</f>
      </c>
      <c r="C537" t="str">
        <f>IF(OR($A537="",INDEX(games!$C:$C,ROW())=""),"",INDEX(games!$C:$C,ROW()))</f>
      </c>
      <c r="D537">
        <f>IF($A537="","",COUNTIF($W$2:$W$2500,$A537)+COUNTIF($X$2:$X$2500,$A537))</f>
      </c>
      <c r="E537">
        <f>IF($A537="","",IFERROR(MATCH($C537,$R$2:$R$5,0),0))</f>
      </c>
      <c r="F537">
        <f>IF($A537="","",MOD(ROW(),34))</f>
      </c>
      <c r="G537">
        <f>IF($A537="",NA(),IF($C537="Action",$B537,NA()))</f>
      </c>
      <c r="H537">
        <f>IF($A537="",NA(),IF($C537="Action",1+$F537*0.023,NA()))</f>
      </c>
      <c r="I537">
        <f>IF($A537="",NA(),IF($C537="Strategy",$B537,NA()))</f>
      </c>
      <c r="J537">
        <f>IF($A537="",NA(),IF($C537="Strategy",2+$F537*0.023,NA()))</f>
      </c>
      <c r="K537">
        <f>IF($A537="",NA(),IF($C537="Deckbuilder",$B537,NA()))</f>
      </c>
      <c r="L537">
        <f>IF($A537="",NA(),IF($C537="Deckbuilder",3+$F537*0.023,NA()))</f>
      </c>
      <c r="M537">
        <f>IF($A537="",NA(),IF($C537="Traditional",$B537,NA()))</f>
      </c>
      <c r="N537">
        <f>IF($A537="",NA(),IF($C537="Traditional",4+$F537*0.023,NA()))</f>
      </c>
      <c r="O537">
        <f>IF($A537="","",$D537+ROW()/1000000)</f>
      </c>
      <c r="P537" t="str">
        <f>IF(OR($A537="",INDEX(games!$H:$H,ROW())=""),"",INDEX(games!$H:$H,ROW()))</f>
      </c>
      <c r="Q537">
        <f>IF(OR($A537="",$P537&lt;&gt;"Yes"),"",$D537+ROW()/1000000)</f>
      </c>
      <c r="T537">
        <f>IF($Y537="","",INDEX($B$2:$B$1500,$Y537))</f>
      </c>
      <c r="U537">
        <f>IF($Z537="","",INDEX($B$2:$B$1500,$Z537))</f>
      </c>
      <c r="V537">
        <f>IF(OR($T537="",$U537=""),"",$U537-$T537)</f>
      </c>
      <c r="W537" t="str">
        <f>IF(TRIM(INDEX(connections!$A:$A,ROW()))="","",TRIM(INDEX(connections!$A:$A,ROW())))</f>
      </c>
      <c r="X537" t="str">
        <f>IF($W537="","",TRIM(INDEX(connections!$B:$B,ROW())))</f>
      </c>
      <c r="Y537">
        <f>IF($W537="","",IFERROR(MATCH($W537,$A$2:$A$1500,0),""))</f>
      </c>
      <c r="Z537">
        <f>IF($X537="","",IFERROR(MATCH($X537,$A$2:$A$1500,0),""))</f>
      </c>
      <c r="AA537" t="str">
        <f>IF($Y537="","",INDEX($P$2:$P$1500,$Y537))</f>
      </c>
      <c r="AB537" t="str">
        <f>IF($Z537="","",INDEX($P$2:$P$1500,$Z537))</f>
      </c>
      <c r="AC537">
        <f>IF(AND($AA537="Yes",$AB537="Yes"),1,"")</f>
      </c>
      <c r="AD537">
        <f>IF(OR($Y537="",$Z537=""),"",IF(INDEX($C$2:$C$1500,$Y537)=INDEX($C$2:$C$1500,$Z537),0,1))</f>
      </c>
      <c r="AE537">
        <f>IF($AC537&lt;&gt;1,"",IF(AND(INDEX($AG$2:$AG$1500,$Y537)=1,INDEX($AG$2:$AG$1500,$Z537)=1),1,""))</f>
      </c>
      <c r="AG537">
        <f>IF($A537="","",COUNTIFS($W$2:$W$2500,$A537,$AB$2:$AB$2500,"Yes")+COUNTIFS($X$2:$X$2500,$A537,$AA$2:$AA$2500,"Yes"))</f>
      </c>
      <c r="AH537" t="str">
        <f>IF(OR($P537&lt;&gt;"Yes",N($AG537)=0),"",IF(AND($AG537=1,COUNTIFS($W$2:$W$2500,$A537,$AE$2:$AE$2500,1)+COUNTIFS($X$2:$X$2500,$A537,$AE$2:$AE$2500,1)&gt;0),"","Yes"))</f>
      </c>
      <c r="AI537">
        <f>IF($AH537="Yes",$AG537,"")</f>
      </c>
      <c r="AJ537">
        <f>IF($AI537="","",$AI537+ROW()/1000000)</f>
      </c>
      <c r="AK537">
        <f>IF(OR($A537="",$P537="Yes",N($AG537)=0),"",$AG537+ROW()/1000000)</f>
      </c>
      <c r="AL537" t="str">
        <f>IF($A537="","",INDEX(games!$J:$J,ROW())&amp;"")</f>
      </c>
    </row>
    <row r="538">
      <c r="A538" t="str">
        <f>IF(TRIM(INDEX(games!$A:$A,ROW()))="","",TRIM(INDEX(games!$A:$A,ROW())))</f>
      </c>
      <c r="B538">
        <f>IF(OR($A538="",INDEX(games!$B:$B,ROW())=""),"",INDEX(games!$B:$B,ROW()))</f>
      </c>
      <c r="C538" t="str">
        <f>IF(OR($A538="",INDEX(games!$C:$C,ROW())=""),"",INDEX(games!$C:$C,ROW()))</f>
      </c>
      <c r="D538">
        <f>IF($A538="","",COUNTIF($W$2:$W$2500,$A538)+COUNTIF($X$2:$X$2500,$A538))</f>
      </c>
      <c r="E538">
        <f>IF($A538="","",IFERROR(MATCH($C538,$R$2:$R$5,0),0))</f>
      </c>
      <c r="F538">
        <f>IF($A538="","",MOD(ROW(),34))</f>
      </c>
      <c r="G538">
        <f>IF($A538="",NA(),IF($C538="Action",$B538,NA()))</f>
      </c>
      <c r="H538">
        <f>IF($A538="",NA(),IF($C538="Action",1+$F538*0.023,NA()))</f>
      </c>
      <c r="I538">
        <f>IF($A538="",NA(),IF($C538="Strategy",$B538,NA()))</f>
      </c>
      <c r="J538">
        <f>IF($A538="",NA(),IF($C538="Strategy",2+$F538*0.023,NA()))</f>
      </c>
      <c r="K538">
        <f>IF($A538="",NA(),IF($C538="Deckbuilder",$B538,NA()))</f>
      </c>
      <c r="L538">
        <f>IF($A538="",NA(),IF($C538="Deckbuilder",3+$F538*0.023,NA()))</f>
      </c>
      <c r="M538">
        <f>IF($A538="",NA(),IF($C538="Traditional",$B538,NA()))</f>
      </c>
      <c r="N538">
        <f>IF($A538="",NA(),IF($C538="Traditional",4+$F538*0.023,NA()))</f>
      </c>
      <c r="O538">
        <f>IF($A538="","",$D538+ROW()/1000000)</f>
      </c>
      <c r="P538" t="str">
        <f>IF(OR($A538="",INDEX(games!$H:$H,ROW())=""),"",INDEX(games!$H:$H,ROW()))</f>
      </c>
      <c r="Q538">
        <f>IF(OR($A538="",$P538&lt;&gt;"Yes"),"",$D538+ROW()/1000000)</f>
      </c>
      <c r="T538">
        <f>IF($Y538="","",INDEX($B$2:$B$1500,$Y538))</f>
      </c>
      <c r="U538">
        <f>IF($Z538="","",INDEX($B$2:$B$1500,$Z538))</f>
      </c>
      <c r="V538">
        <f>IF(OR($T538="",$U538=""),"",$U538-$T538)</f>
      </c>
      <c r="W538" t="str">
        <f>IF(TRIM(INDEX(connections!$A:$A,ROW()))="","",TRIM(INDEX(connections!$A:$A,ROW())))</f>
      </c>
      <c r="X538" t="str">
        <f>IF($W538="","",TRIM(INDEX(connections!$B:$B,ROW())))</f>
      </c>
      <c r="Y538">
        <f>IF($W538="","",IFERROR(MATCH($W538,$A$2:$A$1500,0),""))</f>
      </c>
      <c r="Z538">
        <f>IF($X538="","",IFERROR(MATCH($X538,$A$2:$A$1500,0),""))</f>
      </c>
      <c r="AA538" t="str">
        <f>IF($Y538="","",INDEX($P$2:$P$1500,$Y538))</f>
      </c>
      <c r="AB538" t="str">
        <f>IF($Z538="","",INDEX($P$2:$P$1500,$Z538))</f>
      </c>
      <c r="AC538">
        <f>IF(AND($AA538="Yes",$AB538="Yes"),1,"")</f>
      </c>
      <c r="AD538">
        <f>IF(OR($Y538="",$Z538=""),"",IF(INDEX($C$2:$C$1500,$Y538)=INDEX($C$2:$C$1500,$Z538),0,1))</f>
      </c>
      <c r="AE538">
        <f>IF($AC538&lt;&gt;1,"",IF(AND(INDEX($AG$2:$AG$1500,$Y538)=1,INDEX($AG$2:$AG$1500,$Z538)=1),1,""))</f>
      </c>
      <c r="AG538">
        <f>IF($A538="","",COUNTIFS($W$2:$W$2500,$A538,$AB$2:$AB$2500,"Yes")+COUNTIFS($X$2:$X$2500,$A538,$AA$2:$AA$2500,"Yes"))</f>
      </c>
      <c r="AH538" t="str">
        <f>IF(OR($P538&lt;&gt;"Yes",N($AG538)=0),"",IF(AND($AG538=1,COUNTIFS($W$2:$W$2500,$A538,$AE$2:$AE$2500,1)+COUNTIFS($X$2:$X$2500,$A538,$AE$2:$AE$2500,1)&gt;0),"","Yes"))</f>
      </c>
      <c r="AI538">
        <f>IF($AH538="Yes",$AG538,"")</f>
      </c>
      <c r="AJ538">
        <f>IF($AI538="","",$AI538+ROW()/1000000)</f>
      </c>
      <c r="AK538">
        <f>IF(OR($A538="",$P538="Yes",N($AG538)=0),"",$AG538+ROW()/1000000)</f>
      </c>
      <c r="AL538" t="str">
        <f>IF($A538="","",INDEX(games!$J:$J,ROW())&amp;"")</f>
      </c>
    </row>
    <row r="539">
      <c r="A539" t="str">
        <f>IF(TRIM(INDEX(games!$A:$A,ROW()))="","",TRIM(INDEX(games!$A:$A,ROW())))</f>
      </c>
      <c r="B539">
        <f>IF(OR($A539="",INDEX(games!$B:$B,ROW())=""),"",INDEX(games!$B:$B,ROW()))</f>
      </c>
      <c r="C539" t="str">
        <f>IF(OR($A539="",INDEX(games!$C:$C,ROW())=""),"",INDEX(games!$C:$C,ROW()))</f>
      </c>
      <c r="D539">
        <f>IF($A539="","",COUNTIF($W$2:$W$2500,$A539)+COUNTIF($X$2:$X$2500,$A539))</f>
      </c>
      <c r="E539">
        <f>IF($A539="","",IFERROR(MATCH($C539,$R$2:$R$5,0),0))</f>
      </c>
      <c r="F539">
        <f>IF($A539="","",MOD(ROW(),34))</f>
      </c>
      <c r="G539">
        <f>IF($A539="",NA(),IF($C539="Action",$B539,NA()))</f>
      </c>
      <c r="H539">
        <f>IF($A539="",NA(),IF($C539="Action",1+$F539*0.023,NA()))</f>
      </c>
      <c r="I539">
        <f>IF($A539="",NA(),IF($C539="Strategy",$B539,NA()))</f>
      </c>
      <c r="J539">
        <f>IF($A539="",NA(),IF($C539="Strategy",2+$F539*0.023,NA()))</f>
      </c>
      <c r="K539">
        <f>IF($A539="",NA(),IF($C539="Deckbuilder",$B539,NA()))</f>
      </c>
      <c r="L539">
        <f>IF($A539="",NA(),IF($C539="Deckbuilder",3+$F539*0.023,NA()))</f>
      </c>
      <c r="M539">
        <f>IF($A539="",NA(),IF($C539="Traditional",$B539,NA()))</f>
      </c>
      <c r="N539">
        <f>IF($A539="",NA(),IF($C539="Traditional",4+$F539*0.023,NA()))</f>
      </c>
      <c r="O539">
        <f>IF($A539="","",$D539+ROW()/1000000)</f>
      </c>
      <c r="P539" t="str">
        <f>IF(OR($A539="",INDEX(games!$H:$H,ROW())=""),"",INDEX(games!$H:$H,ROW()))</f>
      </c>
      <c r="Q539">
        <f>IF(OR($A539="",$P539&lt;&gt;"Yes"),"",$D539+ROW()/1000000)</f>
      </c>
      <c r="T539">
        <f>IF($Y539="","",INDEX($B$2:$B$1500,$Y539))</f>
      </c>
      <c r="U539">
        <f>IF($Z539="","",INDEX($B$2:$B$1500,$Z539))</f>
      </c>
      <c r="V539">
        <f>IF(OR($T539="",$U539=""),"",$U539-$T539)</f>
      </c>
      <c r="W539" t="str">
        <f>IF(TRIM(INDEX(connections!$A:$A,ROW()))="","",TRIM(INDEX(connections!$A:$A,ROW())))</f>
      </c>
      <c r="X539" t="str">
        <f>IF($W539="","",TRIM(INDEX(connections!$B:$B,ROW())))</f>
      </c>
      <c r="Y539">
        <f>IF($W539="","",IFERROR(MATCH($W539,$A$2:$A$1500,0),""))</f>
      </c>
      <c r="Z539">
        <f>IF($X539="","",IFERROR(MATCH($X539,$A$2:$A$1500,0),""))</f>
      </c>
      <c r="AA539" t="str">
        <f>IF($Y539="","",INDEX($P$2:$P$1500,$Y539))</f>
      </c>
      <c r="AB539" t="str">
        <f>IF($Z539="","",INDEX($P$2:$P$1500,$Z539))</f>
      </c>
      <c r="AC539">
        <f>IF(AND($AA539="Yes",$AB539="Yes"),1,"")</f>
      </c>
      <c r="AD539">
        <f>IF(OR($Y539="",$Z539=""),"",IF(INDEX($C$2:$C$1500,$Y539)=INDEX($C$2:$C$1500,$Z539),0,1))</f>
      </c>
      <c r="AE539">
        <f>IF($AC539&lt;&gt;1,"",IF(AND(INDEX($AG$2:$AG$1500,$Y539)=1,INDEX($AG$2:$AG$1500,$Z539)=1),1,""))</f>
      </c>
      <c r="AG539">
        <f>IF($A539="","",COUNTIFS($W$2:$W$2500,$A539,$AB$2:$AB$2500,"Yes")+COUNTIFS($X$2:$X$2500,$A539,$AA$2:$AA$2500,"Yes"))</f>
      </c>
      <c r="AH539" t="str">
        <f>IF(OR($P539&lt;&gt;"Yes",N($AG539)=0),"",IF(AND($AG539=1,COUNTIFS($W$2:$W$2500,$A539,$AE$2:$AE$2500,1)+COUNTIFS($X$2:$X$2500,$A539,$AE$2:$AE$2500,1)&gt;0),"","Yes"))</f>
      </c>
      <c r="AI539">
        <f>IF($AH539="Yes",$AG539,"")</f>
      </c>
      <c r="AJ539">
        <f>IF($AI539="","",$AI539+ROW()/1000000)</f>
      </c>
      <c r="AK539">
        <f>IF(OR($A539="",$P539="Yes",N($AG539)=0),"",$AG539+ROW()/1000000)</f>
      </c>
      <c r="AL539" t="str">
        <f>IF($A539="","",INDEX(games!$J:$J,ROW())&amp;"")</f>
      </c>
    </row>
    <row r="540">
      <c r="A540" t="str">
        <f>IF(TRIM(INDEX(games!$A:$A,ROW()))="","",TRIM(INDEX(games!$A:$A,ROW())))</f>
      </c>
      <c r="B540">
        <f>IF(OR($A540="",INDEX(games!$B:$B,ROW())=""),"",INDEX(games!$B:$B,ROW()))</f>
      </c>
      <c r="C540" t="str">
        <f>IF(OR($A540="",INDEX(games!$C:$C,ROW())=""),"",INDEX(games!$C:$C,ROW()))</f>
      </c>
      <c r="D540">
        <f>IF($A540="","",COUNTIF($W$2:$W$2500,$A540)+COUNTIF($X$2:$X$2500,$A540))</f>
      </c>
      <c r="E540">
        <f>IF($A540="","",IFERROR(MATCH($C540,$R$2:$R$5,0),0))</f>
      </c>
      <c r="F540">
        <f>IF($A540="","",MOD(ROW(),34))</f>
      </c>
      <c r="G540">
        <f>IF($A540="",NA(),IF($C540="Action",$B540,NA()))</f>
      </c>
      <c r="H540">
        <f>IF($A540="",NA(),IF($C540="Action",1+$F540*0.023,NA()))</f>
      </c>
      <c r="I540">
        <f>IF($A540="",NA(),IF($C540="Strategy",$B540,NA()))</f>
      </c>
      <c r="J540">
        <f>IF($A540="",NA(),IF($C540="Strategy",2+$F540*0.023,NA()))</f>
      </c>
      <c r="K540">
        <f>IF($A540="",NA(),IF($C540="Deckbuilder",$B540,NA()))</f>
      </c>
      <c r="L540">
        <f>IF($A540="",NA(),IF($C540="Deckbuilder",3+$F540*0.023,NA()))</f>
      </c>
      <c r="M540">
        <f>IF($A540="",NA(),IF($C540="Traditional",$B540,NA()))</f>
      </c>
      <c r="N540">
        <f>IF($A540="",NA(),IF($C540="Traditional",4+$F540*0.023,NA()))</f>
      </c>
      <c r="O540">
        <f>IF($A540="","",$D540+ROW()/1000000)</f>
      </c>
      <c r="P540" t="str">
        <f>IF(OR($A540="",INDEX(games!$H:$H,ROW())=""),"",INDEX(games!$H:$H,ROW()))</f>
      </c>
      <c r="Q540">
        <f>IF(OR($A540="",$P540&lt;&gt;"Yes"),"",$D540+ROW()/1000000)</f>
      </c>
      <c r="T540">
        <f>IF($Y540="","",INDEX($B$2:$B$1500,$Y540))</f>
      </c>
      <c r="U540">
        <f>IF($Z540="","",INDEX($B$2:$B$1500,$Z540))</f>
      </c>
      <c r="V540">
        <f>IF(OR($T540="",$U540=""),"",$U540-$T540)</f>
      </c>
      <c r="W540" t="str">
        <f>IF(TRIM(INDEX(connections!$A:$A,ROW()))="","",TRIM(INDEX(connections!$A:$A,ROW())))</f>
      </c>
      <c r="X540" t="str">
        <f>IF($W540="","",TRIM(INDEX(connections!$B:$B,ROW())))</f>
      </c>
      <c r="Y540">
        <f>IF($W540="","",IFERROR(MATCH($W540,$A$2:$A$1500,0),""))</f>
      </c>
      <c r="Z540">
        <f>IF($X540="","",IFERROR(MATCH($X540,$A$2:$A$1500,0),""))</f>
      </c>
      <c r="AA540" t="str">
        <f>IF($Y540="","",INDEX($P$2:$P$1500,$Y540))</f>
      </c>
      <c r="AB540" t="str">
        <f>IF($Z540="","",INDEX($P$2:$P$1500,$Z540))</f>
      </c>
      <c r="AC540">
        <f>IF(AND($AA540="Yes",$AB540="Yes"),1,"")</f>
      </c>
      <c r="AD540">
        <f>IF(OR($Y540="",$Z540=""),"",IF(INDEX($C$2:$C$1500,$Y540)=INDEX($C$2:$C$1500,$Z540),0,1))</f>
      </c>
      <c r="AE540">
        <f>IF($AC540&lt;&gt;1,"",IF(AND(INDEX($AG$2:$AG$1500,$Y540)=1,INDEX($AG$2:$AG$1500,$Z540)=1),1,""))</f>
      </c>
      <c r="AG540">
        <f>IF($A540="","",COUNTIFS($W$2:$W$2500,$A540,$AB$2:$AB$2500,"Yes")+COUNTIFS($X$2:$X$2500,$A540,$AA$2:$AA$2500,"Yes"))</f>
      </c>
      <c r="AH540" t="str">
        <f>IF(OR($P540&lt;&gt;"Yes",N($AG540)=0),"",IF(AND($AG540=1,COUNTIFS($W$2:$W$2500,$A540,$AE$2:$AE$2500,1)+COUNTIFS($X$2:$X$2500,$A540,$AE$2:$AE$2500,1)&gt;0),"","Yes"))</f>
      </c>
      <c r="AI540">
        <f>IF($AH540="Yes",$AG540,"")</f>
      </c>
      <c r="AJ540">
        <f>IF($AI540="","",$AI540+ROW()/1000000)</f>
      </c>
      <c r="AK540">
        <f>IF(OR($A540="",$P540="Yes",N($AG540)=0),"",$AG540+ROW()/1000000)</f>
      </c>
      <c r="AL540" t="str">
        <f>IF($A540="","",INDEX(games!$J:$J,ROW())&amp;"")</f>
      </c>
    </row>
    <row r="541">
      <c r="A541" t="str">
        <f>IF(TRIM(INDEX(games!$A:$A,ROW()))="","",TRIM(INDEX(games!$A:$A,ROW())))</f>
      </c>
      <c r="B541">
        <f>IF(OR($A541="",INDEX(games!$B:$B,ROW())=""),"",INDEX(games!$B:$B,ROW()))</f>
      </c>
      <c r="C541" t="str">
        <f>IF(OR($A541="",INDEX(games!$C:$C,ROW())=""),"",INDEX(games!$C:$C,ROW()))</f>
      </c>
      <c r="D541">
        <f>IF($A541="","",COUNTIF($W$2:$W$2500,$A541)+COUNTIF($X$2:$X$2500,$A541))</f>
      </c>
      <c r="E541">
        <f>IF($A541="","",IFERROR(MATCH($C541,$R$2:$R$5,0),0))</f>
      </c>
      <c r="F541">
        <f>IF($A541="","",MOD(ROW(),34))</f>
      </c>
      <c r="G541">
        <f>IF($A541="",NA(),IF($C541="Action",$B541,NA()))</f>
      </c>
      <c r="H541">
        <f>IF($A541="",NA(),IF($C541="Action",1+$F541*0.023,NA()))</f>
      </c>
      <c r="I541">
        <f>IF($A541="",NA(),IF($C541="Strategy",$B541,NA()))</f>
      </c>
      <c r="J541">
        <f>IF($A541="",NA(),IF($C541="Strategy",2+$F541*0.023,NA()))</f>
      </c>
      <c r="K541">
        <f>IF($A541="",NA(),IF($C541="Deckbuilder",$B541,NA()))</f>
      </c>
      <c r="L541">
        <f>IF($A541="",NA(),IF($C541="Deckbuilder",3+$F541*0.023,NA()))</f>
      </c>
      <c r="M541">
        <f>IF($A541="",NA(),IF($C541="Traditional",$B541,NA()))</f>
      </c>
      <c r="N541">
        <f>IF($A541="",NA(),IF($C541="Traditional",4+$F541*0.023,NA()))</f>
      </c>
      <c r="O541">
        <f>IF($A541="","",$D541+ROW()/1000000)</f>
      </c>
      <c r="P541" t="str">
        <f>IF(OR($A541="",INDEX(games!$H:$H,ROW())=""),"",INDEX(games!$H:$H,ROW()))</f>
      </c>
      <c r="Q541">
        <f>IF(OR($A541="",$P541&lt;&gt;"Yes"),"",$D541+ROW()/1000000)</f>
      </c>
      <c r="T541">
        <f>IF($Y541="","",INDEX($B$2:$B$1500,$Y541))</f>
      </c>
      <c r="U541">
        <f>IF($Z541="","",INDEX($B$2:$B$1500,$Z541))</f>
      </c>
      <c r="V541">
        <f>IF(OR($T541="",$U541=""),"",$U541-$T541)</f>
      </c>
      <c r="W541" t="str">
        <f>IF(TRIM(INDEX(connections!$A:$A,ROW()))="","",TRIM(INDEX(connections!$A:$A,ROW())))</f>
      </c>
      <c r="X541" t="str">
        <f>IF($W541="","",TRIM(INDEX(connections!$B:$B,ROW())))</f>
      </c>
      <c r="Y541">
        <f>IF($W541="","",IFERROR(MATCH($W541,$A$2:$A$1500,0),""))</f>
      </c>
      <c r="Z541">
        <f>IF($X541="","",IFERROR(MATCH($X541,$A$2:$A$1500,0),""))</f>
      </c>
      <c r="AA541" t="str">
        <f>IF($Y541="","",INDEX($P$2:$P$1500,$Y541))</f>
      </c>
      <c r="AB541" t="str">
        <f>IF($Z541="","",INDEX($P$2:$P$1500,$Z541))</f>
      </c>
      <c r="AC541">
        <f>IF(AND($AA541="Yes",$AB541="Yes"),1,"")</f>
      </c>
      <c r="AD541">
        <f>IF(OR($Y541="",$Z541=""),"",IF(INDEX($C$2:$C$1500,$Y541)=INDEX($C$2:$C$1500,$Z541),0,1))</f>
      </c>
      <c r="AE541">
        <f>IF($AC541&lt;&gt;1,"",IF(AND(INDEX($AG$2:$AG$1500,$Y541)=1,INDEX($AG$2:$AG$1500,$Z541)=1),1,""))</f>
      </c>
      <c r="AG541">
        <f>IF($A541="","",COUNTIFS($W$2:$W$2500,$A541,$AB$2:$AB$2500,"Yes")+COUNTIFS($X$2:$X$2500,$A541,$AA$2:$AA$2500,"Yes"))</f>
      </c>
      <c r="AH541" t="str">
        <f>IF(OR($P541&lt;&gt;"Yes",N($AG541)=0),"",IF(AND($AG541=1,COUNTIFS($W$2:$W$2500,$A541,$AE$2:$AE$2500,1)+COUNTIFS($X$2:$X$2500,$A541,$AE$2:$AE$2500,1)&gt;0),"","Yes"))</f>
      </c>
      <c r="AI541">
        <f>IF($AH541="Yes",$AG541,"")</f>
      </c>
      <c r="AJ541">
        <f>IF($AI541="","",$AI541+ROW()/1000000)</f>
      </c>
      <c r="AK541">
        <f>IF(OR($A541="",$P541="Yes",N($AG541)=0),"",$AG541+ROW()/1000000)</f>
      </c>
      <c r="AL541" t="str">
        <f>IF($A541="","",INDEX(games!$J:$J,ROW())&amp;"")</f>
      </c>
    </row>
    <row r="542">
      <c r="A542" t="str">
        <f>IF(TRIM(INDEX(games!$A:$A,ROW()))="","",TRIM(INDEX(games!$A:$A,ROW())))</f>
      </c>
      <c r="B542">
        <f>IF(OR($A542="",INDEX(games!$B:$B,ROW())=""),"",INDEX(games!$B:$B,ROW()))</f>
      </c>
      <c r="C542" t="str">
        <f>IF(OR($A542="",INDEX(games!$C:$C,ROW())=""),"",INDEX(games!$C:$C,ROW()))</f>
      </c>
      <c r="D542">
        <f>IF($A542="","",COUNTIF($W$2:$W$2500,$A542)+COUNTIF($X$2:$X$2500,$A542))</f>
      </c>
      <c r="E542">
        <f>IF($A542="","",IFERROR(MATCH($C542,$R$2:$R$5,0),0))</f>
      </c>
      <c r="F542">
        <f>IF($A542="","",MOD(ROW(),34))</f>
      </c>
      <c r="G542">
        <f>IF($A542="",NA(),IF($C542="Action",$B542,NA()))</f>
      </c>
      <c r="H542">
        <f>IF($A542="",NA(),IF($C542="Action",1+$F542*0.023,NA()))</f>
      </c>
      <c r="I542">
        <f>IF($A542="",NA(),IF($C542="Strategy",$B542,NA()))</f>
      </c>
      <c r="J542">
        <f>IF($A542="",NA(),IF($C542="Strategy",2+$F542*0.023,NA()))</f>
      </c>
      <c r="K542">
        <f>IF($A542="",NA(),IF($C542="Deckbuilder",$B542,NA()))</f>
      </c>
      <c r="L542">
        <f>IF($A542="",NA(),IF($C542="Deckbuilder",3+$F542*0.023,NA()))</f>
      </c>
      <c r="M542">
        <f>IF($A542="",NA(),IF($C542="Traditional",$B542,NA()))</f>
      </c>
      <c r="N542">
        <f>IF($A542="",NA(),IF($C542="Traditional",4+$F542*0.023,NA()))</f>
      </c>
      <c r="O542">
        <f>IF($A542="","",$D542+ROW()/1000000)</f>
      </c>
      <c r="P542" t="str">
        <f>IF(OR($A542="",INDEX(games!$H:$H,ROW())=""),"",INDEX(games!$H:$H,ROW()))</f>
      </c>
      <c r="Q542">
        <f>IF(OR($A542="",$P542&lt;&gt;"Yes"),"",$D542+ROW()/1000000)</f>
      </c>
      <c r="T542">
        <f>IF($Y542="","",INDEX($B$2:$B$1500,$Y542))</f>
      </c>
      <c r="U542">
        <f>IF($Z542="","",INDEX($B$2:$B$1500,$Z542))</f>
      </c>
      <c r="V542">
        <f>IF(OR($T542="",$U542=""),"",$U542-$T542)</f>
      </c>
      <c r="W542" t="str">
        <f>IF(TRIM(INDEX(connections!$A:$A,ROW()))="","",TRIM(INDEX(connections!$A:$A,ROW())))</f>
      </c>
      <c r="X542" t="str">
        <f>IF($W542="","",TRIM(INDEX(connections!$B:$B,ROW())))</f>
      </c>
      <c r="Y542">
        <f>IF($W542="","",IFERROR(MATCH($W542,$A$2:$A$1500,0),""))</f>
      </c>
      <c r="Z542">
        <f>IF($X542="","",IFERROR(MATCH($X542,$A$2:$A$1500,0),""))</f>
      </c>
      <c r="AA542" t="str">
        <f>IF($Y542="","",INDEX($P$2:$P$1500,$Y542))</f>
      </c>
      <c r="AB542" t="str">
        <f>IF($Z542="","",INDEX($P$2:$P$1500,$Z542))</f>
      </c>
      <c r="AC542">
        <f>IF(AND($AA542="Yes",$AB542="Yes"),1,"")</f>
      </c>
      <c r="AD542">
        <f>IF(OR($Y542="",$Z542=""),"",IF(INDEX($C$2:$C$1500,$Y542)=INDEX($C$2:$C$1500,$Z542),0,1))</f>
      </c>
      <c r="AE542">
        <f>IF($AC542&lt;&gt;1,"",IF(AND(INDEX($AG$2:$AG$1500,$Y542)=1,INDEX($AG$2:$AG$1500,$Z542)=1),1,""))</f>
      </c>
      <c r="AG542">
        <f>IF($A542="","",COUNTIFS($W$2:$W$2500,$A542,$AB$2:$AB$2500,"Yes")+COUNTIFS($X$2:$X$2500,$A542,$AA$2:$AA$2500,"Yes"))</f>
      </c>
      <c r="AH542" t="str">
        <f>IF(OR($P542&lt;&gt;"Yes",N($AG542)=0),"",IF(AND($AG542=1,COUNTIFS($W$2:$W$2500,$A542,$AE$2:$AE$2500,1)+COUNTIFS($X$2:$X$2500,$A542,$AE$2:$AE$2500,1)&gt;0),"","Yes"))</f>
      </c>
      <c r="AI542">
        <f>IF($AH542="Yes",$AG542,"")</f>
      </c>
      <c r="AJ542">
        <f>IF($AI542="","",$AI542+ROW()/1000000)</f>
      </c>
      <c r="AK542">
        <f>IF(OR($A542="",$P542="Yes",N($AG542)=0),"",$AG542+ROW()/1000000)</f>
      </c>
      <c r="AL542" t="str">
        <f>IF($A542="","",INDEX(games!$J:$J,ROW())&amp;"")</f>
      </c>
    </row>
    <row r="543">
      <c r="A543" t="str">
        <f>IF(TRIM(INDEX(games!$A:$A,ROW()))="","",TRIM(INDEX(games!$A:$A,ROW())))</f>
      </c>
      <c r="B543">
        <f>IF(OR($A543="",INDEX(games!$B:$B,ROW())=""),"",INDEX(games!$B:$B,ROW()))</f>
      </c>
      <c r="C543" t="str">
        <f>IF(OR($A543="",INDEX(games!$C:$C,ROW())=""),"",INDEX(games!$C:$C,ROW()))</f>
      </c>
      <c r="D543">
        <f>IF($A543="","",COUNTIF($W$2:$W$2500,$A543)+COUNTIF($X$2:$X$2500,$A543))</f>
      </c>
      <c r="E543">
        <f>IF($A543="","",IFERROR(MATCH($C543,$R$2:$R$5,0),0))</f>
      </c>
      <c r="F543">
        <f>IF($A543="","",MOD(ROW(),34))</f>
      </c>
      <c r="G543">
        <f>IF($A543="",NA(),IF($C543="Action",$B543,NA()))</f>
      </c>
      <c r="H543">
        <f>IF($A543="",NA(),IF($C543="Action",1+$F543*0.023,NA()))</f>
      </c>
      <c r="I543">
        <f>IF($A543="",NA(),IF($C543="Strategy",$B543,NA()))</f>
      </c>
      <c r="J543">
        <f>IF($A543="",NA(),IF($C543="Strategy",2+$F543*0.023,NA()))</f>
      </c>
      <c r="K543">
        <f>IF($A543="",NA(),IF($C543="Deckbuilder",$B543,NA()))</f>
      </c>
      <c r="L543">
        <f>IF($A543="",NA(),IF($C543="Deckbuilder",3+$F543*0.023,NA()))</f>
      </c>
      <c r="M543">
        <f>IF($A543="",NA(),IF($C543="Traditional",$B543,NA()))</f>
      </c>
      <c r="N543">
        <f>IF($A543="",NA(),IF($C543="Traditional",4+$F543*0.023,NA()))</f>
      </c>
      <c r="O543">
        <f>IF($A543="","",$D543+ROW()/1000000)</f>
      </c>
      <c r="P543" t="str">
        <f>IF(OR($A543="",INDEX(games!$H:$H,ROW())=""),"",INDEX(games!$H:$H,ROW()))</f>
      </c>
      <c r="Q543">
        <f>IF(OR($A543="",$P543&lt;&gt;"Yes"),"",$D543+ROW()/1000000)</f>
      </c>
      <c r="T543">
        <f>IF($Y543="","",INDEX($B$2:$B$1500,$Y543))</f>
      </c>
      <c r="U543">
        <f>IF($Z543="","",INDEX($B$2:$B$1500,$Z543))</f>
      </c>
      <c r="V543">
        <f>IF(OR($T543="",$U543=""),"",$U543-$T543)</f>
      </c>
      <c r="W543" t="str">
        <f>IF(TRIM(INDEX(connections!$A:$A,ROW()))="","",TRIM(INDEX(connections!$A:$A,ROW())))</f>
      </c>
      <c r="X543" t="str">
        <f>IF($W543="","",TRIM(INDEX(connections!$B:$B,ROW())))</f>
      </c>
      <c r="Y543">
        <f>IF($W543="","",IFERROR(MATCH($W543,$A$2:$A$1500,0),""))</f>
      </c>
      <c r="Z543">
        <f>IF($X543="","",IFERROR(MATCH($X543,$A$2:$A$1500,0),""))</f>
      </c>
      <c r="AA543" t="str">
        <f>IF($Y543="","",INDEX($P$2:$P$1500,$Y543))</f>
      </c>
      <c r="AB543" t="str">
        <f>IF($Z543="","",INDEX($P$2:$P$1500,$Z543))</f>
      </c>
      <c r="AC543">
        <f>IF(AND($AA543="Yes",$AB543="Yes"),1,"")</f>
      </c>
      <c r="AD543">
        <f>IF(OR($Y543="",$Z543=""),"",IF(INDEX($C$2:$C$1500,$Y543)=INDEX($C$2:$C$1500,$Z543),0,1))</f>
      </c>
      <c r="AE543">
        <f>IF($AC543&lt;&gt;1,"",IF(AND(INDEX($AG$2:$AG$1500,$Y543)=1,INDEX($AG$2:$AG$1500,$Z543)=1),1,""))</f>
      </c>
      <c r="AG543">
        <f>IF($A543="","",COUNTIFS($W$2:$W$2500,$A543,$AB$2:$AB$2500,"Yes")+COUNTIFS($X$2:$X$2500,$A543,$AA$2:$AA$2500,"Yes"))</f>
      </c>
      <c r="AH543" t="str">
        <f>IF(OR($P543&lt;&gt;"Yes",N($AG543)=0),"",IF(AND($AG543=1,COUNTIFS($W$2:$W$2500,$A543,$AE$2:$AE$2500,1)+COUNTIFS($X$2:$X$2500,$A543,$AE$2:$AE$2500,1)&gt;0),"","Yes"))</f>
      </c>
      <c r="AI543">
        <f>IF($AH543="Yes",$AG543,"")</f>
      </c>
      <c r="AJ543">
        <f>IF($AI543="","",$AI543+ROW()/1000000)</f>
      </c>
      <c r="AK543">
        <f>IF(OR($A543="",$P543="Yes",N($AG543)=0),"",$AG543+ROW()/1000000)</f>
      </c>
      <c r="AL543" t="str">
        <f>IF($A543="","",INDEX(games!$J:$J,ROW())&amp;"")</f>
      </c>
    </row>
    <row r="544">
      <c r="A544" t="str">
        <f>IF(TRIM(INDEX(games!$A:$A,ROW()))="","",TRIM(INDEX(games!$A:$A,ROW())))</f>
      </c>
      <c r="B544">
        <f>IF(OR($A544="",INDEX(games!$B:$B,ROW())=""),"",INDEX(games!$B:$B,ROW()))</f>
      </c>
      <c r="C544" t="str">
        <f>IF(OR($A544="",INDEX(games!$C:$C,ROW())=""),"",INDEX(games!$C:$C,ROW()))</f>
      </c>
      <c r="D544">
        <f>IF($A544="","",COUNTIF($W$2:$W$2500,$A544)+COUNTIF($X$2:$X$2500,$A544))</f>
      </c>
      <c r="E544">
        <f>IF($A544="","",IFERROR(MATCH($C544,$R$2:$R$5,0),0))</f>
      </c>
      <c r="F544">
        <f>IF($A544="","",MOD(ROW(),34))</f>
      </c>
      <c r="G544">
        <f>IF($A544="",NA(),IF($C544="Action",$B544,NA()))</f>
      </c>
      <c r="H544">
        <f>IF($A544="",NA(),IF($C544="Action",1+$F544*0.023,NA()))</f>
      </c>
      <c r="I544">
        <f>IF($A544="",NA(),IF($C544="Strategy",$B544,NA()))</f>
      </c>
      <c r="J544">
        <f>IF($A544="",NA(),IF($C544="Strategy",2+$F544*0.023,NA()))</f>
      </c>
      <c r="K544">
        <f>IF($A544="",NA(),IF($C544="Deckbuilder",$B544,NA()))</f>
      </c>
      <c r="L544">
        <f>IF($A544="",NA(),IF($C544="Deckbuilder",3+$F544*0.023,NA()))</f>
      </c>
      <c r="M544">
        <f>IF($A544="",NA(),IF($C544="Traditional",$B544,NA()))</f>
      </c>
      <c r="N544">
        <f>IF($A544="",NA(),IF($C544="Traditional",4+$F544*0.023,NA()))</f>
      </c>
      <c r="O544">
        <f>IF($A544="","",$D544+ROW()/1000000)</f>
      </c>
      <c r="P544" t="str">
        <f>IF(OR($A544="",INDEX(games!$H:$H,ROW())=""),"",INDEX(games!$H:$H,ROW()))</f>
      </c>
      <c r="Q544">
        <f>IF(OR($A544="",$P544&lt;&gt;"Yes"),"",$D544+ROW()/1000000)</f>
      </c>
      <c r="T544">
        <f>IF($Y544="","",INDEX($B$2:$B$1500,$Y544))</f>
      </c>
      <c r="U544">
        <f>IF($Z544="","",INDEX($B$2:$B$1500,$Z544))</f>
      </c>
      <c r="V544">
        <f>IF(OR($T544="",$U544=""),"",$U544-$T544)</f>
      </c>
      <c r="W544" t="str">
        <f>IF(TRIM(INDEX(connections!$A:$A,ROW()))="","",TRIM(INDEX(connections!$A:$A,ROW())))</f>
      </c>
      <c r="X544" t="str">
        <f>IF($W544="","",TRIM(INDEX(connections!$B:$B,ROW())))</f>
      </c>
      <c r="Y544">
        <f>IF($W544="","",IFERROR(MATCH($W544,$A$2:$A$1500,0),""))</f>
      </c>
      <c r="Z544">
        <f>IF($X544="","",IFERROR(MATCH($X544,$A$2:$A$1500,0),""))</f>
      </c>
      <c r="AA544" t="str">
        <f>IF($Y544="","",INDEX($P$2:$P$1500,$Y544))</f>
      </c>
      <c r="AB544" t="str">
        <f>IF($Z544="","",INDEX($P$2:$P$1500,$Z544))</f>
      </c>
      <c r="AC544">
        <f>IF(AND($AA544="Yes",$AB544="Yes"),1,"")</f>
      </c>
      <c r="AD544">
        <f>IF(OR($Y544="",$Z544=""),"",IF(INDEX($C$2:$C$1500,$Y544)=INDEX($C$2:$C$1500,$Z544),0,1))</f>
      </c>
      <c r="AE544">
        <f>IF($AC544&lt;&gt;1,"",IF(AND(INDEX($AG$2:$AG$1500,$Y544)=1,INDEX($AG$2:$AG$1500,$Z544)=1),1,""))</f>
      </c>
      <c r="AG544">
        <f>IF($A544="","",COUNTIFS($W$2:$W$2500,$A544,$AB$2:$AB$2500,"Yes")+COUNTIFS($X$2:$X$2500,$A544,$AA$2:$AA$2500,"Yes"))</f>
      </c>
      <c r="AH544" t="str">
        <f>IF(OR($P544&lt;&gt;"Yes",N($AG544)=0),"",IF(AND($AG544=1,COUNTIFS($W$2:$W$2500,$A544,$AE$2:$AE$2500,1)+COUNTIFS($X$2:$X$2500,$A544,$AE$2:$AE$2500,1)&gt;0),"","Yes"))</f>
      </c>
      <c r="AI544">
        <f>IF($AH544="Yes",$AG544,"")</f>
      </c>
      <c r="AJ544">
        <f>IF($AI544="","",$AI544+ROW()/1000000)</f>
      </c>
      <c r="AK544">
        <f>IF(OR($A544="",$P544="Yes",N($AG544)=0),"",$AG544+ROW()/1000000)</f>
      </c>
      <c r="AL544" t="str">
        <f>IF($A544="","",INDEX(games!$J:$J,ROW())&amp;"")</f>
      </c>
    </row>
    <row r="545">
      <c r="A545" t="str">
        <f>IF(TRIM(INDEX(games!$A:$A,ROW()))="","",TRIM(INDEX(games!$A:$A,ROW())))</f>
      </c>
      <c r="B545">
        <f>IF(OR($A545="",INDEX(games!$B:$B,ROW())=""),"",INDEX(games!$B:$B,ROW()))</f>
      </c>
      <c r="C545" t="str">
        <f>IF(OR($A545="",INDEX(games!$C:$C,ROW())=""),"",INDEX(games!$C:$C,ROW()))</f>
      </c>
      <c r="D545">
        <f>IF($A545="","",COUNTIF($W$2:$W$2500,$A545)+COUNTIF($X$2:$X$2500,$A545))</f>
      </c>
      <c r="E545">
        <f>IF($A545="","",IFERROR(MATCH($C545,$R$2:$R$5,0),0))</f>
      </c>
      <c r="F545">
        <f>IF($A545="","",MOD(ROW(),34))</f>
      </c>
      <c r="G545">
        <f>IF($A545="",NA(),IF($C545="Action",$B545,NA()))</f>
      </c>
      <c r="H545">
        <f>IF($A545="",NA(),IF($C545="Action",1+$F545*0.023,NA()))</f>
      </c>
      <c r="I545">
        <f>IF($A545="",NA(),IF($C545="Strategy",$B545,NA()))</f>
      </c>
      <c r="J545">
        <f>IF($A545="",NA(),IF($C545="Strategy",2+$F545*0.023,NA()))</f>
      </c>
      <c r="K545">
        <f>IF($A545="",NA(),IF($C545="Deckbuilder",$B545,NA()))</f>
      </c>
      <c r="L545">
        <f>IF($A545="",NA(),IF($C545="Deckbuilder",3+$F545*0.023,NA()))</f>
      </c>
      <c r="M545">
        <f>IF($A545="",NA(),IF($C545="Traditional",$B545,NA()))</f>
      </c>
      <c r="N545">
        <f>IF($A545="",NA(),IF($C545="Traditional",4+$F545*0.023,NA()))</f>
      </c>
      <c r="O545">
        <f>IF($A545="","",$D545+ROW()/1000000)</f>
      </c>
      <c r="P545" t="str">
        <f>IF(OR($A545="",INDEX(games!$H:$H,ROW())=""),"",INDEX(games!$H:$H,ROW()))</f>
      </c>
      <c r="Q545">
        <f>IF(OR($A545="",$P545&lt;&gt;"Yes"),"",$D545+ROW()/1000000)</f>
      </c>
      <c r="T545">
        <f>IF($Y545="","",INDEX($B$2:$B$1500,$Y545))</f>
      </c>
      <c r="U545">
        <f>IF($Z545="","",INDEX($B$2:$B$1500,$Z545))</f>
      </c>
      <c r="V545">
        <f>IF(OR($T545="",$U545=""),"",$U545-$T545)</f>
      </c>
      <c r="W545" t="str">
        <f>IF(TRIM(INDEX(connections!$A:$A,ROW()))="","",TRIM(INDEX(connections!$A:$A,ROW())))</f>
      </c>
      <c r="X545" t="str">
        <f>IF($W545="","",TRIM(INDEX(connections!$B:$B,ROW())))</f>
      </c>
      <c r="Y545">
        <f>IF($W545="","",IFERROR(MATCH($W545,$A$2:$A$1500,0),""))</f>
      </c>
      <c r="Z545">
        <f>IF($X545="","",IFERROR(MATCH($X545,$A$2:$A$1500,0),""))</f>
      </c>
      <c r="AA545" t="str">
        <f>IF($Y545="","",INDEX($P$2:$P$1500,$Y545))</f>
      </c>
      <c r="AB545" t="str">
        <f>IF($Z545="","",INDEX($P$2:$P$1500,$Z545))</f>
      </c>
      <c r="AC545">
        <f>IF(AND($AA545="Yes",$AB545="Yes"),1,"")</f>
      </c>
      <c r="AD545">
        <f>IF(OR($Y545="",$Z545=""),"",IF(INDEX($C$2:$C$1500,$Y545)=INDEX($C$2:$C$1500,$Z545),0,1))</f>
      </c>
      <c r="AE545">
        <f>IF($AC545&lt;&gt;1,"",IF(AND(INDEX($AG$2:$AG$1500,$Y545)=1,INDEX($AG$2:$AG$1500,$Z545)=1),1,""))</f>
      </c>
      <c r="AG545">
        <f>IF($A545="","",COUNTIFS($W$2:$W$2500,$A545,$AB$2:$AB$2500,"Yes")+COUNTIFS($X$2:$X$2500,$A545,$AA$2:$AA$2500,"Yes"))</f>
      </c>
      <c r="AH545" t="str">
        <f>IF(OR($P545&lt;&gt;"Yes",N($AG545)=0),"",IF(AND($AG545=1,COUNTIFS($W$2:$W$2500,$A545,$AE$2:$AE$2500,1)+COUNTIFS($X$2:$X$2500,$A545,$AE$2:$AE$2500,1)&gt;0),"","Yes"))</f>
      </c>
      <c r="AI545">
        <f>IF($AH545="Yes",$AG545,"")</f>
      </c>
      <c r="AJ545">
        <f>IF($AI545="","",$AI545+ROW()/1000000)</f>
      </c>
      <c r="AK545">
        <f>IF(OR($A545="",$P545="Yes",N($AG545)=0),"",$AG545+ROW()/1000000)</f>
      </c>
      <c r="AL545" t="str">
        <f>IF($A545="","",INDEX(games!$J:$J,ROW())&amp;"")</f>
      </c>
    </row>
    <row r="546">
      <c r="A546" t="str">
        <f>IF(TRIM(INDEX(games!$A:$A,ROW()))="","",TRIM(INDEX(games!$A:$A,ROW())))</f>
      </c>
      <c r="B546">
        <f>IF(OR($A546="",INDEX(games!$B:$B,ROW())=""),"",INDEX(games!$B:$B,ROW()))</f>
      </c>
      <c r="C546" t="str">
        <f>IF(OR($A546="",INDEX(games!$C:$C,ROW())=""),"",INDEX(games!$C:$C,ROW()))</f>
      </c>
      <c r="D546">
        <f>IF($A546="","",COUNTIF($W$2:$W$2500,$A546)+COUNTIF($X$2:$X$2500,$A546))</f>
      </c>
      <c r="E546">
        <f>IF($A546="","",IFERROR(MATCH($C546,$R$2:$R$5,0),0))</f>
      </c>
      <c r="F546">
        <f>IF($A546="","",MOD(ROW(),34))</f>
      </c>
      <c r="G546">
        <f>IF($A546="",NA(),IF($C546="Action",$B546,NA()))</f>
      </c>
      <c r="H546">
        <f>IF($A546="",NA(),IF($C546="Action",1+$F546*0.023,NA()))</f>
      </c>
      <c r="I546">
        <f>IF($A546="",NA(),IF($C546="Strategy",$B546,NA()))</f>
      </c>
      <c r="J546">
        <f>IF($A546="",NA(),IF($C546="Strategy",2+$F546*0.023,NA()))</f>
      </c>
      <c r="K546">
        <f>IF($A546="",NA(),IF($C546="Deckbuilder",$B546,NA()))</f>
      </c>
      <c r="L546">
        <f>IF($A546="",NA(),IF($C546="Deckbuilder",3+$F546*0.023,NA()))</f>
      </c>
      <c r="M546">
        <f>IF($A546="",NA(),IF($C546="Traditional",$B546,NA()))</f>
      </c>
      <c r="N546">
        <f>IF($A546="",NA(),IF($C546="Traditional",4+$F546*0.023,NA()))</f>
      </c>
      <c r="O546">
        <f>IF($A546="","",$D546+ROW()/1000000)</f>
      </c>
      <c r="P546" t="str">
        <f>IF(OR($A546="",INDEX(games!$H:$H,ROW())=""),"",INDEX(games!$H:$H,ROW()))</f>
      </c>
      <c r="Q546">
        <f>IF(OR($A546="",$P546&lt;&gt;"Yes"),"",$D546+ROW()/1000000)</f>
      </c>
      <c r="T546">
        <f>IF($Y546="","",INDEX($B$2:$B$1500,$Y546))</f>
      </c>
      <c r="U546">
        <f>IF($Z546="","",INDEX($B$2:$B$1500,$Z546))</f>
      </c>
      <c r="V546">
        <f>IF(OR($T546="",$U546=""),"",$U546-$T546)</f>
      </c>
      <c r="W546" t="str">
        <f>IF(TRIM(INDEX(connections!$A:$A,ROW()))="","",TRIM(INDEX(connections!$A:$A,ROW())))</f>
      </c>
      <c r="X546" t="str">
        <f>IF($W546="","",TRIM(INDEX(connections!$B:$B,ROW())))</f>
      </c>
      <c r="Y546">
        <f>IF($W546="","",IFERROR(MATCH($W546,$A$2:$A$1500,0),""))</f>
      </c>
      <c r="Z546">
        <f>IF($X546="","",IFERROR(MATCH($X546,$A$2:$A$1500,0),""))</f>
      </c>
      <c r="AA546" t="str">
        <f>IF($Y546="","",INDEX($P$2:$P$1500,$Y546))</f>
      </c>
      <c r="AB546" t="str">
        <f>IF($Z546="","",INDEX($P$2:$P$1500,$Z546))</f>
      </c>
      <c r="AC546">
        <f>IF(AND($AA546="Yes",$AB546="Yes"),1,"")</f>
      </c>
      <c r="AD546">
        <f>IF(OR($Y546="",$Z546=""),"",IF(INDEX($C$2:$C$1500,$Y546)=INDEX($C$2:$C$1500,$Z546),0,1))</f>
      </c>
      <c r="AE546">
        <f>IF($AC546&lt;&gt;1,"",IF(AND(INDEX($AG$2:$AG$1500,$Y546)=1,INDEX($AG$2:$AG$1500,$Z546)=1),1,""))</f>
      </c>
      <c r="AG546">
        <f>IF($A546="","",COUNTIFS($W$2:$W$2500,$A546,$AB$2:$AB$2500,"Yes")+COUNTIFS($X$2:$X$2500,$A546,$AA$2:$AA$2500,"Yes"))</f>
      </c>
      <c r="AH546" t="str">
        <f>IF(OR($P546&lt;&gt;"Yes",N($AG546)=0),"",IF(AND($AG546=1,COUNTIFS($W$2:$W$2500,$A546,$AE$2:$AE$2500,1)+COUNTIFS($X$2:$X$2500,$A546,$AE$2:$AE$2500,1)&gt;0),"","Yes"))</f>
      </c>
      <c r="AI546">
        <f>IF($AH546="Yes",$AG546,"")</f>
      </c>
      <c r="AJ546">
        <f>IF($AI546="","",$AI546+ROW()/1000000)</f>
      </c>
      <c r="AK546">
        <f>IF(OR($A546="",$P546="Yes",N($AG546)=0),"",$AG546+ROW()/1000000)</f>
      </c>
      <c r="AL546" t="str">
        <f>IF($A546="","",INDEX(games!$J:$J,ROW())&amp;"")</f>
      </c>
    </row>
    <row r="547">
      <c r="A547" t="str">
        <f>IF(TRIM(INDEX(games!$A:$A,ROW()))="","",TRIM(INDEX(games!$A:$A,ROW())))</f>
      </c>
      <c r="B547">
        <f>IF(OR($A547="",INDEX(games!$B:$B,ROW())=""),"",INDEX(games!$B:$B,ROW()))</f>
      </c>
      <c r="C547" t="str">
        <f>IF(OR($A547="",INDEX(games!$C:$C,ROW())=""),"",INDEX(games!$C:$C,ROW()))</f>
      </c>
      <c r="D547">
        <f>IF($A547="","",COUNTIF($W$2:$W$2500,$A547)+COUNTIF($X$2:$X$2500,$A547))</f>
      </c>
      <c r="E547">
        <f>IF($A547="","",IFERROR(MATCH($C547,$R$2:$R$5,0),0))</f>
      </c>
      <c r="F547">
        <f>IF($A547="","",MOD(ROW(),34))</f>
      </c>
      <c r="G547">
        <f>IF($A547="",NA(),IF($C547="Action",$B547,NA()))</f>
      </c>
      <c r="H547">
        <f>IF($A547="",NA(),IF($C547="Action",1+$F547*0.023,NA()))</f>
      </c>
      <c r="I547">
        <f>IF($A547="",NA(),IF($C547="Strategy",$B547,NA()))</f>
      </c>
      <c r="J547">
        <f>IF($A547="",NA(),IF($C547="Strategy",2+$F547*0.023,NA()))</f>
      </c>
      <c r="K547">
        <f>IF($A547="",NA(),IF($C547="Deckbuilder",$B547,NA()))</f>
      </c>
      <c r="L547">
        <f>IF($A547="",NA(),IF($C547="Deckbuilder",3+$F547*0.023,NA()))</f>
      </c>
      <c r="M547">
        <f>IF($A547="",NA(),IF($C547="Traditional",$B547,NA()))</f>
      </c>
      <c r="N547">
        <f>IF($A547="",NA(),IF($C547="Traditional",4+$F547*0.023,NA()))</f>
      </c>
      <c r="O547">
        <f>IF($A547="","",$D547+ROW()/1000000)</f>
      </c>
      <c r="P547" t="str">
        <f>IF(OR($A547="",INDEX(games!$H:$H,ROW())=""),"",INDEX(games!$H:$H,ROW()))</f>
      </c>
      <c r="Q547">
        <f>IF(OR($A547="",$P547&lt;&gt;"Yes"),"",$D547+ROW()/1000000)</f>
      </c>
      <c r="T547">
        <f>IF($Y547="","",INDEX($B$2:$B$1500,$Y547))</f>
      </c>
      <c r="U547">
        <f>IF($Z547="","",INDEX($B$2:$B$1500,$Z547))</f>
      </c>
      <c r="V547">
        <f>IF(OR($T547="",$U547=""),"",$U547-$T547)</f>
      </c>
      <c r="W547" t="str">
        <f>IF(TRIM(INDEX(connections!$A:$A,ROW()))="","",TRIM(INDEX(connections!$A:$A,ROW())))</f>
      </c>
      <c r="X547" t="str">
        <f>IF($W547="","",TRIM(INDEX(connections!$B:$B,ROW())))</f>
      </c>
      <c r="Y547">
        <f>IF($W547="","",IFERROR(MATCH($W547,$A$2:$A$1500,0),""))</f>
      </c>
      <c r="Z547">
        <f>IF($X547="","",IFERROR(MATCH($X547,$A$2:$A$1500,0),""))</f>
      </c>
      <c r="AA547" t="str">
        <f>IF($Y547="","",INDEX($P$2:$P$1500,$Y547))</f>
      </c>
      <c r="AB547" t="str">
        <f>IF($Z547="","",INDEX($P$2:$P$1500,$Z547))</f>
      </c>
      <c r="AC547">
        <f>IF(AND($AA547="Yes",$AB547="Yes"),1,"")</f>
      </c>
      <c r="AD547">
        <f>IF(OR($Y547="",$Z547=""),"",IF(INDEX($C$2:$C$1500,$Y547)=INDEX($C$2:$C$1500,$Z547),0,1))</f>
      </c>
      <c r="AE547">
        <f>IF($AC547&lt;&gt;1,"",IF(AND(INDEX($AG$2:$AG$1500,$Y547)=1,INDEX($AG$2:$AG$1500,$Z547)=1),1,""))</f>
      </c>
      <c r="AG547">
        <f>IF($A547="","",COUNTIFS($W$2:$W$2500,$A547,$AB$2:$AB$2500,"Yes")+COUNTIFS($X$2:$X$2500,$A547,$AA$2:$AA$2500,"Yes"))</f>
      </c>
      <c r="AH547" t="str">
        <f>IF(OR($P547&lt;&gt;"Yes",N($AG547)=0),"",IF(AND($AG547=1,COUNTIFS($W$2:$W$2500,$A547,$AE$2:$AE$2500,1)+COUNTIFS($X$2:$X$2500,$A547,$AE$2:$AE$2500,1)&gt;0),"","Yes"))</f>
      </c>
      <c r="AI547">
        <f>IF($AH547="Yes",$AG547,"")</f>
      </c>
      <c r="AJ547">
        <f>IF($AI547="","",$AI547+ROW()/1000000)</f>
      </c>
      <c r="AK547">
        <f>IF(OR($A547="",$P547="Yes",N($AG547)=0),"",$AG547+ROW()/1000000)</f>
      </c>
      <c r="AL547" t="str">
        <f>IF($A547="","",INDEX(games!$J:$J,ROW())&amp;"")</f>
      </c>
    </row>
    <row r="548">
      <c r="A548" t="str">
        <f>IF(TRIM(INDEX(games!$A:$A,ROW()))="","",TRIM(INDEX(games!$A:$A,ROW())))</f>
      </c>
      <c r="B548">
        <f>IF(OR($A548="",INDEX(games!$B:$B,ROW())=""),"",INDEX(games!$B:$B,ROW()))</f>
      </c>
      <c r="C548" t="str">
        <f>IF(OR($A548="",INDEX(games!$C:$C,ROW())=""),"",INDEX(games!$C:$C,ROW()))</f>
      </c>
      <c r="D548">
        <f>IF($A548="","",COUNTIF($W$2:$W$2500,$A548)+COUNTIF($X$2:$X$2500,$A548))</f>
      </c>
      <c r="E548">
        <f>IF($A548="","",IFERROR(MATCH($C548,$R$2:$R$5,0),0))</f>
      </c>
      <c r="F548">
        <f>IF($A548="","",MOD(ROW(),34))</f>
      </c>
      <c r="G548">
        <f>IF($A548="",NA(),IF($C548="Action",$B548,NA()))</f>
      </c>
      <c r="H548">
        <f>IF($A548="",NA(),IF($C548="Action",1+$F548*0.023,NA()))</f>
      </c>
      <c r="I548">
        <f>IF($A548="",NA(),IF($C548="Strategy",$B548,NA()))</f>
      </c>
      <c r="J548">
        <f>IF($A548="",NA(),IF($C548="Strategy",2+$F548*0.023,NA()))</f>
      </c>
      <c r="K548">
        <f>IF($A548="",NA(),IF($C548="Deckbuilder",$B548,NA()))</f>
      </c>
      <c r="L548">
        <f>IF($A548="",NA(),IF($C548="Deckbuilder",3+$F548*0.023,NA()))</f>
      </c>
      <c r="M548">
        <f>IF($A548="",NA(),IF($C548="Traditional",$B548,NA()))</f>
      </c>
      <c r="N548">
        <f>IF($A548="",NA(),IF($C548="Traditional",4+$F548*0.023,NA()))</f>
      </c>
      <c r="O548">
        <f>IF($A548="","",$D548+ROW()/1000000)</f>
      </c>
      <c r="P548" t="str">
        <f>IF(OR($A548="",INDEX(games!$H:$H,ROW())=""),"",INDEX(games!$H:$H,ROW()))</f>
      </c>
      <c r="Q548">
        <f>IF(OR($A548="",$P548&lt;&gt;"Yes"),"",$D548+ROW()/1000000)</f>
      </c>
      <c r="T548">
        <f>IF($Y548="","",INDEX($B$2:$B$1500,$Y548))</f>
      </c>
      <c r="U548">
        <f>IF($Z548="","",INDEX($B$2:$B$1500,$Z548))</f>
      </c>
      <c r="V548">
        <f>IF(OR($T548="",$U548=""),"",$U548-$T548)</f>
      </c>
      <c r="W548" t="str">
        <f>IF(TRIM(INDEX(connections!$A:$A,ROW()))="","",TRIM(INDEX(connections!$A:$A,ROW())))</f>
      </c>
      <c r="X548" t="str">
        <f>IF($W548="","",TRIM(INDEX(connections!$B:$B,ROW())))</f>
      </c>
      <c r="Y548">
        <f>IF($W548="","",IFERROR(MATCH($W548,$A$2:$A$1500,0),""))</f>
      </c>
      <c r="Z548">
        <f>IF($X548="","",IFERROR(MATCH($X548,$A$2:$A$1500,0),""))</f>
      </c>
      <c r="AA548" t="str">
        <f>IF($Y548="","",INDEX($P$2:$P$1500,$Y548))</f>
      </c>
      <c r="AB548" t="str">
        <f>IF($Z548="","",INDEX($P$2:$P$1500,$Z548))</f>
      </c>
      <c r="AC548">
        <f>IF(AND($AA548="Yes",$AB548="Yes"),1,"")</f>
      </c>
      <c r="AD548">
        <f>IF(OR($Y548="",$Z548=""),"",IF(INDEX($C$2:$C$1500,$Y548)=INDEX($C$2:$C$1500,$Z548),0,1))</f>
      </c>
      <c r="AE548">
        <f>IF($AC548&lt;&gt;1,"",IF(AND(INDEX($AG$2:$AG$1500,$Y548)=1,INDEX($AG$2:$AG$1500,$Z548)=1),1,""))</f>
      </c>
      <c r="AG548">
        <f>IF($A548="","",COUNTIFS($W$2:$W$2500,$A548,$AB$2:$AB$2500,"Yes")+COUNTIFS($X$2:$X$2500,$A548,$AA$2:$AA$2500,"Yes"))</f>
      </c>
      <c r="AH548" t="str">
        <f>IF(OR($P548&lt;&gt;"Yes",N($AG548)=0),"",IF(AND($AG548=1,COUNTIFS($W$2:$W$2500,$A548,$AE$2:$AE$2500,1)+COUNTIFS($X$2:$X$2500,$A548,$AE$2:$AE$2500,1)&gt;0),"","Yes"))</f>
      </c>
      <c r="AI548">
        <f>IF($AH548="Yes",$AG548,"")</f>
      </c>
      <c r="AJ548">
        <f>IF($AI548="","",$AI548+ROW()/1000000)</f>
      </c>
      <c r="AK548">
        <f>IF(OR($A548="",$P548="Yes",N($AG548)=0),"",$AG548+ROW()/1000000)</f>
      </c>
      <c r="AL548" t="str">
        <f>IF($A548="","",INDEX(games!$J:$J,ROW())&amp;"")</f>
      </c>
    </row>
    <row r="549">
      <c r="A549" t="str">
        <f>IF(TRIM(INDEX(games!$A:$A,ROW()))="","",TRIM(INDEX(games!$A:$A,ROW())))</f>
      </c>
      <c r="B549">
        <f>IF(OR($A549="",INDEX(games!$B:$B,ROW())=""),"",INDEX(games!$B:$B,ROW()))</f>
      </c>
      <c r="C549" t="str">
        <f>IF(OR($A549="",INDEX(games!$C:$C,ROW())=""),"",INDEX(games!$C:$C,ROW()))</f>
      </c>
      <c r="D549">
        <f>IF($A549="","",COUNTIF($W$2:$W$2500,$A549)+COUNTIF($X$2:$X$2500,$A549))</f>
      </c>
      <c r="E549">
        <f>IF($A549="","",IFERROR(MATCH($C549,$R$2:$R$5,0),0))</f>
      </c>
      <c r="F549">
        <f>IF($A549="","",MOD(ROW(),34))</f>
      </c>
      <c r="G549">
        <f>IF($A549="",NA(),IF($C549="Action",$B549,NA()))</f>
      </c>
      <c r="H549">
        <f>IF($A549="",NA(),IF($C549="Action",1+$F549*0.023,NA()))</f>
      </c>
      <c r="I549">
        <f>IF($A549="",NA(),IF($C549="Strategy",$B549,NA()))</f>
      </c>
      <c r="J549">
        <f>IF($A549="",NA(),IF($C549="Strategy",2+$F549*0.023,NA()))</f>
      </c>
      <c r="K549">
        <f>IF($A549="",NA(),IF($C549="Deckbuilder",$B549,NA()))</f>
      </c>
      <c r="L549">
        <f>IF($A549="",NA(),IF($C549="Deckbuilder",3+$F549*0.023,NA()))</f>
      </c>
      <c r="M549">
        <f>IF($A549="",NA(),IF($C549="Traditional",$B549,NA()))</f>
      </c>
      <c r="N549">
        <f>IF($A549="",NA(),IF($C549="Traditional",4+$F549*0.023,NA()))</f>
      </c>
      <c r="O549">
        <f>IF($A549="","",$D549+ROW()/1000000)</f>
      </c>
      <c r="P549" t="str">
        <f>IF(OR($A549="",INDEX(games!$H:$H,ROW())=""),"",INDEX(games!$H:$H,ROW()))</f>
      </c>
      <c r="Q549">
        <f>IF(OR($A549="",$P549&lt;&gt;"Yes"),"",$D549+ROW()/1000000)</f>
      </c>
      <c r="T549">
        <f>IF($Y549="","",INDEX($B$2:$B$1500,$Y549))</f>
      </c>
      <c r="U549">
        <f>IF($Z549="","",INDEX($B$2:$B$1500,$Z549))</f>
      </c>
      <c r="V549">
        <f>IF(OR($T549="",$U549=""),"",$U549-$T549)</f>
      </c>
      <c r="W549" t="str">
        <f>IF(TRIM(INDEX(connections!$A:$A,ROW()))="","",TRIM(INDEX(connections!$A:$A,ROW())))</f>
      </c>
      <c r="X549" t="str">
        <f>IF($W549="","",TRIM(INDEX(connections!$B:$B,ROW())))</f>
      </c>
      <c r="Y549">
        <f>IF($W549="","",IFERROR(MATCH($W549,$A$2:$A$1500,0),""))</f>
      </c>
      <c r="Z549">
        <f>IF($X549="","",IFERROR(MATCH($X549,$A$2:$A$1500,0),""))</f>
      </c>
      <c r="AA549" t="str">
        <f>IF($Y549="","",INDEX($P$2:$P$1500,$Y549))</f>
      </c>
      <c r="AB549" t="str">
        <f>IF($Z549="","",INDEX($P$2:$P$1500,$Z549))</f>
      </c>
      <c r="AC549">
        <f>IF(AND($AA549="Yes",$AB549="Yes"),1,"")</f>
      </c>
      <c r="AD549">
        <f>IF(OR($Y549="",$Z549=""),"",IF(INDEX($C$2:$C$1500,$Y549)=INDEX($C$2:$C$1500,$Z549),0,1))</f>
      </c>
      <c r="AE549">
        <f>IF($AC549&lt;&gt;1,"",IF(AND(INDEX($AG$2:$AG$1500,$Y549)=1,INDEX($AG$2:$AG$1500,$Z549)=1),1,""))</f>
      </c>
      <c r="AG549">
        <f>IF($A549="","",COUNTIFS($W$2:$W$2500,$A549,$AB$2:$AB$2500,"Yes")+COUNTIFS($X$2:$X$2500,$A549,$AA$2:$AA$2500,"Yes"))</f>
      </c>
      <c r="AH549" t="str">
        <f>IF(OR($P549&lt;&gt;"Yes",N($AG549)=0),"",IF(AND($AG549=1,COUNTIFS($W$2:$W$2500,$A549,$AE$2:$AE$2500,1)+COUNTIFS($X$2:$X$2500,$A549,$AE$2:$AE$2500,1)&gt;0),"","Yes"))</f>
      </c>
      <c r="AI549">
        <f>IF($AH549="Yes",$AG549,"")</f>
      </c>
      <c r="AJ549">
        <f>IF($AI549="","",$AI549+ROW()/1000000)</f>
      </c>
      <c r="AK549">
        <f>IF(OR($A549="",$P549="Yes",N($AG549)=0),"",$AG549+ROW()/1000000)</f>
      </c>
      <c r="AL549" t="str">
        <f>IF($A549="","",INDEX(games!$J:$J,ROW())&amp;"")</f>
      </c>
    </row>
    <row r="550">
      <c r="A550" t="str">
        <f>IF(TRIM(INDEX(games!$A:$A,ROW()))="","",TRIM(INDEX(games!$A:$A,ROW())))</f>
      </c>
      <c r="B550">
        <f>IF(OR($A550="",INDEX(games!$B:$B,ROW())=""),"",INDEX(games!$B:$B,ROW()))</f>
      </c>
      <c r="C550" t="str">
        <f>IF(OR($A550="",INDEX(games!$C:$C,ROW())=""),"",INDEX(games!$C:$C,ROW()))</f>
      </c>
      <c r="D550">
        <f>IF($A550="","",COUNTIF($W$2:$W$2500,$A550)+COUNTIF($X$2:$X$2500,$A550))</f>
      </c>
      <c r="E550">
        <f>IF($A550="","",IFERROR(MATCH($C550,$R$2:$R$5,0),0))</f>
      </c>
      <c r="F550">
        <f>IF($A550="","",MOD(ROW(),34))</f>
      </c>
      <c r="G550">
        <f>IF($A550="",NA(),IF($C550="Action",$B550,NA()))</f>
      </c>
      <c r="H550">
        <f>IF($A550="",NA(),IF($C550="Action",1+$F550*0.023,NA()))</f>
      </c>
      <c r="I550">
        <f>IF($A550="",NA(),IF($C550="Strategy",$B550,NA()))</f>
      </c>
      <c r="J550">
        <f>IF($A550="",NA(),IF($C550="Strategy",2+$F550*0.023,NA()))</f>
      </c>
      <c r="K550">
        <f>IF($A550="",NA(),IF($C550="Deckbuilder",$B550,NA()))</f>
      </c>
      <c r="L550">
        <f>IF($A550="",NA(),IF($C550="Deckbuilder",3+$F550*0.023,NA()))</f>
      </c>
      <c r="M550">
        <f>IF($A550="",NA(),IF($C550="Traditional",$B550,NA()))</f>
      </c>
      <c r="N550">
        <f>IF($A550="",NA(),IF($C550="Traditional",4+$F550*0.023,NA()))</f>
      </c>
      <c r="O550">
        <f>IF($A550="","",$D550+ROW()/1000000)</f>
      </c>
      <c r="P550" t="str">
        <f>IF(OR($A550="",INDEX(games!$H:$H,ROW())=""),"",INDEX(games!$H:$H,ROW()))</f>
      </c>
      <c r="Q550">
        <f>IF(OR($A550="",$P550&lt;&gt;"Yes"),"",$D550+ROW()/1000000)</f>
      </c>
      <c r="T550">
        <f>IF($Y550="","",INDEX($B$2:$B$1500,$Y550))</f>
      </c>
      <c r="U550">
        <f>IF($Z550="","",INDEX($B$2:$B$1500,$Z550))</f>
      </c>
      <c r="V550">
        <f>IF(OR($T550="",$U550=""),"",$U550-$T550)</f>
      </c>
      <c r="W550" t="str">
        <f>IF(TRIM(INDEX(connections!$A:$A,ROW()))="","",TRIM(INDEX(connections!$A:$A,ROW())))</f>
      </c>
      <c r="X550" t="str">
        <f>IF($W550="","",TRIM(INDEX(connections!$B:$B,ROW())))</f>
      </c>
      <c r="Y550">
        <f>IF($W550="","",IFERROR(MATCH($W550,$A$2:$A$1500,0),""))</f>
      </c>
      <c r="Z550">
        <f>IF($X550="","",IFERROR(MATCH($X550,$A$2:$A$1500,0),""))</f>
      </c>
      <c r="AA550" t="str">
        <f>IF($Y550="","",INDEX($P$2:$P$1500,$Y550))</f>
      </c>
      <c r="AB550" t="str">
        <f>IF($Z550="","",INDEX($P$2:$P$1500,$Z550))</f>
      </c>
      <c r="AC550">
        <f>IF(AND($AA550="Yes",$AB550="Yes"),1,"")</f>
      </c>
      <c r="AD550">
        <f>IF(OR($Y550="",$Z550=""),"",IF(INDEX($C$2:$C$1500,$Y550)=INDEX($C$2:$C$1500,$Z550),0,1))</f>
      </c>
      <c r="AE550">
        <f>IF($AC550&lt;&gt;1,"",IF(AND(INDEX($AG$2:$AG$1500,$Y550)=1,INDEX($AG$2:$AG$1500,$Z550)=1),1,""))</f>
      </c>
      <c r="AG550">
        <f>IF($A550="","",COUNTIFS($W$2:$W$2500,$A550,$AB$2:$AB$2500,"Yes")+COUNTIFS($X$2:$X$2500,$A550,$AA$2:$AA$2500,"Yes"))</f>
      </c>
      <c r="AH550" t="str">
        <f>IF(OR($P550&lt;&gt;"Yes",N($AG550)=0),"",IF(AND($AG550=1,COUNTIFS($W$2:$W$2500,$A550,$AE$2:$AE$2500,1)+COUNTIFS($X$2:$X$2500,$A550,$AE$2:$AE$2500,1)&gt;0),"","Yes"))</f>
      </c>
      <c r="AI550">
        <f>IF($AH550="Yes",$AG550,"")</f>
      </c>
      <c r="AJ550">
        <f>IF($AI550="","",$AI550+ROW()/1000000)</f>
      </c>
      <c r="AK550">
        <f>IF(OR($A550="",$P550="Yes",N($AG550)=0),"",$AG550+ROW()/1000000)</f>
      </c>
      <c r="AL550" t="str">
        <f>IF($A550="","",INDEX(games!$J:$J,ROW())&amp;"")</f>
      </c>
    </row>
    <row r="551">
      <c r="A551" t="str">
        <f>IF(TRIM(INDEX(games!$A:$A,ROW()))="","",TRIM(INDEX(games!$A:$A,ROW())))</f>
      </c>
      <c r="B551">
        <f>IF(OR($A551="",INDEX(games!$B:$B,ROW())=""),"",INDEX(games!$B:$B,ROW()))</f>
      </c>
      <c r="C551" t="str">
        <f>IF(OR($A551="",INDEX(games!$C:$C,ROW())=""),"",INDEX(games!$C:$C,ROW()))</f>
      </c>
      <c r="D551">
        <f>IF($A551="","",COUNTIF($W$2:$W$2500,$A551)+COUNTIF($X$2:$X$2500,$A551))</f>
      </c>
      <c r="E551">
        <f>IF($A551="","",IFERROR(MATCH($C551,$R$2:$R$5,0),0))</f>
      </c>
      <c r="F551">
        <f>IF($A551="","",MOD(ROW(),34))</f>
      </c>
      <c r="G551">
        <f>IF($A551="",NA(),IF($C551="Action",$B551,NA()))</f>
      </c>
      <c r="H551">
        <f>IF($A551="",NA(),IF($C551="Action",1+$F551*0.023,NA()))</f>
      </c>
      <c r="I551">
        <f>IF($A551="",NA(),IF($C551="Strategy",$B551,NA()))</f>
      </c>
      <c r="J551">
        <f>IF($A551="",NA(),IF($C551="Strategy",2+$F551*0.023,NA()))</f>
      </c>
      <c r="K551">
        <f>IF($A551="",NA(),IF($C551="Deckbuilder",$B551,NA()))</f>
      </c>
      <c r="L551">
        <f>IF($A551="",NA(),IF($C551="Deckbuilder",3+$F551*0.023,NA()))</f>
      </c>
      <c r="M551">
        <f>IF($A551="",NA(),IF($C551="Traditional",$B551,NA()))</f>
      </c>
      <c r="N551">
        <f>IF($A551="",NA(),IF($C551="Traditional",4+$F551*0.023,NA()))</f>
      </c>
      <c r="O551">
        <f>IF($A551="","",$D551+ROW()/1000000)</f>
      </c>
      <c r="P551" t="str">
        <f>IF(OR($A551="",INDEX(games!$H:$H,ROW())=""),"",INDEX(games!$H:$H,ROW()))</f>
      </c>
      <c r="Q551">
        <f>IF(OR($A551="",$P551&lt;&gt;"Yes"),"",$D551+ROW()/1000000)</f>
      </c>
      <c r="T551">
        <f>IF($Y551="","",INDEX($B$2:$B$1500,$Y551))</f>
      </c>
      <c r="U551">
        <f>IF($Z551="","",INDEX($B$2:$B$1500,$Z551))</f>
      </c>
      <c r="V551">
        <f>IF(OR($T551="",$U551=""),"",$U551-$T551)</f>
      </c>
      <c r="W551" t="str">
        <f>IF(TRIM(INDEX(connections!$A:$A,ROW()))="","",TRIM(INDEX(connections!$A:$A,ROW())))</f>
      </c>
      <c r="X551" t="str">
        <f>IF($W551="","",TRIM(INDEX(connections!$B:$B,ROW())))</f>
      </c>
      <c r="Y551">
        <f>IF($W551="","",IFERROR(MATCH($W551,$A$2:$A$1500,0),""))</f>
      </c>
      <c r="Z551">
        <f>IF($X551="","",IFERROR(MATCH($X551,$A$2:$A$1500,0),""))</f>
      </c>
      <c r="AA551" t="str">
        <f>IF($Y551="","",INDEX($P$2:$P$1500,$Y551))</f>
      </c>
      <c r="AB551" t="str">
        <f>IF($Z551="","",INDEX($P$2:$P$1500,$Z551))</f>
      </c>
      <c r="AC551">
        <f>IF(AND($AA551="Yes",$AB551="Yes"),1,"")</f>
      </c>
      <c r="AD551">
        <f>IF(OR($Y551="",$Z551=""),"",IF(INDEX($C$2:$C$1500,$Y551)=INDEX($C$2:$C$1500,$Z551),0,1))</f>
      </c>
      <c r="AE551">
        <f>IF($AC551&lt;&gt;1,"",IF(AND(INDEX($AG$2:$AG$1500,$Y551)=1,INDEX($AG$2:$AG$1500,$Z551)=1),1,""))</f>
      </c>
      <c r="AG551">
        <f>IF($A551="","",COUNTIFS($W$2:$W$2500,$A551,$AB$2:$AB$2500,"Yes")+COUNTIFS($X$2:$X$2500,$A551,$AA$2:$AA$2500,"Yes"))</f>
      </c>
      <c r="AH551" t="str">
        <f>IF(OR($P551&lt;&gt;"Yes",N($AG551)=0),"",IF(AND($AG551=1,COUNTIFS($W$2:$W$2500,$A551,$AE$2:$AE$2500,1)+COUNTIFS($X$2:$X$2500,$A551,$AE$2:$AE$2500,1)&gt;0),"","Yes"))</f>
      </c>
      <c r="AI551">
        <f>IF($AH551="Yes",$AG551,"")</f>
      </c>
      <c r="AJ551">
        <f>IF($AI551="","",$AI551+ROW()/1000000)</f>
      </c>
      <c r="AK551">
        <f>IF(OR($A551="",$P551="Yes",N($AG551)=0),"",$AG551+ROW()/1000000)</f>
      </c>
      <c r="AL551" t="str">
        <f>IF($A551="","",INDEX(games!$J:$J,ROW())&amp;"")</f>
      </c>
    </row>
    <row r="552">
      <c r="A552" t="str">
        <f>IF(TRIM(INDEX(games!$A:$A,ROW()))="","",TRIM(INDEX(games!$A:$A,ROW())))</f>
      </c>
      <c r="B552">
        <f>IF(OR($A552="",INDEX(games!$B:$B,ROW())=""),"",INDEX(games!$B:$B,ROW()))</f>
      </c>
      <c r="C552" t="str">
        <f>IF(OR($A552="",INDEX(games!$C:$C,ROW())=""),"",INDEX(games!$C:$C,ROW()))</f>
      </c>
      <c r="D552">
        <f>IF($A552="","",COUNTIF($W$2:$W$2500,$A552)+COUNTIF($X$2:$X$2500,$A552))</f>
      </c>
      <c r="E552">
        <f>IF($A552="","",IFERROR(MATCH($C552,$R$2:$R$5,0),0))</f>
      </c>
      <c r="F552">
        <f>IF($A552="","",MOD(ROW(),34))</f>
      </c>
      <c r="G552">
        <f>IF($A552="",NA(),IF($C552="Action",$B552,NA()))</f>
      </c>
      <c r="H552">
        <f>IF($A552="",NA(),IF($C552="Action",1+$F552*0.023,NA()))</f>
      </c>
      <c r="I552">
        <f>IF($A552="",NA(),IF($C552="Strategy",$B552,NA()))</f>
      </c>
      <c r="J552">
        <f>IF($A552="",NA(),IF($C552="Strategy",2+$F552*0.023,NA()))</f>
      </c>
      <c r="K552">
        <f>IF($A552="",NA(),IF($C552="Deckbuilder",$B552,NA()))</f>
      </c>
      <c r="L552">
        <f>IF($A552="",NA(),IF($C552="Deckbuilder",3+$F552*0.023,NA()))</f>
      </c>
      <c r="M552">
        <f>IF($A552="",NA(),IF($C552="Traditional",$B552,NA()))</f>
      </c>
      <c r="N552">
        <f>IF($A552="",NA(),IF($C552="Traditional",4+$F552*0.023,NA()))</f>
      </c>
      <c r="O552">
        <f>IF($A552="","",$D552+ROW()/1000000)</f>
      </c>
      <c r="P552" t="str">
        <f>IF(OR($A552="",INDEX(games!$H:$H,ROW())=""),"",INDEX(games!$H:$H,ROW()))</f>
      </c>
      <c r="Q552">
        <f>IF(OR($A552="",$P552&lt;&gt;"Yes"),"",$D552+ROW()/1000000)</f>
      </c>
      <c r="T552">
        <f>IF($Y552="","",INDEX($B$2:$B$1500,$Y552))</f>
      </c>
      <c r="U552">
        <f>IF($Z552="","",INDEX($B$2:$B$1500,$Z552))</f>
      </c>
      <c r="V552">
        <f>IF(OR($T552="",$U552=""),"",$U552-$T552)</f>
      </c>
      <c r="W552" t="str">
        <f>IF(TRIM(INDEX(connections!$A:$A,ROW()))="","",TRIM(INDEX(connections!$A:$A,ROW())))</f>
      </c>
      <c r="X552" t="str">
        <f>IF($W552="","",TRIM(INDEX(connections!$B:$B,ROW())))</f>
      </c>
      <c r="Y552">
        <f>IF($W552="","",IFERROR(MATCH($W552,$A$2:$A$1500,0),""))</f>
      </c>
      <c r="Z552">
        <f>IF($X552="","",IFERROR(MATCH($X552,$A$2:$A$1500,0),""))</f>
      </c>
      <c r="AA552" t="str">
        <f>IF($Y552="","",INDEX($P$2:$P$1500,$Y552))</f>
      </c>
      <c r="AB552" t="str">
        <f>IF($Z552="","",INDEX($P$2:$P$1500,$Z552))</f>
      </c>
      <c r="AC552">
        <f>IF(AND($AA552="Yes",$AB552="Yes"),1,"")</f>
      </c>
      <c r="AD552">
        <f>IF(OR($Y552="",$Z552=""),"",IF(INDEX($C$2:$C$1500,$Y552)=INDEX($C$2:$C$1500,$Z552),0,1))</f>
      </c>
      <c r="AE552">
        <f>IF($AC552&lt;&gt;1,"",IF(AND(INDEX($AG$2:$AG$1500,$Y552)=1,INDEX($AG$2:$AG$1500,$Z552)=1),1,""))</f>
      </c>
      <c r="AG552">
        <f>IF($A552="","",COUNTIFS($W$2:$W$2500,$A552,$AB$2:$AB$2500,"Yes")+COUNTIFS($X$2:$X$2500,$A552,$AA$2:$AA$2500,"Yes"))</f>
      </c>
      <c r="AH552" t="str">
        <f>IF(OR($P552&lt;&gt;"Yes",N($AG552)=0),"",IF(AND($AG552=1,COUNTIFS($W$2:$W$2500,$A552,$AE$2:$AE$2500,1)+COUNTIFS($X$2:$X$2500,$A552,$AE$2:$AE$2500,1)&gt;0),"","Yes"))</f>
      </c>
      <c r="AI552">
        <f>IF($AH552="Yes",$AG552,"")</f>
      </c>
      <c r="AJ552">
        <f>IF($AI552="","",$AI552+ROW()/1000000)</f>
      </c>
      <c r="AK552">
        <f>IF(OR($A552="",$P552="Yes",N($AG552)=0),"",$AG552+ROW()/1000000)</f>
      </c>
      <c r="AL552" t="str">
        <f>IF($A552="","",INDEX(games!$J:$J,ROW())&amp;"")</f>
      </c>
    </row>
    <row r="553">
      <c r="A553" t="str">
        <f>IF(TRIM(INDEX(games!$A:$A,ROW()))="","",TRIM(INDEX(games!$A:$A,ROW())))</f>
      </c>
      <c r="B553">
        <f>IF(OR($A553="",INDEX(games!$B:$B,ROW())=""),"",INDEX(games!$B:$B,ROW()))</f>
      </c>
      <c r="C553" t="str">
        <f>IF(OR($A553="",INDEX(games!$C:$C,ROW())=""),"",INDEX(games!$C:$C,ROW()))</f>
      </c>
      <c r="D553">
        <f>IF($A553="","",COUNTIF($W$2:$W$2500,$A553)+COUNTIF($X$2:$X$2500,$A553))</f>
      </c>
      <c r="E553">
        <f>IF($A553="","",IFERROR(MATCH($C553,$R$2:$R$5,0),0))</f>
      </c>
      <c r="F553">
        <f>IF($A553="","",MOD(ROW(),34))</f>
      </c>
      <c r="G553">
        <f>IF($A553="",NA(),IF($C553="Action",$B553,NA()))</f>
      </c>
      <c r="H553">
        <f>IF($A553="",NA(),IF($C553="Action",1+$F553*0.023,NA()))</f>
      </c>
      <c r="I553">
        <f>IF($A553="",NA(),IF($C553="Strategy",$B553,NA()))</f>
      </c>
      <c r="J553">
        <f>IF($A553="",NA(),IF($C553="Strategy",2+$F553*0.023,NA()))</f>
      </c>
      <c r="K553">
        <f>IF($A553="",NA(),IF($C553="Deckbuilder",$B553,NA()))</f>
      </c>
      <c r="L553">
        <f>IF($A553="",NA(),IF($C553="Deckbuilder",3+$F553*0.023,NA()))</f>
      </c>
      <c r="M553">
        <f>IF($A553="",NA(),IF($C553="Traditional",$B553,NA()))</f>
      </c>
      <c r="N553">
        <f>IF($A553="",NA(),IF($C553="Traditional",4+$F553*0.023,NA()))</f>
      </c>
      <c r="O553">
        <f>IF($A553="","",$D553+ROW()/1000000)</f>
      </c>
      <c r="P553" t="str">
        <f>IF(OR($A553="",INDEX(games!$H:$H,ROW())=""),"",INDEX(games!$H:$H,ROW()))</f>
      </c>
      <c r="Q553">
        <f>IF(OR($A553="",$P553&lt;&gt;"Yes"),"",$D553+ROW()/1000000)</f>
      </c>
      <c r="T553">
        <f>IF($Y553="","",INDEX($B$2:$B$1500,$Y553))</f>
      </c>
      <c r="U553">
        <f>IF($Z553="","",INDEX($B$2:$B$1500,$Z553))</f>
      </c>
      <c r="V553">
        <f>IF(OR($T553="",$U553=""),"",$U553-$T553)</f>
      </c>
      <c r="W553" t="str">
        <f>IF(TRIM(INDEX(connections!$A:$A,ROW()))="","",TRIM(INDEX(connections!$A:$A,ROW())))</f>
      </c>
      <c r="X553" t="str">
        <f>IF($W553="","",TRIM(INDEX(connections!$B:$B,ROW())))</f>
      </c>
      <c r="Y553">
        <f>IF($W553="","",IFERROR(MATCH($W553,$A$2:$A$1500,0),""))</f>
      </c>
      <c r="Z553">
        <f>IF($X553="","",IFERROR(MATCH($X553,$A$2:$A$1500,0),""))</f>
      </c>
      <c r="AA553" t="str">
        <f>IF($Y553="","",INDEX($P$2:$P$1500,$Y553))</f>
      </c>
      <c r="AB553" t="str">
        <f>IF($Z553="","",INDEX($P$2:$P$1500,$Z553))</f>
      </c>
      <c r="AC553">
        <f>IF(AND($AA553="Yes",$AB553="Yes"),1,"")</f>
      </c>
      <c r="AD553">
        <f>IF(OR($Y553="",$Z553=""),"",IF(INDEX($C$2:$C$1500,$Y553)=INDEX($C$2:$C$1500,$Z553),0,1))</f>
      </c>
      <c r="AE553">
        <f>IF($AC553&lt;&gt;1,"",IF(AND(INDEX($AG$2:$AG$1500,$Y553)=1,INDEX($AG$2:$AG$1500,$Z553)=1),1,""))</f>
      </c>
      <c r="AG553">
        <f>IF($A553="","",COUNTIFS($W$2:$W$2500,$A553,$AB$2:$AB$2500,"Yes")+COUNTIFS($X$2:$X$2500,$A553,$AA$2:$AA$2500,"Yes"))</f>
      </c>
      <c r="AH553" t="str">
        <f>IF(OR($P553&lt;&gt;"Yes",N($AG553)=0),"",IF(AND($AG553=1,COUNTIFS($W$2:$W$2500,$A553,$AE$2:$AE$2500,1)+COUNTIFS($X$2:$X$2500,$A553,$AE$2:$AE$2500,1)&gt;0),"","Yes"))</f>
      </c>
      <c r="AI553">
        <f>IF($AH553="Yes",$AG553,"")</f>
      </c>
      <c r="AJ553">
        <f>IF($AI553="","",$AI553+ROW()/1000000)</f>
      </c>
      <c r="AK553">
        <f>IF(OR($A553="",$P553="Yes",N($AG553)=0),"",$AG553+ROW()/1000000)</f>
      </c>
      <c r="AL553" t="str">
        <f>IF($A553="","",INDEX(games!$J:$J,ROW())&amp;"")</f>
      </c>
    </row>
    <row r="554">
      <c r="A554" t="str">
        <f>IF(TRIM(INDEX(games!$A:$A,ROW()))="","",TRIM(INDEX(games!$A:$A,ROW())))</f>
      </c>
      <c r="B554">
        <f>IF(OR($A554="",INDEX(games!$B:$B,ROW())=""),"",INDEX(games!$B:$B,ROW()))</f>
      </c>
      <c r="C554" t="str">
        <f>IF(OR($A554="",INDEX(games!$C:$C,ROW())=""),"",INDEX(games!$C:$C,ROW()))</f>
      </c>
      <c r="D554">
        <f>IF($A554="","",COUNTIF($W$2:$W$2500,$A554)+COUNTIF($X$2:$X$2500,$A554))</f>
      </c>
      <c r="E554">
        <f>IF($A554="","",IFERROR(MATCH($C554,$R$2:$R$5,0),0))</f>
      </c>
      <c r="F554">
        <f>IF($A554="","",MOD(ROW(),34))</f>
      </c>
      <c r="G554">
        <f>IF($A554="",NA(),IF($C554="Action",$B554,NA()))</f>
      </c>
      <c r="H554">
        <f>IF($A554="",NA(),IF($C554="Action",1+$F554*0.023,NA()))</f>
      </c>
      <c r="I554">
        <f>IF($A554="",NA(),IF($C554="Strategy",$B554,NA()))</f>
      </c>
      <c r="J554">
        <f>IF($A554="",NA(),IF($C554="Strategy",2+$F554*0.023,NA()))</f>
      </c>
      <c r="K554">
        <f>IF($A554="",NA(),IF($C554="Deckbuilder",$B554,NA()))</f>
      </c>
      <c r="L554">
        <f>IF($A554="",NA(),IF($C554="Deckbuilder",3+$F554*0.023,NA()))</f>
      </c>
      <c r="M554">
        <f>IF($A554="",NA(),IF($C554="Traditional",$B554,NA()))</f>
      </c>
      <c r="N554">
        <f>IF($A554="",NA(),IF($C554="Traditional",4+$F554*0.023,NA()))</f>
      </c>
      <c r="O554">
        <f>IF($A554="","",$D554+ROW()/1000000)</f>
      </c>
      <c r="P554" t="str">
        <f>IF(OR($A554="",INDEX(games!$H:$H,ROW())=""),"",INDEX(games!$H:$H,ROW()))</f>
      </c>
      <c r="Q554">
        <f>IF(OR($A554="",$P554&lt;&gt;"Yes"),"",$D554+ROW()/1000000)</f>
      </c>
      <c r="T554">
        <f>IF($Y554="","",INDEX($B$2:$B$1500,$Y554))</f>
      </c>
      <c r="U554">
        <f>IF($Z554="","",INDEX($B$2:$B$1500,$Z554))</f>
      </c>
      <c r="V554">
        <f>IF(OR($T554="",$U554=""),"",$U554-$T554)</f>
      </c>
      <c r="W554" t="str">
        <f>IF(TRIM(INDEX(connections!$A:$A,ROW()))="","",TRIM(INDEX(connections!$A:$A,ROW())))</f>
      </c>
      <c r="X554" t="str">
        <f>IF($W554="","",TRIM(INDEX(connections!$B:$B,ROW())))</f>
      </c>
      <c r="Y554">
        <f>IF($W554="","",IFERROR(MATCH($W554,$A$2:$A$1500,0),""))</f>
      </c>
      <c r="Z554">
        <f>IF($X554="","",IFERROR(MATCH($X554,$A$2:$A$1500,0),""))</f>
      </c>
      <c r="AA554" t="str">
        <f>IF($Y554="","",INDEX($P$2:$P$1500,$Y554))</f>
      </c>
      <c r="AB554" t="str">
        <f>IF($Z554="","",INDEX($P$2:$P$1500,$Z554))</f>
      </c>
      <c r="AC554">
        <f>IF(AND($AA554="Yes",$AB554="Yes"),1,"")</f>
      </c>
      <c r="AD554">
        <f>IF(OR($Y554="",$Z554=""),"",IF(INDEX($C$2:$C$1500,$Y554)=INDEX($C$2:$C$1500,$Z554),0,1))</f>
      </c>
      <c r="AE554">
        <f>IF($AC554&lt;&gt;1,"",IF(AND(INDEX($AG$2:$AG$1500,$Y554)=1,INDEX($AG$2:$AG$1500,$Z554)=1),1,""))</f>
      </c>
      <c r="AG554">
        <f>IF($A554="","",COUNTIFS($W$2:$W$2500,$A554,$AB$2:$AB$2500,"Yes")+COUNTIFS($X$2:$X$2500,$A554,$AA$2:$AA$2500,"Yes"))</f>
      </c>
      <c r="AH554" t="str">
        <f>IF(OR($P554&lt;&gt;"Yes",N($AG554)=0),"",IF(AND($AG554=1,COUNTIFS($W$2:$W$2500,$A554,$AE$2:$AE$2500,1)+COUNTIFS($X$2:$X$2500,$A554,$AE$2:$AE$2500,1)&gt;0),"","Yes"))</f>
      </c>
      <c r="AI554">
        <f>IF($AH554="Yes",$AG554,"")</f>
      </c>
      <c r="AJ554">
        <f>IF($AI554="","",$AI554+ROW()/1000000)</f>
      </c>
      <c r="AK554">
        <f>IF(OR($A554="",$P554="Yes",N($AG554)=0),"",$AG554+ROW()/1000000)</f>
      </c>
      <c r="AL554" t="str">
        <f>IF($A554="","",INDEX(games!$J:$J,ROW())&amp;"")</f>
      </c>
    </row>
    <row r="555">
      <c r="A555" t="str">
        <f>IF(TRIM(INDEX(games!$A:$A,ROW()))="","",TRIM(INDEX(games!$A:$A,ROW())))</f>
      </c>
      <c r="B555">
        <f>IF(OR($A555="",INDEX(games!$B:$B,ROW())=""),"",INDEX(games!$B:$B,ROW()))</f>
      </c>
      <c r="C555" t="str">
        <f>IF(OR($A555="",INDEX(games!$C:$C,ROW())=""),"",INDEX(games!$C:$C,ROW()))</f>
      </c>
      <c r="D555">
        <f>IF($A555="","",COUNTIF($W$2:$W$2500,$A555)+COUNTIF($X$2:$X$2500,$A555))</f>
      </c>
      <c r="E555">
        <f>IF($A555="","",IFERROR(MATCH($C555,$R$2:$R$5,0),0))</f>
      </c>
      <c r="F555">
        <f>IF($A555="","",MOD(ROW(),34))</f>
      </c>
      <c r="G555">
        <f>IF($A555="",NA(),IF($C555="Action",$B555,NA()))</f>
      </c>
      <c r="H555">
        <f>IF($A555="",NA(),IF($C555="Action",1+$F555*0.023,NA()))</f>
      </c>
      <c r="I555">
        <f>IF($A555="",NA(),IF($C555="Strategy",$B555,NA()))</f>
      </c>
      <c r="J555">
        <f>IF($A555="",NA(),IF($C555="Strategy",2+$F555*0.023,NA()))</f>
      </c>
      <c r="K555">
        <f>IF($A555="",NA(),IF($C555="Deckbuilder",$B555,NA()))</f>
      </c>
      <c r="L555">
        <f>IF($A555="",NA(),IF($C555="Deckbuilder",3+$F555*0.023,NA()))</f>
      </c>
      <c r="M555">
        <f>IF($A555="",NA(),IF($C555="Traditional",$B555,NA()))</f>
      </c>
      <c r="N555">
        <f>IF($A555="",NA(),IF($C555="Traditional",4+$F555*0.023,NA()))</f>
      </c>
      <c r="O555">
        <f>IF($A555="","",$D555+ROW()/1000000)</f>
      </c>
      <c r="P555" t="str">
        <f>IF(OR($A555="",INDEX(games!$H:$H,ROW())=""),"",INDEX(games!$H:$H,ROW()))</f>
      </c>
      <c r="Q555">
        <f>IF(OR($A555="",$P555&lt;&gt;"Yes"),"",$D555+ROW()/1000000)</f>
      </c>
      <c r="T555">
        <f>IF($Y555="","",INDEX($B$2:$B$1500,$Y555))</f>
      </c>
      <c r="U555">
        <f>IF($Z555="","",INDEX($B$2:$B$1500,$Z555))</f>
      </c>
      <c r="V555">
        <f>IF(OR($T555="",$U555=""),"",$U555-$T555)</f>
      </c>
      <c r="W555" t="str">
        <f>IF(TRIM(INDEX(connections!$A:$A,ROW()))="","",TRIM(INDEX(connections!$A:$A,ROW())))</f>
      </c>
      <c r="X555" t="str">
        <f>IF($W555="","",TRIM(INDEX(connections!$B:$B,ROW())))</f>
      </c>
      <c r="Y555">
        <f>IF($W555="","",IFERROR(MATCH($W555,$A$2:$A$1500,0),""))</f>
      </c>
      <c r="Z555">
        <f>IF($X555="","",IFERROR(MATCH($X555,$A$2:$A$1500,0),""))</f>
      </c>
      <c r="AA555" t="str">
        <f>IF($Y555="","",INDEX($P$2:$P$1500,$Y555))</f>
      </c>
      <c r="AB555" t="str">
        <f>IF($Z555="","",INDEX($P$2:$P$1500,$Z555))</f>
      </c>
      <c r="AC555">
        <f>IF(AND($AA555="Yes",$AB555="Yes"),1,"")</f>
      </c>
      <c r="AD555">
        <f>IF(OR($Y555="",$Z555=""),"",IF(INDEX($C$2:$C$1500,$Y555)=INDEX($C$2:$C$1500,$Z555),0,1))</f>
      </c>
      <c r="AE555">
        <f>IF($AC555&lt;&gt;1,"",IF(AND(INDEX($AG$2:$AG$1500,$Y555)=1,INDEX($AG$2:$AG$1500,$Z555)=1),1,""))</f>
      </c>
      <c r="AG555">
        <f>IF($A555="","",COUNTIFS($W$2:$W$2500,$A555,$AB$2:$AB$2500,"Yes")+COUNTIFS($X$2:$X$2500,$A555,$AA$2:$AA$2500,"Yes"))</f>
      </c>
      <c r="AH555" t="str">
        <f>IF(OR($P555&lt;&gt;"Yes",N($AG555)=0),"",IF(AND($AG555=1,COUNTIFS($W$2:$W$2500,$A555,$AE$2:$AE$2500,1)+COUNTIFS($X$2:$X$2500,$A555,$AE$2:$AE$2500,1)&gt;0),"","Yes"))</f>
      </c>
      <c r="AI555">
        <f>IF($AH555="Yes",$AG555,"")</f>
      </c>
      <c r="AJ555">
        <f>IF($AI555="","",$AI555+ROW()/1000000)</f>
      </c>
      <c r="AK555">
        <f>IF(OR($A555="",$P555="Yes",N($AG555)=0),"",$AG555+ROW()/1000000)</f>
      </c>
      <c r="AL555" t="str">
        <f>IF($A555="","",INDEX(games!$J:$J,ROW())&amp;"")</f>
      </c>
    </row>
    <row r="556">
      <c r="A556" t="str">
        <f>IF(TRIM(INDEX(games!$A:$A,ROW()))="","",TRIM(INDEX(games!$A:$A,ROW())))</f>
      </c>
      <c r="B556">
        <f>IF(OR($A556="",INDEX(games!$B:$B,ROW())=""),"",INDEX(games!$B:$B,ROW()))</f>
      </c>
      <c r="C556" t="str">
        <f>IF(OR($A556="",INDEX(games!$C:$C,ROW())=""),"",INDEX(games!$C:$C,ROW()))</f>
      </c>
      <c r="D556">
        <f>IF($A556="","",COUNTIF($W$2:$W$2500,$A556)+COUNTIF($X$2:$X$2500,$A556))</f>
      </c>
      <c r="E556">
        <f>IF($A556="","",IFERROR(MATCH($C556,$R$2:$R$5,0),0))</f>
      </c>
      <c r="F556">
        <f>IF($A556="","",MOD(ROW(),34))</f>
      </c>
      <c r="G556">
        <f>IF($A556="",NA(),IF($C556="Action",$B556,NA()))</f>
      </c>
      <c r="H556">
        <f>IF($A556="",NA(),IF($C556="Action",1+$F556*0.023,NA()))</f>
      </c>
      <c r="I556">
        <f>IF($A556="",NA(),IF($C556="Strategy",$B556,NA()))</f>
      </c>
      <c r="J556">
        <f>IF($A556="",NA(),IF($C556="Strategy",2+$F556*0.023,NA()))</f>
      </c>
      <c r="K556">
        <f>IF($A556="",NA(),IF($C556="Deckbuilder",$B556,NA()))</f>
      </c>
      <c r="L556">
        <f>IF($A556="",NA(),IF($C556="Deckbuilder",3+$F556*0.023,NA()))</f>
      </c>
      <c r="M556">
        <f>IF($A556="",NA(),IF($C556="Traditional",$B556,NA()))</f>
      </c>
      <c r="N556">
        <f>IF($A556="",NA(),IF($C556="Traditional",4+$F556*0.023,NA()))</f>
      </c>
      <c r="O556">
        <f>IF($A556="","",$D556+ROW()/1000000)</f>
      </c>
      <c r="P556" t="str">
        <f>IF(OR($A556="",INDEX(games!$H:$H,ROW())=""),"",INDEX(games!$H:$H,ROW()))</f>
      </c>
      <c r="Q556">
        <f>IF(OR($A556="",$P556&lt;&gt;"Yes"),"",$D556+ROW()/1000000)</f>
      </c>
      <c r="T556">
        <f>IF($Y556="","",INDEX($B$2:$B$1500,$Y556))</f>
      </c>
      <c r="U556">
        <f>IF($Z556="","",INDEX($B$2:$B$1500,$Z556))</f>
      </c>
      <c r="V556">
        <f>IF(OR($T556="",$U556=""),"",$U556-$T556)</f>
      </c>
      <c r="W556" t="str">
        <f>IF(TRIM(INDEX(connections!$A:$A,ROW()))="","",TRIM(INDEX(connections!$A:$A,ROW())))</f>
      </c>
      <c r="X556" t="str">
        <f>IF($W556="","",TRIM(INDEX(connections!$B:$B,ROW())))</f>
      </c>
      <c r="Y556">
        <f>IF($W556="","",IFERROR(MATCH($W556,$A$2:$A$1500,0),""))</f>
      </c>
      <c r="Z556">
        <f>IF($X556="","",IFERROR(MATCH($X556,$A$2:$A$1500,0),""))</f>
      </c>
      <c r="AA556" t="str">
        <f>IF($Y556="","",INDEX($P$2:$P$1500,$Y556))</f>
      </c>
      <c r="AB556" t="str">
        <f>IF($Z556="","",INDEX($P$2:$P$1500,$Z556))</f>
      </c>
      <c r="AC556">
        <f>IF(AND($AA556="Yes",$AB556="Yes"),1,"")</f>
      </c>
      <c r="AD556">
        <f>IF(OR($Y556="",$Z556=""),"",IF(INDEX($C$2:$C$1500,$Y556)=INDEX($C$2:$C$1500,$Z556),0,1))</f>
      </c>
      <c r="AE556">
        <f>IF($AC556&lt;&gt;1,"",IF(AND(INDEX($AG$2:$AG$1500,$Y556)=1,INDEX($AG$2:$AG$1500,$Z556)=1),1,""))</f>
      </c>
      <c r="AG556">
        <f>IF($A556="","",COUNTIFS($W$2:$W$2500,$A556,$AB$2:$AB$2500,"Yes")+COUNTIFS($X$2:$X$2500,$A556,$AA$2:$AA$2500,"Yes"))</f>
      </c>
      <c r="AH556" t="str">
        <f>IF(OR($P556&lt;&gt;"Yes",N($AG556)=0),"",IF(AND($AG556=1,COUNTIFS($W$2:$W$2500,$A556,$AE$2:$AE$2500,1)+COUNTIFS($X$2:$X$2500,$A556,$AE$2:$AE$2500,1)&gt;0),"","Yes"))</f>
      </c>
      <c r="AI556">
        <f>IF($AH556="Yes",$AG556,"")</f>
      </c>
      <c r="AJ556">
        <f>IF($AI556="","",$AI556+ROW()/1000000)</f>
      </c>
      <c r="AK556">
        <f>IF(OR($A556="",$P556="Yes",N($AG556)=0),"",$AG556+ROW()/1000000)</f>
      </c>
      <c r="AL556" t="str">
        <f>IF($A556="","",INDEX(games!$J:$J,ROW())&amp;"")</f>
      </c>
    </row>
    <row r="557">
      <c r="A557" t="str">
        <f>IF(TRIM(INDEX(games!$A:$A,ROW()))="","",TRIM(INDEX(games!$A:$A,ROW())))</f>
      </c>
      <c r="B557">
        <f>IF(OR($A557="",INDEX(games!$B:$B,ROW())=""),"",INDEX(games!$B:$B,ROW()))</f>
      </c>
      <c r="C557" t="str">
        <f>IF(OR($A557="",INDEX(games!$C:$C,ROW())=""),"",INDEX(games!$C:$C,ROW()))</f>
      </c>
      <c r="D557">
        <f>IF($A557="","",COUNTIF($W$2:$W$2500,$A557)+COUNTIF($X$2:$X$2500,$A557))</f>
      </c>
      <c r="E557">
        <f>IF($A557="","",IFERROR(MATCH($C557,$R$2:$R$5,0),0))</f>
      </c>
      <c r="F557">
        <f>IF($A557="","",MOD(ROW(),34))</f>
      </c>
      <c r="G557">
        <f>IF($A557="",NA(),IF($C557="Action",$B557,NA()))</f>
      </c>
      <c r="H557">
        <f>IF($A557="",NA(),IF($C557="Action",1+$F557*0.023,NA()))</f>
      </c>
      <c r="I557">
        <f>IF($A557="",NA(),IF($C557="Strategy",$B557,NA()))</f>
      </c>
      <c r="J557">
        <f>IF($A557="",NA(),IF($C557="Strategy",2+$F557*0.023,NA()))</f>
      </c>
      <c r="K557">
        <f>IF($A557="",NA(),IF($C557="Deckbuilder",$B557,NA()))</f>
      </c>
      <c r="L557">
        <f>IF($A557="",NA(),IF($C557="Deckbuilder",3+$F557*0.023,NA()))</f>
      </c>
      <c r="M557">
        <f>IF($A557="",NA(),IF($C557="Traditional",$B557,NA()))</f>
      </c>
      <c r="N557">
        <f>IF($A557="",NA(),IF($C557="Traditional",4+$F557*0.023,NA()))</f>
      </c>
      <c r="O557">
        <f>IF($A557="","",$D557+ROW()/1000000)</f>
      </c>
      <c r="P557" t="str">
        <f>IF(OR($A557="",INDEX(games!$H:$H,ROW())=""),"",INDEX(games!$H:$H,ROW()))</f>
      </c>
      <c r="Q557">
        <f>IF(OR($A557="",$P557&lt;&gt;"Yes"),"",$D557+ROW()/1000000)</f>
      </c>
      <c r="T557">
        <f>IF($Y557="","",INDEX($B$2:$B$1500,$Y557))</f>
      </c>
      <c r="U557">
        <f>IF($Z557="","",INDEX($B$2:$B$1500,$Z557))</f>
      </c>
      <c r="V557">
        <f>IF(OR($T557="",$U557=""),"",$U557-$T557)</f>
      </c>
      <c r="W557" t="str">
        <f>IF(TRIM(INDEX(connections!$A:$A,ROW()))="","",TRIM(INDEX(connections!$A:$A,ROW())))</f>
      </c>
      <c r="X557" t="str">
        <f>IF($W557="","",TRIM(INDEX(connections!$B:$B,ROW())))</f>
      </c>
      <c r="Y557">
        <f>IF($W557="","",IFERROR(MATCH($W557,$A$2:$A$1500,0),""))</f>
      </c>
      <c r="Z557">
        <f>IF($X557="","",IFERROR(MATCH($X557,$A$2:$A$1500,0),""))</f>
      </c>
      <c r="AA557" t="str">
        <f>IF($Y557="","",INDEX($P$2:$P$1500,$Y557))</f>
      </c>
      <c r="AB557" t="str">
        <f>IF($Z557="","",INDEX($P$2:$P$1500,$Z557))</f>
      </c>
      <c r="AC557">
        <f>IF(AND($AA557="Yes",$AB557="Yes"),1,"")</f>
      </c>
      <c r="AD557">
        <f>IF(OR($Y557="",$Z557=""),"",IF(INDEX($C$2:$C$1500,$Y557)=INDEX($C$2:$C$1500,$Z557),0,1))</f>
      </c>
      <c r="AE557">
        <f>IF($AC557&lt;&gt;1,"",IF(AND(INDEX($AG$2:$AG$1500,$Y557)=1,INDEX($AG$2:$AG$1500,$Z557)=1),1,""))</f>
      </c>
      <c r="AG557">
        <f>IF($A557="","",COUNTIFS($W$2:$W$2500,$A557,$AB$2:$AB$2500,"Yes")+COUNTIFS($X$2:$X$2500,$A557,$AA$2:$AA$2500,"Yes"))</f>
      </c>
      <c r="AH557" t="str">
        <f>IF(OR($P557&lt;&gt;"Yes",N($AG557)=0),"",IF(AND($AG557=1,COUNTIFS($W$2:$W$2500,$A557,$AE$2:$AE$2500,1)+COUNTIFS($X$2:$X$2500,$A557,$AE$2:$AE$2500,1)&gt;0),"","Yes"))</f>
      </c>
      <c r="AI557">
        <f>IF($AH557="Yes",$AG557,"")</f>
      </c>
      <c r="AJ557">
        <f>IF($AI557="","",$AI557+ROW()/1000000)</f>
      </c>
      <c r="AK557">
        <f>IF(OR($A557="",$P557="Yes",N($AG557)=0),"",$AG557+ROW()/1000000)</f>
      </c>
      <c r="AL557" t="str">
        <f>IF($A557="","",INDEX(games!$J:$J,ROW())&amp;"")</f>
      </c>
    </row>
    <row r="558">
      <c r="A558" t="str">
        <f>IF(TRIM(INDEX(games!$A:$A,ROW()))="","",TRIM(INDEX(games!$A:$A,ROW())))</f>
      </c>
      <c r="B558">
        <f>IF(OR($A558="",INDEX(games!$B:$B,ROW())=""),"",INDEX(games!$B:$B,ROW()))</f>
      </c>
      <c r="C558" t="str">
        <f>IF(OR($A558="",INDEX(games!$C:$C,ROW())=""),"",INDEX(games!$C:$C,ROW()))</f>
      </c>
      <c r="D558">
        <f>IF($A558="","",COUNTIF($W$2:$W$2500,$A558)+COUNTIF($X$2:$X$2500,$A558))</f>
      </c>
      <c r="E558">
        <f>IF($A558="","",IFERROR(MATCH($C558,$R$2:$R$5,0),0))</f>
      </c>
      <c r="F558">
        <f>IF($A558="","",MOD(ROW(),34))</f>
      </c>
      <c r="G558">
        <f>IF($A558="",NA(),IF($C558="Action",$B558,NA()))</f>
      </c>
      <c r="H558">
        <f>IF($A558="",NA(),IF($C558="Action",1+$F558*0.023,NA()))</f>
      </c>
      <c r="I558">
        <f>IF($A558="",NA(),IF($C558="Strategy",$B558,NA()))</f>
      </c>
      <c r="J558">
        <f>IF($A558="",NA(),IF($C558="Strategy",2+$F558*0.023,NA()))</f>
      </c>
      <c r="K558">
        <f>IF($A558="",NA(),IF($C558="Deckbuilder",$B558,NA()))</f>
      </c>
      <c r="L558">
        <f>IF($A558="",NA(),IF($C558="Deckbuilder",3+$F558*0.023,NA()))</f>
      </c>
      <c r="M558">
        <f>IF($A558="",NA(),IF($C558="Traditional",$B558,NA()))</f>
      </c>
      <c r="N558">
        <f>IF($A558="",NA(),IF($C558="Traditional",4+$F558*0.023,NA()))</f>
      </c>
      <c r="O558">
        <f>IF($A558="","",$D558+ROW()/1000000)</f>
      </c>
      <c r="P558" t="str">
        <f>IF(OR($A558="",INDEX(games!$H:$H,ROW())=""),"",INDEX(games!$H:$H,ROW()))</f>
      </c>
      <c r="Q558">
        <f>IF(OR($A558="",$P558&lt;&gt;"Yes"),"",$D558+ROW()/1000000)</f>
      </c>
      <c r="T558">
        <f>IF($Y558="","",INDEX($B$2:$B$1500,$Y558))</f>
      </c>
      <c r="U558">
        <f>IF($Z558="","",INDEX($B$2:$B$1500,$Z558))</f>
      </c>
      <c r="V558">
        <f>IF(OR($T558="",$U558=""),"",$U558-$T558)</f>
      </c>
      <c r="W558" t="str">
        <f>IF(TRIM(INDEX(connections!$A:$A,ROW()))="","",TRIM(INDEX(connections!$A:$A,ROW())))</f>
      </c>
      <c r="X558" t="str">
        <f>IF($W558="","",TRIM(INDEX(connections!$B:$B,ROW())))</f>
      </c>
      <c r="Y558">
        <f>IF($W558="","",IFERROR(MATCH($W558,$A$2:$A$1500,0),""))</f>
      </c>
      <c r="Z558">
        <f>IF($X558="","",IFERROR(MATCH($X558,$A$2:$A$1500,0),""))</f>
      </c>
      <c r="AA558" t="str">
        <f>IF($Y558="","",INDEX($P$2:$P$1500,$Y558))</f>
      </c>
      <c r="AB558" t="str">
        <f>IF($Z558="","",INDEX($P$2:$P$1500,$Z558))</f>
      </c>
      <c r="AC558">
        <f>IF(AND($AA558="Yes",$AB558="Yes"),1,"")</f>
      </c>
      <c r="AD558">
        <f>IF(OR($Y558="",$Z558=""),"",IF(INDEX($C$2:$C$1500,$Y558)=INDEX($C$2:$C$1500,$Z558),0,1))</f>
      </c>
      <c r="AE558">
        <f>IF($AC558&lt;&gt;1,"",IF(AND(INDEX($AG$2:$AG$1500,$Y558)=1,INDEX($AG$2:$AG$1500,$Z558)=1),1,""))</f>
      </c>
      <c r="AG558">
        <f>IF($A558="","",COUNTIFS($W$2:$W$2500,$A558,$AB$2:$AB$2500,"Yes")+COUNTIFS($X$2:$X$2500,$A558,$AA$2:$AA$2500,"Yes"))</f>
      </c>
      <c r="AH558" t="str">
        <f>IF(OR($P558&lt;&gt;"Yes",N($AG558)=0),"",IF(AND($AG558=1,COUNTIFS($W$2:$W$2500,$A558,$AE$2:$AE$2500,1)+COUNTIFS($X$2:$X$2500,$A558,$AE$2:$AE$2500,1)&gt;0),"","Yes"))</f>
      </c>
      <c r="AI558">
        <f>IF($AH558="Yes",$AG558,"")</f>
      </c>
      <c r="AJ558">
        <f>IF($AI558="","",$AI558+ROW()/1000000)</f>
      </c>
      <c r="AK558">
        <f>IF(OR($A558="",$P558="Yes",N($AG558)=0),"",$AG558+ROW()/1000000)</f>
      </c>
      <c r="AL558" t="str">
        <f>IF($A558="","",INDEX(games!$J:$J,ROW())&amp;"")</f>
      </c>
    </row>
    <row r="559">
      <c r="A559" t="str">
        <f>IF(TRIM(INDEX(games!$A:$A,ROW()))="","",TRIM(INDEX(games!$A:$A,ROW())))</f>
      </c>
      <c r="B559">
        <f>IF(OR($A559="",INDEX(games!$B:$B,ROW())=""),"",INDEX(games!$B:$B,ROW()))</f>
      </c>
      <c r="C559" t="str">
        <f>IF(OR($A559="",INDEX(games!$C:$C,ROW())=""),"",INDEX(games!$C:$C,ROW()))</f>
      </c>
      <c r="D559">
        <f>IF($A559="","",COUNTIF($W$2:$W$2500,$A559)+COUNTIF($X$2:$X$2500,$A559))</f>
      </c>
      <c r="E559">
        <f>IF($A559="","",IFERROR(MATCH($C559,$R$2:$R$5,0),0))</f>
      </c>
      <c r="F559">
        <f>IF($A559="","",MOD(ROW(),34))</f>
      </c>
      <c r="G559">
        <f>IF($A559="",NA(),IF($C559="Action",$B559,NA()))</f>
      </c>
      <c r="H559">
        <f>IF($A559="",NA(),IF($C559="Action",1+$F559*0.023,NA()))</f>
      </c>
      <c r="I559">
        <f>IF($A559="",NA(),IF($C559="Strategy",$B559,NA()))</f>
      </c>
      <c r="J559">
        <f>IF($A559="",NA(),IF($C559="Strategy",2+$F559*0.023,NA()))</f>
      </c>
      <c r="K559">
        <f>IF($A559="",NA(),IF($C559="Deckbuilder",$B559,NA()))</f>
      </c>
      <c r="L559">
        <f>IF($A559="",NA(),IF($C559="Deckbuilder",3+$F559*0.023,NA()))</f>
      </c>
      <c r="M559">
        <f>IF($A559="",NA(),IF($C559="Traditional",$B559,NA()))</f>
      </c>
      <c r="N559">
        <f>IF($A559="",NA(),IF($C559="Traditional",4+$F559*0.023,NA()))</f>
      </c>
      <c r="O559">
        <f>IF($A559="","",$D559+ROW()/1000000)</f>
      </c>
      <c r="P559" t="str">
        <f>IF(OR($A559="",INDEX(games!$H:$H,ROW())=""),"",INDEX(games!$H:$H,ROW()))</f>
      </c>
      <c r="Q559">
        <f>IF(OR($A559="",$P559&lt;&gt;"Yes"),"",$D559+ROW()/1000000)</f>
      </c>
      <c r="T559">
        <f>IF($Y559="","",INDEX($B$2:$B$1500,$Y559))</f>
      </c>
      <c r="U559">
        <f>IF($Z559="","",INDEX($B$2:$B$1500,$Z559))</f>
      </c>
      <c r="V559">
        <f>IF(OR($T559="",$U559=""),"",$U559-$T559)</f>
      </c>
      <c r="W559" t="str">
        <f>IF(TRIM(INDEX(connections!$A:$A,ROW()))="","",TRIM(INDEX(connections!$A:$A,ROW())))</f>
      </c>
      <c r="X559" t="str">
        <f>IF($W559="","",TRIM(INDEX(connections!$B:$B,ROW())))</f>
      </c>
      <c r="Y559">
        <f>IF($W559="","",IFERROR(MATCH($W559,$A$2:$A$1500,0),""))</f>
      </c>
      <c r="Z559">
        <f>IF($X559="","",IFERROR(MATCH($X559,$A$2:$A$1500,0),""))</f>
      </c>
      <c r="AA559" t="str">
        <f>IF($Y559="","",INDEX($P$2:$P$1500,$Y559))</f>
      </c>
      <c r="AB559" t="str">
        <f>IF($Z559="","",INDEX($P$2:$P$1500,$Z559))</f>
      </c>
      <c r="AC559">
        <f>IF(AND($AA559="Yes",$AB559="Yes"),1,"")</f>
      </c>
      <c r="AD559">
        <f>IF(OR($Y559="",$Z559=""),"",IF(INDEX($C$2:$C$1500,$Y559)=INDEX($C$2:$C$1500,$Z559),0,1))</f>
      </c>
      <c r="AE559">
        <f>IF($AC559&lt;&gt;1,"",IF(AND(INDEX($AG$2:$AG$1500,$Y559)=1,INDEX($AG$2:$AG$1500,$Z559)=1),1,""))</f>
      </c>
      <c r="AG559">
        <f>IF($A559="","",COUNTIFS($W$2:$W$2500,$A559,$AB$2:$AB$2500,"Yes")+COUNTIFS($X$2:$X$2500,$A559,$AA$2:$AA$2500,"Yes"))</f>
      </c>
      <c r="AH559" t="str">
        <f>IF(OR($P559&lt;&gt;"Yes",N($AG559)=0),"",IF(AND($AG559=1,COUNTIFS($W$2:$W$2500,$A559,$AE$2:$AE$2500,1)+COUNTIFS($X$2:$X$2500,$A559,$AE$2:$AE$2500,1)&gt;0),"","Yes"))</f>
      </c>
      <c r="AI559">
        <f>IF($AH559="Yes",$AG559,"")</f>
      </c>
      <c r="AJ559">
        <f>IF($AI559="","",$AI559+ROW()/1000000)</f>
      </c>
      <c r="AK559">
        <f>IF(OR($A559="",$P559="Yes",N($AG559)=0),"",$AG559+ROW()/1000000)</f>
      </c>
      <c r="AL559" t="str">
        <f>IF($A559="","",INDEX(games!$J:$J,ROW())&amp;"")</f>
      </c>
    </row>
    <row r="560">
      <c r="A560" t="str">
        <f>IF(TRIM(INDEX(games!$A:$A,ROW()))="","",TRIM(INDEX(games!$A:$A,ROW())))</f>
      </c>
      <c r="B560">
        <f>IF(OR($A560="",INDEX(games!$B:$B,ROW())=""),"",INDEX(games!$B:$B,ROW()))</f>
      </c>
      <c r="C560" t="str">
        <f>IF(OR($A560="",INDEX(games!$C:$C,ROW())=""),"",INDEX(games!$C:$C,ROW()))</f>
      </c>
      <c r="D560">
        <f>IF($A560="","",COUNTIF($W$2:$W$2500,$A560)+COUNTIF($X$2:$X$2500,$A560))</f>
      </c>
      <c r="E560">
        <f>IF($A560="","",IFERROR(MATCH($C560,$R$2:$R$5,0),0))</f>
      </c>
      <c r="F560">
        <f>IF($A560="","",MOD(ROW(),34))</f>
      </c>
      <c r="G560">
        <f>IF($A560="",NA(),IF($C560="Action",$B560,NA()))</f>
      </c>
      <c r="H560">
        <f>IF($A560="",NA(),IF($C560="Action",1+$F560*0.023,NA()))</f>
      </c>
      <c r="I560">
        <f>IF($A560="",NA(),IF($C560="Strategy",$B560,NA()))</f>
      </c>
      <c r="J560">
        <f>IF($A560="",NA(),IF($C560="Strategy",2+$F560*0.023,NA()))</f>
      </c>
      <c r="K560">
        <f>IF($A560="",NA(),IF($C560="Deckbuilder",$B560,NA()))</f>
      </c>
      <c r="L560">
        <f>IF($A560="",NA(),IF($C560="Deckbuilder",3+$F560*0.023,NA()))</f>
      </c>
      <c r="M560">
        <f>IF($A560="",NA(),IF($C560="Traditional",$B560,NA()))</f>
      </c>
      <c r="N560">
        <f>IF($A560="",NA(),IF($C560="Traditional",4+$F560*0.023,NA()))</f>
      </c>
      <c r="O560">
        <f>IF($A560="","",$D560+ROW()/1000000)</f>
      </c>
      <c r="P560" t="str">
        <f>IF(OR($A560="",INDEX(games!$H:$H,ROW())=""),"",INDEX(games!$H:$H,ROW()))</f>
      </c>
      <c r="Q560">
        <f>IF(OR($A560="",$P560&lt;&gt;"Yes"),"",$D560+ROW()/1000000)</f>
      </c>
      <c r="T560">
        <f>IF($Y560="","",INDEX($B$2:$B$1500,$Y560))</f>
      </c>
      <c r="U560">
        <f>IF($Z560="","",INDEX($B$2:$B$1500,$Z560))</f>
      </c>
      <c r="V560">
        <f>IF(OR($T560="",$U560=""),"",$U560-$T560)</f>
      </c>
      <c r="W560" t="str">
        <f>IF(TRIM(INDEX(connections!$A:$A,ROW()))="","",TRIM(INDEX(connections!$A:$A,ROW())))</f>
      </c>
      <c r="X560" t="str">
        <f>IF($W560="","",TRIM(INDEX(connections!$B:$B,ROW())))</f>
      </c>
      <c r="Y560">
        <f>IF($W560="","",IFERROR(MATCH($W560,$A$2:$A$1500,0),""))</f>
      </c>
      <c r="Z560">
        <f>IF($X560="","",IFERROR(MATCH($X560,$A$2:$A$1500,0),""))</f>
      </c>
      <c r="AA560" t="str">
        <f>IF($Y560="","",INDEX($P$2:$P$1500,$Y560))</f>
      </c>
      <c r="AB560" t="str">
        <f>IF($Z560="","",INDEX($P$2:$P$1500,$Z560))</f>
      </c>
      <c r="AC560">
        <f>IF(AND($AA560="Yes",$AB560="Yes"),1,"")</f>
      </c>
      <c r="AD560">
        <f>IF(OR($Y560="",$Z560=""),"",IF(INDEX($C$2:$C$1500,$Y560)=INDEX($C$2:$C$1500,$Z560),0,1))</f>
      </c>
      <c r="AE560">
        <f>IF($AC560&lt;&gt;1,"",IF(AND(INDEX($AG$2:$AG$1500,$Y560)=1,INDEX($AG$2:$AG$1500,$Z560)=1),1,""))</f>
      </c>
      <c r="AG560">
        <f>IF($A560="","",COUNTIFS($W$2:$W$2500,$A560,$AB$2:$AB$2500,"Yes")+COUNTIFS($X$2:$X$2500,$A560,$AA$2:$AA$2500,"Yes"))</f>
      </c>
      <c r="AH560" t="str">
        <f>IF(OR($P560&lt;&gt;"Yes",N($AG560)=0),"",IF(AND($AG560=1,COUNTIFS($W$2:$W$2500,$A560,$AE$2:$AE$2500,1)+COUNTIFS($X$2:$X$2500,$A560,$AE$2:$AE$2500,1)&gt;0),"","Yes"))</f>
      </c>
      <c r="AI560">
        <f>IF($AH560="Yes",$AG560,"")</f>
      </c>
      <c r="AJ560">
        <f>IF($AI560="","",$AI560+ROW()/1000000)</f>
      </c>
      <c r="AK560">
        <f>IF(OR($A560="",$P560="Yes",N($AG560)=0),"",$AG560+ROW()/1000000)</f>
      </c>
      <c r="AL560" t="str">
        <f>IF($A560="","",INDEX(games!$J:$J,ROW())&amp;"")</f>
      </c>
    </row>
    <row r="561">
      <c r="A561" t="str">
        <f>IF(TRIM(INDEX(games!$A:$A,ROW()))="","",TRIM(INDEX(games!$A:$A,ROW())))</f>
      </c>
      <c r="B561">
        <f>IF(OR($A561="",INDEX(games!$B:$B,ROW())=""),"",INDEX(games!$B:$B,ROW()))</f>
      </c>
      <c r="C561" t="str">
        <f>IF(OR($A561="",INDEX(games!$C:$C,ROW())=""),"",INDEX(games!$C:$C,ROW()))</f>
      </c>
      <c r="D561">
        <f>IF($A561="","",COUNTIF($W$2:$W$2500,$A561)+COUNTIF($X$2:$X$2500,$A561))</f>
      </c>
      <c r="E561">
        <f>IF($A561="","",IFERROR(MATCH($C561,$R$2:$R$5,0),0))</f>
      </c>
      <c r="F561">
        <f>IF($A561="","",MOD(ROW(),34))</f>
      </c>
      <c r="G561">
        <f>IF($A561="",NA(),IF($C561="Action",$B561,NA()))</f>
      </c>
      <c r="H561">
        <f>IF($A561="",NA(),IF($C561="Action",1+$F561*0.023,NA()))</f>
      </c>
      <c r="I561">
        <f>IF($A561="",NA(),IF($C561="Strategy",$B561,NA()))</f>
      </c>
      <c r="J561">
        <f>IF($A561="",NA(),IF($C561="Strategy",2+$F561*0.023,NA()))</f>
      </c>
      <c r="K561">
        <f>IF($A561="",NA(),IF($C561="Deckbuilder",$B561,NA()))</f>
      </c>
      <c r="L561">
        <f>IF($A561="",NA(),IF($C561="Deckbuilder",3+$F561*0.023,NA()))</f>
      </c>
      <c r="M561">
        <f>IF($A561="",NA(),IF($C561="Traditional",$B561,NA()))</f>
      </c>
      <c r="N561">
        <f>IF($A561="",NA(),IF($C561="Traditional",4+$F561*0.023,NA()))</f>
      </c>
      <c r="O561">
        <f>IF($A561="","",$D561+ROW()/1000000)</f>
      </c>
      <c r="P561" t="str">
        <f>IF(OR($A561="",INDEX(games!$H:$H,ROW())=""),"",INDEX(games!$H:$H,ROW()))</f>
      </c>
      <c r="Q561">
        <f>IF(OR($A561="",$P561&lt;&gt;"Yes"),"",$D561+ROW()/1000000)</f>
      </c>
      <c r="T561">
        <f>IF($Y561="","",INDEX($B$2:$B$1500,$Y561))</f>
      </c>
      <c r="U561">
        <f>IF($Z561="","",INDEX($B$2:$B$1500,$Z561))</f>
      </c>
      <c r="V561">
        <f>IF(OR($T561="",$U561=""),"",$U561-$T561)</f>
      </c>
      <c r="W561" t="str">
        <f>IF(TRIM(INDEX(connections!$A:$A,ROW()))="","",TRIM(INDEX(connections!$A:$A,ROW())))</f>
      </c>
      <c r="X561" t="str">
        <f>IF($W561="","",TRIM(INDEX(connections!$B:$B,ROW())))</f>
      </c>
      <c r="Y561">
        <f>IF($W561="","",IFERROR(MATCH($W561,$A$2:$A$1500,0),""))</f>
      </c>
      <c r="Z561">
        <f>IF($X561="","",IFERROR(MATCH($X561,$A$2:$A$1500,0),""))</f>
      </c>
      <c r="AA561" t="str">
        <f>IF($Y561="","",INDEX($P$2:$P$1500,$Y561))</f>
      </c>
      <c r="AB561" t="str">
        <f>IF($Z561="","",INDEX($P$2:$P$1500,$Z561))</f>
      </c>
      <c r="AC561">
        <f>IF(AND($AA561="Yes",$AB561="Yes"),1,"")</f>
      </c>
      <c r="AD561">
        <f>IF(OR($Y561="",$Z561=""),"",IF(INDEX($C$2:$C$1500,$Y561)=INDEX($C$2:$C$1500,$Z561),0,1))</f>
      </c>
      <c r="AE561">
        <f>IF($AC561&lt;&gt;1,"",IF(AND(INDEX($AG$2:$AG$1500,$Y561)=1,INDEX($AG$2:$AG$1500,$Z561)=1),1,""))</f>
      </c>
      <c r="AG561">
        <f>IF($A561="","",COUNTIFS($W$2:$W$2500,$A561,$AB$2:$AB$2500,"Yes")+COUNTIFS($X$2:$X$2500,$A561,$AA$2:$AA$2500,"Yes"))</f>
      </c>
      <c r="AH561" t="str">
        <f>IF(OR($P561&lt;&gt;"Yes",N($AG561)=0),"",IF(AND($AG561=1,COUNTIFS($W$2:$W$2500,$A561,$AE$2:$AE$2500,1)+COUNTIFS($X$2:$X$2500,$A561,$AE$2:$AE$2500,1)&gt;0),"","Yes"))</f>
      </c>
      <c r="AI561">
        <f>IF($AH561="Yes",$AG561,"")</f>
      </c>
      <c r="AJ561">
        <f>IF($AI561="","",$AI561+ROW()/1000000)</f>
      </c>
      <c r="AK561">
        <f>IF(OR($A561="",$P561="Yes",N($AG561)=0),"",$AG561+ROW()/1000000)</f>
      </c>
      <c r="AL561" t="str">
        <f>IF($A561="","",INDEX(games!$J:$J,ROW())&amp;"")</f>
      </c>
    </row>
    <row r="562">
      <c r="A562" t="str">
        <f>IF(TRIM(INDEX(games!$A:$A,ROW()))="","",TRIM(INDEX(games!$A:$A,ROW())))</f>
      </c>
      <c r="B562">
        <f>IF(OR($A562="",INDEX(games!$B:$B,ROW())=""),"",INDEX(games!$B:$B,ROW()))</f>
      </c>
      <c r="C562" t="str">
        <f>IF(OR($A562="",INDEX(games!$C:$C,ROW())=""),"",INDEX(games!$C:$C,ROW()))</f>
      </c>
      <c r="D562">
        <f>IF($A562="","",COUNTIF($W$2:$W$2500,$A562)+COUNTIF($X$2:$X$2500,$A562))</f>
      </c>
      <c r="E562">
        <f>IF($A562="","",IFERROR(MATCH($C562,$R$2:$R$5,0),0))</f>
      </c>
      <c r="F562">
        <f>IF($A562="","",MOD(ROW(),34))</f>
      </c>
      <c r="G562">
        <f>IF($A562="",NA(),IF($C562="Action",$B562,NA()))</f>
      </c>
      <c r="H562">
        <f>IF($A562="",NA(),IF($C562="Action",1+$F562*0.023,NA()))</f>
      </c>
      <c r="I562">
        <f>IF($A562="",NA(),IF($C562="Strategy",$B562,NA()))</f>
      </c>
      <c r="J562">
        <f>IF($A562="",NA(),IF($C562="Strategy",2+$F562*0.023,NA()))</f>
      </c>
      <c r="K562">
        <f>IF($A562="",NA(),IF($C562="Deckbuilder",$B562,NA()))</f>
      </c>
      <c r="L562">
        <f>IF($A562="",NA(),IF($C562="Deckbuilder",3+$F562*0.023,NA()))</f>
      </c>
      <c r="M562">
        <f>IF($A562="",NA(),IF($C562="Traditional",$B562,NA()))</f>
      </c>
      <c r="N562">
        <f>IF($A562="",NA(),IF($C562="Traditional",4+$F562*0.023,NA()))</f>
      </c>
      <c r="O562">
        <f>IF($A562="","",$D562+ROW()/1000000)</f>
      </c>
      <c r="P562" t="str">
        <f>IF(OR($A562="",INDEX(games!$H:$H,ROW())=""),"",INDEX(games!$H:$H,ROW()))</f>
      </c>
      <c r="Q562">
        <f>IF(OR($A562="",$P562&lt;&gt;"Yes"),"",$D562+ROW()/1000000)</f>
      </c>
      <c r="T562">
        <f>IF($Y562="","",INDEX($B$2:$B$1500,$Y562))</f>
      </c>
      <c r="U562">
        <f>IF($Z562="","",INDEX($B$2:$B$1500,$Z562))</f>
      </c>
      <c r="V562">
        <f>IF(OR($T562="",$U562=""),"",$U562-$T562)</f>
      </c>
      <c r="W562" t="str">
        <f>IF(TRIM(INDEX(connections!$A:$A,ROW()))="","",TRIM(INDEX(connections!$A:$A,ROW())))</f>
      </c>
      <c r="X562" t="str">
        <f>IF($W562="","",TRIM(INDEX(connections!$B:$B,ROW())))</f>
      </c>
      <c r="Y562">
        <f>IF($W562="","",IFERROR(MATCH($W562,$A$2:$A$1500,0),""))</f>
      </c>
      <c r="Z562">
        <f>IF($X562="","",IFERROR(MATCH($X562,$A$2:$A$1500,0),""))</f>
      </c>
      <c r="AA562" t="str">
        <f>IF($Y562="","",INDEX($P$2:$P$1500,$Y562))</f>
      </c>
      <c r="AB562" t="str">
        <f>IF($Z562="","",INDEX($P$2:$P$1500,$Z562))</f>
      </c>
      <c r="AC562">
        <f>IF(AND($AA562="Yes",$AB562="Yes"),1,"")</f>
      </c>
      <c r="AD562">
        <f>IF(OR($Y562="",$Z562=""),"",IF(INDEX($C$2:$C$1500,$Y562)=INDEX($C$2:$C$1500,$Z562),0,1))</f>
      </c>
      <c r="AE562">
        <f>IF($AC562&lt;&gt;1,"",IF(AND(INDEX($AG$2:$AG$1500,$Y562)=1,INDEX($AG$2:$AG$1500,$Z562)=1),1,""))</f>
      </c>
      <c r="AG562">
        <f>IF($A562="","",COUNTIFS($W$2:$W$2500,$A562,$AB$2:$AB$2500,"Yes")+COUNTIFS($X$2:$X$2500,$A562,$AA$2:$AA$2500,"Yes"))</f>
      </c>
      <c r="AH562" t="str">
        <f>IF(OR($P562&lt;&gt;"Yes",N($AG562)=0),"",IF(AND($AG562=1,COUNTIFS($W$2:$W$2500,$A562,$AE$2:$AE$2500,1)+COUNTIFS($X$2:$X$2500,$A562,$AE$2:$AE$2500,1)&gt;0),"","Yes"))</f>
      </c>
      <c r="AI562">
        <f>IF($AH562="Yes",$AG562,"")</f>
      </c>
      <c r="AJ562">
        <f>IF($AI562="","",$AI562+ROW()/1000000)</f>
      </c>
      <c r="AK562">
        <f>IF(OR($A562="",$P562="Yes",N($AG562)=0),"",$AG562+ROW()/1000000)</f>
      </c>
      <c r="AL562" t="str">
        <f>IF($A562="","",INDEX(games!$J:$J,ROW())&amp;"")</f>
      </c>
    </row>
    <row r="563">
      <c r="A563" t="str">
        <f>IF(TRIM(INDEX(games!$A:$A,ROW()))="","",TRIM(INDEX(games!$A:$A,ROW())))</f>
      </c>
      <c r="B563">
        <f>IF(OR($A563="",INDEX(games!$B:$B,ROW())=""),"",INDEX(games!$B:$B,ROW()))</f>
      </c>
      <c r="C563" t="str">
        <f>IF(OR($A563="",INDEX(games!$C:$C,ROW())=""),"",INDEX(games!$C:$C,ROW()))</f>
      </c>
      <c r="D563">
        <f>IF($A563="","",COUNTIF($W$2:$W$2500,$A563)+COUNTIF($X$2:$X$2500,$A563))</f>
      </c>
      <c r="E563">
        <f>IF($A563="","",IFERROR(MATCH($C563,$R$2:$R$5,0),0))</f>
      </c>
      <c r="F563">
        <f>IF($A563="","",MOD(ROW(),34))</f>
      </c>
      <c r="G563">
        <f>IF($A563="",NA(),IF($C563="Action",$B563,NA()))</f>
      </c>
      <c r="H563">
        <f>IF($A563="",NA(),IF($C563="Action",1+$F563*0.023,NA()))</f>
      </c>
      <c r="I563">
        <f>IF($A563="",NA(),IF($C563="Strategy",$B563,NA()))</f>
      </c>
      <c r="J563">
        <f>IF($A563="",NA(),IF($C563="Strategy",2+$F563*0.023,NA()))</f>
      </c>
      <c r="K563">
        <f>IF($A563="",NA(),IF($C563="Deckbuilder",$B563,NA()))</f>
      </c>
      <c r="L563">
        <f>IF($A563="",NA(),IF($C563="Deckbuilder",3+$F563*0.023,NA()))</f>
      </c>
      <c r="M563">
        <f>IF($A563="",NA(),IF($C563="Traditional",$B563,NA()))</f>
      </c>
      <c r="N563">
        <f>IF($A563="",NA(),IF($C563="Traditional",4+$F563*0.023,NA()))</f>
      </c>
      <c r="O563">
        <f>IF($A563="","",$D563+ROW()/1000000)</f>
      </c>
      <c r="P563" t="str">
        <f>IF(OR($A563="",INDEX(games!$H:$H,ROW())=""),"",INDEX(games!$H:$H,ROW()))</f>
      </c>
      <c r="Q563">
        <f>IF(OR($A563="",$P563&lt;&gt;"Yes"),"",$D563+ROW()/1000000)</f>
      </c>
      <c r="T563">
        <f>IF($Y563="","",INDEX($B$2:$B$1500,$Y563))</f>
      </c>
      <c r="U563">
        <f>IF($Z563="","",INDEX($B$2:$B$1500,$Z563))</f>
      </c>
      <c r="V563">
        <f>IF(OR($T563="",$U563=""),"",$U563-$T563)</f>
      </c>
      <c r="W563" t="str">
        <f>IF(TRIM(INDEX(connections!$A:$A,ROW()))="","",TRIM(INDEX(connections!$A:$A,ROW())))</f>
      </c>
      <c r="X563" t="str">
        <f>IF($W563="","",TRIM(INDEX(connections!$B:$B,ROW())))</f>
      </c>
      <c r="Y563">
        <f>IF($W563="","",IFERROR(MATCH($W563,$A$2:$A$1500,0),""))</f>
      </c>
      <c r="Z563">
        <f>IF($X563="","",IFERROR(MATCH($X563,$A$2:$A$1500,0),""))</f>
      </c>
      <c r="AA563" t="str">
        <f>IF($Y563="","",INDEX($P$2:$P$1500,$Y563))</f>
      </c>
      <c r="AB563" t="str">
        <f>IF($Z563="","",INDEX($P$2:$P$1500,$Z563))</f>
      </c>
      <c r="AC563">
        <f>IF(AND($AA563="Yes",$AB563="Yes"),1,"")</f>
      </c>
      <c r="AD563">
        <f>IF(OR($Y563="",$Z563=""),"",IF(INDEX($C$2:$C$1500,$Y563)=INDEX($C$2:$C$1500,$Z563),0,1))</f>
      </c>
      <c r="AE563">
        <f>IF($AC563&lt;&gt;1,"",IF(AND(INDEX($AG$2:$AG$1500,$Y563)=1,INDEX($AG$2:$AG$1500,$Z563)=1),1,""))</f>
      </c>
      <c r="AG563">
        <f>IF($A563="","",COUNTIFS($W$2:$W$2500,$A563,$AB$2:$AB$2500,"Yes")+COUNTIFS($X$2:$X$2500,$A563,$AA$2:$AA$2500,"Yes"))</f>
      </c>
      <c r="AH563" t="str">
        <f>IF(OR($P563&lt;&gt;"Yes",N($AG563)=0),"",IF(AND($AG563=1,COUNTIFS($W$2:$W$2500,$A563,$AE$2:$AE$2500,1)+COUNTIFS($X$2:$X$2500,$A563,$AE$2:$AE$2500,1)&gt;0),"","Yes"))</f>
      </c>
      <c r="AI563">
        <f>IF($AH563="Yes",$AG563,"")</f>
      </c>
      <c r="AJ563">
        <f>IF($AI563="","",$AI563+ROW()/1000000)</f>
      </c>
      <c r="AK563">
        <f>IF(OR($A563="",$P563="Yes",N($AG563)=0),"",$AG563+ROW()/1000000)</f>
      </c>
      <c r="AL563" t="str">
        <f>IF($A563="","",INDEX(games!$J:$J,ROW())&amp;"")</f>
      </c>
    </row>
    <row r="564">
      <c r="A564" t="str">
        <f>IF(TRIM(INDEX(games!$A:$A,ROW()))="","",TRIM(INDEX(games!$A:$A,ROW())))</f>
      </c>
      <c r="B564">
        <f>IF(OR($A564="",INDEX(games!$B:$B,ROW())=""),"",INDEX(games!$B:$B,ROW()))</f>
      </c>
      <c r="C564" t="str">
        <f>IF(OR($A564="",INDEX(games!$C:$C,ROW())=""),"",INDEX(games!$C:$C,ROW()))</f>
      </c>
      <c r="D564">
        <f>IF($A564="","",COUNTIF($W$2:$W$2500,$A564)+COUNTIF($X$2:$X$2500,$A564))</f>
      </c>
      <c r="E564">
        <f>IF($A564="","",IFERROR(MATCH($C564,$R$2:$R$5,0),0))</f>
      </c>
      <c r="F564">
        <f>IF($A564="","",MOD(ROW(),34))</f>
      </c>
      <c r="G564">
        <f>IF($A564="",NA(),IF($C564="Action",$B564,NA()))</f>
      </c>
      <c r="H564">
        <f>IF($A564="",NA(),IF($C564="Action",1+$F564*0.023,NA()))</f>
      </c>
      <c r="I564">
        <f>IF($A564="",NA(),IF($C564="Strategy",$B564,NA()))</f>
      </c>
      <c r="J564">
        <f>IF($A564="",NA(),IF($C564="Strategy",2+$F564*0.023,NA()))</f>
      </c>
      <c r="K564">
        <f>IF($A564="",NA(),IF($C564="Deckbuilder",$B564,NA()))</f>
      </c>
      <c r="L564">
        <f>IF($A564="",NA(),IF($C564="Deckbuilder",3+$F564*0.023,NA()))</f>
      </c>
      <c r="M564">
        <f>IF($A564="",NA(),IF($C564="Traditional",$B564,NA()))</f>
      </c>
      <c r="N564">
        <f>IF($A564="",NA(),IF($C564="Traditional",4+$F564*0.023,NA()))</f>
      </c>
      <c r="O564">
        <f>IF($A564="","",$D564+ROW()/1000000)</f>
      </c>
      <c r="P564" t="str">
        <f>IF(OR($A564="",INDEX(games!$H:$H,ROW())=""),"",INDEX(games!$H:$H,ROW()))</f>
      </c>
      <c r="Q564">
        <f>IF(OR($A564="",$P564&lt;&gt;"Yes"),"",$D564+ROW()/1000000)</f>
      </c>
      <c r="T564">
        <f>IF($Y564="","",INDEX($B$2:$B$1500,$Y564))</f>
      </c>
      <c r="U564">
        <f>IF($Z564="","",INDEX($B$2:$B$1500,$Z564))</f>
      </c>
      <c r="V564">
        <f>IF(OR($T564="",$U564=""),"",$U564-$T564)</f>
      </c>
      <c r="W564" t="str">
        <f>IF(TRIM(INDEX(connections!$A:$A,ROW()))="","",TRIM(INDEX(connections!$A:$A,ROW())))</f>
      </c>
      <c r="X564" t="str">
        <f>IF($W564="","",TRIM(INDEX(connections!$B:$B,ROW())))</f>
      </c>
      <c r="Y564">
        <f>IF($W564="","",IFERROR(MATCH($W564,$A$2:$A$1500,0),""))</f>
      </c>
      <c r="Z564">
        <f>IF($X564="","",IFERROR(MATCH($X564,$A$2:$A$1500,0),""))</f>
      </c>
      <c r="AA564" t="str">
        <f>IF($Y564="","",INDEX($P$2:$P$1500,$Y564))</f>
      </c>
      <c r="AB564" t="str">
        <f>IF($Z564="","",INDEX($P$2:$P$1500,$Z564))</f>
      </c>
      <c r="AC564">
        <f>IF(AND($AA564="Yes",$AB564="Yes"),1,"")</f>
      </c>
      <c r="AD564">
        <f>IF(OR($Y564="",$Z564=""),"",IF(INDEX($C$2:$C$1500,$Y564)=INDEX($C$2:$C$1500,$Z564),0,1))</f>
      </c>
      <c r="AE564">
        <f>IF($AC564&lt;&gt;1,"",IF(AND(INDEX($AG$2:$AG$1500,$Y564)=1,INDEX($AG$2:$AG$1500,$Z564)=1),1,""))</f>
      </c>
      <c r="AG564">
        <f>IF($A564="","",COUNTIFS($W$2:$W$2500,$A564,$AB$2:$AB$2500,"Yes")+COUNTIFS($X$2:$X$2500,$A564,$AA$2:$AA$2500,"Yes"))</f>
      </c>
      <c r="AH564" t="str">
        <f>IF(OR($P564&lt;&gt;"Yes",N($AG564)=0),"",IF(AND($AG564=1,COUNTIFS($W$2:$W$2500,$A564,$AE$2:$AE$2500,1)+COUNTIFS($X$2:$X$2500,$A564,$AE$2:$AE$2500,1)&gt;0),"","Yes"))</f>
      </c>
      <c r="AI564">
        <f>IF($AH564="Yes",$AG564,"")</f>
      </c>
      <c r="AJ564">
        <f>IF($AI564="","",$AI564+ROW()/1000000)</f>
      </c>
      <c r="AK564">
        <f>IF(OR($A564="",$P564="Yes",N($AG564)=0),"",$AG564+ROW()/1000000)</f>
      </c>
      <c r="AL564" t="str">
        <f>IF($A564="","",INDEX(games!$J:$J,ROW())&amp;"")</f>
      </c>
    </row>
    <row r="565">
      <c r="A565" t="str">
        <f>IF(TRIM(INDEX(games!$A:$A,ROW()))="","",TRIM(INDEX(games!$A:$A,ROW())))</f>
      </c>
      <c r="B565">
        <f>IF(OR($A565="",INDEX(games!$B:$B,ROW())=""),"",INDEX(games!$B:$B,ROW()))</f>
      </c>
      <c r="C565" t="str">
        <f>IF(OR($A565="",INDEX(games!$C:$C,ROW())=""),"",INDEX(games!$C:$C,ROW()))</f>
      </c>
      <c r="D565">
        <f>IF($A565="","",COUNTIF($W$2:$W$2500,$A565)+COUNTIF($X$2:$X$2500,$A565))</f>
      </c>
      <c r="E565">
        <f>IF($A565="","",IFERROR(MATCH($C565,$R$2:$R$5,0),0))</f>
      </c>
      <c r="F565">
        <f>IF($A565="","",MOD(ROW(),34))</f>
      </c>
      <c r="G565">
        <f>IF($A565="",NA(),IF($C565="Action",$B565,NA()))</f>
      </c>
      <c r="H565">
        <f>IF($A565="",NA(),IF($C565="Action",1+$F565*0.023,NA()))</f>
      </c>
      <c r="I565">
        <f>IF($A565="",NA(),IF($C565="Strategy",$B565,NA()))</f>
      </c>
      <c r="J565">
        <f>IF($A565="",NA(),IF($C565="Strategy",2+$F565*0.023,NA()))</f>
      </c>
      <c r="K565">
        <f>IF($A565="",NA(),IF($C565="Deckbuilder",$B565,NA()))</f>
      </c>
      <c r="L565">
        <f>IF($A565="",NA(),IF($C565="Deckbuilder",3+$F565*0.023,NA()))</f>
      </c>
      <c r="M565">
        <f>IF($A565="",NA(),IF($C565="Traditional",$B565,NA()))</f>
      </c>
      <c r="N565">
        <f>IF($A565="",NA(),IF($C565="Traditional",4+$F565*0.023,NA()))</f>
      </c>
      <c r="O565">
        <f>IF($A565="","",$D565+ROW()/1000000)</f>
      </c>
      <c r="P565" t="str">
        <f>IF(OR($A565="",INDEX(games!$H:$H,ROW())=""),"",INDEX(games!$H:$H,ROW()))</f>
      </c>
      <c r="Q565">
        <f>IF(OR($A565="",$P565&lt;&gt;"Yes"),"",$D565+ROW()/1000000)</f>
      </c>
      <c r="T565">
        <f>IF($Y565="","",INDEX($B$2:$B$1500,$Y565))</f>
      </c>
      <c r="U565">
        <f>IF($Z565="","",INDEX($B$2:$B$1500,$Z565))</f>
      </c>
      <c r="V565">
        <f>IF(OR($T565="",$U565=""),"",$U565-$T565)</f>
      </c>
      <c r="W565" t="str">
        <f>IF(TRIM(INDEX(connections!$A:$A,ROW()))="","",TRIM(INDEX(connections!$A:$A,ROW())))</f>
      </c>
      <c r="X565" t="str">
        <f>IF($W565="","",TRIM(INDEX(connections!$B:$B,ROW())))</f>
      </c>
      <c r="Y565">
        <f>IF($W565="","",IFERROR(MATCH($W565,$A$2:$A$1500,0),""))</f>
      </c>
      <c r="Z565">
        <f>IF($X565="","",IFERROR(MATCH($X565,$A$2:$A$1500,0),""))</f>
      </c>
      <c r="AA565" t="str">
        <f>IF($Y565="","",INDEX($P$2:$P$1500,$Y565))</f>
      </c>
      <c r="AB565" t="str">
        <f>IF($Z565="","",INDEX($P$2:$P$1500,$Z565))</f>
      </c>
      <c r="AC565">
        <f>IF(AND($AA565="Yes",$AB565="Yes"),1,"")</f>
      </c>
      <c r="AD565">
        <f>IF(OR($Y565="",$Z565=""),"",IF(INDEX($C$2:$C$1500,$Y565)=INDEX($C$2:$C$1500,$Z565),0,1))</f>
      </c>
      <c r="AE565">
        <f>IF($AC565&lt;&gt;1,"",IF(AND(INDEX($AG$2:$AG$1500,$Y565)=1,INDEX($AG$2:$AG$1500,$Z565)=1),1,""))</f>
      </c>
      <c r="AG565">
        <f>IF($A565="","",COUNTIFS($W$2:$W$2500,$A565,$AB$2:$AB$2500,"Yes")+COUNTIFS($X$2:$X$2500,$A565,$AA$2:$AA$2500,"Yes"))</f>
      </c>
      <c r="AH565" t="str">
        <f>IF(OR($P565&lt;&gt;"Yes",N($AG565)=0),"",IF(AND($AG565=1,COUNTIFS($W$2:$W$2500,$A565,$AE$2:$AE$2500,1)+COUNTIFS($X$2:$X$2500,$A565,$AE$2:$AE$2500,1)&gt;0),"","Yes"))</f>
      </c>
      <c r="AI565">
        <f>IF($AH565="Yes",$AG565,"")</f>
      </c>
      <c r="AJ565">
        <f>IF($AI565="","",$AI565+ROW()/1000000)</f>
      </c>
      <c r="AK565">
        <f>IF(OR($A565="",$P565="Yes",N($AG565)=0),"",$AG565+ROW()/1000000)</f>
      </c>
      <c r="AL565" t="str">
        <f>IF($A565="","",INDEX(games!$J:$J,ROW())&amp;"")</f>
      </c>
    </row>
    <row r="566">
      <c r="A566" t="str">
        <f>IF(TRIM(INDEX(games!$A:$A,ROW()))="","",TRIM(INDEX(games!$A:$A,ROW())))</f>
      </c>
      <c r="B566">
        <f>IF(OR($A566="",INDEX(games!$B:$B,ROW())=""),"",INDEX(games!$B:$B,ROW()))</f>
      </c>
      <c r="C566" t="str">
        <f>IF(OR($A566="",INDEX(games!$C:$C,ROW())=""),"",INDEX(games!$C:$C,ROW()))</f>
      </c>
      <c r="D566">
        <f>IF($A566="","",COUNTIF($W$2:$W$2500,$A566)+COUNTIF($X$2:$X$2500,$A566))</f>
      </c>
      <c r="E566">
        <f>IF($A566="","",IFERROR(MATCH($C566,$R$2:$R$5,0),0))</f>
      </c>
      <c r="F566">
        <f>IF($A566="","",MOD(ROW(),34))</f>
      </c>
      <c r="G566">
        <f>IF($A566="",NA(),IF($C566="Action",$B566,NA()))</f>
      </c>
      <c r="H566">
        <f>IF($A566="",NA(),IF($C566="Action",1+$F566*0.023,NA()))</f>
      </c>
      <c r="I566">
        <f>IF($A566="",NA(),IF($C566="Strategy",$B566,NA()))</f>
      </c>
      <c r="J566">
        <f>IF($A566="",NA(),IF($C566="Strategy",2+$F566*0.023,NA()))</f>
      </c>
      <c r="K566">
        <f>IF($A566="",NA(),IF($C566="Deckbuilder",$B566,NA()))</f>
      </c>
      <c r="L566">
        <f>IF($A566="",NA(),IF($C566="Deckbuilder",3+$F566*0.023,NA()))</f>
      </c>
      <c r="M566">
        <f>IF($A566="",NA(),IF($C566="Traditional",$B566,NA()))</f>
      </c>
      <c r="N566">
        <f>IF($A566="",NA(),IF($C566="Traditional",4+$F566*0.023,NA()))</f>
      </c>
      <c r="O566">
        <f>IF($A566="","",$D566+ROW()/1000000)</f>
      </c>
      <c r="P566" t="str">
        <f>IF(OR($A566="",INDEX(games!$H:$H,ROW())=""),"",INDEX(games!$H:$H,ROW()))</f>
      </c>
      <c r="Q566">
        <f>IF(OR($A566="",$P566&lt;&gt;"Yes"),"",$D566+ROW()/1000000)</f>
      </c>
      <c r="T566">
        <f>IF($Y566="","",INDEX($B$2:$B$1500,$Y566))</f>
      </c>
      <c r="U566">
        <f>IF($Z566="","",INDEX($B$2:$B$1500,$Z566))</f>
      </c>
      <c r="V566">
        <f>IF(OR($T566="",$U566=""),"",$U566-$T566)</f>
      </c>
      <c r="W566" t="str">
        <f>IF(TRIM(INDEX(connections!$A:$A,ROW()))="","",TRIM(INDEX(connections!$A:$A,ROW())))</f>
      </c>
      <c r="X566" t="str">
        <f>IF($W566="","",TRIM(INDEX(connections!$B:$B,ROW())))</f>
      </c>
      <c r="Y566">
        <f>IF($W566="","",IFERROR(MATCH($W566,$A$2:$A$1500,0),""))</f>
      </c>
      <c r="Z566">
        <f>IF($X566="","",IFERROR(MATCH($X566,$A$2:$A$1500,0),""))</f>
      </c>
      <c r="AA566" t="str">
        <f>IF($Y566="","",INDEX($P$2:$P$1500,$Y566))</f>
      </c>
      <c r="AB566" t="str">
        <f>IF($Z566="","",INDEX($P$2:$P$1500,$Z566))</f>
      </c>
      <c r="AC566">
        <f>IF(AND($AA566="Yes",$AB566="Yes"),1,"")</f>
      </c>
      <c r="AD566">
        <f>IF(OR($Y566="",$Z566=""),"",IF(INDEX($C$2:$C$1500,$Y566)=INDEX($C$2:$C$1500,$Z566),0,1))</f>
      </c>
      <c r="AE566">
        <f>IF($AC566&lt;&gt;1,"",IF(AND(INDEX($AG$2:$AG$1500,$Y566)=1,INDEX($AG$2:$AG$1500,$Z566)=1),1,""))</f>
      </c>
      <c r="AG566">
        <f>IF($A566="","",COUNTIFS($W$2:$W$2500,$A566,$AB$2:$AB$2500,"Yes")+COUNTIFS($X$2:$X$2500,$A566,$AA$2:$AA$2500,"Yes"))</f>
      </c>
      <c r="AH566" t="str">
        <f>IF(OR($P566&lt;&gt;"Yes",N($AG566)=0),"",IF(AND($AG566=1,COUNTIFS($W$2:$W$2500,$A566,$AE$2:$AE$2500,1)+COUNTIFS($X$2:$X$2500,$A566,$AE$2:$AE$2500,1)&gt;0),"","Yes"))</f>
      </c>
      <c r="AI566">
        <f>IF($AH566="Yes",$AG566,"")</f>
      </c>
      <c r="AJ566">
        <f>IF($AI566="","",$AI566+ROW()/1000000)</f>
      </c>
      <c r="AK566">
        <f>IF(OR($A566="",$P566="Yes",N($AG566)=0),"",$AG566+ROW()/1000000)</f>
      </c>
      <c r="AL566" t="str">
        <f>IF($A566="","",INDEX(games!$J:$J,ROW())&amp;"")</f>
      </c>
    </row>
    <row r="567">
      <c r="A567" t="str">
        <f>IF(TRIM(INDEX(games!$A:$A,ROW()))="","",TRIM(INDEX(games!$A:$A,ROW())))</f>
      </c>
      <c r="B567">
        <f>IF(OR($A567="",INDEX(games!$B:$B,ROW())=""),"",INDEX(games!$B:$B,ROW()))</f>
      </c>
      <c r="C567" t="str">
        <f>IF(OR($A567="",INDEX(games!$C:$C,ROW())=""),"",INDEX(games!$C:$C,ROW()))</f>
      </c>
      <c r="D567">
        <f>IF($A567="","",COUNTIF($W$2:$W$2500,$A567)+COUNTIF($X$2:$X$2500,$A567))</f>
      </c>
      <c r="E567">
        <f>IF($A567="","",IFERROR(MATCH($C567,$R$2:$R$5,0),0))</f>
      </c>
      <c r="F567">
        <f>IF($A567="","",MOD(ROW(),34))</f>
      </c>
      <c r="G567">
        <f>IF($A567="",NA(),IF($C567="Action",$B567,NA()))</f>
      </c>
      <c r="H567">
        <f>IF($A567="",NA(),IF($C567="Action",1+$F567*0.023,NA()))</f>
      </c>
      <c r="I567">
        <f>IF($A567="",NA(),IF($C567="Strategy",$B567,NA()))</f>
      </c>
      <c r="J567">
        <f>IF($A567="",NA(),IF($C567="Strategy",2+$F567*0.023,NA()))</f>
      </c>
      <c r="K567">
        <f>IF($A567="",NA(),IF($C567="Deckbuilder",$B567,NA()))</f>
      </c>
      <c r="L567">
        <f>IF($A567="",NA(),IF($C567="Deckbuilder",3+$F567*0.023,NA()))</f>
      </c>
      <c r="M567">
        <f>IF($A567="",NA(),IF($C567="Traditional",$B567,NA()))</f>
      </c>
      <c r="N567">
        <f>IF($A567="",NA(),IF($C567="Traditional",4+$F567*0.023,NA()))</f>
      </c>
      <c r="O567">
        <f>IF($A567="","",$D567+ROW()/1000000)</f>
      </c>
      <c r="P567" t="str">
        <f>IF(OR($A567="",INDEX(games!$H:$H,ROW())=""),"",INDEX(games!$H:$H,ROW()))</f>
      </c>
      <c r="Q567">
        <f>IF(OR($A567="",$P567&lt;&gt;"Yes"),"",$D567+ROW()/1000000)</f>
      </c>
      <c r="T567">
        <f>IF($Y567="","",INDEX($B$2:$B$1500,$Y567))</f>
      </c>
      <c r="U567">
        <f>IF($Z567="","",INDEX($B$2:$B$1500,$Z567))</f>
      </c>
      <c r="V567">
        <f>IF(OR($T567="",$U567=""),"",$U567-$T567)</f>
      </c>
      <c r="W567" t="str">
        <f>IF(TRIM(INDEX(connections!$A:$A,ROW()))="","",TRIM(INDEX(connections!$A:$A,ROW())))</f>
      </c>
      <c r="X567" t="str">
        <f>IF($W567="","",TRIM(INDEX(connections!$B:$B,ROW())))</f>
      </c>
      <c r="Y567">
        <f>IF($W567="","",IFERROR(MATCH($W567,$A$2:$A$1500,0),""))</f>
      </c>
      <c r="Z567">
        <f>IF($X567="","",IFERROR(MATCH($X567,$A$2:$A$1500,0),""))</f>
      </c>
      <c r="AA567" t="str">
        <f>IF($Y567="","",INDEX($P$2:$P$1500,$Y567))</f>
      </c>
      <c r="AB567" t="str">
        <f>IF($Z567="","",INDEX($P$2:$P$1500,$Z567))</f>
      </c>
      <c r="AC567">
        <f>IF(AND($AA567="Yes",$AB567="Yes"),1,"")</f>
      </c>
      <c r="AD567">
        <f>IF(OR($Y567="",$Z567=""),"",IF(INDEX($C$2:$C$1500,$Y567)=INDEX($C$2:$C$1500,$Z567),0,1))</f>
      </c>
      <c r="AE567">
        <f>IF($AC567&lt;&gt;1,"",IF(AND(INDEX($AG$2:$AG$1500,$Y567)=1,INDEX($AG$2:$AG$1500,$Z567)=1),1,""))</f>
      </c>
      <c r="AG567">
        <f>IF($A567="","",COUNTIFS($W$2:$W$2500,$A567,$AB$2:$AB$2500,"Yes")+COUNTIFS($X$2:$X$2500,$A567,$AA$2:$AA$2500,"Yes"))</f>
      </c>
      <c r="AH567" t="str">
        <f>IF(OR($P567&lt;&gt;"Yes",N($AG567)=0),"",IF(AND($AG567=1,COUNTIFS($W$2:$W$2500,$A567,$AE$2:$AE$2500,1)+COUNTIFS($X$2:$X$2500,$A567,$AE$2:$AE$2500,1)&gt;0),"","Yes"))</f>
      </c>
      <c r="AI567">
        <f>IF($AH567="Yes",$AG567,"")</f>
      </c>
      <c r="AJ567">
        <f>IF($AI567="","",$AI567+ROW()/1000000)</f>
      </c>
      <c r="AK567">
        <f>IF(OR($A567="",$P567="Yes",N($AG567)=0),"",$AG567+ROW()/1000000)</f>
      </c>
      <c r="AL567" t="str">
        <f>IF($A567="","",INDEX(games!$J:$J,ROW())&amp;"")</f>
      </c>
    </row>
    <row r="568">
      <c r="A568" t="str">
        <f>IF(TRIM(INDEX(games!$A:$A,ROW()))="","",TRIM(INDEX(games!$A:$A,ROW())))</f>
      </c>
      <c r="B568">
        <f>IF(OR($A568="",INDEX(games!$B:$B,ROW())=""),"",INDEX(games!$B:$B,ROW()))</f>
      </c>
      <c r="C568" t="str">
        <f>IF(OR($A568="",INDEX(games!$C:$C,ROW())=""),"",INDEX(games!$C:$C,ROW()))</f>
      </c>
      <c r="D568">
        <f>IF($A568="","",COUNTIF($W$2:$W$2500,$A568)+COUNTIF($X$2:$X$2500,$A568))</f>
      </c>
      <c r="E568">
        <f>IF($A568="","",IFERROR(MATCH($C568,$R$2:$R$5,0),0))</f>
      </c>
      <c r="F568">
        <f>IF($A568="","",MOD(ROW(),34))</f>
      </c>
      <c r="G568">
        <f>IF($A568="",NA(),IF($C568="Action",$B568,NA()))</f>
      </c>
      <c r="H568">
        <f>IF($A568="",NA(),IF($C568="Action",1+$F568*0.023,NA()))</f>
      </c>
      <c r="I568">
        <f>IF($A568="",NA(),IF($C568="Strategy",$B568,NA()))</f>
      </c>
      <c r="J568">
        <f>IF($A568="",NA(),IF($C568="Strategy",2+$F568*0.023,NA()))</f>
      </c>
      <c r="K568">
        <f>IF($A568="",NA(),IF($C568="Deckbuilder",$B568,NA()))</f>
      </c>
      <c r="L568">
        <f>IF($A568="",NA(),IF($C568="Deckbuilder",3+$F568*0.023,NA()))</f>
      </c>
      <c r="M568">
        <f>IF($A568="",NA(),IF($C568="Traditional",$B568,NA()))</f>
      </c>
      <c r="N568">
        <f>IF($A568="",NA(),IF($C568="Traditional",4+$F568*0.023,NA()))</f>
      </c>
      <c r="O568">
        <f>IF($A568="","",$D568+ROW()/1000000)</f>
      </c>
      <c r="P568" t="str">
        <f>IF(OR($A568="",INDEX(games!$H:$H,ROW())=""),"",INDEX(games!$H:$H,ROW()))</f>
      </c>
      <c r="Q568">
        <f>IF(OR($A568="",$P568&lt;&gt;"Yes"),"",$D568+ROW()/1000000)</f>
      </c>
      <c r="T568">
        <f>IF($Y568="","",INDEX($B$2:$B$1500,$Y568))</f>
      </c>
      <c r="U568">
        <f>IF($Z568="","",INDEX($B$2:$B$1500,$Z568))</f>
      </c>
      <c r="V568">
        <f>IF(OR($T568="",$U568=""),"",$U568-$T568)</f>
      </c>
      <c r="W568" t="str">
        <f>IF(TRIM(INDEX(connections!$A:$A,ROW()))="","",TRIM(INDEX(connections!$A:$A,ROW())))</f>
      </c>
      <c r="X568" t="str">
        <f>IF($W568="","",TRIM(INDEX(connections!$B:$B,ROW())))</f>
      </c>
      <c r="Y568">
        <f>IF($W568="","",IFERROR(MATCH($W568,$A$2:$A$1500,0),""))</f>
      </c>
      <c r="Z568">
        <f>IF($X568="","",IFERROR(MATCH($X568,$A$2:$A$1500,0),""))</f>
      </c>
      <c r="AA568" t="str">
        <f>IF($Y568="","",INDEX($P$2:$P$1500,$Y568))</f>
      </c>
      <c r="AB568" t="str">
        <f>IF($Z568="","",INDEX($P$2:$P$1500,$Z568))</f>
      </c>
      <c r="AC568">
        <f>IF(AND($AA568="Yes",$AB568="Yes"),1,"")</f>
      </c>
      <c r="AD568">
        <f>IF(OR($Y568="",$Z568=""),"",IF(INDEX($C$2:$C$1500,$Y568)=INDEX($C$2:$C$1500,$Z568),0,1))</f>
      </c>
      <c r="AE568">
        <f>IF($AC568&lt;&gt;1,"",IF(AND(INDEX($AG$2:$AG$1500,$Y568)=1,INDEX($AG$2:$AG$1500,$Z568)=1),1,""))</f>
      </c>
      <c r="AG568">
        <f>IF($A568="","",COUNTIFS($W$2:$W$2500,$A568,$AB$2:$AB$2500,"Yes")+COUNTIFS($X$2:$X$2500,$A568,$AA$2:$AA$2500,"Yes"))</f>
      </c>
      <c r="AH568" t="str">
        <f>IF(OR($P568&lt;&gt;"Yes",N($AG568)=0),"",IF(AND($AG568=1,COUNTIFS($W$2:$W$2500,$A568,$AE$2:$AE$2500,1)+COUNTIFS($X$2:$X$2500,$A568,$AE$2:$AE$2500,1)&gt;0),"","Yes"))</f>
      </c>
      <c r="AI568">
        <f>IF($AH568="Yes",$AG568,"")</f>
      </c>
      <c r="AJ568">
        <f>IF($AI568="","",$AI568+ROW()/1000000)</f>
      </c>
      <c r="AK568">
        <f>IF(OR($A568="",$P568="Yes",N($AG568)=0),"",$AG568+ROW()/1000000)</f>
      </c>
      <c r="AL568" t="str">
        <f>IF($A568="","",INDEX(games!$J:$J,ROW())&amp;"")</f>
      </c>
    </row>
    <row r="569">
      <c r="A569" t="str">
        <f>IF(TRIM(INDEX(games!$A:$A,ROW()))="","",TRIM(INDEX(games!$A:$A,ROW())))</f>
      </c>
      <c r="B569">
        <f>IF(OR($A569="",INDEX(games!$B:$B,ROW())=""),"",INDEX(games!$B:$B,ROW()))</f>
      </c>
      <c r="C569" t="str">
        <f>IF(OR($A569="",INDEX(games!$C:$C,ROW())=""),"",INDEX(games!$C:$C,ROW()))</f>
      </c>
      <c r="D569">
        <f>IF($A569="","",COUNTIF($W$2:$W$2500,$A569)+COUNTIF($X$2:$X$2500,$A569))</f>
      </c>
      <c r="E569">
        <f>IF($A569="","",IFERROR(MATCH($C569,$R$2:$R$5,0),0))</f>
      </c>
      <c r="F569">
        <f>IF($A569="","",MOD(ROW(),34))</f>
      </c>
      <c r="G569">
        <f>IF($A569="",NA(),IF($C569="Action",$B569,NA()))</f>
      </c>
      <c r="H569">
        <f>IF($A569="",NA(),IF($C569="Action",1+$F569*0.023,NA()))</f>
      </c>
      <c r="I569">
        <f>IF($A569="",NA(),IF($C569="Strategy",$B569,NA()))</f>
      </c>
      <c r="J569">
        <f>IF($A569="",NA(),IF($C569="Strategy",2+$F569*0.023,NA()))</f>
      </c>
      <c r="K569">
        <f>IF($A569="",NA(),IF($C569="Deckbuilder",$B569,NA()))</f>
      </c>
      <c r="L569">
        <f>IF($A569="",NA(),IF($C569="Deckbuilder",3+$F569*0.023,NA()))</f>
      </c>
      <c r="M569">
        <f>IF($A569="",NA(),IF($C569="Traditional",$B569,NA()))</f>
      </c>
      <c r="N569">
        <f>IF($A569="",NA(),IF($C569="Traditional",4+$F569*0.023,NA()))</f>
      </c>
      <c r="O569">
        <f>IF($A569="","",$D569+ROW()/1000000)</f>
      </c>
      <c r="P569" t="str">
        <f>IF(OR($A569="",INDEX(games!$H:$H,ROW())=""),"",INDEX(games!$H:$H,ROW()))</f>
      </c>
      <c r="Q569">
        <f>IF(OR($A569="",$P569&lt;&gt;"Yes"),"",$D569+ROW()/1000000)</f>
      </c>
      <c r="T569">
        <f>IF($Y569="","",INDEX($B$2:$B$1500,$Y569))</f>
      </c>
      <c r="U569">
        <f>IF($Z569="","",INDEX($B$2:$B$1500,$Z569))</f>
      </c>
      <c r="V569">
        <f>IF(OR($T569="",$U569=""),"",$U569-$T569)</f>
      </c>
      <c r="W569" t="str">
        <f>IF(TRIM(INDEX(connections!$A:$A,ROW()))="","",TRIM(INDEX(connections!$A:$A,ROW())))</f>
      </c>
      <c r="X569" t="str">
        <f>IF($W569="","",TRIM(INDEX(connections!$B:$B,ROW())))</f>
      </c>
      <c r="Y569">
        <f>IF($W569="","",IFERROR(MATCH($W569,$A$2:$A$1500,0),""))</f>
      </c>
      <c r="Z569">
        <f>IF($X569="","",IFERROR(MATCH($X569,$A$2:$A$1500,0),""))</f>
      </c>
      <c r="AA569" t="str">
        <f>IF($Y569="","",INDEX($P$2:$P$1500,$Y569))</f>
      </c>
      <c r="AB569" t="str">
        <f>IF($Z569="","",INDEX($P$2:$P$1500,$Z569))</f>
      </c>
      <c r="AC569">
        <f>IF(AND($AA569="Yes",$AB569="Yes"),1,"")</f>
      </c>
      <c r="AD569">
        <f>IF(OR($Y569="",$Z569=""),"",IF(INDEX($C$2:$C$1500,$Y569)=INDEX($C$2:$C$1500,$Z569),0,1))</f>
      </c>
      <c r="AE569">
        <f>IF($AC569&lt;&gt;1,"",IF(AND(INDEX($AG$2:$AG$1500,$Y569)=1,INDEX($AG$2:$AG$1500,$Z569)=1),1,""))</f>
      </c>
      <c r="AG569">
        <f>IF($A569="","",COUNTIFS($W$2:$W$2500,$A569,$AB$2:$AB$2500,"Yes")+COUNTIFS($X$2:$X$2500,$A569,$AA$2:$AA$2500,"Yes"))</f>
      </c>
      <c r="AH569" t="str">
        <f>IF(OR($P569&lt;&gt;"Yes",N($AG569)=0),"",IF(AND($AG569=1,COUNTIFS($W$2:$W$2500,$A569,$AE$2:$AE$2500,1)+COUNTIFS($X$2:$X$2500,$A569,$AE$2:$AE$2500,1)&gt;0),"","Yes"))</f>
      </c>
      <c r="AI569">
        <f>IF($AH569="Yes",$AG569,"")</f>
      </c>
      <c r="AJ569">
        <f>IF($AI569="","",$AI569+ROW()/1000000)</f>
      </c>
      <c r="AK569">
        <f>IF(OR($A569="",$P569="Yes",N($AG569)=0),"",$AG569+ROW()/1000000)</f>
      </c>
      <c r="AL569" t="str">
        <f>IF($A569="","",INDEX(games!$J:$J,ROW())&amp;"")</f>
      </c>
    </row>
    <row r="570">
      <c r="A570" t="str">
        <f>IF(TRIM(INDEX(games!$A:$A,ROW()))="","",TRIM(INDEX(games!$A:$A,ROW())))</f>
      </c>
      <c r="B570">
        <f>IF(OR($A570="",INDEX(games!$B:$B,ROW())=""),"",INDEX(games!$B:$B,ROW()))</f>
      </c>
      <c r="C570" t="str">
        <f>IF(OR($A570="",INDEX(games!$C:$C,ROW())=""),"",INDEX(games!$C:$C,ROW()))</f>
      </c>
      <c r="D570">
        <f>IF($A570="","",COUNTIF($W$2:$W$2500,$A570)+COUNTIF($X$2:$X$2500,$A570))</f>
      </c>
      <c r="E570">
        <f>IF($A570="","",IFERROR(MATCH($C570,$R$2:$R$5,0),0))</f>
      </c>
      <c r="F570">
        <f>IF($A570="","",MOD(ROW(),34))</f>
      </c>
      <c r="G570">
        <f>IF($A570="",NA(),IF($C570="Action",$B570,NA()))</f>
      </c>
      <c r="H570">
        <f>IF($A570="",NA(),IF($C570="Action",1+$F570*0.023,NA()))</f>
      </c>
      <c r="I570">
        <f>IF($A570="",NA(),IF($C570="Strategy",$B570,NA()))</f>
      </c>
      <c r="J570">
        <f>IF($A570="",NA(),IF($C570="Strategy",2+$F570*0.023,NA()))</f>
      </c>
      <c r="K570">
        <f>IF($A570="",NA(),IF($C570="Deckbuilder",$B570,NA()))</f>
      </c>
      <c r="L570">
        <f>IF($A570="",NA(),IF($C570="Deckbuilder",3+$F570*0.023,NA()))</f>
      </c>
      <c r="M570">
        <f>IF($A570="",NA(),IF($C570="Traditional",$B570,NA()))</f>
      </c>
      <c r="N570">
        <f>IF($A570="",NA(),IF($C570="Traditional",4+$F570*0.023,NA()))</f>
      </c>
      <c r="O570">
        <f>IF($A570="","",$D570+ROW()/1000000)</f>
      </c>
      <c r="P570" t="str">
        <f>IF(OR($A570="",INDEX(games!$H:$H,ROW())=""),"",INDEX(games!$H:$H,ROW()))</f>
      </c>
      <c r="Q570">
        <f>IF(OR($A570="",$P570&lt;&gt;"Yes"),"",$D570+ROW()/1000000)</f>
      </c>
      <c r="T570">
        <f>IF($Y570="","",INDEX($B$2:$B$1500,$Y570))</f>
      </c>
      <c r="U570">
        <f>IF($Z570="","",INDEX($B$2:$B$1500,$Z570))</f>
      </c>
      <c r="V570">
        <f>IF(OR($T570="",$U570=""),"",$U570-$T570)</f>
      </c>
      <c r="W570" t="str">
        <f>IF(TRIM(INDEX(connections!$A:$A,ROW()))="","",TRIM(INDEX(connections!$A:$A,ROW())))</f>
      </c>
      <c r="X570" t="str">
        <f>IF($W570="","",TRIM(INDEX(connections!$B:$B,ROW())))</f>
      </c>
      <c r="Y570">
        <f>IF($W570="","",IFERROR(MATCH($W570,$A$2:$A$1500,0),""))</f>
      </c>
      <c r="Z570">
        <f>IF($X570="","",IFERROR(MATCH($X570,$A$2:$A$1500,0),""))</f>
      </c>
      <c r="AA570" t="str">
        <f>IF($Y570="","",INDEX($P$2:$P$1500,$Y570))</f>
      </c>
      <c r="AB570" t="str">
        <f>IF($Z570="","",INDEX($P$2:$P$1500,$Z570))</f>
      </c>
      <c r="AC570">
        <f>IF(AND($AA570="Yes",$AB570="Yes"),1,"")</f>
      </c>
      <c r="AD570">
        <f>IF(OR($Y570="",$Z570=""),"",IF(INDEX($C$2:$C$1500,$Y570)=INDEX($C$2:$C$1500,$Z570),0,1))</f>
      </c>
      <c r="AE570">
        <f>IF($AC570&lt;&gt;1,"",IF(AND(INDEX($AG$2:$AG$1500,$Y570)=1,INDEX($AG$2:$AG$1500,$Z570)=1),1,""))</f>
      </c>
      <c r="AG570">
        <f>IF($A570="","",COUNTIFS($W$2:$W$2500,$A570,$AB$2:$AB$2500,"Yes")+COUNTIFS($X$2:$X$2500,$A570,$AA$2:$AA$2500,"Yes"))</f>
      </c>
      <c r="AH570" t="str">
        <f>IF(OR($P570&lt;&gt;"Yes",N($AG570)=0),"",IF(AND($AG570=1,COUNTIFS($W$2:$W$2500,$A570,$AE$2:$AE$2500,1)+COUNTIFS($X$2:$X$2500,$A570,$AE$2:$AE$2500,1)&gt;0),"","Yes"))</f>
      </c>
      <c r="AI570">
        <f>IF($AH570="Yes",$AG570,"")</f>
      </c>
      <c r="AJ570">
        <f>IF($AI570="","",$AI570+ROW()/1000000)</f>
      </c>
      <c r="AK570">
        <f>IF(OR($A570="",$P570="Yes",N($AG570)=0),"",$AG570+ROW()/1000000)</f>
      </c>
      <c r="AL570" t="str">
        <f>IF($A570="","",INDEX(games!$J:$J,ROW())&amp;"")</f>
      </c>
    </row>
    <row r="571">
      <c r="A571" t="str">
        <f>IF(TRIM(INDEX(games!$A:$A,ROW()))="","",TRIM(INDEX(games!$A:$A,ROW())))</f>
      </c>
      <c r="B571">
        <f>IF(OR($A571="",INDEX(games!$B:$B,ROW())=""),"",INDEX(games!$B:$B,ROW()))</f>
      </c>
      <c r="C571" t="str">
        <f>IF(OR($A571="",INDEX(games!$C:$C,ROW())=""),"",INDEX(games!$C:$C,ROW()))</f>
      </c>
      <c r="D571">
        <f>IF($A571="","",COUNTIF($W$2:$W$2500,$A571)+COUNTIF($X$2:$X$2500,$A571))</f>
      </c>
      <c r="E571">
        <f>IF($A571="","",IFERROR(MATCH($C571,$R$2:$R$5,0),0))</f>
      </c>
      <c r="F571">
        <f>IF($A571="","",MOD(ROW(),34))</f>
      </c>
      <c r="G571">
        <f>IF($A571="",NA(),IF($C571="Action",$B571,NA()))</f>
      </c>
      <c r="H571">
        <f>IF($A571="",NA(),IF($C571="Action",1+$F571*0.023,NA()))</f>
      </c>
      <c r="I571">
        <f>IF($A571="",NA(),IF($C571="Strategy",$B571,NA()))</f>
      </c>
      <c r="J571">
        <f>IF($A571="",NA(),IF($C571="Strategy",2+$F571*0.023,NA()))</f>
      </c>
      <c r="K571">
        <f>IF($A571="",NA(),IF($C571="Deckbuilder",$B571,NA()))</f>
      </c>
      <c r="L571">
        <f>IF($A571="",NA(),IF($C571="Deckbuilder",3+$F571*0.023,NA()))</f>
      </c>
      <c r="M571">
        <f>IF($A571="",NA(),IF($C571="Traditional",$B571,NA()))</f>
      </c>
      <c r="N571">
        <f>IF($A571="",NA(),IF($C571="Traditional",4+$F571*0.023,NA()))</f>
      </c>
      <c r="O571">
        <f>IF($A571="","",$D571+ROW()/1000000)</f>
      </c>
      <c r="P571" t="str">
        <f>IF(OR($A571="",INDEX(games!$H:$H,ROW())=""),"",INDEX(games!$H:$H,ROW()))</f>
      </c>
      <c r="Q571">
        <f>IF(OR($A571="",$P571&lt;&gt;"Yes"),"",$D571+ROW()/1000000)</f>
      </c>
      <c r="T571">
        <f>IF($Y571="","",INDEX($B$2:$B$1500,$Y571))</f>
      </c>
      <c r="U571">
        <f>IF($Z571="","",INDEX($B$2:$B$1500,$Z571))</f>
      </c>
      <c r="V571">
        <f>IF(OR($T571="",$U571=""),"",$U571-$T571)</f>
      </c>
      <c r="W571" t="str">
        <f>IF(TRIM(INDEX(connections!$A:$A,ROW()))="","",TRIM(INDEX(connections!$A:$A,ROW())))</f>
      </c>
      <c r="X571" t="str">
        <f>IF($W571="","",TRIM(INDEX(connections!$B:$B,ROW())))</f>
      </c>
      <c r="Y571">
        <f>IF($W571="","",IFERROR(MATCH($W571,$A$2:$A$1500,0),""))</f>
      </c>
      <c r="Z571">
        <f>IF($X571="","",IFERROR(MATCH($X571,$A$2:$A$1500,0),""))</f>
      </c>
      <c r="AA571" t="str">
        <f>IF($Y571="","",INDEX($P$2:$P$1500,$Y571))</f>
      </c>
      <c r="AB571" t="str">
        <f>IF($Z571="","",INDEX($P$2:$P$1500,$Z571))</f>
      </c>
      <c r="AC571">
        <f>IF(AND($AA571="Yes",$AB571="Yes"),1,"")</f>
      </c>
      <c r="AD571">
        <f>IF(OR($Y571="",$Z571=""),"",IF(INDEX($C$2:$C$1500,$Y571)=INDEX($C$2:$C$1500,$Z571),0,1))</f>
      </c>
      <c r="AE571">
        <f>IF($AC571&lt;&gt;1,"",IF(AND(INDEX($AG$2:$AG$1500,$Y571)=1,INDEX($AG$2:$AG$1500,$Z571)=1),1,""))</f>
      </c>
      <c r="AG571">
        <f>IF($A571="","",COUNTIFS($W$2:$W$2500,$A571,$AB$2:$AB$2500,"Yes")+COUNTIFS($X$2:$X$2500,$A571,$AA$2:$AA$2500,"Yes"))</f>
      </c>
      <c r="AH571" t="str">
        <f>IF(OR($P571&lt;&gt;"Yes",N($AG571)=0),"",IF(AND($AG571=1,COUNTIFS($W$2:$W$2500,$A571,$AE$2:$AE$2500,1)+COUNTIFS($X$2:$X$2500,$A571,$AE$2:$AE$2500,1)&gt;0),"","Yes"))</f>
      </c>
      <c r="AI571">
        <f>IF($AH571="Yes",$AG571,"")</f>
      </c>
      <c r="AJ571">
        <f>IF($AI571="","",$AI571+ROW()/1000000)</f>
      </c>
      <c r="AK571">
        <f>IF(OR($A571="",$P571="Yes",N($AG571)=0),"",$AG571+ROW()/1000000)</f>
      </c>
      <c r="AL571" t="str">
        <f>IF($A571="","",INDEX(games!$J:$J,ROW())&amp;"")</f>
      </c>
    </row>
    <row r="572">
      <c r="A572" t="str">
        <f>IF(TRIM(INDEX(games!$A:$A,ROW()))="","",TRIM(INDEX(games!$A:$A,ROW())))</f>
      </c>
      <c r="B572">
        <f>IF(OR($A572="",INDEX(games!$B:$B,ROW())=""),"",INDEX(games!$B:$B,ROW()))</f>
      </c>
      <c r="C572" t="str">
        <f>IF(OR($A572="",INDEX(games!$C:$C,ROW())=""),"",INDEX(games!$C:$C,ROW()))</f>
      </c>
      <c r="D572">
        <f>IF($A572="","",COUNTIF($W$2:$W$2500,$A572)+COUNTIF($X$2:$X$2500,$A572))</f>
      </c>
      <c r="E572">
        <f>IF($A572="","",IFERROR(MATCH($C572,$R$2:$R$5,0),0))</f>
      </c>
      <c r="F572">
        <f>IF($A572="","",MOD(ROW(),34))</f>
      </c>
      <c r="G572">
        <f>IF($A572="",NA(),IF($C572="Action",$B572,NA()))</f>
      </c>
      <c r="H572">
        <f>IF($A572="",NA(),IF($C572="Action",1+$F572*0.023,NA()))</f>
      </c>
      <c r="I572">
        <f>IF($A572="",NA(),IF($C572="Strategy",$B572,NA()))</f>
      </c>
      <c r="J572">
        <f>IF($A572="",NA(),IF($C572="Strategy",2+$F572*0.023,NA()))</f>
      </c>
      <c r="K572">
        <f>IF($A572="",NA(),IF($C572="Deckbuilder",$B572,NA()))</f>
      </c>
      <c r="L572">
        <f>IF($A572="",NA(),IF($C572="Deckbuilder",3+$F572*0.023,NA()))</f>
      </c>
      <c r="M572">
        <f>IF($A572="",NA(),IF($C572="Traditional",$B572,NA()))</f>
      </c>
      <c r="N572">
        <f>IF($A572="",NA(),IF($C572="Traditional",4+$F572*0.023,NA()))</f>
      </c>
      <c r="O572">
        <f>IF($A572="","",$D572+ROW()/1000000)</f>
      </c>
      <c r="P572" t="str">
        <f>IF(OR($A572="",INDEX(games!$H:$H,ROW())=""),"",INDEX(games!$H:$H,ROW()))</f>
      </c>
      <c r="Q572">
        <f>IF(OR($A572="",$P572&lt;&gt;"Yes"),"",$D572+ROW()/1000000)</f>
      </c>
      <c r="T572">
        <f>IF($Y572="","",INDEX($B$2:$B$1500,$Y572))</f>
      </c>
      <c r="U572">
        <f>IF($Z572="","",INDEX($B$2:$B$1500,$Z572))</f>
      </c>
      <c r="V572">
        <f>IF(OR($T572="",$U572=""),"",$U572-$T572)</f>
      </c>
      <c r="W572" t="str">
        <f>IF(TRIM(INDEX(connections!$A:$A,ROW()))="","",TRIM(INDEX(connections!$A:$A,ROW())))</f>
      </c>
      <c r="X572" t="str">
        <f>IF($W572="","",TRIM(INDEX(connections!$B:$B,ROW())))</f>
      </c>
      <c r="Y572">
        <f>IF($W572="","",IFERROR(MATCH($W572,$A$2:$A$1500,0),""))</f>
      </c>
      <c r="Z572">
        <f>IF($X572="","",IFERROR(MATCH($X572,$A$2:$A$1500,0),""))</f>
      </c>
      <c r="AA572" t="str">
        <f>IF($Y572="","",INDEX($P$2:$P$1500,$Y572))</f>
      </c>
      <c r="AB572" t="str">
        <f>IF($Z572="","",INDEX($P$2:$P$1500,$Z572))</f>
      </c>
      <c r="AC572">
        <f>IF(AND($AA572="Yes",$AB572="Yes"),1,"")</f>
      </c>
      <c r="AD572">
        <f>IF(OR($Y572="",$Z572=""),"",IF(INDEX($C$2:$C$1500,$Y572)=INDEX($C$2:$C$1500,$Z572),0,1))</f>
      </c>
      <c r="AE572">
        <f>IF($AC572&lt;&gt;1,"",IF(AND(INDEX($AG$2:$AG$1500,$Y572)=1,INDEX($AG$2:$AG$1500,$Z572)=1),1,""))</f>
      </c>
      <c r="AG572">
        <f>IF($A572="","",COUNTIFS($W$2:$W$2500,$A572,$AB$2:$AB$2500,"Yes")+COUNTIFS($X$2:$X$2500,$A572,$AA$2:$AA$2500,"Yes"))</f>
      </c>
      <c r="AH572" t="str">
        <f>IF(OR($P572&lt;&gt;"Yes",N($AG572)=0),"",IF(AND($AG572=1,COUNTIFS($W$2:$W$2500,$A572,$AE$2:$AE$2500,1)+COUNTIFS($X$2:$X$2500,$A572,$AE$2:$AE$2500,1)&gt;0),"","Yes"))</f>
      </c>
      <c r="AI572">
        <f>IF($AH572="Yes",$AG572,"")</f>
      </c>
      <c r="AJ572">
        <f>IF($AI572="","",$AI572+ROW()/1000000)</f>
      </c>
      <c r="AK572">
        <f>IF(OR($A572="",$P572="Yes",N($AG572)=0),"",$AG572+ROW()/1000000)</f>
      </c>
      <c r="AL572" t="str">
        <f>IF($A572="","",INDEX(games!$J:$J,ROW())&amp;"")</f>
      </c>
    </row>
    <row r="573">
      <c r="A573" t="str">
        <f>IF(TRIM(INDEX(games!$A:$A,ROW()))="","",TRIM(INDEX(games!$A:$A,ROW())))</f>
      </c>
      <c r="B573">
        <f>IF(OR($A573="",INDEX(games!$B:$B,ROW())=""),"",INDEX(games!$B:$B,ROW()))</f>
      </c>
      <c r="C573" t="str">
        <f>IF(OR($A573="",INDEX(games!$C:$C,ROW())=""),"",INDEX(games!$C:$C,ROW()))</f>
      </c>
      <c r="D573">
        <f>IF($A573="","",COUNTIF($W$2:$W$2500,$A573)+COUNTIF($X$2:$X$2500,$A573))</f>
      </c>
      <c r="E573">
        <f>IF($A573="","",IFERROR(MATCH($C573,$R$2:$R$5,0),0))</f>
      </c>
      <c r="F573">
        <f>IF($A573="","",MOD(ROW(),34))</f>
      </c>
      <c r="G573">
        <f>IF($A573="",NA(),IF($C573="Action",$B573,NA()))</f>
      </c>
      <c r="H573">
        <f>IF($A573="",NA(),IF($C573="Action",1+$F573*0.023,NA()))</f>
      </c>
      <c r="I573">
        <f>IF($A573="",NA(),IF($C573="Strategy",$B573,NA()))</f>
      </c>
      <c r="J573">
        <f>IF($A573="",NA(),IF($C573="Strategy",2+$F573*0.023,NA()))</f>
      </c>
      <c r="K573">
        <f>IF($A573="",NA(),IF($C573="Deckbuilder",$B573,NA()))</f>
      </c>
      <c r="L573">
        <f>IF($A573="",NA(),IF($C573="Deckbuilder",3+$F573*0.023,NA()))</f>
      </c>
      <c r="M573">
        <f>IF($A573="",NA(),IF($C573="Traditional",$B573,NA()))</f>
      </c>
      <c r="N573">
        <f>IF($A573="",NA(),IF($C573="Traditional",4+$F573*0.023,NA()))</f>
      </c>
      <c r="O573">
        <f>IF($A573="","",$D573+ROW()/1000000)</f>
      </c>
      <c r="P573" t="str">
        <f>IF(OR($A573="",INDEX(games!$H:$H,ROW())=""),"",INDEX(games!$H:$H,ROW()))</f>
      </c>
      <c r="Q573">
        <f>IF(OR($A573="",$P573&lt;&gt;"Yes"),"",$D573+ROW()/1000000)</f>
      </c>
      <c r="T573">
        <f>IF($Y573="","",INDEX($B$2:$B$1500,$Y573))</f>
      </c>
      <c r="U573">
        <f>IF($Z573="","",INDEX($B$2:$B$1500,$Z573))</f>
      </c>
      <c r="V573">
        <f>IF(OR($T573="",$U573=""),"",$U573-$T573)</f>
      </c>
      <c r="W573" t="str">
        <f>IF(TRIM(INDEX(connections!$A:$A,ROW()))="","",TRIM(INDEX(connections!$A:$A,ROW())))</f>
      </c>
      <c r="X573" t="str">
        <f>IF($W573="","",TRIM(INDEX(connections!$B:$B,ROW())))</f>
      </c>
      <c r="Y573">
        <f>IF($W573="","",IFERROR(MATCH($W573,$A$2:$A$1500,0),""))</f>
      </c>
      <c r="Z573">
        <f>IF($X573="","",IFERROR(MATCH($X573,$A$2:$A$1500,0),""))</f>
      </c>
      <c r="AA573" t="str">
        <f>IF($Y573="","",INDEX($P$2:$P$1500,$Y573))</f>
      </c>
      <c r="AB573" t="str">
        <f>IF($Z573="","",INDEX($P$2:$P$1500,$Z573))</f>
      </c>
      <c r="AC573">
        <f>IF(AND($AA573="Yes",$AB573="Yes"),1,"")</f>
      </c>
      <c r="AD573">
        <f>IF(OR($Y573="",$Z573=""),"",IF(INDEX($C$2:$C$1500,$Y573)=INDEX($C$2:$C$1500,$Z573),0,1))</f>
      </c>
      <c r="AE573">
        <f>IF($AC573&lt;&gt;1,"",IF(AND(INDEX($AG$2:$AG$1500,$Y573)=1,INDEX($AG$2:$AG$1500,$Z573)=1),1,""))</f>
      </c>
      <c r="AG573">
        <f>IF($A573="","",COUNTIFS($W$2:$W$2500,$A573,$AB$2:$AB$2500,"Yes")+COUNTIFS($X$2:$X$2500,$A573,$AA$2:$AA$2500,"Yes"))</f>
      </c>
      <c r="AH573" t="str">
        <f>IF(OR($P573&lt;&gt;"Yes",N($AG573)=0),"",IF(AND($AG573=1,COUNTIFS($W$2:$W$2500,$A573,$AE$2:$AE$2500,1)+COUNTIFS($X$2:$X$2500,$A573,$AE$2:$AE$2500,1)&gt;0),"","Yes"))</f>
      </c>
      <c r="AI573">
        <f>IF($AH573="Yes",$AG573,"")</f>
      </c>
      <c r="AJ573">
        <f>IF($AI573="","",$AI573+ROW()/1000000)</f>
      </c>
      <c r="AK573">
        <f>IF(OR($A573="",$P573="Yes",N($AG573)=0),"",$AG573+ROW()/1000000)</f>
      </c>
      <c r="AL573" t="str">
        <f>IF($A573="","",INDEX(games!$J:$J,ROW())&amp;"")</f>
      </c>
    </row>
    <row r="574">
      <c r="A574" t="str">
        <f>IF(TRIM(INDEX(games!$A:$A,ROW()))="","",TRIM(INDEX(games!$A:$A,ROW())))</f>
      </c>
      <c r="B574">
        <f>IF(OR($A574="",INDEX(games!$B:$B,ROW())=""),"",INDEX(games!$B:$B,ROW()))</f>
      </c>
      <c r="C574" t="str">
        <f>IF(OR($A574="",INDEX(games!$C:$C,ROW())=""),"",INDEX(games!$C:$C,ROW()))</f>
      </c>
      <c r="D574">
        <f>IF($A574="","",COUNTIF($W$2:$W$2500,$A574)+COUNTIF($X$2:$X$2500,$A574))</f>
      </c>
      <c r="E574">
        <f>IF($A574="","",IFERROR(MATCH($C574,$R$2:$R$5,0),0))</f>
      </c>
      <c r="F574">
        <f>IF($A574="","",MOD(ROW(),34))</f>
      </c>
      <c r="G574">
        <f>IF($A574="",NA(),IF($C574="Action",$B574,NA()))</f>
      </c>
      <c r="H574">
        <f>IF($A574="",NA(),IF($C574="Action",1+$F574*0.023,NA()))</f>
      </c>
      <c r="I574">
        <f>IF($A574="",NA(),IF($C574="Strategy",$B574,NA()))</f>
      </c>
      <c r="J574">
        <f>IF($A574="",NA(),IF($C574="Strategy",2+$F574*0.023,NA()))</f>
      </c>
      <c r="K574">
        <f>IF($A574="",NA(),IF($C574="Deckbuilder",$B574,NA()))</f>
      </c>
      <c r="L574">
        <f>IF($A574="",NA(),IF($C574="Deckbuilder",3+$F574*0.023,NA()))</f>
      </c>
      <c r="M574">
        <f>IF($A574="",NA(),IF($C574="Traditional",$B574,NA()))</f>
      </c>
      <c r="N574">
        <f>IF($A574="",NA(),IF($C574="Traditional",4+$F574*0.023,NA()))</f>
      </c>
      <c r="O574">
        <f>IF($A574="","",$D574+ROW()/1000000)</f>
      </c>
      <c r="P574" t="str">
        <f>IF(OR($A574="",INDEX(games!$H:$H,ROW())=""),"",INDEX(games!$H:$H,ROW()))</f>
      </c>
      <c r="Q574">
        <f>IF(OR($A574="",$P574&lt;&gt;"Yes"),"",$D574+ROW()/1000000)</f>
      </c>
      <c r="T574">
        <f>IF($Y574="","",INDEX($B$2:$B$1500,$Y574))</f>
      </c>
      <c r="U574">
        <f>IF($Z574="","",INDEX($B$2:$B$1500,$Z574))</f>
      </c>
      <c r="V574">
        <f>IF(OR($T574="",$U574=""),"",$U574-$T574)</f>
      </c>
      <c r="W574" t="str">
        <f>IF(TRIM(INDEX(connections!$A:$A,ROW()))="","",TRIM(INDEX(connections!$A:$A,ROW())))</f>
      </c>
      <c r="X574" t="str">
        <f>IF($W574="","",TRIM(INDEX(connections!$B:$B,ROW())))</f>
      </c>
      <c r="Y574">
        <f>IF($W574="","",IFERROR(MATCH($W574,$A$2:$A$1500,0),""))</f>
      </c>
      <c r="Z574">
        <f>IF($X574="","",IFERROR(MATCH($X574,$A$2:$A$1500,0),""))</f>
      </c>
      <c r="AA574" t="str">
        <f>IF($Y574="","",INDEX($P$2:$P$1500,$Y574))</f>
      </c>
      <c r="AB574" t="str">
        <f>IF($Z574="","",INDEX($P$2:$P$1500,$Z574))</f>
      </c>
      <c r="AC574">
        <f>IF(AND($AA574="Yes",$AB574="Yes"),1,"")</f>
      </c>
      <c r="AD574">
        <f>IF(OR($Y574="",$Z574=""),"",IF(INDEX($C$2:$C$1500,$Y574)=INDEX($C$2:$C$1500,$Z574),0,1))</f>
      </c>
      <c r="AE574">
        <f>IF($AC574&lt;&gt;1,"",IF(AND(INDEX($AG$2:$AG$1500,$Y574)=1,INDEX($AG$2:$AG$1500,$Z574)=1),1,""))</f>
      </c>
      <c r="AG574">
        <f>IF($A574="","",COUNTIFS($W$2:$W$2500,$A574,$AB$2:$AB$2500,"Yes")+COUNTIFS($X$2:$X$2500,$A574,$AA$2:$AA$2500,"Yes"))</f>
      </c>
      <c r="AH574" t="str">
        <f>IF(OR($P574&lt;&gt;"Yes",N($AG574)=0),"",IF(AND($AG574=1,COUNTIFS($W$2:$W$2500,$A574,$AE$2:$AE$2500,1)+COUNTIFS($X$2:$X$2500,$A574,$AE$2:$AE$2500,1)&gt;0),"","Yes"))</f>
      </c>
      <c r="AI574">
        <f>IF($AH574="Yes",$AG574,"")</f>
      </c>
      <c r="AJ574">
        <f>IF($AI574="","",$AI574+ROW()/1000000)</f>
      </c>
      <c r="AK574">
        <f>IF(OR($A574="",$P574="Yes",N($AG574)=0),"",$AG574+ROW()/1000000)</f>
      </c>
      <c r="AL574" t="str">
        <f>IF($A574="","",INDEX(games!$J:$J,ROW())&amp;"")</f>
      </c>
    </row>
    <row r="575">
      <c r="A575" t="str">
        <f>IF(TRIM(INDEX(games!$A:$A,ROW()))="","",TRIM(INDEX(games!$A:$A,ROW())))</f>
      </c>
      <c r="B575">
        <f>IF(OR($A575="",INDEX(games!$B:$B,ROW())=""),"",INDEX(games!$B:$B,ROW()))</f>
      </c>
      <c r="C575" t="str">
        <f>IF(OR($A575="",INDEX(games!$C:$C,ROW())=""),"",INDEX(games!$C:$C,ROW()))</f>
      </c>
      <c r="D575">
        <f>IF($A575="","",COUNTIF($W$2:$W$2500,$A575)+COUNTIF($X$2:$X$2500,$A575))</f>
      </c>
      <c r="E575">
        <f>IF($A575="","",IFERROR(MATCH($C575,$R$2:$R$5,0),0))</f>
      </c>
      <c r="F575">
        <f>IF($A575="","",MOD(ROW(),34))</f>
      </c>
      <c r="G575">
        <f>IF($A575="",NA(),IF($C575="Action",$B575,NA()))</f>
      </c>
      <c r="H575">
        <f>IF($A575="",NA(),IF($C575="Action",1+$F575*0.023,NA()))</f>
      </c>
      <c r="I575">
        <f>IF($A575="",NA(),IF($C575="Strategy",$B575,NA()))</f>
      </c>
      <c r="J575">
        <f>IF($A575="",NA(),IF($C575="Strategy",2+$F575*0.023,NA()))</f>
      </c>
      <c r="K575">
        <f>IF($A575="",NA(),IF($C575="Deckbuilder",$B575,NA()))</f>
      </c>
      <c r="L575">
        <f>IF($A575="",NA(),IF($C575="Deckbuilder",3+$F575*0.023,NA()))</f>
      </c>
      <c r="M575">
        <f>IF($A575="",NA(),IF($C575="Traditional",$B575,NA()))</f>
      </c>
      <c r="N575">
        <f>IF($A575="",NA(),IF($C575="Traditional",4+$F575*0.023,NA()))</f>
      </c>
      <c r="O575">
        <f>IF($A575="","",$D575+ROW()/1000000)</f>
      </c>
      <c r="P575" t="str">
        <f>IF(OR($A575="",INDEX(games!$H:$H,ROW())=""),"",INDEX(games!$H:$H,ROW()))</f>
      </c>
      <c r="Q575">
        <f>IF(OR($A575="",$P575&lt;&gt;"Yes"),"",$D575+ROW()/1000000)</f>
      </c>
      <c r="T575">
        <f>IF($Y575="","",INDEX($B$2:$B$1500,$Y575))</f>
      </c>
      <c r="U575">
        <f>IF($Z575="","",INDEX($B$2:$B$1500,$Z575))</f>
      </c>
      <c r="V575">
        <f>IF(OR($T575="",$U575=""),"",$U575-$T575)</f>
      </c>
      <c r="W575" t="str">
        <f>IF(TRIM(INDEX(connections!$A:$A,ROW()))="","",TRIM(INDEX(connections!$A:$A,ROW())))</f>
      </c>
      <c r="X575" t="str">
        <f>IF($W575="","",TRIM(INDEX(connections!$B:$B,ROW())))</f>
      </c>
      <c r="Y575">
        <f>IF($W575="","",IFERROR(MATCH($W575,$A$2:$A$1500,0),""))</f>
      </c>
      <c r="Z575">
        <f>IF($X575="","",IFERROR(MATCH($X575,$A$2:$A$1500,0),""))</f>
      </c>
      <c r="AA575" t="str">
        <f>IF($Y575="","",INDEX($P$2:$P$1500,$Y575))</f>
      </c>
      <c r="AB575" t="str">
        <f>IF($Z575="","",INDEX($P$2:$P$1500,$Z575))</f>
      </c>
      <c r="AC575">
        <f>IF(AND($AA575="Yes",$AB575="Yes"),1,"")</f>
      </c>
      <c r="AD575">
        <f>IF(OR($Y575="",$Z575=""),"",IF(INDEX($C$2:$C$1500,$Y575)=INDEX($C$2:$C$1500,$Z575),0,1))</f>
      </c>
      <c r="AE575">
        <f>IF($AC575&lt;&gt;1,"",IF(AND(INDEX($AG$2:$AG$1500,$Y575)=1,INDEX($AG$2:$AG$1500,$Z575)=1),1,""))</f>
      </c>
      <c r="AG575">
        <f>IF($A575="","",COUNTIFS($W$2:$W$2500,$A575,$AB$2:$AB$2500,"Yes")+COUNTIFS($X$2:$X$2500,$A575,$AA$2:$AA$2500,"Yes"))</f>
      </c>
      <c r="AH575" t="str">
        <f>IF(OR($P575&lt;&gt;"Yes",N($AG575)=0),"",IF(AND($AG575=1,COUNTIFS($W$2:$W$2500,$A575,$AE$2:$AE$2500,1)+COUNTIFS($X$2:$X$2500,$A575,$AE$2:$AE$2500,1)&gt;0),"","Yes"))</f>
      </c>
      <c r="AI575">
        <f>IF($AH575="Yes",$AG575,"")</f>
      </c>
      <c r="AJ575">
        <f>IF($AI575="","",$AI575+ROW()/1000000)</f>
      </c>
      <c r="AK575">
        <f>IF(OR($A575="",$P575="Yes",N($AG575)=0),"",$AG575+ROW()/1000000)</f>
      </c>
      <c r="AL575" t="str">
        <f>IF($A575="","",INDEX(games!$J:$J,ROW())&amp;"")</f>
      </c>
    </row>
    <row r="576">
      <c r="A576" t="str">
        <f>IF(TRIM(INDEX(games!$A:$A,ROW()))="","",TRIM(INDEX(games!$A:$A,ROW())))</f>
      </c>
      <c r="B576">
        <f>IF(OR($A576="",INDEX(games!$B:$B,ROW())=""),"",INDEX(games!$B:$B,ROW()))</f>
      </c>
      <c r="C576" t="str">
        <f>IF(OR($A576="",INDEX(games!$C:$C,ROW())=""),"",INDEX(games!$C:$C,ROW()))</f>
      </c>
      <c r="D576">
        <f>IF($A576="","",COUNTIF($W$2:$W$2500,$A576)+COUNTIF($X$2:$X$2500,$A576))</f>
      </c>
      <c r="E576">
        <f>IF($A576="","",IFERROR(MATCH($C576,$R$2:$R$5,0),0))</f>
      </c>
      <c r="F576">
        <f>IF($A576="","",MOD(ROW(),34))</f>
      </c>
      <c r="G576">
        <f>IF($A576="",NA(),IF($C576="Action",$B576,NA()))</f>
      </c>
      <c r="H576">
        <f>IF($A576="",NA(),IF($C576="Action",1+$F576*0.023,NA()))</f>
      </c>
      <c r="I576">
        <f>IF($A576="",NA(),IF($C576="Strategy",$B576,NA()))</f>
      </c>
      <c r="J576">
        <f>IF($A576="",NA(),IF($C576="Strategy",2+$F576*0.023,NA()))</f>
      </c>
      <c r="K576">
        <f>IF($A576="",NA(),IF($C576="Deckbuilder",$B576,NA()))</f>
      </c>
      <c r="L576">
        <f>IF($A576="",NA(),IF($C576="Deckbuilder",3+$F576*0.023,NA()))</f>
      </c>
      <c r="M576">
        <f>IF($A576="",NA(),IF($C576="Traditional",$B576,NA()))</f>
      </c>
      <c r="N576">
        <f>IF($A576="",NA(),IF($C576="Traditional",4+$F576*0.023,NA()))</f>
      </c>
      <c r="O576">
        <f>IF($A576="","",$D576+ROW()/1000000)</f>
      </c>
      <c r="P576" t="str">
        <f>IF(OR($A576="",INDEX(games!$H:$H,ROW())=""),"",INDEX(games!$H:$H,ROW()))</f>
      </c>
      <c r="Q576">
        <f>IF(OR($A576="",$P576&lt;&gt;"Yes"),"",$D576+ROW()/1000000)</f>
      </c>
      <c r="T576">
        <f>IF($Y576="","",INDEX($B$2:$B$1500,$Y576))</f>
      </c>
      <c r="U576">
        <f>IF($Z576="","",INDEX($B$2:$B$1500,$Z576))</f>
      </c>
      <c r="V576">
        <f>IF(OR($T576="",$U576=""),"",$U576-$T576)</f>
      </c>
      <c r="W576" t="str">
        <f>IF(TRIM(INDEX(connections!$A:$A,ROW()))="","",TRIM(INDEX(connections!$A:$A,ROW())))</f>
      </c>
      <c r="X576" t="str">
        <f>IF($W576="","",TRIM(INDEX(connections!$B:$B,ROW())))</f>
      </c>
      <c r="Y576">
        <f>IF($W576="","",IFERROR(MATCH($W576,$A$2:$A$1500,0),""))</f>
      </c>
      <c r="Z576">
        <f>IF($X576="","",IFERROR(MATCH($X576,$A$2:$A$1500,0),""))</f>
      </c>
      <c r="AA576" t="str">
        <f>IF($Y576="","",INDEX($P$2:$P$1500,$Y576))</f>
      </c>
      <c r="AB576" t="str">
        <f>IF($Z576="","",INDEX($P$2:$P$1500,$Z576))</f>
      </c>
      <c r="AC576">
        <f>IF(AND($AA576="Yes",$AB576="Yes"),1,"")</f>
      </c>
      <c r="AD576">
        <f>IF(OR($Y576="",$Z576=""),"",IF(INDEX($C$2:$C$1500,$Y576)=INDEX($C$2:$C$1500,$Z576),0,1))</f>
      </c>
      <c r="AE576">
        <f>IF($AC576&lt;&gt;1,"",IF(AND(INDEX($AG$2:$AG$1500,$Y576)=1,INDEX($AG$2:$AG$1500,$Z576)=1),1,""))</f>
      </c>
      <c r="AG576">
        <f>IF($A576="","",COUNTIFS($W$2:$W$2500,$A576,$AB$2:$AB$2500,"Yes")+COUNTIFS($X$2:$X$2500,$A576,$AA$2:$AA$2500,"Yes"))</f>
      </c>
      <c r="AH576" t="str">
        <f>IF(OR($P576&lt;&gt;"Yes",N($AG576)=0),"",IF(AND($AG576=1,COUNTIFS($W$2:$W$2500,$A576,$AE$2:$AE$2500,1)+COUNTIFS($X$2:$X$2500,$A576,$AE$2:$AE$2500,1)&gt;0),"","Yes"))</f>
      </c>
      <c r="AI576">
        <f>IF($AH576="Yes",$AG576,"")</f>
      </c>
      <c r="AJ576">
        <f>IF($AI576="","",$AI576+ROW()/1000000)</f>
      </c>
      <c r="AK576">
        <f>IF(OR($A576="",$P576="Yes",N($AG576)=0),"",$AG576+ROW()/1000000)</f>
      </c>
      <c r="AL576" t="str">
        <f>IF($A576="","",INDEX(games!$J:$J,ROW())&amp;"")</f>
      </c>
    </row>
    <row r="577">
      <c r="A577" t="str">
        <f>IF(TRIM(INDEX(games!$A:$A,ROW()))="","",TRIM(INDEX(games!$A:$A,ROW())))</f>
      </c>
      <c r="B577">
        <f>IF(OR($A577="",INDEX(games!$B:$B,ROW())=""),"",INDEX(games!$B:$B,ROW()))</f>
      </c>
      <c r="C577" t="str">
        <f>IF(OR($A577="",INDEX(games!$C:$C,ROW())=""),"",INDEX(games!$C:$C,ROW()))</f>
      </c>
      <c r="D577">
        <f>IF($A577="","",COUNTIF($W$2:$W$2500,$A577)+COUNTIF($X$2:$X$2500,$A577))</f>
      </c>
      <c r="E577">
        <f>IF($A577="","",IFERROR(MATCH($C577,$R$2:$R$5,0),0))</f>
      </c>
      <c r="F577">
        <f>IF($A577="","",MOD(ROW(),34))</f>
      </c>
      <c r="G577">
        <f>IF($A577="",NA(),IF($C577="Action",$B577,NA()))</f>
      </c>
      <c r="H577">
        <f>IF($A577="",NA(),IF($C577="Action",1+$F577*0.023,NA()))</f>
      </c>
      <c r="I577">
        <f>IF($A577="",NA(),IF($C577="Strategy",$B577,NA()))</f>
      </c>
      <c r="J577">
        <f>IF($A577="",NA(),IF($C577="Strategy",2+$F577*0.023,NA()))</f>
      </c>
      <c r="K577">
        <f>IF($A577="",NA(),IF($C577="Deckbuilder",$B577,NA()))</f>
      </c>
      <c r="L577">
        <f>IF($A577="",NA(),IF($C577="Deckbuilder",3+$F577*0.023,NA()))</f>
      </c>
      <c r="M577">
        <f>IF($A577="",NA(),IF($C577="Traditional",$B577,NA()))</f>
      </c>
      <c r="N577">
        <f>IF($A577="",NA(),IF($C577="Traditional",4+$F577*0.023,NA()))</f>
      </c>
      <c r="O577">
        <f>IF($A577="","",$D577+ROW()/1000000)</f>
      </c>
      <c r="P577" t="str">
        <f>IF(OR($A577="",INDEX(games!$H:$H,ROW())=""),"",INDEX(games!$H:$H,ROW()))</f>
      </c>
      <c r="Q577">
        <f>IF(OR($A577="",$P577&lt;&gt;"Yes"),"",$D577+ROW()/1000000)</f>
      </c>
      <c r="T577">
        <f>IF($Y577="","",INDEX($B$2:$B$1500,$Y577))</f>
      </c>
      <c r="U577">
        <f>IF($Z577="","",INDEX($B$2:$B$1500,$Z577))</f>
      </c>
      <c r="V577">
        <f>IF(OR($T577="",$U577=""),"",$U577-$T577)</f>
      </c>
      <c r="W577" t="str">
        <f>IF(TRIM(INDEX(connections!$A:$A,ROW()))="","",TRIM(INDEX(connections!$A:$A,ROW())))</f>
      </c>
      <c r="X577" t="str">
        <f>IF($W577="","",TRIM(INDEX(connections!$B:$B,ROW())))</f>
      </c>
      <c r="Y577">
        <f>IF($W577="","",IFERROR(MATCH($W577,$A$2:$A$1500,0),""))</f>
      </c>
      <c r="Z577">
        <f>IF($X577="","",IFERROR(MATCH($X577,$A$2:$A$1500,0),""))</f>
      </c>
      <c r="AA577" t="str">
        <f>IF($Y577="","",INDEX($P$2:$P$1500,$Y577))</f>
      </c>
      <c r="AB577" t="str">
        <f>IF($Z577="","",INDEX($P$2:$P$1500,$Z577))</f>
      </c>
      <c r="AC577">
        <f>IF(AND($AA577="Yes",$AB577="Yes"),1,"")</f>
      </c>
      <c r="AD577">
        <f>IF(OR($Y577="",$Z577=""),"",IF(INDEX($C$2:$C$1500,$Y577)=INDEX($C$2:$C$1500,$Z577),0,1))</f>
      </c>
      <c r="AE577">
        <f>IF($AC577&lt;&gt;1,"",IF(AND(INDEX($AG$2:$AG$1500,$Y577)=1,INDEX($AG$2:$AG$1500,$Z577)=1),1,""))</f>
      </c>
      <c r="AG577">
        <f>IF($A577="","",COUNTIFS($W$2:$W$2500,$A577,$AB$2:$AB$2500,"Yes")+COUNTIFS($X$2:$X$2500,$A577,$AA$2:$AA$2500,"Yes"))</f>
      </c>
      <c r="AH577" t="str">
        <f>IF(OR($P577&lt;&gt;"Yes",N($AG577)=0),"",IF(AND($AG577=1,COUNTIFS($W$2:$W$2500,$A577,$AE$2:$AE$2500,1)+COUNTIFS($X$2:$X$2500,$A577,$AE$2:$AE$2500,1)&gt;0),"","Yes"))</f>
      </c>
      <c r="AI577">
        <f>IF($AH577="Yes",$AG577,"")</f>
      </c>
      <c r="AJ577">
        <f>IF($AI577="","",$AI577+ROW()/1000000)</f>
      </c>
      <c r="AK577">
        <f>IF(OR($A577="",$P577="Yes",N($AG577)=0),"",$AG577+ROW()/1000000)</f>
      </c>
      <c r="AL577" t="str">
        <f>IF($A577="","",INDEX(games!$J:$J,ROW())&amp;"")</f>
      </c>
    </row>
    <row r="578">
      <c r="A578" t="str">
        <f>IF(TRIM(INDEX(games!$A:$A,ROW()))="","",TRIM(INDEX(games!$A:$A,ROW())))</f>
      </c>
      <c r="B578">
        <f>IF(OR($A578="",INDEX(games!$B:$B,ROW())=""),"",INDEX(games!$B:$B,ROW()))</f>
      </c>
      <c r="C578" t="str">
        <f>IF(OR($A578="",INDEX(games!$C:$C,ROW())=""),"",INDEX(games!$C:$C,ROW()))</f>
      </c>
      <c r="D578">
        <f>IF($A578="","",COUNTIF($W$2:$W$2500,$A578)+COUNTIF($X$2:$X$2500,$A578))</f>
      </c>
      <c r="E578">
        <f>IF($A578="","",IFERROR(MATCH($C578,$R$2:$R$5,0),0))</f>
      </c>
      <c r="F578">
        <f>IF($A578="","",MOD(ROW(),34))</f>
      </c>
      <c r="G578">
        <f>IF($A578="",NA(),IF($C578="Action",$B578,NA()))</f>
      </c>
      <c r="H578">
        <f>IF($A578="",NA(),IF($C578="Action",1+$F578*0.023,NA()))</f>
      </c>
      <c r="I578">
        <f>IF($A578="",NA(),IF($C578="Strategy",$B578,NA()))</f>
      </c>
      <c r="J578">
        <f>IF($A578="",NA(),IF($C578="Strategy",2+$F578*0.023,NA()))</f>
      </c>
      <c r="K578">
        <f>IF($A578="",NA(),IF($C578="Deckbuilder",$B578,NA()))</f>
      </c>
      <c r="L578">
        <f>IF($A578="",NA(),IF($C578="Deckbuilder",3+$F578*0.023,NA()))</f>
      </c>
      <c r="M578">
        <f>IF($A578="",NA(),IF($C578="Traditional",$B578,NA()))</f>
      </c>
      <c r="N578">
        <f>IF($A578="",NA(),IF($C578="Traditional",4+$F578*0.023,NA()))</f>
      </c>
      <c r="O578">
        <f>IF($A578="","",$D578+ROW()/1000000)</f>
      </c>
      <c r="P578" t="str">
        <f>IF(OR($A578="",INDEX(games!$H:$H,ROW())=""),"",INDEX(games!$H:$H,ROW()))</f>
      </c>
      <c r="Q578">
        <f>IF(OR($A578="",$P578&lt;&gt;"Yes"),"",$D578+ROW()/1000000)</f>
      </c>
      <c r="T578">
        <f>IF($Y578="","",INDEX($B$2:$B$1500,$Y578))</f>
      </c>
      <c r="U578">
        <f>IF($Z578="","",INDEX($B$2:$B$1500,$Z578))</f>
      </c>
      <c r="V578">
        <f>IF(OR($T578="",$U578=""),"",$U578-$T578)</f>
      </c>
      <c r="W578" t="str">
        <f>IF(TRIM(INDEX(connections!$A:$A,ROW()))="","",TRIM(INDEX(connections!$A:$A,ROW())))</f>
      </c>
      <c r="X578" t="str">
        <f>IF($W578="","",TRIM(INDEX(connections!$B:$B,ROW())))</f>
      </c>
      <c r="Y578">
        <f>IF($W578="","",IFERROR(MATCH($W578,$A$2:$A$1500,0),""))</f>
      </c>
      <c r="Z578">
        <f>IF($X578="","",IFERROR(MATCH($X578,$A$2:$A$1500,0),""))</f>
      </c>
      <c r="AA578" t="str">
        <f>IF($Y578="","",INDEX($P$2:$P$1500,$Y578))</f>
      </c>
      <c r="AB578" t="str">
        <f>IF($Z578="","",INDEX($P$2:$P$1500,$Z578))</f>
      </c>
      <c r="AC578">
        <f>IF(AND($AA578="Yes",$AB578="Yes"),1,"")</f>
      </c>
      <c r="AD578">
        <f>IF(OR($Y578="",$Z578=""),"",IF(INDEX($C$2:$C$1500,$Y578)=INDEX($C$2:$C$1500,$Z578),0,1))</f>
      </c>
      <c r="AE578">
        <f>IF($AC578&lt;&gt;1,"",IF(AND(INDEX($AG$2:$AG$1500,$Y578)=1,INDEX($AG$2:$AG$1500,$Z578)=1),1,""))</f>
      </c>
      <c r="AG578">
        <f>IF($A578="","",COUNTIFS($W$2:$W$2500,$A578,$AB$2:$AB$2500,"Yes")+COUNTIFS($X$2:$X$2500,$A578,$AA$2:$AA$2500,"Yes"))</f>
      </c>
      <c r="AH578" t="str">
        <f>IF(OR($P578&lt;&gt;"Yes",N($AG578)=0),"",IF(AND($AG578=1,COUNTIFS($W$2:$W$2500,$A578,$AE$2:$AE$2500,1)+COUNTIFS($X$2:$X$2500,$A578,$AE$2:$AE$2500,1)&gt;0),"","Yes"))</f>
      </c>
      <c r="AI578">
        <f>IF($AH578="Yes",$AG578,"")</f>
      </c>
      <c r="AJ578">
        <f>IF($AI578="","",$AI578+ROW()/1000000)</f>
      </c>
      <c r="AK578">
        <f>IF(OR($A578="",$P578="Yes",N($AG578)=0),"",$AG578+ROW()/1000000)</f>
      </c>
      <c r="AL578" t="str">
        <f>IF($A578="","",INDEX(games!$J:$J,ROW())&amp;"")</f>
      </c>
    </row>
    <row r="579">
      <c r="A579" t="str">
        <f>IF(TRIM(INDEX(games!$A:$A,ROW()))="","",TRIM(INDEX(games!$A:$A,ROW())))</f>
      </c>
      <c r="B579">
        <f>IF(OR($A579="",INDEX(games!$B:$B,ROW())=""),"",INDEX(games!$B:$B,ROW()))</f>
      </c>
      <c r="C579" t="str">
        <f>IF(OR($A579="",INDEX(games!$C:$C,ROW())=""),"",INDEX(games!$C:$C,ROW()))</f>
      </c>
      <c r="D579">
        <f>IF($A579="","",COUNTIF($W$2:$W$2500,$A579)+COUNTIF($X$2:$X$2500,$A579))</f>
      </c>
      <c r="E579">
        <f>IF($A579="","",IFERROR(MATCH($C579,$R$2:$R$5,0),0))</f>
      </c>
      <c r="F579">
        <f>IF($A579="","",MOD(ROW(),34))</f>
      </c>
      <c r="G579">
        <f>IF($A579="",NA(),IF($C579="Action",$B579,NA()))</f>
      </c>
      <c r="H579">
        <f>IF($A579="",NA(),IF($C579="Action",1+$F579*0.023,NA()))</f>
      </c>
      <c r="I579">
        <f>IF($A579="",NA(),IF($C579="Strategy",$B579,NA()))</f>
      </c>
      <c r="J579">
        <f>IF($A579="",NA(),IF($C579="Strategy",2+$F579*0.023,NA()))</f>
      </c>
      <c r="K579">
        <f>IF($A579="",NA(),IF($C579="Deckbuilder",$B579,NA()))</f>
      </c>
      <c r="L579">
        <f>IF($A579="",NA(),IF($C579="Deckbuilder",3+$F579*0.023,NA()))</f>
      </c>
      <c r="M579">
        <f>IF($A579="",NA(),IF($C579="Traditional",$B579,NA()))</f>
      </c>
      <c r="N579">
        <f>IF($A579="",NA(),IF($C579="Traditional",4+$F579*0.023,NA()))</f>
      </c>
      <c r="O579">
        <f>IF($A579="","",$D579+ROW()/1000000)</f>
      </c>
      <c r="P579" t="str">
        <f>IF(OR($A579="",INDEX(games!$H:$H,ROW())=""),"",INDEX(games!$H:$H,ROW()))</f>
      </c>
      <c r="Q579">
        <f>IF(OR($A579="",$P579&lt;&gt;"Yes"),"",$D579+ROW()/1000000)</f>
      </c>
      <c r="T579">
        <f>IF($Y579="","",INDEX($B$2:$B$1500,$Y579))</f>
      </c>
      <c r="U579">
        <f>IF($Z579="","",INDEX($B$2:$B$1500,$Z579))</f>
      </c>
      <c r="V579">
        <f>IF(OR($T579="",$U579=""),"",$U579-$T579)</f>
      </c>
      <c r="W579" t="str">
        <f>IF(TRIM(INDEX(connections!$A:$A,ROW()))="","",TRIM(INDEX(connections!$A:$A,ROW())))</f>
      </c>
      <c r="X579" t="str">
        <f>IF($W579="","",TRIM(INDEX(connections!$B:$B,ROW())))</f>
      </c>
      <c r="Y579">
        <f>IF($W579="","",IFERROR(MATCH($W579,$A$2:$A$1500,0),""))</f>
      </c>
      <c r="Z579">
        <f>IF($X579="","",IFERROR(MATCH($X579,$A$2:$A$1500,0),""))</f>
      </c>
      <c r="AA579" t="str">
        <f>IF($Y579="","",INDEX($P$2:$P$1500,$Y579))</f>
      </c>
      <c r="AB579" t="str">
        <f>IF($Z579="","",INDEX($P$2:$P$1500,$Z579))</f>
      </c>
      <c r="AC579">
        <f>IF(AND($AA579="Yes",$AB579="Yes"),1,"")</f>
      </c>
      <c r="AD579">
        <f>IF(OR($Y579="",$Z579=""),"",IF(INDEX($C$2:$C$1500,$Y579)=INDEX($C$2:$C$1500,$Z579),0,1))</f>
      </c>
      <c r="AE579">
        <f>IF($AC579&lt;&gt;1,"",IF(AND(INDEX($AG$2:$AG$1500,$Y579)=1,INDEX($AG$2:$AG$1500,$Z579)=1),1,""))</f>
      </c>
      <c r="AG579">
        <f>IF($A579="","",COUNTIFS($W$2:$W$2500,$A579,$AB$2:$AB$2500,"Yes")+COUNTIFS($X$2:$X$2500,$A579,$AA$2:$AA$2500,"Yes"))</f>
      </c>
      <c r="AH579" t="str">
        <f>IF(OR($P579&lt;&gt;"Yes",N($AG579)=0),"",IF(AND($AG579=1,COUNTIFS($W$2:$W$2500,$A579,$AE$2:$AE$2500,1)+COUNTIFS($X$2:$X$2500,$A579,$AE$2:$AE$2500,1)&gt;0),"","Yes"))</f>
      </c>
      <c r="AI579">
        <f>IF($AH579="Yes",$AG579,"")</f>
      </c>
      <c r="AJ579">
        <f>IF($AI579="","",$AI579+ROW()/1000000)</f>
      </c>
      <c r="AK579">
        <f>IF(OR($A579="",$P579="Yes",N($AG579)=0),"",$AG579+ROW()/1000000)</f>
      </c>
      <c r="AL579" t="str">
        <f>IF($A579="","",INDEX(games!$J:$J,ROW())&amp;"")</f>
      </c>
    </row>
    <row r="580">
      <c r="A580" t="str">
        <f>IF(TRIM(INDEX(games!$A:$A,ROW()))="","",TRIM(INDEX(games!$A:$A,ROW())))</f>
      </c>
      <c r="B580">
        <f>IF(OR($A580="",INDEX(games!$B:$B,ROW())=""),"",INDEX(games!$B:$B,ROW()))</f>
      </c>
      <c r="C580" t="str">
        <f>IF(OR($A580="",INDEX(games!$C:$C,ROW())=""),"",INDEX(games!$C:$C,ROW()))</f>
      </c>
      <c r="D580">
        <f>IF($A580="","",COUNTIF($W$2:$W$2500,$A580)+COUNTIF($X$2:$X$2500,$A580))</f>
      </c>
      <c r="E580">
        <f>IF($A580="","",IFERROR(MATCH($C580,$R$2:$R$5,0),0))</f>
      </c>
      <c r="F580">
        <f>IF($A580="","",MOD(ROW(),34))</f>
      </c>
      <c r="G580">
        <f>IF($A580="",NA(),IF($C580="Action",$B580,NA()))</f>
      </c>
      <c r="H580">
        <f>IF($A580="",NA(),IF($C580="Action",1+$F580*0.023,NA()))</f>
      </c>
      <c r="I580">
        <f>IF($A580="",NA(),IF($C580="Strategy",$B580,NA()))</f>
      </c>
      <c r="J580">
        <f>IF($A580="",NA(),IF($C580="Strategy",2+$F580*0.023,NA()))</f>
      </c>
      <c r="K580">
        <f>IF($A580="",NA(),IF($C580="Deckbuilder",$B580,NA()))</f>
      </c>
      <c r="L580">
        <f>IF($A580="",NA(),IF($C580="Deckbuilder",3+$F580*0.023,NA()))</f>
      </c>
      <c r="M580">
        <f>IF($A580="",NA(),IF($C580="Traditional",$B580,NA()))</f>
      </c>
      <c r="N580">
        <f>IF($A580="",NA(),IF($C580="Traditional",4+$F580*0.023,NA()))</f>
      </c>
      <c r="O580">
        <f>IF($A580="","",$D580+ROW()/1000000)</f>
      </c>
      <c r="P580" t="str">
        <f>IF(OR($A580="",INDEX(games!$H:$H,ROW())=""),"",INDEX(games!$H:$H,ROW()))</f>
      </c>
      <c r="Q580">
        <f>IF(OR($A580="",$P580&lt;&gt;"Yes"),"",$D580+ROW()/1000000)</f>
      </c>
      <c r="T580">
        <f>IF($Y580="","",INDEX($B$2:$B$1500,$Y580))</f>
      </c>
      <c r="U580">
        <f>IF($Z580="","",INDEX($B$2:$B$1500,$Z580))</f>
      </c>
      <c r="V580">
        <f>IF(OR($T580="",$U580=""),"",$U580-$T580)</f>
      </c>
      <c r="W580" t="str">
        <f>IF(TRIM(INDEX(connections!$A:$A,ROW()))="","",TRIM(INDEX(connections!$A:$A,ROW())))</f>
      </c>
      <c r="X580" t="str">
        <f>IF($W580="","",TRIM(INDEX(connections!$B:$B,ROW())))</f>
      </c>
      <c r="Y580">
        <f>IF($W580="","",IFERROR(MATCH($W580,$A$2:$A$1500,0),""))</f>
      </c>
      <c r="Z580">
        <f>IF($X580="","",IFERROR(MATCH($X580,$A$2:$A$1500,0),""))</f>
      </c>
      <c r="AA580" t="str">
        <f>IF($Y580="","",INDEX($P$2:$P$1500,$Y580))</f>
      </c>
      <c r="AB580" t="str">
        <f>IF($Z580="","",INDEX($P$2:$P$1500,$Z580))</f>
      </c>
      <c r="AC580">
        <f>IF(AND($AA580="Yes",$AB580="Yes"),1,"")</f>
      </c>
      <c r="AD580">
        <f>IF(OR($Y580="",$Z580=""),"",IF(INDEX($C$2:$C$1500,$Y580)=INDEX($C$2:$C$1500,$Z580),0,1))</f>
      </c>
      <c r="AE580">
        <f>IF($AC580&lt;&gt;1,"",IF(AND(INDEX($AG$2:$AG$1500,$Y580)=1,INDEX($AG$2:$AG$1500,$Z580)=1),1,""))</f>
      </c>
      <c r="AG580">
        <f>IF($A580="","",COUNTIFS($W$2:$W$2500,$A580,$AB$2:$AB$2500,"Yes")+COUNTIFS($X$2:$X$2500,$A580,$AA$2:$AA$2500,"Yes"))</f>
      </c>
      <c r="AH580" t="str">
        <f>IF(OR($P580&lt;&gt;"Yes",N($AG580)=0),"",IF(AND($AG580=1,COUNTIFS($W$2:$W$2500,$A580,$AE$2:$AE$2500,1)+COUNTIFS($X$2:$X$2500,$A580,$AE$2:$AE$2500,1)&gt;0),"","Yes"))</f>
      </c>
      <c r="AI580">
        <f>IF($AH580="Yes",$AG580,"")</f>
      </c>
      <c r="AJ580">
        <f>IF($AI580="","",$AI580+ROW()/1000000)</f>
      </c>
      <c r="AK580">
        <f>IF(OR($A580="",$P580="Yes",N($AG580)=0),"",$AG580+ROW()/1000000)</f>
      </c>
      <c r="AL580" t="str">
        <f>IF($A580="","",INDEX(games!$J:$J,ROW())&amp;"")</f>
      </c>
    </row>
    <row r="581">
      <c r="A581" t="str">
        <f>IF(TRIM(INDEX(games!$A:$A,ROW()))="","",TRIM(INDEX(games!$A:$A,ROW())))</f>
      </c>
      <c r="B581">
        <f>IF(OR($A581="",INDEX(games!$B:$B,ROW())=""),"",INDEX(games!$B:$B,ROW()))</f>
      </c>
      <c r="C581" t="str">
        <f>IF(OR($A581="",INDEX(games!$C:$C,ROW())=""),"",INDEX(games!$C:$C,ROW()))</f>
      </c>
      <c r="D581">
        <f>IF($A581="","",COUNTIF($W$2:$W$2500,$A581)+COUNTIF($X$2:$X$2500,$A581))</f>
      </c>
      <c r="E581">
        <f>IF($A581="","",IFERROR(MATCH($C581,$R$2:$R$5,0),0))</f>
      </c>
      <c r="F581">
        <f>IF($A581="","",MOD(ROW(),34))</f>
      </c>
      <c r="G581">
        <f>IF($A581="",NA(),IF($C581="Action",$B581,NA()))</f>
      </c>
      <c r="H581">
        <f>IF($A581="",NA(),IF($C581="Action",1+$F581*0.023,NA()))</f>
      </c>
      <c r="I581">
        <f>IF($A581="",NA(),IF($C581="Strategy",$B581,NA()))</f>
      </c>
      <c r="J581">
        <f>IF($A581="",NA(),IF($C581="Strategy",2+$F581*0.023,NA()))</f>
      </c>
      <c r="K581">
        <f>IF($A581="",NA(),IF($C581="Deckbuilder",$B581,NA()))</f>
      </c>
      <c r="L581">
        <f>IF($A581="",NA(),IF($C581="Deckbuilder",3+$F581*0.023,NA()))</f>
      </c>
      <c r="M581">
        <f>IF($A581="",NA(),IF($C581="Traditional",$B581,NA()))</f>
      </c>
      <c r="N581">
        <f>IF($A581="",NA(),IF($C581="Traditional",4+$F581*0.023,NA()))</f>
      </c>
      <c r="O581">
        <f>IF($A581="","",$D581+ROW()/1000000)</f>
      </c>
      <c r="P581" t="str">
        <f>IF(OR($A581="",INDEX(games!$H:$H,ROW())=""),"",INDEX(games!$H:$H,ROW()))</f>
      </c>
      <c r="Q581">
        <f>IF(OR($A581="",$P581&lt;&gt;"Yes"),"",$D581+ROW()/1000000)</f>
      </c>
      <c r="T581">
        <f>IF($Y581="","",INDEX($B$2:$B$1500,$Y581))</f>
      </c>
      <c r="U581">
        <f>IF($Z581="","",INDEX($B$2:$B$1500,$Z581))</f>
      </c>
      <c r="V581">
        <f>IF(OR($T581="",$U581=""),"",$U581-$T581)</f>
      </c>
      <c r="W581" t="str">
        <f>IF(TRIM(INDEX(connections!$A:$A,ROW()))="","",TRIM(INDEX(connections!$A:$A,ROW())))</f>
      </c>
      <c r="X581" t="str">
        <f>IF($W581="","",TRIM(INDEX(connections!$B:$B,ROW())))</f>
      </c>
      <c r="Y581">
        <f>IF($W581="","",IFERROR(MATCH($W581,$A$2:$A$1500,0),""))</f>
      </c>
      <c r="Z581">
        <f>IF($X581="","",IFERROR(MATCH($X581,$A$2:$A$1500,0),""))</f>
      </c>
      <c r="AA581" t="str">
        <f>IF($Y581="","",INDEX($P$2:$P$1500,$Y581))</f>
      </c>
      <c r="AB581" t="str">
        <f>IF($Z581="","",INDEX($P$2:$P$1500,$Z581))</f>
      </c>
      <c r="AC581">
        <f>IF(AND($AA581="Yes",$AB581="Yes"),1,"")</f>
      </c>
      <c r="AD581">
        <f>IF(OR($Y581="",$Z581=""),"",IF(INDEX($C$2:$C$1500,$Y581)=INDEX($C$2:$C$1500,$Z581),0,1))</f>
      </c>
      <c r="AE581">
        <f>IF($AC581&lt;&gt;1,"",IF(AND(INDEX($AG$2:$AG$1500,$Y581)=1,INDEX($AG$2:$AG$1500,$Z581)=1),1,""))</f>
      </c>
      <c r="AG581">
        <f>IF($A581="","",COUNTIFS($W$2:$W$2500,$A581,$AB$2:$AB$2500,"Yes")+COUNTIFS($X$2:$X$2500,$A581,$AA$2:$AA$2500,"Yes"))</f>
      </c>
      <c r="AH581" t="str">
        <f>IF(OR($P581&lt;&gt;"Yes",N($AG581)=0),"",IF(AND($AG581=1,COUNTIFS($W$2:$W$2500,$A581,$AE$2:$AE$2500,1)+COUNTIFS($X$2:$X$2500,$A581,$AE$2:$AE$2500,1)&gt;0),"","Yes"))</f>
      </c>
      <c r="AI581">
        <f>IF($AH581="Yes",$AG581,"")</f>
      </c>
      <c r="AJ581">
        <f>IF($AI581="","",$AI581+ROW()/1000000)</f>
      </c>
      <c r="AK581">
        <f>IF(OR($A581="",$P581="Yes",N($AG581)=0),"",$AG581+ROW()/1000000)</f>
      </c>
      <c r="AL581" t="str">
        <f>IF($A581="","",INDEX(games!$J:$J,ROW())&amp;"")</f>
      </c>
    </row>
    <row r="582">
      <c r="A582" t="str">
        <f>IF(TRIM(INDEX(games!$A:$A,ROW()))="","",TRIM(INDEX(games!$A:$A,ROW())))</f>
      </c>
      <c r="B582">
        <f>IF(OR($A582="",INDEX(games!$B:$B,ROW())=""),"",INDEX(games!$B:$B,ROW()))</f>
      </c>
      <c r="C582" t="str">
        <f>IF(OR($A582="",INDEX(games!$C:$C,ROW())=""),"",INDEX(games!$C:$C,ROW()))</f>
      </c>
      <c r="D582">
        <f>IF($A582="","",COUNTIF($W$2:$W$2500,$A582)+COUNTIF($X$2:$X$2500,$A582))</f>
      </c>
      <c r="E582">
        <f>IF($A582="","",IFERROR(MATCH($C582,$R$2:$R$5,0),0))</f>
      </c>
      <c r="F582">
        <f>IF($A582="","",MOD(ROW(),34))</f>
      </c>
      <c r="G582">
        <f>IF($A582="",NA(),IF($C582="Action",$B582,NA()))</f>
      </c>
      <c r="H582">
        <f>IF($A582="",NA(),IF($C582="Action",1+$F582*0.023,NA()))</f>
      </c>
      <c r="I582">
        <f>IF($A582="",NA(),IF($C582="Strategy",$B582,NA()))</f>
      </c>
      <c r="J582">
        <f>IF($A582="",NA(),IF($C582="Strategy",2+$F582*0.023,NA()))</f>
      </c>
      <c r="K582">
        <f>IF($A582="",NA(),IF($C582="Deckbuilder",$B582,NA()))</f>
      </c>
      <c r="L582">
        <f>IF($A582="",NA(),IF($C582="Deckbuilder",3+$F582*0.023,NA()))</f>
      </c>
      <c r="M582">
        <f>IF($A582="",NA(),IF($C582="Traditional",$B582,NA()))</f>
      </c>
      <c r="N582">
        <f>IF($A582="",NA(),IF($C582="Traditional",4+$F582*0.023,NA()))</f>
      </c>
      <c r="O582">
        <f>IF($A582="","",$D582+ROW()/1000000)</f>
      </c>
      <c r="P582" t="str">
        <f>IF(OR($A582="",INDEX(games!$H:$H,ROW())=""),"",INDEX(games!$H:$H,ROW()))</f>
      </c>
      <c r="Q582">
        <f>IF(OR($A582="",$P582&lt;&gt;"Yes"),"",$D582+ROW()/1000000)</f>
      </c>
      <c r="T582">
        <f>IF($Y582="","",INDEX($B$2:$B$1500,$Y582))</f>
      </c>
      <c r="U582">
        <f>IF($Z582="","",INDEX($B$2:$B$1500,$Z582))</f>
      </c>
      <c r="V582">
        <f>IF(OR($T582="",$U582=""),"",$U582-$T582)</f>
      </c>
      <c r="W582" t="str">
        <f>IF(TRIM(INDEX(connections!$A:$A,ROW()))="","",TRIM(INDEX(connections!$A:$A,ROW())))</f>
      </c>
      <c r="X582" t="str">
        <f>IF($W582="","",TRIM(INDEX(connections!$B:$B,ROW())))</f>
      </c>
      <c r="Y582">
        <f>IF($W582="","",IFERROR(MATCH($W582,$A$2:$A$1500,0),""))</f>
      </c>
      <c r="Z582">
        <f>IF($X582="","",IFERROR(MATCH($X582,$A$2:$A$1500,0),""))</f>
      </c>
      <c r="AA582" t="str">
        <f>IF($Y582="","",INDEX($P$2:$P$1500,$Y582))</f>
      </c>
      <c r="AB582" t="str">
        <f>IF($Z582="","",INDEX($P$2:$P$1500,$Z582))</f>
      </c>
      <c r="AC582">
        <f>IF(AND($AA582="Yes",$AB582="Yes"),1,"")</f>
      </c>
      <c r="AD582">
        <f>IF(OR($Y582="",$Z582=""),"",IF(INDEX($C$2:$C$1500,$Y582)=INDEX($C$2:$C$1500,$Z582),0,1))</f>
      </c>
      <c r="AE582">
        <f>IF($AC582&lt;&gt;1,"",IF(AND(INDEX($AG$2:$AG$1500,$Y582)=1,INDEX($AG$2:$AG$1500,$Z582)=1),1,""))</f>
      </c>
      <c r="AG582">
        <f>IF($A582="","",COUNTIFS($W$2:$W$2500,$A582,$AB$2:$AB$2500,"Yes")+COUNTIFS($X$2:$X$2500,$A582,$AA$2:$AA$2500,"Yes"))</f>
      </c>
      <c r="AH582" t="str">
        <f>IF(OR($P582&lt;&gt;"Yes",N($AG582)=0),"",IF(AND($AG582=1,COUNTIFS($W$2:$W$2500,$A582,$AE$2:$AE$2500,1)+COUNTIFS($X$2:$X$2500,$A582,$AE$2:$AE$2500,1)&gt;0),"","Yes"))</f>
      </c>
      <c r="AI582">
        <f>IF($AH582="Yes",$AG582,"")</f>
      </c>
      <c r="AJ582">
        <f>IF($AI582="","",$AI582+ROW()/1000000)</f>
      </c>
      <c r="AK582">
        <f>IF(OR($A582="",$P582="Yes",N($AG582)=0),"",$AG582+ROW()/1000000)</f>
      </c>
      <c r="AL582" t="str">
        <f>IF($A582="","",INDEX(games!$J:$J,ROW())&amp;"")</f>
      </c>
    </row>
    <row r="583">
      <c r="A583" t="str">
        <f>IF(TRIM(INDEX(games!$A:$A,ROW()))="","",TRIM(INDEX(games!$A:$A,ROW())))</f>
      </c>
      <c r="B583">
        <f>IF(OR($A583="",INDEX(games!$B:$B,ROW())=""),"",INDEX(games!$B:$B,ROW()))</f>
      </c>
      <c r="C583" t="str">
        <f>IF(OR($A583="",INDEX(games!$C:$C,ROW())=""),"",INDEX(games!$C:$C,ROW()))</f>
      </c>
      <c r="D583">
        <f>IF($A583="","",COUNTIF($W$2:$W$2500,$A583)+COUNTIF($X$2:$X$2500,$A583))</f>
      </c>
      <c r="E583">
        <f>IF($A583="","",IFERROR(MATCH($C583,$R$2:$R$5,0),0))</f>
      </c>
      <c r="F583">
        <f>IF($A583="","",MOD(ROW(),34))</f>
      </c>
      <c r="G583">
        <f>IF($A583="",NA(),IF($C583="Action",$B583,NA()))</f>
      </c>
      <c r="H583">
        <f>IF($A583="",NA(),IF($C583="Action",1+$F583*0.023,NA()))</f>
      </c>
      <c r="I583">
        <f>IF($A583="",NA(),IF($C583="Strategy",$B583,NA()))</f>
      </c>
      <c r="J583">
        <f>IF($A583="",NA(),IF($C583="Strategy",2+$F583*0.023,NA()))</f>
      </c>
      <c r="K583">
        <f>IF($A583="",NA(),IF($C583="Deckbuilder",$B583,NA()))</f>
      </c>
      <c r="L583">
        <f>IF($A583="",NA(),IF($C583="Deckbuilder",3+$F583*0.023,NA()))</f>
      </c>
      <c r="M583">
        <f>IF($A583="",NA(),IF($C583="Traditional",$B583,NA()))</f>
      </c>
      <c r="N583">
        <f>IF($A583="",NA(),IF($C583="Traditional",4+$F583*0.023,NA()))</f>
      </c>
      <c r="O583">
        <f>IF($A583="","",$D583+ROW()/1000000)</f>
      </c>
      <c r="P583" t="str">
        <f>IF(OR($A583="",INDEX(games!$H:$H,ROW())=""),"",INDEX(games!$H:$H,ROW()))</f>
      </c>
      <c r="Q583">
        <f>IF(OR($A583="",$P583&lt;&gt;"Yes"),"",$D583+ROW()/1000000)</f>
      </c>
      <c r="T583">
        <f>IF($Y583="","",INDEX($B$2:$B$1500,$Y583))</f>
      </c>
      <c r="U583">
        <f>IF($Z583="","",INDEX($B$2:$B$1500,$Z583))</f>
      </c>
      <c r="V583">
        <f>IF(OR($T583="",$U583=""),"",$U583-$T583)</f>
      </c>
      <c r="W583" t="str">
        <f>IF(TRIM(INDEX(connections!$A:$A,ROW()))="","",TRIM(INDEX(connections!$A:$A,ROW())))</f>
      </c>
      <c r="X583" t="str">
        <f>IF($W583="","",TRIM(INDEX(connections!$B:$B,ROW())))</f>
      </c>
      <c r="Y583">
        <f>IF($W583="","",IFERROR(MATCH($W583,$A$2:$A$1500,0),""))</f>
      </c>
      <c r="Z583">
        <f>IF($X583="","",IFERROR(MATCH($X583,$A$2:$A$1500,0),""))</f>
      </c>
      <c r="AA583" t="str">
        <f>IF($Y583="","",INDEX($P$2:$P$1500,$Y583))</f>
      </c>
      <c r="AB583" t="str">
        <f>IF($Z583="","",INDEX($P$2:$P$1500,$Z583))</f>
      </c>
      <c r="AC583">
        <f>IF(AND($AA583="Yes",$AB583="Yes"),1,"")</f>
      </c>
      <c r="AD583">
        <f>IF(OR($Y583="",$Z583=""),"",IF(INDEX($C$2:$C$1500,$Y583)=INDEX($C$2:$C$1500,$Z583),0,1))</f>
      </c>
      <c r="AE583">
        <f>IF($AC583&lt;&gt;1,"",IF(AND(INDEX($AG$2:$AG$1500,$Y583)=1,INDEX($AG$2:$AG$1500,$Z583)=1),1,""))</f>
      </c>
      <c r="AG583">
        <f>IF($A583="","",COUNTIFS($W$2:$W$2500,$A583,$AB$2:$AB$2500,"Yes")+COUNTIFS($X$2:$X$2500,$A583,$AA$2:$AA$2500,"Yes"))</f>
      </c>
      <c r="AH583" t="str">
        <f>IF(OR($P583&lt;&gt;"Yes",N($AG583)=0),"",IF(AND($AG583=1,COUNTIFS($W$2:$W$2500,$A583,$AE$2:$AE$2500,1)+COUNTIFS($X$2:$X$2500,$A583,$AE$2:$AE$2500,1)&gt;0),"","Yes"))</f>
      </c>
      <c r="AI583">
        <f>IF($AH583="Yes",$AG583,"")</f>
      </c>
      <c r="AJ583">
        <f>IF($AI583="","",$AI583+ROW()/1000000)</f>
      </c>
      <c r="AK583">
        <f>IF(OR($A583="",$P583="Yes",N($AG583)=0),"",$AG583+ROW()/1000000)</f>
      </c>
      <c r="AL583" t="str">
        <f>IF($A583="","",INDEX(games!$J:$J,ROW())&amp;"")</f>
      </c>
    </row>
    <row r="584">
      <c r="A584" t="str">
        <f>IF(TRIM(INDEX(games!$A:$A,ROW()))="","",TRIM(INDEX(games!$A:$A,ROW())))</f>
      </c>
      <c r="B584">
        <f>IF(OR($A584="",INDEX(games!$B:$B,ROW())=""),"",INDEX(games!$B:$B,ROW()))</f>
      </c>
      <c r="C584" t="str">
        <f>IF(OR($A584="",INDEX(games!$C:$C,ROW())=""),"",INDEX(games!$C:$C,ROW()))</f>
      </c>
      <c r="D584">
        <f>IF($A584="","",COUNTIF($W$2:$W$2500,$A584)+COUNTIF($X$2:$X$2500,$A584))</f>
      </c>
      <c r="E584">
        <f>IF($A584="","",IFERROR(MATCH($C584,$R$2:$R$5,0),0))</f>
      </c>
      <c r="F584">
        <f>IF($A584="","",MOD(ROW(),34))</f>
      </c>
      <c r="G584">
        <f>IF($A584="",NA(),IF($C584="Action",$B584,NA()))</f>
      </c>
      <c r="H584">
        <f>IF($A584="",NA(),IF($C584="Action",1+$F584*0.023,NA()))</f>
      </c>
      <c r="I584">
        <f>IF($A584="",NA(),IF($C584="Strategy",$B584,NA()))</f>
      </c>
      <c r="J584">
        <f>IF($A584="",NA(),IF($C584="Strategy",2+$F584*0.023,NA()))</f>
      </c>
      <c r="K584">
        <f>IF($A584="",NA(),IF($C584="Deckbuilder",$B584,NA()))</f>
      </c>
      <c r="L584">
        <f>IF($A584="",NA(),IF($C584="Deckbuilder",3+$F584*0.023,NA()))</f>
      </c>
      <c r="M584">
        <f>IF($A584="",NA(),IF($C584="Traditional",$B584,NA()))</f>
      </c>
      <c r="N584">
        <f>IF($A584="",NA(),IF($C584="Traditional",4+$F584*0.023,NA()))</f>
      </c>
      <c r="O584">
        <f>IF($A584="","",$D584+ROW()/1000000)</f>
      </c>
      <c r="P584" t="str">
        <f>IF(OR($A584="",INDEX(games!$H:$H,ROW())=""),"",INDEX(games!$H:$H,ROW()))</f>
      </c>
      <c r="Q584">
        <f>IF(OR($A584="",$P584&lt;&gt;"Yes"),"",$D584+ROW()/1000000)</f>
      </c>
      <c r="T584">
        <f>IF($Y584="","",INDEX($B$2:$B$1500,$Y584))</f>
      </c>
      <c r="U584">
        <f>IF($Z584="","",INDEX($B$2:$B$1500,$Z584))</f>
      </c>
      <c r="V584">
        <f>IF(OR($T584="",$U584=""),"",$U584-$T584)</f>
      </c>
      <c r="W584" t="str">
        <f>IF(TRIM(INDEX(connections!$A:$A,ROW()))="","",TRIM(INDEX(connections!$A:$A,ROW())))</f>
      </c>
      <c r="X584" t="str">
        <f>IF($W584="","",TRIM(INDEX(connections!$B:$B,ROW())))</f>
      </c>
      <c r="Y584">
        <f>IF($W584="","",IFERROR(MATCH($W584,$A$2:$A$1500,0),""))</f>
      </c>
      <c r="Z584">
        <f>IF($X584="","",IFERROR(MATCH($X584,$A$2:$A$1500,0),""))</f>
      </c>
      <c r="AA584" t="str">
        <f>IF($Y584="","",INDEX($P$2:$P$1500,$Y584))</f>
      </c>
      <c r="AB584" t="str">
        <f>IF($Z584="","",INDEX($P$2:$P$1500,$Z584))</f>
      </c>
      <c r="AC584">
        <f>IF(AND($AA584="Yes",$AB584="Yes"),1,"")</f>
      </c>
      <c r="AD584">
        <f>IF(OR($Y584="",$Z584=""),"",IF(INDEX($C$2:$C$1500,$Y584)=INDEX($C$2:$C$1500,$Z584),0,1))</f>
      </c>
      <c r="AE584">
        <f>IF($AC584&lt;&gt;1,"",IF(AND(INDEX($AG$2:$AG$1500,$Y584)=1,INDEX($AG$2:$AG$1500,$Z584)=1),1,""))</f>
      </c>
      <c r="AG584">
        <f>IF($A584="","",COUNTIFS($W$2:$W$2500,$A584,$AB$2:$AB$2500,"Yes")+COUNTIFS($X$2:$X$2500,$A584,$AA$2:$AA$2500,"Yes"))</f>
      </c>
      <c r="AH584" t="str">
        <f>IF(OR($P584&lt;&gt;"Yes",N($AG584)=0),"",IF(AND($AG584=1,COUNTIFS($W$2:$W$2500,$A584,$AE$2:$AE$2500,1)+COUNTIFS($X$2:$X$2500,$A584,$AE$2:$AE$2500,1)&gt;0),"","Yes"))</f>
      </c>
      <c r="AI584">
        <f>IF($AH584="Yes",$AG584,"")</f>
      </c>
      <c r="AJ584">
        <f>IF($AI584="","",$AI584+ROW()/1000000)</f>
      </c>
      <c r="AK584">
        <f>IF(OR($A584="",$P584="Yes",N($AG584)=0),"",$AG584+ROW()/1000000)</f>
      </c>
      <c r="AL584" t="str">
        <f>IF($A584="","",INDEX(games!$J:$J,ROW())&amp;"")</f>
      </c>
    </row>
    <row r="585">
      <c r="A585" t="str">
        <f>IF(TRIM(INDEX(games!$A:$A,ROW()))="","",TRIM(INDEX(games!$A:$A,ROW())))</f>
      </c>
      <c r="B585">
        <f>IF(OR($A585="",INDEX(games!$B:$B,ROW())=""),"",INDEX(games!$B:$B,ROW()))</f>
      </c>
      <c r="C585" t="str">
        <f>IF(OR($A585="",INDEX(games!$C:$C,ROW())=""),"",INDEX(games!$C:$C,ROW()))</f>
      </c>
      <c r="D585">
        <f>IF($A585="","",COUNTIF($W$2:$W$2500,$A585)+COUNTIF($X$2:$X$2500,$A585))</f>
      </c>
      <c r="E585">
        <f>IF($A585="","",IFERROR(MATCH($C585,$R$2:$R$5,0),0))</f>
      </c>
      <c r="F585">
        <f>IF($A585="","",MOD(ROW(),34))</f>
      </c>
      <c r="G585">
        <f>IF($A585="",NA(),IF($C585="Action",$B585,NA()))</f>
      </c>
      <c r="H585">
        <f>IF($A585="",NA(),IF($C585="Action",1+$F585*0.023,NA()))</f>
      </c>
      <c r="I585">
        <f>IF($A585="",NA(),IF($C585="Strategy",$B585,NA()))</f>
      </c>
      <c r="J585">
        <f>IF($A585="",NA(),IF($C585="Strategy",2+$F585*0.023,NA()))</f>
      </c>
      <c r="K585">
        <f>IF($A585="",NA(),IF($C585="Deckbuilder",$B585,NA()))</f>
      </c>
      <c r="L585">
        <f>IF($A585="",NA(),IF($C585="Deckbuilder",3+$F585*0.023,NA()))</f>
      </c>
      <c r="M585">
        <f>IF($A585="",NA(),IF($C585="Traditional",$B585,NA()))</f>
      </c>
      <c r="N585">
        <f>IF($A585="",NA(),IF($C585="Traditional",4+$F585*0.023,NA()))</f>
      </c>
      <c r="O585">
        <f>IF($A585="","",$D585+ROW()/1000000)</f>
      </c>
      <c r="P585" t="str">
        <f>IF(OR($A585="",INDEX(games!$H:$H,ROW())=""),"",INDEX(games!$H:$H,ROW()))</f>
      </c>
      <c r="Q585">
        <f>IF(OR($A585="",$P585&lt;&gt;"Yes"),"",$D585+ROW()/1000000)</f>
      </c>
      <c r="T585">
        <f>IF($Y585="","",INDEX($B$2:$B$1500,$Y585))</f>
      </c>
      <c r="U585">
        <f>IF($Z585="","",INDEX($B$2:$B$1500,$Z585))</f>
      </c>
      <c r="V585">
        <f>IF(OR($T585="",$U585=""),"",$U585-$T585)</f>
      </c>
      <c r="W585" t="str">
        <f>IF(TRIM(INDEX(connections!$A:$A,ROW()))="","",TRIM(INDEX(connections!$A:$A,ROW())))</f>
      </c>
      <c r="X585" t="str">
        <f>IF($W585="","",TRIM(INDEX(connections!$B:$B,ROW())))</f>
      </c>
      <c r="Y585">
        <f>IF($W585="","",IFERROR(MATCH($W585,$A$2:$A$1500,0),""))</f>
      </c>
      <c r="Z585">
        <f>IF($X585="","",IFERROR(MATCH($X585,$A$2:$A$1500,0),""))</f>
      </c>
      <c r="AA585" t="str">
        <f>IF($Y585="","",INDEX($P$2:$P$1500,$Y585))</f>
      </c>
      <c r="AB585" t="str">
        <f>IF($Z585="","",INDEX($P$2:$P$1500,$Z585))</f>
      </c>
      <c r="AC585">
        <f>IF(AND($AA585="Yes",$AB585="Yes"),1,"")</f>
      </c>
      <c r="AD585">
        <f>IF(OR($Y585="",$Z585=""),"",IF(INDEX($C$2:$C$1500,$Y585)=INDEX($C$2:$C$1500,$Z585),0,1))</f>
      </c>
      <c r="AE585">
        <f>IF($AC585&lt;&gt;1,"",IF(AND(INDEX($AG$2:$AG$1500,$Y585)=1,INDEX($AG$2:$AG$1500,$Z585)=1),1,""))</f>
      </c>
      <c r="AG585">
        <f>IF($A585="","",COUNTIFS($W$2:$W$2500,$A585,$AB$2:$AB$2500,"Yes")+COUNTIFS($X$2:$X$2500,$A585,$AA$2:$AA$2500,"Yes"))</f>
      </c>
      <c r="AH585" t="str">
        <f>IF(OR($P585&lt;&gt;"Yes",N($AG585)=0),"",IF(AND($AG585=1,COUNTIFS($W$2:$W$2500,$A585,$AE$2:$AE$2500,1)+COUNTIFS($X$2:$X$2500,$A585,$AE$2:$AE$2500,1)&gt;0),"","Yes"))</f>
      </c>
      <c r="AI585">
        <f>IF($AH585="Yes",$AG585,"")</f>
      </c>
      <c r="AJ585">
        <f>IF($AI585="","",$AI585+ROW()/1000000)</f>
      </c>
      <c r="AK585">
        <f>IF(OR($A585="",$P585="Yes",N($AG585)=0),"",$AG585+ROW()/1000000)</f>
      </c>
      <c r="AL585" t="str">
        <f>IF($A585="","",INDEX(games!$J:$J,ROW())&amp;"")</f>
      </c>
    </row>
    <row r="586">
      <c r="A586" t="str">
        <f>IF(TRIM(INDEX(games!$A:$A,ROW()))="","",TRIM(INDEX(games!$A:$A,ROW())))</f>
      </c>
      <c r="B586">
        <f>IF(OR($A586="",INDEX(games!$B:$B,ROW())=""),"",INDEX(games!$B:$B,ROW()))</f>
      </c>
      <c r="C586" t="str">
        <f>IF(OR($A586="",INDEX(games!$C:$C,ROW())=""),"",INDEX(games!$C:$C,ROW()))</f>
      </c>
      <c r="D586">
        <f>IF($A586="","",COUNTIF($W$2:$W$2500,$A586)+COUNTIF($X$2:$X$2500,$A586))</f>
      </c>
      <c r="E586">
        <f>IF($A586="","",IFERROR(MATCH($C586,$R$2:$R$5,0),0))</f>
      </c>
      <c r="F586">
        <f>IF($A586="","",MOD(ROW(),34))</f>
      </c>
      <c r="G586">
        <f>IF($A586="",NA(),IF($C586="Action",$B586,NA()))</f>
      </c>
      <c r="H586">
        <f>IF($A586="",NA(),IF($C586="Action",1+$F586*0.023,NA()))</f>
      </c>
      <c r="I586">
        <f>IF($A586="",NA(),IF($C586="Strategy",$B586,NA()))</f>
      </c>
      <c r="J586">
        <f>IF($A586="",NA(),IF($C586="Strategy",2+$F586*0.023,NA()))</f>
      </c>
      <c r="K586">
        <f>IF($A586="",NA(),IF($C586="Deckbuilder",$B586,NA()))</f>
      </c>
      <c r="L586">
        <f>IF($A586="",NA(),IF($C586="Deckbuilder",3+$F586*0.023,NA()))</f>
      </c>
      <c r="M586">
        <f>IF($A586="",NA(),IF($C586="Traditional",$B586,NA()))</f>
      </c>
      <c r="N586">
        <f>IF($A586="",NA(),IF($C586="Traditional",4+$F586*0.023,NA()))</f>
      </c>
      <c r="O586">
        <f>IF($A586="","",$D586+ROW()/1000000)</f>
      </c>
      <c r="P586" t="str">
        <f>IF(OR($A586="",INDEX(games!$H:$H,ROW())=""),"",INDEX(games!$H:$H,ROW()))</f>
      </c>
      <c r="Q586">
        <f>IF(OR($A586="",$P586&lt;&gt;"Yes"),"",$D586+ROW()/1000000)</f>
      </c>
      <c r="T586">
        <f>IF($Y586="","",INDEX($B$2:$B$1500,$Y586))</f>
      </c>
      <c r="U586">
        <f>IF($Z586="","",INDEX($B$2:$B$1500,$Z586))</f>
      </c>
      <c r="V586">
        <f>IF(OR($T586="",$U586=""),"",$U586-$T586)</f>
      </c>
      <c r="W586" t="str">
        <f>IF(TRIM(INDEX(connections!$A:$A,ROW()))="","",TRIM(INDEX(connections!$A:$A,ROW())))</f>
      </c>
      <c r="X586" t="str">
        <f>IF($W586="","",TRIM(INDEX(connections!$B:$B,ROW())))</f>
      </c>
      <c r="Y586">
        <f>IF($W586="","",IFERROR(MATCH($W586,$A$2:$A$1500,0),""))</f>
      </c>
      <c r="Z586">
        <f>IF($X586="","",IFERROR(MATCH($X586,$A$2:$A$1500,0),""))</f>
      </c>
      <c r="AA586" t="str">
        <f>IF($Y586="","",INDEX($P$2:$P$1500,$Y586))</f>
      </c>
      <c r="AB586" t="str">
        <f>IF($Z586="","",INDEX($P$2:$P$1500,$Z586))</f>
      </c>
      <c r="AC586">
        <f>IF(AND($AA586="Yes",$AB586="Yes"),1,"")</f>
      </c>
      <c r="AD586">
        <f>IF(OR($Y586="",$Z586=""),"",IF(INDEX($C$2:$C$1500,$Y586)=INDEX($C$2:$C$1500,$Z586),0,1))</f>
      </c>
      <c r="AE586">
        <f>IF($AC586&lt;&gt;1,"",IF(AND(INDEX($AG$2:$AG$1500,$Y586)=1,INDEX($AG$2:$AG$1500,$Z586)=1),1,""))</f>
      </c>
      <c r="AG586">
        <f>IF($A586="","",COUNTIFS($W$2:$W$2500,$A586,$AB$2:$AB$2500,"Yes")+COUNTIFS($X$2:$X$2500,$A586,$AA$2:$AA$2500,"Yes"))</f>
      </c>
      <c r="AH586" t="str">
        <f>IF(OR($P586&lt;&gt;"Yes",N($AG586)=0),"",IF(AND($AG586=1,COUNTIFS($W$2:$W$2500,$A586,$AE$2:$AE$2500,1)+COUNTIFS($X$2:$X$2500,$A586,$AE$2:$AE$2500,1)&gt;0),"","Yes"))</f>
      </c>
      <c r="AI586">
        <f>IF($AH586="Yes",$AG586,"")</f>
      </c>
      <c r="AJ586">
        <f>IF($AI586="","",$AI586+ROW()/1000000)</f>
      </c>
      <c r="AK586">
        <f>IF(OR($A586="",$P586="Yes",N($AG586)=0),"",$AG586+ROW()/1000000)</f>
      </c>
      <c r="AL586" t="str">
        <f>IF($A586="","",INDEX(games!$J:$J,ROW())&amp;"")</f>
      </c>
    </row>
    <row r="587">
      <c r="A587" t="str">
        <f>IF(TRIM(INDEX(games!$A:$A,ROW()))="","",TRIM(INDEX(games!$A:$A,ROW())))</f>
      </c>
      <c r="B587">
        <f>IF(OR($A587="",INDEX(games!$B:$B,ROW())=""),"",INDEX(games!$B:$B,ROW()))</f>
      </c>
      <c r="C587" t="str">
        <f>IF(OR($A587="",INDEX(games!$C:$C,ROW())=""),"",INDEX(games!$C:$C,ROW()))</f>
      </c>
      <c r="D587">
        <f>IF($A587="","",COUNTIF($W$2:$W$2500,$A587)+COUNTIF($X$2:$X$2500,$A587))</f>
      </c>
      <c r="E587">
        <f>IF($A587="","",IFERROR(MATCH($C587,$R$2:$R$5,0),0))</f>
      </c>
      <c r="F587">
        <f>IF($A587="","",MOD(ROW(),34))</f>
      </c>
      <c r="G587">
        <f>IF($A587="",NA(),IF($C587="Action",$B587,NA()))</f>
      </c>
      <c r="H587">
        <f>IF($A587="",NA(),IF($C587="Action",1+$F587*0.023,NA()))</f>
      </c>
      <c r="I587">
        <f>IF($A587="",NA(),IF($C587="Strategy",$B587,NA()))</f>
      </c>
      <c r="J587">
        <f>IF($A587="",NA(),IF($C587="Strategy",2+$F587*0.023,NA()))</f>
      </c>
      <c r="K587">
        <f>IF($A587="",NA(),IF($C587="Deckbuilder",$B587,NA()))</f>
      </c>
      <c r="L587">
        <f>IF($A587="",NA(),IF($C587="Deckbuilder",3+$F587*0.023,NA()))</f>
      </c>
      <c r="M587">
        <f>IF($A587="",NA(),IF($C587="Traditional",$B587,NA()))</f>
      </c>
      <c r="N587">
        <f>IF($A587="",NA(),IF($C587="Traditional",4+$F587*0.023,NA()))</f>
      </c>
      <c r="O587">
        <f>IF($A587="","",$D587+ROW()/1000000)</f>
      </c>
      <c r="P587" t="str">
        <f>IF(OR($A587="",INDEX(games!$H:$H,ROW())=""),"",INDEX(games!$H:$H,ROW()))</f>
      </c>
      <c r="Q587">
        <f>IF(OR($A587="",$P587&lt;&gt;"Yes"),"",$D587+ROW()/1000000)</f>
      </c>
      <c r="T587">
        <f>IF($Y587="","",INDEX($B$2:$B$1500,$Y587))</f>
      </c>
      <c r="U587">
        <f>IF($Z587="","",INDEX($B$2:$B$1500,$Z587))</f>
      </c>
      <c r="V587">
        <f>IF(OR($T587="",$U587=""),"",$U587-$T587)</f>
      </c>
      <c r="W587" t="str">
        <f>IF(TRIM(INDEX(connections!$A:$A,ROW()))="","",TRIM(INDEX(connections!$A:$A,ROW())))</f>
      </c>
      <c r="X587" t="str">
        <f>IF($W587="","",TRIM(INDEX(connections!$B:$B,ROW())))</f>
      </c>
      <c r="Y587">
        <f>IF($W587="","",IFERROR(MATCH($W587,$A$2:$A$1500,0),""))</f>
      </c>
      <c r="Z587">
        <f>IF($X587="","",IFERROR(MATCH($X587,$A$2:$A$1500,0),""))</f>
      </c>
      <c r="AA587" t="str">
        <f>IF($Y587="","",INDEX($P$2:$P$1500,$Y587))</f>
      </c>
      <c r="AB587" t="str">
        <f>IF($Z587="","",INDEX($P$2:$P$1500,$Z587))</f>
      </c>
      <c r="AC587">
        <f>IF(AND($AA587="Yes",$AB587="Yes"),1,"")</f>
      </c>
      <c r="AD587">
        <f>IF(OR($Y587="",$Z587=""),"",IF(INDEX($C$2:$C$1500,$Y587)=INDEX($C$2:$C$1500,$Z587),0,1))</f>
      </c>
      <c r="AE587">
        <f>IF($AC587&lt;&gt;1,"",IF(AND(INDEX($AG$2:$AG$1500,$Y587)=1,INDEX($AG$2:$AG$1500,$Z587)=1),1,""))</f>
      </c>
      <c r="AG587">
        <f>IF($A587="","",COUNTIFS($W$2:$W$2500,$A587,$AB$2:$AB$2500,"Yes")+COUNTIFS($X$2:$X$2500,$A587,$AA$2:$AA$2500,"Yes"))</f>
      </c>
      <c r="AH587" t="str">
        <f>IF(OR($P587&lt;&gt;"Yes",N($AG587)=0),"",IF(AND($AG587=1,COUNTIFS($W$2:$W$2500,$A587,$AE$2:$AE$2500,1)+COUNTIFS($X$2:$X$2500,$A587,$AE$2:$AE$2500,1)&gt;0),"","Yes"))</f>
      </c>
      <c r="AI587">
        <f>IF($AH587="Yes",$AG587,"")</f>
      </c>
      <c r="AJ587">
        <f>IF($AI587="","",$AI587+ROW()/1000000)</f>
      </c>
      <c r="AK587">
        <f>IF(OR($A587="",$P587="Yes",N($AG587)=0),"",$AG587+ROW()/1000000)</f>
      </c>
      <c r="AL587" t="str">
        <f>IF($A587="","",INDEX(games!$J:$J,ROW())&amp;"")</f>
      </c>
    </row>
    <row r="588">
      <c r="A588" t="str">
        <f>IF(TRIM(INDEX(games!$A:$A,ROW()))="","",TRIM(INDEX(games!$A:$A,ROW())))</f>
      </c>
      <c r="B588">
        <f>IF(OR($A588="",INDEX(games!$B:$B,ROW())=""),"",INDEX(games!$B:$B,ROW()))</f>
      </c>
      <c r="C588" t="str">
        <f>IF(OR($A588="",INDEX(games!$C:$C,ROW())=""),"",INDEX(games!$C:$C,ROW()))</f>
      </c>
      <c r="D588">
        <f>IF($A588="","",COUNTIF($W$2:$W$2500,$A588)+COUNTIF($X$2:$X$2500,$A588))</f>
      </c>
      <c r="E588">
        <f>IF($A588="","",IFERROR(MATCH($C588,$R$2:$R$5,0),0))</f>
      </c>
      <c r="F588">
        <f>IF($A588="","",MOD(ROW(),34))</f>
      </c>
      <c r="G588">
        <f>IF($A588="",NA(),IF($C588="Action",$B588,NA()))</f>
      </c>
      <c r="H588">
        <f>IF($A588="",NA(),IF($C588="Action",1+$F588*0.023,NA()))</f>
      </c>
      <c r="I588">
        <f>IF($A588="",NA(),IF($C588="Strategy",$B588,NA()))</f>
      </c>
      <c r="J588">
        <f>IF($A588="",NA(),IF($C588="Strategy",2+$F588*0.023,NA()))</f>
      </c>
      <c r="K588">
        <f>IF($A588="",NA(),IF($C588="Deckbuilder",$B588,NA()))</f>
      </c>
      <c r="L588">
        <f>IF($A588="",NA(),IF($C588="Deckbuilder",3+$F588*0.023,NA()))</f>
      </c>
      <c r="M588">
        <f>IF($A588="",NA(),IF($C588="Traditional",$B588,NA()))</f>
      </c>
      <c r="N588">
        <f>IF($A588="",NA(),IF($C588="Traditional",4+$F588*0.023,NA()))</f>
      </c>
      <c r="O588">
        <f>IF($A588="","",$D588+ROW()/1000000)</f>
      </c>
      <c r="P588" t="str">
        <f>IF(OR($A588="",INDEX(games!$H:$H,ROW())=""),"",INDEX(games!$H:$H,ROW()))</f>
      </c>
      <c r="Q588">
        <f>IF(OR($A588="",$P588&lt;&gt;"Yes"),"",$D588+ROW()/1000000)</f>
      </c>
      <c r="T588">
        <f>IF($Y588="","",INDEX($B$2:$B$1500,$Y588))</f>
      </c>
      <c r="U588">
        <f>IF($Z588="","",INDEX($B$2:$B$1500,$Z588))</f>
      </c>
      <c r="V588">
        <f>IF(OR($T588="",$U588=""),"",$U588-$T588)</f>
      </c>
      <c r="W588" t="str">
        <f>IF(TRIM(INDEX(connections!$A:$A,ROW()))="","",TRIM(INDEX(connections!$A:$A,ROW())))</f>
      </c>
      <c r="X588" t="str">
        <f>IF($W588="","",TRIM(INDEX(connections!$B:$B,ROW())))</f>
      </c>
      <c r="Y588">
        <f>IF($W588="","",IFERROR(MATCH($W588,$A$2:$A$1500,0),""))</f>
      </c>
      <c r="Z588">
        <f>IF($X588="","",IFERROR(MATCH($X588,$A$2:$A$1500,0),""))</f>
      </c>
      <c r="AA588" t="str">
        <f>IF($Y588="","",INDEX($P$2:$P$1500,$Y588))</f>
      </c>
      <c r="AB588" t="str">
        <f>IF($Z588="","",INDEX($P$2:$P$1500,$Z588))</f>
      </c>
      <c r="AC588">
        <f>IF(AND($AA588="Yes",$AB588="Yes"),1,"")</f>
      </c>
      <c r="AD588">
        <f>IF(OR($Y588="",$Z588=""),"",IF(INDEX($C$2:$C$1500,$Y588)=INDEX($C$2:$C$1500,$Z588),0,1))</f>
      </c>
      <c r="AE588">
        <f>IF($AC588&lt;&gt;1,"",IF(AND(INDEX($AG$2:$AG$1500,$Y588)=1,INDEX($AG$2:$AG$1500,$Z588)=1),1,""))</f>
      </c>
      <c r="AG588">
        <f>IF($A588="","",COUNTIFS($W$2:$W$2500,$A588,$AB$2:$AB$2500,"Yes")+COUNTIFS($X$2:$X$2500,$A588,$AA$2:$AA$2500,"Yes"))</f>
      </c>
      <c r="AH588" t="str">
        <f>IF(OR($P588&lt;&gt;"Yes",N($AG588)=0),"",IF(AND($AG588=1,COUNTIFS($W$2:$W$2500,$A588,$AE$2:$AE$2500,1)+COUNTIFS($X$2:$X$2500,$A588,$AE$2:$AE$2500,1)&gt;0),"","Yes"))</f>
      </c>
      <c r="AI588">
        <f>IF($AH588="Yes",$AG588,"")</f>
      </c>
      <c r="AJ588">
        <f>IF($AI588="","",$AI588+ROW()/1000000)</f>
      </c>
      <c r="AK588">
        <f>IF(OR($A588="",$P588="Yes",N($AG588)=0),"",$AG588+ROW()/1000000)</f>
      </c>
      <c r="AL588" t="str">
        <f>IF($A588="","",INDEX(games!$J:$J,ROW())&amp;"")</f>
      </c>
    </row>
    <row r="589">
      <c r="A589" t="str">
        <f>IF(TRIM(INDEX(games!$A:$A,ROW()))="","",TRIM(INDEX(games!$A:$A,ROW())))</f>
      </c>
      <c r="B589">
        <f>IF(OR($A589="",INDEX(games!$B:$B,ROW())=""),"",INDEX(games!$B:$B,ROW()))</f>
      </c>
      <c r="C589" t="str">
        <f>IF(OR($A589="",INDEX(games!$C:$C,ROW())=""),"",INDEX(games!$C:$C,ROW()))</f>
      </c>
      <c r="D589">
        <f>IF($A589="","",COUNTIF($W$2:$W$2500,$A589)+COUNTIF($X$2:$X$2500,$A589))</f>
      </c>
      <c r="E589">
        <f>IF($A589="","",IFERROR(MATCH($C589,$R$2:$R$5,0),0))</f>
      </c>
      <c r="F589">
        <f>IF($A589="","",MOD(ROW(),34))</f>
      </c>
      <c r="G589">
        <f>IF($A589="",NA(),IF($C589="Action",$B589,NA()))</f>
      </c>
      <c r="H589">
        <f>IF($A589="",NA(),IF($C589="Action",1+$F589*0.023,NA()))</f>
      </c>
      <c r="I589">
        <f>IF($A589="",NA(),IF($C589="Strategy",$B589,NA()))</f>
      </c>
      <c r="J589">
        <f>IF($A589="",NA(),IF($C589="Strategy",2+$F589*0.023,NA()))</f>
      </c>
      <c r="K589">
        <f>IF($A589="",NA(),IF($C589="Deckbuilder",$B589,NA()))</f>
      </c>
      <c r="L589">
        <f>IF($A589="",NA(),IF($C589="Deckbuilder",3+$F589*0.023,NA()))</f>
      </c>
      <c r="M589">
        <f>IF($A589="",NA(),IF($C589="Traditional",$B589,NA()))</f>
      </c>
      <c r="N589">
        <f>IF($A589="",NA(),IF($C589="Traditional",4+$F589*0.023,NA()))</f>
      </c>
      <c r="O589">
        <f>IF($A589="","",$D589+ROW()/1000000)</f>
      </c>
      <c r="P589" t="str">
        <f>IF(OR($A589="",INDEX(games!$H:$H,ROW())=""),"",INDEX(games!$H:$H,ROW()))</f>
      </c>
      <c r="Q589">
        <f>IF(OR($A589="",$P589&lt;&gt;"Yes"),"",$D589+ROW()/1000000)</f>
      </c>
      <c r="T589">
        <f>IF($Y589="","",INDEX($B$2:$B$1500,$Y589))</f>
      </c>
      <c r="U589">
        <f>IF($Z589="","",INDEX($B$2:$B$1500,$Z589))</f>
      </c>
      <c r="V589">
        <f>IF(OR($T589="",$U589=""),"",$U589-$T589)</f>
      </c>
      <c r="W589" t="str">
        <f>IF(TRIM(INDEX(connections!$A:$A,ROW()))="","",TRIM(INDEX(connections!$A:$A,ROW())))</f>
      </c>
      <c r="X589" t="str">
        <f>IF($W589="","",TRIM(INDEX(connections!$B:$B,ROW())))</f>
      </c>
      <c r="Y589">
        <f>IF($W589="","",IFERROR(MATCH($W589,$A$2:$A$1500,0),""))</f>
      </c>
      <c r="Z589">
        <f>IF($X589="","",IFERROR(MATCH($X589,$A$2:$A$1500,0),""))</f>
      </c>
      <c r="AA589" t="str">
        <f>IF($Y589="","",INDEX($P$2:$P$1500,$Y589))</f>
      </c>
      <c r="AB589" t="str">
        <f>IF($Z589="","",INDEX($P$2:$P$1500,$Z589))</f>
      </c>
      <c r="AC589">
        <f>IF(AND($AA589="Yes",$AB589="Yes"),1,"")</f>
      </c>
      <c r="AD589">
        <f>IF(OR($Y589="",$Z589=""),"",IF(INDEX($C$2:$C$1500,$Y589)=INDEX($C$2:$C$1500,$Z589),0,1))</f>
      </c>
      <c r="AE589">
        <f>IF($AC589&lt;&gt;1,"",IF(AND(INDEX($AG$2:$AG$1500,$Y589)=1,INDEX($AG$2:$AG$1500,$Z589)=1),1,""))</f>
      </c>
      <c r="AG589">
        <f>IF($A589="","",COUNTIFS($W$2:$W$2500,$A589,$AB$2:$AB$2500,"Yes")+COUNTIFS($X$2:$X$2500,$A589,$AA$2:$AA$2500,"Yes"))</f>
      </c>
      <c r="AH589" t="str">
        <f>IF(OR($P589&lt;&gt;"Yes",N($AG589)=0),"",IF(AND($AG589=1,COUNTIFS($W$2:$W$2500,$A589,$AE$2:$AE$2500,1)+COUNTIFS($X$2:$X$2500,$A589,$AE$2:$AE$2500,1)&gt;0),"","Yes"))</f>
      </c>
      <c r="AI589">
        <f>IF($AH589="Yes",$AG589,"")</f>
      </c>
      <c r="AJ589">
        <f>IF($AI589="","",$AI589+ROW()/1000000)</f>
      </c>
      <c r="AK589">
        <f>IF(OR($A589="",$P589="Yes",N($AG589)=0),"",$AG589+ROW()/1000000)</f>
      </c>
      <c r="AL589" t="str">
        <f>IF($A589="","",INDEX(games!$J:$J,ROW())&amp;"")</f>
      </c>
    </row>
    <row r="590">
      <c r="A590" t="str">
        <f>IF(TRIM(INDEX(games!$A:$A,ROW()))="","",TRIM(INDEX(games!$A:$A,ROW())))</f>
      </c>
      <c r="B590">
        <f>IF(OR($A590="",INDEX(games!$B:$B,ROW())=""),"",INDEX(games!$B:$B,ROW()))</f>
      </c>
      <c r="C590" t="str">
        <f>IF(OR($A590="",INDEX(games!$C:$C,ROW())=""),"",INDEX(games!$C:$C,ROW()))</f>
      </c>
      <c r="D590">
        <f>IF($A590="","",COUNTIF($W$2:$W$2500,$A590)+COUNTIF($X$2:$X$2500,$A590))</f>
      </c>
      <c r="E590">
        <f>IF($A590="","",IFERROR(MATCH($C590,$R$2:$R$5,0),0))</f>
      </c>
      <c r="F590">
        <f>IF($A590="","",MOD(ROW(),34))</f>
      </c>
      <c r="G590">
        <f>IF($A590="",NA(),IF($C590="Action",$B590,NA()))</f>
      </c>
      <c r="H590">
        <f>IF($A590="",NA(),IF($C590="Action",1+$F590*0.023,NA()))</f>
      </c>
      <c r="I590">
        <f>IF($A590="",NA(),IF($C590="Strategy",$B590,NA()))</f>
      </c>
      <c r="J590">
        <f>IF($A590="",NA(),IF($C590="Strategy",2+$F590*0.023,NA()))</f>
      </c>
      <c r="K590">
        <f>IF($A590="",NA(),IF($C590="Deckbuilder",$B590,NA()))</f>
      </c>
      <c r="L590">
        <f>IF($A590="",NA(),IF($C590="Deckbuilder",3+$F590*0.023,NA()))</f>
      </c>
      <c r="M590">
        <f>IF($A590="",NA(),IF($C590="Traditional",$B590,NA()))</f>
      </c>
      <c r="N590">
        <f>IF($A590="",NA(),IF($C590="Traditional",4+$F590*0.023,NA()))</f>
      </c>
      <c r="O590">
        <f>IF($A590="","",$D590+ROW()/1000000)</f>
      </c>
      <c r="P590" t="str">
        <f>IF(OR($A590="",INDEX(games!$H:$H,ROW())=""),"",INDEX(games!$H:$H,ROW()))</f>
      </c>
      <c r="Q590">
        <f>IF(OR($A590="",$P590&lt;&gt;"Yes"),"",$D590+ROW()/1000000)</f>
      </c>
      <c r="T590">
        <f>IF($Y590="","",INDEX($B$2:$B$1500,$Y590))</f>
      </c>
      <c r="U590">
        <f>IF($Z590="","",INDEX($B$2:$B$1500,$Z590))</f>
      </c>
      <c r="V590">
        <f>IF(OR($T590="",$U590=""),"",$U590-$T590)</f>
      </c>
      <c r="W590" t="str">
        <f>IF(TRIM(INDEX(connections!$A:$A,ROW()))="","",TRIM(INDEX(connections!$A:$A,ROW())))</f>
      </c>
      <c r="X590" t="str">
        <f>IF($W590="","",TRIM(INDEX(connections!$B:$B,ROW())))</f>
      </c>
      <c r="Y590">
        <f>IF($W590="","",IFERROR(MATCH($W590,$A$2:$A$1500,0),""))</f>
      </c>
      <c r="Z590">
        <f>IF($X590="","",IFERROR(MATCH($X590,$A$2:$A$1500,0),""))</f>
      </c>
      <c r="AA590" t="str">
        <f>IF($Y590="","",INDEX($P$2:$P$1500,$Y590))</f>
      </c>
      <c r="AB590" t="str">
        <f>IF($Z590="","",INDEX($P$2:$P$1500,$Z590))</f>
      </c>
      <c r="AC590">
        <f>IF(AND($AA590="Yes",$AB590="Yes"),1,"")</f>
      </c>
      <c r="AD590">
        <f>IF(OR($Y590="",$Z590=""),"",IF(INDEX($C$2:$C$1500,$Y590)=INDEX($C$2:$C$1500,$Z590),0,1))</f>
      </c>
      <c r="AE590">
        <f>IF($AC590&lt;&gt;1,"",IF(AND(INDEX($AG$2:$AG$1500,$Y590)=1,INDEX($AG$2:$AG$1500,$Z590)=1),1,""))</f>
      </c>
      <c r="AG590">
        <f>IF($A590="","",COUNTIFS($W$2:$W$2500,$A590,$AB$2:$AB$2500,"Yes")+COUNTIFS($X$2:$X$2500,$A590,$AA$2:$AA$2500,"Yes"))</f>
      </c>
      <c r="AH590" t="str">
        <f>IF(OR($P590&lt;&gt;"Yes",N($AG590)=0),"",IF(AND($AG590=1,COUNTIFS($W$2:$W$2500,$A590,$AE$2:$AE$2500,1)+COUNTIFS($X$2:$X$2500,$A590,$AE$2:$AE$2500,1)&gt;0),"","Yes"))</f>
      </c>
      <c r="AI590">
        <f>IF($AH590="Yes",$AG590,"")</f>
      </c>
      <c r="AJ590">
        <f>IF($AI590="","",$AI590+ROW()/1000000)</f>
      </c>
      <c r="AK590">
        <f>IF(OR($A590="",$P590="Yes",N($AG590)=0),"",$AG590+ROW()/1000000)</f>
      </c>
      <c r="AL590" t="str">
        <f>IF($A590="","",INDEX(games!$J:$J,ROW())&amp;"")</f>
      </c>
    </row>
    <row r="591">
      <c r="A591" t="str">
        <f>IF(TRIM(INDEX(games!$A:$A,ROW()))="","",TRIM(INDEX(games!$A:$A,ROW())))</f>
      </c>
      <c r="B591">
        <f>IF(OR($A591="",INDEX(games!$B:$B,ROW())=""),"",INDEX(games!$B:$B,ROW()))</f>
      </c>
      <c r="C591" t="str">
        <f>IF(OR($A591="",INDEX(games!$C:$C,ROW())=""),"",INDEX(games!$C:$C,ROW()))</f>
      </c>
      <c r="D591">
        <f>IF($A591="","",COUNTIF($W$2:$W$2500,$A591)+COUNTIF($X$2:$X$2500,$A591))</f>
      </c>
      <c r="E591">
        <f>IF($A591="","",IFERROR(MATCH($C591,$R$2:$R$5,0),0))</f>
      </c>
      <c r="F591">
        <f>IF($A591="","",MOD(ROW(),34))</f>
      </c>
      <c r="G591">
        <f>IF($A591="",NA(),IF($C591="Action",$B591,NA()))</f>
      </c>
      <c r="H591">
        <f>IF($A591="",NA(),IF($C591="Action",1+$F591*0.023,NA()))</f>
      </c>
      <c r="I591">
        <f>IF($A591="",NA(),IF($C591="Strategy",$B591,NA()))</f>
      </c>
      <c r="J591">
        <f>IF($A591="",NA(),IF($C591="Strategy",2+$F591*0.023,NA()))</f>
      </c>
      <c r="K591">
        <f>IF($A591="",NA(),IF($C591="Deckbuilder",$B591,NA()))</f>
      </c>
      <c r="L591">
        <f>IF($A591="",NA(),IF($C591="Deckbuilder",3+$F591*0.023,NA()))</f>
      </c>
      <c r="M591">
        <f>IF($A591="",NA(),IF($C591="Traditional",$B591,NA()))</f>
      </c>
      <c r="N591">
        <f>IF($A591="",NA(),IF($C591="Traditional",4+$F591*0.023,NA()))</f>
      </c>
      <c r="O591">
        <f>IF($A591="","",$D591+ROW()/1000000)</f>
      </c>
      <c r="P591" t="str">
        <f>IF(OR($A591="",INDEX(games!$H:$H,ROW())=""),"",INDEX(games!$H:$H,ROW()))</f>
      </c>
      <c r="Q591">
        <f>IF(OR($A591="",$P591&lt;&gt;"Yes"),"",$D591+ROW()/1000000)</f>
      </c>
      <c r="T591">
        <f>IF($Y591="","",INDEX($B$2:$B$1500,$Y591))</f>
      </c>
      <c r="U591">
        <f>IF($Z591="","",INDEX($B$2:$B$1500,$Z591))</f>
      </c>
      <c r="V591">
        <f>IF(OR($T591="",$U591=""),"",$U591-$T591)</f>
      </c>
      <c r="W591" t="str">
        <f>IF(TRIM(INDEX(connections!$A:$A,ROW()))="","",TRIM(INDEX(connections!$A:$A,ROW())))</f>
      </c>
      <c r="X591" t="str">
        <f>IF($W591="","",TRIM(INDEX(connections!$B:$B,ROW())))</f>
      </c>
      <c r="Y591">
        <f>IF($W591="","",IFERROR(MATCH($W591,$A$2:$A$1500,0),""))</f>
      </c>
      <c r="Z591">
        <f>IF($X591="","",IFERROR(MATCH($X591,$A$2:$A$1500,0),""))</f>
      </c>
      <c r="AA591" t="str">
        <f>IF($Y591="","",INDEX($P$2:$P$1500,$Y591))</f>
      </c>
      <c r="AB591" t="str">
        <f>IF($Z591="","",INDEX($P$2:$P$1500,$Z591))</f>
      </c>
      <c r="AC591">
        <f>IF(AND($AA591="Yes",$AB591="Yes"),1,"")</f>
      </c>
      <c r="AD591">
        <f>IF(OR($Y591="",$Z591=""),"",IF(INDEX($C$2:$C$1500,$Y591)=INDEX($C$2:$C$1500,$Z591),0,1))</f>
      </c>
      <c r="AE591">
        <f>IF($AC591&lt;&gt;1,"",IF(AND(INDEX($AG$2:$AG$1500,$Y591)=1,INDEX($AG$2:$AG$1500,$Z591)=1),1,""))</f>
      </c>
      <c r="AG591">
        <f>IF($A591="","",COUNTIFS($W$2:$W$2500,$A591,$AB$2:$AB$2500,"Yes")+COUNTIFS($X$2:$X$2500,$A591,$AA$2:$AA$2500,"Yes"))</f>
      </c>
      <c r="AH591" t="str">
        <f>IF(OR($P591&lt;&gt;"Yes",N($AG591)=0),"",IF(AND($AG591=1,COUNTIFS($W$2:$W$2500,$A591,$AE$2:$AE$2500,1)+COUNTIFS($X$2:$X$2500,$A591,$AE$2:$AE$2500,1)&gt;0),"","Yes"))</f>
      </c>
      <c r="AI591">
        <f>IF($AH591="Yes",$AG591,"")</f>
      </c>
      <c r="AJ591">
        <f>IF($AI591="","",$AI591+ROW()/1000000)</f>
      </c>
      <c r="AK591">
        <f>IF(OR($A591="",$P591="Yes",N($AG591)=0),"",$AG591+ROW()/1000000)</f>
      </c>
      <c r="AL591" t="str">
        <f>IF($A591="","",INDEX(games!$J:$J,ROW())&amp;"")</f>
      </c>
    </row>
    <row r="592">
      <c r="A592" t="str">
        <f>IF(TRIM(INDEX(games!$A:$A,ROW()))="","",TRIM(INDEX(games!$A:$A,ROW())))</f>
      </c>
      <c r="B592">
        <f>IF(OR($A592="",INDEX(games!$B:$B,ROW())=""),"",INDEX(games!$B:$B,ROW()))</f>
      </c>
      <c r="C592" t="str">
        <f>IF(OR($A592="",INDEX(games!$C:$C,ROW())=""),"",INDEX(games!$C:$C,ROW()))</f>
      </c>
      <c r="D592">
        <f>IF($A592="","",COUNTIF($W$2:$W$2500,$A592)+COUNTIF($X$2:$X$2500,$A592))</f>
      </c>
      <c r="E592">
        <f>IF($A592="","",IFERROR(MATCH($C592,$R$2:$R$5,0),0))</f>
      </c>
      <c r="F592">
        <f>IF($A592="","",MOD(ROW(),34))</f>
      </c>
      <c r="G592">
        <f>IF($A592="",NA(),IF($C592="Action",$B592,NA()))</f>
      </c>
      <c r="H592">
        <f>IF($A592="",NA(),IF($C592="Action",1+$F592*0.023,NA()))</f>
      </c>
      <c r="I592">
        <f>IF($A592="",NA(),IF($C592="Strategy",$B592,NA()))</f>
      </c>
      <c r="J592">
        <f>IF($A592="",NA(),IF($C592="Strategy",2+$F592*0.023,NA()))</f>
      </c>
      <c r="K592">
        <f>IF($A592="",NA(),IF($C592="Deckbuilder",$B592,NA()))</f>
      </c>
      <c r="L592">
        <f>IF($A592="",NA(),IF($C592="Deckbuilder",3+$F592*0.023,NA()))</f>
      </c>
      <c r="M592">
        <f>IF($A592="",NA(),IF($C592="Traditional",$B592,NA()))</f>
      </c>
      <c r="N592">
        <f>IF($A592="",NA(),IF($C592="Traditional",4+$F592*0.023,NA()))</f>
      </c>
      <c r="O592">
        <f>IF($A592="","",$D592+ROW()/1000000)</f>
      </c>
      <c r="P592" t="str">
        <f>IF(OR($A592="",INDEX(games!$H:$H,ROW())=""),"",INDEX(games!$H:$H,ROW()))</f>
      </c>
      <c r="Q592">
        <f>IF(OR($A592="",$P592&lt;&gt;"Yes"),"",$D592+ROW()/1000000)</f>
      </c>
      <c r="T592">
        <f>IF($Y592="","",INDEX($B$2:$B$1500,$Y592))</f>
      </c>
      <c r="U592">
        <f>IF($Z592="","",INDEX($B$2:$B$1500,$Z592))</f>
      </c>
      <c r="V592">
        <f>IF(OR($T592="",$U592=""),"",$U592-$T592)</f>
      </c>
      <c r="W592" t="str">
        <f>IF(TRIM(INDEX(connections!$A:$A,ROW()))="","",TRIM(INDEX(connections!$A:$A,ROW())))</f>
      </c>
      <c r="X592" t="str">
        <f>IF($W592="","",TRIM(INDEX(connections!$B:$B,ROW())))</f>
      </c>
      <c r="Y592">
        <f>IF($W592="","",IFERROR(MATCH($W592,$A$2:$A$1500,0),""))</f>
      </c>
      <c r="Z592">
        <f>IF($X592="","",IFERROR(MATCH($X592,$A$2:$A$1500,0),""))</f>
      </c>
      <c r="AA592" t="str">
        <f>IF($Y592="","",INDEX($P$2:$P$1500,$Y592))</f>
      </c>
      <c r="AB592" t="str">
        <f>IF($Z592="","",INDEX($P$2:$P$1500,$Z592))</f>
      </c>
      <c r="AC592">
        <f>IF(AND($AA592="Yes",$AB592="Yes"),1,"")</f>
      </c>
      <c r="AD592">
        <f>IF(OR($Y592="",$Z592=""),"",IF(INDEX($C$2:$C$1500,$Y592)=INDEX($C$2:$C$1500,$Z592),0,1))</f>
      </c>
      <c r="AE592">
        <f>IF($AC592&lt;&gt;1,"",IF(AND(INDEX($AG$2:$AG$1500,$Y592)=1,INDEX($AG$2:$AG$1500,$Z592)=1),1,""))</f>
      </c>
      <c r="AG592">
        <f>IF($A592="","",COUNTIFS($W$2:$W$2500,$A592,$AB$2:$AB$2500,"Yes")+COUNTIFS($X$2:$X$2500,$A592,$AA$2:$AA$2500,"Yes"))</f>
      </c>
      <c r="AH592" t="str">
        <f>IF(OR($P592&lt;&gt;"Yes",N($AG592)=0),"",IF(AND($AG592=1,COUNTIFS($W$2:$W$2500,$A592,$AE$2:$AE$2500,1)+COUNTIFS($X$2:$X$2500,$A592,$AE$2:$AE$2500,1)&gt;0),"","Yes"))</f>
      </c>
      <c r="AI592">
        <f>IF($AH592="Yes",$AG592,"")</f>
      </c>
      <c r="AJ592">
        <f>IF($AI592="","",$AI592+ROW()/1000000)</f>
      </c>
      <c r="AK592">
        <f>IF(OR($A592="",$P592="Yes",N($AG592)=0),"",$AG592+ROW()/1000000)</f>
      </c>
      <c r="AL592" t="str">
        <f>IF($A592="","",INDEX(games!$J:$J,ROW())&amp;"")</f>
      </c>
    </row>
    <row r="593">
      <c r="A593" t="str">
        <f>IF(TRIM(INDEX(games!$A:$A,ROW()))="","",TRIM(INDEX(games!$A:$A,ROW())))</f>
      </c>
      <c r="B593">
        <f>IF(OR($A593="",INDEX(games!$B:$B,ROW())=""),"",INDEX(games!$B:$B,ROW()))</f>
      </c>
      <c r="C593" t="str">
        <f>IF(OR($A593="",INDEX(games!$C:$C,ROW())=""),"",INDEX(games!$C:$C,ROW()))</f>
      </c>
      <c r="D593">
        <f>IF($A593="","",COUNTIF($W$2:$W$2500,$A593)+COUNTIF($X$2:$X$2500,$A593))</f>
      </c>
      <c r="E593">
        <f>IF($A593="","",IFERROR(MATCH($C593,$R$2:$R$5,0),0))</f>
      </c>
      <c r="F593">
        <f>IF($A593="","",MOD(ROW(),34))</f>
      </c>
      <c r="G593">
        <f>IF($A593="",NA(),IF($C593="Action",$B593,NA()))</f>
      </c>
      <c r="H593">
        <f>IF($A593="",NA(),IF($C593="Action",1+$F593*0.023,NA()))</f>
      </c>
      <c r="I593">
        <f>IF($A593="",NA(),IF($C593="Strategy",$B593,NA()))</f>
      </c>
      <c r="J593">
        <f>IF($A593="",NA(),IF($C593="Strategy",2+$F593*0.023,NA()))</f>
      </c>
      <c r="K593">
        <f>IF($A593="",NA(),IF($C593="Deckbuilder",$B593,NA()))</f>
      </c>
      <c r="L593">
        <f>IF($A593="",NA(),IF($C593="Deckbuilder",3+$F593*0.023,NA()))</f>
      </c>
      <c r="M593">
        <f>IF($A593="",NA(),IF($C593="Traditional",$B593,NA()))</f>
      </c>
      <c r="N593">
        <f>IF($A593="",NA(),IF($C593="Traditional",4+$F593*0.023,NA()))</f>
      </c>
      <c r="O593">
        <f>IF($A593="","",$D593+ROW()/1000000)</f>
      </c>
      <c r="P593" t="str">
        <f>IF(OR($A593="",INDEX(games!$H:$H,ROW())=""),"",INDEX(games!$H:$H,ROW()))</f>
      </c>
      <c r="Q593">
        <f>IF(OR($A593="",$P593&lt;&gt;"Yes"),"",$D593+ROW()/1000000)</f>
      </c>
      <c r="T593">
        <f>IF($Y593="","",INDEX($B$2:$B$1500,$Y593))</f>
      </c>
      <c r="U593">
        <f>IF($Z593="","",INDEX($B$2:$B$1500,$Z593))</f>
      </c>
      <c r="V593">
        <f>IF(OR($T593="",$U593=""),"",$U593-$T593)</f>
      </c>
      <c r="W593" t="str">
        <f>IF(TRIM(INDEX(connections!$A:$A,ROW()))="","",TRIM(INDEX(connections!$A:$A,ROW())))</f>
      </c>
      <c r="X593" t="str">
        <f>IF($W593="","",TRIM(INDEX(connections!$B:$B,ROW())))</f>
      </c>
      <c r="Y593">
        <f>IF($W593="","",IFERROR(MATCH($W593,$A$2:$A$1500,0),""))</f>
      </c>
      <c r="Z593">
        <f>IF($X593="","",IFERROR(MATCH($X593,$A$2:$A$1500,0),""))</f>
      </c>
      <c r="AA593" t="str">
        <f>IF($Y593="","",INDEX($P$2:$P$1500,$Y593))</f>
      </c>
      <c r="AB593" t="str">
        <f>IF($Z593="","",INDEX($P$2:$P$1500,$Z593))</f>
      </c>
      <c r="AC593">
        <f>IF(AND($AA593="Yes",$AB593="Yes"),1,"")</f>
      </c>
      <c r="AD593">
        <f>IF(OR($Y593="",$Z593=""),"",IF(INDEX($C$2:$C$1500,$Y593)=INDEX($C$2:$C$1500,$Z593),0,1))</f>
      </c>
      <c r="AE593">
        <f>IF($AC593&lt;&gt;1,"",IF(AND(INDEX($AG$2:$AG$1500,$Y593)=1,INDEX($AG$2:$AG$1500,$Z593)=1),1,""))</f>
      </c>
      <c r="AG593">
        <f>IF($A593="","",COUNTIFS($W$2:$W$2500,$A593,$AB$2:$AB$2500,"Yes")+COUNTIFS($X$2:$X$2500,$A593,$AA$2:$AA$2500,"Yes"))</f>
      </c>
      <c r="AH593" t="str">
        <f>IF(OR($P593&lt;&gt;"Yes",N($AG593)=0),"",IF(AND($AG593=1,COUNTIFS($W$2:$W$2500,$A593,$AE$2:$AE$2500,1)+COUNTIFS($X$2:$X$2500,$A593,$AE$2:$AE$2500,1)&gt;0),"","Yes"))</f>
      </c>
      <c r="AI593">
        <f>IF($AH593="Yes",$AG593,"")</f>
      </c>
      <c r="AJ593">
        <f>IF($AI593="","",$AI593+ROW()/1000000)</f>
      </c>
      <c r="AK593">
        <f>IF(OR($A593="",$P593="Yes",N($AG593)=0),"",$AG593+ROW()/1000000)</f>
      </c>
      <c r="AL593" t="str">
        <f>IF($A593="","",INDEX(games!$J:$J,ROW())&amp;"")</f>
      </c>
    </row>
    <row r="594">
      <c r="A594" t="str">
        <f>IF(TRIM(INDEX(games!$A:$A,ROW()))="","",TRIM(INDEX(games!$A:$A,ROW())))</f>
      </c>
      <c r="B594">
        <f>IF(OR($A594="",INDEX(games!$B:$B,ROW())=""),"",INDEX(games!$B:$B,ROW()))</f>
      </c>
      <c r="C594" t="str">
        <f>IF(OR($A594="",INDEX(games!$C:$C,ROW())=""),"",INDEX(games!$C:$C,ROW()))</f>
      </c>
      <c r="D594">
        <f>IF($A594="","",COUNTIF($W$2:$W$2500,$A594)+COUNTIF($X$2:$X$2500,$A594))</f>
      </c>
      <c r="E594">
        <f>IF($A594="","",IFERROR(MATCH($C594,$R$2:$R$5,0),0))</f>
      </c>
      <c r="F594">
        <f>IF($A594="","",MOD(ROW(),34))</f>
      </c>
      <c r="G594">
        <f>IF($A594="",NA(),IF($C594="Action",$B594,NA()))</f>
      </c>
      <c r="H594">
        <f>IF($A594="",NA(),IF($C594="Action",1+$F594*0.023,NA()))</f>
      </c>
      <c r="I594">
        <f>IF($A594="",NA(),IF($C594="Strategy",$B594,NA()))</f>
      </c>
      <c r="J594">
        <f>IF($A594="",NA(),IF($C594="Strategy",2+$F594*0.023,NA()))</f>
      </c>
      <c r="K594">
        <f>IF($A594="",NA(),IF($C594="Deckbuilder",$B594,NA()))</f>
      </c>
      <c r="L594">
        <f>IF($A594="",NA(),IF($C594="Deckbuilder",3+$F594*0.023,NA()))</f>
      </c>
      <c r="M594">
        <f>IF($A594="",NA(),IF($C594="Traditional",$B594,NA()))</f>
      </c>
      <c r="N594">
        <f>IF($A594="",NA(),IF($C594="Traditional",4+$F594*0.023,NA()))</f>
      </c>
      <c r="O594">
        <f>IF($A594="","",$D594+ROW()/1000000)</f>
      </c>
      <c r="P594" t="str">
        <f>IF(OR($A594="",INDEX(games!$H:$H,ROW())=""),"",INDEX(games!$H:$H,ROW()))</f>
      </c>
      <c r="Q594">
        <f>IF(OR($A594="",$P594&lt;&gt;"Yes"),"",$D594+ROW()/1000000)</f>
      </c>
      <c r="T594">
        <f>IF($Y594="","",INDEX($B$2:$B$1500,$Y594))</f>
      </c>
      <c r="U594">
        <f>IF($Z594="","",INDEX($B$2:$B$1500,$Z594))</f>
      </c>
      <c r="V594">
        <f>IF(OR($T594="",$U594=""),"",$U594-$T594)</f>
      </c>
      <c r="W594" t="str">
        <f>IF(TRIM(INDEX(connections!$A:$A,ROW()))="","",TRIM(INDEX(connections!$A:$A,ROW())))</f>
      </c>
      <c r="X594" t="str">
        <f>IF($W594="","",TRIM(INDEX(connections!$B:$B,ROW())))</f>
      </c>
      <c r="Y594">
        <f>IF($W594="","",IFERROR(MATCH($W594,$A$2:$A$1500,0),""))</f>
      </c>
      <c r="Z594">
        <f>IF($X594="","",IFERROR(MATCH($X594,$A$2:$A$1500,0),""))</f>
      </c>
      <c r="AA594" t="str">
        <f>IF($Y594="","",INDEX($P$2:$P$1500,$Y594))</f>
      </c>
      <c r="AB594" t="str">
        <f>IF($Z594="","",INDEX($P$2:$P$1500,$Z594))</f>
      </c>
      <c r="AC594">
        <f>IF(AND($AA594="Yes",$AB594="Yes"),1,"")</f>
      </c>
      <c r="AD594">
        <f>IF(OR($Y594="",$Z594=""),"",IF(INDEX($C$2:$C$1500,$Y594)=INDEX($C$2:$C$1500,$Z594),0,1))</f>
      </c>
      <c r="AE594">
        <f>IF($AC594&lt;&gt;1,"",IF(AND(INDEX($AG$2:$AG$1500,$Y594)=1,INDEX($AG$2:$AG$1500,$Z594)=1),1,""))</f>
      </c>
      <c r="AG594">
        <f>IF($A594="","",COUNTIFS($W$2:$W$2500,$A594,$AB$2:$AB$2500,"Yes")+COUNTIFS($X$2:$X$2500,$A594,$AA$2:$AA$2500,"Yes"))</f>
      </c>
      <c r="AH594" t="str">
        <f>IF(OR($P594&lt;&gt;"Yes",N($AG594)=0),"",IF(AND($AG594=1,COUNTIFS($W$2:$W$2500,$A594,$AE$2:$AE$2500,1)+COUNTIFS($X$2:$X$2500,$A594,$AE$2:$AE$2500,1)&gt;0),"","Yes"))</f>
      </c>
      <c r="AI594">
        <f>IF($AH594="Yes",$AG594,"")</f>
      </c>
      <c r="AJ594">
        <f>IF($AI594="","",$AI594+ROW()/1000000)</f>
      </c>
      <c r="AK594">
        <f>IF(OR($A594="",$P594="Yes",N($AG594)=0),"",$AG594+ROW()/1000000)</f>
      </c>
      <c r="AL594" t="str">
        <f>IF($A594="","",INDEX(games!$J:$J,ROW())&amp;"")</f>
      </c>
    </row>
    <row r="595">
      <c r="A595" t="str">
        <f>IF(TRIM(INDEX(games!$A:$A,ROW()))="","",TRIM(INDEX(games!$A:$A,ROW())))</f>
      </c>
      <c r="B595">
        <f>IF(OR($A595="",INDEX(games!$B:$B,ROW())=""),"",INDEX(games!$B:$B,ROW()))</f>
      </c>
      <c r="C595" t="str">
        <f>IF(OR($A595="",INDEX(games!$C:$C,ROW())=""),"",INDEX(games!$C:$C,ROW()))</f>
      </c>
      <c r="D595">
        <f>IF($A595="","",COUNTIF($W$2:$W$2500,$A595)+COUNTIF($X$2:$X$2500,$A595))</f>
      </c>
      <c r="E595">
        <f>IF($A595="","",IFERROR(MATCH($C595,$R$2:$R$5,0),0))</f>
      </c>
      <c r="F595">
        <f>IF($A595="","",MOD(ROW(),34))</f>
      </c>
      <c r="G595">
        <f>IF($A595="",NA(),IF($C595="Action",$B595,NA()))</f>
      </c>
      <c r="H595">
        <f>IF($A595="",NA(),IF($C595="Action",1+$F595*0.023,NA()))</f>
      </c>
      <c r="I595">
        <f>IF($A595="",NA(),IF($C595="Strategy",$B595,NA()))</f>
      </c>
      <c r="J595">
        <f>IF($A595="",NA(),IF($C595="Strategy",2+$F595*0.023,NA()))</f>
      </c>
      <c r="K595">
        <f>IF($A595="",NA(),IF($C595="Deckbuilder",$B595,NA()))</f>
      </c>
      <c r="L595">
        <f>IF($A595="",NA(),IF($C595="Deckbuilder",3+$F595*0.023,NA()))</f>
      </c>
      <c r="M595">
        <f>IF($A595="",NA(),IF($C595="Traditional",$B595,NA()))</f>
      </c>
      <c r="N595">
        <f>IF($A595="",NA(),IF($C595="Traditional",4+$F595*0.023,NA()))</f>
      </c>
      <c r="O595">
        <f>IF($A595="","",$D595+ROW()/1000000)</f>
      </c>
      <c r="P595" t="str">
        <f>IF(OR($A595="",INDEX(games!$H:$H,ROW())=""),"",INDEX(games!$H:$H,ROW()))</f>
      </c>
      <c r="Q595">
        <f>IF(OR($A595="",$P595&lt;&gt;"Yes"),"",$D595+ROW()/1000000)</f>
      </c>
      <c r="T595">
        <f>IF($Y595="","",INDEX($B$2:$B$1500,$Y595))</f>
      </c>
      <c r="U595">
        <f>IF($Z595="","",INDEX($B$2:$B$1500,$Z595))</f>
      </c>
      <c r="V595">
        <f>IF(OR($T595="",$U595=""),"",$U595-$T595)</f>
      </c>
      <c r="W595" t="str">
        <f>IF(TRIM(INDEX(connections!$A:$A,ROW()))="","",TRIM(INDEX(connections!$A:$A,ROW())))</f>
      </c>
      <c r="X595" t="str">
        <f>IF($W595="","",TRIM(INDEX(connections!$B:$B,ROW())))</f>
      </c>
      <c r="Y595">
        <f>IF($W595="","",IFERROR(MATCH($W595,$A$2:$A$1500,0),""))</f>
      </c>
      <c r="Z595">
        <f>IF($X595="","",IFERROR(MATCH($X595,$A$2:$A$1500,0),""))</f>
      </c>
      <c r="AA595" t="str">
        <f>IF($Y595="","",INDEX($P$2:$P$1500,$Y595))</f>
      </c>
      <c r="AB595" t="str">
        <f>IF($Z595="","",INDEX($P$2:$P$1500,$Z595))</f>
      </c>
      <c r="AC595">
        <f>IF(AND($AA595="Yes",$AB595="Yes"),1,"")</f>
      </c>
      <c r="AD595">
        <f>IF(OR($Y595="",$Z595=""),"",IF(INDEX($C$2:$C$1500,$Y595)=INDEX($C$2:$C$1500,$Z595),0,1))</f>
      </c>
      <c r="AE595">
        <f>IF($AC595&lt;&gt;1,"",IF(AND(INDEX($AG$2:$AG$1500,$Y595)=1,INDEX($AG$2:$AG$1500,$Z595)=1),1,""))</f>
      </c>
      <c r="AG595">
        <f>IF($A595="","",COUNTIFS($W$2:$W$2500,$A595,$AB$2:$AB$2500,"Yes")+COUNTIFS($X$2:$X$2500,$A595,$AA$2:$AA$2500,"Yes"))</f>
      </c>
      <c r="AH595" t="str">
        <f>IF(OR($P595&lt;&gt;"Yes",N($AG595)=0),"",IF(AND($AG595=1,COUNTIFS($W$2:$W$2500,$A595,$AE$2:$AE$2500,1)+COUNTIFS($X$2:$X$2500,$A595,$AE$2:$AE$2500,1)&gt;0),"","Yes"))</f>
      </c>
      <c r="AI595">
        <f>IF($AH595="Yes",$AG595,"")</f>
      </c>
      <c r="AJ595">
        <f>IF($AI595="","",$AI595+ROW()/1000000)</f>
      </c>
      <c r="AK595">
        <f>IF(OR($A595="",$P595="Yes",N($AG595)=0),"",$AG595+ROW()/1000000)</f>
      </c>
      <c r="AL595" t="str">
        <f>IF($A595="","",INDEX(games!$J:$J,ROW())&amp;"")</f>
      </c>
    </row>
    <row r="596">
      <c r="A596" t="str">
        <f>IF(TRIM(INDEX(games!$A:$A,ROW()))="","",TRIM(INDEX(games!$A:$A,ROW())))</f>
      </c>
      <c r="B596">
        <f>IF(OR($A596="",INDEX(games!$B:$B,ROW())=""),"",INDEX(games!$B:$B,ROW()))</f>
      </c>
      <c r="C596" t="str">
        <f>IF(OR($A596="",INDEX(games!$C:$C,ROW())=""),"",INDEX(games!$C:$C,ROW()))</f>
      </c>
      <c r="D596">
        <f>IF($A596="","",COUNTIF($W$2:$W$2500,$A596)+COUNTIF($X$2:$X$2500,$A596))</f>
      </c>
      <c r="E596">
        <f>IF($A596="","",IFERROR(MATCH($C596,$R$2:$R$5,0),0))</f>
      </c>
      <c r="F596">
        <f>IF($A596="","",MOD(ROW(),34))</f>
      </c>
      <c r="G596">
        <f>IF($A596="",NA(),IF($C596="Action",$B596,NA()))</f>
      </c>
      <c r="H596">
        <f>IF($A596="",NA(),IF($C596="Action",1+$F596*0.023,NA()))</f>
      </c>
      <c r="I596">
        <f>IF($A596="",NA(),IF($C596="Strategy",$B596,NA()))</f>
      </c>
      <c r="J596">
        <f>IF($A596="",NA(),IF($C596="Strategy",2+$F596*0.023,NA()))</f>
      </c>
      <c r="K596">
        <f>IF($A596="",NA(),IF($C596="Deckbuilder",$B596,NA()))</f>
      </c>
      <c r="L596">
        <f>IF($A596="",NA(),IF($C596="Deckbuilder",3+$F596*0.023,NA()))</f>
      </c>
      <c r="M596">
        <f>IF($A596="",NA(),IF($C596="Traditional",$B596,NA()))</f>
      </c>
      <c r="N596">
        <f>IF($A596="",NA(),IF($C596="Traditional",4+$F596*0.023,NA()))</f>
      </c>
      <c r="O596">
        <f>IF($A596="","",$D596+ROW()/1000000)</f>
      </c>
      <c r="P596" t="str">
        <f>IF(OR($A596="",INDEX(games!$H:$H,ROW())=""),"",INDEX(games!$H:$H,ROW()))</f>
      </c>
      <c r="Q596">
        <f>IF(OR($A596="",$P596&lt;&gt;"Yes"),"",$D596+ROW()/1000000)</f>
      </c>
      <c r="T596">
        <f>IF($Y596="","",INDEX($B$2:$B$1500,$Y596))</f>
      </c>
      <c r="U596">
        <f>IF($Z596="","",INDEX($B$2:$B$1500,$Z596))</f>
      </c>
      <c r="V596">
        <f>IF(OR($T596="",$U596=""),"",$U596-$T596)</f>
      </c>
      <c r="W596" t="str">
        <f>IF(TRIM(INDEX(connections!$A:$A,ROW()))="","",TRIM(INDEX(connections!$A:$A,ROW())))</f>
      </c>
      <c r="X596" t="str">
        <f>IF($W596="","",TRIM(INDEX(connections!$B:$B,ROW())))</f>
      </c>
      <c r="Y596">
        <f>IF($W596="","",IFERROR(MATCH($W596,$A$2:$A$1500,0),""))</f>
      </c>
      <c r="Z596">
        <f>IF($X596="","",IFERROR(MATCH($X596,$A$2:$A$1500,0),""))</f>
      </c>
      <c r="AA596" t="str">
        <f>IF($Y596="","",INDEX($P$2:$P$1500,$Y596))</f>
      </c>
      <c r="AB596" t="str">
        <f>IF($Z596="","",INDEX($P$2:$P$1500,$Z596))</f>
      </c>
      <c r="AC596">
        <f>IF(AND($AA596="Yes",$AB596="Yes"),1,"")</f>
      </c>
      <c r="AD596">
        <f>IF(OR($Y596="",$Z596=""),"",IF(INDEX($C$2:$C$1500,$Y596)=INDEX($C$2:$C$1500,$Z596),0,1))</f>
      </c>
      <c r="AE596">
        <f>IF($AC596&lt;&gt;1,"",IF(AND(INDEX($AG$2:$AG$1500,$Y596)=1,INDEX($AG$2:$AG$1500,$Z596)=1),1,""))</f>
      </c>
      <c r="AG596">
        <f>IF($A596="","",COUNTIFS($W$2:$W$2500,$A596,$AB$2:$AB$2500,"Yes")+COUNTIFS($X$2:$X$2500,$A596,$AA$2:$AA$2500,"Yes"))</f>
      </c>
      <c r="AH596" t="str">
        <f>IF(OR($P596&lt;&gt;"Yes",N($AG596)=0),"",IF(AND($AG596=1,COUNTIFS($W$2:$W$2500,$A596,$AE$2:$AE$2500,1)+COUNTIFS($X$2:$X$2500,$A596,$AE$2:$AE$2500,1)&gt;0),"","Yes"))</f>
      </c>
      <c r="AI596">
        <f>IF($AH596="Yes",$AG596,"")</f>
      </c>
      <c r="AJ596">
        <f>IF($AI596="","",$AI596+ROW()/1000000)</f>
      </c>
      <c r="AK596">
        <f>IF(OR($A596="",$P596="Yes",N($AG596)=0),"",$AG596+ROW()/1000000)</f>
      </c>
      <c r="AL596" t="str">
        <f>IF($A596="","",INDEX(games!$J:$J,ROW())&amp;"")</f>
      </c>
    </row>
    <row r="597">
      <c r="A597" t="str">
        <f>IF(TRIM(INDEX(games!$A:$A,ROW()))="","",TRIM(INDEX(games!$A:$A,ROW())))</f>
      </c>
      <c r="B597">
        <f>IF(OR($A597="",INDEX(games!$B:$B,ROW())=""),"",INDEX(games!$B:$B,ROW()))</f>
      </c>
      <c r="C597" t="str">
        <f>IF(OR($A597="",INDEX(games!$C:$C,ROW())=""),"",INDEX(games!$C:$C,ROW()))</f>
      </c>
      <c r="D597">
        <f>IF($A597="","",COUNTIF($W$2:$W$2500,$A597)+COUNTIF($X$2:$X$2500,$A597))</f>
      </c>
      <c r="E597">
        <f>IF($A597="","",IFERROR(MATCH($C597,$R$2:$R$5,0),0))</f>
      </c>
      <c r="F597">
        <f>IF($A597="","",MOD(ROW(),34))</f>
      </c>
      <c r="G597">
        <f>IF($A597="",NA(),IF($C597="Action",$B597,NA()))</f>
      </c>
      <c r="H597">
        <f>IF($A597="",NA(),IF($C597="Action",1+$F597*0.023,NA()))</f>
      </c>
      <c r="I597">
        <f>IF($A597="",NA(),IF($C597="Strategy",$B597,NA()))</f>
      </c>
      <c r="J597">
        <f>IF($A597="",NA(),IF($C597="Strategy",2+$F597*0.023,NA()))</f>
      </c>
      <c r="K597">
        <f>IF($A597="",NA(),IF($C597="Deckbuilder",$B597,NA()))</f>
      </c>
      <c r="L597">
        <f>IF($A597="",NA(),IF($C597="Deckbuilder",3+$F597*0.023,NA()))</f>
      </c>
      <c r="M597">
        <f>IF($A597="",NA(),IF($C597="Traditional",$B597,NA()))</f>
      </c>
      <c r="N597">
        <f>IF($A597="",NA(),IF($C597="Traditional",4+$F597*0.023,NA()))</f>
      </c>
      <c r="O597">
        <f>IF($A597="","",$D597+ROW()/1000000)</f>
      </c>
      <c r="P597" t="str">
        <f>IF(OR($A597="",INDEX(games!$H:$H,ROW())=""),"",INDEX(games!$H:$H,ROW()))</f>
      </c>
      <c r="Q597">
        <f>IF(OR($A597="",$P597&lt;&gt;"Yes"),"",$D597+ROW()/1000000)</f>
      </c>
      <c r="T597">
        <f>IF($Y597="","",INDEX($B$2:$B$1500,$Y597))</f>
      </c>
      <c r="U597">
        <f>IF($Z597="","",INDEX($B$2:$B$1500,$Z597))</f>
      </c>
      <c r="V597">
        <f>IF(OR($T597="",$U597=""),"",$U597-$T597)</f>
      </c>
      <c r="W597" t="str">
        <f>IF(TRIM(INDEX(connections!$A:$A,ROW()))="","",TRIM(INDEX(connections!$A:$A,ROW())))</f>
      </c>
      <c r="X597" t="str">
        <f>IF($W597="","",TRIM(INDEX(connections!$B:$B,ROW())))</f>
      </c>
      <c r="Y597">
        <f>IF($W597="","",IFERROR(MATCH($W597,$A$2:$A$1500,0),""))</f>
      </c>
      <c r="Z597">
        <f>IF($X597="","",IFERROR(MATCH($X597,$A$2:$A$1500,0),""))</f>
      </c>
      <c r="AA597" t="str">
        <f>IF($Y597="","",INDEX($P$2:$P$1500,$Y597))</f>
      </c>
      <c r="AB597" t="str">
        <f>IF($Z597="","",INDEX($P$2:$P$1500,$Z597))</f>
      </c>
      <c r="AC597">
        <f>IF(AND($AA597="Yes",$AB597="Yes"),1,"")</f>
      </c>
      <c r="AD597">
        <f>IF(OR($Y597="",$Z597=""),"",IF(INDEX($C$2:$C$1500,$Y597)=INDEX($C$2:$C$1500,$Z597),0,1))</f>
      </c>
      <c r="AE597">
        <f>IF($AC597&lt;&gt;1,"",IF(AND(INDEX($AG$2:$AG$1500,$Y597)=1,INDEX($AG$2:$AG$1500,$Z597)=1),1,""))</f>
      </c>
      <c r="AG597">
        <f>IF($A597="","",COUNTIFS($W$2:$W$2500,$A597,$AB$2:$AB$2500,"Yes")+COUNTIFS($X$2:$X$2500,$A597,$AA$2:$AA$2500,"Yes"))</f>
      </c>
      <c r="AH597" t="str">
        <f>IF(OR($P597&lt;&gt;"Yes",N($AG597)=0),"",IF(AND($AG597=1,COUNTIFS($W$2:$W$2500,$A597,$AE$2:$AE$2500,1)+COUNTIFS($X$2:$X$2500,$A597,$AE$2:$AE$2500,1)&gt;0),"","Yes"))</f>
      </c>
      <c r="AI597">
        <f>IF($AH597="Yes",$AG597,"")</f>
      </c>
      <c r="AJ597">
        <f>IF($AI597="","",$AI597+ROW()/1000000)</f>
      </c>
      <c r="AK597">
        <f>IF(OR($A597="",$P597="Yes",N($AG597)=0),"",$AG597+ROW()/1000000)</f>
      </c>
      <c r="AL597" t="str">
        <f>IF($A597="","",INDEX(games!$J:$J,ROW())&amp;"")</f>
      </c>
    </row>
    <row r="598">
      <c r="A598" t="str">
        <f>IF(TRIM(INDEX(games!$A:$A,ROW()))="","",TRIM(INDEX(games!$A:$A,ROW())))</f>
      </c>
      <c r="B598">
        <f>IF(OR($A598="",INDEX(games!$B:$B,ROW())=""),"",INDEX(games!$B:$B,ROW()))</f>
      </c>
      <c r="C598" t="str">
        <f>IF(OR($A598="",INDEX(games!$C:$C,ROW())=""),"",INDEX(games!$C:$C,ROW()))</f>
      </c>
      <c r="D598">
        <f>IF($A598="","",COUNTIF($W$2:$W$2500,$A598)+COUNTIF($X$2:$X$2500,$A598))</f>
      </c>
      <c r="E598">
        <f>IF($A598="","",IFERROR(MATCH($C598,$R$2:$R$5,0),0))</f>
      </c>
      <c r="F598">
        <f>IF($A598="","",MOD(ROW(),34))</f>
      </c>
      <c r="G598">
        <f>IF($A598="",NA(),IF($C598="Action",$B598,NA()))</f>
      </c>
      <c r="H598">
        <f>IF($A598="",NA(),IF($C598="Action",1+$F598*0.023,NA()))</f>
      </c>
      <c r="I598">
        <f>IF($A598="",NA(),IF($C598="Strategy",$B598,NA()))</f>
      </c>
      <c r="J598">
        <f>IF($A598="",NA(),IF($C598="Strategy",2+$F598*0.023,NA()))</f>
      </c>
      <c r="K598">
        <f>IF($A598="",NA(),IF($C598="Deckbuilder",$B598,NA()))</f>
      </c>
      <c r="L598">
        <f>IF($A598="",NA(),IF($C598="Deckbuilder",3+$F598*0.023,NA()))</f>
      </c>
      <c r="M598">
        <f>IF($A598="",NA(),IF($C598="Traditional",$B598,NA()))</f>
      </c>
      <c r="N598">
        <f>IF($A598="",NA(),IF($C598="Traditional",4+$F598*0.023,NA()))</f>
      </c>
      <c r="O598">
        <f>IF($A598="","",$D598+ROW()/1000000)</f>
      </c>
      <c r="P598" t="str">
        <f>IF(OR($A598="",INDEX(games!$H:$H,ROW())=""),"",INDEX(games!$H:$H,ROW()))</f>
      </c>
      <c r="Q598">
        <f>IF(OR($A598="",$P598&lt;&gt;"Yes"),"",$D598+ROW()/1000000)</f>
      </c>
      <c r="T598">
        <f>IF($Y598="","",INDEX($B$2:$B$1500,$Y598))</f>
      </c>
      <c r="U598">
        <f>IF($Z598="","",INDEX($B$2:$B$1500,$Z598))</f>
      </c>
      <c r="V598">
        <f>IF(OR($T598="",$U598=""),"",$U598-$T598)</f>
      </c>
      <c r="W598" t="str">
        <f>IF(TRIM(INDEX(connections!$A:$A,ROW()))="","",TRIM(INDEX(connections!$A:$A,ROW())))</f>
      </c>
      <c r="X598" t="str">
        <f>IF($W598="","",TRIM(INDEX(connections!$B:$B,ROW())))</f>
      </c>
      <c r="Y598">
        <f>IF($W598="","",IFERROR(MATCH($W598,$A$2:$A$1500,0),""))</f>
      </c>
      <c r="Z598">
        <f>IF($X598="","",IFERROR(MATCH($X598,$A$2:$A$1500,0),""))</f>
      </c>
      <c r="AA598" t="str">
        <f>IF($Y598="","",INDEX($P$2:$P$1500,$Y598))</f>
      </c>
      <c r="AB598" t="str">
        <f>IF($Z598="","",INDEX($P$2:$P$1500,$Z598))</f>
      </c>
      <c r="AC598">
        <f>IF(AND($AA598="Yes",$AB598="Yes"),1,"")</f>
      </c>
      <c r="AD598">
        <f>IF(OR($Y598="",$Z598=""),"",IF(INDEX($C$2:$C$1500,$Y598)=INDEX($C$2:$C$1500,$Z598),0,1))</f>
      </c>
      <c r="AE598">
        <f>IF($AC598&lt;&gt;1,"",IF(AND(INDEX($AG$2:$AG$1500,$Y598)=1,INDEX($AG$2:$AG$1500,$Z598)=1),1,""))</f>
      </c>
      <c r="AG598">
        <f>IF($A598="","",COUNTIFS($W$2:$W$2500,$A598,$AB$2:$AB$2500,"Yes")+COUNTIFS($X$2:$X$2500,$A598,$AA$2:$AA$2500,"Yes"))</f>
      </c>
      <c r="AH598" t="str">
        <f>IF(OR($P598&lt;&gt;"Yes",N($AG598)=0),"",IF(AND($AG598=1,COUNTIFS($W$2:$W$2500,$A598,$AE$2:$AE$2500,1)+COUNTIFS($X$2:$X$2500,$A598,$AE$2:$AE$2500,1)&gt;0),"","Yes"))</f>
      </c>
      <c r="AI598">
        <f>IF($AH598="Yes",$AG598,"")</f>
      </c>
      <c r="AJ598">
        <f>IF($AI598="","",$AI598+ROW()/1000000)</f>
      </c>
      <c r="AK598">
        <f>IF(OR($A598="",$P598="Yes",N($AG598)=0),"",$AG598+ROW()/1000000)</f>
      </c>
      <c r="AL598" t="str">
        <f>IF($A598="","",INDEX(games!$J:$J,ROW())&amp;"")</f>
      </c>
    </row>
    <row r="599">
      <c r="A599" t="str">
        <f>IF(TRIM(INDEX(games!$A:$A,ROW()))="","",TRIM(INDEX(games!$A:$A,ROW())))</f>
      </c>
      <c r="B599">
        <f>IF(OR($A599="",INDEX(games!$B:$B,ROW())=""),"",INDEX(games!$B:$B,ROW()))</f>
      </c>
      <c r="C599" t="str">
        <f>IF(OR($A599="",INDEX(games!$C:$C,ROW())=""),"",INDEX(games!$C:$C,ROW()))</f>
      </c>
      <c r="D599">
        <f>IF($A599="","",COUNTIF($W$2:$W$2500,$A599)+COUNTIF($X$2:$X$2500,$A599))</f>
      </c>
      <c r="E599">
        <f>IF($A599="","",IFERROR(MATCH($C599,$R$2:$R$5,0),0))</f>
      </c>
      <c r="F599">
        <f>IF($A599="","",MOD(ROW(),34))</f>
      </c>
      <c r="G599">
        <f>IF($A599="",NA(),IF($C599="Action",$B599,NA()))</f>
      </c>
      <c r="H599">
        <f>IF($A599="",NA(),IF($C599="Action",1+$F599*0.023,NA()))</f>
      </c>
      <c r="I599">
        <f>IF($A599="",NA(),IF($C599="Strategy",$B599,NA()))</f>
      </c>
      <c r="J599">
        <f>IF($A599="",NA(),IF($C599="Strategy",2+$F599*0.023,NA()))</f>
      </c>
      <c r="K599">
        <f>IF($A599="",NA(),IF($C599="Deckbuilder",$B599,NA()))</f>
      </c>
      <c r="L599">
        <f>IF($A599="",NA(),IF($C599="Deckbuilder",3+$F599*0.023,NA()))</f>
      </c>
      <c r="M599">
        <f>IF($A599="",NA(),IF($C599="Traditional",$B599,NA()))</f>
      </c>
      <c r="N599">
        <f>IF($A599="",NA(),IF($C599="Traditional",4+$F599*0.023,NA()))</f>
      </c>
      <c r="O599">
        <f>IF($A599="","",$D599+ROW()/1000000)</f>
      </c>
      <c r="P599" t="str">
        <f>IF(OR($A599="",INDEX(games!$H:$H,ROW())=""),"",INDEX(games!$H:$H,ROW()))</f>
      </c>
      <c r="Q599">
        <f>IF(OR($A599="",$P599&lt;&gt;"Yes"),"",$D599+ROW()/1000000)</f>
      </c>
      <c r="T599">
        <f>IF($Y599="","",INDEX($B$2:$B$1500,$Y599))</f>
      </c>
      <c r="U599">
        <f>IF($Z599="","",INDEX($B$2:$B$1500,$Z599))</f>
      </c>
      <c r="V599">
        <f>IF(OR($T599="",$U599=""),"",$U599-$T599)</f>
      </c>
      <c r="W599" t="str">
        <f>IF(TRIM(INDEX(connections!$A:$A,ROW()))="","",TRIM(INDEX(connections!$A:$A,ROW())))</f>
      </c>
      <c r="X599" t="str">
        <f>IF($W599="","",TRIM(INDEX(connections!$B:$B,ROW())))</f>
      </c>
      <c r="Y599">
        <f>IF($W599="","",IFERROR(MATCH($W599,$A$2:$A$1500,0),""))</f>
      </c>
      <c r="Z599">
        <f>IF($X599="","",IFERROR(MATCH($X599,$A$2:$A$1500,0),""))</f>
      </c>
      <c r="AA599" t="str">
        <f>IF($Y599="","",INDEX($P$2:$P$1500,$Y599))</f>
      </c>
      <c r="AB599" t="str">
        <f>IF($Z599="","",INDEX($P$2:$P$1500,$Z599))</f>
      </c>
      <c r="AC599">
        <f>IF(AND($AA599="Yes",$AB599="Yes"),1,"")</f>
      </c>
      <c r="AD599">
        <f>IF(OR($Y599="",$Z599=""),"",IF(INDEX($C$2:$C$1500,$Y599)=INDEX($C$2:$C$1500,$Z599),0,1))</f>
      </c>
      <c r="AE599">
        <f>IF($AC599&lt;&gt;1,"",IF(AND(INDEX($AG$2:$AG$1500,$Y599)=1,INDEX($AG$2:$AG$1500,$Z599)=1),1,""))</f>
      </c>
      <c r="AG599">
        <f>IF($A599="","",COUNTIFS($W$2:$W$2500,$A599,$AB$2:$AB$2500,"Yes")+COUNTIFS($X$2:$X$2500,$A599,$AA$2:$AA$2500,"Yes"))</f>
      </c>
      <c r="AH599" t="str">
        <f>IF(OR($P599&lt;&gt;"Yes",N($AG599)=0),"",IF(AND($AG599=1,COUNTIFS($W$2:$W$2500,$A599,$AE$2:$AE$2500,1)+COUNTIFS($X$2:$X$2500,$A599,$AE$2:$AE$2500,1)&gt;0),"","Yes"))</f>
      </c>
      <c r="AI599">
        <f>IF($AH599="Yes",$AG599,"")</f>
      </c>
      <c r="AJ599">
        <f>IF($AI599="","",$AI599+ROW()/1000000)</f>
      </c>
      <c r="AK599">
        <f>IF(OR($A599="",$P599="Yes",N($AG599)=0),"",$AG599+ROW()/1000000)</f>
      </c>
      <c r="AL599" t="str">
        <f>IF($A599="","",INDEX(games!$J:$J,ROW())&amp;"")</f>
      </c>
    </row>
    <row r="600">
      <c r="A600" t="str">
        <f>IF(TRIM(INDEX(games!$A:$A,ROW()))="","",TRIM(INDEX(games!$A:$A,ROW())))</f>
      </c>
      <c r="B600">
        <f>IF(OR($A600="",INDEX(games!$B:$B,ROW())=""),"",INDEX(games!$B:$B,ROW()))</f>
      </c>
      <c r="C600" t="str">
        <f>IF(OR($A600="",INDEX(games!$C:$C,ROW())=""),"",INDEX(games!$C:$C,ROW()))</f>
      </c>
      <c r="D600">
        <f>IF($A600="","",COUNTIF($W$2:$W$2500,$A600)+COUNTIF($X$2:$X$2500,$A600))</f>
      </c>
      <c r="E600">
        <f>IF($A600="","",IFERROR(MATCH($C600,$R$2:$R$5,0),0))</f>
      </c>
      <c r="F600">
        <f>IF($A600="","",MOD(ROW(),34))</f>
      </c>
      <c r="G600">
        <f>IF($A600="",NA(),IF($C600="Action",$B600,NA()))</f>
      </c>
      <c r="H600">
        <f>IF($A600="",NA(),IF($C600="Action",1+$F600*0.023,NA()))</f>
      </c>
      <c r="I600">
        <f>IF($A600="",NA(),IF($C600="Strategy",$B600,NA()))</f>
      </c>
      <c r="J600">
        <f>IF($A600="",NA(),IF($C600="Strategy",2+$F600*0.023,NA()))</f>
      </c>
      <c r="K600">
        <f>IF($A600="",NA(),IF($C600="Deckbuilder",$B600,NA()))</f>
      </c>
      <c r="L600">
        <f>IF($A600="",NA(),IF($C600="Deckbuilder",3+$F600*0.023,NA()))</f>
      </c>
      <c r="M600">
        <f>IF($A600="",NA(),IF($C600="Traditional",$B600,NA()))</f>
      </c>
      <c r="N600">
        <f>IF($A600="",NA(),IF($C600="Traditional",4+$F600*0.023,NA()))</f>
      </c>
      <c r="O600">
        <f>IF($A600="","",$D600+ROW()/1000000)</f>
      </c>
      <c r="P600" t="str">
        <f>IF(OR($A600="",INDEX(games!$H:$H,ROW())=""),"",INDEX(games!$H:$H,ROW()))</f>
      </c>
      <c r="Q600">
        <f>IF(OR($A600="",$P600&lt;&gt;"Yes"),"",$D600+ROW()/1000000)</f>
      </c>
      <c r="T600">
        <f>IF($Y600="","",INDEX($B$2:$B$1500,$Y600))</f>
      </c>
      <c r="U600">
        <f>IF($Z600="","",INDEX($B$2:$B$1500,$Z600))</f>
      </c>
      <c r="V600">
        <f>IF(OR($T600="",$U600=""),"",$U600-$T600)</f>
      </c>
      <c r="W600" t="str">
        <f>IF(TRIM(INDEX(connections!$A:$A,ROW()))="","",TRIM(INDEX(connections!$A:$A,ROW())))</f>
      </c>
      <c r="X600" t="str">
        <f>IF($W600="","",TRIM(INDEX(connections!$B:$B,ROW())))</f>
      </c>
      <c r="Y600">
        <f>IF($W600="","",IFERROR(MATCH($W600,$A$2:$A$1500,0),""))</f>
      </c>
      <c r="Z600">
        <f>IF($X600="","",IFERROR(MATCH($X600,$A$2:$A$1500,0),""))</f>
      </c>
      <c r="AA600" t="str">
        <f>IF($Y600="","",INDEX($P$2:$P$1500,$Y600))</f>
      </c>
      <c r="AB600" t="str">
        <f>IF($Z600="","",INDEX($P$2:$P$1500,$Z600))</f>
      </c>
      <c r="AC600">
        <f>IF(AND($AA600="Yes",$AB600="Yes"),1,"")</f>
      </c>
      <c r="AD600">
        <f>IF(OR($Y600="",$Z600=""),"",IF(INDEX($C$2:$C$1500,$Y600)=INDEX($C$2:$C$1500,$Z600),0,1))</f>
      </c>
      <c r="AE600">
        <f>IF($AC600&lt;&gt;1,"",IF(AND(INDEX($AG$2:$AG$1500,$Y600)=1,INDEX($AG$2:$AG$1500,$Z600)=1),1,""))</f>
      </c>
      <c r="AG600">
        <f>IF($A600="","",COUNTIFS($W$2:$W$2500,$A600,$AB$2:$AB$2500,"Yes")+COUNTIFS($X$2:$X$2500,$A600,$AA$2:$AA$2500,"Yes"))</f>
      </c>
      <c r="AH600" t="str">
        <f>IF(OR($P600&lt;&gt;"Yes",N($AG600)=0),"",IF(AND($AG600=1,COUNTIFS($W$2:$W$2500,$A600,$AE$2:$AE$2500,1)+COUNTIFS($X$2:$X$2500,$A600,$AE$2:$AE$2500,1)&gt;0),"","Yes"))</f>
      </c>
      <c r="AI600">
        <f>IF($AH600="Yes",$AG600,"")</f>
      </c>
      <c r="AJ600">
        <f>IF($AI600="","",$AI600+ROW()/1000000)</f>
      </c>
      <c r="AK600">
        <f>IF(OR($A600="",$P600="Yes",N($AG600)=0),"",$AG600+ROW()/1000000)</f>
      </c>
      <c r="AL600" t="str">
        <f>IF($A600="","",INDEX(games!$J:$J,ROW())&amp;"")</f>
      </c>
    </row>
    <row r="601">
      <c r="A601" t="str">
        <f>IF(TRIM(INDEX(games!$A:$A,ROW()))="","",TRIM(INDEX(games!$A:$A,ROW())))</f>
      </c>
      <c r="B601">
        <f>IF(OR($A601="",INDEX(games!$B:$B,ROW())=""),"",INDEX(games!$B:$B,ROW()))</f>
      </c>
      <c r="C601" t="str">
        <f>IF(OR($A601="",INDEX(games!$C:$C,ROW())=""),"",INDEX(games!$C:$C,ROW()))</f>
      </c>
      <c r="D601">
        <f>IF($A601="","",COUNTIF($W$2:$W$2500,$A601)+COUNTIF($X$2:$X$2500,$A601))</f>
      </c>
      <c r="E601">
        <f>IF($A601="","",IFERROR(MATCH($C601,$R$2:$R$5,0),0))</f>
      </c>
      <c r="F601">
        <f>IF($A601="","",MOD(ROW(),34))</f>
      </c>
      <c r="G601">
        <f>IF($A601="",NA(),IF($C601="Action",$B601,NA()))</f>
      </c>
      <c r="H601">
        <f>IF($A601="",NA(),IF($C601="Action",1+$F601*0.023,NA()))</f>
      </c>
      <c r="I601">
        <f>IF($A601="",NA(),IF($C601="Strategy",$B601,NA()))</f>
      </c>
      <c r="J601">
        <f>IF($A601="",NA(),IF($C601="Strategy",2+$F601*0.023,NA()))</f>
      </c>
      <c r="K601">
        <f>IF($A601="",NA(),IF($C601="Deckbuilder",$B601,NA()))</f>
      </c>
      <c r="L601">
        <f>IF($A601="",NA(),IF($C601="Deckbuilder",3+$F601*0.023,NA()))</f>
      </c>
      <c r="M601">
        <f>IF($A601="",NA(),IF($C601="Traditional",$B601,NA()))</f>
      </c>
      <c r="N601">
        <f>IF($A601="",NA(),IF($C601="Traditional",4+$F601*0.023,NA()))</f>
      </c>
      <c r="O601">
        <f>IF($A601="","",$D601+ROW()/1000000)</f>
      </c>
      <c r="P601" t="str">
        <f>IF(OR($A601="",INDEX(games!$H:$H,ROW())=""),"",INDEX(games!$H:$H,ROW()))</f>
      </c>
      <c r="Q601">
        <f>IF(OR($A601="",$P601&lt;&gt;"Yes"),"",$D601+ROW()/1000000)</f>
      </c>
      <c r="T601">
        <f>IF($Y601="","",INDEX($B$2:$B$1500,$Y601))</f>
      </c>
      <c r="U601">
        <f>IF($Z601="","",INDEX($B$2:$B$1500,$Z601))</f>
      </c>
      <c r="V601">
        <f>IF(OR($T601="",$U601=""),"",$U601-$T601)</f>
      </c>
      <c r="W601" t="str">
        <f>IF(TRIM(INDEX(connections!$A:$A,ROW()))="","",TRIM(INDEX(connections!$A:$A,ROW())))</f>
      </c>
      <c r="X601" t="str">
        <f>IF($W601="","",TRIM(INDEX(connections!$B:$B,ROW())))</f>
      </c>
      <c r="Y601">
        <f>IF($W601="","",IFERROR(MATCH($W601,$A$2:$A$1500,0),""))</f>
      </c>
      <c r="Z601">
        <f>IF($X601="","",IFERROR(MATCH($X601,$A$2:$A$1500,0),""))</f>
      </c>
      <c r="AA601" t="str">
        <f>IF($Y601="","",INDEX($P$2:$P$1500,$Y601))</f>
      </c>
      <c r="AB601" t="str">
        <f>IF($Z601="","",INDEX($P$2:$P$1500,$Z601))</f>
      </c>
      <c r="AC601">
        <f>IF(AND($AA601="Yes",$AB601="Yes"),1,"")</f>
      </c>
      <c r="AD601">
        <f>IF(OR($Y601="",$Z601=""),"",IF(INDEX($C$2:$C$1500,$Y601)=INDEX($C$2:$C$1500,$Z601),0,1))</f>
      </c>
      <c r="AE601">
        <f>IF($AC601&lt;&gt;1,"",IF(AND(INDEX($AG$2:$AG$1500,$Y601)=1,INDEX($AG$2:$AG$1500,$Z601)=1),1,""))</f>
      </c>
      <c r="AG601">
        <f>IF($A601="","",COUNTIFS($W$2:$W$2500,$A601,$AB$2:$AB$2500,"Yes")+COUNTIFS($X$2:$X$2500,$A601,$AA$2:$AA$2500,"Yes"))</f>
      </c>
      <c r="AH601" t="str">
        <f>IF(OR($P601&lt;&gt;"Yes",N($AG601)=0),"",IF(AND($AG601=1,COUNTIFS($W$2:$W$2500,$A601,$AE$2:$AE$2500,1)+COUNTIFS($X$2:$X$2500,$A601,$AE$2:$AE$2500,1)&gt;0),"","Yes"))</f>
      </c>
      <c r="AI601">
        <f>IF($AH601="Yes",$AG601,"")</f>
      </c>
      <c r="AJ601">
        <f>IF($AI601="","",$AI601+ROW()/1000000)</f>
      </c>
      <c r="AK601">
        <f>IF(OR($A601="",$P601="Yes",N($AG601)=0),"",$AG601+ROW()/1000000)</f>
      </c>
      <c r="AL601" t="str">
        <f>IF($A601="","",INDEX(games!$J:$J,ROW())&amp;"")</f>
      </c>
    </row>
    <row r="602">
      <c r="A602" t="str">
        <f>IF(TRIM(INDEX(games!$A:$A,ROW()))="","",TRIM(INDEX(games!$A:$A,ROW())))</f>
      </c>
      <c r="B602">
        <f>IF(OR($A602="",INDEX(games!$B:$B,ROW())=""),"",INDEX(games!$B:$B,ROW()))</f>
      </c>
      <c r="C602" t="str">
        <f>IF(OR($A602="",INDEX(games!$C:$C,ROW())=""),"",INDEX(games!$C:$C,ROW()))</f>
      </c>
      <c r="D602">
        <f>IF($A602="","",COUNTIF($W$2:$W$2500,$A602)+COUNTIF($X$2:$X$2500,$A602))</f>
      </c>
      <c r="E602">
        <f>IF($A602="","",IFERROR(MATCH($C602,$R$2:$R$5,0),0))</f>
      </c>
      <c r="F602">
        <f>IF($A602="","",MOD(ROW(),34))</f>
      </c>
      <c r="G602">
        <f>IF($A602="",NA(),IF($C602="Action",$B602,NA()))</f>
      </c>
      <c r="H602">
        <f>IF($A602="",NA(),IF($C602="Action",1+$F602*0.023,NA()))</f>
      </c>
      <c r="I602">
        <f>IF($A602="",NA(),IF($C602="Strategy",$B602,NA()))</f>
      </c>
      <c r="J602">
        <f>IF($A602="",NA(),IF($C602="Strategy",2+$F602*0.023,NA()))</f>
      </c>
      <c r="K602">
        <f>IF($A602="",NA(),IF($C602="Deckbuilder",$B602,NA()))</f>
      </c>
      <c r="L602">
        <f>IF($A602="",NA(),IF($C602="Deckbuilder",3+$F602*0.023,NA()))</f>
      </c>
      <c r="M602">
        <f>IF($A602="",NA(),IF($C602="Traditional",$B602,NA()))</f>
      </c>
      <c r="N602">
        <f>IF($A602="",NA(),IF($C602="Traditional",4+$F602*0.023,NA()))</f>
      </c>
      <c r="O602">
        <f>IF($A602="","",$D602+ROW()/1000000)</f>
      </c>
      <c r="P602" t="str">
        <f>IF(OR($A602="",INDEX(games!$H:$H,ROW())=""),"",INDEX(games!$H:$H,ROW()))</f>
      </c>
      <c r="Q602">
        <f>IF(OR($A602="",$P602&lt;&gt;"Yes"),"",$D602+ROW()/1000000)</f>
      </c>
      <c r="T602">
        <f>IF($Y602="","",INDEX($B$2:$B$1500,$Y602))</f>
      </c>
      <c r="U602">
        <f>IF($Z602="","",INDEX($B$2:$B$1500,$Z602))</f>
      </c>
      <c r="V602">
        <f>IF(OR($T602="",$U602=""),"",$U602-$T602)</f>
      </c>
      <c r="W602" t="str">
        <f>IF(TRIM(INDEX(connections!$A:$A,ROW()))="","",TRIM(INDEX(connections!$A:$A,ROW())))</f>
      </c>
      <c r="X602" t="str">
        <f>IF($W602="","",TRIM(INDEX(connections!$B:$B,ROW())))</f>
      </c>
      <c r="Y602">
        <f>IF($W602="","",IFERROR(MATCH($W602,$A$2:$A$1500,0),""))</f>
      </c>
      <c r="Z602">
        <f>IF($X602="","",IFERROR(MATCH($X602,$A$2:$A$1500,0),""))</f>
      </c>
      <c r="AA602" t="str">
        <f>IF($Y602="","",INDEX($P$2:$P$1500,$Y602))</f>
      </c>
      <c r="AB602" t="str">
        <f>IF($Z602="","",INDEX($P$2:$P$1500,$Z602))</f>
      </c>
      <c r="AC602">
        <f>IF(AND($AA602="Yes",$AB602="Yes"),1,"")</f>
      </c>
      <c r="AD602">
        <f>IF(OR($Y602="",$Z602=""),"",IF(INDEX($C$2:$C$1500,$Y602)=INDEX($C$2:$C$1500,$Z602),0,1))</f>
      </c>
      <c r="AE602">
        <f>IF($AC602&lt;&gt;1,"",IF(AND(INDEX($AG$2:$AG$1500,$Y602)=1,INDEX($AG$2:$AG$1500,$Z602)=1),1,""))</f>
      </c>
      <c r="AG602">
        <f>IF($A602="","",COUNTIFS($W$2:$W$2500,$A602,$AB$2:$AB$2500,"Yes")+COUNTIFS($X$2:$X$2500,$A602,$AA$2:$AA$2500,"Yes"))</f>
      </c>
      <c r="AH602" t="str">
        <f>IF(OR($P602&lt;&gt;"Yes",N($AG602)=0),"",IF(AND($AG602=1,COUNTIFS($W$2:$W$2500,$A602,$AE$2:$AE$2500,1)+COUNTIFS($X$2:$X$2500,$A602,$AE$2:$AE$2500,1)&gt;0),"","Yes"))</f>
      </c>
      <c r="AI602">
        <f>IF($AH602="Yes",$AG602,"")</f>
      </c>
      <c r="AJ602">
        <f>IF($AI602="","",$AI602+ROW()/1000000)</f>
      </c>
      <c r="AK602">
        <f>IF(OR($A602="",$P602="Yes",N($AG602)=0),"",$AG602+ROW()/1000000)</f>
      </c>
      <c r="AL602" t="str">
        <f>IF($A602="","",INDEX(games!$J:$J,ROW())&amp;"")</f>
      </c>
    </row>
    <row r="603">
      <c r="A603" t="str">
        <f>IF(TRIM(INDEX(games!$A:$A,ROW()))="","",TRIM(INDEX(games!$A:$A,ROW())))</f>
      </c>
      <c r="B603">
        <f>IF(OR($A603="",INDEX(games!$B:$B,ROW())=""),"",INDEX(games!$B:$B,ROW()))</f>
      </c>
      <c r="C603" t="str">
        <f>IF(OR($A603="",INDEX(games!$C:$C,ROW())=""),"",INDEX(games!$C:$C,ROW()))</f>
      </c>
      <c r="D603">
        <f>IF($A603="","",COUNTIF($W$2:$W$2500,$A603)+COUNTIF($X$2:$X$2500,$A603))</f>
      </c>
      <c r="E603">
        <f>IF($A603="","",IFERROR(MATCH($C603,$R$2:$R$5,0),0))</f>
      </c>
      <c r="F603">
        <f>IF($A603="","",MOD(ROW(),34))</f>
      </c>
      <c r="G603">
        <f>IF($A603="",NA(),IF($C603="Action",$B603,NA()))</f>
      </c>
      <c r="H603">
        <f>IF($A603="",NA(),IF($C603="Action",1+$F603*0.023,NA()))</f>
      </c>
      <c r="I603">
        <f>IF($A603="",NA(),IF($C603="Strategy",$B603,NA()))</f>
      </c>
      <c r="J603">
        <f>IF($A603="",NA(),IF($C603="Strategy",2+$F603*0.023,NA()))</f>
      </c>
      <c r="K603">
        <f>IF($A603="",NA(),IF($C603="Deckbuilder",$B603,NA()))</f>
      </c>
      <c r="L603">
        <f>IF($A603="",NA(),IF($C603="Deckbuilder",3+$F603*0.023,NA()))</f>
      </c>
      <c r="M603">
        <f>IF($A603="",NA(),IF($C603="Traditional",$B603,NA()))</f>
      </c>
      <c r="N603">
        <f>IF($A603="",NA(),IF($C603="Traditional",4+$F603*0.023,NA()))</f>
      </c>
      <c r="O603">
        <f>IF($A603="","",$D603+ROW()/1000000)</f>
      </c>
      <c r="P603" t="str">
        <f>IF(OR($A603="",INDEX(games!$H:$H,ROW())=""),"",INDEX(games!$H:$H,ROW()))</f>
      </c>
      <c r="Q603">
        <f>IF(OR($A603="",$P603&lt;&gt;"Yes"),"",$D603+ROW()/1000000)</f>
      </c>
      <c r="T603">
        <f>IF($Y603="","",INDEX($B$2:$B$1500,$Y603))</f>
      </c>
      <c r="U603">
        <f>IF($Z603="","",INDEX($B$2:$B$1500,$Z603))</f>
      </c>
      <c r="V603">
        <f>IF(OR($T603="",$U603=""),"",$U603-$T603)</f>
      </c>
      <c r="W603" t="str">
        <f>IF(TRIM(INDEX(connections!$A:$A,ROW()))="","",TRIM(INDEX(connections!$A:$A,ROW())))</f>
      </c>
      <c r="X603" t="str">
        <f>IF($W603="","",TRIM(INDEX(connections!$B:$B,ROW())))</f>
      </c>
      <c r="Y603">
        <f>IF($W603="","",IFERROR(MATCH($W603,$A$2:$A$1500,0),""))</f>
      </c>
      <c r="Z603">
        <f>IF($X603="","",IFERROR(MATCH($X603,$A$2:$A$1500,0),""))</f>
      </c>
      <c r="AA603" t="str">
        <f>IF($Y603="","",INDEX($P$2:$P$1500,$Y603))</f>
      </c>
      <c r="AB603" t="str">
        <f>IF($Z603="","",INDEX($P$2:$P$1500,$Z603))</f>
      </c>
      <c r="AC603">
        <f>IF(AND($AA603="Yes",$AB603="Yes"),1,"")</f>
      </c>
      <c r="AD603">
        <f>IF(OR($Y603="",$Z603=""),"",IF(INDEX($C$2:$C$1500,$Y603)=INDEX($C$2:$C$1500,$Z603),0,1))</f>
      </c>
      <c r="AE603">
        <f>IF($AC603&lt;&gt;1,"",IF(AND(INDEX($AG$2:$AG$1500,$Y603)=1,INDEX($AG$2:$AG$1500,$Z603)=1),1,""))</f>
      </c>
      <c r="AG603">
        <f>IF($A603="","",COUNTIFS($W$2:$W$2500,$A603,$AB$2:$AB$2500,"Yes")+COUNTIFS($X$2:$X$2500,$A603,$AA$2:$AA$2500,"Yes"))</f>
      </c>
      <c r="AH603" t="str">
        <f>IF(OR($P603&lt;&gt;"Yes",N($AG603)=0),"",IF(AND($AG603=1,COUNTIFS($W$2:$W$2500,$A603,$AE$2:$AE$2500,1)+COUNTIFS($X$2:$X$2500,$A603,$AE$2:$AE$2500,1)&gt;0),"","Yes"))</f>
      </c>
      <c r="AI603">
        <f>IF($AH603="Yes",$AG603,"")</f>
      </c>
      <c r="AJ603">
        <f>IF($AI603="","",$AI603+ROW()/1000000)</f>
      </c>
      <c r="AK603">
        <f>IF(OR($A603="",$P603="Yes",N($AG603)=0),"",$AG603+ROW()/1000000)</f>
      </c>
      <c r="AL603" t="str">
        <f>IF($A603="","",INDEX(games!$J:$J,ROW())&amp;"")</f>
      </c>
    </row>
    <row r="604">
      <c r="A604" t="str">
        <f>IF(TRIM(INDEX(games!$A:$A,ROW()))="","",TRIM(INDEX(games!$A:$A,ROW())))</f>
      </c>
      <c r="B604">
        <f>IF(OR($A604="",INDEX(games!$B:$B,ROW())=""),"",INDEX(games!$B:$B,ROW()))</f>
      </c>
      <c r="C604" t="str">
        <f>IF(OR($A604="",INDEX(games!$C:$C,ROW())=""),"",INDEX(games!$C:$C,ROW()))</f>
      </c>
      <c r="D604">
        <f>IF($A604="","",COUNTIF($W$2:$W$2500,$A604)+COUNTIF($X$2:$X$2500,$A604))</f>
      </c>
      <c r="E604">
        <f>IF($A604="","",IFERROR(MATCH($C604,$R$2:$R$5,0),0))</f>
      </c>
      <c r="F604">
        <f>IF($A604="","",MOD(ROW(),34))</f>
      </c>
      <c r="G604">
        <f>IF($A604="",NA(),IF($C604="Action",$B604,NA()))</f>
      </c>
      <c r="H604">
        <f>IF($A604="",NA(),IF($C604="Action",1+$F604*0.023,NA()))</f>
      </c>
      <c r="I604">
        <f>IF($A604="",NA(),IF($C604="Strategy",$B604,NA()))</f>
      </c>
      <c r="J604">
        <f>IF($A604="",NA(),IF($C604="Strategy",2+$F604*0.023,NA()))</f>
      </c>
      <c r="K604">
        <f>IF($A604="",NA(),IF($C604="Deckbuilder",$B604,NA()))</f>
      </c>
      <c r="L604">
        <f>IF($A604="",NA(),IF($C604="Deckbuilder",3+$F604*0.023,NA()))</f>
      </c>
      <c r="M604">
        <f>IF($A604="",NA(),IF($C604="Traditional",$B604,NA()))</f>
      </c>
      <c r="N604">
        <f>IF($A604="",NA(),IF($C604="Traditional",4+$F604*0.023,NA()))</f>
      </c>
      <c r="O604">
        <f>IF($A604="","",$D604+ROW()/1000000)</f>
      </c>
      <c r="P604" t="str">
        <f>IF(OR($A604="",INDEX(games!$H:$H,ROW())=""),"",INDEX(games!$H:$H,ROW()))</f>
      </c>
      <c r="Q604">
        <f>IF(OR($A604="",$P604&lt;&gt;"Yes"),"",$D604+ROW()/1000000)</f>
      </c>
      <c r="T604">
        <f>IF($Y604="","",INDEX($B$2:$B$1500,$Y604))</f>
      </c>
      <c r="U604">
        <f>IF($Z604="","",INDEX($B$2:$B$1500,$Z604))</f>
      </c>
      <c r="V604">
        <f>IF(OR($T604="",$U604=""),"",$U604-$T604)</f>
      </c>
      <c r="W604" t="str">
        <f>IF(TRIM(INDEX(connections!$A:$A,ROW()))="","",TRIM(INDEX(connections!$A:$A,ROW())))</f>
      </c>
      <c r="X604" t="str">
        <f>IF($W604="","",TRIM(INDEX(connections!$B:$B,ROW())))</f>
      </c>
      <c r="Y604">
        <f>IF($W604="","",IFERROR(MATCH($W604,$A$2:$A$1500,0),""))</f>
      </c>
      <c r="Z604">
        <f>IF($X604="","",IFERROR(MATCH($X604,$A$2:$A$1500,0),""))</f>
      </c>
      <c r="AA604" t="str">
        <f>IF($Y604="","",INDEX($P$2:$P$1500,$Y604))</f>
      </c>
      <c r="AB604" t="str">
        <f>IF($Z604="","",INDEX($P$2:$P$1500,$Z604))</f>
      </c>
      <c r="AC604">
        <f>IF(AND($AA604="Yes",$AB604="Yes"),1,"")</f>
      </c>
      <c r="AD604">
        <f>IF(OR($Y604="",$Z604=""),"",IF(INDEX($C$2:$C$1500,$Y604)=INDEX($C$2:$C$1500,$Z604),0,1))</f>
      </c>
      <c r="AE604">
        <f>IF($AC604&lt;&gt;1,"",IF(AND(INDEX($AG$2:$AG$1500,$Y604)=1,INDEX($AG$2:$AG$1500,$Z604)=1),1,""))</f>
      </c>
      <c r="AG604">
        <f>IF($A604="","",COUNTIFS($W$2:$W$2500,$A604,$AB$2:$AB$2500,"Yes")+COUNTIFS($X$2:$X$2500,$A604,$AA$2:$AA$2500,"Yes"))</f>
      </c>
      <c r="AH604" t="str">
        <f>IF(OR($P604&lt;&gt;"Yes",N($AG604)=0),"",IF(AND($AG604=1,COUNTIFS($W$2:$W$2500,$A604,$AE$2:$AE$2500,1)+COUNTIFS($X$2:$X$2500,$A604,$AE$2:$AE$2500,1)&gt;0),"","Yes"))</f>
      </c>
      <c r="AI604">
        <f>IF($AH604="Yes",$AG604,"")</f>
      </c>
      <c r="AJ604">
        <f>IF($AI604="","",$AI604+ROW()/1000000)</f>
      </c>
      <c r="AK604">
        <f>IF(OR($A604="",$P604="Yes",N($AG604)=0),"",$AG604+ROW()/1000000)</f>
      </c>
      <c r="AL604" t="str">
        <f>IF($A604="","",INDEX(games!$J:$J,ROW())&amp;"")</f>
      </c>
    </row>
    <row r="605">
      <c r="A605" t="str">
        <f>IF(TRIM(INDEX(games!$A:$A,ROW()))="","",TRIM(INDEX(games!$A:$A,ROW())))</f>
      </c>
      <c r="B605">
        <f>IF(OR($A605="",INDEX(games!$B:$B,ROW())=""),"",INDEX(games!$B:$B,ROW()))</f>
      </c>
      <c r="C605" t="str">
        <f>IF(OR($A605="",INDEX(games!$C:$C,ROW())=""),"",INDEX(games!$C:$C,ROW()))</f>
      </c>
      <c r="D605">
        <f>IF($A605="","",COUNTIF($W$2:$W$2500,$A605)+COUNTIF($X$2:$X$2500,$A605))</f>
      </c>
      <c r="E605">
        <f>IF($A605="","",IFERROR(MATCH($C605,$R$2:$R$5,0),0))</f>
      </c>
      <c r="F605">
        <f>IF($A605="","",MOD(ROW(),34))</f>
      </c>
      <c r="G605">
        <f>IF($A605="",NA(),IF($C605="Action",$B605,NA()))</f>
      </c>
      <c r="H605">
        <f>IF($A605="",NA(),IF($C605="Action",1+$F605*0.023,NA()))</f>
      </c>
      <c r="I605">
        <f>IF($A605="",NA(),IF($C605="Strategy",$B605,NA()))</f>
      </c>
      <c r="J605">
        <f>IF($A605="",NA(),IF($C605="Strategy",2+$F605*0.023,NA()))</f>
      </c>
      <c r="K605">
        <f>IF($A605="",NA(),IF($C605="Deckbuilder",$B605,NA()))</f>
      </c>
      <c r="L605">
        <f>IF($A605="",NA(),IF($C605="Deckbuilder",3+$F605*0.023,NA()))</f>
      </c>
      <c r="M605">
        <f>IF($A605="",NA(),IF($C605="Traditional",$B605,NA()))</f>
      </c>
      <c r="N605">
        <f>IF($A605="",NA(),IF($C605="Traditional",4+$F605*0.023,NA()))</f>
      </c>
      <c r="O605">
        <f>IF($A605="","",$D605+ROW()/1000000)</f>
      </c>
      <c r="P605" t="str">
        <f>IF(OR($A605="",INDEX(games!$H:$H,ROW())=""),"",INDEX(games!$H:$H,ROW()))</f>
      </c>
      <c r="Q605">
        <f>IF(OR($A605="",$P605&lt;&gt;"Yes"),"",$D605+ROW()/1000000)</f>
      </c>
      <c r="T605">
        <f>IF($Y605="","",INDEX($B$2:$B$1500,$Y605))</f>
      </c>
      <c r="U605">
        <f>IF($Z605="","",INDEX($B$2:$B$1500,$Z605))</f>
      </c>
      <c r="V605">
        <f>IF(OR($T605="",$U605=""),"",$U605-$T605)</f>
      </c>
      <c r="W605" t="str">
        <f>IF(TRIM(INDEX(connections!$A:$A,ROW()))="","",TRIM(INDEX(connections!$A:$A,ROW())))</f>
      </c>
      <c r="X605" t="str">
        <f>IF($W605="","",TRIM(INDEX(connections!$B:$B,ROW())))</f>
      </c>
      <c r="Y605">
        <f>IF($W605="","",IFERROR(MATCH($W605,$A$2:$A$1500,0),""))</f>
      </c>
      <c r="Z605">
        <f>IF($X605="","",IFERROR(MATCH($X605,$A$2:$A$1500,0),""))</f>
      </c>
      <c r="AA605" t="str">
        <f>IF($Y605="","",INDEX($P$2:$P$1500,$Y605))</f>
      </c>
      <c r="AB605" t="str">
        <f>IF($Z605="","",INDEX($P$2:$P$1500,$Z605))</f>
      </c>
      <c r="AC605">
        <f>IF(AND($AA605="Yes",$AB605="Yes"),1,"")</f>
      </c>
      <c r="AD605">
        <f>IF(OR($Y605="",$Z605=""),"",IF(INDEX($C$2:$C$1500,$Y605)=INDEX($C$2:$C$1500,$Z605),0,1))</f>
      </c>
      <c r="AE605">
        <f>IF($AC605&lt;&gt;1,"",IF(AND(INDEX($AG$2:$AG$1500,$Y605)=1,INDEX($AG$2:$AG$1500,$Z605)=1),1,""))</f>
      </c>
      <c r="AG605">
        <f>IF($A605="","",COUNTIFS($W$2:$W$2500,$A605,$AB$2:$AB$2500,"Yes")+COUNTIFS($X$2:$X$2500,$A605,$AA$2:$AA$2500,"Yes"))</f>
      </c>
      <c r="AH605" t="str">
        <f>IF(OR($P605&lt;&gt;"Yes",N($AG605)=0),"",IF(AND($AG605=1,COUNTIFS($W$2:$W$2500,$A605,$AE$2:$AE$2500,1)+COUNTIFS($X$2:$X$2500,$A605,$AE$2:$AE$2500,1)&gt;0),"","Yes"))</f>
      </c>
      <c r="AI605">
        <f>IF($AH605="Yes",$AG605,"")</f>
      </c>
      <c r="AJ605">
        <f>IF($AI605="","",$AI605+ROW()/1000000)</f>
      </c>
      <c r="AK605">
        <f>IF(OR($A605="",$P605="Yes",N($AG605)=0),"",$AG605+ROW()/1000000)</f>
      </c>
      <c r="AL605" t="str">
        <f>IF($A605="","",INDEX(games!$J:$J,ROW())&amp;"")</f>
      </c>
    </row>
    <row r="606">
      <c r="A606" t="str">
        <f>IF(TRIM(INDEX(games!$A:$A,ROW()))="","",TRIM(INDEX(games!$A:$A,ROW())))</f>
      </c>
      <c r="B606">
        <f>IF(OR($A606="",INDEX(games!$B:$B,ROW())=""),"",INDEX(games!$B:$B,ROW()))</f>
      </c>
      <c r="C606" t="str">
        <f>IF(OR($A606="",INDEX(games!$C:$C,ROW())=""),"",INDEX(games!$C:$C,ROW()))</f>
      </c>
      <c r="D606">
        <f>IF($A606="","",COUNTIF($W$2:$W$2500,$A606)+COUNTIF($X$2:$X$2500,$A606))</f>
      </c>
      <c r="E606">
        <f>IF($A606="","",IFERROR(MATCH($C606,$R$2:$R$5,0),0))</f>
      </c>
      <c r="F606">
        <f>IF($A606="","",MOD(ROW(),34))</f>
      </c>
      <c r="G606">
        <f>IF($A606="",NA(),IF($C606="Action",$B606,NA()))</f>
      </c>
      <c r="H606">
        <f>IF($A606="",NA(),IF($C606="Action",1+$F606*0.023,NA()))</f>
      </c>
      <c r="I606">
        <f>IF($A606="",NA(),IF($C606="Strategy",$B606,NA()))</f>
      </c>
      <c r="J606">
        <f>IF($A606="",NA(),IF($C606="Strategy",2+$F606*0.023,NA()))</f>
      </c>
      <c r="K606">
        <f>IF($A606="",NA(),IF($C606="Deckbuilder",$B606,NA()))</f>
      </c>
      <c r="L606">
        <f>IF($A606="",NA(),IF($C606="Deckbuilder",3+$F606*0.023,NA()))</f>
      </c>
      <c r="M606">
        <f>IF($A606="",NA(),IF($C606="Traditional",$B606,NA()))</f>
      </c>
      <c r="N606">
        <f>IF($A606="",NA(),IF($C606="Traditional",4+$F606*0.023,NA()))</f>
      </c>
      <c r="O606">
        <f>IF($A606="","",$D606+ROW()/1000000)</f>
      </c>
      <c r="P606" t="str">
        <f>IF(OR($A606="",INDEX(games!$H:$H,ROW())=""),"",INDEX(games!$H:$H,ROW()))</f>
      </c>
      <c r="Q606">
        <f>IF(OR($A606="",$P606&lt;&gt;"Yes"),"",$D606+ROW()/1000000)</f>
      </c>
      <c r="T606">
        <f>IF($Y606="","",INDEX($B$2:$B$1500,$Y606))</f>
      </c>
      <c r="U606">
        <f>IF($Z606="","",INDEX($B$2:$B$1500,$Z606))</f>
      </c>
      <c r="V606">
        <f>IF(OR($T606="",$U606=""),"",$U606-$T606)</f>
      </c>
      <c r="W606" t="str">
        <f>IF(TRIM(INDEX(connections!$A:$A,ROW()))="","",TRIM(INDEX(connections!$A:$A,ROW())))</f>
      </c>
      <c r="X606" t="str">
        <f>IF($W606="","",TRIM(INDEX(connections!$B:$B,ROW())))</f>
      </c>
      <c r="Y606">
        <f>IF($W606="","",IFERROR(MATCH($W606,$A$2:$A$1500,0),""))</f>
      </c>
      <c r="Z606">
        <f>IF($X606="","",IFERROR(MATCH($X606,$A$2:$A$1500,0),""))</f>
      </c>
      <c r="AA606" t="str">
        <f>IF($Y606="","",INDEX($P$2:$P$1500,$Y606))</f>
      </c>
      <c r="AB606" t="str">
        <f>IF($Z606="","",INDEX($P$2:$P$1500,$Z606))</f>
      </c>
      <c r="AC606">
        <f>IF(AND($AA606="Yes",$AB606="Yes"),1,"")</f>
      </c>
      <c r="AD606">
        <f>IF(OR($Y606="",$Z606=""),"",IF(INDEX($C$2:$C$1500,$Y606)=INDEX($C$2:$C$1500,$Z606),0,1))</f>
      </c>
      <c r="AE606">
        <f>IF($AC606&lt;&gt;1,"",IF(AND(INDEX($AG$2:$AG$1500,$Y606)=1,INDEX($AG$2:$AG$1500,$Z606)=1),1,""))</f>
      </c>
      <c r="AG606">
        <f>IF($A606="","",COUNTIFS($W$2:$W$2500,$A606,$AB$2:$AB$2500,"Yes")+COUNTIFS($X$2:$X$2500,$A606,$AA$2:$AA$2500,"Yes"))</f>
      </c>
      <c r="AH606" t="str">
        <f>IF(OR($P606&lt;&gt;"Yes",N($AG606)=0),"",IF(AND($AG606=1,COUNTIFS($W$2:$W$2500,$A606,$AE$2:$AE$2500,1)+COUNTIFS($X$2:$X$2500,$A606,$AE$2:$AE$2500,1)&gt;0),"","Yes"))</f>
      </c>
      <c r="AI606">
        <f>IF($AH606="Yes",$AG606,"")</f>
      </c>
      <c r="AJ606">
        <f>IF($AI606="","",$AI606+ROW()/1000000)</f>
      </c>
      <c r="AK606">
        <f>IF(OR($A606="",$P606="Yes",N($AG606)=0),"",$AG606+ROW()/1000000)</f>
      </c>
      <c r="AL606" t="str">
        <f>IF($A606="","",INDEX(games!$J:$J,ROW())&amp;"")</f>
      </c>
    </row>
    <row r="607">
      <c r="A607" t="str">
        <f>IF(TRIM(INDEX(games!$A:$A,ROW()))="","",TRIM(INDEX(games!$A:$A,ROW())))</f>
      </c>
      <c r="B607">
        <f>IF(OR($A607="",INDEX(games!$B:$B,ROW())=""),"",INDEX(games!$B:$B,ROW()))</f>
      </c>
      <c r="C607" t="str">
        <f>IF(OR($A607="",INDEX(games!$C:$C,ROW())=""),"",INDEX(games!$C:$C,ROW()))</f>
      </c>
      <c r="D607">
        <f>IF($A607="","",COUNTIF($W$2:$W$2500,$A607)+COUNTIF($X$2:$X$2500,$A607))</f>
      </c>
      <c r="E607">
        <f>IF($A607="","",IFERROR(MATCH($C607,$R$2:$R$5,0),0))</f>
      </c>
      <c r="F607">
        <f>IF($A607="","",MOD(ROW(),34))</f>
      </c>
      <c r="G607">
        <f>IF($A607="",NA(),IF($C607="Action",$B607,NA()))</f>
      </c>
      <c r="H607">
        <f>IF($A607="",NA(),IF($C607="Action",1+$F607*0.023,NA()))</f>
      </c>
      <c r="I607">
        <f>IF($A607="",NA(),IF($C607="Strategy",$B607,NA()))</f>
      </c>
      <c r="J607">
        <f>IF($A607="",NA(),IF($C607="Strategy",2+$F607*0.023,NA()))</f>
      </c>
      <c r="K607">
        <f>IF($A607="",NA(),IF($C607="Deckbuilder",$B607,NA()))</f>
      </c>
      <c r="L607">
        <f>IF($A607="",NA(),IF($C607="Deckbuilder",3+$F607*0.023,NA()))</f>
      </c>
      <c r="M607">
        <f>IF($A607="",NA(),IF($C607="Traditional",$B607,NA()))</f>
      </c>
      <c r="N607">
        <f>IF($A607="",NA(),IF($C607="Traditional",4+$F607*0.023,NA()))</f>
      </c>
      <c r="O607">
        <f>IF($A607="","",$D607+ROW()/1000000)</f>
      </c>
      <c r="P607" t="str">
        <f>IF(OR($A607="",INDEX(games!$H:$H,ROW())=""),"",INDEX(games!$H:$H,ROW()))</f>
      </c>
      <c r="Q607">
        <f>IF(OR($A607="",$P607&lt;&gt;"Yes"),"",$D607+ROW()/1000000)</f>
      </c>
      <c r="T607">
        <f>IF($Y607="","",INDEX($B$2:$B$1500,$Y607))</f>
      </c>
      <c r="U607">
        <f>IF($Z607="","",INDEX($B$2:$B$1500,$Z607))</f>
      </c>
      <c r="V607">
        <f>IF(OR($T607="",$U607=""),"",$U607-$T607)</f>
      </c>
      <c r="W607" t="str">
        <f>IF(TRIM(INDEX(connections!$A:$A,ROW()))="","",TRIM(INDEX(connections!$A:$A,ROW())))</f>
      </c>
      <c r="X607" t="str">
        <f>IF($W607="","",TRIM(INDEX(connections!$B:$B,ROW())))</f>
      </c>
      <c r="Y607">
        <f>IF($W607="","",IFERROR(MATCH($W607,$A$2:$A$1500,0),""))</f>
      </c>
      <c r="Z607">
        <f>IF($X607="","",IFERROR(MATCH($X607,$A$2:$A$1500,0),""))</f>
      </c>
      <c r="AA607" t="str">
        <f>IF($Y607="","",INDEX($P$2:$P$1500,$Y607))</f>
      </c>
      <c r="AB607" t="str">
        <f>IF($Z607="","",INDEX($P$2:$P$1500,$Z607))</f>
      </c>
      <c r="AC607">
        <f>IF(AND($AA607="Yes",$AB607="Yes"),1,"")</f>
      </c>
      <c r="AD607">
        <f>IF(OR($Y607="",$Z607=""),"",IF(INDEX($C$2:$C$1500,$Y607)=INDEX($C$2:$C$1500,$Z607),0,1))</f>
      </c>
      <c r="AE607">
        <f>IF($AC607&lt;&gt;1,"",IF(AND(INDEX($AG$2:$AG$1500,$Y607)=1,INDEX($AG$2:$AG$1500,$Z607)=1),1,""))</f>
      </c>
      <c r="AG607">
        <f>IF($A607="","",COUNTIFS($W$2:$W$2500,$A607,$AB$2:$AB$2500,"Yes")+COUNTIFS($X$2:$X$2500,$A607,$AA$2:$AA$2500,"Yes"))</f>
      </c>
      <c r="AH607" t="str">
        <f>IF(OR($P607&lt;&gt;"Yes",N($AG607)=0),"",IF(AND($AG607=1,COUNTIFS($W$2:$W$2500,$A607,$AE$2:$AE$2500,1)+COUNTIFS($X$2:$X$2500,$A607,$AE$2:$AE$2500,1)&gt;0),"","Yes"))</f>
      </c>
      <c r="AI607">
        <f>IF($AH607="Yes",$AG607,"")</f>
      </c>
      <c r="AJ607">
        <f>IF($AI607="","",$AI607+ROW()/1000000)</f>
      </c>
      <c r="AK607">
        <f>IF(OR($A607="",$P607="Yes",N($AG607)=0),"",$AG607+ROW()/1000000)</f>
      </c>
      <c r="AL607" t="str">
        <f>IF($A607="","",INDEX(games!$J:$J,ROW())&amp;"")</f>
      </c>
    </row>
    <row r="608">
      <c r="A608" t="str">
        <f>IF(TRIM(INDEX(games!$A:$A,ROW()))="","",TRIM(INDEX(games!$A:$A,ROW())))</f>
      </c>
      <c r="B608">
        <f>IF(OR($A608="",INDEX(games!$B:$B,ROW())=""),"",INDEX(games!$B:$B,ROW()))</f>
      </c>
      <c r="C608" t="str">
        <f>IF(OR($A608="",INDEX(games!$C:$C,ROW())=""),"",INDEX(games!$C:$C,ROW()))</f>
      </c>
      <c r="D608">
        <f>IF($A608="","",COUNTIF($W$2:$W$2500,$A608)+COUNTIF($X$2:$X$2500,$A608))</f>
      </c>
      <c r="E608">
        <f>IF($A608="","",IFERROR(MATCH($C608,$R$2:$R$5,0),0))</f>
      </c>
      <c r="F608">
        <f>IF($A608="","",MOD(ROW(),34))</f>
      </c>
      <c r="G608">
        <f>IF($A608="",NA(),IF($C608="Action",$B608,NA()))</f>
      </c>
      <c r="H608">
        <f>IF($A608="",NA(),IF($C608="Action",1+$F608*0.023,NA()))</f>
      </c>
      <c r="I608">
        <f>IF($A608="",NA(),IF($C608="Strategy",$B608,NA()))</f>
      </c>
      <c r="J608">
        <f>IF($A608="",NA(),IF($C608="Strategy",2+$F608*0.023,NA()))</f>
      </c>
      <c r="K608">
        <f>IF($A608="",NA(),IF($C608="Deckbuilder",$B608,NA()))</f>
      </c>
      <c r="L608">
        <f>IF($A608="",NA(),IF($C608="Deckbuilder",3+$F608*0.023,NA()))</f>
      </c>
      <c r="M608">
        <f>IF($A608="",NA(),IF($C608="Traditional",$B608,NA()))</f>
      </c>
      <c r="N608">
        <f>IF($A608="",NA(),IF($C608="Traditional",4+$F608*0.023,NA()))</f>
      </c>
      <c r="O608">
        <f>IF($A608="","",$D608+ROW()/1000000)</f>
      </c>
      <c r="P608" t="str">
        <f>IF(OR($A608="",INDEX(games!$H:$H,ROW())=""),"",INDEX(games!$H:$H,ROW()))</f>
      </c>
      <c r="Q608">
        <f>IF(OR($A608="",$P608&lt;&gt;"Yes"),"",$D608+ROW()/1000000)</f>
      </c>
      <c r="T608">
        <f>IF($Y608="","",INDEX($B$2:$B$1500,$Y608))</f>
      </c>
      <c r="U608">
        <f>IF($Z608="","",INDEX($B$2:$B$1500,$Z608))</f>
      </c>
      <c r="V608">
        <f>IF(OR($T608="",$U608=""),"",$U608-$T608)</f>
      </c>
      <c r="W608" t="str">
        <f>IF(TRIM(INDEX(connections!$A:$A,ROW()))="","",TRIM(INDEX(connections!$A:$A,ROW())))</f>
      </c>
      <c r="X608" t="str">
        <f>IF($W608="","",TRIM(INDEX(connections!$B:$B,ROW())))</f>
      </c>
      <c r="Y608">
        <f>IF($W608="","",IFERROR(MATCH($W608,$A$2:$A$1500,0),""))</f>
      </c>
      <c r="Z608">
        <f>IF($X608="","",IFERROR(MATCH($X608,$A$2:$A$1500,0),""))</f>
      </c>
      <c r="AA608" t="str">
        <f>IF($Y608="","",INDEX($P$2:$P$1500,$Y608))</f>
      </c>
      <c r="AB608" t="str">
        <f>IF($Z608="","",INDEX($P$2:$P$1500,$Z608))</f>
      </c>
      <c r="AC608">
        <f>IF(AND($AA608="Yes",$AB608="Yes"),1,"")</f>
      </c>
      <c r="AD608">
        <f>IF(OR($Y608="",$Z608=""),"",IF(INDEX($C$2:$C$1500,$Y608)=INDEX($C$2:$C$1500,$Z608),0,1))</f>
      </c>
      <c r="AE608">
        <f>IF($AC608&lt;&gt;1,"",IF(AND(INDEX($AG$2:$AG$1500,$Y608)=1,INDEX($AG$2:$AG$1500,$Z608)=1),1,""))</f>
      </c>
      <c r="AG608">
        <f>IF($A608="","",COUNTIFS($W$2:$W$2500,$A608,$AB$2:$AB$2500,"Yes")+COUNTIFS($X$2:$X$2500,$A608,$AA$2:$AA$2500,"Yes"))</f>
      </c>
      <c r="AH608" t="str">
        <f>IF(OR($P608&lt;&gt;"Yes",N($AG608)=0),"",IF(AND($AG608=1,COUNTIFS($W$2:$W$2500,$A608,$AE$2:$AE$2500,1)+COUNTIFS($X$2:$X$2500,$A608,$AE$2:$AE$2500,1)&gt;0),"","Yes"))</f>
      </c>
      <c r="AI608">
        <f>IF($AH608="Yes",$AG608,"")</f>
      </c>
      <c r="AJ608">
        <f>IF($AI608="","",$AI608+ROW()/1000000)</f>
      </c>
      <c r="AK608">
        <f>IF(OR($A608="",$P608="Yes",N($AG608)=0),"",$AG608+ROW()/1000000)</f>
      </c>
      <c r="AL608" t="str">
        <f>IF($A608="","",INDEX(games!$J:$J,ROW())&amp;"")</f>
      </c>
    </row>
    <row r="609">
      <c r="A609" t="str">
        <f>IF(TRIM(INDEX(games!$A:$A,ROW()))="","",TRIM(INDEX(games!$A:$A,ROW())))</f>
      </c>
      <c r="B609">
        <f>IF(OR($A609="",INDEX(games!$B:$B,ROW())=""),"",INDEX(games!$B:$B,ROW()))</f>
      </c>
      <c r="C609" t="str">
        <f>IF(OR($A609="",INDEX(games!$C:$C,ROW())=""),"",INDEX(games!$C:$C,ROW()))</f>
      </c>
      <c r="D609">
        <f>IF($A609="","",COUNTIF($W$2:$W$2500,$A609)+COUNTIF($X$2:$X$2500,$A609))</f>
      </c>
      <c r="E609">
        <f>IF($A609="","",IFERROR(MATCH($C609,$R$2:$R$5,0),0))</f>
      </c>
      <c r="F609">
        <f>IF($A609="","",MOD(ROW(),34))</f>
      </c>
      <c r="G609">
        <f>IF($A609="",NA(),IF($C609="Action",$B609,NA()))</f>
      </c>
      <c r="H609">
        <f>IF($A609="",NA(),IF($C609="Action",1+$F609*0.023,NA()))</f>
      </c>
      <c r="I609">
        <f>IF($A609="",NA(),IF($C609="Strategy",$B609,NA()))</f>
      </c>
      <c r="J609">
        <f>IF($A609="",NA(),IF($C609="Strategy",2+$F609*0.023,NA()))</f>
      </c>
      <c r="K609">
        <f>IF($A609="",NA(),IF($C609="Deckbuilder",$B609,NA()))</f>
      </c>
      <c r="L609">
        <f>IF($A609="",NA(),IF($C609="Deckbuilder",3+$F609*0.023,NA()))</f>
      </c>
      <c r="M609">
        <f>IF($A609="",NA(),IF($C609="Traditional",$B609,NA()))</f>
      </c>
      <c r="N609">
        <f>IF($A609="",NA(),IF($C609="Traditional",4+$F609*0.023,NA()))</f>
      </c>
      <c r="O609">
        <f>IF($A609="","",$D609+ROW()/1000000)</f>
      </c>
      <c r="P609" t="str">
        <f>IF(OR($A609="",INDEX(games!$H:$H,ROW())=""),"",INDEX(games!$H:$H,ROW()))</f>
      </c>
      <c r="Q609">
        <f>IF(OR($A609="",$P609&lt;&gt;"Yes"),"",$D609+ROW()/1000000)</f>
      </c>
      <c r="T609">
        <f>IF($Y609="","",INDEX($B$2:$B$1500,$Y609))</f>
      </c>
      <c r="U609">
        <f>IF($Z609="","",INDEX($B$2:$B$1500,$Z609))</f>
      </c>
      <c r="V609">
        <f>IF(OR($T609="",$U609=""),"",$U609-$T609)</f>
      </c>
      <c r="W609" t="str">
        <f>IF(TRIM(INDEX(connections!$A:$A,ROW()))="","",TRIM(INDEX(connections!$A:$A,ROW())))</f>
      </c>
      <c r="X609" t="str">
        <f>IF($W609="","",TRIM(INDEX(connections!$B:$B,ROW())))</f>
      </c>
      <c r="Y609">
        <f>IF($W609="","",IFERROR(MATCH($W609,$A$2:$A$1500,0),""))</f>
      </c>
      <c r="Z609">
        <f>IF($X609="","",IFERROR(MATCH($X609,$A$2:$A$1500,0),""))</f>
      </c>
      <c r="AA609" t="str">
        <f>IF($Y609="","",INDEX($P$2:$P$1500,$Y609))</f>
      </c>
      <c r="AB609" t="str">
        <f>IF($Z609="","",INDEX($P$2:$P$1500,$Z609))</f>
      </c>
      <c r="AC609">
        <f>IF(AND($AA609="Yes",$AB609="Yes"),1,"")</f>
      </c>
      <c r="AD609">
        <f>IF(OR($Y609="",$Z609=""),"",IF(INDEX($C$2:$C$1500,$Y609)=INDEX($C$2:$C$1500,$Z609),0,1))</f>
      </c>
      <c r="AE609">
        <f>IF($AC609&lt;&gt;1,"",IF(AND(INDEX($AG$2:$AG$1500,$Y609)=1,INDEX($AG$2:$AG$1500,$Z609)=1),1,""))</f>
      </c>
      <c r="AG609">
        <f>IF($A609="","",COUNTIFS($W$2:$W$2500,$A609,$AB$2:$AB$2500,"Yes")+COUNTIFS($X$2:$X$2500,$A609,$AA$2:$AA$2500,"Yes"))</f>
      </c>
      <c r="AH609" t="str">
        <f>IF(OR($P609&lt;&gt;"Yes",N($AG609)=0),"",IF(AND($AG609=1,COUNTIFS($W$2:$W$2500,$A609,$AE$2:$AE$2500,1)+COUNTIFS($X$2:$X$2500,$A609,$AE$2:$AE$2500,1)&gt;0),"","Yes"))</f>
      </c>
      <c r="AI609">
        <f>IF($AH609="Yes",$AG609,"")</f>
      </c>
      <c r="AJ609">
        <f>IF($AI609="","",$AI609+ROW()/1000000)</f>
      </c>
      <c r="AK609">
        <f>IF(OR($A609="",$P609="Yes",N($AG609)=0),"",$AG609+ROW()/1000000)</f>
      </c>
      <c r="AL609" t="str">
        <f>IF($A609="","",INDEX(games!$J:$J,ROW())&amp;"")</f>
      </c>
    </row>
    <row r="610">
      <c r="A610" t="str">
        <f>IF(TRIM(INDEX(games!$A:$A,ROW()))="","",TRIM(INDEX(games!$A:$A,ROW())))</f>
      </c>
      <c r="B610">
        <f>IF(OR($A610="",INDEX(games!$B:$B,ROW())=""),"",INDEX(games!$B:$B,ROW()))</f>
      </c>
      <c r="C610" t="str">
        <f>IF(OR($A610="",INDEX(games!$C:$C,ROW())=""),"",INDEX(games!$C:$C,ROW()))</f>
      </c>
      <c r="D610">
        <f>IF($A610="","",COUNTIF($W$2:$W$2500,$A610)+COUNTIF($X$2:$X$2500,$A610))</f>
      </c>
      <c r="E610">
        <f>IF($A610="","",IFERROR(MATCH($C610,$R$2:$R$5,0),0))</f>
      </c>
      <c r="F610">
        <f>IF($A610="","",MOD(ROW(),34))</f>
      </c>
      <c r="G610">
        <f>IF($A610="",NA(),IF($C610="Action",$B610,NA()))</f>
      </c>
      <c r="H610">
        <f>IF($A610="",NA(),IF($C610="Action",1+$F610*0.023,NA()))</f>
      </c>
      <c r="I610">
        <f>IF($A610="",NA(),IF($C610="Strategy",$B610,NA()))</f>
      </c>
      <c r="J610">
        <f>IF($A610="",NA(),IF($C610="Strategy",2+$F610*0.023,NA()))</f>
      </c>
      <c r="K610">
        <f>IF($A610="",NA(),IF($C610="Deckbuilder",$B610,NA()))</f>
      </c>
      <c r="L610">
        <f>IF($A610="",NA(),IF($C610="Deckbuilder",3+$F610*0.023,NA()))</f>
      </c>
      <c r="M610">
        <f>IF($A610="",NA(),IF($C610="Traditional",$B610,NA()))</f>
      </c>
      <c r="N610">
        <f>IF($A610="",NA(),IF($C610="Traditional",4+$F610*0.023,NA()))</f>
      </c>
      <c r="O610">
        <f>IF($A610="","",$D610+ROW()/1000000)</f>
      </c>
      <c r="P610" t="str">
        <f>IF(OR($A610="",INDEX(games!$H:$H,ROW())=""),"",INDEX(games!$H:$H,ROW()))</f>
      </c>
      <c r="Q610">
        <f>IF(OR($A610="",$P610&lt;&gt;"Yes"),"",$D610+ROW()/1000000)</f>
      </c>
      <c r="T610">
        <f>IF($Y610="","",INDEX($B$2:$B$1500,$Y610))</f>
      </c>
      <c r="U610">
        <f>IF($Z610="","",INDEX($B$2:$B$1500,$Z610))</f>
      </c>
      <c r="V610">
        <f>IF(OR($T610="",$U610=""),"",$U610-$T610)</f>
      </c>
      <c r="W610" t="str">
        <f>IF(TRIM(INDEX(connections!$A:$A,ROW()))="","",TRIM(INDEX(connections!$A:$A,ROW())))</f>
      </c>
      <c r="X610" t="str">
        <f>IF($W610="","",TRIM(INDEX(connections!$B:$B,ROW())))</f>
      </c>
      <c r="Y610">
        <f>IF($W610="","",IFERROR(MATCH($W610,$A$2:$A$1500,0),""))</f>
      </c>
      <c r="Z610">
        <f>IF($X610="","",IFERROR(MATCH($X610,$A$2:$A$1500,0),""))</f>
      </c>
      <c r="AA610" t="str">
        <f>IF($Y610="","",INDEX($P$2:$P$1500,$Y610))</f>
      </c>
      <c r="AB610" t="str">
        <f>IF($Z610="","",INDEX($P$2:$P$1500,$Z610))</f>
      </c>
      <c r="AC610">
        <f>IF(AND($AA610="Yes",$AB610="Yes"),1,"")</f>
      </c>
      <c r="AD610">
        <f>IF(OR($Y610="",$Z610=""),"",IF(INDEX($C$2:$C$1500,$Y610)=INDEX($C$2:$C$1500,$Z610),0,1))</f>
      </c>
      <c r="AE610">
        <f>IF($AC610&lt;&gt;1,"",IF(AND(INDEX($AG$2:$AG$1500,$Y610)=1,INDEX($AG$2:$AG$1500,$Z610)=1),1,""))</f>
      </c>
      <c r="AG610">
        <f>IF($A610="","",COUNTIFS($W$2:$W$2500,$A610,$AB$2:$AB$2500,"Yes")+COUNTIFS($X$2:$X$2500,$A610,$AA$2:$AA$2500,"Yes"))</f>
      </c>
      <c r="AH610" t="str">
        <f>IF(OR($P610&lt;&gt;"Yes",N($AG610)=0),"",IF(AND($AG610=1,COUNTIFS($W$2:$W$2500,$A610,$AE$2:$AE$2500,1)+COUNTIFS($X$2:$X$2500,$A610,$AE$2:$AE$2500,1)&gt;0),"","Yes"))</f>
      </c>
      <c r="AI610">
        <f>IF($AH610="Yes",$AG610,"")</f>
      </c>
      <c r="AJ610">
        <f>IF($AI610="","",$AI610+ROW()/1000000)</f>
      </c>
      <c r="AK610">
        <f>IF(OR($A610="",$P610="Yes",N($AG610)=0),"",$AG610+ROW()/1000000)</f>
      </c>
      <c r="AL610" t="str">
        <f>IF($A610="","",INDEX(games!$J:$J,ROW())&amp;"")</f>
      </c>
    </row>
    <row r="611">
      <c r="A611" t="str">
        <f>IF(TRIM(INDEX(games!$A:$A,ROW()))="","",TRIM(INDEX(games!$A:$A,ROW())))</f>
      </c>
      <c r="B611">
        <f>IF(OR($A611="",INDEX(games!$B:$B,ROW())=""),"",INDEX(games!$B:$B,ROW()))</f>
      </c>
      <c r="C611" t="str">
        <f>IF(OR($A611="",INDEX(games!$C:$C,ROW())=""),"",INDEX(games!$C:$C,ROW()))</f>
      </c>
      <c r="D611">
        <f>IF($A611="","",COUNTIF($W$2:$W$2500,$A611)+COUNTIF($X$2:$X$2500,$A611))</f>
      </c>
      <c r="E611">
        <f>IF($A611="","",IFERROR(MATCH($C611,$R$2:$R$5,0),0))</f>
      </c>
      <c r="F611">
        <f>IF($A611="","",MOD(ROW(),34))</f>
      </c>
      <c r="G611">
        <f>IF($A611="",NA(),IF($C611="Action",$B611,NA()))</f>
      </c>
      <c r="H611">
        <f>IF($A611="",NA(),IF($C611="Action",1+$F611*0.023,NA()))</f>
      </c>
      <c r="I611">
        <f>IF($A611="",NA(),IF($C611="Strategy",$B611,NA()))</f>
      </c>
      <c r="J611">
        <f>IF($A611="",NA(),IF($C611="Strategy",2+$F611*0.023,NA()))</f>
      </c>
      <c r="K611">
        <f>IF($A611="",NA(),IF($C611="Deckbuilder",$B611,NA()))</f>
      </c>
      <c r="L611">
        <f>IF($A611="",NA(),IF($C611="Deckbuilder",3+$F611*0.023,NA()))</f>
      </c>
      <c r="M611">
        <f>IF($A611="",NA(),IF($C611="Traditional",$B611,NA()))</f>
      </c>
      <c r="N611">
        <f>IF($A611="",NA(),IF($C611="Traditional",4+$F611*0.023,NA()))</f>
      </c>
      <c r="O611">
        <f>IF($A611="","",$D611+ROW()/1000000)</f>
      </c>
      <c r="P611" t="str">
        <f>IF(OR($A611="",INDEX(games!$H:$H,ROW())=""),"",INDEX(games!$H:$H,ROW()))</f>
      </c>
      <c r="Q611">
        <f>IF(OR($A611="",$P611&lt;&gt;"Yes"),"",$D611+ROW()/1000000)</f>
      </c>
      <c r="T611">
        <f>IF($Y611="","",INDEX($B$2:$B$1500,$Y611))</f>
      </c>
      <c r="U611">
        <f>IF($Z611="","",INDEX($B$2:$B$1500,$Z611))</f>
      </c>
      <c r="V611">
        <f>IF(OR($T611="",$U611=""),"",$U611-$T611)</f>
      </c>
      <c r="W611" t="str">
        <f>IF(TRIM(INDEX(connections!$A:$A,ROW()))="","",TRIM(INDEX(connections!$A:$A,ROW())))</f>
      </c>
      <c r="X611" t="str">
        <f>IF($W611="","",TRIM(INDEX(connections!$B:$B,ROW())))</f>
      </c>
      <c r="Y611">
        <f>IF($W611="","",IFERROR(MATCH($W611,$A$2:$A$1500,0),""))</f>
      </c>
      <c r="Z611">
        <f>IF($X611="","",IFERROR(MATCH($X611,$A$2:$A$1500,0),""))</f>
      </c>
      <c r="AA611" t="str">
        <f>IF($Y611="","",INDEX($P$2:$P$1500,$Y611))</f>
      </c>
      <c r="AB611" t="str">
        <f>IF($Z611="","",INDEX($P$2:$P$1500,$Z611))</f>
      </c>
      <c r="AC611">
        <f>IF(AND($AA611="Yes",$AB611="Yes"),1,"")</f>
      </c>
      <c r="AD611">
        <f>IF(OR($Y611="",$Z611=""),"",IF(INDEX($C$2:$C$1500,$Y611)=INDEX($C$2:$C$1500,$Z611),0,1))</f>
      </c>
      <c r="AE611">
        <f>IF($AC611&lt;&gt;1,"",IF(AND(INDEX($AG$2:$AG$1500,$Y611)=1,INDEX($AG$2:$AG$1500,$Z611)=1),1,""))</f>
      </c>
      <c r="AG611">
        <f>IF($A611="","",COUNTIFS($W$2:$W$2500,$A611,$AB$2:$AB$2500,"Yes")+COUNTIFS($X$2:$X$2500,$A611,$AA$2:$AA$2500,"Yes"))</f>
      </c>
      <c r="AH611" t="str">
        <f>IF(OR($P611&lt;&gt;"Yes",N($AG611)=0),"",IF(AND($AG611=1,COUNTIFS($W$2:$W$2500,$A611,$AE$2:$AE$2500,1)+COUNTIFS($X$2:$X$2500,$A611,$AE$2:$AE$2500,1)&gt;0),"","Yes"))</f>
      </c>
      <c r="AI611">
        <f>IF($AH611="Yes",$AG611,"")</f>
      </c>
      <c r="AJ611">
        <f>IF($AI611="","",$AI611+ROW()/1000000)</f>
      </c>
      <c r="AK611">
        <f>IF(OR($A611="",$P611="Yes",N($AG611)=0),"",$AG611+ROW()/1000000)</f>
      </c>
      <c r="AL611" t="str">
        <f>IF($A611="","",INDEX(games!$J:$J,ROW())&amp;"")</f>
      </c>
    </row>
    <row r="612">
      <c r="A612" t="str">
        <f>IF(TRIM(INDEX(games!$A:$A,ROW()))="","",TRIM(INDEX(games!$A:$A,ROW())))</f>
      </c>
      <c r="B612">
        <f>IF(OR($A612="",INDEX(games!$B:$B,ROW())=""),"",INDEX(games!$B:$B,ROW()))</f>
      </c>
      <c r="C612" t="str">
        <f>IF(OR($A612="",INDEX(games!$C:$C,ROW())=""),"",INDEX(games!$C:$C,ROW()))</f>
      </c>
      <c r="D612">
        <f>IF($A612="","",COUNTIF($W$2:$W$2500,$A612)+COUNTIF($X$2:$X$2500,$A612))</f>
      </c>
      <c r="E612">
        <f>IF($A612="","",IFERROR(MATCH($C612,$R$2:$R$5,0),0))</f>
      </c>
      <c r="F612">
        <f>IF($A612="","",MOD(ROW(),34))</f>
      </c>
      <c r="G612">
        <f>IF($A612="",NA(),IF($C612="Action",$B612,NA()))</f>
      </c>
      <c r="H612">
        <f>IF($A612="",NA(),IF($C612="Action",1+$F612*0.023,NA()))</f>
      </c>
      <c r="I612">
        <f>IF($A612="",NA(),IF($C612="Strategy",$B612,NA()))</f>
      </c>
      <c r="J612">
        <f>IF($A612="",NA(),IF($C612="Strategy",2+$F612*0.023,NA()))</f>
      </c>
      <c r="K612">
        <f>IF($A612="",NA(),IF($C612="Deckbuilder",$B612,NA()))</f>
      </c>
      <c r="L612">
        <f>IF($A612="",NA(),IF($C612="Deckbuilder",3+$F612*0.023,NA()))</f>
      </c>
      <c r="M612">
        <f>IF($A612="",NA(),IF($C612="Traditional",$B612,NA()))</f>
      </c>
      <c r="N612">
        <f>IF($A612="",NA(),IF($C612="Traditional",4+$F612*0.023,NA()))</f>
      </c>
      <c r="O612">
        <f>IF($A612="","",$D612+ROW()/1000000)</f>
      </c>
      <c r="P612" t="str">
        <f>IF(OR($A612="",INDEX(games!$H:$H,ROW())=""),"",INDEX(games!$H:$H,ROW()))</f>
      </c>
      <c r="Q612">
        <f>IF(OR($A612="",$P612&lt;&gt;"Yes"),"",$D612+ROW()/1000000)</f>
      </c>
      <c r="T612">
        <f>IF($Y612="","",INDEX($B$2:$B$1500,$Y612))</f>
      </c>
      <c r="U612">
        <f>IF($Z612="","",INDEX($B$2:$B$1500,$Z612))</f>
      </c>
      <c r="V612">
        <f>IF(OR($T612="",$U612=""),"",$U612-$T612)</f>
      </c>
      <c r="W612" t="str">
        <f>IF(TRIM(INDEX(connections!$A:$A,ROW()))="","",TRIM(INDEX(connections!$A:$A,ROW())))</f>
      </c>
      <c r="X612" t="str">
        <f>IF($W612="","",TRIM(INDEX(connections!$B:$B,ROW())))</f>
      </c>
      <c r="Y612">
        <f>IF($W612="","",IFERROR(MATCH($W612,$A$2:$A$1500,0),""))</f>
      </c>
      <c r="Z612">
        <f>IF($X612="","",IFERROR(MATCH($X612,$A$2:$A$1500,0),""))</f>
      </c>
      <c r="AA612" t="str">
        <f>IF($Y612="","",INDEX($P$2:$P$1500,$Y612))</f>
      </c>
      <c r="AB612" t="str">
        <f>IF($Z612="","",INDEX($P$2:$P$1500,$Z612))</f>
      </c>
      <c r="AC612">
        <f>IF(AND($AA612="Yes",$AB612="Yes"),1,"")</f>
      </c>
      <c r="AD612">
        <f>IF(OR($Y612="",$Z612=""),"",IF(INDEX($C$2:$C$1500,$Y612)=INDEX($C$2:$C$1500,$Z612),0,1))</f>
      </c>
      <c r="AE612">
        <f>IF($AC612&lt;&gt;1,"",IF(AND(INDEX($AG$2:$AG$1500,$Y612)=1,INDEX($AG$2:$AG$1500,$Z612)=1),1,""))</f>
      </c>
      <c r="AG612">
        <f>IF($A612="","",COUNTIFS($W$2:$W$2500,$A612,$AB$2:$AB$2500,"Yes")+COUNTIFS($X$2:$X$2500,$A612,$AA$2:$AA$2500,"Yes"))</f>
      </c>
      <c r="AH612" t="str">
        <f>IF(OR($P612&lt;&gt;"Yes",N($AG612)=0),"",IF(AND($AG612=1,COUNTIFS($W$2:$W$2500,$A612,$AE$2:$AE$2500,1)+COUNTIFS($X$2:$X$2500,$A612,$AE$2:$AE$2500,1)&gt;0),"","Yes"))</f>
      </c>
      <c r="AI612">
        <f>IF($AH612="Yes",$AG612,"")</f>
      </c>
      <c r="AJ612">
        <f>IF($AI612="","",$AI612+ROW()/1000000)</f>
      </c>
      <c r="AK612">
        <f>IF(OR($A612="",$P612="Yes",N($AG612)=0),"",$AG612+ROW()/1000000)</f>
      </c>
      <c r="AL612" t="str">
        <f>IF($A612="","",INDEX(games!$J:$J,ROW())&amp;"")</f>
      </c>
    </row>
    <row r="613">
      <c r="A613" t="str">
        <f>IF(TRIM(INDEX(games!$A:$A,ROW()))="","",TRIM(INDEX(games!$A:$A,ROW())))</f>
      </c>
      <c r="B613">
        <f>IF(OR($A613="",INDEX(games!$B:$B,ROW())=""),"",INDEX(games!$B:$B,ROW()))</f>
      </c>
      <c r="C613" t="str">
        <f>IF(OR($A613="",INDEX(games!$C:$C,ROW())=""),"",INDEX(games!$C:$C,ROW()))</f>
      </c>
      <c r="D613">
        <f>IF($A613="","",COUNTIF($W$2:$W$2500,$A613)+COUNTIF($X$2:$X$2500,$A613))</f>
      </c>
      <c r="E613">
        <f>IF($A613="","",IFERROR(MATCH($C613,$R$2:$R$5,0),0))</f>
      </c>
      <c r="F613">
        <f>IF($A613="","",MOD(ROW(),34))</f>
      </c>
      <c r="G613">
        <f>IF($A613="",NA(),IF($C613="Action",$B613,NA()))</f>
      </c>
      <c r="H613">
        <f>IF($A613="",NA(),IF($C613="Action",1+$F613*0.023,NA()))</f>
      </c>
      <c r="I613">
        <f>IF($A613="",NA(),IF($C613="Strategy",$B613,NA()))</f>
      </c>
      <c r="J613">
        <f>IF($A613="",NA(),IF($C613="Strategy",2+$F613*0.023,NA()))</f>
      </c>
      <c r="K613">
        <f>IF($A613="",NA(),IF($C613="Deckbuilder",$B613,NA()))</f>
      </c>
      <c r="L613">
        <f>IF($A613="",NA(),IF($C613="Deckbuilder",3+$F613*0.023,NA()))</f>
      </c>
      <c r="M613">
        <f>IF($A613="",NA(),IF($C613="Traditional",$B613,NA()))</f>
      </c>
      <c r="N613">
        <f>IF($A613="",NA(),IF($C613="Traditional",4+$F613*0.023,NA()))</f>
      </c>
      <c r="O613">
        <f>IF($A613="","",$D613+ROW()/1000000)</f>
      </c>
      <c r="P613" t="str">
        <f>IF(OR($A613="",INDEX(games!$H:$H,ROW())=""),"",INDEX(games!$H:$H,ROW()))</f>
      </c>
      <c r="Q613">
        <f>IF(OR($A613="",$P613&lt;&gt;"Yes"),"",$D613+ROW()/1000000)</f>
      </c>
      <c r="T613">
        <f>IF($Y613="","",INDEX($B$2:$B$1500,$Y613))</f>
      </c>
      <c r="U613">
        <f>IF($Z613="","",INDEX($B$2:$B$1500,$Z613))</f>
      </c>
      <c r="V613">
        <f>IF(OR($T613="",$U613=""),"",$U613-$T613)</f>
      </c>
      <c r="W613" t="str">
        <f>IF(TRIM(INDEX(connections!$A:$A,ROW()))="","",TRIM(INDEX(connections!$A:$A,ROW())))</f>
      </c>
      <c r="X613" t="str">
        <f>IF($W613="","",TRIM(INDEX(connections!$B:$B,ROW())))</f>
      </c>
      <c r="Y613">
        <f>IF($W613="","",IFERROR(MATCH($W613,$A$2:$A$1500,0),""))</f>
      </c>
      <c r="Z613">
        <f>IF($X613="","",IFERROR(MATCH($X613,$A$2:$A$1500,0),""))</f>
      </c>
      <c r="AA613" t="str">
        <f>IF($Y613="","",INDEX($P$2:$P$1500,$Y613))</f>
      </c>
      <c r="AB613" t="str">
        <f>IF($Z613="","",INDEX($P$2:$P$1500,$Z613))</f>
      </c>
      <c r="AC613">
        <f>IF(AND($AA613="Yes",$AB613="Yes"),1,"")</f>
      </c>
      <c r="AD613">
        <f>IF(OR($Y613="",$Z613=""),"",IF(INDEX($C$2:$C$1500,$Y613)=INDEX($C$2:$C$1500,$Z613),0,1))</f>
      </c>
      <c r="AE613">
        <f>IF($AC613&lt;&gt;1,"",IF(AND(INDEX($AG$2:$AG$1500,$Y613)=1,INDEX($AG$2:$AG$1500,$Z613)=1),1,""))</f>
      </c>
      <c r="AG613">
        <f>IF($A613="","",COUNTIFS($W$2:$W$2500,$A613,$AB$2:$AB$2500,"Yes")+COUNTIFS($X$2:$X$2500,$A613,$AA$2:$AA$2500,"Yes"))</f>
      </c>
      <c r="AH613" t="str">
        <f>IF(OR($P613&lt;&gt;"Yes",N($AG613)=0),"",IF(AND($AG613=1,COUNTIFS($W$2:$W$2500,$A613,$AE$2:$AE$2500,1)+COUNTIFS($X$2:$X$2500,$A613,$AE$2:$AE$2500,1)&gt;0),"","Yes"))</f>
      </c>
      <c r="AI613">
        <f>IF($AH613="Yes",$AG613,"")</f>
      </c>
      <c r="AJ613">
        <f>IF($AI613="","",$AI613+ROW()/1000000)</f>
      </c>
      <c r="AK613">
        <f>IF(OR($A613="",$P613="Yes",N($AG613)=0),"",$AG613+ROW()/1000000)</f>
      </c>
      <c r="AL613" t="str">
        <f>IF($A613="","",INDEX(games!$J:$J,ROW())&amp;"")</f>
      </c>
    </row>
    <row r="614">
      <c r="A614" t="str">
        <f>IF(TRIM(INDEX(games!$A:$A,ROW()))="","",TRIM(INDEX(games!$A:$A,ROW())))</f>
      </c>
      <c r="B614">
        <f>IF(OR($A614="",INDEX(games!$B:$B,ROW())=""),"",INDEX(games!$B:$B,ROW()))</f>
      </c>
      <c r="C614" t="str">
        <f>IF(OR($A614="",INDEX(games!$C:$C,ROW())=""),"",INDEX(games!$C:$C,ROW()))</f>
      </c>
      <c r="D614">
        <f>IF($A614="","",COUNTIF($W$2:$W$2500,$A614)+COUNTIF($X$2:$X$2500,$A614))</f>
      </c>
      <c r="E614">
        <f>IF($A614="","",IFERROR(MATCH($C614,$R$2:$R$5,0),0))</f>
      </c>
      <c r="F614">
        <f>IF($A614="","",MOD(ROW(),34))</f>
      </c>
      <c r="G614">
        <f>IF($A614="",NA(),IF($C614="Action",$B614,NA()))</f>
      </c>
      <c r="H614">
        <f>IF($A614="",NA(),IF($C614="Action",1+$F614*0.023,NA()))</f>
      </c>
      <c r="I614">
        <f>IF($A614="",NA(),IF($C614="Strategy",$B614,NA()))</f>
      </c>
      <c r="J614">
        <f>IF($A614="",NA(),IF($C614="Strategy",2+$F614*0.023,NA()))</f>
      </c>
      <c r="K614">
        <f>IF($A614="",NA(),IF($C614="Deckbuilder",$B614,NA()))</f>
      </c>
      <c r="L614">
        <f>IF($A614="",NA(),IF($C614="Deckbuilder",3+$F614*0.023,NA()))</f>
      </c>
      <c r="M614">
        <f>IF($A614="",NA(),IF($C614="Traditional",$B614,NA()))</f>
      </c>
      <c r="N614">
        <f>IF($A614="",NA(),IF($C614="Traditional",4+$F614*0.023,NA()))</f>
      </c>
      <c r="O614">
        <f>IF($A614="","",$D614+ROW()/1000000)</f>
      </c>
      <c r="P614" t="str">
        <f>IF(OR($A614="",INDEX(games!$H:$H,ROW())=""),"",INDEX(games!$H:$H,ROW()))</f>
      </c>
      <c r="Q614">
        <f>IF(OR($A614="",$P614&lt;&gt;"Yes"),"",$D614+ROW()/1000000)</f>
      </c>
      <c r="T614">
        <f>IF($Y614="","",INDEX($B$2:$B$1500,$Y614))</f>
      </c>
      <c r="U614">
        <f>IF($Z614="","",INDEX($B$2:$B$1500,$Z614))</f>
      </c>
      <c r="V614">
        <f>IF(OR($T614="",$U614=""),"",$U614-$T614)</f>
      </c>
      <c r="W614" t="str">
        <f>IF(TRIM(INDEX(connections!$A:$A,ROW()))="","",TRIM(INDEX(connections!$A:$A,ROW())))</f>
      </c>
      <c r="X614" t="str">
        <f>IF($W614="","",TRIM(INDEX(connections!$B:$B,ROW())))</f>
      </c>
      <c r="Y614">
        <f>IF($W614="","",IFERROR(MATCH($W614,$A$2:$A$1500,0),""))</f>
      </c>
      <c r="Z614">
        <f>IF($X614="","",IFERROR(MATCH($X614,$A$2:$A$1500,0),""))</f>
      </c>
      <c r="AA614" t="str">
        <f>IF($Y614="","",INDEX($P$2:$P$1500,$Y614))</f>
      </c>
      <c r="AB614" t="str">
        <f>IF($Z614="","",INDEX($P$2:$P$1500,$Z614))</f>
      </c>
      <c r="AC614">
        <f>IF(AND($AA614="Yes",$AB614="Yes"),1,"")</f>
      </c>
      <c r="AD614">
        <f>IF(OR($Y614="",$Z614=""),"",IF(INDEX($C$2:$C$1500,$Y614)=INDEX($C$2:$C$1500,$Z614),0,1))</f>
      </c>
      <c r="AE614">
        <f>IF($AC614&lt;&gt;1,"",IF(AND(INDEX($AG$2:$AG$1500,$Y614)=1,INDEX($AG$2:$AG$1500,$Z614)=1),1,""))</f>
      </c>
      <c r="AG614">
        <f>IF($A614="","",COUNTIFS($W$2:$W$2500,$A614,$AB$2:$AB$2500,"Yes")+COUNTIFS($X$2:$X$2500,$A614,$AA$2:$AA$2500,"Yes"))</f>
      </c>
      <c r="AH614" t="str">
        <f>IF(OR($P614&lt;&gt;"Yes",N($AG614)=0),"",IF(AND($AG614=1,COUNTIFS($W$2:$W$2500,$A614,$AE$2:$AE$2500,1)+COUNTIFS($X$2:$X$2500,$A614,$AE$2:$AE$2500,1)&gt;0),"","Yes"))</f>
      </c>
      <c r="AI614">
        <f>IF($AH614="Yes",$AG614,"")</f>
      </c>
      <c r="AJ614">
        <f>IF($AI614="","",$AI614+ROW()/1000000)</f>
      </c>
      <c r="AK614">
        <f>IF(OR($A614="",$P614="Yes",N($AG614)=0),"",$AG614+ROW()/1000000)</f>
      </c>
      <c r="AL614" t="str">
        <f>IF($A614="","",INDEX(games!$J:$J,ROW())&amp;"")</f>
      </c>
    </row>
    <row r="615">
      <c r="A615" t="str">
        <f>IF(TRIM(INDEX(games!$A:$A,ROW()))="","",TRIM(INDEX(games!$A:$A,ROW())))</f>
      </c>
      <c r="B615">
        <f>IF(OR($A615="",INDEX(games!$B:$B,ROW())=""),"",INDEX(games!$B:$B,ROW()))</f>
      </c>
      <c r="C615" t="str">
        <f>IF(OR($A615="",INDEX(games!$C:$C,ROW())=""),"",INDEX(games!$C:$C,ROW()))</f>
      </c>
      <c r="D615">
        <f>IF($A615="","",COUNTIF($W$2:$W$2500,$A615)+COUNTIF($X$2:$X$2500,$A615))</f>
      </c>
      <c r="E615">
        <f>IF($A615="","",IFERROR(MATCH($C615,$R$2:$R$5,0),0))</f>
      </c>
      <c r="F615">
        <f>IF($A615="","",MOD(ROW(),34))</f>
      </c>
      <c r="G615">
        <f>IF($A615="",NA(),IF($C615="Action",$B615,NA()))</f>
      </c>
      <c r="H615">
        <f>IF($A615="",NA(),IF($C615="Action",1+$F615*0.023,NA()))</f>
      </c>
      <c r="I615">
        <f>IF($A615="",NA(),IF($C615="Strategy",$B615,NA()))</f>
      </c>
      <c r="J615">
        <f>IF($A615="",NA(),IF($C615="Strategy",2+$F615*0.023,NA()))</f>
      </c>
      <c r="K615">
        <f>IF($A615="",NA(),IF($C615="Deckbuilder",$B615,NA()))</f>
      </c>
      <c r="L615">
        <f>IF($A615="",NA(),IF($C615="Deckbuilder",3+$F615*0.023,NA()))</f>
      </c>
      <c r="M615">
        <f>IF($A615="",NA(),IF($C615="Traditional",$B615,NA()))</f>
      </c>
      <c r="N615">
        <f>IF($A615="",NA(),IF($C615="Traditional",4+$F615*0.023,NA()))</f>
      </c>
      <c r="O615">
        <f>IF($A615="","",$D615+ROW()/1000000)</f>
      </c>
      <c r="P615" t="str">
        <f>IF(OR($A615="",INDEX(games!$H:$H,ROW())=""),"",INDEX(games!$H:$H,ROW()))</f>
      </c>
      <c r="Q615">
        <f>IF(OR($A615="",$P615&lt;&gt;"Yes"),"",$D615+ROW()/1000000)</f>
      </c>
      <c r="T615">
        <f>IF($Y615="","",INDEX($B$2:$B$1500,$Y615))</f>
      </c>
      <c r="U615">
        <f>IF($Z615="","",INDEX($B$2:$B$1500,$Z615))</f>
      </c>
      <c r="V615">
        <f>IF(OR($T615="",$U615=""),"",$U615-$T615)</f>
      </c>
      <c r="W615" t="str">
        <f>IF(TRIM(INDEX(connections!$A:$A,ROW()))="","",TRIM(INDEX(connections!$A:$A,ROW())))</f>
      </c>
      <c r="X615" t="str">
        <f>IF($W615="","",TRIM(INDEX(connections!$B:$B,ROW())))</f>
      </c>
      <c r="Y615">
        <f>IF($W615="","",IFERROR(MATCH($W615,$A$2:$A$1500,0),""))</f>
      </c>
      <c r="Z615">
        <f>IF($X615="","",IFERROR(MATCH($X615,$A$2:$A$1500,0),""))</f>
      </c>
      <c r="AA615" t="str">
        <f>IF($Y615="","",INDEX($P$2:$P$1500,$Y615))</f>
      </c>
      <c r="AB615" t="str">
        <f>IF($Z615="","",INDEX($P$2:$P$1500,$Z615))</f>
      </c>
      <c r="AC615">
        <f>IF(AND($AA615="Yes",$AB615="Yes"),1,"")</f>
      </c>
      <c r="AD615">
        <f>IF(OR($Y615="",$Z615=""),"",IF(INDEX($C$2:$C$1500,$Y615)=INDEX($C$2:$C$1500,$Z615),0,1))</f>
      </c>
      <c r="AE615">
        <f>IF($AC615&lt;&gt;1,"",IF(AND(INDEX($AG$2:$AG$1500,$Y615)=1,INDEX($AG$2:$AG$1500,$Z615)=1),1,""))</f>
      </c>
      <c r="AG615">
        <f>IF($A615="","",COUNTIFS($W$2:$W$2500,$A615,$AB$2:$AB$2500,"Yes")+COUNTIFS($X$2:$X$2500,$A615,$AA$2:$AA$2500,"Yes"))</f>
      </c>
      <c r="AH615" t="str">
        <f>IF(OR($P615&lt;&gt;"Yes",N($AG615)=0),"",IF(AND($AG615=1,COUNTIFS($W$2:$W$2500,$A615,$AE$2:$AE$2500,1)+COUNTIFS($X$2:$X$2500,$A615,$AE$2:$AE$2500,1)&gt;0),"","Yes"))</f>
      </c>
      <c r="AI615">
        <f>IF($AH615="Yes",$AG615,"")</f>
      </c>
      <c r="AJ615">
        <f>IF($AI615="","",$AI615+ROW()/1000000)</f>
      </c>
      <c r="AK615">
        <f>IF(OR($A615="",$P615="Yes",N($AG615)=0),"",$AG615+ROW()/1000000)</f>
      </c>
      <c r="AL615" t="str">
        <f>IF($A615="","",INDEX(games!$J:$J,ROW())&amp;"")</f>
      </c>
    </row>
    <row r="616">
      <c r="A616" t="str">
        <f>IF(TRIM(INDEX(games!$A:$A,ROW()))="","",TRIM(INDEX(games!$A:$A,ROW())))</f>
      </c>
      <c r="B616">
        <f>IF(OR($A616="",INDEX(games!$B:$B,ROW())=""),"",INDEX(games!$B:$B,ROW()))</f>
      </c>
      <c r="C616" t="str">
        <f>IF(OR($A616="",INDEX(games!$C:$C,ROW())=""),"",INDEX(games!$C:$C,ROW()))</f>
      </c>
      <c r="D616">
        <f>IF($A616="","",COUNTIF($W$2:$W$2500,$A616)+COUNTIF($X$2:$X$2500,$A616))</f>
      </c>
      <c r="E616">
        <f>IF($A616="","",IFERROR(MATCH($C616,$R$2:$R$5,0),0))</f>
      </c>
      <c r="F616">
        <f>IF($A616="","",MOD(ROW(),34))</f>
      </c>
      <c r="G616">
        <f>IF($A616="",NA(),IF($C616="Action",$B616,NA()))</f>
      </c>
      <c r="H616">
        <f>IF($A616="",NA(),IF($C616="Action",1+$F616*0.023,NA()))</f>
      </c>
      <c r="I616">
        <f>IF($A616="",NA(),IF($C616="Strategy",$B616,NA()))</f>
      </c>
      <c r="J616">
        <f>IF($A616="",NA(),IF($C616="Strategy",2+$F616*0.023,NA()))</f>
      </c>
      <c r="K616">
        <f>IF($A616="",NA(),IF($C616="Deckbuilder",$B616,NA()))</f>
      </c>
      <c r="L616">
        <f>IF($A616="",NA(),IF($C616="Deckbuilder",3+$F616*0.023,NA()))</f>
      </c>
      <c r="M616">
        <f>IF($A616="",NA(),IF($C616="Traditional",$B616,NA()))</f>
      </c>
      <c r="N616">
        <f>IF($A616="",NA(),IF($C616="Traditional",4+$F616*0.023,NA()))</f>
      </c>
      <c r="O616">
        <f>IF($A616="","",$D616+ROW()/1000000)</f>
      </c>
      <c r="P616" t="str">
        <f>IF(OR($A616="",INDEX(games!$H:$H,ROW())=""),"",INDEX(games!$H:$H,ROW()))</f>
      </c>
      <c r="Q616">
        <f>IF(OR($A616="",$P616&lt;&gt;"Yes"),"",$D616+ROW()/1000000)</f>
      </c>
      <c r="T616">
        <f>IF($Y616="","",INDEX($B$2:$B$1500,$Y616))</f>
      </c>
      <c r="U616">
        <f>IF($Z616="","",INDEX($B$2:$B$1500,$Z616))</f>
      </c>
      <c r="V616">
        <f>IF(OR($T616="",$U616=""),"",$U616-$T616)</f>
      </c>
      <c r="W616" t="str">
        <f>IF(TRIM(INDEX(connections!$A:$A,ROW()))="","",TRIM(INDEX(connections!$A:$A,ROW())))</f>
      </c>
      <c r="X616" t="str">
        <f>IF($W616="","",TRIM(INDEX(connections!$B:$B,ROW())))</f>
      </c>
      <c r="Y616">
        <f>IF($W616="","",IFERROR(MATCH($W616,$A$2:$A$1500,0),""))</f>
      </c>
      <c r="Z616">
        <f>IF($X616="","",IFERROR(MATCH($X616,$A$2:$A$1500,0),""))</f>
      </c>
      <c r="AA616" t="str">
        <f>IF($Y616="","",INDEX($P$2:$P$1500,$Y616))</f>
      </c>
      <c r="AB616" t="str">
        <f>IF($Z616="","",INDEX($P$2:$P$1500,$Z616))</f>
      </c>
      <c r="AC616">
        <f>IF(AND($AA616="Yes",$AB616="Yes"),1,"")</f>
      </c>
      <c r="AD616">
        <f>IF(OR($Y616="",$Z616=""),"",IF(INDEX($C$2:$C$1500,$Y616)=INDEX($C$2:$C$1500,$Z616),0,1))</f>
      </c>
      <c r="AE616">
        <f>IF($AC616&lt;&gt;1,"",IF(AND(INDEX($AG$2:$AG$1500,$Y616)=1,INDEX($AG$2:$AG$1500,$Z616)=1),1,""))</f>
      </c>
      <c r="AG616">
        <f>IF($A616="","",COUNTIFS($W$2:$W$2500,$A616,$AB$2:$AB$2500,"Yes")+COUNTIFS($X$2:$X$2500,$A616,$AA$2:$AA$2500,"Yes"))</f>
      </c>
      <c r="AH616" t="str">
        <f>IF(OR($P616&lt;&gt;"Yes",N($AG616)=0),"",IF(AND($AG616=1,COUNTIFS($W$2:$W$2500,$A616,$AE$2:$AE$2500,1)+COUNTIFS($X$2:$X$2500,$A616,$AE$2:$AE$2500,1)&gt;0),"","Yes"))</f>
      </c>
      <c r="AI616">
        <f>IF($AH616="Yes",$AG616,"")</f>
      </c>
      <c r="AJ616">
        <f>IF($AI616="","",$AI616+ROW()/1000000)</f>
      </c>
      <c r="AK616">
        <f>IF(OR($A616="",$P616="Yes",N($AG616)=0),"",$AG616+ROW()/1000000)</f>
      </c>
      <c r="AL616" t="str">
        <f>IF($A616="","",INDEX(games!$J:$J,ROW())&amp;"")</f>
      </c>
    </row>
    <row r="617">
      <c r="A617" t="str">
        <f>IF(TRIM(INDEX(games!$A:$A,ROW()))="","",TRIM(INDEX(games!$A:$A,ROW())))</f>
      </c>
      <c r="B617">
        <f>IF(OR($A617="",INDEX(games!$B:$B,ROW())=""),"",INDEX(games!$B:$B,ROW()))</f>
      </c>
      <c r="C617" t="str">
        <f>IF(OR($A617="",INDEX(games!$C:$C,ROW())=""),"",INDEX(games!$C:$C,ROW()))</f>
      </c>
      <c r="D617">
        <f>IF($A617="","",COUNTIF($W$2:$W$2500,$A617)+COUNTIF($X$2:$X$2500,$A617))</f>
      </c>
      <c r="E617">
        <f>IF($A617="","",IFERROR(MATCH($C617,$R$2:$R$5,0),0))</f>
      </c>
      <c r="F617">
        <f>IF($A617="","",MOD(ROW(),34))</f>
      </c>
      <c r="G617">
        <f>IF($A617="",NA(),IF($C617="Action",$B617,NA()))</f>
      </c>
      <c r="H617">
        <f>IF($A617="",NA(),IF($C617="Action",1+$F617*0.023,NA()))</f>
      </c>
      <c r="I617">
        <f>IF($A617="",NA(),IF($C617="Strategy",$B617,NA()))</f>
      </c>
      <c r="J617">
        <f>IF($A617="",NA(),IF($C617="Strategy",2+$F617*0.023,NA()))</f>
      </c>
      <c r="K617">
        <f>IF($A617="",NA(),IF($C617="Deckbuilder",$B617,NA()))</f>
      </c>
      <c r="L617">
        <f>IF($A617="",NA(),IF($C617="Deckbuilder",3+$F617*0.023,NA()))</f>
      </c>
      <c r="M617">
        <f>IF($A617="",NA(),IF($C617="Traditional",$B617,NA()))</f>
      </c>
      <c r="N617">
        <f>IF($A617="",NA(),IF($C617="Traditional",4+$F617*0.023,NA()))</f>
      </c>
      <c r="O617">
        <f>IF($A617="","",$D617+ROW()/1000000)</f>
      </c>
      <c r="P617" t="str">
        <f>IF(OR($A617="",INDEX(games!$H:$H,ROW())=""),"",INDEX(games!$H:$H,ROW()))</f>
      </c>
      <c r="Q617">
        <f>IF(OR($A617="",$P617&lt;&gt;"Yes"),"",$D617+ROW()/1000000)</f>
      </c>
      <c r="T617">
        <f>IF($Y617="","",INDEX($B$2:$B$1500,$Y617))</f>
      </c>
      <c r="U617">
        <f>IF($Z617="","",INDEX($B$2:$B$1500,$Z617))</f>
      </c>
      <c r="V617">
        <f>IF(OR($T617="",$U617=""),"",$U617-$T617)</f>
      </c>
      <c r="W617" t="str">
        <f>IF(TRIM(INDEX(connections!$A:$A,ROW()))="","",TRIM(INDEX(connections!$A:$A,ROW())))</f>
      </c>
      <c r="X617" t="str">
        <f>IF($W617="","",TRIM(INDEX(connections!$B:$B,ROW())))</f>
      </c>
      <c r="Y617">
        <f>IF($W617="","",IFERROR(MATCH($W617,$A$2:$A$1500,0),""))</f>
      </c>
      <c r="Z617">
        <f>IF($X617="","",IFERROR(MATCH($X617,$A$2:$A$1500,0),""))</f>
      </c>
      <c r="AA617" t="str">
        <f>IF($Y617="","",INDEX($P$2:$P$1500,$Y617))</f>
      </c>
      <c r="AB617" t="str">
        <f>IF($Z617="","",INDEX($P$2:$P$1500,$Z617))</f>
      </c>
      <c r="AC617">
        <f>IF(AND($AA617="Yes",$AB617="Yes"),1,"")</f>
      </c>
      <c r="AD617">
        <f>IF(OR($Y617="",$Z617=""),"",IF(INDEX($C$2:$C$1500,$Y617)=INDEX($C$2:$C$1500,$Z617),0,1))</f>
      </c>
      <c r="AE617">
        <f>IF($AC617&lt;&gt;1,"",IF(AND(INDEX($AG$2:$AG$1500,$Y617)=1,INDEX($AG$2:$AG$1500,$Z617)=1),1,""))</f>
      </c>
      <c r="AG617">
        <f>IF($A617="","",COUNTIFS($W$2:$W$2500,$A617,$AB$2:$AB$2500,"Yes")+COUNTIFS($X$2:$X$2500,$A617,$AA$2:$AA$2500,"Yes"))</f>
      </c>
      <c r="AH617" t="str">
        <f>IF(OR($P617&lt;&gt;"Yes",N($AG617)=0),"",IF(AND($AG617=1,COUNTIFS($W$2:$W$2500,$A617,$AE$2:$AE$2500,1)+COUNTIFS($X$2:$X$2500,$A617,$AE$2:$AE$2500,1)&gt;0),"","Yes"))</f>
      </c>
      <c r="AI617">
        <f>IF($AH617="Yes",$AG617,"")</f>
      </c>
      <c r="AJ617">
        <f>IF($AI617="","",$AI617+ROW()/1000000)</f>
      </c>
      <c r="AK617">
        <f>IF(OR($A617="",$P617="Yes",N($AG617)=0),"",$AG617+ROW()/1000000)</f>
      </c>
      <c r="AL617" t="str">
        <f>IF($A617="","",INDEX(games!$J:$J,ROW())&amp;"")</f>
      </c>
    </row>
    <row r="618">
      <c r="A618" t="str">
        <f>IF(TRIM(INDEX(games!$A:$A,ROW()))="","",TRIM(INDEX(games!$A:$A,ROW())))</f>
      </c>
      <c r="B618">
        <f>IF(OR($A618="",INDEX(games!$B:$B,ROW())=""),"",INDEX(games!$B:$B,ROW()))</f>
      </c>
      <c r="C618" t="str">
        <f>IF(OR($A618="",INDEX(games!$C:$C,ROW())=""),"",INDEX(games!$C:$C,ROW()))</f>
      </c>
      <c r="D618">
        <f>IF($A618="","",COUNTIF($W$2:$W$2500,$A618)+COUNTIF($X$2:$X$2500,$A618))</f>
      </c>
      <c r="E618">
        <f>IF($A618="","",IFERROR(MATCH($C618,$R$2:$R$5,0),0))</f>
      </c>
      <c r="F618">
        <f>IF($A618="","",MOD(ROW(),34))</f>
      </c>
      <c r="G618">
        <f>IF($A618="",NA(),IF($C618="Action",$B618,NA()))</f>
      </c>
      <c r="H618">
        <f>IF($A618="",NA(),IF($C618="Action",1+$F618*0.023,NA()))</f>
      </c>
      <c r="I618">
        <f>IF($A618="",NA(),IF($C618="Strategy",$B618,NA()))</f>
      </c>
      <c r="J618">
        <f>IF($A618="",NA(),IF($C618="Strategy",2+$F618*0.023,NA()))</f>
      </c>
      <c r="K618">
        <f>IF($A618="",NA(),IF($C618="Deckbuilder",$B618,NA()))</f>
      </c>
      <c r="L618">
        <f>IF($A618="",NA(),IF($C618="Deckbuilder",3+$F618*0.023,NA()))</f>
      </c>
      <c r="M618">
        <f>IF($A618="",NA(),IF($C618="Traditional",$B618,NA()))</f>
      </c>
      <c r="N618">
        <f>IF($A618="",NA(),IF($C618="Traditional",4+$F618*0.023,NA()))</f>
      </c>
      <c r="O618">
        <f>IF($A618="","",$D618+ROW()/1000000)</f>
      </c>
      <c r="P618" t="str">
        <f>IF(OR($A618="",INDEX(games!$H:$H,ROW())=""),"",INDEX(games!$H:$H,ROW()))</f>
      </c>
      <c r="Q618">
        <f>IF(OR($A618="",$P618&lt;&gt;"Yes"),"",$D618+ROW()/1000000)</f>
      </c>
      <c r="T618">
        <f>IF($Y618="","",INDEX($B$2:$B$1500,$Y618))</f>
      </c>
      <c r="U618">
        <f>IF($Z618="","",INDEX($B$2:$B$1500,$Z618))</f>
      </c>
      <c r="V618">
        <f>IF(OR($T618="",$U618=""),"",$U618-$T618)</f>
      </c>
      <c r="W618" t="str">
        <f>IF(TRIM(INDEX(connections!$A:$A,ROW()))="","",TRIM(INDEX(connections!$A:$A,ROW())))</f>
      </c>
      <c r="X618" t="str">
        <f>IF($W618="","",TRIM(INDEX(connections!$B:$B,ROW())))</f>
      </c>
      <c r="Y618">
        <f>IF($W618="","",IFERROR(MATCH($W618,$A$2:$A$1500,0),""))</f>
      </c>
      <c r="Z618">
        <f>IF($X618="","",IFERROR(MATCH($X618,$A$2:$A$1500,0),""))</f>
      </c>
      <c r="AA618" t="str">
        <f>IF($Y618="","",INDEX($P$2:$P$1500,$Y618))</f>
      </c>
      <c r="AB618" t="str">
        <f>IF($Z618="","",INDEX($P$2:$P$1500,$Z618))</f>
      </c>
      <c r="AC618">
        <f>IF(AND($AA618="Yes",$AB618="Yes"),1,"")</f>
      </c>
      <c r="AD618">
        <f>IF(OR($Y618="",$Z618=""),"",IF(INDEX($C$2:$C$1500,$Y618)=INDEX($C$2:$C$1500,$Z618),0,1))</f>
      </c>
      <c r="AE618">
        <f>IF($AC618&lt;&gt;1,"",IF(AND(INDEX($AG$2:$AG$1500,$Y618)=1,INDEX($AG$2:$AG$1500,$Z618)=1),1,""))</f>
      </c>
      <c r="AG618">
        <f>IF($A618="","",COUNTIFS($W$2:$W$2500,$A618,$AB$2:$AB$2500,"Yes")+COUNTIFS($X$2:$X$2500,$A618,$AA$2:$AA$2500,"Yes"))</f>
      </c>
      <c r="AH618" t="str">
        <f>IF(OR($P618&lt;&gt;"Yes",N($AG618)=0),"",IF(AND($AG618=1,COUNTIFS($W$2:$W$2500,$A618,$AE$2:$AE$2500,1)+COUNTIFS($X$2:$X$2500,$A618,$AE$2:$AE$2500,1)&gt;0),"","Yes"))</f>
      </c>
      <c r="AI618">
        <f>IF($AH618="Yes",$AG618,"")</f>
      </c>
      <c r="AJ618">
        <f>IF($AI618="","",$AI618+ROW()/1000000)</f>
      </c>
      <c r="AK618">
        <f>IF(OR($A618="",$P618="Yes",N($AG618)=0),"",$AG618+ROW()/1000000)</f>
      </c>
      <c r="AL618" t="str">
        <f>IF($A618="","",INDEX(games!$J:$J,ROW())&amp;"")</f>
      </c>
    </row>
    <row r="619">
      <c r="A619" t="str">
        <f>IF(TRIM(INDEX(games!$A:$A,ROW()))="","",TRIM(INDEX(games!$A:$A,ROW())))</f>
      </c>
      <c r="B619">
        <f>IF(OR($A619="",INDEX(games!$B:$B,ROW())=""),"",INDEX(games!$B:$B,ROW()))</f>
      </c>
      <c r="C619" t="str">
        <f>IF(OR($A619="",INDEX(games!$C:$C,ROW())=""),"",INDEX(games!$C:$C,ROW()))</f>
      </c>
      <c r="D619">
        <f>IF($A619="","",COUNTIF($W$2:$W$2500,$A619)+COUNTIF($X$2:$X$2500,$A619))</f>
      </c>
      <c r="E619">
        <f>IF($A619="","",IFERROR(MATCH($C619,$R$2:$R$5,0),0))</f>
      </c>
      <c r="F619">
        <f>IF($A619="","",MOD(ROW(),34))</f>
      </c>
      <c r="G619">
        <f>IF($A619="",NA(),IF($C619="Action",$B619,NA()))</f>
      </c>
      <c r="H619">
        <f>IF($A619="",NA(),IF($C619="Action",1+$F619*0.023,NA()))</f>
      </c>
      <c r="I619">
        <f>IF($A619="",NA(),IF($C619="Strategy",$B619,NA()))</f>
      </c>
      <c r="J619">
        <f>IF($A619="",NA(),IF($C619="Strategy",2+$F619*0.023,NA()))</f>
      </c>
      <c r="K619">
        <f>IF($A619="",NA(),IF($C619="Deckbuilder",$B619,NA()))</f>
      </c>
      <c r="L619">
        <f>IF($A619="",NA(),IF($C619="Deckbuilder",3+$F619*0.023,NA()))</f>
      </c>
      <c r="M619">
        <f>IF($A619="",NA(),IF($C619="Traditional",$B619,NA()))</f>
      </c>
      <c r="N619">
        <f>IF($A619="",NA(),IF($C619="Traditional",4+$F619*0.023,NA()))</f>
      </c>
      <c r="O619">
        <f>IF($A619="","",$D619+ROW()/1000000)</f>
      </c>
      <c r="P619" t="str">
        <f>IF(OR($A619="",INDEX(games!$H:$H,ROW())=""),"",INDEX(games!$H:$H,ROW()))</f>
      </c>
      <c r="Q619">
        <f>IF(OR($A619="",$P619&lt;&gt;"Yes"),"",$D619+ROW()/1000000)</f>
      </c>
      <c r="T619">
        <f>IF($Y619="","",INDEX($B$2:$B$1500,$Y619))</f>
      </c>
      <c r="U619">
        <f>IF($Z619="","",INDEX($B$2:$B$1500,$Z619))</f>
      </c>
      <c r="V619">
        <f>IF(OR($T619="",$U619=""),"",$U619-$T619)</f>
      </c>
      <c r="W619" t="str">
        <f>IF(TRIM(INDEX(connections!$A:$A,ROW()))="","",TRIM(INDEX(connections!$A:$A,ROW())))</f>
      </c>
      <c r="X619" t="str">
        <f>IF($W619="","",TRIM(INDEX(connections!$B:$B,ROW())))</f>
      </c>
      <c r="Y619">
        <f>IF($W619="","",IFERROR(MATCH($W619,$A$2:$A$1500,0),""))</f>
      </c>
      <c r="Z619">
        <f>IF($X619="","",IFERROR(MATCH($X619,$A$2:$A$1500,0),""))</f>
      </c>
      <c r="AA619" t="str">
        <f>IF($Y619="","",INDEX($P$2:$P$1500,$Y619))</f>
      </c>
      <c r="AB619" t="str">
        <f>IF($Z619="","",INDEX($P$2:$P$1500,$Z619))</f>
      </c>
      <c r="AC619">
        <f>IF(AND($AA619="Yes",$AB619="Yes"),1,"")</f>
      </c>
      <c r="AD619">
        <f>IF(OR($Y619="",$Z619=""),"",IF(INDEX($C$2:$C$1500,$Y619)=INDEX($C$2:$C$1500,$Z619),0,1))</f>
      </c>
      <c r="AE619">
        <f>IF($AC619&lt;&gt;1,"",IF(AND(INDEX($AG$2:$AG$1500,$Y619)=1,INDEX($AG$2:$AG$1500,$Z619)=1),1,""))</f>
      </c>
      <c r="AG619">
        <f>IF($A619="","",COUNTIFS($W$2:$W$2500,$A619,$AB$2:$AB$2500,"Yes")+COUNTIFS($X$2:$X$2500,$A619,$AA$2:$AA$2500,"Yes"))</f>
      </c>
      <c r="AH619" t="str">
        <f>IF(OR($P619&lt;&gt;"Yes",N($AG619)=0),"",IF(AND($AG619=1,COUNTIFS($W$2:$W$2500,$A619,$AE$2:$AE$2500,1)+COUNTIFS($X$2:$X$2500,$A619,$AE$2:$AE$2500,1)&gt;0),"","Yes"))</f>
      </c>
      <c r="AI619">
        <f>IF($AH619="Yes",$AG619,"")</f>
      </c>
      <c r="AJ619">
        <f>IF($AI619="","",$AI619+ROW()/1000000)</f>
      </c>
      <c r="AK619">
        <f>IF(OR($A619="",$P619="Yes",N($AG619)=0),"",$AG619+ROW()/1000000)</f>
      </c>
      <c r="AL619" t="str">
        <f>IF($A619="","",INDEX(games!$J:$J,ROW())&amp;"")</f>
      </c>
    </row>
    <row r="620">
      <c r="A620" t="str">
        <f>IF(TRIM(INDEX(games!$A:$A,ROW()))="","",TRIM(INDEX(games!$A:$A,ROW())))</f>
      </c>
      <c r="B620">
        <f>IF(OR($A620="",INDEX(games!$B:$B,ROW())=""),"",INDEX(games!$B:$B,ROW()))</f>
      </c>
      <c r="C620" t="str">
        <f>IF(OR($A620="",INDEX(games!$C:$C,ROW())=""),"",INDEX(games!$C:$C,ROW()))</f>
      </c>
      <c r="D620">
        <f>IF($A620="","",COUNTIF($W$2:$W$2500,$A620)+COUNTIF($X$2:$X$2500,$A620))</f>
      </c>
      <c r="E620">
        <f>IF($A620="","",IFERROR(MATCH($C620,$R$2:$R$5,0),0))</f>
      </c>
      <c r="F620">
        <f>IF($A620="","",MOD(ROW(),34))</f>
      </c>
      <c r="G620">
        <f>IF($A620="",NA(),IF($C620="Action",$B620,NA()))</f>
      </c>
      <c r="H620">
        <f>IF($A620="",NA(),IF($C620="Action",1+$F620*0.023,NA()))</f>
      </c>
      <c r="I620">
        <f>IF($A620="",NA(),IF($C620="Strategy",$B620,NA()))</f>
      </c>
      <c r="J620">
        <f>IF($A620="",NA(),IF($C620="Strategy",2+$F620*0.023,NA()))</f>
      </c>
      <c r="K620">
        <f>IF($A620="",NA(),IF($C620="Deckbuilder",$B620,NA()))</f>
      </c>
      <c r="L620">
        <f>IF($A620="",NA(),IF($C620="Deckbuilder",3+$F620*0.023,NA()))</f>
      </c>
      <c r="M620">
        <f>IF($A620="",NA(),IF($C620="Traditional",$B620,NA()))</f>
      </c>
      <c r="N620">
        <f>IF($A620="",NA(),IF($C620="Traditional",4+$F620*0.023,NA()))</f>
      </c>
      <c r="O620">
        <f>IF($A620="","",$D620+ROW()/1000000)</f>
      </c>
      <c r="P620" t="str">
        <f>IF(OR($A620="",INDEX(games!$H:$H,ROW())=""),"",INDEX(games!$H:$H,ROW()))</f>
      </c>
      <c r="Q620">
        <f>IF(OR($A620="",$P620&lt;&gt;"Yes"),"",$D620+ROW()/1000000)</f>
      </c>
      <c r="T620">
        <f>IF($Y620="","",INDEX($B$2:$B$1500,$Y620))</f>
      </c>
      <c r="U620">
        <f>IF($Z620="","",INDEX($B$2:$B$1500,$Z620))</f>
      </c>
      <c r="V620">
        <f>IF(OR($T620="",$U620=""),"",$U620-$T620)</f>
      </c>
      <c r="W620" t="str">
        <f>IF(TRIM(INDEX(connections!$A:$A,ROW()))="","",TRIM(INDEX(connections!$A:$A,ROW())))</f>
      </c>
      <c r="X620" t="str">
        <f>IF($W620="","",TRIM(INDEX(connections!$B:$B,ROW())))</f>
      </c>
      <c r="Y620">
        <f>IF($W620="","",IFERROR(MATCH($W620,$A$2:$A$1500,0),""))</f>
      </c>
      <c r="Z620">
        <f>IF($X620="","",IFERROR(MATCH($X620,$A$2:$A$1500,0),""))</f>
      </c>
      <c r="AA620" t="str">
        <f>IF($Y620="","",INDEX($P$2:$P$1500,$Y620))</f>
      </c>
      <c r="AB620" t="str">
        <f>IF($Z620="","",INDEX($P$2:$P$1500,$Z620))</f>
      </c>
      <c r="AC620">
        <f>IF(AND($AA620="Yes",$AB620="Yes"),1,"")</f>
      </c>
      <c r="AD620">
        <f>IF(OR($Y620="",$Z620=""),"",IF(INDEX($C$2:$C$1500,$Y620)=INDEX($C$2:$C$1500,$Z620),0,1))</f>
      </c>
      <c r="AE620">
        <f>IF($AC620&lt;&gt;1,"",IF(AND(INDEX($AG$2:$AG$1500,$Y620)=1,INDEX($AG$2:$AG$1500,$Z620)=1),1,""))</f>
      </c>
      <c r="AG620">
        <f>IF($A620="","",COUNTIFS($W$2:$W$2500,$A620,$AB$2:$AB$2500,"Yes")+COUNTIFS($X$2:$X$2500,$A620,$AA$2:$AA$2500,"Yes"))</f>
      </c>
      <c r="AH620" t="str">
        <f>IF(OR($P620&lt;&gt;"Yes",N($AG620)=0),"",IF(AND($AG620=1,COUNTIFS($W$2:$W$2500,$A620,$AE$2:$AE$2500,1)+COUNTIFS($X$2:$X$2500,$A620,$AE$2:$AE$2500,1)&gt;0),"","Yes"))</f>
      </c>
      <c r="AI620">
        <f>IF($AH620="Yes",$AG620,"")</f>
      </c>
      <c r="AJ620">
        <f>IF($AI620="","",$AI620+ROW()/1000000)</f>
      </c>
      <c r="AK620">
        <f>IF(OR($A620="",$P620="Yes",N($AG620)=0),"",$AG620+ROW()/1000000)</f>
      </c>
      <c r="AL620" t="str">
        <f>IF($A620="","",INDEX(games!$J:$J,ROW())&amp;"")</f>
      </c>
    </row>
    <row r="621">
      <c r="A621" t="str">
        <f>IF(TRIM(INDEX(games!$A:$A,ROW()))="","",TRIM(INDEX(games!$A:$A,ROW())))</f>
      </c>
      <c r="B621">
        <f>IF(OR($A621="",INDEX(games!$B:$B,ROW())=""),"",INDEX(games!$B:$B,ROW()))</f>
      </c>
      <c r="C621" t="str">
        <f>IF(OR($A621="",INDEX(games!$C:$C,ROW())=""),"",INDEX(games!$C:$C,ROW()))</f>
      </c>
      <c r="D621">
        <f>IF($A621="","",COUNTIF($W$2:$W$2500,$A621)+COUNTIF($X$2:$X$2500,$A621))</f>
      </c>
      <c r="E621">
        <f>IF($A621="","",IFERROR(MATCH($C621,$R$2:$R$5,0),0))</f>
      </c>
      <c r="F621">
        <f>IF($A621="","",MOD(ROW(),34))</f>
      </c>
      <c r="G621">
        <f>IF($A621="",NA(),IF($C621="Action",$B621,NA()))</f>
      </c>
      <c r="H621">
        <f>IF($A621="",NA(),IF($C621="Action",1+$F621*0.023,NA()))</f>
      </c>
      <c r="I621">
        <f>IF($A621="",NA(),IF($C621="Strategy",$B621,NA()))</f>
      </c>
      <c r="J621">
        <f>IF($A621="",NA(),IF($C621="Strategy",2+$F621*0.023,NA()))</f>
      </c>
      <c r="K621">
        <f>IF($A621="",NA(),IF($C621="Deckbuilder",$B621,NA()))</f>
      </c>
      <c r="L621">
        <f>IF($A621="",NA(),IF($C621="Deckbuilder",3+$F621*0.023,NA()))</f>
      </c>
      <c r="M621">
        <f>IF($A621="",NA(),IF($C621="Traditional",$B621,NA()))</f>
      </c>
      <c r="N621">
        <f>IF($A621="",NA(),IF($C621="Traditional",4+$F621*0.023,NA()))</f>
      </c>
      <c r="O621">
        <f>IF($A621="","",$D621+ROW()/1000000)</f>
      </c>
      <c r="P621" t="str">
        <f>IF(OR($A621="",INDEX(games!$H:$H,ROW())=""),"",INDEX(games!$H:$H,ROW()))</f>
      </c>
      <c r="Q621">
        <f>IF(OR($A621="",$P621&lt;&gt;"Yes"),"",$D621+ROW()/1000000)</f>
      </c>
      <c r="T621">
        <f>IF($Y621="","",INDEX($B$2:$B$1500,$Y621))</f>
      </c>
      <c r="U621">
        <f>IF($Z621="","",INDEX($B$2:$B$1500,$Z621))</f>
      </c>
      <c r="V621">
        <f>IF(OR($T621="",$U621=""),"",$U621-$T621)</f>
      </c>
      <c r="W621" t="str">
        <f>IF(TRIM(INDEX(connections!$A:$A,ROW()))="","",TRIM(INDEX(connections!$A:$A,ROW())))</f>
      </c>
      <c r="X621" t="str">
        <f>IF($W621="","",TRIM(INDEX(connections!$B:$B,ROW())))</f>
      </c>
      <c r="Y621">
        <f>IF($W621="","",IFERROR(MATCH($W621,$A$2:$A$1500,0),""))</f>
      </c>
      <c r="Z621">
        <f>IF($X621="","",IFERROR(MATCH($X621,$A$2:$A$1500,0),""))</f>
      </c>
      <c r="AA621" t="str">
        <f>IF($Y621="","",INDEX($P$2:$P$1500,$Y621))</f>
      </c>
      <c r="AB621" t="str">
        <f>IF($Z621="","",INDEX($P$2:$P$1500,$Z621))</f>
      </c>
      <c r="AC621">
        <f>IF(AND($AA621="Yes",$AB621="Yes"),1,"")</f>
      </c>
      <c r="AD621">
        <f>IF(OR($Y621="",$Z621=""),"",IF(INDEX($C$2:$C$1500,$Y621)=INDEX($C$2:$C$1500,$Z621),0,1))</f>
      </c>
      <c r="AE621">
        <f>IF($AC621&lt;&gt;1,"",IF(AND(INDEX($AG$2:$AG$1500,$Y621)=1,INDEX($AG$2:$AG$1500,$Z621)=1),1,""))</f>
      </c>
      <c r="AG621">
        <f>IF($A621="","",COUNTIFS($W$2:$W$2500,$A621,$AB$2:$AB$2500,"Yes")+COUNTIFS($X$2:$X$2500,$A621,$AA$2:$AA$2500,"Yes"))</f>
      </c>
      <c r="AH621" t="str">
        <f>IF(OR($P621&lt;&gt;"Yes",N($AG621)=0),"",IF(AND($AG621=1,COUNTIFS($W$2:$W$2500,$A621,$AE$2:$AE$2500,1)+COUNTIFS($X$2:$X$2500,$A621,$AE$2:$AE$2500,1)&gt;0),"","Yes"))</f>
      </c>
      <c r="AI621">
        <f>IF($AH621="Yes",$AG621,"")</f>
      </c>
      <c r="AJ621">
        <f>IF($AI621="","",$AI621+ROW()/1000000)</f>
      </c>
      <c r="AK621">
        <f>IF(OR($A621="",$P621="Yes",N($AG621)=0),"",$AG621+ROW()/1000000)</f>
      </c>
      <c r="AL621" t="str">
        <f>IF($A621="","",INDEX(games!$J:$J,ROW())&amp;"")</f>
      </c>
    </row>
    <row r="622">
      <c r="A622" t="str">
        <f>IF(TRIM(INDEX(games!$A:$A,ROW()))="","",TRIM(INDEX(games!$A:$A,ROW())))</f>
      </c>
      <c r="B622">
        <f>IF(OR($A622="",INDEX(games!$B:$B,ROW())=""),"",INDEX(games!$B:$B,ROW()))</f>
      </c>
      <c r="C622" t="str">
        <f>IF(OR($A622="",INDEX(games!$C:$C,ROW())=""),"",INDEX(games!$C:$C,ROW()))</f>
      </c>
      <c r="D622">
        <f>IF($A622="","",COUNTIF($W$2:$W$2500,$A622)+COUNTIF($X$2:$X$2500,$A622))</f>
      </c>
      <c r="E622">
        <f>IF($A622="","",IFERROR(MATCH($C622,$R$2:$R$5,0),0))</f>
      </c>
      <c r="F622">
        <f>IF($A622="","",MOD(ROW(),34))</f>
      </c>
      <c r="G622">
        <f>IF($A622="",NA(),IF($C622="Action",$B622,NA()))</f>
      </c>
      <c r="H622">
        <f>IF($A622="",NA(),IF($C622="Action",1+$F622*0.023,NA()))</f>
      </c>
      <c r="I622">
        <f>IF($A622="",NA(),IF($C622="Strategy",$B622,NA()))</f>
      </c>
      <c r="J622">
        <f>IF($A622="",NA(),IF($C622="Strategy",2+$F622*0.023,NA()))</f>
      </c>
      <c r="K622">
        <f>IF($A622="",NA(),IF($C622="Deckbuilder",$B622,NA()))</f>
      </c>
      <c r="L622">
        <f>IF($A622="",NA(),IF($C622="Deckbuilder",3+$F622*0.023,NA()))</f>
      </c>
      <c r="M622">
        <f>IF($A622="",NA(),IF($C622="Traditional",$B622,NA()))</f>
      </c>
      <c r="N622">
        <f>IF($A622="",NA(),IF($C622="Traditional",4+$F622*0.023,NA()))</f>
      </c>
      <c r="O622">
        <f>IF($A622="","",$D622+ROW()/1000000)</f>
      </c>
      <c r="P622" t="str">
        <f>IF(OR($A622="",INDEX(games!$H:$H,ROW())=""),"",INDEX(games!$H:$H,ROW()))</f>
      </c>
      <c r="Q622">
        <f>IF(OR($A622="",$P622&lt;&gt;"Yes"),"",$D622+ROW()/1000000)</f>
      </c>
      <c r="T622">
        <f>IF($Y622="","",INDEX($B$2:$B$1500,$Y622))</f>
      </c>
      <c r="U622">
        <f>IF($Z622="","",INDEX($B$2:$B$1500,$Z622))</f>
      </c>
      <c r="V622">
        <f>IF(OR($T622="",$U622=""),"",$U622-$T622)</f>
      </c>
      <c r="W622" t="str">
        <f>IF(TRIM(INDEX(connections!$A:$A,ROW()))="","",TRIM(INDEX(connections!$A:$A,ROW())))</f>
      </c>
      <c r="X622" t="str">
        <f>IF($W622="","",TRIM(INDEX(connections!$B:$B,ROW())))</f>
      </c>
      <c r="Y622">
        <f>IF($W622="","",IFERROR(MATCH($W622,$A$2:$A$1500,0),""))</f>
      </c>
      <c r="Z622">
        <f>IF($X622="","",IFERROR(MATCH($X622,$A$2:$A$1500,0),""))</f>
      </c>
      <c r="AA622" t="str">
        <f>IF($Y622="","",INDEX($P$2:$P$1500,$Y622))</f>
      </c>
      <c r="AB622" t="str">
        <f>IF($Z622="","",INDEX($P$2:$P$1500,$Z622))</f>
      </c>
      <c r="AC622">
        <f>IF(AND($AA622="Yes",$AB622="Yes"),1,"")</f>
      </c>
      <c r="AD622">
        <f>IF(OR($Y622="",$Z622=""),"",IF(INDEX($C$2:$C$1500,$Y622)=INDEX($C$2:$C$1500,$Z622),0,1))</f>
      </c>
      <c r="AE622">
        <f>IF($AC622&lt;&gt;1,"",IF(AND(INDEX($AG$2:$AG$1500,$Y622)=1,INDEX($AG$2:$AG$1500,$Z622)=1),1,""))</f>
      </c>
      <c r="AG622">
        <f>IF($A622="","",COUNTIFS($W$2:$W$2500,$A622,$AB$2:$AB$2500,"Yes")+COUNTIFS($X$2:$X$2500,$A622,$AA$2:$AA$2500,"Yes"))</f>
      </c>
      <c r="AH622" t="str">
        <f>IF(OR($P622&lt;&gt;"Yes",N($AG622)=0),"",IF(AND($AG622=1,COUNTIFS($W$2:$W$2500,$A622,$AE$2:$AE$2500,1)+COUNTIFS($X$2:$X$2500,$A622,$AE$2:$AE$2500,1)&gt;0),"","Yes"))</f>
      </c>
      <c r="AI622">
        <f>IF($AH622="Yes",$AG622,"")</f>
      </c>
      <c r="AJ622">
        <f>IF($AI622="","",$AI622+ROW()/1000000)</f>
      </c>
      <c r="AK622">
        <f>IF(OR($A622="",$P622="Yes",N($AG622)=0),"",$AG622+ROW()/1000000)</f>
      </c>
      <c r="AL622" t="str">
        <f>IF($A622="","",INDEX(games!$J:$J,ROW())&amp;"")</f>
      </c>
    </row>
    <row r="623">
      <c r="A623" t="str">
        <f>IF(TRIM(INDEX(games!$A:$A,ROW()))="","",TRIM(INDEX(games!$A:$A,ROW())))</f>
      </c>
      <c r="B623">
        <f>IF(OR($A623="",INDEX(games!$B:$B,ROW())=""),"",INDEX(games!$B:$B,ROW()))</f>
      </c>
      <c r="C623" t="str">
        <f>IF(OR($A623="",INDEX(games!$C:$C,ROW())=""),"",INDEX(games!$C:$C,ROW()))</f>
      </c>
      <c r="D623">
        <f>IF($A623="","",COUNTIF($W$2:$W$2500,$A623)+COUNTIF($X$2:$X$2500,$A623))</f>
      </c>
      <c r="E623">
        <f>IF($A623="","",IFERROR(MATCH($C623,$R$2:$R$5,0),0))</f>
      </c>
      <c r="F623">
        <f>IF($A623="","",MOD(ROW(),34))</f>
      </c>
      <c r="G623">
        <f>IF($A623="",NA(),IF($C623="Action",$B623,NA()))</f>
      </c>
      <c r="H623">
        <f>IF($A623="",NA(),IF($C623="Action",1+$F623*0.023,NA()))</f>
      </c>
      <c r="I623">
        <f>IF($A623="",NA(),IF($C623="Strategy",$B623,NA()))</f>
      </c>
      <c r="J623">
        <f>IF($A623="",NA(),IF($C623="Strategy",2+$F623*0.023,NA()))</f>
      </c>
      <c r="K623">
        <f>IF($A623="",NA(),IF($C623="Deckbuilder",$B623,NA()))</f>
      </c>
      <c r="L623">
        <f>IF($A623="",NA(),IF($C623="Deckbuilder",3+$F623*0.023,NA()))</f>
      </c>
      <c r="M623">
        <f>IF($A623="",NA(),IF($C623="Traditional",$B623,NA()))</f>
      </c>
      <c r="N623">
        <f>IF($A623="",NA(),IF($C623="Traditional",4+$F623*0.023,NA()))</f>
      </c>
      <c r="O623">
        <f>IF($A623="","",$D623+ROW()/1000000)</f>
      </c>
      <c r="P623" t="str">
        <f>IF(OR($A623="",INDEX(games!$H:$H,ROW())=""),"",INDEX(games!$H:$H,ROW()))</f>
      </c>
      <c r="Q623">
        <f>IF(OR($A623="",$P623&lt;&gt;"Yes"),"",$D623+ROW()/1000000)</f>
      </c>
      <c r="T623">
        <f>IF($Y623="","",INDEX($B$2:$B$1500,$Y623))</f>
      </c>
      <c r="U623">
        <f>IF($Z623="","",INDEX($B$2:$B$1500,$Z623))</f>
      </c>
      <c r="V623">
        <f>IF(OR($T623="",$U623=""),"",$U623-$T623)</f>
      </c>
      <c r="W623" t="str">
        <f>IF(TRIM(INDEX(connections!$A:$A,ROW()))="","",TRIM(INDEX(connections!$A:$A,ROW())))</f>
      </c>
      <c r="X623" t="str">
        <f>IF($W623="","",TRIM(INDEX(connections!$B:$B,ROW())))</f>
      </c>
      <c r="Y623">
        <f>IF($W623="","",IFERROR(MATCH($W623,$A$2:$A$1500,0),""))</f>
      </c>
      <c r="Z623">
        <f>IF($X623="","",IFERROR(MATCH($X623,$A$2:$A$1500,0),""))</f>
      </c>
      <c r="AA623" t="str">
        <f>IF($Y623="","",INDEX($P$2:$P$1500,$Y623))</f>
      </c>
      <c r="AB623" t="str">
        <f>IF($Z623="","",INDEX($P$2:$P$1500,$Z623))</f>
      </c>
      <c r="AC623">
        <f>IF(AND($AA623="Yes",$AB623="Yes"),1,"")</f>
      </c>
      <c r="AD623">
        <f>IF(OR($Y623="",$Z623=""),"",IF(INDEX($C$2:$C$1500,$Y623)=INDEX($C$2:$C$1500,$Z623),0,1))</f>
      </c>
      <c r="AE623">
        <f>IF($AC623&lt;&gt;1,"",IF(AND(INDEX($AG$2:$AG$1500,$Y623)=1,INDEX($AG$2:$AG$1500,$Z623)=1),1,""))</f>
      </c>
      <c r="AG623">
        <f>IF($A623="","",COUNTIFS($W$2:$W$2500,$A623,$AB$2:$AB$2500,"Yes")+COUNTIFS($X$2:$X$2500,$A623,$AA$2:$AA$2500,"Yes"))</f>
      </c>
      <c r="AH623" t="str">
        <f>IF(OR($P623&lt;&gt;"Yes",N($AG623)=0),"",IF(AND($AG623=1,COUNTIFS($W$2:$W$2500,$A623,$AE$2:$AE$2500,1)+COUNTIFS($X$2:$X$2500,$A623,$AE$2:$AE$2500,1)&gt;0),"","Yes"))</f>
      </c>
      <c r="AI623">
        <f>IF($AH623="Yes",$AG623,"")</f>
      </c>
      <c r="AJ623">
        <f>IF($AI623="","",$AI623+ROW()/1000000)</f>
      </c>
      <c r="AK623">
        <f>IF(OR($A623="",$P623="Yes",N($AG623)=0),"",$AG623+ROW()/1000000)</f>
      </c>
      <c r="AL623" t="str">
        <f>IF($A623="","",INDEX(games!$J:$J,ROW())&amp;"")</f>
      </c>
    </row>
    <row r="624">
      <c r="A624" t="str">
        <f>IF(TRIM(INDEX(games!$A:$A,ROW()))="","",TRIM(INDEX(games!$A:$A,ROW())))</f>
      </c>
      <c r="B624">
        <f>IF(OR($A624="",INDEX(games!$B:$B,ROW())=""),"",INDEX(games!$B:$B,ROW()))</f>
      </c>
      <c r="C624" t="str">
        <f>IF(OR($A624="",INDEX(games!$C:$C,ROW())=""),"",INDEX(games!$C:$C,ROW()))</f>
      </c>
      <c r="D624">
        <f>IF($A624="","",COUNTIF($W$2:$W$2500,$A624)+COUNTIF($X$2:$X$2500,$A624))</f>
      </c>
      <c r="E624">
        <f>IF($A624="","",IFERROR(MATCH($C624,$R$2:$R$5,0),0))</f>
      </c>
      <c r="F624">
        <f>IF($A624="","",MOD(ROW(),34))</f>
      </c>
      <c r="G624">
        <f>IF($A624="",NA(),IF($C624="Action",$B624,NA()))</f>
      </c>
      <c r="H624">
        <f>IF($A624="",NA(),IF($C624="Action",1+$F624*0.023,NA()))</f>
      </c>
      <c r="I624">
        <f>IF($A624="",NA(),IF($C624="Strategy",$B624,NA()))</f>
      </c>
      <c r="J624">
        <f>IF($A624="",NA(),IF($C624="Strategy",2+$F624*0.023,NA()))</f>
      </c>
      <c r="K624">
        <f>IF($A624="",NA(),IF($C624="Deckbuilder",$B624,NA()))</f>
      </c>
      <c r="L624">
        <f>IF($A624="",NA(),IF($C624="Deckbuilder",3+$F624*0.023,NA()))</f>
      </c>
      <c r="M624">
        <f>IF($A624="",NA(),IF($C624="Traditional",$B624,NA()))</f>
      </c>
      <c r="N624">
        <f>IF($A624="",NA(),IF($C624="Traditional",4+$F624*0.023,NA()))</f>
      </c>
      <c r="O624">
        <f>IF($A624="","",$D624+ROW()/1000000)</f>
      </c>
      <c r="P624" t="str">
        <f>IF(OR($A624="",INDEX(games!$H:$H,ROW())=""),"",INDEX(games!$H:$H,ROW()))</f>
      </c>
      <c r="Q624">
        <f>IF(OR($A624="",$P624&lt;&gt;"Yes"),"",$D624+ROW()/1000000)</f>
      </c>
      <c r="T624">
        <f>IF($Y624="","",INDEX($B$2:$B$1500,$Y624))</f>
      </c>
      <c r="U624">
        <f>IF($Z624="","",INDEX($B$2:$B$1500,$Z624))</f>
      </c>
      <c r="V624">
        <f>IF(OR($T624="",$U624=""),"",$U624-$T624)</f>
      </c>
      <c r="W624" t="str">
        <f>IF(TRIM(INDEX(connections!$A:$A,ROW()))="","",TRIM(INDEX(connections!$A:$A,ROW())))</f>
      </c>
      <c r="X624" t="str">
        <f>IF($W624="","",TRIM(INDEX(connections!$B:$B,ROW())))</f>
      </c>
      <c r="Y624">
        <f>IF($W624="","",IFERROR(MATCH($W624,$A$2:$A$1500,0),""))</f>
      </c>
      <c r="Z624">
        <f>IF($X624="","",IFERROR(MATCH($X624,$A$2:$A$1500,0),""))</f>
      </c>
      <c r="AA624" t="str">
        <f>IF($Y624="","",INDEX($P$2:$P$1500,$Y624))</f>
      </c>
      <c r="AB624" t="str">
        <f>IF($Z624="","",INDEX($P$2:$P$1500,$Z624))</f>
      </c>
      <c r="AC624">
        <f>IF(AND($AA624="Yes",$AB624="Yes"),1,"")</f>
      </c>
      <c r="AD624">
        <f>IF(OR($Y624="",$Z624=""),"",IF(INDEX($C$2:$C$1500,$Y624)=INDEX($C$2:$C$1500,$Z624),0,1))</f>
      </c>
      <c r="AE624">
        <f>IF($AC624&lt;&gt;1,"",IF(AND(INDEX($AG$2:$AG$1500,$Y624)=1,INDEX($AG$2:$AG$1500,$Z624)=1),1,""))</f>
      </c>
      <c r="AG624">
        <f>IF($A624="","",COUNTIFS($W$2:$W$2500,$A624,$AB$2:$AB$2500,"Yes")+COUNTIFS($X$2:$X$2500,$A624,$AA$2:$AA$2500,"Yes"))</f>
      </c>
      <c r="AH624" t="str">
        <f>IF(OR($P624&lt;&gt;"Yes",N($AG624)=0),"",IF(AND($AG624=1,COUNTIFS($W$2:$W$2500,$A624,$AE$2:$AE$2500,1)+COUNTIFS($X$2:$X$2500,$A624,$AE$2:$AE$2500,1)&gt;0),"","Yes"))</f>
      </c>
      <c r="AI624">
        <f>IF($AH624="Yes",$AG624,"")</f>
      </c>
      <c r="AJ624">
        <f>IF($AI624="","",$AI624+ROW()/1000000)</f>
      </c>
      <c r="AK624">
        <f>IF(OR($A624="",$P624="Yes",N($AG624)=0),"",$AG624+ROW()/1000000)</f>
      </c>
      <c r="AL624" t="str">
        <f>IF($A624="","",INDEX(games!$J:$J,ROW())&amp;"")</f>
      </c>
    </row>
    <row r="625">
      <c r="A625" t="str">
        <f>IF(TRIM(INDEX(games!$A:$A,ROW()))="","",TRIM(INDEX(games!$A:$A,ROW())))</f>
      </c>
      <c r="B625">
        <f>IF(OR($A625="",INDEX(games!$B:$B,ROW())=""),"",INDEX(games!$B:$B,ROW()))</f>
      </c>
      <c r="C625" t="str">
        <f>IF(OR($A625="",INDEX(games!$C:$C,ROW())=""),"",INDEX(games!$C:$C,ROW()))</f>
      </c>
      <c r="D625">
        <f>IF($A625="","",COUNTIF($W$2:$W$2500,$A625)+COUNTIF($X$2:$X$2500,$A625))</f>
      </c>
      <c r="E625">
        <f>IF($A625="","",IFERROR(MATCH($C625,$R$2:$R$5,0),0))</f>
      </c>
      <c r="F625">
        <f>IF($A625="","",MOD(ROW(),34))</f>
      </c>
      <c r="G625">
        <f>IF($A625="",NA(),IF($C625="Action",$B625,NA()))</f>
      </c>
      <c r="H625">
        <f>IF($A625="",NA(),IF($C625="Action",1+$F625*0.023,NA()))</f>
      </c>
      <c r="I625">
        <f>IF($A625="",NA(),IF($C625="Strategy",$B625,NA()))</f>
      </c>
      <c r="J625">
        <f>IF($A625="",NA(),IF($C625="Strategy",2+$F625*0.023,NA()))</f>
      </c>
      <c r="K625">
        <f>IF($A625="",NA(),IF($C625="Deckbuilder",$B625,NA()))</f>
      </c>
      <c r="L625">
        <f>IF($A625="",NA(),IF($C625="Deckbuilder",3+$F625*0.023,NA()))</f>
      </c>
      <c r="M625">
        <f>IF($A625="",NA(),IF($C625="Traditional",$B625,NA()))</f>
      </c>
      <c r="N625">
        <f>IF($A625="",NA(),IF($C625="Traditional",4+$F625*0.023,NA()))</f>
      </c>
      <c r="O625">
        <f>IF($A625="","",$D625+ROW()/1000000)</f>
      </c>
      <c r="P625" t="str">
        <f>IF(OR($A625="",INDEX(games!$H:$H,ROW())=""),"",INDEX(games!$H:$H,ROW()))</f>
      </c>
      <c r="Q625">
        <f>IF(OR($A625="",$P625&lt;&gt;"Yes"),"",$D625+ROW()/1000000)</f>
      </c>
      <c r="T625">
        <f>IF($Y625="","",INDEX($B$2:$B$1500,$Y625))</f>
      </c>
      <c r="U625">
        <f>IF($Z625="","",INDEX($B$2:$B$1500,$Z625))</f>
      </c>
      <c r="V625">
        <f>IF(OR($T625="",$U625=""),"",$U625-$T625)</f>
      </c>
      <c r="W625" t="str">
        <f>IF(TRIM(INDEX(connections!$A:$A,ROW()))="","",TRIM(INDEX(connections!$A:$A,ROW())))</f>
      </c>
      <c r="X625" t="str">
        <f>IF($W625="","",TRIM(INDEX(connections!$B:$B,ROW())))</f>
      </c>
      <c r="Y625">
        <f>IF($W625="","",IFERROR(MATCH($W625,$A$2:$A$1500,0),""))</f>
      </c>
      <c r="Z625">
        <f>IF($X625="","",IFERROR(MATCH($X625,$A$2:$A$1500,0),""))</f>
      </c>
      <c r="AA625" t="str">
        <f>IF($Y625="","",INDEX($P$2:$P$1500,$Y625))</f>
      </c>
      <c r="AB625" t="str">
        <f>IF($Z625="","",INDEX($P$2:$P$1500,$Z625))</f>
      </c>
      <c r="AC625">
        <f>IF(AND($AA625="Yes",$AB625="Yes"),1,"")</f>
      </c>
      <c r="AD625">
        <f>IF(OR($Y625="",$Z625=""),"",IF(INDEX($C$2:$C$1500,$Y625)=INDEX($C$2:$C$1500,$Z625),0,1))</f>
      </c>
      <c r="AE625">
        <f>IF($AC625&lt;&gt;1,"",IF(AND(INDEX($AG$2:$AG$1500,$Y625)=1,INDEX($AG$2:$AG$1500,$Z625)=1),1,""))</f>
      </c>
      <c r="AG625">
        <f>IF($A625="","",COUNTIFS($W$2:$W$2500,$A625,$AB$2:$AB$2500,"Yes")+COUNTIFS($X$2:$X$2500,$A625,$AA$2:$AA$2500,"Yes"))</f>
      </c>
      <c r="AH625" t="str">
        <f>IF(OR($P625&lt;&gt;"Yes",N($AG625)=0),"",IF(AND($AG625=1,COUNTIFS($W$2:$W$2500,$A625,$AE$2:$AE$2500,1)+COUNTIFS($X$2:$X$2500,$A625,$AE$2:$AE$2500,1)&gt;0),"","Yes"))</f>
      </c>
      <c r="AI625">
        <f>IF($AH625="Yes",$AG625,"")</f>
      </c>
      <c r="AJ625">
        <f>IF($AI625="","",$AI625+ROW()/1000000)</f>
      </c>
      <c r="AK625">
        <f>IF(OR($A625="",$P625="Yes",N($AG625)=0),"",$AG625+ROW()/1000000)</f>
      </c>
      <c r="AL625" t="str">
        <f>IF($A625="","",INDEX(games!$J:$J,ROW())&amp;"")</f>
      </c>
    </row>
    <row r="626">
      <c r="A626" t="str">
        <f>IF(TRIM(INDEX(games!$A:$A,ROW()))="","",TRIM(INDEX(games!$A:$A,ROW())))</f>
      </c>
      <c r="B626">
        <f>IF(OR($A626="",INDEX(games!$B:$B,ROW())=""),"",INDEX(games!$B:$B,ROW()))</f>
      </c>
      <c r="C626" t="str">
        <f>IF(OR($A626="",INDEX(games!$C:$C,ROW())=""),"",INDEX(games!$C:$C,ROW()))</f>
      </c>
      <c r="D626">
        <f>IF($A626="","",COUNTIF($W$2:$W$2500,$A626)+COUNTIF($X$2:$X$2500,$A626))</f>
      </c>
      <c r="E626">
        <f>IF($A626="","",IFERROR(MATCH($C626,$R$2:$R$5,0),0))</f>
      </c>
      <c r="F626">
        <f>IF($A626="","",MOD(ROW(),34))</f>
      </c>
      <c r="G626">
        <f>IF($A626="",NA(),IF($C626="Action",$B626,NA()))</f>
      </c>
      <c r="H626">
        <f>IF($A626="",NA(),IF($C626="Action",1+$F626*0.023,NA()))</f>
      </c>
      <c r="I626">
        <f>IF($A626="",NA(),IF($C626="Strategy",$B626,NA()))</f>
      </c>
      <c r="J626">
        <f>IF($A626="",NA(),IF($C626="Strategy",2+$F626*0.023,NA()))</f>
      </c>
      <c r="K626">
        <f>IF($A626="",NA(),IF($C626="Deckbuilder",$B626,NA()))</f>
      </c>
      <c r="L626">
        <f>IF($A626="",NA(),IF($C626="Deckbuilder",3+$F626*0.023,NA()))</f>
      </c>
      <c r="M626">
        <f>IF($A626="",NA(),IF($C626="Traditional",$B626,NA()))</f>
      </c>
      <c r="N626">
        <f>IF($A626="",NA(),IF($C626="Traditional",4+$F626*0.023,NA()))</f>
      </c>
      <c r="O626">
        <f>IF($A626="","",$D626+ROW()/1000000)</f>
      </c>
      <c r="P626" t="str">
        <f>IF(OR($A626="",INDEX(games!$H:$H,ROW())=""),"",INDEX(games!$H:$H,ROW()))</f>
      </c>
      <c r="Q626">
        <f>IF(OR($A626="",$P626&lt;&gt;"Yes"),"",$D626+ROW()/1000000)</f>
      </c>
      <c r="T626">
        <f>IF($Y626="","",INDEX($B$2:$B$1500,$Y626))</f>
      </c>
      <c r="U626">
        <f>IF($Z626="","",INDEX($B$2:$B$1500,$Z626))</f>
      </c>
      <c r="V626">
        <f>IF(OR($T626="",$U626=""),"",$U626-$T626)</f>
      </c>
      <c r="W626" t="str">
        <f>IF(TRIM(INDEX(connections!$A:$A,ROW()))="","",TRIM(INDEX(connections!$A:$A,ROW())))</f>
      </c>
      <c r="X626" t="str">
        <f>IF($W626="","",TRIM(INDEX(connections!$B:$B,ROW())))</f>
      </c>
      <c r="Y626">
        <f>IF($W626="","",IFERROR(MATCH($W626,$A$2:$A$1500,0),""))</f>
      </c>
      <c r="Z626">
        <f>IF($X626="","",IFERROR(MATCH($X626,$A$2:$A$1500,0),""))</f>
      </c>
      <c r="AA626" t="str">
        <f>IF($Y626="","",INDEX($P$2:$P$1500,$Y626))</f>
      </c>
      <c r="AB626" t="str">
        <f>IF($Z626="","",INDEX($P$2:$P$1500,$Z626))</f>
      </c>
      <c r="AC626">
        <f>IF(AND($AA626="Yes",$AB626="Yes"),1,"")</f>
      </c>
      <c r="AD626">
        <f>IF(OR($Y626="",$Z626=""),"",IF(INDEX($C$2:$C$1500,$Y626)=INDEX($C$2:$C$1500,$Z626),0,1))</f>
      </c>
      <c r="AE626">
        <f>IF($AC626&lt;&gt;1,"",IF(AND(INDEX($AG$2:$AG$1500,$Y626)=1,INDEX($AG$2:$AG$1500,$Z626)=1),1,""))</f>
      </c>
      <c r="AG626">
        <f>IF($A626="","",COUNTIFS($W$2:$W$2500,$A626,$AB$2:$AB$2500,"Yes")+COUNTIFS($X$2:$X$2500,$A626,$AA$2:$AA$2500,"Yes"))</f>
      </c>
      <c r="AH626" t="str">
        <f>IF(OR($P626&lt;&gt;"Yes",N($AG626)=0),"",IF(AND($AG626=1,COUNTIFS($W$2:$W$2500,$A626,$AE$2:$AE$2500,1)+COUNTIFS($X$2:$X$2500,$A626,$AE$2:$AE$2500,1)&gt;0),"","Yes"))</f>
      </c>
      <c r="AI626">
        <f>IF($AH626="Yes",$AG626,"")</f>
      </c>
      <c r="AJ626">
        <f>IF($AI626="","",$AI626+ROW()/1000000)</f>
      </c>
      <c r="AK626">
        <f>IF(OR($A626="",$P626="Yes",N($AG626)=0),"",$AG626+ROW()/1000000)</f>
      </c>
      <c r="AL626" t="str">
        <f>IF($A626="","",INDEX(games!$J:$J,ROW())&amp;"")</f>
      </c>
    </row>
    <row r="627">
      <c r="A627" t="str">
        <f>IF(TRIM(INDEX(games!$A:$A,ROW()))="","",TRIM(INDEX(games!$A:$A,ROW())))</f>
      </c>
      <c r="B627">
        <f>IF(OR($A627="",INDEX(games!$B:$B,ROW())=""),"",INDEX(games!$B:$B,ROW()))</f>
      </c>
      <c r="C627" t="str">
        <f>IF(OR($A627="",INDEX(games!$C:$C,ROW())=""),"",INDEX(games!$C:$C,ROW()))</f>
      </c>
      <c r="D627">
        <f>IF($A627="","",COUNTIF($W$2:$W$2500,$A627)+COUNTIF($X$2:$X$2500,$A627))</f>
      </c>
      <c r="E627">
        <f>IF($A627="","",IFERROR(MATCH($C627,$R$2:$R$5,0),0))</f>
      </c>
      <c r="F627">
        <f>IF($A627="","",MOD(ROW(),34))</f>
      </c>
      <c r="G627">
        <f>IF($A627="",NA(),IF($C627="Action",$B627,NA()))</f>
      </c>
      <c r="H627">
        <f>IF($A627="",NA(),IF($C627="Action",1+$F627*0.023,NA()))</f>
      </c>
      <c r="I627">
        <f>IF($A627="",NA(),IF($C627="Strategy",$B627,NA()))</f>
      </c>
      <c r="J627">
        <f>IF($A627="",NA(),IF($C627="Strategy",2+$F627*0.023,NA()))</f>
      </c>
      <c r="K627">
        <f>IF($A627="",NA(),IF($C627="Deckbuilder",$B627,NA()))</f>
      </c>
      <c r="L627">
        <f>IF($A627="",NA(),IF($C627="Deckbuilder",3+$F627*0.023,NA()))</f>
      </c>
      <c r="M627">
        <f>IF($A627="",NA(),IF($C627="Traditional",$B627,NA()))</f>
      </c>
      <c r="N627">
        <f>IF($A627="",NA(),IF($C627="Traditional",4+$F627*0.023,NA()))</f>
      </c>
      <c r="O627">
        <f>IF($A627="","",$D627+ROW()/1000000)</f>
      </c>
      <c r="P627" t="str">
        <f>IF(OR($A627="",INDEX(games!$H:$H,ROW())=""),"",INDEX(games!$H:$H,ROW()))</f>
      </c>
      <c r="Q627">
        <f>IF(OR($A627="",$P627&lt;&gt;"Yes"),"",$D627+ROW()/1000000)</f>
      </c>
      <c r="T627">
        <f>IF($Y627="","",INDEX($B$2:$B$1500,$Y627))</f>
      </c>
      <c r="U627">
        <f>IF($Z627="","",INDEX($B$2:$B$1500,$Z627))</f>
      </c>
      <c r="V627">
        <f>IF(OR($T627="",$U627=""),"",$U627-$T627)</f>
      </c>
      <c r="W627" t="str">
        <f>IF(TRIM(INDEX(connections!$A:$A,ROW()))="","",TRIM(INDEX(connections!$A:$A,ROW())))</f>
      </c>
      <c r="X627" t="str">
        <f>IF($W627="","",TRIM(INDEX(connections!$B:$B,ROW())))</f>
      </c>
      <c r="Y627">
        <f>IF($W627="","",IFERROR(MATCH($W627,$A$2:$A$1500,0),""))</f>
      </c>
      <c r="Z627">
        <f>IF($X627="","",IFERROR(MATCH($X627,$A$2:$A$1500,0),""))</f>
      </c>
      <c r="AA627" t="str">
        <f>IF($Y627="","",INDEX($P$2:$P$1500,$Y627))</f>
      </c>
      <c r="AB627" t="str">
        <f>IF($Z627="","",INDEX($P$2:$P$1500,$Z627))</f>
      </c>
      <c r="AC627">
        <f>IF(AND($AA627="Yes",$AB627="Yes"),1,"")</f>
      </c>
      <c r="AD627">
        <f>IF(OR($Y627="",$Z627=""),"",IF(INDEX($C$2:$C$1500,$Y627)=INDEX($C$2:$C$1500,$Z627),0,1))</f>
      </c>
      <c r="AE627">
        <f>IF($AC627&lt;&gt;1,"",IF(AND(INDEX($AG$2:$AG$1500,$Y627)=1,INDEX($AG$2:$AG$1500,$Z627)=1),1,""))</f>
      </c>
      <c r="AG627">
        <f>IF($A627="","",COUNTIFS($W$2:$W$2500,$A627,$AB$2:$AB$2500,"Yes")+COUNTIFS($X$2:$X$2500,$A627,$AA$2:$AA$2500,"Yes"))</f>
      </c>
      <c r="AH627" t="str">
        <f>IF(OR($P627&lt;&gt;"Yes",N($AG627)=0),"",IF(AND($AG627=1,COUNTIFS($W$2:$W$2500,$A627,$AE$2:$AE$2500,1)+COUNTIFS($X$2:$X$2500,$A627,$AE$2:$AE$2500,1)&gt;0),"","Yes"))</f>
      </c>
      <c r="AI627">
        <f>IF($AH627="Yes",$AG627,"")</f>
      </c>
      <c r="AJ627">
        <f>IF($AI627="","",$AI627+ROW()/1000000)</f>
      </c>
      <c r="AK627">
        <f>IF(OR($A627="",$P627="Yes",N($AG627)=0),"",$AG627+ROW()/1000000)</f>
      </c>
      <c r="AL627" t="str">
        <f>IF($A627="","",INDEX(games!$J:$J,ROW())&amp;"")</f>
      </c>
    </row>
    <row r="628">
      <c r="A628" t="str">
        <f>IF(TRIM(INDEX(games!$A:$A,ROW()))="","",TRIM(INDEX(games!$A:$A,ROW())))</f>
      </c>
      <c r="B628">
        <f>IF(OR($A628="",INDEX(games!$B:$B,ROW())=""),"",INDEX(games!$B:$B,ROW()))</f>
      </c>
      <c r="C628" t="str">
        <f>IF(OR($A628="",INDEX(games!$C:$C,ROW())=""),"",INDEX(games!$C:$C,ROW()))</f>
      </c>
      <c r="D628">
        <f>IF($A628="","",COUNTIF($W$2:$W$2500,$A628)+COUNTIF($X$2:$X$2500,$A628))</f>
      </c>
      <c r="E628">
        <f>IF($A628="","",IFERROR(MATCH($C628,$R$2:$R$5,0),0))</f>
      </c>
      <c r="F628">
        <f>IF($A628="","",MOD(ROW(),34))</f>
      </c>
      <c r="G628">
        <f>IF($A628="",NA(),IF($C628="Action",$B628,NA()))</f>
      </c>
      <c r="H628">
        <f>IF($A628="",NA(),IF($C628="Action",1+$F628*0.023,NA()))</f>
      </c>
      <c r="I628">
        <f>IF($A628="",NA(),IF($C628="Strategy",$B628,NA()))</f>
      </c>
      <c r="J628">
        <f>IF($A628="",NA(),IF($C628="Strategy",2+$F628*0.023,NA()))</f>
      </c>
      <c r="K628">
        <f>IF($A628="",NA(),IF($C628="Deckbuilder",$B628,NA()))</f>
      </c>
      <c r="L628">
        <f>IF($A628="",NA(),IF($C628="Deckbuilder",3+$F628*0.023,NA()))</f>
      </c>
      <c r="M628">
        <f>IF($A628="",NA(),IF($C628="Traditional",$B628,NA()))</f>
      </c>
      <c r="N628">
        <f>IF($A628="",NA(),IF($C628="Traditional",4+$F628*0.023,NA()))</f>
      </c>
      <c r="O628">
        <f>IF($A628="","",$D628+ROW()/1000000)</f>
      </c>
      <c r="P628" t="str">
        <f>IF(OR($A628="",INDEX(games!$H:$H,ROW())=""),"",INDEX(games!$H:$H,ROW()))</f>
      </c>
      <c r="Q628">
        <f>IF(OR($A628="",$P628&lt;&gt;"Yes"),"",$D628+ROW()/1000000)</f>
      </c>
      <c r="T628">
        <f>IF($Y628="","",INDEX($B$2:$B$1500,$Y628))</f>
      </c>
      <c r="U628">
        <f>IF($Z628="","",INDEX($B$2:$B$1500,$Z628))</f>
      </c>
      <c r="V628">
        <f>IF(OR($T628="",$U628=""),"",$U628-$T628)</f>
      </c>
      <c r="W628" t="str">
        <f>IF(TRIM(INDEX(connections!$A:$A,ROW()))="","",TRIM(INDEX(connections!$A:$A,ROW())))</f>
      </c>
      <c r="X628" t="str">
        <f>IF($W628="","",TRIM(INDEX(connections!$B:$B,ROW())))</f>
      </c>
      <c r="Y628">
        <f>IF($W628="","",IFERROR(MATCH($W628,$A$2:$A$1500,0),""))</f>
      </c>
      <c r="Z628">
        <f>IF($X628="","",IFERROR(MATCH($X628,$A$2:$A$1500,0),""))</f>
      </c>
      <c r="AA628" t="str">
        <f>IF($Y628="","",INDEX($P$2:$P$1500,$Y628))</f>
      </c>
      <c r="AB628" t="str">
        <f>IF($Z628="","",INDEX($P$2:$P$1500,$Z628))</f>
      </c>
      <c r="AC628">
        <f>IF(AND($AA628="Yes",$AB628="Yes"),1,"")</f>
      </c>
      <c r="AD628">
        <f>IF(OR($Y628="",$Z628=""),"",IF(INDEX($C$2:$C$1500,$Y628)=INDEX($C$2:$C$1500,$Z628),0,1))</f>
      </c>
      <c r="AE628">
        <f>IF($AC628&lt;&gt;1,"",IF(AND(INDEX($AG$2:$AG$1500,$Y628)=1,INDEX($AG$2:$AG$1500,$Z628)=1),1,""))</f>
      </c>
      <c r="AG628">
        <f>IF($A628="","",COUNTIFS($W$2:$W$2500,$A628,$AB$2:$AB$2500,"Yes")+COUNTIFS($X$2:$X$2500,$A628,$AA$2:$AA$2500,"Yes"))</f>
      </c>
      <c r="AH628" t="str">
        <f>IF(OR($P628&lt;&gt;"Yes",N($AG628)=0),"",IF(AND($AG628=1,COUNTIFS($W$2:$W$2500,$A628,$AE$2:$AE$2500,1)+COUNTIFS($X$2:$X$2500,$A628,$AE$2:$AE$2500,1)&gt;0),"","Yes"))</f>
      </c>
      <c r="AI628">
        <f>IF($AH628="Yes",$AG628,"")</f>
      </c>
      <c r="AJ628">
        <f>IF($AI628="","",$AI628+ROW()/1000000)</f>
      </c>
      <c r="AK628">
        <f>IF(OR($A628="",$P628="Yes",N($AG628)=0),"",$AG628+ROW()/1000000)</f>
      </c>
      <c r="AL628" t="str">
        <f>IF($A628="","",INDEX(games!$J:$J,ROW())&amp;"")</f>
      </c>
    </row>
    <row r="629">
      <c r="A629" t="str">
        <f>IF(TRIM(INDEX(games!$A:$A,ROW()))="","",TRIM(INDEX(games!$A:$A,ROW())))</f>
      </c>
      <c r="B629">
        <f>IF(OR($A629="",INDEX(games!$B:$B,ROW())=""),"",INDEX(games!$B:$B,ROW()))</f>
      </c>
      <c r="C629" t="str">
        <f>IF(OR($A629="",INDEX(games!$C:$C,ROW())=""),"",INDEX(games!$C:$C,ROW()))</f>
      </c>
      <c r="D629">
        <f>IF($A629="","",COUNTIF($W$2:$W$2500,$A629)+COUNTIF($X$2:$X$2500,$A629))</f>
      </c>
      <c r="E629">
        <f>IF($A629="","",IFERROR(MATCH($C629,$R$2:$R$5,0),0))</f>
      </c>
      <c r="F629">
        <f>IF($A629="","",MOD(ROW(),34))</f>
      </c>
      <c r="G629">
        <f>IF($A629="",NA(),IF($C629="Action",$B629,NA()))</f>
      </c>
      <c r="H629">
        <f>IF($A629="",NA(),IF($C629="Action",1+$F629*0.023,NA()))</f>
      </c>
      <c r="I629">
        <f>IF($A629="",NA(),IF($C629="Strategy",$B629,NA()))</f>
      </c>
      <c r="J629">
        <f>IF($A629="",NA(),IF($C629="Strategy",2+$F629*0.023,NA()))</f>
      </c>
      <c r="K629">
        <f>IF($A629="",NA(),IF($C629="Deckbuilder",$B629,NA()))</f>
      </c>
      <c r="L629">
        <f>IF($A629="",NA(),IF($C629="Deckbuilder",3+$F629*0.023,NA()))</f>
      </c>
      <c r="M629">
        <f>IF($A629="",NA(),IF($C629="Traditional",$B629,NA()))</f>
      </c>
      <c r="N629">
        <f>IF($A629="",NA(),IF($C629="Traditional",4+$F629*0.023,NA()))</f>
      </c>
      <c r="O629">
        <f>IF($A629="","",$D629+ROW()/1000000)</f>
      </c>
      <c r="P629" t="str">
        <f>IF(OR($A629="",INDEX(games!$H:$H,ROW())=""),"",INDEX(games!$H:$H,ROW()))</f>
      </c>
      <c r="Q629">
        <f>IF(OR($A629="",$P629&lt;&gt;"Yes"),"",$D629+ROW()/1000000)</f>
      </c>
      <c r="T629">
        <f>IF($Y629="","",INDEX($B$2:$B$1500,$Y629))</f>
      </c>
      <c r="U629">
        <f>IF($Z629="","",INDEX($B$2:$B$1500,$Z629))</f>
      </c>
      <c r="V629">
        <f>IF(OR($T629="",$U629=""),"",$U629-$T629)</f>
      </c>
      <c r="W629" t="str">
        <f>IF(TRIM(INDEX(connections!$A:$A,ROW()))="","",TRIM(INDEX(connections!$A:$A,ROW())))</f>
      </c>
      <c r="X629" t="str">
        <f>IF($W629="","",TRIM(INDEX(connections!$B:$B,ROW())))</f>
      </c>
      <c r="Y629">
        <f>IF($W629="","",IFERROR(MATCH($W629,$A$2:$A$1500,0),""))</f>
      </c>
      <c r="Z629">
        <f>IF($X629="","",IFERROR(MATCH($X629,$A$2:$A$1500,0),""))</f>
      </c>
      <c r="AA629" t="str">
        <f>IF($Y629="","",INDEX($P$2:$P$1500,$Y629))</f>
      </c>
      <c r="AB629" t="str">
        <f>IF($Z629="","",INDEX($P$2:$P$1500,$Z629))</f>
      </c>
      <c r="AC629">
        <f>IF(AND($AA629="Yes",$AB629="Yes"),1,"")</f>
      </c>
      <c r="AD629">
        <f>IF(OR($Y629="",$Z629=""),"",IF(INDEX($C$2:$C$1500,$Y629)=INDEX($C$2:$C$1500,$Z629),0,1))</f>
      </c>
      <c r="AE629">
        <f>IF($AC629&lt;&gt;1,"",IF(AND(INDEX($AG$2:$AG$1500,$Y629)=1,INDEX($AG$2:$AG$1500,$Z629)=1),1,""))</f>
      </c>
      <c r="AG629">
        <f>IF($A629="","",COUNTIFS($W$2:$W$2500,$A629,$AB$2:$AB$2500,"Yes")+COUNTIFS($X$2:$X$2500,$A629,$AA$2:$AA$2500,"Yes"))</f>
      </c>
      <c r="AH629" t="str">
        <f>IF(OR($P629&lt;&gt;"Yes",N($AG629)=0),"",IF(AND($AG629=1,COUNTIFS($W$2:$W$2500,$A629,$AE$2:$AE$2500,1)+COUNTIFS($X$2:$X$2500,$A629,$AE$2:$AE$2500,1)&gt;0),"","Yes"))</f>
      </c>
      <c r="AI629">
        <f>IF($AH629="Yes",$AG629,"")</f>
      </c>
      <c r="AJ629">
        <f>IF($AI629="","",$AI629+ROW()/1000000)</f>
      </c>
      <c r="AK629">
        <f>IF(OR($A629="",$P629="Yes",N($AG629)=0),"",$AG629+ROW()/1000000)</f>
      </c>
      <c r="AL629" t="str">
        <f>IF($A629="","",INDEX(games!$J:$J,ROW())&amp;"")</f>
      </c>
    </row>
    <row r="630">
      <c r="A630" t="str">
        <f>IF(TRIM(INDEX(games!$A:$A,ROW()))="","",TRIM(INDEX(games!$A:$A,ROW())))</f>
      </c>
      <c r="B630">
        <f>IF(OR($A630="",INDEX(games!$B:$B,ROW())=""),"",INDEX(games!$B:$B,ROW()))</f>
      </c>
      <c r="C630" t="str">
        <f>IF(OR($A630="",INDEX(games!$C:$C,ROW())=""),"",INDEX(games!$C:$C,ROW()))</f>
      </c>
      <c r="D630">
        <f>IF($A630="","",COUNTIF($W$2:$W$2500,$A630)+COUNTIF($X$2:$X$2500,$A630))</f>
      </c>
      <c r="E630">
        <f>IF($A630="","",IFERROR(MATCH($C630,$R$2:$R$5,0),0))</f>
      </c>
      <c r="F630">
        <f>IF($A630="","",MOD(ROW(),34))</f>
      </c>
      <c r="G630">
        <f>IF($A630="",NA(),IF($C630="Action",$B630,NA()))</f>
      </c>
      <c r="H630">
        <f>IF($A630="",NA(),IF($C630="Action",1+$F630*0.023,NA()))</f>
      </c>
      <c r="I630">
        <f>IF($A630="",NA(),IF($C630="Strategy",$B630,NA()))</f>
      </c>
      <c r="J630">
        <f>IF($A630="",NA(),IF($C630="Strategy",2+$F630*0.023,NA()))</f>
      </c>
      <c r="K630">
        <f>IF($A630="",NA(),IF($C630="Deckbuilder",$B630,NA()))</f>
      </c>
      <c r="L630">
        <f>IF($A630="",NA(),IF($C630="Deckbuilder",3+$F630*0.023,NA()))</f>
      </c>
      <c r="M630">
        <f>IF($A630="",NA(),IF($C630="Traditional",$B630,NA()))</f>
      </c>
      <c r="N630">
        <f>IF($A630="",NA(),IF($C630="Traditional",4+$F630*0.023,NA()))</f>
      </c>
      <c r="O630">
        <f>IF($A630="","",$D630+ROW()/1000000)</f>
      </c>
      <c r="P630" t="str">
        <f>IF(OR($A630="",INDEX(games!$H:$H,ROW())=""),"",INDEX(games!$H:$H,ROW()))</f>
      </c>
      <c r="Q630">
        <f>IF(OR($A630="",$P630&lt;&gt;"Yes"),"",$D630+ROW()/1000000)</f>
      </c>
      <c r="T630">
        <f>IF($Y630="","",INDEX($B$2:$B$1500,$Y630))</f>
      </c>
      <c r="U630">
        <f>IF($Z630="","",INDEX($B$2:$B$1500,$Z630))</f>
      </c>
      <c r="V630">
        <f>IF(OR($T630="",$U630=""),"",$U630-$T630)</f>
      </c>
      <c r="W630" t="str">
        <f>IF(TRIM(INDEX(connections!$A:$A,ROW()))="","",TRIM(INDEX(connections!$A:$A,ROW())))</f>
      </c>
      <c r="X630" t="str">
        <f>IF($W630="","",TRIM(INDEX(connections!$B:$B,ROW())))</f>
      </c>
      <c r="Y630">
        <f>IF($W630="","",IFERROR(MATCH($W630,$A$2:$A$1500,0),""))</f>
      </c>
      <c r="Z630">
        <f>IF($X630="","",IFERROR(MATCH($X630,$A$2:$A$1500,0),""))</f>
      </c>
      <c r="AA630" t="str">
        <f>IF($Y630="","",INDEX($P$2:$P$1500,$Y630))</f>
      </c>
      <c r="AB630" t="str">
        <f>IF($Z630="","",INDEX($P$2:$P$1500,$Z630))</f>
      </c>
      <c r="AC630">
        <f>IF(AND($AA630="Yes",$AB630="Yes"),1,"")</f>
      </c>
      <c r="AD630">
        <f>IF(OR($Y630="",$Z630=""),"",IF(INDEX($C$2:$C$1500,$Y630)=INDEX($C$2:$C$1500,$Z630),0,1))</f>
      </c>
      <c r="AE630">
        <f>IF($AC630&lt;&gt;1,"",IF(AND(INDEX($AG$2:$AG$1500,$Y630)=1,INDEX($AG$2:$AG$1500,$Z630)=1),1,""))</f>
      </c>
      <c r="AG630">
        <f>IF($A630="","",COUNTIFS($W$2:$W$2500,$A630,$AB$2:$AB$2500,"Yes")+COUNTIFS($X$2:$X$2500,$A630,$AA$2:$AA$2500,"Yes"))</f>
      </c>
      <c r="AH630" t="str">
        <f>IF(OR($P630&lt;&gt;"Yes",N($AG630)=0),"",IF(AND($AG630=1,COUNTIFS($W$2:$W$2500,$A630,$AE$2:$AE$2500,1)+COUNTIFS($X$2:$X$2500,$A630,$AE$2:$AE$2500,1)&gt;0),"","Yes"))</f>
      </c>
      <c r="AI630">
        <f>IF($AH630="Yes",$AG630,"")</f>
      </c>
      <c r="AJ630">
        <f>IF($AI630="","",$AI630+ROW()/1000000)</f>
      </c>
      <c r="AK630">
        <f>IF(OR($A630="",$P630="Yes",N($AG630)=0),"",$AG630+ROW()/1000000)</f>
      </c>
      <c r="AL630" t="str">
        <f>IF($A630="","",INDEX(games!$J:$J,ROW())&amp;"")</f>
      </c>
    </row>
    <row r="631">
      <c r="A631" t="str">
        <f>IF(TRIM(INDEX(games!$A:$A,ROW()))="","",TRIM(INDEX(games!$A:$A,ROW())))</f>
      </c>
      <c r="B631">
        <f>IF(OR($A631="",INDEX(games!$B:$B,ROW())=""),"",INDEX(games!$B:$B,ROW()))</f>
      </c>
      <c r="C631" t="str">
        <f>IF(OR($A631="",INDEX(games!$C:$C,ROW())=""),"",INDEX(games!$C:$C,ROW()))</f>
      </c>
      <c r="D631">
        <f>IF($A631="","",COUNTIF($W$2:$W$2500,$A631)+COUNTIF($X$2:$X$2500,$A631))</f>
      </c>
      <c r="E631">
        <f>IF($A631="","",IFERROR(MATCH($C631,$R$2:$R$5,0),0))</f>
      </c>
      <c r="F631">
        <f>IF($A631="","",MOD(ROW(),34))</f>
      </c>
      <c r="G631">
        <f>IF($A631="",NA(),IF($C631="Action",$B631,NA()))</f>
      </c>
      <c r="H631">
        <f>IF($A631="",NA(),IF($C631="Action",1+$F631*0.023,NA()))</f>
      </c>
      <c r="I631">
        <f>IF($A631="",NA(),IF($C631="Strategy",$B631,NA()))</f>
      </c>
      <c r="J631">
        <f>IF($A631="",NA(),IF($C631="Strategy",2+$F631*0.023,NA()))</f>
      </c>
      <c r="K631">
        <f>IF($A631="",NA(),IF($C631="Deckbuilder",$B631,NA()))</f>
      </c>
      <c r="L631">
        <f>IF($A631="",NA(),IF($C631="Deckbuilder",3+$F631*0.023,NA()))</f>
      </c>
      <c r="M631">
        <f>IF($A631="",NA(),IF($C631="Traditional",$B631,NA()))</f>
      </c>
      <c r="N631">
        <f>IF($A631="",NA(),IF($C631="Traditional",4+$F631*0.023,NA()))</f>
      </c>
      <c r="O631">
        <f>IF($A631="","",$D631+ROW()/1000000)</f>
      </c>
      <c r="P631" t="str">
        <f>IF(OR($A631="",INDEX(games!$H:$H,ROW())=""),"",INDEX(games!$H:$H,ROW()))</f>
      </c>
      <c r="Q631">
        <f>IF(OR($A631="",$P631&lt;&gt;"Yes"),"",$D631+ROW()/1000000)</f>
      </c>
      <c r="T631">
        <f>IF($Y631="","",INDEX($B$2:$B$1500,$Y631))</f>
      </c>
      <c r="U631">
        <f>IF($Z631="","",INDEX($B$2:$B$1500,$Z631))</f>
      </c>
      <c r="V631">
        <f>IF(OR($T631="",$U631=""),"",$U631-$T631)</f>
      </c>
      <c r="W631" t="str">
        <f>IF(TRIM(INDEX(connections!$A:$A,ROW()))="","",TRIM(INDEX(connections!$A:$A,ROW())))</f>
      </c>
      <c r="X631" t="str">
        <f>IF($W631="","",TRIM(INDEX(connections!$B:$B,ROW())))</f>
      </c>
      <c r="Y631">
        <f>IF($W631="","",IFERROR(MATCH($W631,$A$2:$A$1500,0),""))</f>
      </c>
      <c r="Z631">
        <f>IF($X631="","",IFERROR(MATCH($X631,$A$2:$A$1500,0),""))</f>
      </c>
      <c r="AA631" t="str">
        <f>IF($Y631="","",INDEX($P$2:$P$1500,$Y631))</f>
      </c>
      <c r="AB631" t="str">
        <f>IF($Z631="","",INDEX($P$2:$P$1500,$Z631))</f>
      </c>
      <c r="AC631">
        <f>IF(AND($AA631="Yes",$AB631="Yes"),1,"")</f>
      </c>
      <c r="AD631">
        <f>IF(OR($Y631="",$Z631=""),"",IF(INDEX($C$2:$C$1500,$Y631)=INDEX($C$2:$C$1500,$Z631),0,1))</f>
      </c>
      <c r="AE631">
        <f>IF($AC631&lt;&gt;1,"",IF(AND(INDEX($AG$2:$AG$1500,$Y631)=1,INDEX($AG$2:$AG$1500,$Z631)=1),1,""))</f>
      </c>
      <c r="AG631">
        <f>IF($A631="","",COUNTIFS($W$2:$W$2500,$A631,$AB$2:$AB$2500,"Yes")+COUNTIFS($X$2:$X$2500,$A631,$AA$2:$AA$2500,"Yes"))</f>
      </c>
      <c r="AH631" t="str">
        <f>IF(OR($P631&lt;&gt;"Yes",N($AG631)=0),"",IF(AND($AG631=1,COUNTIFS($W$2:$W$2500,$A631,$AE$2:$AE$2500,1)+COUNTIFS($X$2:$X$2500,$A631,$AE$2:$AE$2500,1)&gt;0),"","Yes"))</f>
      </c>
      <c r="AI631">
        <f>IF($AH631="Yes",$AG631,"")</f>
      </c>
      <c r="AJ631">
        <f>IF($AI631="","",$AI631+ROW()/1000000)</f>
      </c>
      <c r="AK631">
        <f>IF(OR($A631="",$P631="Yes",N($AG631)=0),"",$AG631+ROW()/1000000)</f>
      </c>
      <c r="AL631" t="str">
        <f>IF($A631="","",INDEX(games!$J:$J,ROW())&amp;"")</f>
      </c>
    </row>
    <row r="632">
      <c r="A632" t="str">
        <f>IF(TRIM(INDEX(games!$A:$A,ROW()))="","",TRIM(INDEX(games!$A:$A,ROW())))</f>
      </c>
      <c r="B632">
        <f>IF(OR($A632="",INDEX(games!$B:$B,ROW())=""),"",INDEX(games!$B:$B,ROW()))</f>
      </c>
      <c r="C632" t="str">
        <f>IF(OR($A632="",INDEX(games!$C:$C,ROW())=""),"",INDEX(games!$C:$C,ROW()))</f>
      </c>
      <c r="D632">
        <f>IF($A632="","",COUNTIF($W$2:$W$2500,$A632)+COUNTIF($X$2:$X$2500,$A632))</f>
      </c>
      <c r="E632">
        <f>IF($A632="","",IFERROR(MATCH($C632,$R$2:$R$5,0),0))</f>
      </c>
      <c r="F632">
        <f>IF($A632="","",MOD(ROW(),34))</f>
      </c>
      <c r="G632">
        <f>IF($A632="",NA(),IF($C632="Action",$B632,NA()))</f>
      </c>
      <c r="H632">
        <f>IF($A632="",NA(),IF($C632="Action",1+$F632*0.023,NA()))</f>
      </c>
      <c r="I632">
        <f>IF($A632="",NA(),IF($C632="Strategy",$B632,NA()))</f>
      </c>
      <c r="J632">
        <f>IF($A632="",NA(),IF($C632="Strategy",2+$F632*0.023,NA()))</f>
      </c>
      <c r="K632">
        <f>IF($A632="",NA(),IF($C632="Deckbuilder",$B632,NA()))</f>
      </c>
      <c r="L632">
        <f>IF($A632="",NA(),IF($C632="Deckbuilder",3+$F632*0.023,NA()))</f>
      </c>
      <c r="M632">
        <f>IF($A632="",NA(),IF($C632="Traditional",$B632,NA()))</f>
      </c>
      <c r="N632">
        <f>IF($A632="",NA(),IF($C632="Traditional",4+$F632*0.023,NA()))</f>
      </c>
      <c r="O632">
        <f>IF($A632="","",$D632+ROW()/1000000)</f>
      </c>
      <c r="P632" t="str">
        <f>IF(OR($A632="",INDEX(games!$H:$H,ROW())=""),"",INDEX(games!$H:$H,ROW()))</f>
      </c>
      <c r="Q632">
        <f>IF(OR($A632="",$P632&lt;&gt;"Yes"),"",$D632+ROW()/1000000)</f>
      </c>
      <c r="T632">
        <f>IF($Y632="","",INDEX($B$2:$B$1500,$Y632))</f>
      </c>
      <c r="U632">
        <f>IF($Z632="","",INDEX($B$2:$B$1500,$Z632))</f>
      </c>
      <c r="V632">
        <f>IF(OR($T632="",$U632=""),"",$U632-$T632)</f>
      </c>
      <c r="W632" t="str">
        <f>IF(TRIM(INDEX(connections!$A:$A,ROW()))="","",TRIM(INDEX(connections!$A:$A,ROW())))</f>
      </c>
      <c r="X632" t="str">
        <f>IF($W632="","",TRIM(INDEX(connections!$B:$B,ROW())))</f>
      </c>
      <c r="Y632">
        <f>IF($W632="","",IFERROR(MATCH($W632,$A$2:$A$1500,0),""))</f>
      </c>
      <c r="Z632">
        <f>IF($X632="","",IFERROR(MATCH($X632,$A$2:$A$1500,0),""))</f>
      </c>
      <c r="AA632" t="str">
        <f>IF($Y632="","",INDEX($P$2:$P$1500,$Y632))</f>
      </c>
      <c r="AB632" t="str">
        <f>IF($Z632="","",INDEX($P$2:$P$1500,$Z632))</f>
      </c>
      <c r="AC632">
        <f>IF(AND($AA632="Yes",$AB632="Yes"),1,"")</f>
      </c>
      <c r="AD632">
        <f>IF(OR($Y632="",$Z632=""),"",IF(INDEX($C$2:$C$1500,$Y632)=INDEX($C$2:$C$1500,$Z632),0,1))</f>
      </c>
      <c r="AE632">
        <f>IF($AC632&lt;&gt;1,"",IF(AND(INDEX($AG$2:$AG$1500,$Y632)=1,INDEX($AG$2:$AG$1500,$Z632)=1),1,""))</f>
      </c>
      <c r="AG632">
        <f>IF($A632="","",COUNTIFS($W$2:$W$2500,$A632,$AB$2:$AB$2500,"Yes")+COUNTIFS($X$2:$X$2500,$A632,$AA$2:$AA$2500,"Yes"))</f>
      </c>
      <c r="AH632" t="str">
        <f>IF(OR($P632&lt;&gt;"Yes",N($AG632)=0),"",IF(AND($AG632=1,COUNTIFS($W$2:$W$2500,$A632,$AE$2:$AE$2500,1)+COUNTIFS($X$2:$X$2500,$A632,$AE$2:$AE$2500,1)&gt;0),"","Yes"))</f>
      </c>
      <c r="AI632">
        <f>IF($AH632="Yes",$AG632,"")</f>
      </c>
      <c r="AJ632">
        <f>IF($AI632="","",$AI632+ROW()/1000000)</f>
      </c>
      <c r="AK632">
        <f>IF(OR($A632="",$P632="Yes",N($AG632)=0),"",$AG632+ROW()/1000000)</f>
      </c>
      <c r="AL632" t="str">
        <f>IF($A632="","",INDEX(games!$J:$J,ROW())&amp;"")</f>
      </c>
    </row>
    <row r="633">
      <c r="A633" t="str">
        <f>IF(TRIM(INDEX(games!$A:$A,ROW()))="","",TRIM(INDEX(games!$A:$A,ROW())))</f>
      </c>
      <c r="B633">
        <f>IF(OR($A633="",INDEX(games!$B:$B,ROW())=""),"",INDEX(games!$B:$B,ROW()))</f>
      </c>
      <c r="C633" t="str">
        <f>IF(OR($A633="",INDEX(games!$C:$C,ROW())=""),"",INDEX(games!$C:$C,ROW()))</f>
      </c>
      <c r="D633">
        <f>IF($A633="","",COUNTIF($W$2:$W$2500,$A633)+COUNTIF($X$2:$X$2500,$A633))</f>
      </c>
      <c r="E633">
        <f>IF($A633="","",IFERROR(MATCH($C633,$R$2:$R$5,0),0))</f>
      </c>
      <c r="F633">
        <f>IF($A633="","",MOD(ROW(),34))</f>
      </c>
      <c r="G633">
        <f>IF($A633="",NA(),IF($C633="Action",$B633,NA()))</f>
      </c>
      <c r="H633">
        <f>IF($A633="",NA(),IF($C633="Action",1+$F633*0.023,NA()))</f>
      </c>
      <c r="I633">
        <f>IF($A633="",NA(),IF($C633="Strategy",$B633,NA()))</f>
      </c>
      <c r="J633">
        <f>IF($A633="",NA(),IF($C633="Strategy",2+$F633*0.023,NA()))</f>
      </c>
      <c r="K633">
        <f>IF($A633="",NA(),IF($C633="Deckbuilder",$B633,NA()))</f>
      </c>
      <c r="L633">
        <f>IF($A633="",NA(),IF($C633="Deckbuilder",3+$F633*0.023,NA()))</f>
      </c>
      <c r="M633">
        <f>IF($A633="",NA(),IF($C633="Traditional",$B633,NA()))</f>
      </c>
      <c r="N633">
        <f>IF($A633="",NA(),IF($C633="Traditional",4+$F633*0.023,NA()))</f>
      </c>
      <c r="O633">
        <f>IF($A633="","",$D633+ROW()/1000000)</f>
      </c>
      <c r="P633" t="str">
        <f>IF(OR($A633="",INDEX(games!$H:$H,ROW())=""),"",INDEX(games!$H:$H,ROW()))</f>
      </c>
      <c r="Q633">
        <f>IF(OR($A633="",$P633&lt;&gt;"Yes"),"",$D633+ROW()/1000000)</f>
      </c>
      <c r="T633">
        <f>IF($Y633="","",INDEX($B$2:$B$1500,$Y633))</f>
      </c>
      <c r="U633">
        <f>IF($Z633="","",INDEX($B$2:$B$1500,$Z633))</f>
      </c>
      <c r="V633">
        <f>IF(OR($T633="",$U633=""),"",$U633-$T633)</f>
      </c>
      <c r="W633" t="str">
        <f>IF(TRIM(INDEX(connections!$A:$A,ROW()))="","",TRIM(INDEX(connections!$A:$A,ROW())))</f>
      </c>
      <c r="X633" t="str">
        <f>IF($W633="","",TRIM(INDEX(connections!$B:$B,ROW())))</f>
      </c>
      <c r="Y633">
        <f>IF($W633="","",IFERROR(MATCH($W633,$A$2:$A$1500,0),""))</f>
      </c>
      <c r="Z633">
        <f>IF($X633="","",IFERROR(MATCH($X633,$A$2:$A$1500,0),""))</f>
      </c>
      <c r="AA633" t="str">
        <f>IF($Y633="","",INDEX($P$2:$P$1500,$Y633))</f>
      </c>
      <c r="AB633" t="str">
        <f>IF($Z633="","",INDEX($P$2:$P$1500,$Z633))</f>
      </c>
      <c r="AC633">
        <f>IF(AND($AA633="Yes",$AB633="Yes"),1,"")</f>
      </c>
      <c r="AD633">
        <f>IF(OR($Y633="",$Z633=""),"",IF(INDEX($C$2:$C$1500,$Y633)=INDEX($C$2:$C$1500,$Z633),0,1))</f>
      </c>
      <c r="AE633">
        <f>IF($AC633&lt;&gt;1,"",IF(AND(INDEX($AG$2:$AG$1500,$Y633)=1,INDEX($AG$2:$AG$1500,$Z633)=1),1,""))</f>
      </c>
      <c r="AG633">
        <f>IF($A633="","",COUNTIFS($W$2:$W$2500,$A633,$AB$2:$AB$2500,"Yes")+COUNTIFS($X$2:$X$2500,$A633,$AA$2:$AA$2500,"Yes"))</f>
      </c>
      <c r="AH633" t="str">
        <f>IF(OR($P633&lt;&gt;"Yes",N($AG633)=0),"",IF(AND($AG633=1,COUNTIFS($W$2:$W$2500,$A633,$AE$2:$AE$2500,1)+COUNTIFS($X$2:$X$2500,$A633,$AE$2:$AE$2500,1)&gt;0),"","Yes"))</f>
      </c>
      <c r="AI633">
        <f>IF($AH633="Yes",$AG633,"")</f>
      </c>
      <c r="AJ633">
        <f>IF($AI633="","",$AI633+ROW()/1000000)</f>
      </c>
      <c r="AK633">
        <f>IF(OR($A633="",$P633="Yes",N($AG633)=0),"",$AG633+ROW()/1000000)</f>
      </c>
      <c r="AL633" t="str">
        <f>IF($A633="","",INDEX(games!$J:$J,ROW())&amp;"")</f>
      </c>
    </row>
    <row r="634">
      <c r="A634" t="str">
        <f>IF(TRIM(INDEX(games!$A:$A,ROW()))="","",TRIM(INDEX(games!$A:$A,ROW())))</f>
      </c>
      <c r="B634">
        <f>IF(OR($A634="",INDEX(games!$B:$B,ROW())=""),"",INDEX(games!$B:$B,ROW()))</f>
      </c>
      <c r="C634" t="str">
        <f>IF(OR($A634="",INDEX(games!$C:$C,ROW())=""),"",INDEX(games!$C:$C,ROW()))</f>
      </c>
      <c r="D634">
        <f>IF($A634="","",COUNTIF($W$2:$W$2500,$A634)+COUNTIF($X$2:$X$2500,$A634))</f>
      </c>
      <c r="E634">
        <f>IF($A634="","",IFERROR(MATCH($C634,$R$2:$R$5,0),0))</f>
      </c>
      <c r="F634">
        <f>IF($A634="","",MOD(ROW(),34))</f>
      </c>
      <c r="G634">
        <f>IF($A634="",NA(),IF($C634="Action",$B634,NA()))</f>
      </c>
      <c r="H634">
        <f>IF($A634="",NA(),IF($C634="Action",1+$F634*0.023,NA()))</f>
      </c>
      <c r="I634">
        <f>IF($A634="",NA(),IF($C634="Strategy",$B634,NA()))</f>
      </c>
      <c r="J634">
        <f>IF($A634="",NA(),IF($C634="Strategy",2+$F634*0.023,NA()))</f>
      </c>
      <c r="K634">
        <f>IF($A634="",NA(),IF($C634="Deckbuilder",$B634,NA()))</f>
      </c>
      <c r="L634">
        <f>IF($A634="",NA(),IF($C634="Deckbuilder",3+$F634*0.023,NA()))</f>
      </c>
      <c r="M634">
        <f>IF($A634="",NA(),IF($C634="Traditional",$B634,NA()))</f>
      </c>
      <c r="N634">
        <f>IF($A634="",NA(),IF($C634="Traditional",4+$F634*0.023,NA()))</f>
      </c>
      <c r="O634">
        <f>IF($A634="","",$D634+ROW()/1000000)</f>
      </c>
      <c r="P634" t="str">
        <f>IF(OR($A634="",INDEX(games!$H:$H,ROW())=""),"",INDEX(games!$H:$H,ROW()))</f>
      </c>
      <c r="Q634">
        <f>IF(OR($A634="",$P634&lt;&gt;"Yes"),"",$D634+ROW()/1000000)</f>
      </c>
      <c r="T634">
        <f>IF($Y634="","",INDEX($B$2:$B$1500,$Y634))</f>
      </c>
      <c r="U634">
        <f>IF($Z634="","",INDEX($B$2:$B$1500,$Z634))</f>
      </c>
      <c r="V634">
        <f>IF(OR($T634="",$U634=""),"",$U634-$T634)</f>
      </c>
      <c r="W634" t="str">
        <f>IF(TRIM(INDEX(connections!$A:$A,ROW()))="","",TRIM(INDEX(connections!$A:$A,ROW())))</f>
      </c>
      <c r="X634" t="str">
        <f>IF($W634="","",TRIM(INDEX(connections!$B:$B,ROW())))</f>
      </c>
      <c r="Y634">
        <f>IF($W634="","",IFERROR(MATCH($W634,$A$2:$A$1500,0),""))</f>
      </c>
      <c r="Z634">
        <f>IF($X634="","",IFERROR(MATCH($X634,$A$2:$A$1500,0),""))</f>
      </c>
      <c r="AA634" t="str">
        <f>IF($Y634="","",INDEX($P$2:$P$1500,$Y634))</f>
      </c>
      <c r="AB634" t="str">
        <f>IF($Z634="","",INDEX($P$2:$P$1500,$Z634))</f>
      </c>
      <c r="AC634">
        <f>IF(AND($AA634="Yes",$AB634="Yes"),1,"")</f>
      </c>
      <c r="AD634">
        <f>IF(OR($Y634="",$Z634=""),"",IF(INDEX($C$2:$C$1500,$Y634)=INDEX($C$2:$C$1500,$Z634),0,1))</f>
      </c>
      <c r="AE634">
        <f>IF($AC634&lt;&gt;1,"",IF(AND(INDEX($AG$2:$AG$1500,$Y634)=1,INDEX($AG$2:$AG$1500,$Z634)=1),1,""))</f>
      </c>
      <c r="AG634">
        <f>IF($A634="","",COUNTIFS($W$2:$W$2500,$A634,$AB$2:$AB$2500,"Yes")+COUNTIFS($X$2:$X$2500,$A634,$AA$2:$AA$2500,"Yes"))</f>
      </c>
      <c r="AH634" t="str">
        <f>IF(OR($P634&lt;&gt;"Yes",N($AG634)=0),"",IF(AND($AG634=1,COUNTIFS($W$2:$W$2500,$A634,$AE$2:$AE$2500,1)+COUNTIFS($X$2:$X$2500,$A634,$AE$2:$AE$2500,1)&gt;0),"","Yes"))</f>
      </c>
      <c r="AI634">
        <f>IF($AH634="Yes",$AG634,"")</f>
      </c>
      <c r="AJ634">
        <f>IF($AI634="","",$AI634+ROW()/1000000)</f>
      </c>
      <c r="AK634">
        <f>IF(OR($A634="",$P634="Yes",N($AG634)=0),"",$AG634+ROW()/1000000)</f>
      </c>
      <c r="AL634" t="str">
        <f>IF($A634="","",INDEX(games!$J:$J,ROW())&amp;"")</f>
      </c>
    </row>
    <row r="635">
      <c r="A635" t="str">
        <f>IF(TRIM(INDEX(games!$A:$A,ROW()))="","",TRIM(INDEX(games!$A:$A,ROW())))</f>
      </c>
      <c r="B635">
        <f>IF(OR($A635="",INDEX(games!$B:$B,ROW())=""),"",INDEX(games!$B:$B,ROW()))</f>
      </c>
      <c r="C635" t="str">
        <f>IF(OR($A635="",INDEX(games!$C:$C,ROW())=""),"",INDEX(games!$C:$C,ROW()))</f>
      </c>
      <c r="D635">
        <f>IF($A635="","",COUNTIF($W$2:$W$2500,$A635)+COUNTIF($X$2:$X$2500,$A635))</f>
      </c>
      <c r="E635">
        <f>IF($A635="","",IFERROR(MATCH($C635,$R$2:$R$5,0),0))</f>
      </c>
      <c r="F635">
        <f>IF($A635="","",MOD(ROW(),34))</f>
      </c>
      <c r="G635">
        <f>IF($A635="",NA(),IF($C635="Action",$B635,NA()))</f>
      </c>
      <c r="H635">
        <f>IF($A635="",NA(),IF($C635="Action",1+$F635*0.023,NA()))</f>
      </c>
      <c r="I635">
        <f>IF($A635="",NA(),IF($C635="Strategy",$B635,NA()))</f>
      </c>
      <c r="J635">
        <f>IF($A635="",NA(),IF($C635="Strategy",2+$F635*0.023,NA()))</f>
      </c>
      <c r="K635">
        <f>IF($A635="",NA(),IF($C635="Deckbuilder",$B635,NA()))</f>
      </c>
      <c r="L635">
        <f>IF($A635="",NA(),IF($C635="Deckbuilder",3+$F635*0.023,NA()))</f>
      </c>
      <c r="M635">
        <f>IF($A635="",NA(),IF($C635="Traditional",$B635,NA()))</f>
      </c>
      <c r="N635">
        <f>IF($A635="",NA(),IF($C635="Traditional",4+$F635*0.023,NA()))</f>
      </c>
      <c r="O635">
        <f>IF($A635="","",$D635+ROW()/1000000)</f>
      </c>
      <c r="P635" t="str">
        <f>IF(OR($A635="",INDEX(games!$H:$H,ROW())=""),"",INDEX(games!$H:$H,ROW()))</f>
      </c>
      <c r="Q635">
        <f>IF(OR($A635="",$P635&lt;&gt;"Yes"),"",$D635+ROW()/1000000)</f>
      </c>
      <c r="T635">
        <f>IF($Y635="","",INDEX($B$2:$B$1500,$Y635))</f>
      </c>
      <c r="U635">
        <f>IF($Z635="","",INDEX($B$2:$B$1500,$Z635))</f>
      </c>
      <c r="V635">
        <f>IF(OR($T635="",$U635=""),"",$U635-$T635)</f>
      </c>
      <c r="W635" t="str">
        <f>IF(TRIM(INDEX(connections!$A:$A,ROW()))="","",TRIM(INDEX(connections!$A:$A,ROW())))</f>
      </c>
      <c r="X635" t="str">
        <f>IF($W635="","",TRIM(INDEX(connections!$B:$B,ROW())))</f>
      </c>
      <c r="Y635">
        <f>IF($W635="","",IFERROR(MATCH($W635,$A$2:$A$1500,0),""))</f>
      </c>
      <c r="Z635">
        <f>IF($X635="","",IFERROR(MATCH($X635,$A$2:$A$1500,0),""))</f>
      </c>
      <c r="AA635" t="str">
        <f>IF($Y635="","",INDEX($P$2:$P$1500,$Y635))</f>
      </c>
      <c r="AB635" t="str">
        <f>IF($Z635="","",INDEX($P$2:$P$1500,$Z635))</f>
      </c>
      <c r="AC635">
        <f>IF(AND($AA635="Yes",$AB635="Yes"),1,"")</f>
      </c>
      <c r="AD635">
        <f>IF(OR($Y635="",$Z635=""),"",IF(INDEX($C$2:$C$1500,$Y635)=INDEX($C$2:$C$1500,$Z635),0,1))</f>
      </c>
      <c r="AE635">
        <f>IF($AC635&lt;&gt;1,"",IF(AND(INDEX($AG$2:$AG$1500,$Y635)=1,INDEX($AG$2:$AG$1500,$Z635)=1),1,""))</f>
      </c>
      <c r="AG635">
        <f>IF($A635="","",COUNTIFS($W$2:$W$2500,$A635,$AB$2:$AB$2500,"Yes")+COUNTIFS($X$2:$X$2500,$A635,$AA$2:$AA$2500,"Yes"))</f>
      </c>
      <c r="AH635" t="str">
        <f>IF(OR($P635&lt;&gt;"Yes",N($AG635)=0),"",IF(AND($AG635=1,COUNTIFS($W$2:$W$2500,$A635,$AE$2:$AE$2500,1)+COUNTIFS($X$2:$X$2500,$A635,$AE$2:$AE$2500,1)&gt;0),"","Yes"))</f>
      </c>
      <c r="AI635">
        <f>IF($AH635="Yes",$AG635,"")</f>
      </c>
      <c r="AJ635">
        <f>IF($AI635="","",$AI635+ROW()/1000000)</f>
      </c>
      <c r="AK635">
        <f>IF(OR($A635="",$P635="Yes",N($AG635)=0),"",$AG635+ROW()/1000000)</f>
      </c>
      <c r="AL635" t="str">
        <f>IF($A635="","",INDEX(games!$J:$J,ROW())&amp;"")</f>
      </c>
    </row>
    <row r="636">
      <c r="A636" t="str">
        <f>IF(TRIM(INDEX(games!$A:$A,ROW()))="","",TRIM(INDEX(games!$A:$A,ROW())))</f>
      </c>
      <c r="B636">
        <f>IF(OR($A636="",INDEX(games!$B:$B,ROW())=""),"",INDEX(games!$B:$B,ROW()))</f>
      </c>
      <c r="C636" t="str">
        <f>IF(OR($A636="",INDEX(games!$C:$C,ROW())=""),"",INDEX(games!$C:$C,ROW()))</f>
      </c>
      <c r="D636">
        <f>IF($A636="","",COUNTIF($W$2:$W$2500,$A636)+COUNTIF($X$2:$X$2500,$A636))</f>
      </c>
      <c r="E636">
        <f>IF($A636="","",IFERROR(MATCH($C636,$R$2:$R$5,0),0))</f>
      </c>
      <c r="F636">
        <f>IF($A636="","",MOD(ROW(),34))</f>
      </c>
      <c r="G636">
        <f>IF($A636="",NA(),IF($C636="Action",$B636,NA()))</f>
      </c>
      <c r="H636">
        <f>IF($A636="",NA(),IF($C636="Action",1+$F636*0.023,NA()))</f>
      </c>
      <c r="I636">
        <f>IF($A636="",NA(),IF($C636="Strategy",$B636,NA()))</f>
      </c>
      <c r="J636">
        <f>IF($A636="",NA(),IF($C636="Strategy",2+$F636*0.023,NA()))</f>
      </c>
      <c r="K636">
        <f>IF($A636="",NA(),IF($C636="Deckbuilder",$B636,NA()))</f>
      </c>
      <c r="L636">
        <f>IF($A636="",NA(),IF($C636="Deckbuilder",3+$F636*0.023,NA()))</f>
      </c>
      <c r="M636">
        <f>IF($A636="",NA(),IF($C636="Traditional",$B636,NA()))</f>
      </c>
      <c r="N636">
        <f>IF($A636="",NA(),IF($C636="Traditional",4+$F636*0.023,NA()))</f>
      </c>
      <c r="O636">
        <f>IF($A636="","",$D636+ROW()/1000000)</f>
      </c>
      <c r="P636" t="str">
        <f>IF(OR($A636="",INDEX(games!$H:$H,ROW())=""),"",INDEX(games!$H:$H,ROW()))</f>
      </c>
      <c r="Q636">
        <f>IF(OR($A636="",$P636&lt;&gt;"Yes"),"",$D636+ROW()/1000000)</f>
      </c>
      <c r="T636">
        <f>IF($Y636="","",INDEX($B$2:$B$1500,$Y636))</f>
      </c>
      <c r="U636">
        <f>IF($Z636="","",INDEX($B$2:$B$1500,$Z636))</f>
      </c>
      <c r="V636">
        <f>IF(OR($T636="",$U636=""),"",$U636-$T636)</f>
      </c>
      <c r="W636" t="str">
        <f>IF(TRIM(INDEX(connections!$A:$A,ROW()))="","",TRIM(INDEX(connections!$A:$A,ROW())))</f>
      </c>
      <c r="X636" t="str">
        <f>IF($W636="","",TRIM(INDEX(connections!$B:$B,ROW())))</f>
      </c>
      <c r="Y636">
        <f>IF($W636="","",IFERROR(MATCH($W636,$A$2:$A$1500,0),""))</f>
      </c>
      <c r="Z636">
        <f>IF($X636="","",IFERROR(MATCH($X636,$A$2:$A$1500,0),""))</f>
      </c>
      <c r="AA636" t="str">
        <f>IF($Y636="","",INDEX($P$2:$P$1500,$Y636))</f>
      </c>
      <c r="AB636" t="str">
        <f>IF($Z636="","",INDEX($P$2:$P$1500,$Z636))</f>
      </c>
      <c r="AC636">
        <f>IF(AND($AA636="Yes",$AB636="Yes"),1,"")</f>
      </c>
      <c r="AD636">
        <f>IF(OR($Y636="",$Z636=""),"",IF(INDEX($C$2:$C$1500,$Y636)=INDEX($C$2:$C$1500,$Z636),0,1))</f>
      </c>
      <c r="AE636">
        <f>IF($AC636&lt;&gt;1,"",IF(AND(INDEX($AG$2:$AG$1500,$Y636)=1,INDEX($AG$2:$AG$1500,$Z636)=1),1,""))</f>
      </c>
      <c r="AG636">
        <f>IF($A636="","",COUNTIFS($W$2:$W$2500,$A636,$AB$2:$AB$2500,"Yes")+COUNTIFS($X$2:$X$2500,$A636,$AA$2:$AA$2500,"Yes"))</f>
      </c>
      <c r="AH636" t="str">
        <f>IF(OR($P636&lt;&gt;"Yes",N($AG636)=0),"",IF(AND($AG636=1,COUNTIFS($W$2:$W$2500,$A636,$AE$2:$AE$2500,1)+COUNTIFS($X$2:$X$2500,$A636,$AE$2:$AE$2500,1)&gt;0),"","Yes"))</f>
      </c>
      <c r="AI636">
        <f>IF($AH636="Yes",$AG636,"")</f>
      </c>
      <c r="AJ636">
        <f>IF($AI636="","",$AI636+ROW()/1000000)</f>
      </c>
      <c r="AK636">
        <f>IF(OR($A636="",$P636="Yes",N($AG636)=0),"",$AG636+ROW()/1000000)</f>
      </c>
      <c r="AL636" t="str">
        <f>IF($A636="","",INDEX(games!$J:$J,ROW())&amp;"")</f>
      </c>
    </row>
    <row r="637">
      <c r="A637" t="str">
        <f>IF(TRIM(INDEX(games!$A:$A,ROW()))="","",TRIM(INDEX(games!$A:$A,ROW())))</f>
      </c>
      <c r="B637">
        <f>IF(OR($A637="",INDEX(games!$B:$B,ROW())=""),"",INDEX(games!$B:$B,ROW()))</f>
      </c>
      <c r="C637" t="str">
        <f>IF(OR($A637="",INDEX(games!$C:$C,ROW())=""),"",INDEX(games!$C:$C,ROW()))</f>
      </c>
      <c r="D637">
        <f>IF($A637="","",COUNTIF($W$2:$W$2500,$A637)+COUNTIF($X$2:$X$2500,$A637))</f>
      </c>
      <c r="E637">
        <f>IF($A637="","",IFERROR(MATCH($C637,$R$2:$R$5,0),0))</f>
      </c>
      <c r="F637">
        <f>IF($A637="","",MOD(ROW(),34))</f>
      </c>
      <c r="G637">
        <f>IF($A637="",NA(),IF($C637="Action",$B637,NA()))</f>
      </c>
      <c r="H637">
        <f>IF($A637="",NA(),IF($C637="Action",1+$F637*0.023,NA()))</f>
      </c>
      <c r="I637">
        <f>IF($A637="",NA(),IF($C637="Strategy",$B637,NA()))</f>
      </c>
      <c r="J637">
        <f>IF($A637="",NA(),IF($C637="Strategy",2+$F637*0.023,NA()))</f>
      </c>
      <c r="K637">
        <f>IF($A637="",NA(),IF($C637="Deckbuilder",$B637,NA()))</f>
      </c>
      <c r="L637">
        <f>IF($A637="",NA(),IF($C637="Deckbuilder",3+$F637*0.023,NA()))</f>
      </c>
      <c r="M637">
        <f>IF($A637="",NA(),IF($C637="Traditional",$B637,NA()))</f>
      </c>
      <c r="N637">
        <f>IF($A637="",NA(),IF($C637="Traditional",4+$F637*0.023,NA()))</f>
      </c>
      <c r="O637">
        <f>IF($A637="","",$D637+ROW()/1000000)</f>
      </c>
      <c r="P637" t="str">
        <f>IF(OR($A637="",INDEX(games!$H:$H,ROW())=""),"",INDEX(games!$H:$H,ROW()))</f>
      </c>
      <c r="Q637">
        <f>IF(OR($A637="",$P637&lt;&gt;"Yes"),"",$D637+ROW()/1000000)</f>
      </c>
      <c r="T637">
        <f>IF($Y637="","",INDEX($B$2:$B$1500,$Y637))</f>
      </c>
      <c r="U637">
        <f>IF($Z637="","",INDEX($B$2:$B$1500,$Z637))</f>
      </c>
      <c r="V637">
        <f>IF(OR($T637="",$U637=""),"",$U637-$T637)</f>
      </c>
      <c r="W637" t="str">
        <f>IF(TRIM(INDEX(connections!$A:$A,ROW()))="","",TRIM(INDEX(connections!$A:$A,ROW())))</f>
      </c>
      <c r="X637" t="str">
        <f>IF($W637="","",TRIM(INDEX(connections!$B:$B,ROW())))</f>
      </c>
      <c r="Y637">
        <f>IF($W637="","",IFERROR(MATCH($W637,$A$2:$A$1500,0),""))</f>
      </c>
      <c r="Z637">
        <f>IF($X637="","",IFERROR(MATCH($X637,$A$2:$A$1500,0),""))</f>
      </c>
      <c r="AA637" t="str">
        <f>IF($Y637="","",INDEX($P$2:$P$1500,$Y637))</f>
      </c>
      <c r="AB637" t="str">
        <f>IF($Z637="","",INDEX($P$2:$P$1500,$Z637))</f>
      </c>
      <c r="AC637">
        <f>IF(AND($AA637="Yes",$AB637="Yes"),1,"")</f>
      </c>
      <c r="AD637">
        <f>IF(OR($Y637="",$Z637=""),"",IF(INDEX($C$2:$C$1500,$Y637)=INDEX($C$2:$C$1500,$Z637),0,1))</f>
      </c>
      <c r="AE637">
        <f>IF($AC637&lt;&gt;1,"",IF(AND(INDEX($AG$2:$AG$1500,$Y637)=1,INDEX($AG$2:$AG$1500,$Z637)=1),1,""))</f>
      </c>
      <c r="AG637">
        <f>IF($A637="","",COUNTIFS($W$2:$W$2500,$A637,$AB$2:$AB$2500,"Yes")+COUNTIFS($X$2:$X$2500,$A637,$AA$2:$AA$2500,"Yes"))</f>
      </c>
      <c r="AH637" t="str">
        <f>IF(OR($P637&lt;&gt;"Yes",N($AG637)=0),"",IF(AND($AG637=1,COUNTIFS($W$2:$W$2500,$A637,$AE$2:$AE$2500,1)+COUNTIFS($X$2:$X$2500,$A637,$AE$2:$AE$2500,1)&gt;0),"","Yes"))</f>
      </c>
      <c r="AI637">
        <f>IF($AH637="Yes",$AG637,"")</f>
      </c>
      <c r="AJ637">
        <f>IF($AI637="","",$AI637+ROW()/1000000)</f>
      </c>
      <c r="AK637">
        <f>IF(OR($A637="",$P637="Yes",N($AG637)=0),"",$AG637+ROW()/1000000)</f>
      </c>
      <c r="AL637" t="str">
        <f>IF($A637="","",INDEX(games!$J:$J,ROW())&amp;"")</f>
      </c>
    </row>
    <row r="638">
      <c r="A638" t="str">
        <f>IF(TRIM(INDEX(games!$A:$A,ROW()))="","",TRIM(INDEX(games!$A:$A,ROW())))</f>
      </c>
      <c r="B638">
        <f>IF(OR($A638="",INDEX(games!$B:$B,ROW())=""),"",INDEX(games!$B:$B,ROW()))</f>
      </c>
      <c r="C638" t="str">
        <f>IF(OR($A638="",INDEX(games!$C:$C,ROW())=""),"",INDEX(games!$C:$C,ROW()))</f>
      </c>
      <c r="D638">
        <f>IF($A638="","",COUNTIF($W$2:$W$2500,$A638)+COUNTIF($X$2:$X$2500,$A638))</f>
      </c>
      <c r="E638">
        <f>IF($A638="","",IFERROR(MATCH($C638,$R$2:$R$5,0),0))</f>
      </c>
      <c r="F638">
        <f>IF($A638="","",MOD(ROW(),34))</f>
      </c>
      <c r="G638">
        <f>IF($A638="",NA(),IF($C638="Action",$B638,NA()))</f>
      </c>
      <c r="H638">
        <f>IF($A638="",NA(),IF($C638="Action",1+$F638*0.023,NA()))</f>
      </c>
      <c r="I638">
        <f>IF($A638="",NA(),IF($C638="Strategy",$B638,NA()))</f>
      </c>
      <c r="J638">
        <f>IF($A638="",NA(),IF($C638="Strategy",2+$F638*0.023,NA()))</f>
      </c>
      <c r="K638">
        <f>IF($A638="",NA(),IF($C638="Deckbuilder",$B638,NA()))</f>
      </c>
      <c r="L638">
        <f>IF($A638="",NA(),IF($C638="Deckbuilder",3+$F638*0.023,NA()))</f>
      </c>
      <c r="M638">
        <f>IF($A638="",NA(),IF($C638="Traditional",$B638,NA()))</f>
      </c>
      <c r="N638">
        <f>IF($A638="",NA(),IF($C638="Traditional",4+$F638*0.023,NA()))</f>
      </c>
      <c r="O638">
        <f>IF($A638="","",$D638+ROW()/1000000)</f>
      </c>
      <c r="P638" t="str">
        <f>IF(OR($A638="",INDEX(games!$H:$H,ROW())=""),"",INDEX(games!$H:$H,ROW()))</f>
      </c>
      <c r="Q638">
        <f>IF(OR($A638="",$P638&lt;&gt;"Yes"),"",$D638+ROW()/1000000)</f>
      </c>
      <c r="T638">
        <f>IF($Y638="","",INDEX($B$2:$B$1500,$Y638))</f>
      </c>
      <c r="U638">
        <f>IF($Z638="","",INDEX($B$2:$B$1500,$Z638))</f>
      </c>
      <c r="V638">
        <f>IF(OR($T638="",$U638=""),"",$U638-$T638)</f>
      </c>
      <c r="W638" t="str">
        <f>IF(TRIM(INDEX(connections!$A:$A,ROW()))="","",TRIM(INDEX(connections!$A:$A,ROW())))</f>
      </c>
      <c r="X638" t="str">
        <f>IF($W638="","",TRIM(INDEX(connections!$B:$B,ROW())))</f>
      </c>
      <c r="Y638">
        <f>IF($W638="","",IFERROR(MATCH($W638,$A$2:$A$1500,0),""))</f>
      </c>
      <c r="Z638">
        <f>IF($X638="","",IFERROR(MATCH($X638,$A$2:$A$1500,0),""))</f>
      </c>
      <c r="AA638" t="str">
        <f>IF($Y638="","",INDEX($P$2:$P$1500,$Y638))</f>
      </c>
      <c r="AB638" t="str">
        <f>IF($Z638="","",INDEX($P$2:$P$1500,$Z638))</f>
      </c>
      <c r="AC638">
        <f>IF(AND($AA638="Yes",$AB638="Yes"),1,"")</f>
      </c>
      <c r="AD638">
        <f>IF(OR($Y638="",$Z638=""),"",IF(INDEX($C$2:$C$1500,$Y638)=INDEX($C$2:$C$1500,$Z638),0,1))</f>
      </c>
      <c r="AE638">
        <f>IF($AC638&lt;&gt;1,"",IF(AND(INDEX($AG$2:$AG$1500,$Y638)=1,INDEX($AG$2:$AG$1500,$Z638)=1),1,""))</f>
      </c>
      <c r="AG638">
        <f>IF($A638="","",COUNTIFS($W$2:$W$2500,$A638,$AB$2:$AB$2500,"Yes")+COUNTIFS($X$2:$X$2500,$A638,$AA$2:$AA$2500,"Yes"))</f>
      </c>
      <c r="AH638" t="str">
        <f>IF(OR($P638&lt;&gt;"Yes",N($AG638)=0),"",IF(AND($AG638=1,COUNTIFS($W$2:$W$2500,$A638,$AE$2:$AE$2500,1)+COUNTIFS($X$2:$X$2500,$A638,$AE$2:$AE$2500,1)&gt;0),"","Yes"))</f>
      </c>
      <c r="AI638">
        <f>IF($AH638="Yes",$AG638,"")</f>
      </c>
      <c r="AJ638">
        <f>IF($AI638="","",$AI638+ROW()/1000000)</f>
      </c>
      <c r="AK638">
        <f>IF(OR($A638="",$P638="Yes",N($AG638)=0),"",$AG638+ROW()/1000000)</f>
      </c>
      <c r="AL638" t="str">
        <f>IF($A638="","",INDEX(games!$J:$J,ROW())&amp;"")</f>
      </c>
    </row>
    <row r="639">
      <c r="A639" t="str">
        <f>IF(TRIM(INDEX(games!$A:$A,ROW()))="","",TRIM(INDEX(games!$A:$A,ROW())))</f>
      </c>
      <c r="B639">
        <f>IF(OR($A639="",INDEX(games!$B:$B,ROW())=""),"",INDEX(games!$B:$B,ROW()))</f>
      </c>
      <c r="C639" t="str">
        <f>IF(OR($A639="",INDEX(games!$C:$C,ROW())=""),"",INDEX(games!$C:$C,ROW()))</f>
      </c>
      <c r="D639">
        <f>IF($A639="","",COUNTIF($W$2:$W$2500,$A639)+COUNTIF($X$2:$X$2500,$A639))</f>
      </c>
      <c r="E639">
        <f>IF($A639="","",IFERROR(MATCH($C639,$R$2:$R$5,0),0))</f>
      </c>
      <c r="F639">
        <f>IF($A639="","",MOD(ROW(),34))</f>
      </c>
      <c r="G639">
        <f>IF($A639="",NA(),IF($C639="Action",$B639,NA()))</f>
      </c>
      <c r="H639">
        <f>IF($A639="",NA(),IF($C639="Action",1+$F639*0.023,NA()))</f>
      </c>
      <c r="I639">
        <f>IF($A639="",NA(),IF($C639="Strategy",$B639,NA()))</f>
      </c>
      <c r="J639">
        <f>IF($A639="",NA(),IF($C639="Strategy",2+$F639*0.023,NA()))</f>
      </c>
      <c r="K639">
        <f>IF($A639="",NA(),IF($C639="Deckbuilder",$B639,NA()))</f>
      </c>
      <c r="L639">
        <f>IF($A639="",NA(),IF($C639="Deckbuilder",3+$F639*0.023,NA()))</f>
      </c>
      <c r="M639">
        <f>IF($A639="",NA(),IF($C639="Traditional",$B639,NA()))</f>
      </c>
      <c r="N639">
        <f>IF($A639="",NA(),IF($C639="Traditional",4+$F639*0.023,NA()))</f>
      </c>
      <c r="O639">
        <f>IF($A639="","",$D639+ROW()/1000000)</f>
      </c>
      <c r="P639" t="str">
        <f>IF(OR($A639="",INDEX(games!$H:$H,ROW())=""),"",INDEX(games!$H:$H,ROW()))</f>
      </c>
      <c r="Q639">
        <f>IF(OR($A639="",$P639&lt;&gt;"Yes"),"",$D639+ROW()/1000000)</f>
      </c>
      <c r="T639">
        <f>IF($Y639="","",INDEX($B$2:$B$1500,$Y639))</f>
      </c>
      <c r="U639">
        <f>IF($Z639="","",INDEX($B$2:$B$1500,$Z639))</f>
      </c>
      <c r="V639">
        <f>IF(OR($T639="",$U639=""),"",$U639-$T639)</f>
      </c>
      <c r="W639" t="str">
        <f>IF(TRIM(INDEX(connections!$A:$A,ROW()))="","",TRIM(INDEX(connections!$A:$A,ROW())))</f>
      </c>
      <c r="X639" t="str">
        <f>IF($W639="","",TRIM(INDEX(connections!$B:$B,ROW())))</f>
      </c>
      <c r="Y639">
        <f>IF($W639="","",IFERROR(MATCH($W639,$A$2:$A$1500,0),""))</f>
      </c>
      <c r="Z639">
        <f>IF($X639="","",IFERROR(MATCH($X639,$A$2:$A$1500,0),""))</f>
      </c>
      <c r="AA639" t="str">
        <f>IF($Y639="","",INDEX($P$2:$P$1500,$Y639))</f>
      </c>
      <c r="AB639" t="str">
        <f>IF($Z639="","",INDEX($P$2:$P$1500,$Z639))</f>
      </c>
      <c r="AC639">
        <f>IF(AND($AA639="Yes",$AB639="Yes"),1,"")</f>
      </c>
      <c r="AD639">
        <f>IF(OR($Y639="",$Z639=""),"",IF(INDEX($C$2:$C$1500,$Y639)=INDEX($C$2:$C$1500,$Z639),0,1))</f>
      </c>
      <c r="AE639">
        <f>IF($AC639&lt;&gt;1,"",IF(AND(INDEX($AG$2:$AG$1500,$Y639)=1,INDEX($AG$2:$AG$1500,$Z639)=1),1,""))</f>
      </c>
      <c r="AG639">
        <f>IF($A639="","",COUNTIFS($W$2:$W$2500,$A639,$AB$2:$AB$2500,"Yes")+COUNTIFS($X$2:$X$2500,$A639,$AA$2:$AA$2500,"Yes"))</f>
      </c>
      <c r="AH639" t="str">
        <f>IF(OR($P639&lt;&gt;"Yes",N($AG639)=0),"",IF(AND($AG639=1,COUNTIFS($W$2:$W$2500,$A639,$AE$2:$AE$2500,1)+COUNTIFS($X$2:$X$2500,$A639,$AE$2:$AE$2500,1)&gt;0),"","Yes"))</f>
      </c>
      <c r="AI639">
        <f>IF($AH639="Yes",$AG639,"")</f>
      </c>
      <c r="AJ639">
        <f>IF($AI639="","",$AI639+ROW()/1000000)</f>
      </c>
      <c r="AK639">
        <f>IF(OR($A639="",$P639="Yes",N($AG639)=0),"",$AG639+ROW()/1000000)</f>
      </c>
      <c r="AL639" t="str">
        <f>IF($A639="","",INDEX(games!$J:$J,ROW())&amp;"")</f>
      </c>
    </row>
    <row r="640">
      <c r="A640" t="str">
        <f>IF(TRIM(INDEX(games!$A:$A,ROW()))="","",TRIM(INDEX(games!$A:$A,ROW())))</f>
      </c>
      <c r="B640">
        <f>IF(OR($A640="",INDEX(games!$B:$B,ROW())=""),"",INDEX(games!$B:$B,ROW()))</f>
      </c>
      <c r="C640" t="str">
        <f>IF(OR($A640="",INDEX(games!$C:$C,ROW())=""),"",INDEX(games!$C:$C,ROW()))</f>
      </c>
      <c r="D640">
        <f>IF($A640="","",COUNTIF($W$2:$W$2500,$A640)+COUNTIF($X$2:$X$2500,$A640))</f>
      </c>
      <c r="E640">
        <f>IF($A640="","",IFERROR(MATCH($C640,$R$2:$R$5,0),0))</f>
      </c>
      <c r="F640">
        <f>IF($A640="","",MOD(ROW(),34))</f>
      </c>
      <c r="G640">
        <f>IF($A640="",NA(),IF($C640="Action",$B640,NA()))</f>
      </c>
      <c r="H640">
        <f>IF($A640="",NA(),IF($C640="Action",1+$F640*0.023,NA()))</f>
      </c>
      <c r="I640">
        <f>IF($A640="",NA(),IF($C640="Strategy",$B640,NA()))</f>
      </c>
      <c r="J640">
        <f>IF($A640="",NA(),IF($C640="Strategy",2+$F640*0.023,NA()))</f>
      </c>
      <c r="K640">
        <f>IF($A640="",NA(),IF($C640="Deckbuilder",$B640,NA()))</f>
      </c>
      <c r="L640">
        <f>IF($A640="",NA(),IF($C640="Deckbuilder",3+$F640*0.023,NA()))</f>
      </c>
      <c r="M640">
        <f>IF($A640="",NA(),IF($C640="Traditional",$B640,NA()))</f>
      </c>
      <c r="N640">
        <f>IF($A640="",NA(),IF($C640="Traditional",4+$F640*0.023,NA()))</f>
      </c>
      <c r="O640">
        <f>IF($A640="","",$D640+ROW()/1000000)</f>
      </c>
      <c r="P640" t="str">
        <f>IF(OR($A640="",INDEX(games!$H:$H,ROW())=""),"",INDEX(games!$H:$H,ROW()))</f>
      </c>
      <c r="Q640">
        <f>IF(OR($A640="",$P640&lt;&gt;"Yes"),"",$D640+ROW()/1000000)</f>
      </c>
      <c r="T640">
        <f>IF($Y640="","",INDEX($B$2:$B$1500,$Y640))</f>
      </c>
      <c r="U640">
        <f>IF($Z640="","",INDEX($B$2:$B$1500,$Z640))</f>
      </c>
      <c r="V640">
        <f>IF(OR($T640="",$U640=""),"",$U640-$T640)</f>
      </c>
      <c r="W640" t="str">
        <f>IF(TRIM(INDEX(connections!$A:$A,ROW()))="","",TRIM(INDEX(connections!$A:$A,ROW())))</f>
      </c>
      <c r="X640" t="str">
        <f>IF($W640="","",TRIM(INDEX(connections!$B:$B,ROW())))</f>
      </c>
      <c r="Y640">
        <f>IF($W640="","",IFERROR(MATCH($W640,$A$2:$A$1500,0),""))</f>
      </c>
      <c r="Z640">
        <f>IF($X640="","",IFERROR(MATCH($X640,$A$2:$A$1500,0),""))</f>
      </c>
      <c r="AA640" t="str">
        <f>IF($Y640="","",INDEX($P$2:$P$1500,$Y640))</f>
      </c>
      <c r="AB640" t="str">
        <f>IF($Z640="","",INDEX($P$2:$P$1500,$Z640))</f>
      </c>
      <c r="AC640">
        <f>IF(AND($AA640="Yes",$AB640="Yes"),1,"")</f>
      </c>
      <c r="AD640">
        <f>IF(OR($Y640="",$Z640=""),"",IF(INDEX($C$2:$C$1500,$Y640)=INDEX($C$2:$C$1500,$Z640),0,1))</f>
      </c>
      <c r="AE640">
        <f>IF($AC640&lt;&gt;1,"",IF(AND(INDEX($AG$2:$AG$1500,$Y640)=1,INDEX($AG$2:$AG$1500,$Z640)=1),1,""))</f>
      </c>
      <c r="AG640">
        <f>IF($A640="","",COUNTIFS($W$2:$W$2500,$A640,$AB$2:$AB$2500,"Yes")+COUNTIFS($X$2:$X$2500,$A640,$AA$2:$AA$2500,"Yes"))</f>
      </c>
      <c r="AH640" t="str">
        <f>IF(OR($P640&lt;&gt;"Yes",N($AG640)=0),"",IF(AND($AG640=1,COUNTIFS($W$2:$W$2500,$A640,$AE$2:$AE$2500,1)+COUNTIFS($X$2:$X$2500,$A640,$AE$2:$AE$2500,1)&gt;0),"","Yes"))</f>
      </c>
      <c r="AI640">
        <f>IF($AH640="Yes",$AG640,"")</f>
      </c>
      <c r="AJ640">
        <f>IF($AI640="","",$AI640+ROW()/1000000)</f>
      </c>
      <c r="AK640">
        <f>IF(OR($A640="",$P640="Yes",N($AG640)=0),"",$AG640+ROW()/1000000)</f>
      </c>
      <c r="AL640" t="str">
        <f>IF($A640="","",INDEX(games!$J:$J,ROW())&amp;"")</f>
      </c>
    </row>
    <row r="641">
      <c r="A641" t="str">
        <f>IF(TRIM(INDEX(games!$A:$A,ROW()))="","",TRIM(INDEX(games!$A:$A,ROW())))</f>
      </c>
      <c r="B641">
        <f>IF(OR($A641="",INDEX(games!$B:$B,ROW())=""),"",INDEX(games!$B:$B,ROW()))</f>
      </c>
      <c r="C641" t="str">
        <f>IF(OR($A641="",INDEX(games!$C:$C,ROW())=""),"",INDEX(games!$C:$C,ROW()))</f>
      </c>
      <c r="D641">
        <f>IF($A641="","",COUNTIF($W$2:$W$2500,$A641)+COUNTIF($X$2:$X$2500,$A641))</f>
      </c>
      <c r="E641">
        <f>IF($A641="","",IFERROR(MATCH($C641,$R$2:$R$5,0),0))</f>
      </c>
      <c r="F641">
        <f>IF($A641="","",MOD(ROW(),34))</f>
      </c>
      <c r="G641">
        <f>IF($A641="",NA(),IF($C641="Action",$B641,NA()))</f>
      </c>
      <c r="H641">
        <f>IF($A641="",NA(),IF($C641="Action",1+$F641*0.023,NA()))</f>
      </c>
      <c r="I641">
        <f>IF($A641="",NA(),IF($C641="Strategy",$B641,NA()))</f>
      </c>
      <c r="J641">
        <f>IF($A641="",NA(),IF($C641="Strategy",2+$F641*0.023,NA()))</f>
      </c>
      <c r="K641">
        <f>IF($A641="",NA(),IF($C641="Deckbuilder",$B641,NA()))</f>
      </c>
      <c r="L641">
        <f>IF($A641="",NA(),IF($C641="Deckbuilder",3+$F641*0.023,NA()))</f>
      </c>
      <c r="M641">
        <f>IF($A641="",NA(),IF($C641="Traditional",$B641,NA()))</f>
      </c>
      <c r="N641">
        <f>IF($A641="",NA(),IF($C641="Traditional",4+$F641*0.023,NA()))</f>
      </c>
      <c r="O641">
        <f>IF($A641="","",$D641+ROW()/1000000)</f>
      </c>
      <c r="P641" t="str">
        <f>IF(OR($A641="",INDEX(games!$H:$H,ROW())=""),"",INDEX(games!$H:$H,ROW()))</f>
      </c>
      <c r="Q641">
        <f>IF(OR($A641="",$P641&lt;&gt;"Yes"),"",$D641+ROW()/1000000)</f>
      </c>
      <c r="T641">
        <f>IF($Y641="","",INDEX($B$2:$B$1500,$Y641))</f>
      </c>
      <c r="U641">
        <f>IF($Z641="","",INDEX($B$2:$B$1500,$Z641))</f>
      </c>
      <c r="V641">
        <f>IF(OR($T641="",$U641=""),"",$U641-$T641)</f>
      </c>
      <c r="W641" t="str">
        <f>IF(TRIM(INDEX(connections!$A:$A,ROW()))="","",TRIM(INDEX(connections!$A:$A,ROW())))</f>
      </c>
      <c r="X641" t="str">
        <f>IF($W641="","",TRIM(INDEX(connections!$B:$B,ROW())))</f>
      </c>
      <c r="Y641">
        <f>IF($W641="","",IFERROR(MATCH($W641,$A$2:$A$1500,0),""))</f>
      </c>
      <c r="Z641">
        <f>IF($X641="","",IFERROR(MATCH($X641,$A$2:$A$1500,0),""))</f>
      </c>
      <c r="AA641" t="str">
        <f>IF($Y641="","",INDEX($P$2:$P$1500,$Y641))</f>
      </c>
      <c r="AB641" t="str">
        <f>IF($Z641="","",INDEX($P$2:$P$1500,$Z641))</f>
      </c>
      <c r="AC641">
        <f>IF(AND($AA641="Yes",$AB641="Yes"),1,"")</f>
      </c>
      <c r="AD641">
        <f>IF(OR($Y641="",$Z641=""),"",IF(INDEX($C$2:$C$1500,$Y641)=INDEX($C$2:$C$1500,$Z641),0,1))</f>
      </c>
      <c r="AE641">
        <f>IF($AC641&lt;&gt;1,"",IF(AND(INDEX($AG$2:$AG$1500,$Y641)=1,INDEX($AG$2:$AG$1500,$Z641)=1),1,""))</f>
      </c>
      <c r="AG641">
        <f>IF($A641="","",COUNTIFS($W$2:$W$2500,$A641,$AB$2:$AB$2500,"Yes")+COUNTIFS($X$2:$X$2500,$A641,$AA$2:$AA$2500,"Yes"))</f>
      </c>
      <c r="AH641" t="str">
        <f>IF(OR($P641&lt;&gt;"Yes",N($AG641)=0),"",IF(AND($AG641=1,COUNTIFS($W$2:$W$2500,$A641,$AE$2:$AE$2500,1)+COUNTIFS($X$2:$X$2500,$A641,$AE$2:$AE$2500,1)&gt;0),"","Yes"))</f>
      </c>
      <c r="AI641">
        <f>IF($AH641="Yes",$AG641,"")</f>
      </c>
      <c r="AJ641">
        <f>IF($AI641="","",$AI641+ROW()/1000000)</f>
      </c>
      <c r="AK641">
        <f>IF(OR($A641="",$P641="Yes",N($AG641)=0),"",$AG641+ROW()/1000000)</f>
      </c>
      <c r="AL641" t="str">
        <f>IF($A641="","",INDEX(games!$J:$J,ROW())&amp;"")</f>
      </c>
    </row>
    <row r="642">
      <c r="A642" t="str">
        <f>IF(TRIM(INDEX(games!$A:$A,ROW()))="","",TRIM(INDEX(games!$A:$A,ROW())))</f>
      </c>
      <c r="B642">
        <f>IF(OR($A642="",INDEX(games!$B:$B,ROW())=""),"",INDEX(games!$B:$B,ROW()))</f>
      </c>
      <c r="C642" t="str">
        <f>IF(OR($A642="",INDEX(games!$C:$C,ROW())=""),"",INDEX(games!$C:$C,ROW()))</f>
      </c>
      <c r="D642">
        <f>IF($A642="","",COUNTIF($W$2:$W$2500,$A642)+COUNTIF($X$2:$X$2500,$A642))</f>
      </c>
      <c r="E642">
        <f>IF($A642="","",IFERROR(MATCH($C642,$R$2:$R$5,0),0))</f>
      </c>
      <c r="F642">
        <f>IF($A642="","",MOD(ROW(),34))</f>
      </c>
      <c r="G642">
        <f>IF($A642="",NA(),IF($C642="Action",$B642,NA()))</f>
      </c>
      <c r="H642">
        <f>IF($A642="",NA(),IF($C642="Action",1+$F642*0.023,NA()))</f>
      </c>
      <c r="I642">
        <f>IF($A642="",NA(),IF($C642="Strategy",$B642,NA()))</f>
      </c>
      <c r="J642">
        <f>IF($A642="",NA(),IF($C642="Strategy",2+$F642*0.023,NA()))</f>
      </c>
      <c r="K642">
        <f>IF($A642="",NA(),IF($C642="Deckbuilder",$B642,NA()))</f>
      </c>
      <c r="L642">
        <f>IF($A642="",NA(),IF($C642="Deckbuilder",3+$F642*0.023,NA()))</f>
      </c>
      <c r="M642">
        <f>IF($A642="",NA(),IF($C642="Traditional",$B642,NA()))</f>
      </c>
      <c r="N642">
        <f>IF($A642="",NA(),IF($C642="Traditional",4+$F642*0.023,NA()))</f>
      </c>
      <c r="O642">
        <f>IF($A642="","",$D642+ROW()/1000000)</f>
      </c>
      <c r="P642" t="str">
        <f>IF(OR($A642="",INDEX(games!$H:$H,ROW())=""),"",INDEX(games!$H:$H,ROW()))</f>
      </c>
      <c r="Q642">
        <f>IF(OR($A642="",$P642&lt;&gt;"Yes"),"",$D642+ROW()/1000000)</f>
      </c>
      <c r="T642">
        <f>IF($Y642="","",INDEX($B$2:$B$1500,$Y642))</f>
      </c>
      <c r="U642">
        <f>IF($Z642="","",INDEX($B$2:$B$1500,$Z642))</f>
      </c>
      <c r="V642">
        <f>IF(OR($T642="",$U642=""),"",$U642-$T642)</f>
      </c>
      <c r="W642" t="str">
        <f>IF(TRIM(INDEX(connections!$A:$A,ROW()))="","",TRIM(INDEX(connections!$A:$A,ROW())))</f>
      </c>
      <c r="X642" t="str">
        <f>IF($W642="","",TRIM(INDEX(connections!$B:$B,ROW())))</f>
      </c>
      <c r="Y642">
        <f>IF($W642="","",IFERROR(MATCH($W642,$A$2:$A$1500,0),""))</f>
      </c>
      <c r="Z642">
        <f>IF($X642="","",IFERROR(MATCH($X642,$A$2:$A$1500,0),""))</f>
      </c>
      <c r="AA642" t="str">
        <f>IF($Y642="","",INDEX($P$2:$P$1500,$Y642))</f>
      </c>
      <c r="AB642" t="str">
        <f>IF($Z642="","",INDEX($P$2:$P$1500,$Z642))</f>
      </c>
      <c r="AC642">
        <f>IF(AND($AA642="Yes",$AB642="Yes"),1,"")</f>
      </c>
      <c r="AD642">
        <f>IF(OR($Y642="",$Z642=""),"",IF(INDEX($C$2:$C$1500,$Y642)=INDEX($C$2:$C$1500,$Z642),0,1))</f>
      </c>
      <c r="AE642">
        <f>IF($AC642&lt;&gt;1,"",IF(AND(INDEX($AG$2:$AG$1500,$Y642)=1,INDEX($AG$2:$AG$1500,$Z642)=1),1,""))</f>
      </c>
      <c r="AG642">
        <f>IF($A642="","",COUNTIFS($W$2:$W$2500,$A642,$AB$2:$AB$2500,"Yes")+COUNTIFS($X$2:$X$2500,$A642,$AA$2:$AA$2500,"Yes"))</f>
      </c>
      <c r="AH642" t="str">
        <f>IF(OR($P642&lt;&gt;"Yes",N($AG642)=0),"",IF(AND($AG642=1,COUNTIFS($W$2:$W$2500,$A642,$AE$2:$AE$2500,1)+COUNTIFS($X$2:$X$2500,$A642,$AE$2:$AE$2500,1)&gt;0),"","Yes"))</f>
      </c>
      <c r="AI642">
        <f>IF($AH642="Yes",$AG642,"")</f>
      </c>
      <c r="AJ642">
        <f>IF($AI642="","",$AI642+ROW()/1000000)</f>
      </c>
      <c r="AK642">
        <f>IF(OR($A642="",$P642="Yes",N($AG642)=0),"",$AG642+ROW()/1000000)</f>
      </c>
      <c r="AL642" t="str">
        <f>IF($A642="","",INDEX(games!$J:$J,ROW())&amp;"")</f>
      </c>
    </row>
    <row r="643">
      <c r="A643" t="str">
        <f>IF(TRIM(INDEX(games!$A:$A,ROW()))="","",TRIM(INDEX(games!$A:$A,ROW())))</f>
      </c>
      <c r="B643">
        <f>IF(OR($A643="",INDEX(games!$B:$B,ROW())=""),"",INDEX(games!$B:$B,ROW()))</f>
      </c>
      <c r="C643" t="str">
        <f>IF(OR($A643="",INDEX(games!$C:$C,ROW())=""),"",INDEX(games!$C:$C,ROW()))</f>
      </c>
      <c r="D643">
        <f>IF($A643="","",COUNTIF($W$2:$W$2500,$A643)+COUNTIF($X$2:$X$2500,$A643))</f>
      </c>
      <c r="E643">
        <f>IF($A643="","",IFERROR(MATCH($C643,$R$2:$R$5,0),0))</f>
      </c>
      <c r="F643">
        <f>IF($A643="","",MOD(ROW(),34))</f>
      </c>
      <c r="G643">
        <f>IF($A643="",NA(),IF($C643="Action",$B643,NA()))</f>
      </c>
      <c r="H643">
        <f>IF($A643="",NA(),IF($C643="Action",1+$F643*0.023,NA()))</f>
      </c>
      <c r="I643">
        <f>IF($A643="",NA(),IF($C643="Strategy",$B643,NA()))</f>
      </c>
      <c r="J643">
        <f>IF($A643="",NA(),IF($C643="Strategy",2+$F643*0.023,NA()))</f>
      </c>
      <c r="K643">
        <f>IF($A643="",NA(),IF($C643="Deckbuilder",$B643,NA()))</f>
      </c>
      <c r="L643">
        <f>IF($A643="",NA(),IF($C643="Deckbuilder",3+$F643*0.023,NA()))</f>
      </c>
      <c r="M643">
        <f>IF($A643="",NA(),IF($C643="Traditional",$B643,NA()))</f>
      </c>
      <c r="N643">
        <f>IF($A643="",NA(),IF($C643="Traditional",4+$F643*0.023,NA()))</f>
      </c>
      <c r="O643">
        <f>IF($A643="","",$D643+ROW()/1000000)</f>
      </c>
      <c r="P643" t="str">
        <f>IF(OR($A643="",INDEX(games!$H:$H,ROW())=""),"",INDEX(games!$H:$H,ROW()))</f>
      </c>
      <c r="Q643">
        <f>IF(OR($A643="",$P643&lt;&gt;"Yes"),"",$D643+ROW()/1000000)</f>
      </c>
      <c r="T643">
        <f>IF($Y643="","",INDEX($B$2:$B$1500,$Y643))</f>
      </c>
      <c r="U643">
        <f>IF($Z643="","",INDEX($B$2:$B$1500,$Z643))</f>
      </c>
      <c r="V643">
        <f>IF(OR($T643="",$U643=""),"",$U643-$T643)</f>
      </c>
      <c r="W643" t="str">
        <f>IF(TRIM(INDEX(connections!$A:$A,ROW()))="","",TRIM(INDEX(connections!$A:$A,ROW())))</f>
      </c>
      <c r="X643" t="str">
        <f>IF($W643="","",TRIM(INDEX(connections!$B:$B,ROW())))</f>
      </c>
      <c r="Y643">
        <f>IF($W643="","",IFERROR(MATCH($W643,$A$2:$A$1500,0),""))</f>
      </c>
      <c r="Z643">
        <f>IF($X643="","",IFERROR(MATCH($X643,$A$2:$A$1500,0),""))</f>
      </c>
      <c r="AA643" t="str">
        <f>IF($Y643="","",INDEX($P$2:$P$1500,$Y643))</f>
      </c>
      <c r="AB643" t="str">
        <f>IF($Z643="","",INDEX($P$2:$P$1500,$Z643))</f>
      </c>
      <c r="AC643">
        <f>IF(AND($AA643="Yes",$AB643="Yes"),1,"")</f>
      </c>
      <c r="AD643">
        <f>IF(OR($Y643="",$Z643=""),"",IF(INDEX($C$2:$C$1500,$Y643)=INDEX($C$2:$C$1500,$Z643),0,1))</f>
      </c>
      <c r="AE643">
        <f>IF($AC643&lt;&gt;1,"",IF(AND(INDEX($AG$2:$AG$1500,$Y643)=1,INDEX($AG$2:$AG$1500,$Z643)=1),1,""))</f>
      </c>
      <c r="AG643">
        <f>IF($A643="","",COUNTIFS($W$2:$W$2500,$A643,$AB$2:$AB$2500,"Yes")+COUNTIFS($X$2:$X$2500,$A643,$AA$2:$AA$2500,"Yes"))</f>
      </c>
      <c r="AH643" t="str">
        <f>IF(OR($P643&lt;&gt;"Yes",N($AG643)=0),"",IF(AND($AG643=1,COUNTIFS($W$2:$W$2500,$A643,$AE$2:$AE$2500,1)+COUNTIFS($X$2:$X$2500,$A643,$AE$2:$AE$2500,1)&gt;0),"","Yes"))</f>
      </c>
      <c r="AI643">
        <f>IF($AH643="Yes",$AG643,"")</f>
      </c>
      <c r="AJ643">
        <f>IF($AI643="","",$AI643+ROW()/1000000)</f>
      </c>
      <c r="AK643">
        <f>IF(OR($A643="",$P643="Yes",N($AG643)=0),"",$AG643+ROW()/1000000)</f>
      </c>
      <c r="AL643" t="str">
        <f>IF($A643="","",INDEX(games!$J:$J,ROW())&amp;"")</f>
      </c>
    </row>
    <row r="644">
      <c r="A644" t="str">
        <f>IF(TRIM(INDEX(games!$A:$A,ROW()))="","",TRIM(INDEX(games!$A:$A,ROW())))</f>
      </c>
      <c r="B644">
        <f>IF(OR($A644="",INDEX(games!$B:$B,ROW())=""),"",INDEX(games!$B:$B,ROW()))</f>
      </c>
      <c r="C644" t="str">
        <f>IF(OR($A644="",INDEX(games!$C:$C,ROW())=""),"",INDEX(games!$C:$C,ROW()))</f>
      </c>
      <c r="D644">
        <f>IF($A644="","",COUNTIF($W$2:$W$2500,$A644)+COUNTIF($X$2:$X$2500,$A644))</f>
      </c>
      <c r="E644">
        <f>IF($A644="","",IFERROR(MATCH($C644,$R$2:$R$5,0),0))</f>
      </c>
      <c r="F644">
        <f>IF($A644="","",MOD(ROW(),34))</f>
      </c>
      <c r="G644">
        <f>IF($A644="",NA(),IF($C644="Action",$B644,NA()))</f>
      </c>
      <c r="H644">
        <f>IF($A644="",NA(),IF($C644="Action",1+$F644*0.023,NA()))</f>
      </c>
      <c r="I644">
        <f>IF($A644="",NA(),IF($C644="Strategy",$B644,NA()))</f>
      </c>
      <c r="J644">
        <f>IF($A644="",NA(),IF($C644="Strategy",2+$F644*0.023,NA()))</f>
      </c>
      <c r="K644">
        <f>IF($A644="",NA(),IF($C644="Deckbuilder",$B644,NA()))</f>
      </c>
      <c r="L644">
        <f>IF($A644="",NA(),IF($C644="Deckbuilder",3+$F644*0.023,NA()))</f>
      </c>
      <c r="M644">
        <f>IF($A644="",NA(),IF($C644="Traditional",$B644,NA()))</f>
      </c>
      <c r="N644">
        <f>IF($A644="",NA(),IF($C644="Traditional",4+$F644*0.023,NA()))</f>
      </c>
      <c r="O644">
        <f>IF($A644="","",$D644+ROW()/1000000)</f>
      </c>
      <c r="P644" t="str">
        <f>IF(OR($A644="",INDEX(games!$H:$H,ROW())=""),"",INDEX(games!$H:$H,ROW()))</f>
      </c>
      <c r="Q644">
        <f>IF(OR($A644="",$P644&lt;&gt;"Yes"),"",$D644+ROW()/1000000)</f>
      </c>
      <c r="T644">
        <f>IF($Y644="","",INDEX($B$2:$B$1500,$Y644))</f>
      </c>
      <c r="U644">
        <f>IF($Z644="","",INDEX($B$2:$B$1500,$Z644))</f>
      </c>
      <c r="V644">
        <f>IF(OR($T644="",$U644=""),"",$U644-$T644)</f>
      </c>
      <c r="W644" t="str">
        <f>IF(TRIM(INDEX(connections!$A:$A,ROW()))="","",TRIM(INDEX(connections!$A:$A,ROW())))</f>
      </c>
      <c r="X644" t="str">
        <f>IF($W644="","",TRIM(INDEX(connections!$B:$B,ROW())))</f>
      </c>
      <c r="Y644">
        <f>IF($W644="","",IFERROR(MATCH($W644,$A$2:$A$1500,0),""))</f>
      </c>
      <c r="Z644">
        <f>IF($X644="","",IFERROR(MATCH($X644,$A$2:$A$1500,0),""))</f>
      </c>
      <c r="AA644" t="str">
        <f>IF($Y644="","",INDEX($P$2:$P$1500,$Y644))</f>
      </c>
      <c r="AB644" t="str">
        <f>IF($Z644="","",INDEX($P$2:$P$1500,$Z644))</f>
      </c>
      <c r="AC644">
        <f>IF(AND($AA644="Yes",$AB644="Yes"),1,"")</f>
      </c>
      <c r="AD644">
        <f>IF(OR($Y644="",$Z644=""),"",IF(INDEX($C$2:$C$1500,$Y644)=INDEX($C$2:$C$1500,$Z644),0,1))</f>
      </c>
      <c r="AE644">
        <f>IF($AC644&lt;&gt;1,"",IF(AND(INDEX($AG$2:$AG$1500,$Y644)=1,INDEX($AG$2:$AG$1500,$Z644)=1),1,""))</f>
      </c>
      <c r="AG644">
        <f>IF($A644="","",COUNTIFS($W$2:$W$2500,$A644,$AB$2:$AB$2500,"Yes")+COUNTIFS($X$2:$X$2500,$A644,$AA$2:$AA$2500,"Yes"))</f>
      </c>
      <c r="AH644" t="str">
        <f>IF(OR($P644&lt;&gt;"Yes",N($AG644)=0),"",IF(AND($AG644=1,COUNTIFS($W$2:$W$2500,$A644,$AE$2:$AE$2500,1)+COUNTIFS($X$2:$X$2500,$A644,$AE$2:$AE$2500,1)&gt;0),"","Yes"))</f>
      </c>
      <c r="AI644">
        <f>IF($AH644="Yes",$AG644,"")</f>
      </c>
      <c r="AJ644">
        <f>IF($AI644="","",$AI644+ROW()/1000000)</f>
      </c>
      <c r="AK644">
        <f>IF(OR($A644="",$P644="Yes",N($AG644)=0),"",$AG644+ROW()/1000000)</f>
      </c>
      <c r="AL644" t="str">
        <f>IF($A644="","",INDEX(games!$J:$J,ROW())&amp;"")</f>
      </c>
    </row>
    <row r="645">
      <c r="A645" t="str">
        <f>IF(TRIM(INDEX(games!$A:$A,ROW()))="","",TRIM(INDEX(games!$A:$A,ROW())))</f>
      </c>
      <c r="B645">
        <f>IF(OR($A645="",INDEX(games!$B:$B,ROW())=""),"",INDEX(games!$B:$B,ROW()))</f>
      </c>
      <c r="C645" t="str">
        <f>IF(OR($A645="",INDEX(games!$C:$C,ROW())=""),"",INDEX(games!$C:$C,ROW()))</f>
      </c>
      <c r="D645">
        <f>IF($A645="","",COUNTIF($W$2:$W$2500,$A645)+COUNTIF($X$2:$X$2500,$A645))</f>
      </c>
      <c r="E645">
        <f>IF($A645="","",IFERROR(MATCH($C645,$R$2:$R$5,0),0))</f>
      </c>
      <c r="F645">
        <f>IF($A645="","",MOD(ROW(),34))</f>
      </c>
      <c r="G645">
        <f>IF($A645="",NA(),IF($C645="Action",$B645,NA()))</f>
      </c>
      <c r="H645">
        <f>IF($A645="",NA(),IF($C645="Action",1+$F645*0.023,NA()))</f>
      </c>
      <c r="I645">
        <f>IF($A645="",NA(),IF($C645="Strategy",$B645,NA()))</f>
      </c>
      <c r="J645">
        <f>IF($A645="",NA(),IF($C645="Strategy",2+$F645*0.023,NA()))</f>
      </c>
      <c r="K645">
        <f>IF($A645="",NA(),IF($C645="Deckbuilder",$B645,NA()))</f>
      </c>
      <c r="L645">
        <f>IF($A645="",NA(),IF($C645="Deckbuilder",3+$F645*0.023,NA()))</f>
      </c>
      <c r="M645">
        <f>IF($A645="",NA(),IF($C645="Traditional",$B645,NA()))</f>
      </c>
      <c r="N645">
        <f>IF($A645="",NA(),IF($C645="Traditional",4+$F645*0.023,NA()))</f>
      </c>
      <c r="O645">
        <f>IF($A645="","",$D645+ROW()/1000000)</f>
      </c>
      <c r="P645" t="str">
        <f>IF(OR($A645="",INDEX(games!$H:$H,ROW())=""),"",INDEX(games!$H:$H,ROW()))</f>
      </c>
      <c r="Q645">
        <f>IF(OR($A645="",$P645&lt;&gt;"Yes"),"",$D645+ROW()/1000000)</f>
      </c>
      <c r="T645">
        <f>IF($Y645="","",INDEX($B$2:$B$1500,$Y645))</f>
      </c>
      <c r="U645">
        <f>IF($Z645="","",INDEX($B$2:$B$1500,$Z645))</f>
      </c>
      <c r="V645">
        <f>IF(OR($T645="",$U645=""),"",$U645-$T645)</f>
      </c>
      <c r="W645" t="str">
        <f>IF(TRIM(INDEX(connections!$A:$A,ROW()))="","",TRIM(INDEX(connections!$A:$A,ROW())))</f>
      </c>
      <c r="X645" t="str">
        <f>IF($W645="","",TRIM(INDEX(connections!$B:$B,ROW())))</f>
      </c>
      <c r="Y645">
        <f>IF($W645="","",IFERROR(MATCH($W645,$A$2:$A$1500,0),""))</f>
      </c>
      <c r="Z645">
        <f>IF($X645="","",IFERROR(MATCH($X645,$A$2:$A$1500,0),""))</f>
      </c>
      <c r="AA645" t="str">
        <f>IF($Y645="","",INDEX($P$2:$P$1500,$Y645))</f>
      </c>
      <c r="AB645" t="str">
        <f>IF($Z645="","",INDEX($P$2:$P$1500,$Z645))</f>
      </c>
      <c r="AC645">
        <f>IF(AND($AA645="Yes",$AB645="Yes"),1,"")</f>
      </c>
      <c r="AD645">
        <f>IF(OR($Y645="",$Z645=""),"",IF(INDEX($C$2:$C$1500,$Y645)=INDEX($C$2:$C$1500,$Z645),0,1))</f>
      </c>
      <c r="AE645">
        <f>IF($AC645&lt;&gt;1,"",IF(AND(INDEX($AG$2:$AG$1500,$Y645)=1,INDEX($AG$2:$AG$1500,$Z645)=1),1,""))</f>
      </c>
      <c r="AG645">
        <f>IF($A645="","",COUNTIFS($W$2:$W$2500,$A645,$AB$2:$AB$2500,"Yes")+COUNTIFS($X$2:$X$2500,$A645,$AA$2:$AA$2500,"Yes"))</f>
      </c>
      <c r="AH645" t="str">
        <f>IF(OR($P645&lt;&gt;"Yes",N($AG645)=0),"",IF(AND($AG645=1,COUNTIFS($W$2:$W$2500,$A645,$AE$2:$AE$2500,1)+COUNTIFS($X$2:$X$2500,$A645,$AE$2:$AE$2500,1)&gt;0),"","Yes"))</f>
      </c>
      <c r="AI645">
        <f>IF($AH645="Yes",$AG645,"")</f>
      </c>
      <c r="AJ645">
        <f>IF($AI645="","",$AI645+ROW()/1000000)</f>
      </c>
      <c r="AK645">
        <f>IF(OR($A645="",$P645="Yes",N($AG645)=0),"",$AG645+ROW()/1000000)</f>
      </c>
      <c r="AL645" t="str">
        <f>IF($A645="","",INDEX(games!$J:$J,ROW())&amp;"")</f>
      </c>
    </row>
    <row r="646">
      <c r="A646" t="str">
        <f>IF(TRIM(INDEX(games!$A:$A,ROW()))="","",TRIM(INDEX(games!$A:$A,ROW())))</f>
      </c>
      <c r="B646">
        <f>IF(OR($A646="",INDEX(games!$B:$B,ROW())=""),"",INDEX(games!$B:$B,ROW()))</f>
      </c>
      <c r="C646" t="str">
        <f>IF(OR($A646="",INDEX(games!$C:$C,ROW())=""),"",INDEX(games!$C:$C,ROW()))</f>
      </c>
      <c r="D646">
        <f>IF($A646="","",COUNTIF($W$2:$W$2500,$A646)+COUNTIF($X$2:$X$2500,$A646))</f>
      </c>
      <c r="E646">
        <f>IF($A646="","",IFERROR(MATCH($C646,$R$2:$R$5,0),0))</f>
      </c>
      <c r="F646">
        <f>IF($A646="","",MOD(ROW(),34))</f>
      </c>
      <c r="G646">
        <f>IF($A646="",NA(),IF($C646="Action",$B646,NA()))</f>
      </c>
      <c r="H646">
        <f>IF($A646="",NA(),IF($C646="Action",1+$F646*0.023,NA()))</f>
      </c>
      <c r="I646">
        <f>IF($A646="",NA(),IF($C646="Strategy",$B646,NA()))</f>
      </c>
      <c r="J646">
        <f>IF($A646="",NA(),IF($C646="Strategy",2+$F646*0.023,NA()))</f>
      </c>
      <c r="K646">
        <f>IF($A646="",NA(),IF($C646="Deckbuilder",$B646,NA()))</f>
      </c>
      <c r="L646">
        <f>IF($A646="",NA(),IF($C646="Deckbuilder",3+$F646*0.023,NA()))</f>
      </c>
      <c r="M646">
        <f>IF($A646="",NA(),IF($C646="Traditional",$B646,NA()))</f>
      </c>
      <c r="N646">
        <f>IF($A646="",NA(),IF($C646="Traditional",4+$F646*0.023,NA()))</f>
      </c>
      <c r="O646">
        <f>IF($A646="","",$D646+ROW()/1000000)</f>
      </c>
      <c r="P646" t="str">
        <f>IF(OR($A646="",INDEX(games!$H:$H,ROW())=""),"",INDEX(games!$H:$H,ROW()))</f>
      </c>
      <c r="Q646">
        <f>IF(OR($A646="",$P646&lt;&gt;"Yes"),"",$D646+ROW()/1000000)</f>
      </c>
      <c r="T646">
        <f>IF($Y646="","",INDEX($B$2:$B$1500,$Y646))</f>
      </c>
      <c r="U646">
        <f>IF($Z646="","",INDEX($B$2:$B$1500,$Z646))</f>
      </c>
      <c r="V646">
        <f>IF(OR($T646="",$U646=""),"",$U646-$T646)</f>
      </c>
      <c r="W646" t="str">
        <f>IF(TRIM(INDEX(connections!$A:$A,ROW()))="","",TRIM(INDEX(connections!$A:$A,ROW())))</f>
      </c>
      <c r="X646" t="str">
        <f>IF($W646="","",TRIM(INDEX(connections!$B:$B,ROW())))</f>
      </c>
      <c r="Y646">
        <f>IF($W646="","",IFERROR(MATCH($W646,$A$2:$A$1500,0),""))</f>
      </c>
      <c r="Z646">
        <f>IF($X646="","",IFERROR(MATCH($X646,$A$2:$A$1500,0),""))</f>
      </c>
      <c r="AA646" t="str">
        <f>IF($Y646="","",INDEX($P$2:$P$1500,$Y646))</f>
      </c>
      <c r="AB646" t="str">
        <f>IF($Z646="","",INDEX($P$2:$P$1500,$Z646))</f>
      </c>
      <c r="AC646">
        <f>IF(AND($AA646="Yes",$AB646="Yes"),1,"")</f>
      </c>
      <c r="AD646">
        <f>IF(OR($Y646="",$Z646=""),"",IF(INDEX($C$2:$C$1500,$Y646)=INDEX($C$2:$C$1500,$Z646),0,1))</f>
      </c>
      <c r="AE646">
        <f>IF($AC646&lt;&gt;1,"",IF(AND(INDEX($AG$2:$AG$1500,$Y646)=1,INDEX($AG$2:$AG$1500,$Z646)=1),1,""))</f>
      </c>
      <c r="AG646">
        <f>IF($A646="","",COUNTIFS($W$2:$W$2500,$A646,$AB$2:$AB$2500,"Yes")+COUNTIFS($X$2:$X$2500,$A646,$AA$2:$AA$2500,"Yes"))</f>
      </c>
      <c r="AH646" t="str">
        <f>IF(OR($P646&lt;&gt;"Yes",N($AG646)=0),"",IF(AND($AG646=1,COUNTIFS($W$2:$W$2500,$A646,$AE$2:$AE$2500,1)+COUNTIFS($X$2:$X$2500,$A646,$AE$2:$AE$2500,1)&gt;0),"","Yes"))</f>
      </c>
      <c r="AI646">
        <f>IF($AH646="Yes",$AG646,"")</f>
      </c>
      <c r="AJ646">
        <f>IF($AI646="","",$AI646+ROW()/1000000)</f>
      </c>
      <c r="AK646">
        <f>IF(OR($A646="",$P646="Yes",N($AG646)=0),"",$AG646+ROW()/1000000)</f>
      </c>
      <c r="AL646" t="str">
        <f>IF($A646="","",INDEX(games!$J:$J,ROW())&amp;"")</f>
      </c>
    </row>
    <row r="647">
      <c r="A647" t="str">
        <f>IF(TRIM(INDEX(games!$A:$A,ROW()))="","",TRIM(INDEX(games!$A:$A,ROW())))</f>
      </c>
      <c r="B647">
        <f>IF(OR($A647="",INDEX(games!$B:$B,ROW())=""),"",INDEX(games!$B:$B,ROW()))</f>
      </c>
      <c r="C647" t="str">
        <f>IF(OR($A647="",INDEX(games!$C:$C,ROW())=""),"",INDEX(games!$C:$C,ROW()))</f>
      </c>
      <c r="D647">
        <f>IF($A647="","",COUNTIF($W$2:$W$2500,$A647)+COUNTIF($X$2:$X$2500,$A647))</f>
      </c>
      <c r="E647">
        <f>IF($A647="","",IFERROR(MATCH($C647,$R$2:$R$5,0),0))</f>
      </c>
      <c r="F647">
        <f>IF($A647="","",MOD(ROW(),34))</f>
      </c>
      <c r="G647">
        <f>IF($A647="",NA(),IF($C647="Action",$B647,NA()))</f>
      </c>
      <c r="H647">
        <f>IF($A647="",NA(),IF($C647="Action",1+$F647*0.023,NA()))</f>
      </c>
      <c r="I647">
        <f>IF($A647="",NA(),IF($C647="Strategy",$B647,NA()))</f>
      </c>
      <c r="J647">
        <f>IF($A647="",NA(),IF($C647="Strategy",2+$F647*0.023,NA()))</f>
      </c>
      <c r="K647">
        <f>IF($A647="",NA(),IF($C647="Deckbuilder",$B647,NA()))</f>
      </c>
      <c r="L647">
        <f>IF($A647="",NA(),IF($C647="Deckbuilder",3+$F647*0.023,NA()))</f>
      </c>
      <c r="M647">
        <f>IF($A647="",NA(),IF($C647="Traditional",$B647,NA()))</f>
      </c>
      <c r="N647">
        <f>IF($A647="",NA(),IF($C647="Traditional",4+$F647*0.023,NA()))</f>
      </c>
      <c r="O647">
        <f>IF($A647="","",$D647+ROW()/1000000)</f>
      </c>
      <c r="P647" t="str">
        <f>IF(OR($A647="",INDEX(games!$H:$H,ROW())=""),"",INDEX(games!$H:$H,ROW()))</f>
      </c>
      <c r="Q647">
        <f>IF(OR($A647="",$P647&lt;&gt;"Yes"),"",$D647+ROW()/1000000)</f>
      </c>
      <c r="T647">
        <f>IF($Y647="","",INDEX($B$2:$B$1500,$Y647))</f>
      </c>
      <c r="U647">
        <f>IF($Z647="","",INDEX($B$2:$B$1500,$Z647))</f>
      </c>
      <c r="V647">
        <f>IF(OR($T647="",$U647=""),"",$U647-$T647)</f>
      </c>
      <c r="W647" t="str">
        <f>IF(TRIM(INDEX(connections!$A:$A,ROW()))="","",TRIM(INDEX(connections!$A:$A,ROW())))</f>
      </c>
      <c r="X647" t="str">
        <f>IF($W647="","",TRIM(INDEX(connections!$B:$B,ROW())))</f>
      </c>
      <c r="Y647">
        <f>IF($W647="","",IFERROR(MATCH($W647,$A$2:$A$1500,0),""))</f>
      </c>
      <c r="Z647">
        <f>IF($X647="","",IFERROR(MATCH($X647,$A$2:$A$1500,0),""))</f>
      </c>
      <c r="AA647" t="str">
        <f>IF($Y647="","",INDEX($P$2:$P$1500,$Y647))</f>
      </c>
      <c r="AB647" t="str">
        <f>IF($Z647="","",INDEX($P$2:$P$1500,$Z647))</f>
      </c>
      <c r="AC647">
        <f>IF(AND($AA647="Yes",$AB647="Yes"),1,"")</f>
      </c>
      <c r="AD647">
        <f>IF(OR($Y647="",$Z647=""),"",IF(INDEX($C$2:$C$1500,$Y647)=INDEX($C$2:$C$1500,$Z647),0,1))</f>
      </c>
      <c r="AE647">
        <f>IF($AC647&lt;&gt;1,"",IF(AND(INDEX($AG$2:$AG$1500,$Y647)=1,INDEX($AG$2:$AG$1500,$Z647)=1),1,""))</f>
      </c>
      <c r="AG647">
        <f>IF($A647="","",COUNTIFS($W$2:$W$2500,$A647,$AB$2:$AB$2500,"Yes")+COUNTIFS($X$2:$X$2500,$A647,$AA$2:$AA$2500,"Yes"))</f>
      </c>
      <c r="AH647" t="str">
        <f>IF(OR($P647&lt;&gt;"Yes",N($AG647)=0),"",IF(AND($AG647=1,COUNTIFS($W$2:$W$2500,$A647,$AE$2:$AE$2500,1)+COUNTIFS($X$2:$X$2500,$A647,$AE$2:$AE$2500,1)&gt;0),"","Yes"))</f>
      </c>
      <c r="AI647">
        <f>IF($AH647="Yes",$AG647,"")</f>
      </c>
      <c r="AJ647">
        <f>IF($AI647="","",$AI647+ROW()/1000000)</f>
      </c>
      <c r="AK647">
        <f>IF(OR($A647="",$P647="Yes",N($AG647)=0),"",$AG647+ROW()/1000000)</f>
      </c>
      <c r="AL647" t="str">
        <f>IF($A647="","",INDEX(games!$J:$J,ROW())&amp;"")</f>
      </c>
    </row>
    <row r="648">
      <c r="A648" t="str">
        <f>IF(TRIM(INDEX(games!$A:$A,ROW()))="","",TRIM(INDEX(games!$A:$A,ROW())))</f>
      </c>
      <c r="B648">
        <f>IF(OR($A648="",INDEX(games!$B:$B,ROW())=""),"",INDEX(games!$B:$B,ROW()))</f>
      </c>
      <c r="C648" t="str">
        <f>IF(OR($A648="",INDEX(games!$C:$C,ROW())=""),"",INDEX(games!$C:$C,ROW()))</f>
      </c>
      <c r="D648">
        <f>IF($A648="","",COUNTIF($W$2:$W$2500,$A648)+COUNTIF($X$2:$X$2500,$A648))</f>
      </c>
      <c r="E648">
        <f>IF($A648="","",IFERROR(MATCH($C648,$R$2:$R$5,0),0))</f>
      </c>
      <c r="F648">
        <f>IF($A648="","",MOD(ROW(),34))</f>
      </c>
      <c r="G648">
        <f>IF($A648="",NA(),IF($C648="Action",$B648,NA()))</f>
      </c>
      <c r="H648">
        <f>IF($A648="",NA(),IF($C648="Action",1+$F648*0.023,NA()))</f>
      </c>
      <c r="I648">
        <f>IF($A648="",NA(),IF($C648="Strategy",$B648,NA()))</f>
      </c>
      <c r="J648">
        <f>IF($A648="",NA(),IF($C648="Strategy",2+$F648*0.023,NA()))</f>
      </c>
      <c r="K648">
        <f>IF($A648="",NA(),IF($C648="Deckbuilder",$B648,NA()))</f>
      </c>
      <c r="L648">
        <f>IF($A648="",NA(),IF($C648="Deckbuilder",3+$F648*0.023,NA()))</f>
      </c>
      <c r="M648">
        <f>IF($A648="",NA(),IF($C648="Traditional",$B648,NA()))</f>
      </c>
      <c r="N648">
        <f>IF($A648="",NA(),IF($C648="Traditional",4+$F648*0.023,NA()))</f>
      </c>
      <c r="O648">
        <f>IF($A648="","",$D648+ROW()/1000000)</f>
      </c>
      <c r="P648" t="str">
        <f>IF(OR($A648="",INDEX(games!$H:$H,ROW())=""),"",INDEX(games!$H:$H,ROW()))</f>
      </c>
      <c r="Q648">
        <f>IF(OR($A648="",$P648&lt;&gt;"Yes"),"",$D648+ROW()/1000000)</f>
      </c>
      <c r="T648">
        <f>IF($Y648="","",INDEX($B$2:$B$1500,$Y648))</f>
      </c>
      <c r="U648">
        <f>IF($Z648="","",INDEX($B$2:$B$1500,$Z648))</f>
      </c>
      <c r="V648">
        <f>IF(OR($T648="",$U648=""),"",$U648-$T648)</f>
      </c>
      <c r="W648" t="str">
        <f>IF(TRIM(INDEX(connections!$A:$A,ROW()))="","",TRIM(INDEX(connections!$A:$A,ROW())))</f>
      </c>
      <c r="X648" t="str">
        <f>IF($W648="","",TRIM(INDEX(connections!$B:$B,ROW())))</f>
      </c>
      <c r="Y648">
        <f>IF($W648="","",IFERROR(MATCH($W648,$A$2:$A$1500,0),""))</f>
      </c>
      <c r="Z648">
        <f>IF($X648="","",IFERROR(MATCH($X648,$A$2:$A$1500,0),""))</f>
      </c>
      <c r="AA648" t="str">
        <f>IF($Y648="","",INDEX($P$2:$P$1500,$Y648))</f>
      </c>
      <c r="AB648" t="str">
        <f>IF($Z648="","",INDEX($P$2:$P$1500,$Z648))</f>
      </c>
      <c r="AC648">
        <f>IF(AND($AA648="Yes",$AB648="Yes"),1,"")</f>
      </c>
      <c r="AD648">
        <f>IF(OR($Y648="",$Z648=""),"",IF(INDEX($C$2:$C$1500,$Y648)=INDEX($C$2:$C$1500,$Z648),0,1))</f>
      </c>
      <c r="AE648">
        <f>IF($AC648&lt;&gt;1,"",IF(AND(INDEX($AG$2:$AG$1500,$Y648)=1,INDEX($AG$2:$AG$1500,$Z648)=1),1,""))</f>
      </c>
      <c r="AG648">
        <f>IF($A648="","",COUNTIFS($W$2:$W$2500,$A648,$AB$2:$AB$2500,"Yes")+COUNTIFS($X$2:$X$2500,$A648,$AA$2:$AA$2500,"Yes"))</f>
      </c>
      <c r="AH648" t="str">
        <f>IF(OR($P648&lt;&gt;"Yes",N($AG648)=0),"",IF(AND($AG648=1,COUNTIFS($W$2:$W$2500,$A648,$AE$2:$AE$2500,1)+COUNTIFS($X$2:$X$2500,$A648,$AE$2:$AE$2500,1)&gt;0),"","Yes"))</f>
      </c>
      <c r="AI648">
        <f>IF($AH648="Yes",$AG648,"")</f>
      </c>
      <c r="AJ648">
        <f>IF($AI648="","",$AI648+ROW()/1000000)</f>
      </c>
      <c r="AK648">
        <f>IF(OR($A648="",$P648="Yes",N($AG648)=0),"",$AG648+ROW()/1000000)</f>
      </c>
      <c r="AL648" t="str">
        <f>IF($A648="","",INDEX(games!$J:$J,ROW())&amp;"")</f>
      </c>
    </row>
    <row r="649">
      <c r="A649" t="str">
        <f>IF(TRIM(INDEX(games!$A:$A,ROW()))="","",TRIM(INDEX(games!$A:$A,ROW())))</f>
      </c>
      <c r="B649">
        <f>IF(OR($A649="",INDEX(games!$B:$B,ROW())=""),"",INDEX(games!$B:$B,ROW()))</f>
      </c>
      <c r="C649" t="str">
        <f>IF(OR($A649="",INDEX(games!$C:$C,ROW())=""),"",INDEX(games!$C:$C,ROW()))</f>
      </c>
      <c r="D649">
        <f>IF($A649="","",COUNTIF($W$2:$W$2500,$A649)+COUNTIF($X$2:$X$2500,$A649))</f>
      </c>
      <c r="E649">
        <f>IF($A649="","",IFERROR(MATCH($C649,$R$2:$R$5,0),0))</f>
      </c>
      <c r="F649">
        <f>IF($A649="","",MOD(ROW(),34))</f>
      </c>
      <c r="G649">
        <f>IF($A649="",NA(),IF($C649="Action",$B649,NA()))</f>
      </c>
      <c r="H649">
        <f>IF($A649="",NA(),IF($C649="Action",1+$F649*0.023,NA()))</f>
      </c>
      <c r="I649">
        <f>IF($A649="",NA(),IF($C649="Strategy",$B649,NA()))</f>
      </c>
      <c r="J649">
        <f>IF($A649="",NA(),IF($C649="Strategy",2+$F649*0.023,NA()))</f>
      </c>
      <c r="K649">
        <f>IF($A649="",NA(),IF($C649="Deckbuilder",$B649,NA()))</f>
      </c>
      <c r="L649">
        <f>IF($A649="",NA(),IF($C649="Deckbuilder",3+$F649*0.023,NA()))</f>
      </c>
      <c r="M649">
        <f>IF($A649="",NA(),IF($C649="Traditional",$B649,NA()))</f>
      </c>
      <c r="N649">
        <f>IF($A649="",NA(),IF($C649="Traditional",4+$F649*0.023,NA()))</f>
      </c>
      <c r="O649">
        <f>IF($A649="","",$D649+ROW()/1000000)</f>
      </c>
      <c r="P649" t="str">
        <f>IF(OR($A649="",INDEX(games!$H:$H,ROW())=""),"",INDEX(games!$H:$H,ROW()))</f>
      </c>
      <c r="Q649">
        <f>IF(OR($A649="",$P649&lt;&gt;"Yes"),"",$D649+ROW()/1000000)</f>
      </c>
      <c r="T649">
        <f>IF($Y649="","",INDEX($B$2:$B$1500,$Y649))</f>
      </c>
      <c r="U649">
        <f>IF($Z649="","",INDEX($B$2:$B$1500,$Z649))</f>
      </c>
      <c r="V649">
        <f>IF(OR($T649="",$U649=""),"",$U649-$T649)</f>
      </c>
      <c r="W649" t="str">
        <f>IF(TRIM(INDEX(connections!$A:$A,ROW()))="","",TRIM(INDEX(connections!$A:$A,ROW())))</f>
      </c>
      <c r="X649" t="str">
        <f>IF($W649="","",TRIM(INDEX(connections!$B:$B,ROW())))</f>
      </c>
      <c r="Y649">
        <f>IF($W649="","",IFERROR(MATCH($W649,$A$2:$A$1500,0),""))</f>
      </c>
      <c r="Z649">
        <f>IF($X649="","",IFERROR(MATCH($X649,$A$2:$A$1500,0),""))</f>
      </c>
      <c r="AA649" t="str">
        <f>IF($Y649="","",INDEX($P$2:$P$1500,$Y649))</f>
      </c>
      <c r="AB649" t="str">
        <f>IF($Z649="","",INDEX($P$2:$P$1500,$Z649))</f>
      </c>
      <c r="AC649">
        <f>IF(AND($AA649="Yes",$AB649="Yes"),1,"")</f>
      </c>
      <c r="AD649">
        <f>IF(OR($Y649="",$Z649=""),"",IF(INDEX($C$2:$C$1500,$Y649)=INDEX($C$2:$C$1500,$Z649),0,1))</f>
      </c>
      <c r="AE649">
        <f>IF($AC649&lt;&gt;1,"",IF(AND(INDEX($AG$2:$AG$1500,$Y649)=1,INDEX($AG$2:$AG$1500,$Z649)=1),1,""))</f>
      </c>
      <c r="AG649">
        <f>IF($A649="","",COUNTIFS($W$2:$W$2500,$A649,$AB$2:$AB$2500,"Yes")+COUNTIFS($X$2:$X$2500,$A649,$AA$2:$AA$2500,"Yes"))</f>
      </c>
      <c r="AH649" t="str">
        <f>IF(OR($P649&lt;&gt;"Yes",N($AG649)=0),"",IF(AND($AG649=1,COUNTIFS($W$2:$W$2500,$A649,$AE$2:$AE$2500,1)+COUNTIFS($X$2:$X$2500,$A649,$AE$2:$AE$2500,1)&gt;0),"","Yes"))</f>
      </c>
      <c r="AI649">
        <f>IF($AH649="Yes",$AG649,"")</f>
      </c>
      <c r="AJ649">
        <f>IF($AI649="","",$AI649+ROW()/1000000)</f>
      </c>
      <c r="AK649">
        <f>IF(OR($A649="",$P649="Yes",N($AG649)=0),"",$AG649+ROW()/1000000)</f>
      </c>
      <c r="AL649" t="str">
        <f>IF($A649="","",INDEX(games!$J:$J,ROW())&amp;"")</f>
      </c>
    </row>
    <row r="650">
      <c r="A650" t="str">
        <f>IF(TRIM(INDEX(games!$A:$A,ROW()))="","",TRIM(INDEX(games!$A:$A,ROW())))</f>
      </c>
      <c r="B650">
        <f>IF(OR($A650="",INDEX(games!$B:$B,ROW())=""),"",INDEX(games!$B:$B,ROW()))</f>
      </c>
      <c r="C650" t="str">
        <f>IF(OR($A650="",INDEX(games!$C:$C,ROW())=""),"",INDEX(games!$C:$C,ROW()))</f>
      </c>
      <c r="D650">
        <f>IF($A650="","",COUNTIF($W$2:$W$2500,$A650)+COUNTIF($X$2:$X$2500,$A650))</f>
      </c>
      <c r="E650">
        <f>IF($A650="","",IFERROR(MATCH($C650,$R$2:$R$5,0),0))</f>
      </c>
      <c r="F650">
        <f>IF($A650="","",MOD(ROW(),34))</f>
      </c>
      <c r="G650">
        <f>IF($A650="",NA(),IF($C650="Action",$B650,NA()))</f>
      </c>
      <c r="H650">
        <f>IF($A650="",NA(),IF($C650="Action",1+$F650*0.023,NA()))</f>
      </c>
      <c r="I650">
        <f>IF($A650="",NA(),IF($C650="Strategy",$B650,NA()))</f>
      </c>
      <c r="J650">
        <f>IF($A650="",NA(),IF($C650="Strategy",2+$F650*0.023,NA()))</f>
      </c>
      <c r="K650">
        <f>IF($A650="",NA(),IF($C650="Deckbuilder",$B650,NA()))</f>
      </c>
      <c r="L650">
        <f>IF($A650="",NA(),IF($C650="Deckbuilder",3+$F650*0.023,NA()))</f>
      </c>
      <c r="M650">
        <f>IF($A650="",NA(),IF($C650="Traditional",$B650,NA()))</f>
      </c>
      <c r="N650">
        <f>IF($A650="",NA(),IF($C650="Traditional",4+$F650*0.023,NA()))</f>
      </c>
      <c r="O650">
        <f>IF($A650="","",$D650+ROW()/1000000)</f>
      </c>
      <c r="P650" t="str">
        <f>IF(OR($A650="",INDEX(games!$H:$H,ROW())=""),"",INDEX(games!$H:$H,ROW()))</f>
      </c>
      <c r="Q650">
        <f>IF(OR($A650="",$P650&lt;&gt;"Yes"),"",$D650+ROW()/1000000)</f>
      </c>
      <c r="T650">
        <f>IF($Y650="","",INDEX($B$2:$B$1500,$Y650))</f>
      </c>
      <c r="U650">
        <f>IF($Z650="","",INDEX($B$2:$B$1500,$Z650))</f>
      </c>
      <c r="V650">
        <f>IF(OR($T650="",$U650=""),"",$U650-$T650)</f>
      </c>
      <c r="W650" t="str">
        <f>IF(TRIM(INDEX(connections!$A:$A,ROW()))="","",TRIM(INDEX(connections!$A:$A,ROW())))</f>
      </c>
      <c r="X650" t="str">
        <f>IF($W650="","",TRIM(INDEX(connections!$B:$B,ROW())))</f>
      </c>
      <c r="Y650">
        <f>IF($W650="","",IFERROR(MATCH($W650,$A$2:$A$1500,0),""))</f>
      </c>
      <c r="Z650">
        <f>IF($X650="","",IFERROR(MATCH($X650,$A$2:$A$1500,0),""))</f>
      </c>
      <c r="AA650" t="str">
        <f>IF($Y650="","",INDEX($P$2:$P$1500,$Y650))</f>
      </c>
      <c r="AB650" t="str">
        <f>IF($Z650="","",INDEX($P$2:$P$1500,$Z650))</f>
      </c>
      <c r="AC650">
        <f>IF(AND($AA650="Yes",$AB650="Yes"),1,"")</f>
      </c>
      <c r="AD650">
        <f>IF(OR($Y650="",$Z650=""),"",IF(INDEX($C$2:$C$1500,$Y650)=INDEX($C$2:$C$1500,$Z650),0,1))</f>
      </c>
      <c r="AE650">
        <f>IF($AC650&lt;&gt;1,"",IF(AND(INDEX($AG$2:$AG$1500,$Y650)=1,INDEX($AG$2:$AG$1500,$Z650)=1),1,""))</f>
      </c>
      <c r="AG650">
        <f>IF($A650="","",COUNTIFS($W$2:$W$2500,$A650,$AB$2:$AB$2500,"Yes")+COUNTIFS($X$2:$X$2500,$A650,$AA$2:$AA$2500,"Yes"))</f>
      </c>
      <c r="AH650" t="str">
        <f>IF(OR($P650&lt;&gt;"Yes",N($AG650)=0),"",IF(AND($AG650=1,COUNTIFS($W$2:$W$2500,$A650,$AE$2:$AE$2500,1)+COUNTIFS($X$2:$X$2500,$A650,$AE$2:$AE$2500,1)&gt;0),"","Yes"))</f>
      </c>
      <c r="AI650">
        <f>IF($AH650="Yes",$AG650,"")</f>
      </c>
      <c r="AJ650">
        <f>IF($AI650="","",$AI650+ROW()/1000000)</f>
      </c>
      <c r="AK650">
        <f>IF(OR($A650="",$P650="Yes",N($AG650)=0),"",$AG650+ROW()/1000000)</f>
      </c>
      <c r="AL650" t="str">
        <f>IF($A650="","",INDEX(games!$J:$J,ROW())&amp;"")</f>
      </c>
    </row>
    <row r="651">
      <c r="A651" t="str">
        <f>IF(TRIM(INDEX(games!$A:$A,ROW()))="","",TRIM(INDEX(games!$A:$A,ROW())))</f>
      </c>
      <c r="B651">
        <f>IF(OR($A651="",INDEX(games!$B:$B,ROW())=""),"",INDEX(games!$B:$B,ROW()))</f>
      </c>
      <c r="C651" t="str">
        <f>IF(OR($A651="",INDEX(games!$C:$C,ROW())=""),"",INDEX(games!$C:$C,ROW()))</f>
      </c>
      <c r="D651">
        <f>IF($A651="","",COUNTIF($W$2:$W$2500,$A651)+COUNTIF($X$2:$X$2500,$A651))</f>
      </c>
      <c r="E651">
        <f>IF($A651="","",IFERROR(MATCH($C651,$R$2:$R$5,0),0))</f>
      </c>
      <c r="F651">
        <f>IF($A651="","",MOD(ROW(),34))</f>
      </c>
      <c r="G651">
        <f>IF($A651="",NA(),IF($C651="Action",$B651,NA()))</f>
      </c>
      <c r="H651">
        <f>IF($A651="",NA(),IF($C651="Action",1+$F651*0.023,NA()))</f>
      </c>
      <c r="I651">
        <f>IF($A651="",NA(),IF($C651="Strategy",$B651,NA()))</f>
      </c>
      <c r="J651">
        <f>IF($A651="",NA(),IF($C651="Strategy",2+$F651*0.023,NA()))</f>
      </c>
      <c r="K651">
        <f>IF($A651="",NA(),IF($C651="Deckbuilder",$B651,NA()))</f>
      </c>
      <c r="L651">
        <f>IF($A651="",NA(),IF($C651="Deckbuilder",3+$F651*0.023,NA()))</f>
      </c>
      <c r="M651">
        <f>IF($A651="",NA(),IF($C651="Traditional",$B651,NA()))</f>
      </c>
      <c r="N651">
        <f>IF($A651="",NA(),IF($C651="Traditional",4+$F651*0.023,NA()))</f>
      </c>
      <c r="O651">
        <f>IF($A651="","",$D651+ROW()/1000000)</f>
      </c>
      <c r="P651" t="str">
        <f>IF(OR($A651="",INDEX(games!$H:$H,ROW())=""),"",INDEX(games!$H:$H,ROW()))</f>
      </c>
      <c r="Q651">
        <f>IF(OR($A651="",$P651&lt;&gt;"Yes"),"",$D651+ROW()/1000000)</f>
      </c>
      <c r="T651">
        <f>IF($Y651="","",INDEX($B$2:$B$1500,$Y651))</f>
      </c>
      <c r="U651">
        <f>IF($Z651="","",INDEX($B$2:$B$1500,$Z651))</f>
      </c>
      <c r="V651">
        <f>IF(OR($T651="",$U651=""),"",$U651-$T651)</f>
      </c>
      <c r="W651" t="str">
        <f>IF(TRIM(INDEX(connections!$A:$A,ROW()))="","",TRIM(INDEX(connections!$A:$A,ROW())))</f>
      </c>
      <c r="X651" t="str">
        <f>IF($W651="","",TRIM(INDEX(connections!$B:$B,ROW())))</f>
      </c>
      <c r="Y651">
        <f>IF($W651="","",IFERROR(MATCH($W651,$A$2:$A$1500,0),""))</f>
      </c>
      <c r="Z651">
        <f>IF($X651="","",IFERROR(MATCH($X651,$A$2:$A$1500,0),""))</f>
      </c>
      <c r="AA651" t="str">
        <f>IF($Y651="","",INDEX($P$2:$P$1500,$Y651))</f>
      </c>
      <c r="AB651" t="str">
        <f>IF($Z651="","",INDEX($P$2:$P$1500,$Z651))</f>
      </c>
      <c r="AC651">
        <f>IF(AND($AA651="Yes",$AB651="Yes"),1,"")</f>
      </c>
      <c r="AD651">
        <f>IF(OR($Y651="",$Z651=""),"",IF(INDEX($C$2:$C$1500,$Y651)=INDEX($C$2:$C$1500,$Z651),0,1))</f>
      </c>
      <c r="AE651">
        <f>IF($AC651&lt;&gt;1,"",IF(AND(INDEX($AG$2:$AG$1500,$Y651)=1,INDEX($AG$2:$AG$1500,$Z651)=1),1,""))</f>
      </c>
      <c r="AG651">
        <f>IF($A651="","",COUNTIFS($W$2:$W$2500,$A651,$AB$2:$AB$2500,"Yes")+COUNTIFS($X$2:$X$2500,$A651,$AA$2:$AA$2500,"Yes"))</f>
      </c>
      <c r="AH651" t="str">
        <f>IF(OR($P651&lt;&gt;"Yes",N($AG651)=0),"",IF(AND($AG651=1,COUNTIFS($W$2:$W$2500,$A651,$AE$2:$AE$2500,1)+COUNTIFS($X$2:$X$2500,$A651,$AE$2:$AE$2500,1)&gt;0),"","Yes"))</f>
      </c>
      <c r="AI651">
        <f>IF($AH651="Yes",$AG651,"")</f>
      </c>
      <c r="AJ651">
        <f>IF($AI651="","",$AI651+ROW()/1000000)</f>
      </c>
      <c r="AK651">
        <f>IF(OR($A651="",$P651="Yes",N($AG651)=0),"",$AG651+ROW()/1000000)</f>
      </c>
      <c r="AL651" t="str">
        <f>IF($A651="","",INDEX(games!$J:$J,ROW())&amp;"")</f>
      </c>
    </row>
    <row r="652">
      <c r="A652" t="str">
        <f>IF(TRIM(INDEX(games!$A:$A,ROW()))="","",TRIM(INDEX(games!$A:$A,ROW())))</f>
      </c>
      <c r="B652">
        <f>IF(OR($A652="",INDEX(games!$B:$B,ROW())=""),"",INDEX(games!$B:$B,ROW()))</f>
      </c>
      <c r="C652" t="str">
        <f>IF(OR($A652="",INDEX(games!$C:$C,ROW())=""),"",INDEX(games!$C:$C,ROW()))</f>
      </c>
      <c r="D652">
        <f>IF($A652="","",COUNTIF($W$2:$W$2500,$A652)+COUNTIF($X$2:$X$2500,$A652))</f>
      </c>
      <c r="E652">
        <f>IF($A652="","",IFERROR(MATCH($C652,$R$2:$R$5,0),0))</f>
      </c>
      <c r="F652">
        <f>IF($A652="","",MOD(ROW(),34))</f>
      </c>
      <c r="G652">
        <f>IF($A652="",NA(),IF($C652="Action",$B652,NA()))</f>
      </c>
      <c r="H652">
        <f>IF($A652="",NA(),IF($C652="Action",1+$F652*0.023,NA()))</f>
      </c>
      <c r="I652">
        <f>IF($A652="",NA(),IF($C652="Strategy",$B652,NA()))</f>
      </c>
      <c r="J652">
        <f>IF($A652="",NA(),IF($C652="Strategy",2+$F652*0.023,NA()))</f>
      </c>
      <c r="K652">
        <f>IF($A652="",NA(),IF($C652="Deckbuilder",$B652,NA()))</f>
      </c>
      <c r="L652">
        <f>IF($A652="",NA(),IF($C652="Deckbuilder",3+$F652*0.023,NA()))</f>
      </c>
      <c r="M652">
        <f>IF($A652="",NA(),IF($C652="Traditional",$B652,NA()))</f>
      </c>
      <c r="N652">
        <f>IF($A652="",NA(),IF($C652="Traditional",4+$F652*0.023,NA()))</f>
      </c>
      <c r="O652">
        <f>IF($A652="","",$D652+ROW()/1000000)</f>
      </c>
      <c r="P652" t="str">
        <f>IF(OR($A652="",INDEX(games!$H:$H,ROW())=""),"",INDEX(games!$H:$H,ROW()))</f>
      </c>
      <c r="Q652">
        <f>IF(OR($A652="",$P652&lt;&gt;"Yes"),"",$D652+ROW()/1000000)</f>
      </c>
      <c r="T652">
        <f>IF($Y652="","",INDEX($B$2:$B$1500,$Y652))</f>
      </c>
      <c r="U652">
        <f>IF($Z652="","",INDEX($B$2:$B$1500,$Z652))</f>
      </c>
      <c r="V652">
        <f>IF(OR($T652="",$U652=""),"",$U652-$T652)</f>
      </c>
      <c r="W652" t="str">
        <f>IF(TRIM(INDEX(connections!$A:$A,ROW()))="","",TRIM(INDEX(connections!$A:$A,ROW())))</f>
      </c>
      <c r="X652" t="str">
        <f>IF($W652="","",TRIM(INDEX(connections!$B:$B,ROW())))</f>
      </c>
      <c r="Y652">
        <f>IF($W652="","",IFERROR(MATCH($W652,$A$2:$A$1500,0),""))</f>
      </c>
      <c r="Z652">
        <f>IF($X652="","",IFERROR(MATCH($X652,$A$2:$A$1500,0),""))</f>
      </c>
      <c r="AA652" t="str">
        <f>IF($Y652="","",INDEX($P$2:$P$1500,$Y652))</f>
      </c>
      <c r="AB652" t="str">
        <f>IF($Z652="","",INDEX($P$2:$P$1500,$Z652))</f>
      </c>
      <c r="AC652">
        <f>IF(AND($AA652="Yes",$AB652="Yes"),1,"")</f>
      </c>
      <c r="AD652">
        <f>IF(OR($Y652="",$Z652=""),"",IF(INDEX($C$2:$C$1500,$Y652)=INDEX($C$2:$C$1500,$Z652),0,1))</f>
      </c>
      <c r="AE652">
        <f>IF($AC652&lt;&gt;1,"",IF(AND(INDEX($AG$2:$AG$1500,$Y652)=1,INDEX($AG$2:$AG$1500,$Z652)=1),1,""))</f>
      </c>
      <c r="AG652">
        <f>IF($A652="","",COUNTIFS($W$2:$W$2500,$A652,$AB$2:$AB$2500,"Yes")+COUNTIFS($X$2:$X$2500,$A652,$AA$2:$AA$2500,"Yes"))</f>
      </c>
      <c r="AH652" t="str">
        <f>IF(OR($P652&lt;&gt;"Yes",N($AG652)=0),"",IF(AND($AG652=1,COUNTIFS($W$2:$W$2500,$A652,$AE$2:$AE$2500,1)+COUNTIFS($X$2:$X$2500,$A652,$AE$2:$AE$2500,1)&gt;0),"","Yes"))</f>
      </c>
      <c r="AI652">
        <f>IF($AH652="Yes",$AG652,"")</f>
      </c>
      <c r="AJ652">
        <f>IF($AI652="","",$AI652+ROW()/1000000)</f>
      </c>
      <c r="AK652">
        <f>IF(OR($A652="",$P652="Yes",N($AG652)=0),"",$AG652+ROW()/1000000)</f>
      </c>
      <c r="AL652" t="str">
        <f>IF($A652="","",INDEX(games!$J:$J,ROW())&amp;"")</f>
      </c>
    </row>
    <row r="653">
      <c r="A653" t="str">
        <f>IF(TRIM(INDEX(games!$A:$A,ROW()))="","",TRIM(INDEX(games!$A:$A,ROW())))</f>
      </c>
      <c r="B653">
        <f>IF(OR($A653="",INDEX(games!$B:$B,ROW())=""),"",INDEX(games!$B:$B,ROW()))</f>
      </c>
      <c r="C653" t="str">
        <f>IF(OR($A653="",INDEX(games!$C:$C,ROW())=""),"",INDEX(games!$C:$C,ROW()))</f>
      </c>
      <c r="D653">
        <f>IF($A653="","",COUNTIF($W$2:$W$2500,$A653)+COUNTIF($X$2:$X$2500,$A653))</f>
      </c>
      <c r="E653">
        <f>IF($A653="","",IFERROR(MATCH($C653,$R$2:$R$5,0),0))</f>
      </c>
      <c r="F653">
        <f>IF($A653="","",MOD(ROW(),34))</f>
      </c>
      <c r="G653">
        <f>IF($A653="",NA(),IF($C653="Action",$B653,NA()))</f>
      </c>
      <c r="H653">
        <f>IF($A653="",NA(),IF($C653="Action",1+$F653*0.023,NA()))</f>
      </c>
      <c r="I653">
        <f>IF($A653="",NA(),IF($C653="Strategy",$B653,NA()))</f>
      </c>
      <c r="J653">
        <f>IF($A653="",NA(),IF($C653="Strategy",2+$F653*0.023,NA()))</f>
      </c>
      <c r="K653">
        <f>IF($A653="",NA(),IF($C653="Deckbuilder",$B653,NA()))</f>
      </c>
      <c r="L653">
        <f>IF($A653="",NA(),IF($C653="Deckbuilder",3+$F653*0.023,NA()))</f>
      </c>
      <c r="M653">
        <f>IF($A653="",NA(),IF($C653="Traditional",$B653,NA()))</f>
      </c>
      <c r="N653">
        <f>IF($A653="",NA(),IF($C653="Traditional",4+$F653*0.023,NA()))</f>
      </c>
      <c r="O653">
        <f>IF($A653="","",$D653+ROW()/1000000)</f>
      </c>
      <c r="P653" t="str">
        <f>IF(OR($A653="",INDEX(games!$H:$H,ROW())=""),"",INDEX(games!$H:$H,ROW()))</f>
      </c>
      <c r="Q653">
        <f>IF(OR($A653="",$P653&lt;&gt;"Yes"),"",$D653+ROW()/1000000)</f>
      </c>
      <c r="T653">
        <f>IF($Y653="","",INDEX($B$2:$B$1500,$Y653))</f>
      </c>
      <c r="U653">
        <f>IF($Z653="","",INDEX($B$2:$B$1500,$Z653))</f>
      </c>
      <c r="V653">
        <f>IF(OR($T653="",$U653=""),"",$U653-$T653)</f>
      </c>
      <c r="W653" t="str">
        <f>IF(TRIM(INDEX(connections!$A:$A,ROW()))="","",TRIM(INDEX(connections!$A:$A,ROW())))</f>
      </c>
      <c r="X653" t="str">
        <f>IF($W653="","",TRIM(INDEX(connections!$B:$B,ROW())))</f>
      </c>
      <c r="Y653">
        <f>IF($W653="","",IFERROR(MATCH($W653,$A$2:$A$1500,0),""))</f>
      </c>
      <c r="Z653">
        <f>IF($X653="","",IFERROR(MATCH($X653,$A$2:$A$1500,0),""))</f>
      </c>
      <c r="AA653" t="str">
        <f>IF($Y653="","",INDEX($P$2:$P$1500,$Y653))</f>
      </c>
      <c r="AB653" t="str">
        <f>IF($Z653="","",INDEX($P$2:$P$1500,$Z653))</f>
      </c>
      <c r="AC653">
        <f>IF(AND($AA653="Yes",$AB653="Yes"),1,"")</f>
      </c>
      <c r="AD653">
        <f>IF(OR($Y653="",$Z653=""),"",IF(INDEX($C$2:$C$1500,$Y653)=INDEX($C$2:$C$1500,$Z653),0,1))</f>
      </c>
      <c r="AE653">
        <f>IF($AC653&lt;&gt;1,"",IF(AND(INDEX($AG$2:$AG$1500,$Y653)=1,INDEX($AG$2:$AG$1500,$Z653)=1),1,""))</f>
      </c>
      <c r="AG653">
        <f>IF($A653="","",COUNTIFS($W$2:$W$2500,$A653,$AB$2:$AB$2500,"Yes")+COUNTIFS($X$2:$X$2500,$A653,$AA$2:$AA$2500,"Yes"))</f>
      </c>
      <c r="AH653" t="str">
        <f>IF(OR($P653&lt;&gt;"Yes",N($AG653)=0),"",IF(AND($AG653=1,COUNTIFS($W$2:$W$2500,$A653,$AE$2:$AE$2500,1)+COUNTIFS($X$2:$X$2500,$A653,$AE$2:$AE$2500,1)&gt;0),"","Yes"))</f>
      </c>
      <c r="AI653">
        <f>IF($AH653="Yes",$AG653,"")</f>
      </c>
      <c r="AJ653">
        <f>IF($AI653="","",$AI653+ROW()/1000000)</f>
      </c>
      <c r="AK653">
        <f>IF(OR($A653="",$P653="Yes",N($AG653)=0),"",$AG653+ROW()/1000000)</f>
      </c>
      <c r="AL653" t="str">
        <f>IF($A653="","",INDEX(games!$J:$J,ROW())&amp;"")</f>
      </c>
    </row>
    <row r="654">
      <c r="A654" t="str">
        <f>IF(TRIM(INDEX(games!$A:$A,ROW()))="","",TRIM(INDEX(games!$A:$A,ROW())))</f>
      </c>
      <c r="B654">
        <f>IF(OR($A654="",INDEX(games!$B:$B,ROW())=""),"",INDEX(games!$B:$B,ROW()))</f>
      </c>
      <c r="C654" t="str">
        <f>IF(OR($A654="",INDEX(games!$C:$C,ROW())=""),"",INDEX(games!$C:$C,ROW()))</f>
      </c>
      <c r="D654">
        <f>IF($A654="","",COUNTIF($W$2:$W$2500,$A654)+COUNTIF($X$2:$X$2500,$A654))</f>
      </c>
      <c r="E654">
        <f>IF($A654="","",IFERROR(MATCH($C654,$R$2:$R$5,0),0))</f>
      </c>
      <c r="F654">
        <f>IF($A654="","",MOD(ROW(),34))</f>
      </c>
      <c r="G654">
        <f>IF($A654="",NA(),IF($C654="Action",$B654,NA()))</f>
      </c>
      <c r="H654">
        <f>IF($A654="",NA(),IF($C654="Action",1+$F654*0.023,NA()))</f>
      </c>
      <c r="I654">
        <f>IF($A654="",NA(),IF($C654="Strategy",$B654,NA()))</f>
      </c>
      <c r="J654">
        <f>IF($A654="",NA(),IF($C654="Strategy",2+$F654*0.023,NA()))</f>
      </c>
      <c r="K654">
        <f>IF($A654="",NA(),IF($C654="Deckbuilder",$B654,NA()))</f>
      </c>
      <c r="L654">
        <f>IF($A654="",NA(),IF($C654="Deckbuilder",3+$F654*0.023,NA()))</f>
      </c>
      <c r="M654">
        <f>IF($A654="",NA(),IF($C654="Traditional",$B654,NA()))</f>
      </c>
      <c r="N654">
        <f>IF($A654="",NA(),IF($C654="Traditional",4+$F654*0.023,NA()))</f>
      </c>
      <c r="O654">
        <f>IF($A654="","",$D654+ROW()/1000000)</f>
      </c>
      <c r="P654" t="str">
        <f>IF(OR($A654="",INDEX(games!$H:$H,ROW())=""),"",INDEX(games!$H:$H,ROW()))</f>
      </c>
      <c r="Q654">
        <f>IF(OR($A654="",$P654&lt;&gt;"Yes"),"",$D654+ROW()/1000000)</f>
      </c>
      <c r="T654">
        <f>IF($Y654="","",INDEX($B$2:$B$1500,$Y654))</f>
      </c>
      <c r="U654">
        <f>IF($Z654="","",INDEX($B$2:$B$1500,$Z654))</f>
      </c>
      <c r="V654">
        <f>IF(OR($T654="",$U654=""),"",$U654-$T654)</f>
      </c>
      <c r="W654" t="str">
        <f>IF(TRIM(INDEX(connections!$A:$A,ROW()))="","",TRIM(INDEX(connections!$A:$A,ROW())))</f>
      </c>
      <c r="X654" t="str">
        <f>IF($W654="","",TRIM(INDEX(connections!$B:$B,ROW())))</f>
      </c>
      <c r="Y654">
        <f>IF($W654="","",IFERROR(MATCH($W654,$A$2:$A$1500,0),""))</f>
      </c>
      <c r="Z654">
        <f>IF($X654="","",IFERROR(MATCH($X654,$A$2:$A$1500,0),""))</f>
      </c>
      <c r="AA654" t="str">
        <f>IF($Y654="","",INDEX($P$2:$P$1500,$Y654))</f>
      </c>
      <c r="AB654" t="str">
        <f>IF($Z654="","",INDEX($P$2:$P$1500,$Z654))</f>
      </c>
      <c r="AC654">
        <f>IF(AND($AA654="Yes",$AB654="Yes"),1,"")</f>
      </c>
      <c r="AD654">
        <f>IF(OR($Y654="",$Z654=""),"",IF(INDEX($C$2:$C$1500,$Y654)=INDEX($C$2:$C$1500,$Z654),0,1))</f>
      </c>
      <c r="AE654">
        <f>IF($AC654&lt;&gt;1,"",IF(AND(INDEX($AG$2:$AG$1500,$Y654)=1,INDEX($AG$2:$AG$1500,$Z654)=1),1,""))</f>
      </c>
      <c r="AG654">
        <f>IF($A654="","",COUNTIFS($W$2:$W$2500,$A654,$AB$2:$AB$2500,"Yes")+COUNTIFS($X$2:$X$2500,$A654,$AA$2:$AA$2500,"Yes"))</f>
      </c>
      <c r="AH654" t="str">
        <f>IF(OR($P654&lt;&gt;"Yes",N($AG654)=0),"",IF(AND($AG654=1,COUNTIFS($W$2:$W$2500,$A654,$AE$2:$AE$2500,1)+COUNTIFS($X$2:$X$2500,$A654,$AE$2:$AE$2500,1)&gt;0),"","Yes"))</f>
      </c>
      <c r="AI654">
        <f>IF($AH654="Yes",$AG654,"")</f>
      </c>
      <c r="AJ654">
        <f>IF($AI654="","",$AI654+ROW()/1000000)</f>
      </c>
      <c r="AK654">
        <f>IF(OR($A654="",$P654="Yes",N($AG654)=0),"",$AG654+ROW()/1000000)</f>
      </c>
      <c r="AL654" t="str">
        <f>IF($A654="","",INDEX(games!$J:$J,ROW())&amp;"")</f>
      </c>
    </row>
    <row r="655">
      <c r="A655" t="str">
        <f>IF(TRIM(INDEX(games!$A:$A,ROW()))="","",TRIM(INDEX(games!$A:$A,ROW())))</f>
      </c>
      <c r="B655">
        <f>IF(OR($A655="",INDEX(games!$B:$B,ROW())=""),"",INDEX(games!$B:$B,ROW()))</f>
      </c>
      <c r="C655" t="str">
        <f>IF(OR($A655="",INDEX(games!$C:$C,ROW())=""),"",INDEX(games!$C:$C,ROW()))</f>
      </c>
      <c r="D655">
        <f>IF($A655="","",COUNTIF($W$2:$W$2500,$A655)+COUNTIF($X$2:$X$2500,$A655))</f>
      </c>
      <c r="E655">
        <f>IF($A655="","",IFERROR(MATCH($C655,$R$2:$R$5,0),0))</f>
      </c>
      <c r="F655">
        <f>IF($A655="","",MOD(ROW(),34))</f>
      </c>
      <c r="G655">
        <f>IF($A655="",NA(),IF($C655="Action",$B655,NA()))</f>
      </c>
      <c r="H655">
        <f>IF($A655="",NA(),IF($C655="Action",1+$F655*0.023,NA()))</f>
      </c>
      <c r="I655">
        <f>IF($A655="",NA(),IF($C655="Strategy",$B655,NA()))</f>
      </c>
      <c r="J655">
        <f>IF($A655="",NA(),IF($C655="Strategy",2+$F655*0.023,NA()))</f>
      </c>
      <c r="K655">
        <f>IF($A655="",NA(),IF($C655="Deckbuilder",$B655,NA()))</f>
      </c>
      <c r="L655">
        <f>IF($A655="",NA(),IF($C655="Deckbuilder",3+$F655*0.023,NA()))</f>
      </c>
      <c r="M655">
        <f>IF($A655="",NA(),IF($C655="Traditional",$B655,NA()))</f>
      </c>
      <c r="N655">
        <f>IF($A655="",NA(),IF($C655="Traditional",4+$F655*0.023,NA()))</f>
      </c>
      <c r="O655">
        <f>IF($A655="","",$D655+ROW()/1000000)</f>
      </c>
      <c r="P655" t="str">
        <f>IF(OR($A655="",INDEX(games!$H:$H,ROW())=""),"",INDEX(games!$H:$H,ROW()))</f>
      </c>
      <c r="Q655">
        <f>IF(OR($A655="",$P655&lt;&gt;"Yes"),"",$D655+ROW()/1000000)</f>
      </c>
      <c r="T655">
        <f>IF($Y655="","",INDEX($B$2:$B$1500,$Y655))</f>
      </c>
      <c r="U655">
        <f>IF($Z655="","",INDEX($B$2:$B$1500,$Z655))</f>
      </c>
      <c r="V655">
        <f>IF(OR($T655="",$U655=""),"",$U655-$T655)</f>
      </c>
      <c r="W655" t="str">
        <f>IF(TRIM(INDEX(connections!$A:$A,ROW()))="","",TRIM(INDEX(connections!$A:$A,ROW())))</f>
      </c>
      <c r="X655" t="str">
        <f>IF($W655="","",TRIM(INDEX(connections!$B:$B,ROW())))</f>
      </c>
      <c r="Y655">
        <f>IF($W655="","",IFERROR(MATCH($W655,$A$2:$A$1500,0),""))</f>
      </c>
      <c r="Z655">
        <f>IF($X655="","",IFERROR(MATCH($X655,$A$2:$A$1500,0),""))</f>
      </c>
      <c r="AA655" t="str">
        <f>IF($Y655="","",INDEX($P$2:$P$1500,$Y655))</f>
      </c>
      <c r="AB655" t="str">
        <f>IF($Z655="","",INDEX($P$2:$P$1500,$Z655))</f>
      </c>
      <c r="AC655">
        <f>IF(AND($AA655="Yes",$AB655="Yes"),1,"")</f>
      </c>
      <c r="AD655">
        <f>IF(OR($Y655="",$Z655=""),"",IF(INDEX($C$2:$C$1500,$Y655)=INDEX($C$2:$C$1500,$Z655),0,1))</f>
      </c>
      <c r="AE655">
        <f>IF($AC655&lt;&gt;1,"",IF(AND(INDEX($AG$2:$AG$1500,$Y655)=1,INDEX($AG$2:$AG$1500,$Z655)=1),1,""))</f>
      </c>
      <c r="AG655">
        <f>IF($A655="","",COUNTIFS($W$2:$W$2500,$A655,$AB$2:$AB$2500,"Yes")+COUNTIFS($X$2:$X$2500,$A655,$AA$2:$AA$2500,"Yes"))</f>
      </c>
      <c r="AH655" t="str">
        <f>IF(OR($P655&lt;&gt;"Yes",N($AG655)=0),"",IF(AND($AG655=1,COUNTIFS($W$2:$W$2500,$A655,$AE$2:$AE$2500,1)+COUNTIFS($X$2:$X$2500,$A655,$AE$2:$AE$2500,1)&gt;0),"","Yes"))</f>
      </c>
      <c r="AI655">
        <f>IF($AH655="Yes",$AG655,"")</f>
      </c>
      <c r="AJ655">
        <f>IF($AI655="","",$AI655+ROW()/1000000)</f>
      </c>
      <c r="AK655">
        <f>IF(OR($A655="",$P655="Yes",N($AG655)=0),"",$AG655+ROW()/1000000)</f>
      </c>
      <c r="AL655" t="str">
        <f>IF($A655="","",INDEX(games!$J:$J,ROW())&amp;"")</f>
      </c>
    </row>
    <row r="656">
      <c r="A656" t="str">
        <f>IF(TRIM(INDEX(games!$A:$A,ROW()))="","",TRIM(INDEX(games!$A:$A,ROW())))</f>
      </c>
      <c r="B656">
        <f>IF(OR($A656="",INDEX(games!$B:$B,ROW())=""),"",INDEX(games!$B:$B,ROW()))</f>
      </c>
      <c r="C656" t="str">
        <f>IF(OR($A656="",INDEX(games!$C:$C,ROW())=""),"",INDEX(games!$C:$C,ROW()))</f>
      </c>
      <c r="D656">
        <f>IF($A656="","",COUNTIF($W$2:$W$2500,$A656)+COUNTIF($X$2:$X$2500,$A656))</f>
      </c>
      <c r="E656">
        <f>IF($A656="","",IFERROR(MATCH($C656,$R$2:$R$5,0),0))</f>
      </c>
      <c r="F656">
        <f>IF($A656="","",MOD(ROW(),34))</f>
      </c>
      <c r="G656">
        <f>IF($A656="",NA(),IF($C656="Action",$B656,NA()))</f>
      </c>
      <c r="H656">
        <f>IF($A656="",NA(),IF($C656="Action",1+$F656*0.023,NA()))</f>
      </c>
      <c r="I656">
        <f>IF($A656="",NA(),IF($C656="Strategy",$B656,NA()))</f>
      </c>
      <c r="J656">
        <f>IF($A656="",NA(),IF($C656="Strategy",2+$F656*0.023,NA()))</f>
      </c>
      <c r="K656">
        <f>IF($A656="",NA(),IF($C656="Deckbuilder",$B656,NA()))</f>
      </c>
      <c r="L656">
        <f>IF($A656="",NA(),IF($C656="Deckbuilder",3+$F656*0.023,NA()))</f>
      </c>
      <c r="M656">
        <f>IF($A656="",NA(),IF($C656="Traditional",$B656,NA()))</f>
      </c>
      <c r="N656">
        <f>IF($A656="",NA(),IF($C656="Traditional",4+$F656*0.023,NA()))</f>
      </c>
      <c r="O656">
        <f>IF($A656="","",$D656+ROW()/1000000)</f>
      </c>
      <c r="P656" t="str">
        <f>IF(OR($A656="",INDEX(games!$H:$H,ROW())=""),"",INDEX(games!$H:$H,ROW()))</f>
      </c>
      <c r="Q656">
        <f>IF(OR($A656="",$P656&lt;&gt;"Yes"),"",$D656+ROW()/1000000)</f>
      </c>
      <c r="T656">
        <f>IF($Y656="","",INDEX($B$2:$B$1500,$Y656))</f>
      </c>
      <c r="U656">
        <f>IF($Z656="","",INDEX($B$2:$B$1500,$Z656))</f>
      </c>
      <c r="V656">
        <f>IF(OR($T656="",$U656=""),"",$U656-$T656)</f>
      </c>
      <c r="W656" t="str">
        <f>IF(TRIM(INDEX(connections!$A:$A,ROW()))="","",TRIM(INDEX(connections!$A:$A,ROW())))</f>
      </c>
      <c r="X656" t="str">
        <f>IF($W656="","",TRIM(INDEX(connections!$B:$B,ROW())))</f>
      </c>
      <c r="Y656">
        <f>IF($W656="","",IFERROR(MATCH($W656,$A$2:$A$1500,0),""))</f>
      </c>
      <c r="Z656">
        <f>IF($X656="","",IFERROR(MATCH($X656,$A$2:$A$1500,0),""))</f>
      </c>
      <c r="AA656" t="str">
        <f>IF($Y656="","",INDEX($P$2:$P$1500,$Y656))</f>
      </c>
      <c r="AB656" t="str">
        <f>IF($Z656="","",INDEX($P$2:$P$1500,$Z656))</f>
      </c>
      <c r="AC656">
        <f>IF(AND($AA656="Yes",$AB656="Yes"),1,"")</f>
      </c>
      <c r="AD656">
        <f>IF(OR($Y656="",$Z656=""),"",IF(INDEX($C$2:$C$1500,$Y656)=INDEX($C$2:$C$1500,$Z656),0,1))</f>
      </c>
      <c r="AE656">
        <f>IF($AC656&lt;&gt;1,"",IF(AND(INDEX($AG$2:$AG$1500,$Y656)=1,INDEX($AG$2:$AG$1500,$Z656)=1),1,""))</f>
      </c>
      <c r="AG656">
        <f>IF($A656="","",COUNTIFS($W$2:$W$2500,$A656,$AB$2:$AB$2500,"Yes")+COUNTIFS($X$2:$X$2500,$A656,$AA$2:$AA$2500,"Yes"))</f>
      </c>
      <c r="AH656" t="str">
        <f>IF(OR($P656&lt;&gt;"Yes",N($AG656)=0),"",IF(AND($AG656=1,COUNTIFS($W$2:$W$2500,$A656,$AE$2:$AE$2500,1)+COUNTIFS($X$2:$X$2500,$A656,$AE$2:$AE$2500,1)&gt;0),"","Yes"))</f>
      </c>
      <c r="AI656">
        <f>IF($AH656="Yes",$AG656,"")</f>
      </c>
      <c r="AJ656">
        <f>IF($AI656="","",$AI656+ROW()/1000000)</f>
      </c>
      <c r="AK656">
        <f>IF(OR($A656="",$P656="Yes",N($AG656)=0),"",$AG656+ROW()/1000000)</f>
      </c>
      <c r="AL656" t="str">
        <f>IF($A656="","",INDEX(games!$J:$J,ROW())&amp;"")</f>
      </c>
    </row>
    <row r="657">
      <c r="A657" t="str">
        <f>IF(TRIM(INDEX(games!$A:$A,ROW()))="","",TRIM(INDEX(games!$A:$A,ROW())))</f>
      </c>
      <c r="B657">
        <f>IF(OR($A657="",INDEX(games!$B:$B,ROW())=""),"",INDEX(games!$B:$B,ROW()))</f>
      </c>
      <c r="C657" t="str">
        <f>IF(OR($A657="",INDEX(games!$C:$C,ROW())=""),"",INDEX(games!$C:$C,ROW()))</f>
      </c>
      <c r="D657">
        <f>IF($A657="","",COUNTIF($W$2:$W$2500,$A657)+COUNTIF($X$2:$X$2500,$A657))</f>
      </c>
      <c r="E657">
        <f>IF($A657="","",IFERROR(MATCH($C657,$R$2:$R$5,0),0))</f>
      </c>
      <c r="F657">
        <f>IF($A657="","",MOD(ROW(),34))</f>
      </c>
      <c r="G657">
        <f>IF($A657="",NA(),IF($C657="Action",$B657,NA()))</f>
      </c>
      <c r="H657">
        <f>IF($A657="",NA(),IF($C657="Action",1+$F657*0.023,NA()))</f>
      </c>
      <c r="I657">
        <f>IF($A657="",NA(),IF($C657="Strategy",$B657,NA()))</f>
      </c>
      <c r="J657">
        <f>IF($A657="",NA(),IF($C657="Strategy",2+$F657*0.023,NA()))</f>
      </c>
      <c r="K657">
        <f>IF($A657="",NA(),IF($C657="Deckbuilder",$B657,NA()))</f>
      </c>
      <c r="L657">
        <f>IF($A657="",NA(),IF($C657="Deckbuilder",3+$F657*0.023,NA()))</f>
      </c>
      <c r="M657">
        <f>IF($A657="",NA(),IF($C657="Traditional",$B657,NA()))</f>
      </c>
      <c r="N657">
        <f>IF($A657="",NA(),IF($C657="Traditional",4+$F657*0.023,NA()))</f>
      </c>
      <c r="O657">
        <f>IF($A657="","",$D657+ROW()/1000000)</f>
      </c>
      <c r="P657" t="str">
        <f>IF(OR($A657="",INDEX(games!$H:$H,ROW())=""),"",INDEX(games!$H:$H,ROW()))</f>
      </c>
      <c r="Q657">
        <f>IF(OR($A657="",$P657&lt;&gt;"Yes"),"",$D657+ROW()/1000000)</f>
      </c>
      <c r="T657">
        <f>IF($Y657="","",INDEX($B$2:$B$1500,$Y657))</f>
      </c>
      <c r="U657">
        <f>IF($Z657="","",INDEX($B$2:$B$1500,$Z657))</f>
      </c>
      <c r="V657">
        <f>IF(OR($T657="",$U657=""),"",$U657-$T657)</f>
      </c>
      <c r="W657" t="str">
        <f>IF(TRIM(INDEX(connections!$A:$A,ROW()))="","",TRIM(INDEX(connections!$A:$A,ROW())))</f>
      </c>
      <c r="X657" t="str">
        <f>IF($W657="","",TRIM(INDEX(connections!$B:$B,ROW())))</f>
      </c>
      <c r="Y657">
        <f>IF($W657="","",IFERROR(MATCH($W657,$A$2:$A$1500,0),""))</f>
      </c>
      <c r="Z657">
        <f>IF($X657="","",IFERROR(MATCH($X657,$A$2:$A$1500,0),""))</f>
      </c>
      <c r="AA657" t="str">
        <f>IF($Y657="","",INDEX($P$2:$P$1500,$Y657))</f>
      </c>
      <c r="AB657" t="str">
        <f>IF($Z657="","",INDEX($P$2:$P$1500,$Z657))</f>
      </c>
      <c r="AC657">
        <f>IF(AND($AA657="Yes",$AB657="Yes"),1,"")</f>
      </c>
      <c r="AD657">
        <f>IF(OR($Y657="",$Z657=""),"",IF(INDEX($C$2:$C$1500,$Y657)=INDEX($C$2:$C$1500,$Z657),0,1))</f>
      </c>
      <c r="AE657">
        <f>IF($AC657&lt;&gt;1,"",IF(AND(INDEX($AG$2:$AG$1500,$Y657)=1,INDEX($AG$2:$AG$1500,$Z657)=1),1,""))</f>
      </c>
      <c r="AG657">
        <f>IF($A657="","",COUNTIFS($W$2:$W$2500,$A657,$AB$2:$AB$2500,"Yes")+COUNTIFS($X$2:$X$2500,$A657,$AA$2:$AA$2500,"Yes"))</f>
      </c>
      <c r="AH657" t="str">
        <f>IF(OR($P657&lt;&gt;"Yes",N($AG657)=0),"",IF(AND($AG657=1,COUNTIFS($W$2:$W$2500,$A657,$AE$2:$AE$2500,1)+COUNTIFS($X$2:$X$2500,$A657,$AE$2:$AE$2500,1)&gt;0),"","Yes"))</f>
      </c>
      <c r="AI657">
        <f>IF($AH657="Yes",$AG657,"")</f>
      </c>
      <c r="AJ657">
        <f>IF($AI657="","",$AI657+ROW()/1000000)</f>
      </c>
      <c r="AK657">
        <f>IF(OR($A657="",$P657="Yes",N($AG657)=0),"",$AG657+ROW()/1000000)</f>
      </c>
      <c r="AL657" t="str">
        <f>IF($A657="","",INDEX(games!$J:$J,ROW())&amp;"")</f>
      </c>
    </row>
    <row r="658">
      <c r="A658" t="str">
        <f>IF(TRIM(INDEX(games!$A:$A,ROW()))="","",TRIM(INDEX(games!$A:$A,ROW())))</f>
      </c>
      <c r="B658">
        <f>IF(OR($A658="",INDEX(games!$B:$B,ROW())=""),"",INDEX(games!$B:$B,ROW()))</f>
      </c>
      <c r="C658" t="str">
        <f>IF(OR($A658="",INDEX(games!$C:$C,ROW())=""),"",INDEX(games!$C:$C,ROW()))</f>
      </c>
      <c r="D658">
        <f>IF($A658="","",COUNTIF($W$2:$W$2500,$A658)+COUNTIF($X$2:$X$2500,$A658))</f>
      </c>
      <c r="E658">
        <f>IF($A658="","",IFERROR(MATCH($C658,$R$2:$R$5,0),0))</f>
      </c>
      <c r="F658">
        <f>IF($A658="","",MOD(ROW(),34))</f>
      </c>
      <c r="G658">
        <f>IF($A658="",NA(),IF($C658="Action",$B658,NA()))</f>
      </c>
      <c r="H658">
        <f>IF($A658="",NA(),IF($C658="Action",1+$F658*0.023,NA()))</f>
      </c>
      <c r="I658">
        <f>IF($A658="",NA(),IF($C658="Strategy",$B658,NA()))</f>
      </c>
      <c r="J658">
        <f>IF($A658="",NA(),IF($C658="Strategy",2+$F658*0.023,NA()))</f>
      </c>
      <c r="K658">
        <f>IF($A658="",NA(),IF($C658="Deckbuilder",$B658,NA()))</f>
      </c>
      <c r="L658">
        <f>IF($A658="",NA(),IF($C658="Deckbuilder",3+$F658*0.023,NA()))</f>
      </c>
      <c r="M658">
        <f>IF($A658="",NA(),IF($C658="Traditional",$B658,NA()))</f>
      </c>
      <c r="N658">
        <f>IF($A658="",NA(),IF($C658="Traditional",4+$F658*0.023,NA()))</f>
      </c>
      <c r="O658">
        <f>IF($A658="","",$D658+ROW()/1000000)</f>
      </c>
      <c r="P658" t="str">
        <f>IF(OR($A658="",INDEX(games!$H:$H,ROW())=""),"",INDEX(games!$H:$H,ROW()))</f>
      </c>
      <c r="Q658">
        <f>IF(OR($A658="",$P658&lt;&gt;"Yes"),"",$D658+ROW()/1000000)</f>
      </c>
      <c r="T658">
        <f>IF($Y658="","",INDEX($B$2:$B$1500,$Y658))</f>
      </c>
      <c r="U658">
        <f>IF($Z658="","",INDEX($B$2:$B$1500,$Z658))</f>
      </c>
      <c r="V658">
        <f>IF(OR($T658="",$U658=""),"",$U658-$T658)</f>
      </c>
      <c r="W658" t="str">
        <f>IF(TRIM(INDEX(connections!$A:$A,ROW()))="","",TRIM(INDEX(connections!$A:$A,ROW())))</f>
      </c>
      <c r="X658" t="str">
        <f>IF($W658="","",TRIM(INDEX(connections!$B:$B,ROW())))</f>
      </c>
      <c r="Y658">
        <f>IF($W658="","",IFERROR(MATCH($W658,$A$2:$A$1500,0),""))</f>
      </c>
      <c r="Z658">
        <f>IF($X658="","",IFERROR(MATCH($X658,$A$2:$A$1500,0),""))</f>
      </c>
      <c r="AA658" t="str">
        <f>IF($Y658="","",INDEX($P$2:$P$1500,$Y658))</f>
      </c>
      <c r="AB658" t="str">
        <f>IF($Z658="","",INDEX($P$2:$P$1500,$Z658))</f>
      </c>
      <c r="AC658">
        <f>IF(AND($AA658="Yes",$AB658="Yes"),1,"")</f>
      </c>
      <c r="AD658">
        <f>IF(OR($Y658="",$Z658=""),"",IF(INDEX($C$2:$C$1500,$Y658)=INDEX($C$2:$C$1500,$Z658),0,1))</f>
      </c>
      <c r="AE658">
        <f>IF($AC658&lt;&gt;1,"",IF(AND(INDEX($AG$2:$AG$1500,$Y658)=1,INDEX($AG$2:$AG$1500,$Z658)=1),1,""))</f>
      </c>
      <c r="AG658">
        <f>IF($A658="","",COUNTIFS($W$2:$W$2500,$A658,$AB$2:$AB$2500,"Yes")+COUNTIFS($X$2:$X$2500,$A658,$AA$2:$AA$2500,"Yes"))</f>
      </c>
      <c r="AH658" t="str">
        <f>IF(OR($P658&lt;&gt;"Yes",N($AG658)=0),"",IF(AND($AG658=1,COUNTIFS($W$2:$W$2500,$A658,$AE$2:$AE$2500,1)+COUNTIFS($X$2:$X$2500,$A658,$AE$2:$AE$2500,1)&gt;0),"","Yes"))</f>
      </c>
      <c r="AI658">
        <f>IF($AH658="Yes",$AG658,"")</f>
      </c>
      <c r="AJ658">
        <f>IF($AI658="","",$AI658+ROW()/1000000)</f>
      </c>
      <c r="AK658">
        <f>IF(OR($A658="",$P658="Yes",N($AG658)=0),"",$AG658+ROW()/1000000)</f>
      </c>
      <c r="AL658" t="str">
        <f>IF($A658="","",INDEX(games!$J:$J,ROW())&amp;"")</f>
      </c>
    </row>
    <row r="659">
      <c r="A659" t="str">
        <f>IF(TRIM(INDEX(games!$A:$A,ROW()))="","",TRIM(INDEX(games!$A:$A,ROW())))</f>
      </c>
      <c r="B659">
        <f>IF(OR($A659="",INDEX(games!$B:$B,ROW())=""),"",INDEX(games!$B:$B,ROW()))</f>
      </c>
      <c r="C659" t="str">
        <f>IF(OR($A659="",INDEX(games!$C:$C,ROW())=""),"",INDEX(games!$C:$C,ROW()))</f>
      </c>
      <c r="D659">
        <f>IF($A659="","",COUNTIF($W$2:$W$2500,$A659)+COUNTIF($X$2:$X$2500,$A659))</f>
      </c>
      <c r="E659">
        <f>IF($A659="","",IFERROR(MATCH($C659,$R$2:$R$5,0),0))</f>
      </c>
      <c r="F659">
        <f>IF($A659="","",MOD(ROW(),34))</f>
      </c>
      <c r="G659">
        <f>IF($A659="",NA(),IF($C659="Action",$B659,NA()))</f>
      </c>
      <c r="H659">
        <f>IF($A659="",NA(),IF($C659="Action",1+$F659*0.023,NA()))</f>
      </c>
      <c r="I659">
        <f>IF($A659="",NA(),IF($C659="Strategy",$B659,NA()))</f>
      </c>
      <c r="J659">
        <f>IF($A659="",NA(),IF($C659="Strategy",2+$F659*0.023,NA()))</f>
      </c>
      <c r="K659">
        <f>IF($A659="",NA(),IF($C659="Deckbuilder",$B659,NA()))</f>
      </c>
      <c r="L659">
        <f>IF($A659="",NA(),IF($C659="Deckbuilder",3+$F659*0.023,NA()))</f>
      </c>
      <c r="M659">
        <f>IF($A659="",NA(),IF($C659="Traditional",$B659,NA()))</f>
      </c>
      <c r="N659">
        <f>IF($A659="",NA(),IF($C659="Traditional",4+$F659*0.023,NA()))</f>
      </c>
      <c r="O659">
        <f>IF($A659="","",$D659+ROW()/1000000)</f>
      </c>
      <c r="P659" t="str">
        <f>IF(OR($A659="",INDEX(games!$H:$H,ROW())=""),"",INDEX(games!$H:$H,ROW()))</f>
      </c>
      <c r="Q659">
        <f>IF(OR($A659="",$P659&lt;&gt;"Yes"),"",$D659+ROW()/1000000)</f>
      </c>
      <c r="T659">
        <f>IF($Y659="","",INDEX($B$2:$B$1500,$Y659))</f>
      </c>
      <c r="U659">
        <f>IF($Z659="","",INDEX($B$2:$B$1500,$Z659))</f>
      </c>
      <c r="V659">
        <f>IF(OR($T659="",$U659=""),"",$U659-$T659)</f>
      </c>
      <c r="W659" t="str">
        <f>IF(TRIM(INDEX(connections!$A:$A,ROW()))="","",TRIM(INDEX(connections!$A:$A,ROW())))</f>
      </c>
      <c r="X659" t="str">
        <f>IF($W659="","",TRIM(INDEX(connections!$B:$B,ROW())))</f>
      </c>
      <c r="Y659">
        <f>IF($W659="","",IFERROR(MATCH($W659,$A$2:$A$1500,0),""))</f>
      </c>
      <c r="Z659">
        <f>IF($X659="","",IFERROR(MATCH($X659,$A$2:$A$1500,0),""))</f>
      </c>
      <c r="AA659" t="str">
        <f>IF($Y659="","",INDEX($P$2:$P$1500,$Y659))</f>
      </c>
      <c r="AB659" t="str">
        <f>IF($Z659="","",INDEX($P$2:$P$1500,$Z659))</f>
      </c>
      <c r="AC659">
        <f>IF(AND($AA659="Yes",$AB659="Yes"),1,"")</f>
      </c>
      <c r="AD659">
        <f>IF(OR($Y659="",$Z659=""),"",IF(INDEX($C$2:$C$1500,$Y659)=INDEX($C$2:$C$1500,$Z659),0,1))</f>
      </c>
      <c r="AE659">
        <f>IF($AC659&lt;&gt;1,"",IF(AND(INDEX($AG$2:$AG$1500,$Y659)=1,INDEX($AG$2:$AG$1500,$Z659)=1),1,""))</f>
      </c>
      <c r="AG659">
        <f>IF($A659="","",COUNTIFS($W$2:$W$2500,$A659,$AB$2:$AB$2500,"Yes")+COUNTIFS($X$2:$X$2500,$A659,$AA$2:$AA$2500,"Yes"))</f>
      </c>
      <c r="AH659" t="str">
        <f>IF(OR($P659&lt;&gt;"Yes",N($AG659)=0),"",IF(AND($AG659=1,COUNTIFS($W$2:$W$2500,$A659,$AE$2:$AE$2500,1)+COUNTIFS($X$2:$X$2500,$A659,$AE$2:$AE$2500,1)&gt;0),"","Yes"))</f>
      </c>
      <c r="AI659">
        <f>IF($AH659="Yes",$AG659,"")</f>
      </c>
      <c r="AJ659">
        <f>IF($AI659="","",$AI659+ROW()/1000000)</f>
      </c>
      <c r="AK659">
        <f>IF(OR($A659="",$P659="Yes",N($AG659)=0),"",$AG659+ROW()/1000000)</f>
      </c>
      <c r="AL659" t="str">
        <f>IF($A659="","",INDEX(games!$J:$J,ROW())&amp;"")</f>
      </c>
    </row>
    <row r="660">
      <c r="A660" t="str">
        <f>IF(TRIM(INDEX(games!$A:$A,ROW()))="","",TRIM(INDEX(games!$A:$A,ROW())))</f>
      </c>
      <c r="B660">
        <f>IF(OR($A660="",INDEX(games!$B:$B,ROW())=""),"",INDEX(games!$B:$B,ROW()))</f>
      </c>
      <c r="C660" t="str">
        <f>IF(OR($A660="",INDEX(games!$C:$C,ROW())=""),"",INDEX(games!$C:$C,ROW()))</f>
      </c>
      <c r="D660">
        <f>IF($A660="","",COUNTIF($W$2:$W$2500,$A660)+COUNTIF($X$2:$X$2500,$A660))</f>
      </c>
      <c r="E660">
        <f>IF($A660="","",IFERROR(MATCH($C660,$R$2:$R$5,0),0))</f>
      </c>
      <c r="F660">
        <f>IF($A660="","",MOD(ROW(),34))</f>
      </c>
      <c r="G660">
        <f>IF($A660="",NA(),IF($C660="Action",$B660,NA()))</f>
      </c>
      <c r="H660">
        <f>IF($A660="",NA(),IF($C660="Action",1+$F660*0.023,NA()))</f>
      </c>
      <c r="I660">
        <f>IF($A660="",NA(),IF($C660="Strategy",$B660,NA()))</f>
      </c>
      <c r="J660">
        <f>IF($A660="",NA(),IF($C660="Strategy",2+$F660*0.023,NA()))</f>
      </c>
      <c r="K660">
        <f>IF($A660="",NA(),IF($C660="Deckbuilder",$B660,NA()))</f>
      </c>
      <c r="L660">
        <f>IF($A660="",NA(),IF($C660="Deckbuilder",3+$F660*0.023,NA()))</f>
      </c>
      <c r="M660">
        <f>IF($A660="",NA(),IF($C660="Traditional",$B660,NA()))</f>
      </c>
      <c r="N660">
        <f>IF($A660="",NA(),IF($C660="Traditional",4+$F660*0.023,NA()))</f>
      </c>
      <c r="O660">
        <f>IF($A660="","",$D660+ROW()/1000000)</f>
      </c>
      <c r="P660" t="str">
        <f>IF(OR($A660="",INDEX(games!$H:$H,ROW())=""),"",INDEX(games!$H:$H,ROW()))</f>
      </c>
      <c r="Q660">
        <f>IF(OR($A660="",$P660&lt;&gt;"Yes"),"",$D660+ROW()/1000000)</f>
      </c>
      <c r="T660">
        <f>IF($Y660="","",INDEX($B$2:$B$1500,$Y660))</f>
      </c>
      <c r="U660">
        <f>IF($Z660="","",INDEX($B$2:$B$1500,$Z660))</f>
      </c>
      <c r="V660">
        <f>IF(OR($T660="",$U660=""),"",$U660-$T660)</f>
      </c>
      <c r="W660" t="str">
        <f>IF(TRIM(INDEX(connections!$A:$A,ROW()))="","",TRIM(INDEX(connections!$A:$A,ROW())))</f>
      </c>
      <c r="X660" t="str">
        <f>IF($W660="","",TRIM(INDEX(connections!$B:$B,ROW())))</f>
      </c>
      <c r="Y660">
        <f>IF($W660="","",IFERROR(MATCH($W660,$A$2:$A$1500,0),""))</f>
      </c>
      <c r="Z660">
        <f>IF($X660="","",IFERROR(MATCH($X660,$A$2:$A$1500,0),""))</f>
      </c>
      <c r="AA660" t="str">
        <f>IF($Y660="","",INDEX($P$2:$P$1500,$Y660))</f>
      </c>
      <c r="AB660" t="str">
        <f>IF($Z660="","",INDEX($P$2:$P$1500,$Z660))</f>
      </c>
      <c r="AC660">
        <f>IF(AND($AA660="Yes",$AB660="Yes"),1,"")</f>
      </c>
      <c r="AD660">
        <f>IF(OR($Y660="",$Z660=""),"",IF(INDEX($C$2:$C$1500,$Y660)=INDEX($C$2:$C$1500,$Z660),0,1))</f>
      </c>
      <c r="AE660">
        <f>IF($AC660&lt;&gt;1,"",IF(AND(INDEX($AG$2:$AG$1500,$Y660)=1,INDEX($AG$2:$AG$1500,$Z660)=1),1,""))</f>
      </c>
      <c r="AG660">
        <f>IF($A660="","",COUNTIFS($W$2:$W$2500,$A660,$AB$2:$AB$2500,"Yes")+COUNTIFS($X$2:$X$2500,$A660,$AA$2:$AA$2500,"Yes"))</f>
      </c>
      <c r="AH660" t="str">
        <f>IF(OR($P660&lt;&gt;"Yes",N($AG660)=0),"",IF(AND($AG660=1,COUNTIFS($W$2:$W$2500,$A660,$AE$2:$AE$2500,1)+COUNTIFS($X$2:$X$2500,$A660,$AE$2:$AE$2500,1)&gt;0),"","Yes"))</f>
      </c>
      <c r="AI660">
        <f>IF($AH660="Yes",$AG660,"")</f>
      </c>
      <c r="AJ660">
        <f>IF($AI660="","",$AI660+ROW()/1000000)</f>
      </c>
      <c r="AK660">
        <f>IF(OR($A660="",$P660="Yes",N($AG660)=0),"",$AG660+ROW()/1000000)</f>
      </c>
      <c r="AL660" t="str">
        <f>IF($A660="","",INDEX(games!$J:$J,ROW())&amp;"")</f>
      </c>
    </row>
    <row r="661">
      <c r="A661" t="str">
        <f>IF(TRIM(INDEX(games!$A:$A,ROW()))="","",TRIM(INDEX(games!$A:$A,ROW())))</f>
      </c>
      <c r="B661">
        <f>IF(OR($A661="",INDEX(games!$B:$B,ROW())=""),"",INDEX(games!$B:$B,ROW()))</f>
      </c>
      <c r="C661" t="str">
        <f>IF(OR($A661="",INDEX(games!$C:$C,ROW())=""),"",INDEX(games!$C:$C,ROW()))</f>
      </c>
      <c r="D661">
        <f>IF($A661="","",COUNTIF($W$2:$W$2500,$A661)+COUNTIF($X$2:$X$2500,$A661))</f>
      </c>
      <c r="E661">
        <f>IF($A661="","",IFERROR(MATCH($C661,$R$2:$R$5,0),0))</f>
      </c>
      <c r="F661">
        <f>IF($A661="","",MOD(ROW(),34))</f>
      </c>
      <c r="G661">
        <f>IF($A661="",NA(),IF($C661="Action",$B661,NA()))</f>
      </c>
      <c r="H661">
        <f>IF($A661="",NA(),IF($C661="Action",1+$F661*0.023,NA()))</f>
      </c>
      <c r="I661">
        <f>IF($A661="",NA(),IF($C661="Strategy",$B661,NA()))</f>
      </c>
      <c r="J661">
        <f>IF($A661="",NA(),IF($C661="Strategy",2+$F661*0.023,NA()))</f>
      </c>
      <c r="K661">
        <f>IF($A661="",NA(),IF($C661="Deckbuilder",$B661,NA()))</f>
      </c>
      <c r="L661">
        <f>IF($A661="",NA(),IF($C661="Deckbuilder",3+$F661*0.023,NA()))</f>
      </c>
      <c r="M661">
        <f>IF($A661="",NA(),IF($C661="Traditional",$B661,NA()))</f>
      </c>
      <c r="N661">
        <f>IF($A661="",NA(),IF($C661="Traditional",4+$F661*0.023,NA()))</f>
      </c>
      <c r="O661">
        <f>IF($A661="","",$D661+ROW()/1000000)</f>
      </c>
      <c r="P661" t="str">
        <f>IF(OR($A661="",INDEX(games!$H:$H,ROW())=""),"",INDEX(games!$H:$H,ROW()))</f>
      </c>
      <c r="Q661">
        <f>IF(OR($A661="",$P661&lt;&gt;"Yes"),"",$D661+ROW()/1000000)</f>
      </c>
      <c r="T661">
        <f>IF($Y661="","",INDEX($B$2:$B$1500,$Y661))</f>
      </c>
      <c r="U661">
        <f>IF($Z661="","",INDEX($B$2:$B$1500,$Z661))</f>
      </c>
      <c r="V661">
        <f>IF(OR($T661="",$U661=""),"",$U661-$T661)</f>
      </c>
      <c r="W661" t="str">
        <f>IF(TRIM(INDEX(connections!$A:$A,ROW()))="","",TRIM(INDEX(connections!$A:$A,ROW())))</f>
      </c>
      <c r="X661" t="str">
        <f>IF($W661="","",TRIM(INDEX(connections!$B:$B,ROW())))</f>
      </c>
      <c r="Y661">
        <f>IF($W661="","",IFERROR(MATCH($W661,$A$2:$A$1500,0),""))</f>
      </c>
      <c r="Z661">
        <f>IF($X661="","",IFERROR(MATCH($X661,$A$2:$A$1500,0),""))</f>
      </c>
      <c r="AA661" t="str">
        <f>IF($Y661="","",INDEX($P$2:$P$1500,$Y661))</f>
      </c>
      <c r="AB661" t="str">
        <f>IF($Z661="","",INDEX($P$2:$P$1500,$Z661))</f>
      </c>
      <c r="AC661">
        <f>IF(AND($AA661="Yes",$AB661="Yes"),1,"")</f>
      </c>
      <c r="AD661">
        <f>IF(OR($Y661="",$Z661=""),"",IF(INDEX($C$2:$C$1500,$Y661)=INDEX($C$2:$C$1500,$Z661),0,1))</f>
      </c>
      <c r="AE661">
        <f>IF($AC661&lt;&gt;1,"",IF(AND(INDEX($AG$2:$AG$1500,$Y661)=1,INDEX($AG$2:$AG$1500,$Z661)=1),1,""))</f>
      </c>
      <c r="AG661">
        <f>IF($A661="","",COUNTIFS($W$2:$W$2500,$A661,$AB$2:$AB$2500,"Yes")+COUNTIFS($X$2:$X$2500,$A661,$AA$2:$AA$2500,"Yes"))</f>
      </c>
      <c r="AH661" t="str">
        <f>IF(OR($P661&lt;&gt;"Yes",N($AG661)=0),"",IF(AND($AG661=1,COUNTIFS($W$2:$W$2500,$A661,$AE$2:$AE$2500,1)+COUNTIFS($X$2:$X$2500,$A661,$AE$2:$AE$2500,1)&gt;0),"","Yes"))</f>
      </c>
      <c r="AI661">
        <f>IF($AH661="Yes",$AG661,"")</f>
      </c>
      <c r="AJ661">
        <f>IF($AI661="","",$AI661+ROW()/1000000)</f>
      </c>
      <c r="AK661">
        <f>IF(OR($A661="",$P661="Yes",N($AG661)=0),"",$AG661+ROW()/1000000)</f>
      </c>
      <c r="AL661" t="str">
        <f>IF($A661="","",INDEX(games!$J:$J,ROW())&amp;"")</f>
      </c>
    </row>
    <row r="662">
      <c r="A662" t="str">
        <f>IF(TRIM(INDEX(games!$A:$A,ROW()))="","",TRIM(INDEX(games!$A:$A,ROW())))</f>
      </c>
      <c r="B662">
        <f>IF(OR($A662="",INDEX(games!$B:$B,ROW())=""),"",INDEX(games!$B:$B,ROW()))</f>
      </c>
      <c r="C662" t="str">
        <f>IF(OR($A662="",INDEX(games!$C:$C,ROW())=""),"",INDEX(games!$C:$C,ROW()))</f>
      </c>
      <c r="D662">
        <f>IF($A662="","",COUNTIF($W$2:$W$2500,$A662)+COUNTIF($X$2:$X$2500,$A662))</f>
      </c>
      <c r="E662">
        <f>IF($A662="","",IFERROR(MATCH($C662,$R$2:$R$5,0),0))</f>
      </c>
      <c r="F662">
        <f>IF($A662="","",MOD(ROW(),34))</f>
      </c>
      <c r="G662">
        <f>IF($A662="",NA(),IF($C662="Action",$B662,NA()))</f>
      </c>
      <c r="H662">
        <f>IF($A662="",NA(),IF($C662="Action",1+$F662*0.023,NA()))</f>
      </c>
      <c r="I662">
        <f>IF($A662="",NA(),IF($C662="Strategy",$B662,NA()))</f>
      </c>
      <c r="J662">
        <f>IF($A662="",NA(),IF($C662="Strategy",2+$F662*0.023,NA()))</f>
      </c>
      <c r="K662">
        <f>IF($A662="",NA(),IF($C662="Deckbuilder",$B662,NA()))</f>
      </c>
      <c r="L662">
        <f>IF($A662="",NA(),IF($C662="Deckbuilder",3+$F662*0.023,NA()))</f>
      </c>
      <c r="M662">
        <f>IF($A662="",NA(),IF($C662="Traditional",$B662,NA()))</f>
      </c>
      <c r="N662">
        <f>IF($A662="",NA(),IF($C662="Traditional",4+$F662*0.023,NA()))</f>
      </c>
      <c r="O662">
        <f>IF($A662="","",$D662+ROW()/1000000)</f>
      </c>
      <c r="P662" t="str">
        <f>IF(OR($A662="",INDEX(games!$H:$H,ROW())=""),"",INDEX(games!$H:$H,ROW()))</f>
      </c>
      <c r="Q662">
        <f>IF(OR($A662="",$P662&lt;&gt;"Yes"),"",$D662+ROW()/1000000)</f>
      </c>
      <c r="T662">
        <f>IF($Y662="","",INDEX($B$2:$B$1500,$Y662))</f>
      </c>
      <c r="U662">
        <f>IF($Z662="","",INDEX($B$2:$B$1500,$Z662))</f>
      </c>
      <c r="V662">
        <f>IF(OR($T662="",$U662=""),"",$U662-$T662)</f>
      </c>
      <c r="W662" t="str">
        <f>IF(TRIM(INDEX(connections!$A:$A,ROW()))="","",TRIM(INDEX(connections!$A:$A,ROW())))</f>
      </c>
      <c r="X662" t="str">
        <f>IF($W662="","",TRIM(INDEX(connections!$B:$B,ROW())))</f>
      </c>
      <c r="Y662">
        <f>IF($W662="","",IFERROR(MATCH($W662,$A$2:$A$1500,0),""))</f>
      </c>
      <c r="Z662">
        <f>IF($X662="","",IFERROR(MATCH($X662,$A$2:$A$1500,0),""))</f>
      </c>
      <c r="AA662" t="str">
        <f>IF($Y662="","",INDEX($P$2:$P$1500,$Y662))</f>
      </c>
      <c r="AB662" t="str">
        <f>IF($Z662="","",INDEX($P$2:$P$1500,$Z662))</f>
      </c>
      <c r="AC662">
        <f>IF(AND($AA662="Yes",$AB662="Yes"),1,"")</f>
      </c>
      <c r="AD662">
        <f>IF(OR($Y662="",$Z662=""),"",IF(INDEX($C$2:$C$1500,$Y662)=INDEX($C$2:$C$1500,$Z662),0,1))</f>
      </c>
      <c r="AE662">
        <f>IF($AC662&lt;&gt;1,"",IF(AND(INDEX($AG$2:$AG$1500,$Y662)=1,INDEX($AG$2:$AG$1500,$Z662)=1),1,""))</f>
      </c>
      <c r="AG662">
        <f>IF($A662="","",COUNTIFS($W$2:$W$2500,$A662,$AB$2:$AB$2500,"Yes")+COUNTIFS($X$2:$X$2500,$A662,$AA$2:$AA$2500,"Yes"))</f>
      </c>
      <c r="AH662" t="str">
        <f>IF(OR($P662&lt;&gt;"Yes",N($AG662)=0),"",IF(AND($AG662=1,COUNTIFS($W$2:$W$2500,$A662,$AE$2:$AE$2500,1)+COUNTIFS($X$2:$X$2500,$A662,$AE$2:$AE$2500,1)&gt;0),"","Yes"))</f>
      </c>
      <c r="AI662">
        <f>IF($AH662="Yes",$AG662,"")</f>
      </c>
      <c r="AJ662">
        <f>IF($AI662="","",$AI662+ROW()/1000000)</f>
      </c>
      <c r="AK662">
        <f>IF(OR($A662="",$P662="Yes",N($AG662)=0),"",$AG662+ROW()/1000000)</f>
      </c>
      <c r="AL662" t="str">
        <f>IF($A662="","",INDEX(games!$J:$J,ROW())&amp;"")</f>
      </c>
    </row>
    <row r="663">
      <c r="A663" t="str">
        <f>IF(TRIM(INDEX(games!$A:$A,ROW()))="","",TRIM(INDEX(games!$A:$A,ROW())))</f>
      </c>
      <c r="B663">
        <f>IF(OR($A663="",INDEX(games!$B:$B,ROW())=""),"",INDEX(games!$B:$B,ROW()))</f>
      </c>
      <c r="C663" t="str">
        <f>IF(OR($A663="",INDEX(games!$C:$C,ROW())=""),"",INDEX(games!$C:$C,ROW()))</f>
      </c>
      <c r="D663">
        <f>IF($A663="","",COUNTIF($W$2:$W$2500,$A663)+COUNTIF($X$2:$X$2500,$A663))</f>
      </c>
      <c r="E663">
        <f>IF($A663="","",IFERROR(MATCH($C663,$R$2:$R$5,0),0))</f>
      </c>
      <c r="F663">
        <f>IF($A663="","",MOD(ROW(),34))</f>
      </c>
      <c r="G663">
        <f>IF($A663="",NA(),IF($C663="Action",$B663,NA()))</f>
      </c>
      <c r="H663">
        <f>IF($A663="",NA(),IF($C663="Action",1+$F663*0.023,NA()))</f>
      </c>
      <c r="I663">
        <f>IF($A663="",NA(),IF($C663="Strategy",$B663,NA()))</f>
      </c>
      <c r="J663">
        <f>IF($A663="",NA(),IF($C663="Strategy",2+$F663*0.023,NA()))</f>
      </c>
      <c r="K663">
        <f>IF($A663="",NA(),IF($C663="Deckbuilder",$B663,NA()))</f>
      </c>
      <c r="L663">
        <f>IF($A663="",NA(),IF($C663="Deckbuilder",3+$F663*0.023,NA()))</f>
      </c>
      <c r="M663">
        <f>IF($A663="",NA(),IF($C663="Traditional",$B663,NA()))</f>
      </c>
      <c r="N663">
        <f>IF($A663="",NA(),IF($C663="Traditional",4+$F663*0.023,NA()))</f>
      </c>
      <c r="O663">
        <f>IF($A663="","",$D663+ROW()/1000000)</f>
      </c>
      <c r="P663" t="str">
        <f>IF(OR($A663="",INDEX(games!$H:$H,ROW())=""),"",INDEX(games!$H:$H,ROW()))</f>
      </c>
      <c r="Q663">
        <f>IF(OR($A663="",$P663&lt;&gt;"Yes"),"",$D663+ROW()/1000000)</f>
      </c>
      <c r="T663">
        <f>IF($Y663="","",INDEX($B$2:$B$1500,$Y663))</f>
      </c>
      <c r="U663">
        <f>IF($Z663="","",INDEX($B$2:$B$1500,$Z663))</f>
      </c>
      <c r="V663">
        <f>IF(OR($T663="",$U663=""),"",$U663-$T663)</f>
      </c>
      <c r="W663" t="str">
        <f>IF(TRIM(INDEX(connections!$A:$A,ROW()))="","",TRIM(INDEX(connections!$A:$A,ROW())))</f>
      </c>
      <c r="X663" t="str">
        <f>IF($W663="","",TRIM(INDEX(connections!$B:$B,ROW())))</f>
      </c>
      <c r="Y663">
        <f>IF($W663="","",IFERROR(MATCH($W663,$A$2:$A$1500,0),""))</f>
      </c>
      <c r="Z663">
        <f>IF($X663="","",IFERROR(MATCH($X663,$A$2:$A$1500,0),""))</f>
      </c>
      <c r="AA663" t="str">
        <f>IF($Y663="","",INDEX($P$2:$P$1500,$Y663))</f>
      </c>
      <c r="AB663" t="str">
        <f>IF($Z663="","",INDEX($P$2:$P$1500,$Z663))</f>
      </c>
      <c r="AC663">
        <f>IF(AND($AA663="Yes",$AB663="Yes"),1,"")</f>
      </c>
      <c r="AD663">
        <f>IF(OR($Y663="",$Z663=""),"",IF(INDEX($C$2:$C$1500,$Y663)=INDEX($C$2:$C$1500,$Z663),0,1))</f>
      </c>
      <c r="AE663">
        <f>IF($AC663&lt;&gt;1,"",IF(AND(INDEX($AG$2:$AG$1500,$Y663)=1,INDEX($AG$2:$AG$1500,$Z663)=1),1,""))</f>
      </c>
      <c r="AG663">
        <f>IF($A663="","",COUNTIFS($W$2:$W$2500,$A663,$AB$2:$AB$2500,"Yes")+COUNTIFS($X$2:$X$2500,$A663,$AA$2:$AA$2500,"Yes"))</f>
      </c>
      <c r="AH663" t="str">
        <f>IF(OR($P663&lt;&gt;"Yes",N($AG663)=0),"",IF(AND($AG663=1,COUNTIFS($W$2:$W$2500,$A663,$AE$2:$AE$2500,1)+COUNTIFS($X$2:$X$2500,$A663,$AE$2:$AE$2500,1)&gt;0),"","Yes"))</f>
      </c>
      <c r="AI663">
        <f>IF($AH663="Yes",$AG663,"")</f>
      </c>
      <c r="AJ663">
        <f>IF($AI663="","",$AI663+ROW()/1000000)</f>
      </c>
      <c r="AK663">
        <f>IF(OR($A663="",$P663="Yes",N($AG663)=0),"",$AG663+ROW()/1000000)</f>
      </c>
      <c r="AL663" t="str">
        <f>IF($A663="","",INDEX(games!$J:$J,ROW())&amp;"")</f>
      </c>
    </row>
    <row r="664">
      <c r="A664" t="str">
        <f>IF(TRIM(INDEX(games!$A:$A,ROW()))="","",TRIM(INDEX(games!$A:$A,ROW())))</f>
      </c>
      <c r="B664">
        <f>IF(OR($A664="",INDEX(games!$B:$B,ROW())=""),"",INDEX(games!$B:$B,ROW()))</f>
      </c>
      <c r="C664" t="str">
        <f>IF(OR($A664="",INDEX(games!$C:$C,ROW())=""),"",INDEX(games!$C:$C,ROW()))</f>
      </c>
      <c r="D664">
        <f>IF($A664="","",COUNTIF($W$2:$W$2500,$A664)+COUNTIF($X$2:$X$2500,$A664))</f>
      </c>
      <c r="E664">
        <f>IF($A664="","",IFERROR(MATCH($C664,$R$2:$R$5,0),0))</f>
      </c>
      <c r="F664">
        <f>IF($A664="","",MOD(ROW(),34))</f>
      </c>
      <c r="G664">
        <f>IF($A664="",NA(),IF($C664="Action",$B664,NA()))</f>
      </c>
      <c r="H664">
        <f>IF($A664="",NA(),IF($C664="Action",1+$F664*0.023,NA()))</f>
      </c>
      <c r="I664">
        <f>IF($A664="",NA(),IF($C664="Strategy",$B664,NA()))</f>
      </c>
      <c r="J664">
        <f>IF($A664="",NA(),IF($C664="Strategy",2+$F664*0.023,NA()))</f>
      </c>
      <c r="K664">
        <f>IF($A664="",NA(),IF($C664="Deckbuilder",$B664,NA()))</f>
      </c>
      <c r="L664">
        <f>IF($A664="",NA(),IF($C664="Deckbuilder",3+$F664*0.023,NA()))</f>
      </c>
      <c r="M664">
        <f>IF($A664="",NA(),IF($C664="Traditional",$B664,NA()))</f>
      </c>
      <c r="N664">
        <f>IF($A664="",NA(),IF($C664="Traditional",4+$F664*0.023,NA()))</f>
      </c>
      <c r="O664">
        <f>IF($A664="","",$D664+ROW()/1000000)</f>
      </c>
      <c r="P664" t="str">
        <f>IF(OR($A664="",INDEX(games!$H:$H,ROW())=""),"",INDEX(games!$H:$H,ROW()))</f>
      </c>
      <c r="Q664">
        <f>IF(OR($A664="",$P664&lt;&gt;"Yes"),"",$D664+ROW()/1000000)</f>
      </c>
      <c r="T664">
        <f>IF($Y664="","",INDEX($B$2:$B$1500,$Y664))</f>
      </c>
      <c r="U664">
        <f>IF($Z664="","",INDEX($B$2:$B$1500,$Z664))</f>
      </c>
      <c r="V664">
        <f>IF(OR($T664="",$U664=""),"",$U664-$T664)</f>
      </c>
      <c r="W664" t="str">
        <f>IF(TRIM(INDEX(connections!$A:$A,ROW()))="","",TRIM(INDEX(connections!$A:$A,ROW())))</f>
      </c>
      <c r="X664" t="str">
        <f>IF($W664="","",TRIM(INDEX(connections!$B:$B,ROW())))</f>
      </c>
      <c r="Y664">
        <f>IF($W664="","",IFERROR(MATCH($W664,$A$2:$A$1500,0),""))</f>
      </c>
      <c r="Z664">
        <f>IF($X664="","",IFERROR(MATCH($X664,$A$2:$A$1500,0),""))</f>
      </c>
      <c r="AA664" t="str">
        <f>IF($Y664="","",INDEX($P$2:$P$1500,$Y664))</f>
      </c>
      <c r="AB664" t="str">
        <f>IF($Z664="","",INDEX($P$2:$P$1500,$Z664))</f>
      </c>
      <c r="AC664">
        <f>IF(AND($AA664="Yes",$AB664="Yes"),1,"")</f>
      </c>
      <c r="AD664">
        <f>IF(OR($Y664="",$Z664=""),"",IF(INDEX($C$2:$C$1500,$Y664)=INDEX($C$2:$C$1500,$Z664),0,1))</f>
      </c>
      <c r="AE664">
        <f>IF($AC664&lt;&gt;1,"",IF(AND(INDEX($AG$2:$AG$1500,$Y664)=1,INDEX($AG$2:$AG$1500,$Z664)=1),1,""))</f>
      </c>
      <c r="AG664">
        <f>IF($A664="","",COUNTIFS($W$2:$W$2500,$A664,$AB$2:$AB$2500,"Yes")+COUNTIFS($X$2:$X$2500,$A664,$AA$2:$AA$2500,"Yes"))</f>
      </c>
      <c r="AH664" t="str">
        <f>IF(OR($P664&lt;&gt;"Yes",N($AG664)=0),"",IF(AND($AG664=1,COUNTIFS($W$2:$W$2500,$A664,$AE$2:$AE$2500,1)+COUNTIFS($X$2:$X$2500,$A664,$AE$2:$AE$2500,1)&gt;0),"","Yes"))</f>
      </c>
      <c r="AI664">
        <f>IF($AH664="Yes",$AG664,"")</f>
      </c>
      <c r="AJ664">
        <f>IF($AI664="","",$AI664+ROW()/1000000)</f>
      </c>
      <c r="AK664">
        <f>IF(OR($A664="",$P664="Yes",N($AG664)=0),"",$AG664+ROW()/1000000)</f>
      </c>
      <c r="AL664" t="str">
        <f>IF($A664="","",INDEX(games!$J:$J,ROW())&amp;"")</f>
      </c>
    </row>
    <row r="665">
      <c r="A665" t="str">
        <f>IF(TRIM(INDEX(games!$A:$A,ROW()))="","",TRIM(INDEX(games!$A:$A,ROW())))</f>
      </c>
      <c r="B665">
        <f>IF(OR($A665="",INDEX(games!$B:$B,ROW())=""),"",INDEX(games!$B:$B,ROW()))</f>
      </c>
      <c r="C665" t="str">
        <f>IF(OR($A665="",INDEX(games!$C:$C,ROW())=""),"",INDEX(games!$C:$C,ROW()))</f>
      </c>
      <c r="D665">
        <f>IF($A665="","",COUNTIF($W$2:$W$2500,$A665)+COUNTIF($X$2:$X$2500,$A665))</f>
      </c>
      <c r="E665">
        <f>IF($A665="","",IFERROR(MATCH($C665,$R$2:$R$5,0),0))</f>
      </c>
      <c r="F665">
        <f>IF($A665="","",MOD(ROW(),34))</f>
      </c>
      <c r="G665">
        <f>IF($A665="",NA(),IF($C665="Action",$B665,NA()))</f>
      </c>
      <c r="H665">
        <f>IF($A665="",NA(),IF($C665="Action",1+$F665*0.023,NA()))</f>
      </c>
      <c r="I665">
        <f>IF($A665="",NA(),IF($C665="Strategy",$B665,NA()))</f>
      </c>
      <c r="J665">
        <f>IF($A665="",NA(),IF($C665="Strategy",2+$F665*0.023,NA()))</f>
      </c>
      <c r="K665">
        <f>IF($A665="",NA(),IF($C665="Deckbuilder",$B665,NA()))</f>
      </c>
      <c r="L665">
        <f>IF($A665="",NA(),IF($C665="Deckbuilder",3+$F665*0.023,NA()))</f>
      </c>
      <c r="M665">
        <f>IF($A665="",NA(),IF($C665="Traditional",$B665,NA()))</f>
      </c>
      <c r="N665">
        <f>IF($A665="",NA(),IF($C665="Traditional",4+$F665*0.023,NA()))</f>
      </c>
      <c r="O665">
        <f>IF($A665="","",$D665+ROW()/1000000)</f>
      </c>
      <c r="P665" t="str">
        <f>IF(OR($A665="",INDEX(games!$H:$H,ROW())=""),"",INDEX(games!$H:$H,ROW()))</f>
      </c>
      <c r="Q665">
        <f>IF(OR($A665="",$P665&lt;&gt;"Yes"),"",$D665+ROW()/1000000)</f>
      </c>
      <c r="T665">
        <f>IF($Y665="","",INDEX($B$2:$B$1500,$Y665))</f>
      </c>
      <c r="U665">
        <f>IF($Z665="","",INDEX($B$2:$B$1500,$Z665))</f>
      </c>
      <c r="V665">
        <f>IF(OR($T665="",$U665=""),"",$U665-$T665)</f>
      </c>
      <c r="W665" t="str">
        <f>IF(TRIM(INDEX(connections!$A:$A,ROW()))="","",TRIM(INDEX(connections!$A:$A,ROW())))</f>
      </c>
      <c r="X665" t="str">
        <f>IF($W665="","",TRIM(INDEX(connections!$B:$B,ROW())))</f>
      </c>
      <c r="Y665">
        <f>IF($W665="","",IFERROR(MATCH($W665,$A$2:$A$1500,0),""))</f>
      </c>
      <c r="Z665">
        <f>IF($X665="","",IFERROR(MATCH($X665,$A$2:$A$1500,0),""))</f>
      </c>
      <c r="AA665" t="str">
        <f>IF($Y665="","",INDEX($P$2:$P$1500,$Y665))</f>
      </c>
      <c r="AB665" t="str">
        <f>IF($Z665="","",INDEX($P$2:$P$1500,$Z665))</f>
      </c>
      <c r="AC665">
        <f>IF(AND($AA665="Yes",$AB665="Yes"),1,"")</f>
      </c>
      <c r="AD665">
        <f>IF(OR($Y665="",$Z665=""),"",IF(INDEX($C$2:$C$1500,$Y665)=INDEX($C$2:$C$1500,$Z665),0,1))</f>
      </c>
      <c r="AE665">
        <f>IF($AC665&lt;&gt;1,"",IF(AND(INDEX($AG$2:$AG$1500,$Y665)=1,INDEX($AG$2:$AG$1500,$Z665)=1),1,""))</f>
      </c>
      <c r="AG665">
        <f>IF($A665="","",COUNTIFS($W$2:$W$2500,$A665,$AB$2:$AB$2500,"Yes")+COUNTIFS($X$2:$X$2500,$A665,$AA$2:$AA$2500,"Yes"))</f>
      </c>
      <c r="AH665" t="str">
        <f>IF(OR($P665&lt;&gt;"Yes",N($AG665)=0),"",IF(AND($AG665=1,COUNTIFS($W$2:$W$2500,$A665,$AE$2:$AE$2500,1)+COUNTIFS($X$2:$X$2500,$A665,$AE$2:$AE$2500,1)&gt;0),"","Yes"))</f>
      </c>
      <c r="AI665">
        <f>IF($AH665="Yes",$AG665,"")</f>
      </c>
      <c r="AJ665">
        <f>IF($AI665="","",$AI665+ROW()/1000000)</f>
      </c>
      <c r="AK665">
        <f>IF(OR($A665="",$P665="Yes",N($AG665)=0),"",$AG665+ROW()/1000000)</f>
      </c>
      <c r="AL665" t="str">
        <f>IF($A665="","",INDEX(games!$J:$J,ROW())&amp;"")</f>
      </c>
    </row>
    <row r="666">
      <c r="A666" t="str">
        <f>IF(TRIM(INDEX(games!$A:$A,ROW()))="","",TRIM(INDEX(games!$A:$A,ROW())))</f>
      </c>
      <c r="B666">
        <f>IF(OR($A666="",INDEX(games!$B:$B,ROW())=""),"",INDEX(games!$B:$B,ROW()))</f>
      </c>
      <c r="C666" t="str">
        <f>IF(OR($A666="",INDEX(games!$C:$C,ROW())=""),"",INDEX(games!$C:$C,ROW()))</f>
      </c>
      <c r="D666">
        <f>IF($A666="","",COUNTIF($W$2:$W$2500,$A666)+COUNTIF($X$2:$X$2500,$A666))</f>
      </c>
      <c r="E666">
        <f>IF($A666="","",IFERROR(MATCH($C666,$R$2:$R$5,0),0))</f>
      </c>
      <c r="F666">
        <f>IF($A666="","",MOD(ROW(),34))</f>
      </c>
      <c r="G666">
        <f>IF($A666="",NA(),IF($C666="Action",$B666,NA()))</f>
      </c>
      <c r="H666">
        <f>IF($A666="",NA(),IF($C666="Action",1+$F666*0.023,NA()))</f>
      </c>
      <c r="I666">
        <f>IF($A666="",NA(),IF($C666="Strategy",$B666,NA()))</f>
      </c>
      <c r="J666">
        <f>IF($A666="",NA(),IF($C666="Strategy",2+$F666*0.023,NA()))</f>
      </c>
      <c r="K666">
        <f>IF($A666="",NA(),IF($C666="Deckbuilder",$B666,NA()))</f>
      </c>
      <c r="L666">
        <f>IF($A666="",NA(),IF($C666="Deckbuilder",3+$F666*0.023,NA()))</f>
      </c>
      <c r="M666">
        <f>IF($A666="",NA(),IF($C666="Traditional",$B666,NA()))</f>
      </c>
      <c r="N666">
        <f>IF($A666="",NA(),IF($C666="Traditional",4+$F666*0.023,NA()))</f>
      </c>
      <c r="O666">
        <f>IF($A666="","",$D666+ROW()/1000000)</f>
      </c>
      <c r="P666" t="str">
        <f>IF(OR($A666="",INDEX(games!$H:$H,ROW())=""),"",INDEX(games!$H:$H,ROW()))</f>
      </c>
      <c r="Q666">
        <f>IF(OR($A666="",$P666&lt;&gt;"Yes"),"",$D666+ROW()/1000000)</f>
      </c>
      <c r="T666">
        <f>IF($Y666="","",INDEX($B$2:$B$1500,$Y666))</f>
      </c>
      <c r="U666">
        <f>IF($Z666="","",INDEX($B$2:$B$1500,$Z666))</f>
      </c>
      <c r="V666">
        <f>IF(OR($T666="",$U666=""),"",$U666-$T666)</f>
      </c>
      <c r="W666" t="str">
        <f>IF(TRIM(INDEX(connections!$A:$A,ROW()))="","",TRIM(INDEX(connections!$A:$A,ROW())))</f>
      </c>
      <c r="X666" t="str">
        <f>IF($W666="","",TRIM(INDEX(connections!$B:$B,ROW())))</f>
      </c>
      <c r="Y666">
        <f>IF($W666="","",IFERROR(MATCH($W666,$A$2:$A$1500,0),""))</f>
      </c>
      <c r="Z666">
        <f>IF($X666="","",IFERROR(MATCH($X666,$A$2:$A$1500,0),""))</f>
      </c>
      <c r="AA666" t="str">
        <f>IF($Y666="","",INDEX($P$2:$P$1500,$Y666))</f>
      </c>
      <c r="AB666" t="str">
        <f>IF($Z666="","",INDEX($P$2:$P$1500,$Z666))</f>
      </c>
      <c r="AC666">
        <f>IF(AND($AA666="Yes",$AB666="Yes"),1,"")</f>
      </c>
      <c r="AD666">
        <f>IF(OR($Y666="",$Z666=""),"",IF(INDEX($C$2:$C$1500,$Y666)=INDEX($C$2:$C$1500,$Z666),0,1))</f>
      </c>
      <c r="AE666">
        <f>IF($AC666&lt;&gt;1,"",IF(AND(INDEX($AG$2:$AG$1500,$Y666)=1,INDEX($AG$2:$AG$1500,$Z666)=1),1,""))</f>
      </c>
      <c r="AG666">
        <f>IF($A666="","",COUNTIFS($W$2:$W$2500,$A666,$AB$2:$AB$2500,"Yes")+COUNTIFS($X$2:$X$2500,$A666,$AA$2:$AA$2500,"Yes"))</f>
      </c>
      <c r="AH666" t="str">
        <f>IF(OR($P666&lt;&gt;"Yes",N($AG666)=0),"",IF(AND($AG666=1,COUNTIFS($W$2:$W$2500,$A666,$AE$2:$AE$2500,1)+COUNTIFS($X$2:$X$2500,$A666,$AE$2:$AE$2500,1)&gt;0),"","Yes"))</f>
      </c>
      <c r="AI666">
        <f>IF($AH666="Yes",$AG666,"")</f>
      </c>
      <c r="AJ666">
        <f>IF($AI666="","",$AI666+ROW()/1000000)</f>
      </c>
      <c r="AK666">
        <f>IF(OR($A666="",$P666="Yes",N($AG666)=0),"",$AG666+ROW()/1000000)</f>
      </c>
      <c r="AL666" t="str">
        <f>IF($A666="","",INDEX(games!$J:$J,ROW())&amp;"")</f>
      </c>
    </row>
    <row r="667">
      <c r="A667" t="str">
        <f>IF(TRIM(INDEX(games!$A:$A,ROW()))="","",TRIM(INDEX(games!$A:$A,ROW())))</f>
      </c>
      <c r="B667">
        <f>IF(OR($A667="",INDEX(games!$B:$B,ROW())=""),"",INDEX(games!$B:$B,ROW()))</f>
      </c>
      <c r="C667" t="str">
        <f>IF(OR($A667="",INDEX(games!$C:$C,ROW())=""),"",INDEX(games!$C:$C,ROW()))</f>
      </c>
      <c r="D667">
        <f>IF($A667="","",COUNTIF($W$2:$W$2500,$A667)+COUNTIF($X$2:$X$2500,$A667))</f>
      </c>
      <c r="E667">
        <f>IF($A667="","",IFERROR(MATCH($C667,$R$2:$R$5,0),0))</f>
      </c>
      <c r="F667">
        <f>IF($A667="","",MOD(ROW(),34))</f>
      </c>
      <c r="G667">
        <f>IF($A667="",NA(),IF($C667="Action",$B667,NA()))</f>
      </c>
      <c r="H667">
        <f>IF($A667="",NA(),IF($C667="Action",1+$F667*0.023,NA()))</f>
      </c>
      <c r="I667">
        <f>IF($A667="",NA(),IF($C667="Strategy",$B667,NA()))</f>
      </c>
      <c r="J667">
        <f>IF($A667="",NA(),IF($C667="Strategy",2+$F667*0.023,NA()))</f>
      </c>
      <c r="K667">
        <f>IF($A667="",NA(),IF($C667="Deckbuilder",$B667,NA()))</f>
      </c>
      <c r="L667">
        <f>IF($A667="",NA(),IF($C667="Deckbuilder",3+$F667*0.023,NA()))</f>
      </c>
      <c r="M667">
        <f>IF($A667="",NA(),IF($C667="Traditional",$B667,NA()))</f>
      </c>
      <c r="N667">
        <f>IF($A667="",NA(),IF($C667="Traditional",4+$F667*0.023,NA()))</f>
      </c>
      <c r="O667">
        <f>IF($A667="","",$D667+ROW()/1000000)</f>
      </c>
      <c r="P667" t="str">
        <f>IF(OR($A667="",INDEX(games!$H:$H,ROW())=""),"",INDEX(games!$H:$H,ROW()))</f>
      </c>
      <c r="Q667">
        <f>IF(OR($A667="",$P667&lt;&gt;"Yes"),"",$D667+ROW()/1000000)</f>
      </c>
      <c r="T667">
        <f>IF($Y667="","",INDEX($B$2:$B$1500,$Y667))</f>
      </c>
      <c r="U667">
        <f>IF($Z667="","",INDEX($B$2:$B$1500,$Z667))</f>
      </c>
      <c r="V667">
        <f>IF(OR($T667="",$U667=""),"",$U667-$T667)</f>
      </c>
      <c r="W667" t="str">
        <f>IF(TRIM(INDEX(connections!$A:$A,ROW()))="","",TRIM(INDEX(connections!$A:$A,ROW())))</f>
      </c>
      <c r="X667" t="str">
        <f>IF($W667="","",TRIM(INDEX(connections!$B:$B,ROW())))</f>
      </c>
      <c r="Y667">
        <f>IF($W667="","",IFERROR(MATCH($W667,$A$2:$A$1500,0),""))</f>
      </c>
      <c r="Z667">
        <f>IF($X667="","",IFERROR(MATCH($X667,$A$2:$A$1500,0),""))</f>
      </c>
      <c r="AA667" t="str">
        <f>IF($Y667="","",INDEX($P$2:$P$1500,$Y667))</f>
      </c>
      <c r="AB667" t="str">
        <f>IF($Z667="","",INDEX($P$2:$P$1500,$Z667))</f>
      </c>
      <c r="AC667">
        <f>IF(AND($AA667="Yes",$AB667="Yes"),1,"")</f>
      </c>
      <c r="AD667">
        <f>IF(OR($Y667="",$Z667=""),"",IF(INDEX($C$2:$C$1500,$Y667)=INDEX($C$2:$C$1500,$Z667),0,1))</f>
      </c>
      <c r="AE667">
        <f>IF($AC667&lt;&gt;1,"",IF(AND(INDEX($AG$2:$AG$1500,$Y667)=1,INDEX($AG$2:$AG$1500,$Z667)=1),1,""))</f>
      </c>
      <c r="AG667">
        <f>IF($A667="","",COUNTIFS($W$2:$W$2500,$A667,$AB$2:$AB$2500,"Yes")+COUNTIFS($X$2:$X$2500,$A667,$AA$2:$AA$2500,"Yes"))</f>
      </c>
      <c r="AH667" t="str">
        <f>IF(OR($P667&lt;&gt;"Yes",N($AG667)=0),"",IF(AND($AG667=1,COUNTIFS($W$2:$W$2500,$A667,$AE$2:$AE$2500,1)+COUNTIFS($X$2:$X$2500,$A667,$AE$2:$AE$2500,1)&gt;0),"","Yes"))</f>
      </c>
      <c r="AI667">
        <f>IF($AH667="Yes",$AG667,"")</f>
      </c>
      <c r="AJ667">
        <f>IF($AI667="","",$AI667+ROW()/1000000)</f>
      </c>
      <c r="AK667">
        <f>IF(OR($A667="",$P667="Yes",N($AG667)=0),"",$AG667+ROW()/1000000)</f>
      </c>
      <c r="AL667" t="str">
        <f>IF($A667="","",INDEX(games!$J:$J,ROW())&amp;"")</f>
      </c>
    </row>
    <row r="668">
      <c r="A668" t="str">
        <f>IF(TRIM(INDEX(games!$A:$A,ROW()))="","",TRIM(INDEX(games!$A:$A,ROW())))</f>
      </c>
      <c r="B668">
        <f>IF(OR($A668="",INDEX(games!$B:$B,ROW())=""),"",INDEX(games!$B:$B,ROW()))</f>
      </c>
      <c r="C668" t="str">
        <f>IF(OR($A668="",INDEX(games!$C:$C,ROW())=""),"",INDEX(games!$C:$C,ROW()))</f>
      </c>
      <c r="D668">
        <f>IF($A668="","",COUNTIF($W$2:$W$2500,$A668)+COUNTIF($X$2:$X$2500,$A668))</f>
      </c>
      <c r="E668">
        <f>IF($A668="","",IFERROR(MATCH($C668,$R$2:$R$5,0),0))</f>
      </c>
      <c r="F668">
        <f>IF($A668="","",MOD(ROW(),34))</f>
      </c>
      <c r="G668">
        <f>IF($A668="",NA(),IF($C668="Action",$B668,NA()))</f>
      </c>
      <c r="H668">
        <f>IF($A668="",NA(),IF($C668="Action",1+$F668*0.023,NA()))</f>
      </c>
      <c r="I668">
        <f>IF($A668="",NA(),IF($C668="Strategy",$B668,NA()))</f>
      </c>
      <c r="J668">
        <f>IF($A668="",NA(),IF($C668="Strategy",2+$F668*0.023,NA()))</f>
      </c>
      <c r="K668">
        <f>IF($A668="",NA(),IF($C668="Deckbuilder",$B668,NA()))</f>
      </c>
      <c r="L668">
        <f>IF($A668="",NA(),IF($C668="Deckbuilder",3+$F668*0.023,NA()))</f>
      </c>
      <c r="M668">
        <f>IF($A668="",NA(),IF($C668="Traditional",$B668,NA()))</f>
      </c>
      <c r="N668">
        <f>IF($A668="",NA(),IF($C668="Traditional",4+$F668*0.023,NA()))</f>
      </c>
      <c r="O668">
        <f>IF($A668="","",$D668+ROW()/1000000)</f>
      </c>
      <c r="P668" t="str">
        <f>IF(OR($A668="",INDEX(games!$H:$H,ROW())=""),"",INDEX(games!$H:$H,ROW()))</f>
      </c>
      <c r="Q668">
        <f>IF(OR($A668="",$P668&lt;&gt;"Yes"),"",$D668+ROW()/1000000)</f>
      </c>
      <c r="T668">
        <f>IF($Y668="","",INDEX($B$2:$B$1500,$Y668))</f>
      </c>
      <c r="U668">
        <f>IF($Z668="","",INDEX($B$2:$B$1500,$Z668))</f>
      </c>
      <c r="V668">
        <f>IF(OR($T668="",$U668=""),"",$U668-$T668)</f>
      </c>
      <c r="W668" t="str">
        <f>IF(TRIM(INDEX(connections!$A:$A,ROW()))="","",TRIM(INDEX(connections!$A:$A,ROW())))</f>
      </c>
      <c r="X668" t="str">
        <f>IF($W668="","",TRIM(INDEX(connections!$B:$B,ROW())))</f>
      </c>
      <c r="Y668">
        <f>IF($W668="","",IFERROR(MATCH($W668,$A$2:$A$1500,0),""))</f>
      </c>
      <c r="Z668">
        <f>IF($X668="","",IFERROR(MATCH($X668,$A$2:$A$1500,0),""))</f>
      </c>
      <c r="AA668" t="str">
        <f>IF($Y668="","",INDEX($P$2:$P$1500,$Y668))</f>
      </c>
      <c r="AB668" t="str">
        <f>IF($Z668="","",INDEX($P$2:$P$1500,$Z668))</f>
      </c>
      <c r="AC668">
        <f>IF(AND($AA668="Yes",$AB668="Yes"),1,"")</f>
      </c>
      <c r="AD668">
        <f>IF(OR($Y668="",$Z668=""),"",IF(INDEX($C$2:$C$1500,$Y668)=INDEX($C$2:$C$1500,$Z668),0,1))</f>
      </c>
      <c r="AE668">
        <f>IF($AC668&lt;&gt;1,"",IF(AND(INDEX($AG$2:$AG$1500,$Y668)=1,INDEX($AG$2:$AG$1500,$Z668)=1),1,""))</f>
      </c>
      <c r="AG668">
        <f>IF($A668="","",COUNTIFS($W$2:$W$2500,$A668,$AB$2:$AB$2500,"Yes")+COUNTIFS($X$2:$X$2500,$A668,$AA$2:$AA$2500,"Yes"))</f>
      </c>
      <c r="AH668" t="str">
        <f>IF(OR($P668&lt;&gt;"Yes",N($AG668)=0),"",IF(AND($AG668=1,COUNTIFS($W$2:$W$2500,$A668,$AE$2:$AE$2500,1)+COUNTIFS($X$2:$X$2500,$A668,$AE$2:$AE$2500,1)&gt;0),"","Yes"))</f>
      </c>
      <c r="AI668">
        <f>IF($AH668="Yes",$AG668,"")</f>
      </c>
      <c r="AJ668">
        <f>IF($AI668="","",$AI668+ROW()/1000000)</f>
      </c>
      <c r="AK668">
        <f>IF(OR($A668="",$P668="Yes",N($AG668)=0),"",$AG668+ROW()/1000000)</f>
      </c>
      <c r="AL668" t="str">
        <f>IF($A668="","",INDEX(games!$J:$J,ROW())&amp;"")</f>
      </c>
    </row>
    <row r="669">
      <c r="A669" t="str">
        <f>IF(TRIM(INDEX(games!$A:$A,ROW()))="","",TRIM(INDEX(games!$A:$A,ROW())))</f>
      </c>
      <c r="B669">
        <f>IF(OR($A669="",INDEX(games!$B:$B,ROW())=""),"",INDEX(games!$B:$B,ROW()))</f>
      </c>
      <c r="C669" t="str">
        <f>IF(OR($A669="",INDEX(games!$C:$C,ROW())=""),"",INDEX(games!$C:$C,ROW()))</f>
      </c>
      <c r="D669">
        <f>IF($A669="","",COUNTIF($W$2:$W$2500,$A669)+COUNTIF($X$2:$X$2500,$A669))</f>
      </c>
      <c r="E669">
        <f>IF($A669="","",IFERROR(MATCH($C669,$R$2:$R$5,0),0))</f>
      </c>
      <c r="F669">
        <f>IF($A669="","",MOD(ROW(),34))</f>
      </c>
      <c r="G669">
        <f>IF($A669="",NA(),IF($C669="Action",$B669,NA()))</f>
      </c>
      <c r="H669">
        <f>IF($A669="",NA(),IF($C669="Action",1+$F669*0.023,NA()))</f>
      </c>
      <c r="I669">
        <f>IF($A669="",NA(),IF($C669="Strategy",$B669,NA()))</f>
      </c>
      <c r="J669">
        <f>IF($A669="",NA(),IF($C669="Strategy",2+$F669*0.023,NA()))</f>
      </c>
      <c r="K669">
        <f>IF($A669="",NA(),IF($C669="Deckbuilder",$B669,NA()))</f>
      </c>
      <c r="L669">
        <f>IF($A669="",NA(),IF($C669="Deckbuilder",3+$F669*0.023,NA()))</f>
      </c>
      <c r="M669">
        <f>IF($A669="",NA(),IF($C669="Traditional",$B669,NA()))</f>
      </c>
      <c r="N669">
        <f>IF($A669="",NA(),IF($C669="Traditional",4+$F669*0.023,NA()))</f>
      </c>
      <c r="O669">
        <f>IF($A669="","",$D669+ROW()/1000000)</f>
      </c>
      <c r="P669" t="str">
        <f>IF(OR($A669="",INDEX(games!$H:$H,ROW())=""),"",INDEX(games!$H:$H,ROW()))</f>
      </c>
      <c r="Q669">
        <f>IF(OR($A669="",$P669&lt;&gt;"Yes"),"",$D669+ROW()/1000000)</f>
      </c>
      <c r="T669">
        <f>IF($Y669="","",INDEX($B$2:$B$1500,$Y669))</f>
      </c>
      <c r="U669">
        <f>IF($Z669="","",INDEX($B$2:$B$1500,$Z669))</f>
      </c>
      <c r="V669">
        <f>IF(OR($T669="",$U669=""),"",$U669-$T669)</f>
      </c>
      <c r="W669" t="str">
        <f>IF(TRIM(INDEX(connections!$A:$A,ROW()))="","",TRIM(INDEX(connections!$A:$A,ROW())))</f>
      </c>
      <c r="X669" t="str">
        <f>IF($W669="","",TRIM(INDEX(connections!$B:$B,ROW())))</f>
      </c>
      <c r="Y669">
        <f>IF($W669="","",IFERROR(MATCH($W669,$A$2:$A$1500,0),""))</f>
      </c>
      <c r="Z669">
        <f>IF($X669="","",IFERROR(MATCH($X669,$A$2:$A$1500,0),""))</f>
      </c>
      <c r="AA669" t="str">
        <f>IF($Y669="","",INDEX($P$2:$P$1500,$Y669))</f>
      </c>
      <c r="AB669" t="str">
        <f>IF($Z669="","",INDEX($P$2:$P$1500,$Z669))</f>
      </c>
      <c r="AC669">
        <f>IF(AND($AA669="Yes",$AB669="Yes"),1,"")</f>
      </c>
      <c r="AD669">
        <f>IF(OR($Y669="",$Z669=""),"",IF(INDEX($C$2:$C$1500,$Y669)=INDEX($C$2:$C$1500,$Z669),0,1))</f>
      </c>
      <c r="AE669">
        <f>IF($AC669&lt;&gt;1,"",IF(AND(INDEX($AG$2:$AG$1500,$Y669)=1,INDEX($AG$2:$AG$1500,$Z669)=1),1,""))</f>
      </c>
      <c r="AG669">
        <f>IF($A669="","",COUNTIFS($W$2:$W$2500,$A669,$AB$2:$AB$2500,"Yes")+COUNTIFS($X$2:$X$2500,$A669,$AA$2:$AA$2500,"Yes"))</f>
      </c>
      <c r="AH669" t="str">
        <f>IF(OR($P669&lt;&gt;"Yes",N($AG669)=0),"",IF(AND($AG669=1,COUNTIFS($W$2:$W$2500,$A669,$AE$2:$AE$2500,1)+COUNTIFS($X$2:$X$2500,$A669,$AE$2:$AE$2500,1)&gt;0),"","Yes"))</f>
      </c>
      <c r="AI669">
        <f>IF($AH669="Yes",$AG669,"")</f>
      </c>
      <c r="AJ669">
        <f>IF($AI669="","",$AI669+ROW()/1000000)</f>
      </c>
      <c r="AK669">
        <f>IF(OR($A669="",$P669="Yes",N($AG669)=0),"",$AG669+ROW()/1000000)</f>
      </c>
      <c r="AL669" t="str">
        <f>IF($A669="","",INDEX(games!$J:$J,ROW())&amp;"")</f>
      </c>
    </row>
    <row r="670">
      <c r="A670" t="str">
        <f>IF(TRIM(INDEX(games!$A:$A,ROW()))="","",TRIM(INDEX(games!$A:$A,ROW())))</f>
      </c>
      <c r="B670">
        <f>IF(OR($A670="",INDEX(games!$B:$B,ROW())=""),"",INDEX(games!$B:$B,ROW()))</f>
      </c>
      <c r="C670" t="str">
        <f>IF(OR($A670="",INDEX(games!$C:$C,ROW())=""),"",INDEX(games!$C:$C,ROW()))</f>
      </c>
      <c r="D670">
        <f>IF($A670="","",COUNTIF($W$2:$W$2500,$A670)+COUNTIF($X$2:$X$2500,$A670))</f>
      </c>
      <c r="E670">
        <f>IF($A670="","",IFERROR(MATCH($C670,$R$2:$R$5,0),0))</f>
      </c>
      <c r="F670">
        <f>IF($A670="","",MOD(ROW(),34))</f>
      </c>
      <c r="G670">
        <f>IF($A670="",NA(),IF($C670="Action",$B670,NA()))</f>
      </c>
      <c r="H670">
        <f>IF($A670="",NA(),IF($C670="Action",1+$F670*0.023,NA()))</f>
      </c>
      <c r="I670">
        <f>IF($A670="",NA(),IF($C670="Strategy",$B670,NA()))</f>
      </c>
      <c r="J670">
        <f>IF($A670="",NA(),IF($C670="Strategy",2+$F670*0.023,NA()))</f>
      </c>
      <c r="K670">
        <f>IF($A670="",NA(),IF($C670="Deckbuilder",$B670,NA()))</f>
      </c>
      <c r="L670">
        <f>IF($A670="",NA(),IF($C670="Deckbuilder",3+$F670*0.023,NA()))</f>
      </c>
      <c r="M670">
        <f>IF($A670="",NA(),IF($C670="Traditional",$B670,NA()))</f>
      </c>
      <c r="N670">
        <f>IF($A670="",NA(),IF($C670="Traditional",4+$F670*0.023,NA()))</f>
      </c>
      <c r="O670">
        <f>IF($A670="","",$D670+ROW()/1000000)</f>
      </c>
      <c r="P670" t="str">
        <f>IF(OR($A670="",INDEX(games!$H:$H,ROW())=""),"",INDEX(games!$H:$H,ROW()))</f>
      </c>
      <c r="Q670">
        <f>IF(OR($A670="",$P670&lt;&gt;"Yes"),"",$D670+ROW()/1000000)</f>
      </c>
      <c r="T670">
        <f>IF($Y670="","",INDEX($B$2:$B$1500,$Y670))</f>
      </c>
      <c r="U670">
        <f>IF($Z670="","",INDEX($B$2:$B$1500,$Z670))</f>
      </c>
      <c r="V670">
        <f>IF(OR($T670="",$U670=""),"",$U670-$T670)</f>
      </c>
      <c r="W670" t="str">
        <f>IF(TRIM(INDEX(connections!$A:$A,ROW()))="","",TRIM(INDEX(connections!$A:$A,ROW())))</f>
      </c>
      <c r="X670" t="str">
        <f>IF($W670="","",TRIM(INDEX(connections!$B:$B,ROW())))</f>
      </c>
      <c r="Y670">
        <f>IF($W670="","",IFERROR(MATCH($W670,$A$2:$A$1500,0),""))</f>
      </c>
      <c r="Z670">
        <f>IF($X670="","",IFERROR(MATCH($X670,$A$2:$A$1500,0),""))</f>
      </c>
      <c r="AA670" t="str">
        <f>IF($Y670="","",INDEX($P$2:$P$1500,$Y670))</f>
      </c>
      <c r="AB670" t="str">
        <f>IF($Z670="","",INDEX($P$2:$P$1500,$Z670))</f>
      </c>
      <c r="AC670">
        <f>IF(AND($AA670="Yes",$AB670="Yes"),1,"")</f>
      </c>
      <c r="AD670">
        <f>IF(OR($Y670="",$Z670=""),"",IF(INDEX($C$2:$C$1500,$Y670)=INDEX($C$2:$C$1500,$Z670),0,1))</f>
      </c>
      <c r="AE670">
        <f>IF($AC670&lt;&gt;1,"",IF(AND(INDEX($AG$2:$AG$1500,$Y670)=1,INDEX($AG$2:$AG$1500,$Z670)=1),1,""))</f>
      </c>
      <c r="AG670">
        <f>IF($A670="","",COUNTIFS($W$2:$W$2500,$A670,$AB$2:$AB$2500,"Yes")+COUNTIFS($X$2:$X$2500,$A670,$AA$2:$AA$2500,"Yes"))</f>
      </c>
      <c r="AH670" t="str">
        <f>IF(OR($P670&lt;&gt;"Yes",N($AG670)=0),"",IF(AND($AG670=1,COUNTIFS($W$2:$W$2500,$A670,$AE$2:$AE$2500,1)+COUNTIFS($X$2:$X$2500,$A670,$AE$2:$AE$2500,1)&gt;0),"","Yes"))</f>
      </c>
      <c r="AI670">
        <f>IF($AH670="Yes",$AG670,"")</f>
      </c>
      <c r="AJ670">
        <f>IF($AI670="","",$AI670+ROW()/1000000)</f>
      </c>
      <c r="AK670">
        <f>IF(OR($A670="",$P670="Yes",N($AG670)=0),"",$AG670+ROW()/1000000)</f>
      </c>
      <c r="AL670" t="str">
        <f>IF($A670="","",INDEX(games!$J:$J,ROW())&amp;"")</f>
      </c>
    </row>
    <row r="671">
      <c r="A671" t="str">
        <f>IF(TRIM(INDEX(games!$A:$A,ROW()))="","",TRIM(INDEX(games!$A:$A,ROW())))</f>
      </c>
      <c r="B671">
        <f>IF(OR($A671="",INDEX(games!$B:$B,ROW())=""),"",INDEX(games!$B:$B,ROW()))</f>
      </c>
      <c r="C671" t="str">
        <f>IF(OR($A671="",INDEX(games!$C:$C,ROW())=""),"",INDEX(games!$C:$C,ROW()))</f>
      </c>
      <c r="D671">
        <f>IF($A671="","",COUNTIF($W$2:$W$2500,$A671)+COUNTIF($X$2:$X$2500,$A671))</f>
      </c>
      <c r="E671">
        <f>IF($A671="","",IFERROR(MATCH($C671,$R$2:$R$5,0),0))</f>
      </c>
      <c r="F671">
        <f>IF($A671="","",MOD(ROW(),34))</f>
      </c>
      <c r="G671">
        <f>IF($A671="",NA(),IF($C671="Action",$B671,NA()))</f>
      </c>
      <c r="H671">
        <f>IF($A671="",NA(),IF($C671="Action",1+$F671*0.023,NA()))</f>
      </c>
      <c r="I671">
        <f>IF($A671="",NA(),IF($C671="Strategy",$B671,NA()))</f>
      </c>
      <c r="J671">
        <f>IF($A671="",NA(),IF($C671="Strategy",2+$F671*0.023,NA()))</f>
      </c>
      <c r="K671">
        <f>IF($A671="",NA(),IF($C671="Deckbuilder",$B671,NA()))</f>
      </c>
      <c r="L671">
        <f>IF($A671="",NA(),IF($C671="Deckbuilder",3+$F671*0.023,NA()))</f>
      </c>
      <c r="M671">
        <f>IF($A671="",NA(),IF($C671="Traditional",$B671,NA()))</f>
      </c>
      <c r="N671">
        <f>IF($A671="",NA(),IF($C671="Traditional",4+$F671*0.023,NA()))</f>
      </c>
      <c r="O671">
        <f>IF($A671="","",$D671+ROW()/1000000)</f>
      </c>
      <c r="P671" t="str">
        <f>IF(OR($A671="",INDEX(games!$H:$H,ROW())=""),"",INDEX(games!$H:$H,ROW()))</f>
      </c>
      <c r="Q671">
        <f>IF(OR($A671="",$P671&lt;&gt;"Yes"),"",$D671+ROW()/1000000)</f>
      </c>
      <c r="T671">
        <f>IF($Y671="","",INDEX($B$2:$B$1500,$Y671))</f>
      </c>
      <c r="U671">
        <f>IF($Z671="","",INDEX($B$2:$B$1500,$Z671))</f>
      </c>
      <c r="V671">
        <f>IF(OR($T671="",$U671=""),"",$U671-$T671)</f>
      </c>
      <c r="W671" t="str">
        <f>IF(TRIM(INDEX(connections!$A:$A,ROW()))="","",TRIM(INDEX(connections!$A:$A,ROW())))</f>
      </c>
      <c r="X671" t="str">
        <f>IF($W671="","",TRIM(INDEX(connections!$B:$B,ROW())))</f>
      </c>
      <c r="Y671">
        <f>IF($W671="","",IFERROR(MATCH($W671,$A$2:$A$1500,0),""))</f>
      </c>
      <c r="Z671">
        <f>IF($X671="","",IFERROR(MATCH($X671,$A$2:$A$1500,0),""))</f>
      </c>
      <c r="AA671" t="str">
        <f>IF($Y671="","",INDEX($P$2:$P$1500,$Y671))</f>
      </c>
      <c r="AB671" t="str">
        <f>IF($Z671="","",INDEX($P$2:$P$1500,$Z671))</f>
      </c>
      <c r="AC671">
        <f>IF(AND($AA671="Yes",$AB671="Yes"),1,"")</f>
      </c>
      <c r="AD671">
        <f>IF(OR($Y671="",$Z671=""),"",IF(INDEX($C$2:$C$1500,$Y671)=INDEX($C$2:$C$1500,$Z671),0,1))</f>
      </c>
      <c r="AE671">
        <f>IF($AC671&lt;&gt;1,"",IF(AND(INDEX($AG$2:$AG$1500,$Y671)=1,INDEX($AG$2:$AG$1500,$Z671)=1),1,""))</f>
      </c>
      <c r="AG671">
        <f>IF($A671="","",COUNTIFS($W$2:$W$2500,$A671,$AB$2:$AB$2500,"Yes")+COUNTIFS($X$2:$X$2500,$A671,$AA$2:$AA$2500,"Yes"))</f>
      </c>
      <c r="AH671" t="str">
        <f>IF(OR($P671&lt;&gt;"Yes",N($AG671)=0),"",IF(AND($AG671=1,COUNTIFS($W$2:$W$2500,$A671,$AE$2:$AE$2500,1)+COUNTIFS($X$2:$X$2500,$A671,$AE$2:$AE$2500,1)&gt;0),"","Yes"))</f>
      </c>
      <c r="AI671">
        <f>IF($AH671="Yes",$AG671,"")</f>
      </c>
      <c r="AJ671">
        <f>IF($AI671="","",$AI671+ROW()/1000000)</f>
      </c>
      <c r="AK671">
        <f>IF(OR($A671="",$P671="Yes",N($AG671)=0),"",$AG671+ROW()/1000000)</f>
      </c>
      <c r="AL671" t="str">
        <f>IF($A671="","",INDEX(games!$J:$J,ROW())&amp;"")</f>
      </c>
    </row>
    <row r="672">
      <c r="A672" t="str">
        <f>IF(TRIM(INDEX(games!$A:$A,ROW()))="","",TRIM(INDEX(games!$A:$A,ROW())))</f>
      </c>
      <c r="B672">
        <f>IF(OR($A672="",INDEX(games!$B:$B,ROW())=""),"",INDEX(games!$B:$B,ROW()))</f>
      </c>
      <c r="C672" t="str">
        <f>IF(OR($A672="",INDEX(games!$C:$C,ROW())=""),"",INDEX(games!$C:$C,ROW()))</f>
      </c>
      <c r="D672">
        <f>IF($A672="","",COUNTIF($W$2:$W$2500,$A672)+COUNTIF($X$2:$X$2500,$A672))</f>
      </c>
      <c r="E672">
        <f>IF($A672="","",IFERROR(MATCH($C672,$R$2:$R$5,0),0))</f>
      </c>
      <c r="F672">
        <f>IF($A672="","",MOD(ROW(),34))</f>
      </c>
      <c r="G672">
        <f>IF($A672="",NA(),IF($C672="Action",$B672,NA()))</f>
      </c>
      <c r="H672">
        <f>IF($A672="",NA(),IF($C672="Action",1+$F672*0.023,NA()))</f>
      </c>
      <c r="I672">
        <f>IF($A672="",NA(),IF($C672="Strategy",$B672,NA()))</f>
      </c>
      <c r="J672">
        <f>IF($A672="",NA(),IF($C672="Strategy",2+$F672*0.023,NA()))</f>
      </c>
      <c r="K672">
        <f>IF($A672="",NA(),IF($C672="Deckbuilder",$B672,NA()))</f>
      </c>
      <c r="L672">
        <f>IF($A672="",NA(),IF($C672="Deckbuilder",3+$F672*0.023,NA()))</f>
      </c>
      <c r="M672">
        <f>IF($A672="",NA(),IF($C672="Traditional",$B672,NA()))</f>
      </c>
      <c r="N672">
        <f>IF($A672="",NA(),IF($C672="Traditional",4+$F672*0.023,NA()))</f>
      </c>
      <c r="O672">
        <f>IF($A672="","",$D672+ROW()/1000000)</f>
      </c>
      <c r="P672" t="str">
        <f>IF(OR($A672="",INDEX(games!$H:$H,ROW())=""),"",INDEX(games!$H:$H,ROW()))</f>
      </c>
      <c r="Q672">
        <f>IF(OR($A672="",$P672&lt;&gt;"Yes"),"",$D672+ROW()/1000000)</f>
      </c>
      <c r="T672">
        <f>IF($Y672="","",INDEX($B$2:$B$1500,$Y672))</f>
      </c>
      <c r="U672">
        <f>IF($Z672="","",INDEX($B$2:$B$1500,$Z672))</f>
      </c>
      <c r="V672">
        <f>IF(OR($T672="",$U672=""),"",$U672-$T672)</f>
      </c>
      <c r="W672" t="str">
        <f>IF(TRIM(INDEX(connections!$A:$A,ROW()))="","",TRIM(INDEX(connections!$A:$A,ROW())))</f>
      </c>
      <c r="X672" t="str">
        <f>IF($W672="","",TRIM(INDEX(connections!$B:$B,ROW())))</f>
      </c>
      <c r="Y672">
        <f>IF($W672="","",IFERROR(MATCH($W672,$A$2:$A$1500,0),""))</f>
      </c>
      <c r="Z672">
        <f>IF($X672="","",IFERROR(MATCH($X672,$A$2:$A$1500,0),""))</f>
      </c>
      <c r="AA672" t="str">
        <f>IF($Y672="","",INDEX($P$2:$P$1500,$Y672))</f>
      </c>
      <c r="AB672" t="str">
        <f>IF($Z672="","",INDEX($P$2:$P$1500,$Z672))</f>
      </c>
      <c r="AC672">
        <f>IF(AND($AA672="Yes",$AB672="Yes"),1,"")</f>
      </c>
      <c r="AD672">
        <f>IF(OR($Y672="",$Z672=""),"",IF(INDEX($C$2:$C$1500,$Y672)=INDEX($C$2:$C$1500,$Z672),0,1))</f>
      </c>
      <c r="AE672">
        <f>IF($AC672&lt;&gt;1,"",IF(AND(INDEX($AG$2:$AG$1500,$Y672)=1,INDEX($AG$2:$AG$1500,$Z672)=1),1,""))</f>
      </c>
      <c r="AG672">
        <f>IF($A672="","",COUNTIFS($W$2:$W$2500,$A672,$AB$2:$AB$2500,"Yes")+COUNTIFS($X$2:$X$2500,$A672,$AA$2:$AA$2500,"Yes"))</f>
      </c>
      <c r="AH672" t="str">
        <f>IF(OR($P672&lt;&gt;"Yes",N($AG672)=0),"",IF(AND($AG672=1,COUNTIFS($W$2:$W$2500,$A672,$AE$2:$AE$2500,1)+COUNTIFS($X$2:$X$2500,$A672,$AE$2:$AE$2500,1)&gt;0),"","Yes"))</f>
      </c>
      <c r="AI672">
        <f>IF($AH672="Yes",$AG672,"")</f>
      </c>
      <c r="AJ672">
        <f>IF($AI672="","",$AI672+ROW()/1000000)</f>
      </c>
      <c r="AK672">
        <f>IF(OR($A672="",$P672="Yes",N($AG672)=0),"",$AG672+ROW()/1000000)</f>
      </c>
      <c r="AL672" t="str">
        <f>IF($A672="","",INDEX(games!$J:$J,ROW())&amp;"")</f>
      </c>
    </row>
    <row r="673">
      <c r="A673" t="str">
        <f>IF(TRIM(INDEX(games!$A:$A,ROW()))="","",TRIM(INDEX(games!$A:$A,ROW())))</f>
      </c>
      <c r="B673">
        <f>IF(OR($A673="",INDEX(games!$B:$B,ROW())=""),"",INDEX(games!$B:$B,ROW()))</f>
      </c>
      <c r="C673" t="str">
        <f>IF(OR($A673="",INDEX(games!$C:$C,ROW())=""),"",INDEX(games!$C:$C,ROW()))</f>
      </c>
      <c r="D673">
        <f>IF($A673="","",COUNTIF($W$2:$W$2500,$A673)+COUNTIF($X$2:$X$2500,$A673))</f>
      </c>
      <c r="E673">
        <f>IF($A673="","",IFERROR(MATCH($C673,$R$2:$R$5,0),0))</f>
      </c>
      <c r="F673">
        <f>IF($A673="","",MOD(ROW(),34))</f>
      </c>
      <c r="G673">
        <f>IF($A673="",NA(),IF($C673="Action",$B673,NA()))</f>
      </c>
      <c r="H673">
        <f>IF($A673="",NA(),IF($C673="Action",1+$F673*0.023,NA()))</f>
      </c>
      <c r="I673">
        <f>IF($A673="",NA(),IF($C673="Strategy",$B673,NA()))</f>
      </c>
      <c r="J673">
        <f>IF($A673="",NA(),IF($C673="Strategy",2+$F673*0.023,NA()))</f>
      </c>
      <c r="K673">
        <f>IF($A673="",NA(),IF($C673="Deckbuilder",$B673,NA()))</f>
      </c>
      <c r="L673">
        <f>IF($A673="",NA(),IF($C673="Deckbuilder",3+$F673*0.023,NA()))</f>
      </c>
      <c r="M673">
        <f>IF($A673="",NA(),IF($C673="Traditional",$B673,NA()))</f>
      </c>
      <c r="N673">
        <f>IF($A673="",NA(),IF($C673="Traditional",4+$F673*0.023,NA()))</f>
      </c>
      <c r="O673">
        <f>IF($A673="","",$D673+ROW()/1000000)</f>
      </c>
      <c r="P673" t="str">
        <f>IF(OR($A673="",INDEX(games!$H:$H,ROW())=""),"",INDEX(games!$H:$H,ROW()))</f>
      </c>
      <c r="Q673">
        <f>IF(OR($A673="",$P673&lt;&gt;"Yes"),"",$D673+ROW()/1000000)</f>
      </c>
      <c r="T673">
        <f>IF($Y673="","",INDEX($B$2:$B$1500,$Y673))</f>
      </c>
      <c r="U673">
        <f>IF($Z673="","",INDEX($B$2:$B$1500,$Z673))</f>
      </c>
      <c r="V673">
        <f>IF(OR($T673="",$U673=""),"",$U673-$T673)</f>
      </c>
      <c r="W673" t="str">
        <f>IF(TRIM(INDEX(connections!$A:$A,ROW()))="","",TRIM(INDEX(connections!$A:$A,ROW())))</f>
      </c>
      <c r="X673" t="str">
        <f>IF($W673="","",TRIM(INDEX(connections!$B:$B,ROW())))</f>
      </c>
      <c r="Y673">
        <f>IF($W673="","",IFERROR(MATCH($W673,$A$2:$A$1500,0),""))</f>
      </c>
      <c r="Z673">
        <f>IF($X673="","",IFERROR(MATCH($X673,$A$2:$A$1500,0),""))</f>
      </c>
      <c r="AA673" t="str">
        <f>IF($Y673="","",INDEX($P$2:$P$1500,$Y673))</f>
      </c>
      <c r="AB673" t="str">
        <f>IF($Z673="","",INDEX($P$2:$P$1500,$Z673))</f>
      </c>
      <c r="AC673">
        <f>IF(AND($AA673="Yes",$AB673="Yes"),1,"")</f>
      </c>
      <c r="AD673">
        <f>IF(OR($Y673="",$Z673=""),"",IF(INDEX($C$2:$C$1500,$Y673)=INDEX($C$2:$C$1500,$Z673),0,1))</f>
      </c>
      <c r="AE673">
        <f>IF($AC673&lt;&gt;1,"",IF(AND(INDEX($AG$2:$AG$1500,$Y673)=1,INDEX($AG$2:$AG$1500,$Z673)=1),1,""))</f>
      </c>
      <c r="AG673">
        <f>IF($A673="","",COUNTIFS($W$2:$W$2500,$A673,$AB$2:$AB$2500,"Yes")+COUNTIFS($X$2:$X$2500,$A673,$AA$2:$AA$2500,"Yes"))</f>
      </c>
      <c r="AH673" t="str">
        <f>IF(OR($P673&lt;&gt;"Yes",N($AG673)=0),"",IF(AND($AG673=1,COUNTIFS($W$2:$W$2500,$A673,$AE$2:$AE$2500,1)+COUNTIFS($X$2:$X$2500,$A673,$AE$2:$AE$2500,1)&gt;0),"","Yes"))</f>
      </c>
      <c r="AI673">
        <f>IF($AH673="Yes",$AG673,"")</f>
      </c>
      <c r="AJ673">
        <f>IF($AI673="","",$AI673+ROW()/1000000)</f>
      </c>
      <c r="AK673">
        <f>IF(OR($A673="",$P673="Yes",N($AG673)=0),"",$AG673+ROW()/1000000)</f>
      </c>
      <c r="AL673" t="str">
        <f>IF($A673="","",INDEX(games!$J:$J,ROW())&amp;"")</f>
      </c>
    </row>
    <row r="674">
      <c r="A674" t="str">
        <f>IF(TRIM(INDEX(games!$A:$A,ROW()))="","",TRIM(INDEX(games!$A:$A,ROW())))</f>
      </c>
      <c r="B674">
        <f>IF(OR($A674="",INDEX(games!$B:$B,ROW())=""),"",INDEX(games!$B:$B,ROW()))</f>
      </c>
      <c r="C674" t="str">
        <f>IF(OR($A674="",INDEX(games!$C:$C,ROW())=""),"",INDEX(games!$C:$C,ROW()))</f>
      </c>
      <c r="D674">
        <f>IF($A674="","",COUNTIF($W$2:$W$2500,$A674)+COUNTIF($X$2:$X$2500,$A674))</f>
      </c>
      <c r="E674">
        <f>IF($A674="","",IFERROR(MATCH($C674,$R$2:$R$5,0),0))</f>
      </c>
      <c r="F674">
        <f>IF($A674="","",MOD(ROW(),34))</f>
      </c>
      <c r="G674">
        <f>IF($A674="",NA(),IF($C674="Action",$B674,NA()))</f>
      </c>
      <c r="H674">
        <f>IF($A674="",NA(),IF($C674="Action",1+$F674*0.023,NA()))</f>
      </c>
      <c r="I674">
        <f>IF($A674="",NA(),IF($C674="Strategy",$B674,NA()))</f>
      </c>
      <c r="J674">
        <f>IF($A674="",NA(),IF($C674="Strategy",2+$F674*0.023,NA()))</f>
      </c>
      <c r="K674">
        <f>IF($A674="",NA(),IF($C674="Deckbuilder",$B674,NA()))</f>
      </c>
      <c r="L674">
        <f>IF($A674="",NA(),IF($C674="Deckbuilder",3+$F674*0.023,NA()))</f>
      </c>
      <c r="M674">
        <f>IF($A674="",NA(),IF($C674="Traditional",$B674,NA()))</f>
      </c>
      <c r="N674">
        <f>IF($A674="",NA(),IF($C674="Traditional",4+$F674*0.023,NA()))</f>
      </c>
      <c r="O674">
        <f>IF($A674="","",$D674+ROW()/1000000)</f>
      </c>
      <c r="P674" t="str">
        <f>IF(OR($A674="",INDEX(games!$H:$H,ROW())=""),"",INDEX(games!$H:$H,ROW()))</f>
      </c>
      <c r="Q674">
        <f>IF(OR($A674="",$P674&lt;&gt;"Yes"),"",$D674+ROW()/1000000)</f>
      </c>
      <c r="T674">
        <f>IF($Y674="","",INDEX($B$2:$B$1500,$Y674))</f>
      </c>
      <c r="U674">
        <f>IF($Z674="","",INDEX($B$2:$B$1500,$Z674))</f>
      </c>
      <c r="V674">
        <f>IF(OR($T674="",$U674=""),"",$U674-$T674)</f>
      </c>
      <c r="W674" t="str">
        <f>IF(TRIM(INDEX(connections!$A:$A,ROW()))="","",TRIM(INDEX(connections!$A:$A,ROW())))</f>
      </c>
      <c r="X674" t="str">
        <f>IF($W674="","",TRIM(INDEX(connections!$B:$B,ROW())))</f>
      </c>
      <c r="Y674">
        <f>IF($W674="","",IFERROR(MATCH($W674,$A$2:$A$1500,0),""))</f>
      </c>
      <c r="Z674">
        <f>IF($X674="","",IFERROR(MATCH($X674,$A$2:$A$1500,0),""))</f>
      </c>
      <c r="AA674" t="str">
        <f>IF($Y674="","",INDEX($P$2:$P$1500,$Y674))</f>
      </c>
      <c r="AB674" t="str">
        <f>IF($Z674="","",INDEX($P$2:$P$1500,$Z674))</f>
      </c>
      <c r="AC674">
        <f>IF(AND($AA674="Yes",$AB674="Yes"),1,"")</f>
      </c>
      <c r="AD674">
        <f>IF(OR($Y674="",$Z674=""),"",IF(INDEX($C$2:$C$1500,$Y674)=INDEX($C$2:$C$1500,$Z674),0,1))</f>
      </c>
      <c r="AE674">
        <f>IF($AC674&lt;&gt;1,"",IF(AND(INDEX($AG$2:$AG$1500,$Y674)=1,INDEX($AG$2:$AG$1500,$Z674)=1),1,""))</f>
      </c>
      <c r="AG674">
        <f>IF($A674="","",COUNTIFS($W$2:$W$2500,$A674,$AB$2:$AB$2500,"Yes")+COUNTIFS($X$2:$X$2500,$A674,$AA$2:$AA$2500,"Yes"))</f>
      </c>
      <c r="AH674" t="str">
        <f>IF(OR($P674&lt;&gt;"Yes",N($AG674)=0),"",IF(AND($AG674=1,COUNTIFS($W$2:$W$2500,$A674,$AE$2:$AE$2500,1)+COUNTIFS($X$2:$X$2500,$A674,$AE$2:$AE$2500,1)&gt;0),"","Yes"))</f>
      </c>
      <c r="AI674">
        <f>IF($AH674="Yes",$AG674,"")</f>
      </c>
      <c r="AJ674">
        <f>IF($AI674="","",$AI674+ROW()/1000000)</f>
      </c>
      <c r="AK674">
        <f>IF(OR($A674="",$P674="Yes",N($AG674)=0),"",$AG674+ROW()/1000000)</f>
      </c>
      <c r="AL674" t="str">
        <f>IF($A674="","",INDEX(games!$J:$J,ROW())&amp;"")</f>
      </c>
    </row>
    <row r="675">
      <c r="A675" t="str">
        <f>IF(TRIM(INDEX(games!$A:$A,ROW()))="","",TRIM(INDEX(games!$A:$A,ROW())))</f>
      </c>
      <c r="B675">
        <f>IF(OR($A675="",INDEX(games!$B:$B,ROW())=""),"",INDEX(games!$B:$B,ROW()))</f>
      </c>
      <c r="C675" t="str">
        <f>IF(OR($A675="",INDEX(games!$C:$C,ROW())=""),"",INDEX(games!$C:$C,ROW()))</f>
      </c>
      <c r="D675">
        <f>IF($A675="","",COUNTIF($W$2:$W$2500,$A675)+COUNTIF($X$2:$X$2500,$A675))</f>
      </c>
      <c r="E675">
        <f>IF($A675="","",IFERROR(MATCH($C675,$R$2:$R$5,0),0))</f>
      </c>
      <c r="F675">
        <f>IF($A675="","",MOD(ROW(),34))</f>
      </c>
      <c r="G675">
        <f>IF($A675="",NA(),IF($C675="Action",$B675,NA()))</f>
      </c>
      <c r="H675">
        <f>IF($A675="",NA(),IF($C675="Action",1+$F675*0.023,NA()))</f>
      </c>
      <c r="I675">
        <f>IF($A675="",NA(),IF($C675="Strategy",$B675,NA()))</f>
      </c>
      <c r="J675">
        <f>IF($A675="",NA(),IF($C675="Strategy",2+$F675*0.023,NA()))</f>
      </c>
      <c r="K675">
        <f>IF($A675="",NA(),IF($C675="Deckbuilder",$B675,NA()))</f>
      </c>
      <c r="L675">
        <f>IF($A675="",NA(),IF($C675="Deckbuilder",3+$F675*0.023,NA()))</f>
      </c>
      <c r="M675">
        <f>IF($A675="",NA(),IF($C675="Traditional",$B675,NA()))</f>
      </c>
      <c r="N675">
        <f>IF($A675="",NA(),IF($C675="Traditional",4+$F675*0.023,NA()))</f>
      </c>
      <c r="O675">
        <f>IF($A675="","",$D675+ROW()/1000000)</f>
      </c>
      <c r="P675" t="str">
        <f>IF(OR($A675="",INDEX(games!$H:$H,ROW())=""),"",INDEX(games!$H:$H,ROW()))</f>
      </c>
      <c r="Q675">
        <f>IF(OR($A675="",$P675&lt;&gt;"Yes"),"",$D675+ROW()/1000000)</f>
      </c>
      <c r="T675">
        <f>IF($Y675="","",INDEX($B$2:$B$1500,$Y675))</f>
      </c>
      <c r="U675">
        <f>IF($Z675="","",INDEX($B$2:$B$1500,$Z675))</f>
      </c>
      <c r="V675">
        <f>IF(OR($T675="",$U675=""),"",$U675-$T675)</f>
      </c>
      <c r="W675" t="str">
        <f>IF(TRIM(INDEX(connections!$A:$A,ROW()))="","",TRIM(INDEX(connections!$A:$A,ROW())))</f>
      </c>
      <c r="X675" t="str">
        <f>IF($W675="","",TRIM(INDEX(connections!$B:$B,ROW())))</f>
      </c>
      <c r="Y675">
        <f>IF($W675="","",IFERROR(MATCH($W675,$A$2:$A$1500,0),""))</f>
      </c>
      <c r="Z675">
        <f>IF($X675="","",IFERROR(MATCH($X675,$A$2:$A$1500,0),""))</f>
      </c>
      <c r="AA675" t="str">
        <f>IF($Y675="","",INDEX($P$2:$P$1500,$Y675))</f>
      </c>
      <c r="AB675" t="str">
        <f>IF($Z675="","",INDEX($P$2:$P$1500,$Z675))</f>
      </c>
      <c r="AC675">
        <f>IF(AND($AA675="Yes",$AB675="Yes"),1,"")</f>
      </c>
      <c r="AD675">
        <f>IF(OR($Y675="",$Z675=""),"",IF(INDEX($C$2:$C$1500,$Y675)=INDEX($C$2:$C$1500,$Z675),0,1))</f>
      </c>
      <c r="AE675">
        <f>IF($AC675&lt;&gt;1,"",IF(AND(INDEX($AG$2:$AG$1500,$Y675)=1,INDEX($AG$2:$AG$1500,$Z675)=1),1,""))</f>
      </c>
      <c r="AG675">
        <f>IF($A675="","",COUNTIFS($W$2:$W$2500,$A675,$AB$2:$AB$2500,"Yes")+COUNTIFS($X$2:$X$2500,$A675,$AA$2:$AA$2500,"Yes"))</f>
      </c>
      <c r="AH675" t="str">
        <f>IF(OR($P675&lt;&gt;"Yes",N($AG675)=0),"",IF(AND($AG675=1,COUNTIFS($W$2:$W$2500,$A675,$AE$2:$AE$2500,1)+COUNTIFS($X$2:$X$2500,$A675,$AE$2:$AE$2500,1)&gt;0),"","Yes"))</f>
      </c>
      <c r="AI675">
        <f>IF($AH675="Yes",$AG675,"")</f>
      </c>
      <c r="AJ675">
        <f>IF($AI675="","",$AI675+ROW()/1000000)</f>
      </c>
      <c r="AK675">
        <f>IF(OR($A675="",$P675="Yes",N($AG675)=0),"",$AG675+ROW()/1000000)</f>
      </c>
      <c r="AL675" t="str">
        <f>IF($A675="","",INDEX(games!$J:$J,ROW())&amp;"")</f>
      </c>
    </row>
    <row r="676">
      <c r="A676" t="str">
        <f>IF(TRIM(INDEX(games!$A:$A,ROW()))="","",TRIM(INDEX(games!$A:$A,ROW())))</f>
      </c>
      <c r="B676">
        <f>IF(OR($A676="",INDEX(games!$B:$B,ROW())=""),"",INDEX(games!$B:$B,ROW()))</f>
      </c>
      <c r="C676" t="str">
        <f>IF(OR($A676="",INDEX(games!$C:$C,ROW())=""),"",INDEX(games!$C:$C,ROW()))</f>
      </c>
      <c r="D676">
        <f>IF($A676="","",COUNTIF($W$2:$W$2500,$A676)+COUNTIF($X$2:$X$2500,$A676))</f>
      </c>
      <c r="E676">
        <f>IF($A676="","",IFERROR(MATCH($C676,$R$2:$R$5,0),0))</f>
      </c>
      <c r="F676">
        <f>IF($A676="","",MOD(ROW(),34))</f>
      </c>
      <c r="G676">
        <f>IF($A676="",NA(),IF($C676="Action",$B676,NA()))</f>
      </c>
      <c r="H676">
        <f>IF($A676="",NA(),IF($C676="Action",1+$F676*0.023,NA()))</f>
      </c>
      <c r="I676">
        <f>IF($A676="",NA(),IF($C676="Strategy",$B676,NA()))</f>
      </c>
      <c r="J676">
        <f>IF($A676="",NA(),IF($C676="Strategy",2+$F676*0.023,NA()))</f>
      </c>
      <c r="K676">
        <f>IF($A676="",NA(),IF($C676="Deckbuilder",$B676,NA()))</f>
      </c>
      <c r="L676">
        <f>IF($A676="",NA(),IF($C676="Deckbuilder",3+$F676*0.023,NA()))</f>
      </c>
      <c r="M676">
        <f>IF($A676="",NA(),IF($C676="Traditional",$B676,NA()))</f>
      </c>
      <c r="N676">
        <f>IF($A676="",NA(),IF($C676="Traditional",4+$F676*0.023,NA()))</f>
      </c>
      <c r="O676">
        <f>IF($A676="","",$D676+ROW()/1000000)</f>
      </c>
      <c r="P676" t="str">
        <f>IF(OR($A676="",INDEX(games!$H:$H,ROW())=""),"",INDEX(games!$H:$H,ROW()))</f>
      </c>
      <c r="Q676">
        <f>IF(OR($A676="",$P676&lt;&gt;"Yes"),"",$D676+ROW()/1000000)</f>
      </c>
      <c r="T676">
        <f>IF($Y676="","",INDEX($B$2:$B$1500,$Y676))</f>
      </c>
      <c r="U676">
        <f>IF($Z676="","",INDEX($B$2:$B$1500,$Z676))</f>
      </c>
      <c r="V676">
        <f>IF(OR($T676="",$U676=""),"",$U676-$T676)</f>
      </c>
      <c r="W676" t="str">
        <f>IF(TRIM(INDEX(connections!$A:$A,ROW()))="","",TRIM(INDEX(connections!$A:$A,ROW())))</f>
      </c>
      <c r="X676" t="str">
        <f>IF($W676="","",TRIM(INDEX(connections!$B:$B,ROW())))</f>
      </c>
      <c r="Y676">
        <f>IF($W676="","",IFERROR(MATCH($W676,$A$2:$A$1500,0),""))</f>
      </c>
      <c r="Z676">
        <f>IF($X676="","",IFERROR(MATCH($X676,$A$2:$A$1500,0),""))</f>
      </c>
      <c r="AA676" t="str">
        <f>IF($Y676="","",INDEX($P$2:$P$1500,$Y676))</f>
      </c>
      <c r="AB676" t="str">
        <f>IF($Z676="","",INDEX($P$2:$P$1500,$Z676))</f>
      </c>
      <c r="AC676">
        <f>IF(AND($AA676="Yes",$AB676="Yes"),1,"")</f>
      </c>
      <c r="AD676">
        <f>IF(OR($Y676="",$Z676=""),"",IF(INDEX($C$2:$C$1500,$Y676)=INDEX($C$2:$C$1500,$Z676),0,1))</f>
      </c>
      <c r="AE676">
        <f>IF($AC676&lt;&gt;1,"",IF(AND(INDEX($AG$2:$AG$1500,$Y676)=1,INDEX($AG$2:$AG$1500,$Z676)=1),1,""))</f>
      </c>
      <c r="AG676">
        <f>IF($A676="","",COUNTIFS($W$2:$W$2500,$A676,$AB$2:$AB$2500,"Yes")+COUNTIFS($X$2:$X$2500,$A676,$AA$2:$AA$2500,"Yes"))</f>
      </c>
      <c r="AH676" t="str">
        <f>IF(OR($P676&lt;&gt;"Yes",N($AG676)=0),"",IF(AND($AG676=1,COUNTIFS($W$2:$W$2500,$A676,$AE$2:$AE$2500,1)+COUNTIFS($X$2:$X$2500,$A676,$AE$2:$AE$2500,1)&gt;0),"","Yes"))</f>
      </c>
      <c r="AI676">
        <f>IF($AH676="Yes",$AG676,"")</f>
      </c>
      <c r="AJ676">
        <f>IF($AI676="","",$AI676+ROW()/1000000)</f>
      </c>
      <c r="AK676">
        <f>IF(OR($A676="",$P676="Yes",N($AG676)=0),"",$AG676+ROW()/1000000)</f>
      </c>
      <c r="AL676" t="str">
        <f>IF($A676="","",INDEX(games!$J:$J,ROW())&amp;"")</f>
      </c>
    </row>
    <row r="677">
      <c r="A677" t="str">
        <f>IF(TRIM(INDEX(games!$A:$A,ROW()))="","",TRIM(INDEX(games!$A:$A,ROW())))</f>
      </c>
      <c r="B677">
        <f>IF(OR($A677="",INDEX(games!$B:$B,ROW())=""),"",INDEX(games!$B:$B,ROW()))</f>
      </c>
      <c r="C677" t="str">
        <f>IF(OR($A677="",INDEX(games!$C:$C,ROW())=""),"",INDEX(games!$C:$C,ROW()))</f>
      </c>
      <c r="D677">
        <f>IF($A677="","",COUNTIF($W$2:$W$2500,$A677)+COUNTIF($X$2:$X$2500,$A677))</f>
      </c>
      <c r="E677">
        <f>IF($A677="","",IFERROR(MATCH($C677,$R$2:$R$5,0),0))</f>
      </c>
      <c r="F677">
        <f>IF($A677="","",MOD(ROW(),34))</f>
      </c>
      <c r="G677">
        <f>IF($A677="",NA(),IF($C677="Action",$B677,NA()))</f>
      </c>
      <c r="H677">
        <f>IF($A677="",NA(),IF($C677="Action",1+$F677*0.023,NA()))</f>
      </c>
      <c r="I677">
        <f>IF($A677="",NA(),IF($C677="Strategy",$B677,NA()))</f>
      </c>
      <c r="J677">
        <f>IF($A677="",NA(),IF($C677="Strategy",2+$F677*0.023,NA()))</f>
      </c>
      <c r="K677">
        <f>IF($A677="",NA(),IF($C677="Deckbuilder",$B677,NA()))</f>
      </c>
      <c r="L677">
        <f>IF($A677="",NA(),IF($C677="Deckbuilder",3+$F677*0.023,NA()))</f>
      </c>
      <c r="M677">
        <f>IF($A677="",NA(),IF($C677="Traditional",$B677,NA()))</f>
      </c>
      <c r="N677">
        <f>IF($A677="",NA(),IF($C677="Traditional",4+$F677*0.023,NA()))</f>
      </c>
      <c r="O677">
        <f>IF($A677="","",$D677+ROW()/1000000)</f>
      </c>
      <c r="P677" t="str">
        <f>IF(OR($A677="",INDEX(games!$H:$H,ROW())=""),"",INDEX(games!$H:$H,ROW()))</f>
      </c>
      <c r="Q677">
        <f>IF(OR($A677="",$P677&lt;&gt;"Yes"),"",$D677+ROW()/1000000)</f>
      </c>
      <c r="T677">
        <f>IF($Y677="","",INDEX($B$2:$B$1500,$Y677))</f>
      </c>
      <c r="U677">
        <f>IF($Z677="","",INDEX($B$2:$B$1500,$Z677))</f>
      </c>
      <c r="V677">
        <f>IF(OR($T677="",$U677=""),"",$U677-$T677)</f>
      </c>
      <c r="W677" t="str">
        <f>IF(TRIM(INDEX(connections!$A:$A,ROW()))="","",TRIM(INDEX(connections!$A:$A,ROW())))</f>
      </c>
      <c r="X677" t="str">
        <f>IF($W677="","",TRIM(INDEX(connections!$B:$B,ROW())))</f>
      </c>
      <c r="Y677">
        <f>IF($W677="","",IFERROR(MATCH($W677,$A$2:$A$1500,0),""))</f>
      </c>
      <c r="Z677">
        <f>IF($X677="","",IFERROR(MATCH($X677,$A$2:$A$1500,0),""))</f>
      </c>
      <c r="AA677" t="str">
        <f>IF($Y677="","",INDEX($P$2:$P$1500,$Y677))</f>
      </c>
      <c r="AB677" t="str">
        <f>IF($Z677="","",INDEX($P$2:$P$1500,$Z677))</f>
      </c>
      <c r="AC677">
        <f>IF(AND($AA677="Yes",$AB677="Yes"),1,"")</f>
      </c>
      <c r="AD677">
        <f>IF(OR($Y677="",$Z677=""),"",IF(INDEX($C$2:$C$1500,$Y677)=INDEX($C$2:$C$1500,$Z677),0,1))</f>
      </c>
      <c r="AE677">
        <f>IF($AC677&lt;&gt;1,"",IF(AND(INDEX($AG$2:$AG$1500,$Y677)=1,INDEX($AG$2:$AG$1500,$Z677)=1),1,""))</f>
      </c>
      <c r="AG677">
        <f>IF($A677="","",COUNTIFS($W$2:$W$2500,$A677,$AB$2:$AB$2500,"Yes")+COUNTIFS($X$2:$X$2500,$A677,$AA$2:$AA$2500,"Yes"))</f>
      </c>
      <c r="AH677" t="str">
        <f>IF(OR($P677&lt;&gt;"Yes",N($AG677)=0),"",IF(AND($AG677=1,COUNTIFS($W$2:$W$2500,$A677,$AE$2:$AE$2500,1)+COUNTIFS($X$2:$X$2500,$A677,$AE$2:$AE$2500,1)&gt;0),"","Yes"))</f>
      </c>
      <c r="AI677">
        <f>IF($AH677="Yes",$AG677,"")</f>
      </c>
      <c r="AJ677">
        <f>IF($AI677="","",$AI677+ROW()/1000000)</f>
      </c>
      <c r="AK677">
        <f>IF(OR($A677="",$P677="Yes",N($AG677)=0),"",$AG677+ROW()/1000000)</f>
      </c>
      <c r="AL677" t="str">
        <f>IF($A677="","",INDEX(games!$J:$J,ROW())&amp;"")</f>
      </c>
    </row>
    <row r="678">
      <c r="A678" t="str">
        <f>IF(TRIM(INDEX(games!$A:$A,ROW()))="","",TRIM(INDEX(games!$A:$A,ROW())))</f>
      </c>
      <c r="B678">
        <f>IF(OR($A678="",INDEX(games!$B:$B,ROW())=""),"",INDEX(games!$B:$B,ROW()))</f>
      </c>
      <c r="C678" t="str">
        <f>IF(OR($A678="",INDEX(games!$C:$C,ROW())=""),"",INDEX(games!$C:$C,ROW()))</f>
      </c>
      <c r="D678">
        <f>IF($A678="","",COUNTIF($W$2:$W$2500,$A678)+COUNTIF($X$2:$X$2500,$A678))</f>
      </c>
      <c r="E678">
        <f>IF($A678="","",IFERROR(MATCH($C678,$R$2:$R$5,0),0))</f>
      </c>
      <c r="F678">
        <f>IF($A678="","",MOD(ROW(),34))</f>
      </c>
      <c r="G678">
        <f>IF($A678="",NA(),IF($C678="Action",$B678,NA()))</f>
      </c>
      <c r="H678">
        <f>IF($A678="",NA(),IF($C678="Action",1+$F678*0.023,NA()))</f>
      </c>
      <c r="I678">
        <f>IF($A678="",NA(),IF($C678="Strategy",$B678,NA()))</f>
      </c>
      <c r="J678">
        <f>IF($A678="",NA(),IF($C678="Strategy",2+$F678*0.023,NA()))</f>
      </c>
      <c r="K678">
        <f>IF($A678="",NA(),IF($C678="Deckbuilder",$B678,NA()))</f>
      </c>
      <c r="L678">
        <f>IF($A678="",NA(),IF($C678="Deckbuilder",3+$F678*0.023,NA()))</f>
      </c>
      <c r="M678">
        <f>IF($A678="",NA(),IF($C678="Traditional",$B678,NA()))</f>
      </c>
      <c r="N678">
        <f>IF($A678="",NA(),IF($C678="Traditional",4+$F678*0.023,NA()))</f>
      </c>
      <c r="O678">
        <f>IF($A678="","",$D678+ROW()/1000000)</f>
      </c>
      <c r="P678" t="str">
        <f>IF(OR($A678="",INDEX(games!$H:$H,ROW())=""),"",INDEX(games!$H:$H,ROW()))</f>
      </c>
      <c r="Q678">
        <f>IF(OR($A678="",$P678&lt;&gt;"Yes"),"",$D678+ROW()/1000000)</f>
      </c>
      <c r="T678">
        <f>IF($Y678="","",INDEX($B$2:$B$1500,$Y678))</f>
      </c>
      <c r="U678">
        <f>IF($Z678="","",INDEX($B$2:$B$1500,$Z678))</f>
      </c>
      <c r="V678">
        <f>IF(OR($T678="",$U678=""),"",$U678-$T678)</f>
      </c>
      <c r="W678" t="str">
        <f>IF(TRIM(INDEX(connections!$A:$A,ROW()))="","",TRIM(INDEX(connections!$A:$A,ROW())))</f>
      </c>
      <c r="X678" t="str">
        <f>IF($W678="","",TRIM(INDEX(connections!$B:$B,ROW())))</f>
      </c>
      <c r="Y678">
        <f>IF($W678="","",IFERROR(MATCH($W678,$A$2:$A$1500,0),""))</f>
      </c>
      <c r="Z678">
        <f>IF($X678="","",IFERROR(MATCH($X678,$A$2:$A$1500,0),""))</f>
      </c>
      <c r="AA678" t="str">
        <f>IF($Y678="","",INDEX($P$2:$P$1500,$Y678))</f>
      </c>
      <c r="AB678" t="str">
        <f>IF($Z678="","",INDEX($P$2:$P$1500,$Z678))</f>
      </c>
      <c r="AC678">
        <f>IF(AND($AA678="Yes",$AB678="Yes"),1,"")</f>
      </c>
      <c r="AD678">
        <f>IF(OR($Y678="",$Z678=""),"",IF(INDEX($C$2:$C$1500,$Y678)=INDEX($C$2:$C$1500,$Z678),0,1))</f>
      </c>
      <c r="AE678">
        <f>IF($AC678&lt;&gt;1,"",IF(AND(INDEX($AG$2:$AG$1500,$Y678)=1,INDEX($AG$2:$AG$1500,$Z678)=1),1,""))</f>
      </c>
      <c r="AG678">
        <f>IF($A678="","",COUNTIFS($W$2:$W$2500,$A678,$AB$2:$AB$2500,"Yes")+COUNTIFS($X$2:$X$2500,$A678,$AA$2:$AA$2500,"Yes"))</f>
      </c>
      <c r="AH678" t="str">
        <f>IF(OR($P678&lt;&gt;"Yes",N($AG678)=0),"",IF(AND($AG678=1,COUNTIFS($W$2:$W$2500,$A678,$AE$2:$AE$2500,1)+COUNTIFS($X$2:$X$2500,$A678,$AE$2:$AE$2500,1)&gt;0),"","Yes"))</f>
      </c>
      <c r="AI678">
        <f>IF($AH678="Yes",$AG678,"")</f>
      </c>
      <c r="AJ678">
        <f>IF($AI678="","",$AI678+ROW()/1000000)</f>
      </c>
      <c r="AK678">
        <f>IF(OR($A678="",$P678="Yes",N($AG678)=0),"",$AG678+ROW()/1000000)</f>
      </c>
      <c r="AL678" t="str">
        <f>IF($A678="","",INDEX(games!$J:$J,ROW())&amp;"")</f>
      </c>
    </row>
    <row r="679">
      <c r="A679" t="str">
        <f>IF(TRIM(INDEX(games!$A:$A,ROW()))="","",TRIM(INDEX(games!$A:$A,ROW())))</f>
      </c>
      <c r="B679">
        <f>IF(OR($A679="",INDEX(games!$B:$B,ROW())=""),"",INDEX(games!$B:$B,ROW()))</f>
      </c>
      <c r="C679" t="str">
        <f>IF(OR($A679="",INDEX(games!$C:$C,ROW())=""),"",INDEX(games!$C:$C,ROW()))</f>
      </c>
      <c r="D679">
        <f>IF($A679="","",COUNTIF($W$2:$W$2500,$A679)+COUNTIF($X$2:$X$2500,$A679))</f>
      </c>
      <c r="E679">
        <f>IF($A679="","",IFERROR(MATCH($C679,$R$2:$R$5,0),0))</f>
      </c>
      <c r="F679">
        <f>IF($A679="","",MOD(ROW(),34))</f>
      </c>
      <c r="G679">
        <f>IF($A679="",NA(),IF($C679="Action",$B679,NA()))</f>
      </c>
      <c r="H679">
        <f>IF($A679="",NA(),IF($C679="Action",1+$F679*0.023,NA()))</f>
      </c>
      <c r="I679">
        <f>IF($A679="",NA(),IF($C679="Strategy",$B679,NA()))</f>
      </c>
      <c r="J679">
        <f>IF($A679="",NA(),IF($C679="Strategy",2+$F679*0.023,NA()))</f>
      </c>
      <c r="K679">
        <f>IF($A679="",NA(),IF($C679="Deckbuilder",$B679,NA()))</f>
      </c>
      <c r="L679">
        <f>IF($A679="",NA(),IF($C679="Deckbuilder",3+$F679*0.023,NA()))</f>
      </c>
      <c r="M679">
        <f>IF($A679="",NA(),IF($C679="Traditional",$B679,NA()))</f>
      </c>
      <c r="N679">
        <f>IF($A679="",NA(),IF($C679="Traditional",4+$F679*0.023,NA()))</f>
      </c>
      <c r="O679">
        <f>IF($A679="","",$D679+ROW()/1000000)</f>
      </c>
      <c r="P679" t="str">
        <f>IF(OR($A679="",INDEX(games!$H:$H,ROW())=""),"",INDEX(games!$H:$H,ROW()))</f>
      </c>
      <c r="Q679">
        <f>IF(OR($A679="",$P679&lt;&gt;"Yes"),"",$D679+ROW()/1000000)</f>
      </c>
      <c r="T679">
        <f>IF($Y679="","",INDEX($B$2:$B$1500,$Y679))</f>
      </c>
      <c r="U679">
        <f>IF($Z679="","",INDEX($B$2:$B$1500,$Z679))</f>
      </c>
      <c r="V679">
        <f>IF(OR($T679="",$U679=""),"",$U679-$T679)</f>
      </c>
      <c r="W679" t="str">
        <f>IF(TRIM(INDEX(connections!$A:$A,ROW()))="","",TRIM(INDEX(connections!$A:$A,ROW())))</f>
      </c>
      <c r="X679" t="str">
        <f>IF($W679="","",TRIM(INDEX(connections!$B:$B,ROW())))</f>
      </c>
      <c r="Y679">
        <f>IF($W679="","",IFERROR(MATCH($W679,$A$2:$A$1500,0),""))</f>
      </c>
      <c r="Z679">
        <f>IF($X679="","",IFERROR(MATCH($X679,$A$2:$A$1500,0),""))</f>
      </c>
      <c r="AA679" t="str">
        <f>IF($Y679="","",INDEX($P$2:$P$1500,$Y679))</f>
      </c>
      <c r="AB679" t="str">
        <f>IF($Z679="","",INDEX($P$2:$P$1500,$Z679))</f>
      </c>
      <c r="AC679">
        <f>IF(AND($AA679="Yes",$AB679="Yes"),1,"")</f>
      </c>
      <c r="AD679">
        <f>IF(OR($Y679="",$Z679=""),"",IF(INDEX($C$2:$C$1500,$Y679)=INDEX($C$2:$C$1500,$Z679),0,1))</f>
      </c>
      <c r="AE679">
        <f>IF($AC679&lt;&gt;1,"",IF(AND(INDEX($AG$2:$AG$1500,$Y679)=1,INDEX($AG$2:$AG$1500,$Z679)=1),1,""))</f>
      </c>
      <c r="AG679">
        <f>IF($A679="","",COUNTIFS($W$2:$W$2500,$A679,$AB$2:$AB$2500,"Yes")+COUNTIFS($X$2:$X$2500,$A679,$AA$2:$AA$2500,"Yes"))</f>
      </c>
      <c r="AH679" t="str">
        <f>IF(OR($P679&lt;&gt;"Yes",N($AG679)=0),"",IF(AND($AG679=1,COUNTIFS($W$2:$W$2500,$A679,$AE$2:$AE$2500,1)+COUNTIFS($X$2:$X$2500,$A679,$AE$2:$AE$2500,1)&gt;0),"","Yes"))</f>
      </c>
      <c r="AI679">
        <f>IF($AH679="Yes",$AG679,"")</f>
      </c>
      <c r="AJ679">
        <f>IF($AI679="","",$AI679+ROW()/1000000)</f>
      </c>
      <c r="AK679">
        <f>IF(OR($A679="",$P679="Yes",N($AG679)=0),"",$AG679+ROW()/1000000)</f>
      </c>
      <c r="AL679" t="str">
        <f>IF($A679="","",INDEX(games!$J:$J,ROW())&amp;"")</f>
      </c>
    </row>
    <row r="680">
      <c r="A680" t="str">
        <f>IF(TRIM(INDEX(games!$A:$A,ROW()))="","",TRIM(INDEX(games!$A:$A,ROW())))</f>
      </c>
      <c r="B680">
        <f>IF(OR($A680="",INDEX(games!$B:$B,ROW())=""),"",INDEX(games!$B:$B,ROW()))</f>
      </c>
      <c r="C680" t="str">
        <f>IF(OR($A680="",INDEX(games!$C:$C,ROW())=""),"",INDEX(games!$C:$C,ROW()))</f>
      </c>
      <c r="D680">
        <f>IF($A680="","",COUNTIF($W$2:$W$2500,$A680)+COUNTIF($X$2:$X$2500,$A680))</f>
      </c>
      <c r="E680">
        <f>IF($A680="","",IFERROR(MATCH($C680,$R$2:$R$5,0),0))</f>
      </c>
      <c r="F680">
        <f>IF($A680="","",MOD(ROW(),34))</f>
      </c>
      <c r="G680">
        <f>IF($A680="",NA(),IF($C680="Action",$B680,NA()))</f>
      </c>
      <c r="H680">
        <f>IF($A680="",NA(),IF($C680="Action",1+$F680*0.023,NA()))</f>
      </c>
      <c r="I680">
        <f>IF($A680="",NA(),IF($C680="Strategy",$B680,NA()))</f>
      </c>
      <c r="J680">
        <f>IF($A680="",NA(),IF($C680="Strategy",2+$F680*0.023,NA()))</f>
      </c>
      <c r="K680">
        <f>IF($A680="",NA(),IF($C680="Deckbuilder",$B680,NA()))</f>
      </c>
      <c r="L680">
        <f>IF($A680="",NA(),IF($C680="Deckbuilder",3+$F680*0.023,NA()))</f>
      </c>
      <c r="M680">
        <f>IF($A680="",NA(),IF($C680="Traditional",$B680,NA()))</f>
      </c>
      <c r="N680">
        <f>IF($A680="",NA(),IF($C680="Traditional",4+$F680*0.023,NA()))</f>
      </c>
      <c r="O680">
        <f>IF($A680="","",$D680+ROW()/1000000)</f>
      </c>
      <c r="P680" t="str">
        <f>IF(OR($A680="",INDEX(games!$H:$H,ROW())=""),"",INDEX(games!$H:$H,ROW()))</f>
      </c>
      <c r="Q680">
        <f>IF(OR($A680="",$P680&lt;&gt;"Yes"),"",$D680+ROW()/1000000)</f>
      </c>
      <c r="T680">
        <f>IF($Y680="","",INDEX($B$2:$B$1500,$Y680))</f>
      </c>
      <c r="U680">
        <f>IF($Z680="","",INDEX($B$2:$B$1500,$Z680))</f>
      </c>
      <c r="V680">
        <f>IF(OR($T680="",$U680=""),"",$U680-$T680)</f>
      </c>
      <c r="W680" t="str">
        <f>IF(TRIM(INDEX(connections!$A:$A,ROW()))="","",TRIM(INDEX(connections!$A:$A,ROW())))</f>
      </c>
      <c r="X680" t="str">
        <f>IF($W680="","",TRIM(INDEX(connections!$B:$B,ROW())))</f>
      </c>
      <c r="Y680">
        <f>IF($W680="","",IFERROR(MATCH($W680,$A$2:$A$1500,0),""))</f>
      </c>
      <c r="Z680">
        <f>IF($X680="","",IFERROR(MATCH($X680,$A$2:$A$1500,0),""))</f>
      </c>
      <c r="AA680" t="str">
        <f>IF($Y680="","",INDEX($P$2:$P$1500,$Y680))</f>
      </c>
      <c r="AB680" t="str">
        <f>IF($Z680="","",INDEX($P$2:$P$1500,$Z680))</f>
      </c>
      <c r="AC680">
        <f>IF(AND($AA680="Yes",$AB680="Yes"),1,"")</f>
      </c>
      <c r="AD680">
        <f>IF(OR($Y680="",$Z680=""),"",IF(INDEX($C$2:$C$1500,$Y680)=INDEX($C$2:$C$1500,$Z680),0,1))</f>
      </c>
      <c r="AE680">
        <f>IF($AC680&lt;&gt;1,"",IF(AND(INDEX($AG$2:$AG$1500,$Y680)=1,INDEX($AG$2:$AG$1500,$Z680)=1),1,""))</f>
      </c>
      <c r="AG680">
        <f>IF($A680="","",COUNTIFS($W$2:$W$2500,$A680,$AB$2:$AB$2500,"Yes")+COUNTIFS($X$2:$X$2500,$A680,$AA$2:$AA$2500,"Yes"))</f>
      </c>
      <c r="AH680" t="str">
        <f>IF(OR($P680&lt;&gt;"Yes",N($AG680)=0),"",IF(AND($AG680=1,COUNTIFS($W$2:$W$2500,$A680,$AE$2:$AE$2500,1)+COUNTIFS($X$2:$X$2500,$A680,$AE$2:$AE$2500,1)&gt;0),"","Yes"))</f>
      </c>
      <c r="AI680">
        <f>IF($AH680="Yes",$AG680,"")</f>
      </c>
      <c r="AJ680">
        <f>IF($AI680="","",$AI680+ROW()/1000000)</f>
      </c>
      <c r="AK680">
        <f>IF(OR($A680="",$P680="Yes",N($AG680)=0),"",$AG680+ROW()/1000000)</f>
      </c>
      <c r="AL680" t="str">
        <f>IF($A680="","",INDEX(games!$J:$J,ROW())&amp;"")</f>
      </c>
    </row>
    <row r="681">
      <c r="A681" t="str">
        <f>IF(TRIM(INDEX(games!$A:$A,ROW()))="","",TRIM(INDEX(games!$A:$A,ROW())))</f>
      </c>
      <c r="B681">
        <f>IF(OR($A681="",INDEX(games!$B:$B,ROW())=""),"",INDEX(games!$B:$B,ROW()))</f>
      </c>
      <c r="C681" t="str">
        <f>IF(OR($A681="",INDEX(games!$C:$C,ROW())=""),"",INDEX(games!$C:$C,ROW()))</f>
      </c>
      <c r="D681">
        <f>IF($A681="","",COUNTIF($W$2:$W$2500,$A681)+COUNTIF($X$2:$X$2500,$A681))</f>
      </c>
      <c r="E681">
        <f>IF($A681="","",IFERROR(MATCH($C681,$R$2:$R$5,0),0))</f>
      </c>
      <c r="F681">
        <f>IF($A681="","",MOD(ROW(),34))</f>
      </c>
      <c r="G681">
        <f>IF($A681="",NA(),IF($C681="Action",$B681,NA()))</f>
      </c>
      <c r="H681">
        <f>IF($A681="",NA(),IF($C681="Action",1+$F681*0.023,NA()))</f>
      </c>
      <c r="I681">
        <f>IF($A681="",NA(),IF($C681="Strategy",$B681,NA()))</f>
      </c>
      <c r="J681">
        <f>IF($A681="",NA(),IF($C681="Strategy",2+$F681*0.023,NA()))</f>
      </c>
      <c r="K681">
        <f>IF($A681="",NA(),IF($C681="Deckbuilder",$B681,NA()))</f>
      </c>
      <c r="L681">
        <f>IF($A681="",NA(),IF($C681="Deckbuilder",3+$F681*0.023,NA()))</f>
      </c>
      <c r="M681">
        <f>IF($A681="",NA(),IF($C681="Traditional",$B681,NA()))</f>
      </c>
      <c r="N681">
        <f>IF($A681="",NA(),IF($C681="Traditional",4+$F681*0.023,NA()))</f>
      </c>
      <c r="O681">
        <f>IF($A681="","",$D681+ROW()/1000000)</f>
      </c>
      <c r="P681" t="str">
        <f>IF(OR($A681="",INDEX(games!$H:$H,ROW())=""),"",INDEX(games!$H:$H,ROW()))</f>
      </c>
      <c r="Q681">
        <f>IF(OR($A681="",$P681&lt;&gt;"Yes"),"",$D681+ROW()/1000000)</f>
      </c>
      <c r="T681">
        <f>IF($Y681="","",INDEX($B$2:$B$1500,$Y681))</f>
      </c>
      <c r="U681">
        <f>IF($Z681="","",INDEX($B$2:$B$1500,$Z681))</f>
      </c>
      <c r="V681">
        <f>IF(OR($T681="",$U681=""),"",$U681-$T681)</f>
      </c>
      <c r="W681" t="str">
        <f>IF(TRIM(INDEX(connections!$A:$A,ROW()))="","",TRIM(INDEX(connections!$A:$A,ROW())))</f>
      </c>
      <c r="X681" t="str">
        <f>IF($W681="","",TRIM(INDEX(connections!$B:$B,ROW())))</f>
      </c>
      <c r="Y681">
        <f>IF($W681="","",IFERROR(MATCH($W681,$A$2:$A$1500,0),""))</f>
      </c>
      <c r="Z681">
        <f>IF($X681="","",IFERROR(MATCH($X681,$A$2:$A$1500,0),""))</f>
      </c>
      <c r="AA681" t="str">
        <f>IF($Y681="","",INDEX($P$2:$P$1500,$Y681))</f>
      </c>
      <c r="AB681" t="str">
        <f>IF($Z681="","",INDEX($P$2:$P$1500,$Z681))</f>
      </c>
      <c r="AC681">
        <f>IF(AND($AA681="Yes",$AB681="Yes"),1,"")</f>
      </c>
      <c r="AD681">
        <f>IF(OR($Y681="",$Z681=""),"",IF(INDEX($C$2:$C$1500,$Y681)=INDEX($C$2:$C$1500,$Z681),0,1))</f>
      </c>
      <c r="AE681">
        <f>IF($AC681&lt;&gt;1,"",IF(AND(INDEX($AG$2:$AG$1500,$Y681)=1,INDEX($AG$2:$AG$1500,$Z681)=1),1,""))</f>
      </c>
      <c r="AG681">
        <f>IF($A681="","",COUNTIFS($W$2:$W$2500,$A681,$AB$2:$AB$2500,"Yes")+COUNTIFS($X$2:$X$2500,$A681,$AA$2:$AA$2500,"Yes"))</f>
      </c>
      <c r="AH681" t="str">
        <f>IF(OR($P681&lt;&gt;"Yes",N($AG681)=0),"",IF(AND($AG681=1,COUNTIFS($W$2:$W$2500,$A681,$AE$2:$AE$2500,1)+COUNTIFS($X$2:$X$2500,$A681,$AE$2:$AE$2500,1)&gt;0),"","Yes"))</f>
      </c>
      <c r="AI681">
        <f>IF($AH681="Yes",$AG681,"")</f>
      </c>
      <c r="AJ681">
        <f>IF($AI681="","",$AI681+ROW()/1000000)</f>
      </c>
      <c r="AK681">
        <f>IF(OR($A681="",$P681="Yes",N($AG681)=0),"",$AG681+ROW()/1000000)</f>
      </c>
      <c r="AL681" t="str">
        <f>IF($A681="","",INDEX(games!$J:$J,ROW())&amp;"")</f>
      </c>
    </row>
    <row r="682">
      <c r="A682" t="str">
        <f>IF(TRIM(INDEX(games!$A:$A,ROW()))="","",TRIM(INDEX(games!$A:$A,ROW())))</f>
      </c>
      <c r="B682">
        <f>IF(OR($A682="",INDEX(games!$B:$B,ROW())=""),"",INDEX(games!$B:$B,ROW()))</f>
      </c>
      <c r="C682" t="str">
        <f>IF(OR($A682="",INDEX(games!$C:$C,ROW())=""),"",INDEX(games!$C:$C,ROW()))</f>
      </c>
      <c r="D682">
        <f>IF($A682="","",COUNTIF($W$2:$W$2500,$A682)+COUNTIF($X$2:$X$2500,$A682))</f>
      </c>
      <c r="E682">
        <f>IF($A682="","",IFERROR(MATCH($C682,$R$2:$R$5,0),0))</f>
      </c>
      <c r="F682">
        <f>IF($A682="","",MOD(ROW(),34))</f>
      </c>
      <c r="G682">
        <f>IF($A682="",NA(),IF($C682="Action",$B682,NA()))</f>
      </c>
      <c r="H682">
        <f>IF($A682="",NA(),IF($C682="Action",1+$F682*0.023,NA()))</f>
      </c>
      <c r="I682">
        <f>IF($A682="",NA(),IF($C682="Strategy",$B682,NA()))</f>
      </c>
      <c r="J682">
        <f>IF($A682="",NA(),IF($C682="Strategy",2+$F682*0.023,NA()))</f>
      </c>
      <c r="K682">
        <f>IF($A682="",NA(),IF($C682="Deckbuilder",$B682,NA()))</f>
      </c>
      <c r="L682">
        <f>IF($A682="",NA(),IF($C682="Deckbuilder",3+$F682*0.023,NA()))</f>
      </c>
      <c r="M682">
        <f>IF($A682="",NA(),IF($C682="Traditional",$B682,NA()))</f>
      </c>
      <c r="N682">
        <f>IF($A682="",NA(),IF($C682="Traditional",4+$F682*0.023,NA()))</f>
      </c>
      <c r="O682">
        <f>IF($A682="","",$D682+ROW()/1000000)</f>
      </c>
      <c r="P682" t="str">
        <f>IF(OR($A682="",INDEX(games!$H:$H,ROW())=""),"",INDEX(games!$H:$H,ROW()))</f>
      </c>
      <c r="Q682">
        <f>IF(OR($A682="",$P682&lt;&gt;"Yes"),"",$D682+ROW()/1000000)</f>
      </c>
      <c r="T682">
        <f>IF($Y682="","",INDEX($B$2:$B$1500,$Y682))</f>
      </c>
      <c r="U682">
        <f>IF($Z682="","",INDEX($B$2:$B$1500,$Z682))</f>
      </c>
      <c r="V682">
        <f>IF(OR($T682="",$U682=""),"",$U682-$T682)</f>
      </c>
      <c r="W682" t="str">
        <f>IF(TRIM(INDEX(connections!$A:$A,ROW()))="","",TRIM(INDEX(connections!$A:$A,ROW())))</f>
      </c>
      <c r="X682" t="str">
        <f>IF($W682="","",TRIM(INDEX(connections!$B:$B,ROW())))</f>
      </c>
      <c r="Y682">
        <f>IF($W682="","",IFERROR(MATCH($W682,$A$2:$A$1500,0),""))</f>
      </c>
      <c r="Z682">
        <f>IF($X682="","",IFERROR(MATCH($X682,$A$2:$A$1500,0),""))</f>
      </c>
      <c r="AA682" t="str">
        <f>IF($Y682="","",INDEX($P$2:$P$1500,$Y682))</f>
      </c>
      <c r="AB682" t="str">
        <f>IF($Z682="","",INDEX($P$2:$P$1500,$Z682))</f>
      </c>
      <c r="AC682">
        <f>IF(AND($AA682="Yes",$AB682="Yes"),1,"")</f>
      </c>
      <c r="AD682">
        <f>IF(OR($Y682="",$Z682=""),"",IF(INDEX($C$2:$C$1500,$Y682)=INDEX($C$2:$C$1500,$Z682),0,1))</f>
      </c>
      <c r="AE682">
        <f>IF($AC682&lt;&gt;1,"",IF(AND(INDEX($AG$2:$AG$1500,$Y682)=1,INDEX($AG$2:$AG$1500,$Z682)=1),1,""))</f>
      </c>
      <c r="AG682">
        <f>IF($A682="","",COUNTIFS($W$2:$W$2500,$A682,$AB$2:$AB$2500,"Yes")+COUNTIFS($X$2:$X$2500,$A682,$AA$2:$AA$2500,"Yes"))</f>
      </c>
      <c r="AH682" t="str">
        <f>IF(OR($P682&lt;&gt;"Yes",N($AG682)=0),"",IF(AND($AG682=1,COUNTIFS($W$2:$W$2500,$A682,$AE$2:$AE$2500,1)+COUNTIFS($X$2:$X$2500,$A682,$AE$2:$AE$2500,1)&gt;0),"","Yes"))</f>
      </c>
      <c r="AI682">
        <f>IF($AH682="Yes",$AG682,"")</f>
      </c>
      <c r="AJ682">
        <f>IF($AI682="","",$AI682+ROW()/1000000)</f>
      </c>
      <c r="AK682">
        <f>IF(OR($A682="",$P682="Yes",N($AG682)=0),"",$AG682+ROW()/1000000)</f>
      </c>
      <c r="AL682" t="str">
        <f>IF($A682="","",INDEX(games!$J:$J,ROW())&amp;"")</f>
      </c>
    </row>
    <row r="683">
      <c r="A683" t="str">
        <f>IF(TRIM(INDEX(games!$A:$A,ROW()))="","",TRIM(INDEX(games!$A:$A,ROW())))</f>
      </c>
      <c r="B683">
        <f>IF(OR($A683="",INDEX(games!$B:$B,ROW())=""),"",INDEX(games!$B:$B,ROW()))</f>
      </c>
      <c r="C683" t="str">
        <f>IF(OR($A683="",INDEX(games!$C:$C,ROW())=""),"",INDEX(games!$C:$C,ROW()))</f>
      </c>
      <c r="D683">
        <f>IF($A683="","",COUNTIF($W$2:$W$2500,$A683)+COUNTIF($X$2:$X$2500,$A683))</f>
      </c>
      <c r="E683">
        <f>IF($A683="","",IFERROR(MATCH($C683,$R$2:$R$5,0),0))</f>
      </c>
      <c r="F683">
        <f>IF($A683="","",MOD(ROW(),34))</f>
      </c>
      <c r="G683">
        <f>IF($A683="",NA(),IF($C683="Action",$B683,NA()))</f>
      </c>
      <c r="H683">
        <f>IF($A683="",NA(),IF($C683="Action",1+$F683*0.023,NA()))</f>
      </c>
      <c r="I683">
        <f>IF($A683="",NA(),IF($C683="Strategy",$B683,NA()))</f>
      </c>
      <c r="J683">
        <f>IF($A683="",NA(),IF($C683="Strategy",2+$F683*0.023,NA()))</f>
      </c>
      <c r="K683">
        <f>IF($A683="",NA(),IF($C683="Deckbuilder",$B683,NA()))</f>
      </c>
      <c r="L683">
        <f>IF($A683="",NA(),IF($C683="Deckbuilder",3+$F683*0.023,NA()))</f>
      </c>
      <c r="M683">
        <f>IF($A683="",NA(),IF($C683="Traditional",$B683,NA()))</f>
      </c>
      <c r="N683">
        <f>IF($A683="",NA(),IF($C683="Traditional",4+$F683*0.023,NA()))</f>
      </c>
      <c r="O683">
        <f>IF($A683="","",$D683+ROW()/1000000)</f>
      </c>
      <c r="P683" t="str">
        <f>IF(OR($A683="",INDEX(games!$H:$H,ROW())=""),"",INDEX(games!$H:$H,ROW()))</f>
      </c>
      <c r="Q683">
        <f>IF(OR($A683="",$P683&lt;&gt;"Yes"),"",$D683+ROW()/1000000)</f>
      </c>
      <c r="T683">
        <f>IF($Y683="","",INDEX($B$2:$B$1500,$Y683))</f>
      </c>
      <c r="U683">
        <f>IF($Z683="","",INDEX($B$2:$B$1500,$Z683))</f>
      </c>
      <c r="V683">
        <f>IF(OR($T683="",$U683=""),"",$U683-$T683)</f>
      </c>
      <c r="W683" t="str">
        <f>IF(TRIM(INDEX(connections!$A:$A,ROW()))="","",TRIM(INDEX(connections!$A:$A,ROW())))</f>
      </c>
      <c r="X683" t="str">
        <f>IF($W683="","",TRIM(INDEX(connections!$B:$B,ROW())))</f>
      </c>
      <c r="Y683">
        <f>IF($W683="","",IFERROR(MATCH($W683,$A$2:$A$1500,0),""))</f>
      </c>
      <c r="Z683">
        <f>IF($X683="","",IFERROR(MATCH($X683,$A$2:$A$1500,0),""))</f>
      </c>
      <c r="AA683" t="str">
        <f>IF($Y683="","",INDEX($P$2:$P$1500,$Y683))</f>
      </c>
      <c r="AB683" t="str">
        <f>IF($Z683="","",INDEX($P$2:$P$1500,$Z683))</f>
      </c>
      <c r="AC683">
        <f>IF(AND($AA683="Yes",$AB683="Yes"),1,"")</f>
      </c>
      <c r="AD683">
        <f>IF(OR($Y683="",$Z683=""),"",IF(INDEX($C$2:$C$1500,$Y683)=INDEX($C$2:$C$1500,$Z683),0,1))</f>
      </c>
      <c r="AE683">
        <f>IF($AC683&lt;&gt;1,"",IF(AND(INDEX($AG$2:$AG$1500,$Y683)=1,INDEX($AG$2:$AG$1500,$Z683)=1),1,""))</f>
      </c>
      <c r="AG683">
        <f>IF($A683="","",COUNTIFS($W$2:$W$2500,$A683,$AB$2:$AB$2500,"Yes")+COUNTIFS($X$2:$X$2500,$A683,$AA$2:$AA$2500,"Yes"))</f>
      </c>
      <c r="AH683" t="str">
        <f>IF(OR($P683&lt;&gt;"Yes",N($AG683)=0),"",IF(AND($AG683=1,COUNTIFS($W$2:$W$2500,$A683,$AE$2:$AE$2500,1)+COUNTIFS($X$2:$X$2500,$A683,$AE$2:$AE$2500,1)&gt;0),"","Yes"))</f>
      </c>
      <c r="AI683">
        <f>IF($AH683="Yes",$AG683,"")</f>
      </c>
      <c r="AJ683">
        <f>IF($AI683="","",$AI683+ROW()/1000000)</f>
      </c>
      <c r="AK683">
        <f>IF(OR($A683="",$P683="Yes",N($AG683)=0),"",$AG683+ROW()/1000000)</f>
      </c>
      <c r="AL683" t="str">
        <f>IF($A683="","",INDEX(games!$J:$J,ROW())&amp;"")</f>
      </c>
    </row>
    <row r="684">
      <c r="A684" t="str">
        <f>IF(TRIM(INDEX(games!$A:$A,ROW()))="","",TRIM(INDEX(games!$A:$A,ROW())))</f>
      </c>
      <c r="B684">
        <f>IF(OR($A684="",INDEX(games!$B:$B,ROW())=""),"",INDEX(games!$B:$B,ROW()))</f>
      </c>
      <c r="C684" t="str">
        <f>IF(OR($A684="",INDEX(games!$C:$C,ROW())=""),"",INDEX(games!$C:$C,ROW()))</f>
      </c>
      <c r="D684">
        <f>IF($A684="","",COUNTIF($W$2:$W$2500,$A684)+COUNTIF($X$2:$X$2500,$A684))</f>
      </c>
      <c r="E684">
        <f>IF($A684="","",IFERROR(MATCH($C684,$R$2:$R$5,0),0))</f>
      </c>
      <c r="F684">
        <f>IF($A684="","",MOD(ROW(),34))</f>
      </c>
      <c r="G684">
        <f>IF($A684="",NA(),IF($C684="Action",$B684,NA()))</f>
      </c>
      <c r="H684">
        <f>IF($A684="",NA(),IF($C684="Action",1+$F684*0.023,NA()))</f>
      </c>
      <c r="I684">
        <f>IF($A684="",NA(),IF($C684="Strategy",$B684,NA()))</f>
      </c>
      <c r="J684">
        <f>IF($A684="",NA(),IF($C684="Strategy",2+$F684*0.023,NA()))</f>
      </c>
      <c r="K684">
        <f>IF($A684="",NA(),IF($C684="Deckbuilder",$B684,NA()))</f>
      </c>
      <c r="L684">
        <f>IF($A684="",NA(),IF($C684="Deckbuilder",3+$F684*0.023,NA()))</f>
      </c>
      <c r="M684">
        <f>IF($A684="",NA(),IF($C684="Traditional",$B684,NA()))</f>
      </c>
      <c r="N684">
        <f>IF($A684="",NA(),IF($C684="Traditional",4+$F684*0.023,NA()))</f>
      </c>
      <c r="O684">
        <f>IF($A684="","",$D684+ROW()/1000000)</f>
      </c>
      <c r="P684" t="str">
        <f>IF(OR($A684="",INDEX(games!$H:$H,ROW())=""),"",INDEX(games!$H:$H,ROW()))</f>
      </c>
      <c r="Q684">
        <f>IF(OR($A684="",$P684&lt;&gt;"Yes"),"",$D684+ROW()/1000000)</f>
      </c>
      <c r="T684">
        <f>IF($Y684="","",INDEX($B$2:$B$1500,$Y684))</f>
      </c>
      <c r="U684">
        <f>IF($Z684="","",INDEX($B$2:$B$1500,$Z684))</f>
      </c>
      <c r="V684">
        <f>IF(OR($T684="",$U684=""),"",$U684-$T684)</f>
      </c>
      <c r="W684" t="str">
        <f>IF(TRIM(INDEX(connections!$A:$A,ROW()))="","",TRIM(INDEX(connections!$A:$A,ROW())))</f>
      </c>
      <c r="X684" t="str">
        <f>IF($W684="","",TRIM(INDEX(connections!$B:$B,ROW())))</f>
      </c>
      <c r="Y684">
        <f>IF($W684="","",IFERROR(MATCH($W684,$A$2:$A$1500,0),""))</f>
      </c>
      <c r="Z684">
        <f>IF($X684="","",IFERROR(MATCH($X684,$A$2:$A$1500,0),""))</f>
      </c>
      <c r="AA684" t="str">
        <f>IF($Y684="","",INDEX($P$2:$P$1500,$Y684))</f>
      </c>
      <c r="AB684" t="str">
        <f>IF($Z684="","",INDEX($P$2:$P$1500,$Z684))</f>
      </c>
      <c r="AC684">
        <f>IF(AND($AA684="Yes",$AB684="Yes"),1,"")</f>
      </c>
      <c r="AD684">
        <f>IF(OR($Y684="",$Z684=""),"",IF(INDEX($C$2:$C$1500,$Y684)=INDEX($C$2:$C$1500,$Z684),0,1))</f>
      </c>
      <c r="AE684">
        <f>IF($AC684&lt;&gt;1,"",IF(AND(INDEX($AG$2:$AG$1500,$Y684)=1,INDEX($AG$2:$AG$1500,$Z684)=1),1,""))</f>
      </c>
      <c r="AG684">
        <f>IF($A684="","",COUNTIFS($W$2:$W$2500,$A684,$AB$2:$AB$2500,"Yes")+COUNTIFS($X$2:$X$2500,$A684,$AA$2:$AA$2500,"Yes"))</f>
      </c>
      <c r="AH684" t="str">
        <f>IF(OR($P684&lt;&gt;"Yes",N($AG684)=0),"",IF(AND($AG684=1,COUNTIFS($W$2:$W$2500,$A684,$AE$2:$AE$2500,1)+COUNTIFS($X$2:$X$2500,$A684,$AE$2:$AE$2500,1)&gt;0),"","Yes"))</f>
      </c>
      <c r="AI684">
        <f>IF($AH684="Yes",$AG684,"")</f>
      </c>
      <c r="AJ684">
        <f>IF($AI684="","",$AI684+ROW()/1000000)</f>
      </c>
      <c r="AK684">
        <f>IF(OR($A684="",$P684="Yes",N($AG684)=0),"",$AG684+ROW()/1000000)</f>
      </c>
      <c r="AL684" t="str">
        <f>IF($A684="","",INDEX(games!$J:$J,ROW())&amp;"")</f>
      </c>
    </row>
    <row r="685">
      <c r="A685" t="str">
        <f>IF(TRIM(INDEX(games!$A:$A,ROW()))="","",TRIM(INDEX(games!$A:$A,ROW())))</f>
      </c>
      <c r="B685">
        <f>IF(OR($A685="",INDEX(games!$B:$B,ROW())=""),"",INDEX(games!$B:$B,ROW()))</f>
      </c>
      <c r="C685" t="str">
        <f>IF(OR($A685="",INDEX(games!$C:$C,ROW())=""),"",INDEX(games!$C:$C,ROW()))</f>
      </c>
      <c r="D685">
        <f>IF($A685="","",COUNTIF($W$2:$W$2500,$A685)+COUNTIF($X$2:$X$2500,$A685))</f>
      </c>
      <c r="E685">
        <f>IF($A685="","",IFERROR(MATCH($C685,$R$2:$R$5,0),0))</f>
      </c>
      <c r="F685">
        <f>IF($A685="","",MOD(ROW(),34))</f>
      </c>
      <c r="G685">
        <f>IF($A685="",NA(),IF($C685="Action",$B685,NA()))</f>
      </c>
      <c r="H685">
        <f>IF($A685="",NA(),IF($C685="Action",1+$F685*0.023,NA()))</f>
      </c>
      <c r="I685">
        <f>IF($A685="",NA(),IF($C685="Strategy",$B685,NA()))</f>
      </c>
      <c r="J685">
        <f>IF($A685="",NA(),IF($C685="Strategy",2+$F685*0.023,NA()))</f>
      </c>
      <c r="K685">
        <f>IF($A685="",NA(),IF($C685="Deckbuilder",$B685,NA()))</f>
      </c>
      <c r="L685">
        <f>IF($A685="",NA(),IF($C685="Deckbuilder",3+$F685*0.023,NA()))</f>
      </c>
      <c r="M685">
        <f>IF($A685="",NA(),IF($C685="Traditional",$B685,NA()))</f>
      </c>
      <c r="N685">
        <f>IF($A685="",NA(),IF($C685="Traditional",4+$F685*0.023,NA()))</f>
      </c>
      <c r="O685">
        <f>IF($A685="","",$D685+ROW()/1000000)</f>
      </c>
      <c r="P685" t="str">
        <f>IF(OR($A685="",INDEX(games!$H:$H,ROW())=""),"",INDEX(games!$H:$H,ROW()))</f>
      </c>
      <c r="Q685">
        <f>IF(OR($A685="",$P685&lt;&gt;"Yes"),"",$D685+ROW()/1000000)</f>
      </c>
      <c r="T685">
        <f>IF($Y685="","",INDEX($B$2:$B$1500,$Y685))</f>
      </c>
      <c r="U685">
        <f>IF($Z685="","",INDEX($B$2:$B$1500,$Z685))</f>
      </c>
      <c r="V685">
        <f>IF(OR($T685="",$U685=""),"",$U685-$T685)</f>
      </c>
      <c r="W685" t="str">
        <f>IF(TRIM(INDEX(connections!$A:$A,ROW()))="","",TRIM(INDEX(connections!$A:$A,ROW())))</f>
      </c>
      <c r="X685" t="str">
        <f>IF($W685="","",TRIM(INDEX(connections!$B:$B,ROW())))</f>
      </c>
      <c r="Y685">
        <f>IF($W685="","",IFERROR(MATCH($W685,$A$2:$A$1500,0),""))</f>
      </c>
      <c r="Z685">
        <f>IF($X685="","",IFERROR(MATCH($X685,$A$2:$A$1500,0),""))</f>
      </c>
      <c r="AA685" t="str">
        <f>IF($Y685="","",INDEX($P$2:$P$1500,$Y685))</f>
      </c>
      <c r="AB685" t="str">
        <f>IF($Z685="","",INDEX($P$2:$P$1500,$Z685))</f>
      </c>
      <c r="AC685">
        <f>IF(AND($AA685="Yes",$AB685="Yes"),1,"")</f>
      </c>
      <c r="AD685">
        <f>IF(OR($Y685="",$Z685=""),"",IF(INDEX($C$2:$C$1500,$Y685)=INDEX($C$2:$C$1500,$Z685),0,1))</f>
      </c>
      <c r="AE685">
        <f>IF($AC685&lt;&gt;1,"",IF(AND(INDEX($AG$2:$AG$1500,$Y685)=1,INDEX($AG$2:$AG$1500,$Z685)=1),1,""))</f>
      </c>
      <c r="AG685">
        <f>IF($A685="","",COUNTIFS($W$2:$W$2500,$A685,$AB$2:$AB$2500,"Yes")+COUNTIFS($X$2:$X$2500,$A685,$AA$2:$AA$2500,"Yes"))</f>
      </c>
      <c r="AH685" t="str">
        <f>IF(OR($P685&lt;&gt;"Yes",N($AG685)=0),"",IF(AND($AG685=1,COUNTIFS($W$2:$W$2500,$A685,$AE$2:$AE$2500,1)+COUNTIFS($X$2:$X$2500,$A685,$AE$2:$AE$2500,1)&gt;0),"","Yes"))</f>
      </c>
      <c r="AI685">
        <f>IF($AH685="Yes",$AG685,"")</f>
      </c>
      <c r="AJ685">
        <f>IF($AI685="","",$AI685+ROW()/1000000)</f>
      </c>
      <c r="AK685">
        <f>IF(OR($A685="",$P685="Yes",N($AG685)=0),"",$AG685+ROW()/1000000)</f>
      </c>
      <c r="AL685" t="str">
        <f>IF($A685="","",INDEX(games!$J:$J,ROW())&amp;"")</f>
      </c>
    </row>
    <row r="686">
      <c r="A686" t="str">
        <f>IF(TRIM(INDEX(games!$A:$A,ROW()))="","",TRIM(INDEX(games!$A:$A,ROW())))</f>
      </c>
      <c r="B686">
        <f>IF(OR($A686="",INDEX(games!$B:$B,ROW())=""),"",INDEX(games!$B:$B,ROW()))</f>
      </c>
      <c r="C686" t="str">
        <f>IF(OR($A686="",INDEX(games!$C:$C,ROW())=""),"",INDEX(games!$C:$C,ROW()))</f>
      </c>
      <c r="D686">
        <f>IF($A686="","",COUNTIF($W$2:$W$2500,$A686)+COUNTIF($X$2:$X$2500,$A686))</f>
      </c>
      <c r="E686">
        <f>IF($A686="","",IFERROR(MATCH($C686,$R$2:$R$5,0),0))</f>
      </c>
      <c r="F686">
        <f>IF($A686="","",MOD(ROW(),34))</f>
      </c>
      <c r="G686">
        <f>IF($A686="",NA(),IF($C686="Action",$B686,NA()))</f>
      </c>
      <c r="H686">
        <f>IF($A686="",NA(),IF($C686="Action",1+$F686*0.023,NA()))</f>
      </c>
      <c r="I686">
        <f>IF($A686="",NA(),IF($C686="Strategy",$B686,NA()))</f>
      </c>
      <c r="J686">
        <f>IF($A686="",NA(),IF($C686="Strategy",2+$F686*0.023,NA()))</f>
      </c>
      <c r="K686">
        <f>IF($A686="",NA(),IF($C686="Deckbuilder",$B686,NA()))</f>
      </c>
      <c r="L686">
        <f>IF($A686="",NA(),IF($C686="Deckbuilder",3+$F686*0.023,NA()))</f>
      </c>
      <c r="M686">
        <f>IF($A686="",NA(),IF($C686="Traditional",$B686,NA()))</f>
      </c>
      <c r="N686">
        <f>IF($A686="",NA(),IF($C686="Traditional",4+$F686*0.023,NA()))</f>
      </c>
      <c r="O686">
        <f>IF($A686="","",$D686+ROW()/1000000)</f>
      </c>
      <c r="P686" t="str">
        <f>IF(OR($A686="",INDEX(games!$H:$H,ROW())=""),"",INDEX(games!$H:$H,ROW()))</f>
      </c>
      <c r="Q686">
        <f>IF(OR($A686="",$P686&lt;&gt;"Yes"),"",$D686+ROW()/1000000)</f>
      </c>
      <c r="T686">
        <f>IF($Y686="","",INDEX($B$2:$B$1500,$Y686))</f>
      </c>
      <c r="U686">
        <f>IF($Z686="","",INDEX($B$2:$B$1500,$Z686))</f>
      </c>
      <c r="V686">
        <f>IF(OR($T686="",$U686=""),"",$U686-$T686)</f>
      </c>
      <c r="W686" t="str">
        <f>IF(TRIM(INDEX(connections!$A:$A,ROW()))="","",TRIM(INDEX(connections!$A:$A,ROW())))</f>
      </c>
      <c r="X686" t="str">
        <f>IF($W686="","",TRIM(INDEX(connections!$B:$B,ROW())))</f>
      </c>
      <c r="Y686">
        <f>IF($W686="","",IFERROR(MATCH($W686,$A$2:$A$1500,0),""))</f>
      </c>
      <c r="Z686">
        <f>IF($X686="","",IFERROR(MATCH($X686,$A$2:$A$1500,0),""))</f>
      </c>
      <c r="AA686" t="str">
        <f>IF($Y686="","",INDEX($P$2:$P$1500,$Y686))</f>
      </c>
      <c r="AB686" t="str">
        <f>IF($Z686="","",INDEX($P$2:$P$1500,$Z686))</f>
      </c>
      <c r="AC686">
        <f>IF(AND($AA686="Yes",$AB686="Yes"),1,"")</f>
      </c>
      <c r="AD686">
        <f>IF(OR($Y686="",$Z686=""),"",IF(INDEX($C$2:$C$1500,$Y686)=INDEX($C$2:$C$1500,$Z686),0,1))</f>
      </c>
      <c r="AE686">
        <f>IF($AC686&lt;&gt;1,"",IF(AND(INDEX($AG$2:$AG$1500,$Y686)=1,INDEX($AG$2:$AG$1500,$Z686)=1),1,""))</f>
      </c>
      <c r="AG686">
        <f>IF($A686="","",COUNTIFS($W$2:$W$2500,$A686,$AB$2:$AB$2500,"Yes")+COUNTIFS($X$2:$X$2500,$A686,$AA$2:$AA$2500,"Yes"))</f>
      </c>
      <c r="AH686" t="str">
        <f>IF(OR($P686&lt;&gt;"Yes",N($AG686)=0),"",IF(AND($AG686=1,COUNTIFS($W$2:$W$2500,$A686,$AE$2:$AE$2500,1)+COUNTIFS($X$2:$X$2500,$A686,$AE$2:$AE$2500,1)&gt;0),"","Yes"))</f>
      </c>
      <c r="AI686">
        <f>IF($AH686="Yes",$AG686,"")</f>
      </c>
      <c r="AJ686">
        <f>IF($AI686="","",$AI686+ROW()/1000000)</f>
      </c>
      <c r="AK686">
        <f>IF(OR($A686="",$P686="Yes",N($AG686)=0),"",$AG686+ROW()/1000000)</f>
      </c>
      <c r="AL686" t="str">
        <f>IF($A686="","",INDEX(games!$J:$J,ROW())&amp;"")</f>
      </c>
    </row>
    <row r="687">
      <c r="A687" t="str">
        <f>IF(TRIM(INDEX(games!$A:$A,ROW()))="","",TRIM(INDEX(games!$A:$A,ROW())))</f>
      </c>
      <c r="B687">
        <f>IF(OR($A687="",INDEX(games!$B:$B,ROW())=""),"",INDEX(games!$B:$B,ROW()))</f>
      </c>
      <c r="C687" t="str">
        <f>IF(OR($A687="",INDEX(games!$C:$C,ROW())=""),"",INDEX(games!$C:$C,ROW()))</f>
      </c>
      <c r="D687">
        <f>IF($A687="","",COUNTIF($W$2:$W$2500,$A687)+COUNTIF($X$2:$X$2500,$A687))</f>
      </c>
      <c r="E687">
        <f>IF($A687="","",IFERROR(MATCH($C687,$R$2:$R$5,0),0))</f>
      </c>
      <c r="F687">
        <f>IF($A687="","",MOD(ROW(),34))</f>
      </c>
      <c r="G687">
        <f>IF($A687="",NA(),IF($C687="Action",$B687,NA()))</f>
      </c>
      <c r="H687">
        <f>IF($A687="",NA(),IF($C687="Action",1+$F687*0.023,NA()))</f>
      </c>
      <c r="I687">
        <f>IF($A687="",NA(),IF($C687="Strategy",$B687,NA()))</f>
      </c>
      <c r="J687">
        <f>IF($A687="",NA(),IF($C687="Strategy",2+$F687*0.023,NA()))</f>
      </c>
      <c r="K687">
        <f>IF($A687="",NA(),IF($C687="Deckbuilder",$B687,NA()))</f>
      </c>
      <c r="L687">
        <f>IF($A687="",NA(),IF($C687="Deckbuilder",3+$F687*0.023,NA()))</f>
      </c>
      <c r="M687">
        <f>IF($A687="",NA(),IF($C687="Traditional",$B687,NA()))</f>
      </c>
      <c r="N687">
        <f>IF($A687="",NA(),IF($C687="Traditional",4+$F687*0.023,NA()))</f>
      </c>
      <c r="O687">
        <f>IF($A687="","",$D687+ROW()/1000000)</f>
      </c>
      <c r="P687" t="str">
        <f>IF(OR($A687="",INDEX(games!$H:$H,ROW())=""),"",INDEX(games!$H:$H,ROW()))</f>
      </c>
      <c r="Q687">
        <f>IF(OR($A687="",$P687&lt;&gt;"Yes"),"",$D687+ROW()/1000000)</f>
      </c>
      <c r="T687">
        <f>IF($Y687="","",INDEX($B$2:$B$1500,$Y687))</f>
      </c>
      <c r="U687">
        <f>IF($Z687="","",INDEX($B$2:$B$1500,$Z687))</f>
      </c>
      <c r="V687">
        <f>IF(OR($T687="",$U687=""),"",$U687-$T687)</f>
      </c>
      <c r="W687" t="str">
        <f>IF(TRIM(INDEX(connections!$A:$A,ROW()))="","",TRIM(INDEX(connections!$A:$A,ROW())))</f>
      </c>
      <c r="X687" t="str">
        <f>IF($W687="","",TRIM(INDEX(connections!$B:$B,ROW())))</f>
      </c>
      <c r="Y687">
        <f>IF($W687="","",IFERROR(MATCH($W687,$A$2:$A$1500,0),""))</f>
      </c>
      <c r="Z687">
        <f>IF($X687="","",IFERROR(MATCH($X687,$A$2:$A$1500,0),""))</f>
      </c>
      <c r="AA687" t="str">
        <f>IF($Y687="","",INDEX($P$2:$P$1500,$Y687))</f>
      </c>
      <c r="AB687" t="str">
        <f>IF($Z687="","",INDEX($P$2:$P$1500,$Z687))</f>
      </c>
      <c r="AC687">
        <f>IF(AND($AA687="Yes",$AB687="Yes"),1,"")</f>
      </c>
      <c r="AD687">
        <f>IF(OR($Y687="",$Z687=""),"",IF(INDEX($C$2:$C$1500,$Y687)=INDEX($C$2:$C$1500,$Z687),0,1))</f>
      </c>
      <c r="AE687">
        <f>IF($AC687&lt;&gt;1,"",IF(AND(INDEX($AG$2:$AG$1500,$Y687)=1,INDEX($AG$2:$AG$1500,$Z687)=1),1,""))</f>
      </c>
      <c r="AG687">
        <f>IF($A687="","",COUNTIFS($W$2:$W$2500,$A687,$AB$2:$AB$2500,"Yes")+COUNTIFS($X$2:$X$2500,$A687,$AA$2:$AA$2500,"Yes"))</f>
      </c>
      <c r="AH687" t="str">
        <f>IF(OR($P687&lt;&gt;"Yes",N($AG687)=0),"",IF(AND($AG687=1,COUNTIFS($W$2:$W$2500,$A687,$AE$2:$AE$2500,1)+COUNTIFS($X$2:$X$2500,$A687,$AE$2:$AE$2500,1)&gt;0),"","Yes"))</f>
      </c>
      <c r="AI687">
        <f>IF($AH687="Yes",$AG687,"")</f>
      </c>
      <c r="AJ687">
        <f>IF($AI687="","",$AI687+ROW()/1000000)</f>
      </c>
      <c r="AK687">
        <f>IF(OR($A687="",$P687="Yes",N($AG687)=0),"",$AG687+ROW()/1000000)</f>
      </c>
      <c r="AL687" t="str">
        <f>IF($A687="","",INDEX(games!$J:$J,ROW())&amp;"")</f>
      </c>
    </row>
    <row r="688">
      <c r="A688" t="str">
        <f>IF(TRIM(INDEX(games!$A:$A,ROW()))="","",TRIM(INDEX(games!$A:$A,ROW())))</f>
      </c>
      <c r="B688">
        <f>IF(OR($A688="",INDEX(games!$B:$B,ROW())=""),"",INDEX(games!$B:$B,ROW()))</f>
      </c>
      <c r="C688" t="str">
        <f>IF(OR($A688="",INDEX(games!$C:$C,ROW())=""),"",INDEX(games!$C:$C,ROW()))</f>
      </c>
      <c r="D688">
        <f>IF($A688="","",COUNTIF($W$2:$W$2500,$A688)+COUNTIF($X$2:$X$2500,$A688))</f>
      </c>
      <c r="E688">
        <f>IF($A688="","",IFERROR(MATCH($C688,$R$2:$R$5,0),0))</f>
      </c>
      <c r="F688">
        <f>IF($A688="","",MOD(ROW(),34))</f>
      </c>
      <c r="G688">
        <f>IF($A688="",NA(),IF($C688="Action",$B688,NA()))</f>
      </c>
      <c r="H688">
        <f>IF($A688="",NA(),IF($C688="Action",1+$F688*0.023,NA()))</f>
      </c>
      <c r="I688">
        <f>IF($A688="",NA(),IF($C688="Strategy",$B688,NA()))</f>
      </c>
      <c r="J688">
        <f>IF($A688="",NA(),IF($C688="Strategy",2+$F688*0.023,NA()))</f>
      </c>
      <c r="K688">
        <f>IF($A688="",NA(),IF($C688="Deckbuilder",$B688,NA()))</f>
      </c>
      <c r="L688">
        <f>IF($A688="",NA(),IF($C688="Deckbuilder",3+$F688*0.023,NA()))</f>
      </c>
      <c r="M688">
        <f>IF($A688="",NA(),IF($C688="Traditional",$B688,NA()))</f>
      </c>
      <c r="N688">
        <f>IF($A688="",NA(),IF($C688="Traditional",4+$F688*0.023,NA()))</f>
      </c>
      <c r="O688">
        <f>IF($A688="","",$D688+ROW()/1000000)</f>
      </c>
      <c r="P688" t="str">
        <f>IF(OR($A688="",INDEX(games!$H:$H,ROW())=""),"",INDEX(games!$H:$H,ROW()))</f>
      </c>
      <c r="Q688">
        <f>IF(OR($A688="",$P688&lt;&gt;"Yes"),"",$D688+ROW()/1000000)</f>
      </c>
      <c r="T688">
        <f>IF($Y688="","",INDEX($B$2:$B$1500,$Y688))</f>
      </c>
      <c r="U688">
        <f>IF($Z688="","",INDEX($B$2:$B$1500,$Z688))</f>
      </c>
      <c r="V688">
        <f>IF(OR($T688="",$U688=""),"",$U688-$T688)</f>
      </c>
      <c r="W688" t="str">
        <f>IF(TRIM(INDEX(connections!$A:$A,ROW()))="","",TRIM(INDEX(connections!$A:$A,ROW())))</f>
      </c>
      <c r="X688" t="str">
        <f>IF($W688="","",TRIM(INDEX(connections!$B:$B,ROW())))</f>
      </c>
      <c r="Y688">
        <f>IF($W688="","",IFERROR(MATCH($W688,$A$2:$A$1500,0),""))</f>
      </c>
      <c r="Z688">
        <f>IF($X688="","",IFERROR(MATCH($X688,$A$2:$A$1500,0),""))</f>
      </c>
      <c r="AA688" t="str">
        <f>IF($Y688="","",INDEX($P$2:$P$1500,$Y688))</f>
      </c>
      <c r="AB688" t="str">
        <f>IF($Z688="","",INDEX($P$2:$P$1500,$Z688))</f>
      </c>
      <c r="AC688">
        <f>IF(AND($AA688="Yes",$AB688="Yes"),1,"")</f>
      </c>
      <c r="AD688">
        <f>IF(OR($Y688="",$Z688=""),"",IF(INDEX($C$2:$C$1500,$Y688)=INDEX($C$2:$C$1500,$Z688),0,1))</f>
      </c>
      <c r="AE688">
        <f>IF($AC688&lt;&gt;1,"",IF(AND(INDEX($AG$2:$AG$1500,$Y688)=1,INDEX($AG$2:$AG$1500,$Z688)=1),1,""))</f>
      </c>
      <c r="AG688">
        <f>IF($A688="","",COUNTIFS($W$2:$W$2500,$A688,$AB$2:$AB$2500,"Yes")+COUNTIFS($X$2:$X$2500,$A688,$AA$2:$AA$2500,"Yes"))</f>
      </c>
      <c r="AH688" t="str">
        <f>IF(OR($P688&lt;&gt;"Yes",N($AG688)=0),"",IF(AND($AG688=1,COUNTIFS($W$2:$W$2500,$A688,$AE$2:$AE$2500,1)+COUNTIFS($X$2:$X$2500,$A688,$AE$2:$AE$2500,1)&gt;0),"","Yes"))</f>
      </c>
      <c r="AI688">
        <f>IF($AH688="Yes",$AG688,"")</f>
      </c>
      <c r="AJ688">
        <f>IF($AI688="","",$AI688+ROW()/1000000)</f>
      </c>
      <c r="AK688">
        <f>IF(OR($A688="",$P688="Yes",N($AG688)=0),"",$AG688+ROW()/1000000)</f>
      </c>
      <c r="AL688" t="str">
        <f>IF($A688="","",INDEX(games!$J:$J,ROW())&amp;"")</f>
      </c>
    </row>
    <row r="689">
      <c r="A689" t="str">
        <f>IF(TRIM(INDEX(games!$A:$A,ROW()))="","",TRIM(INDEX(games!$A:$A,ROW())))</f>
      </c>
      <c r="B689">
        <f>IF(OR($A689="",INDEX(games!$B:$B,ROW())=""),"",INDEX(games!$B:$B,ROW()))</f>
      </c>
      <c r="C689" t="str">
        <f>IF(OR($A689="",INDEX(games!$C:$C,ROW())=""),"",INDEX(games!$C:$C,ROW()))</f>
      </c>
      <c r="D689">
        <f>IF($A689="","",COUNTIF($W$2:$W$2500,$A689)+COUNTIF($X$2:$X$2500,$A689))</f>
      </c>
      <c r="E689">
        <f>IF($A689="","",IFERROR(MATCH($C689,$R$2:$R$5,0),0))</f>
      </c>
      <c r="F689">
        <f>IF($A689="","",MOD(ROW(),34))</f>
      </c>
      <c r="G689">
        <f>IF($A689="",NA(),IF($C689="Action",$B689,NA()))</f>
      </c>
      <c r="H689">
        <f>IF($A689="",NA(),IF($C689="Action",1+$F689*0.023,NA()))</f>
      </c>
      <c r="I689">
        <f>IF($A689="",NA(),IF($C689="Strategy",$B689,NA()))</f>
      </c>
      <c r="J689">
        <f>IF($A689="",NA(),IF($C689="Strategy",2+$F689*0.023,NA()))</f>
      </c>
      <c r="K689">
        <f>IF($A689="",NA(),IF($C689="Deckbuilder",$B689,NA()))</f>
      </c>
      <c r="L689">
        <f>IF($A689="",NA(),IF($C689="Deckbuilder",3+$F689*0.023,NA()))</f>
      </c>
      <c r="M689">
        <f>IF($A689="",NA(),IF($C689="Traditional",$B689,NA()))</f>
      </c>
      <c r="N689">
        <f>IF($A689="",NA(),IF($C689="Traditional",4+$F689*0.023,NA()))</f>
      </c>
      <c r="O689">
        <f>IF($A689="","",$D689+ROW()/1000000)</f>
      </c>
      <c r="P689" t="str">
        <f>IF(OR($A689="",INDEX(games!$H:$H,ROW())=""),"",INDEX(games!$H:$H,ROW()))</f>
      </c>
      <c r="Q689">
        <f>IF(OR($A689="",$P689&lt;&gt;"Yes"),"",$D689+ROW()/1000000)</f>
      </c>
      <c r="T689">
        <f>IF($Y689="","",INDEX($B$2:$B$1500,$Y689))</f>
      </c>
      <c r="U689">
        <f>IF($Z689="","",INDEX($B$2:$B$1500,$Z689))</f>
      </c>
      <c r="V689">
        <f>IF(OR($T689="",$U689=""),"",$U689-$T689)</f>
      </c>
      <c r="W689" t="str">
        <f>IF(TRIM(INDEX(connections!$A:$A,ROW()))="","",TRIM(INDEX(connections!$A:$A,ROW())))</f>
      </c>
      <c r="X689" t="str">
        <f>IF($W689="","",TRIM(INDEX(connections!$B:$B,ROW())))</f>
      </c>
      <c r="Y689">
        <f>IF($W689="","",IFERROR(MATCH($W689,$A$2:$A$1500,0),""))</f>
      </c>
      <c r="Z689">
        <f>IF($X689="","",IFERROR(MATCH($X689,$A$2:$A$1500,0),""))</f>
      </c>
      <c r="AA689" t="str">
        <f>IF($Y689="","",INDEX($P$2:$P$1500,$Y689))</f>
      </c>
      <c r="AB689" t="str">
        <f>IF($Z689="","",INDEX($P$2:$P$1500,$Z689))</f>
      </c>
      <c r="AC689">
        <f>IF(AND($AA689="Yes",$AB689="Yes"),1,"")</f>
      </c>
      <c r="AD689">
        <f>IF(OR($Y689="",$Z689=""),"",IF(INDEX($C$2:$C$1500,$Y689)=INDEX($C$2:$C$1500,$Z689),0,1))</f>
      </c>
      <c r="AE689">
        <f>IF($AC689&lt;&gt;1,"",IF(AND(INDEX($AG$2:$AG$1500,$Y689)=1,INDEX($AG$2:$AG$1500,$Z689)=1),1,""))</f>
      </c>
      <c r="AG689">
        <f>IF($A689="","",COUNTIFS($W$2:$W$2500,$A689,$AB$2:$AB$2500,"Yes")+COUNTIFS($X$2:$X$2500,$A689,$AA$2:$AA$2500,"Yes"))</f>
      </c>
      <c r="AH689" t="str">
        <f>IF(OR($P689&lt;&gt;"Yes",N($AG689)=0),"",IF(AND($AG689=1,COUNTIFS($W$2:$W$2500,$A689,$AE$2:$AE$2500,1)+COUNTIFS($X$2:$X$2500,$A689,$AE$2:$AE$2500,1)&gt;0),"","Yes"))</f>
      </c>
      <c r="AI689">
        <f>IF($AH689="Yes",$AG689,"")</f>
      </c>
      <c r="AJ689">
        <f>IF($AI689="","",$AI689+ROW()/1000000)</f>
      </c>
      <c r="AK689">
        <f>IF(OR($A689="",$P689="Yes",N($AG689)=0),"",$AG689+ROW()/1000000)</f>
      </c>
      <c r="AL689" t="str">
        <f>IF($A689="","",INDEX(games!$J:$J,ROW())&amp;"")</f>
      </c>
    </row>
    <row r="690">
      <c r="A690" t="str">
        <f>IF(TRIM(INDEX(games!$A:$A,ROW()))="","",TRIM(INDEX(games!$A:$A,ROW())))</f>
      </c>
      <c r="B690">
        <f>IF(OR($A690="",INDEX(games!$B:$B,ROW())=""),"",INDEX(games!$B:$B,ROW()))</f>
      </c>
      <c r="C690" t="str">
        <f>IF(OR($A690="",INDEX(games!$C:$C,ROW())=""),"",INDEX(games!$C:$C,ROW()))</f>
      </c>
      <c r="D690">
        <f>IF($A690="","",COUNTIF($W$2:$W$2500,$A690)+COUNTIF($X$2:$X$2500,$A690))</f>
      </c>
      <c r="E690">
        <f>IF($A690="","",IFERROR(MATCH($C690,$R$2:$R$5,0),0))</f>
      </c>
      <c r="F690">
        <f>IF($A690="","",MOD(ROW(),34))</f>
      </c>
      <c r="G690">
        <f>IF($A690="",NA(),IF($C690="Action",$B690,NA()))</f>
      </c>
      <c r="H690">
        <f>IF($A690="",NA(),IF($C690="Action",1+$F690*0.023,NA()))</f>
      </c>
      <c r="I690">
        <f>IF($A690="",NA(),IF($C690="Strategy",$B690,NA()))</f>
      </c>
      <c r="J690">
        <f>IF($A690="",NA(),IF($C690="Strategy",2+$F690*0.023,NA()))</f>
      </c>
      <c r="K690">
        <f>IF($A690="",NA(),IF($C690="Deckbuilder",$B690,NA()))</f>
      </c>
      <c r="L690">
        <f>IF($A690="",NA(),IF($C690="Deckbuilder",3+$F690*0.023,NA()))</f>
      </c>
      <c r="M690">
        <f>IF($A690="",NA(),IF($C690="Traditional",$B690,NA()))</f>
      </c>
      <c r="N690">
        <f>IF($A690="",NA(),IF($C690="Traditional",4+$F690*0.023,NA()))</f>
      </c>
      <c r="O690">
        <f>IF($A690="","",$D690+ROW()/1000000)</f>
      </c>
      <c r="P690" t="str">
        <f>IF(OR($A690="",INDEX(games!$H:$H,ROW())=""),"",INDEX(games!$H:$H,ROW()))</f>
      </c>
      <c r="Q690">
        <f>IF(OR($A690="",$P690&lt;&gt;"Yes"),"",$D690+ROW()/1000000)</f>
      </c>
      <c r="T690">
        <f>IF($Y690="","",INDEX($B$2:$B$1500,$Y690))</f>
      </c>
      <c r="U690">
        <f>IF($Z690="","",INDEX($B$2:$B$1500,$Z690))</f>
      </c>
      <c r="V690">
        <f>IF(OR($T690="",$U690=""),"",$U690-$T690)</f>
      </c>
      <c r="W690" t="str">
        <f>IF(TRIM(INDEX(connections!$A:$A,ROW()))="","",TRIM(INDEX(connections!$A:$A,ROW())))</f>
      </c>
      <c r="X690" t="str">
        <f>IF($W690="","",TRIM(INDEX(connections!$B:$B,ROW())))</f>
      </c>
      <c r="Y690">
        <f>IF($W690="","",IFERROR(MATCH($W690,$A$2:$A$1500,0),""))</f>
      </c>
      <c r="Z690">
        <f>IF($X690="","",IFERROR(MATCH($X690,$A$2:$A$1500,0),""))</f>
      </c>
      <c r="AA690" t="str">
        <f>IF($Y690="","",INDEX($P$2:$P$1500,$Y690))</f>
      </c>
      <c r="AB690" t="str">
        <f>IF($Z690="","",INDEX($P$2:$P$1500,$Z690))</f>
      </c>
      <c r="AC690">
        <f>IF(AND($AA690="Yes",$AB690="Yes"),1,"")</f>
      </c>
      <c r="AD690">
        <f>IF(OR($Y690="",$Z690=""),"",IF(INDEX($C$2:$C$1500,$Y690)=INDEX($C$2:$C$1500,$Z690),0,1))</f>
      </c>
      <c r="AE690">
        <f>IF($AC690&lt;&gt;1,"",IF(AND(INDEX($AG$2:$AG$1500,$Y690)=1,INDEX($AG$2:$AG$1500,$Z690)=1),1,""))</f>
      </c>
      <c r="AG690">
        <f>IF($A690="","",COUNTIFS($W$2:$W$2500,$A690,$AB$2:$AB$2500,"Yes")+COUNTIFS($X$2:$X$2500,$A690,$AA$2:$AA$2500,"Yes"))</f>
      </c>
      <c r="AH690" t="str">
        <f>IF(OR($P690&lt;&gt;"Yes",N($AG690)=0),"",IF(AND($AG690=1,COUNTIFS($W$2:$W$2500,$A690,$AE$2:$AE$2500,1)+COUNTIFS($X$2:$X$2500,$A690,$AE$2:$AE$2500,1)&gt;0),"","Yes"))</f>
      </c>
      <c r="AI690">
        <f>IF($AH690="Yes",$AG690,"")</f>
      </c>
      <c r="AJ690">
        <f>IF($AI690="","",$AI690+ROW()/1000000)</f>
      </c>
      <c r="AK690">
        <f>IF(OR($A690="",$P690="Yes",N($AG690)=0),"",$AG690+ROW()/1000000)</f>
      </c>
      <c r="AL690" t="str">
        <f>IF($A690="","",INDEX(games!$J:$J,ROW())&amp;"")</f>
      </c>
    </row>
    <row r="691">
      <c r="A691" t="str">
        <f>IF(TRIM(INDEX(games!$A:$A,ROW()))="","",TRIM(INDEX(games!$A:$A,ROW())))</f>
      </c>
      <c r="B691">
        <f>IF(OR($A691="",INDEX(games!$B:$B,ROW())=""),"",INDEX(games!$B:$B,ROW()))</f>
      </c>
      <c r="C691" t="str">
        <f>IF(OR($A691="",INDEX(games!$C:$C,ROW())=""),"",INDEX(games!$C:$C,ROW()))</f>
      </c>
      <c r="D691">
        <f>IF($A691="","",COUNTIF($W$2:$W$2500,$A691)+COUNTIF($X$2:$X$2500,$A691))</f>
      </c>
      <c r="E691">
        <f>IF($A691="","",IFERROR(MATCH($C691,$R$2:$R$5,0),0))</f>
      </c>
      <c r="F691">
        <f>IF($A691="","",MOD(ROW(),34))</f>
      </c>
      <c r="G691">
        <f>IF($A691="",NA(),IF($C691="Action",$B691,NA()))</f>
      </c>
      <c r="H691">
        <f>IF($A691="",NA(),IF($C691="Action",1+$F691*0.023,NA()))</f>
      </c>
      <c r="I691">
        <f>IF($A691="",NA(),IF($C691="Strategy",$B691,NA()))</f>
      </c>
      <c r="J691">
        <f>IF($A691="",NA(),IF($C691="Strategy",2+$F691*0.023,NA()))</f>
      </c>
      <c r="K691">
        <f>IF($A691="",NA(),IF($C691="Deckbuilder",$B691,NA()))</f>
      </c>
      <c r="L691">
        <f>IF($A691="",NA(),IF($C691="Deckbuilder",3+$F691*0.023,NA()))</f>
      </c>
      <c r="M691">
        <f>IF($A691="",NA(),IF($C691="Traditional",$B691,NA()))</f>
      </c>
      <c r="N691">
        <f>IF($A691="",NA(),IF($C691="Traditional",4+$F691*0.023,NA()))</f>
      </c>
      <c r="O691">
        <f>IF($A691="","",$D691+ROW()/1000000)</f>
      </c>
      <c r="P691" t="str">
        <f>IF(OR($A691="",INDEX(games!$H:$H,ROW())=""),"",INDEX(games!$H:$H,ROW()))</f>
      </c>
      <c r="Q691">
        <f>IF(OR($A691="",$P691&lt;&gt;"Yes"),"",$D691+ROW()/1000000)</f>
      </c>
      <c r="T691">
        <f>IF($Y691="","",INDEX($B$2:$B$1500,$Y691))</f>
      </c>
      <c r="U691">
        <f>IF($Z691="","",INDEX($B$2:$B$1500,$Z691))</f>
      </c>
      <c r="V691">
        <f>IF(OR($T691="",$U691=""),"",$U691-$T691)</f>
      </c>
      <c r="W691" t="str">
        <f>IF(TRIM(INDEX(connections!$A:$A,ROW()))="","",TRIM(INDEX(connections!$A:$A,ROW())))</f>
      </c>
      <c r="X691" t="str">
        <f>IF($W691="","",TRIM(INDEX(connections!$B:$B,ROW())))</f>
      </c>
      <c r="Y691">
        <f>IF($W691="","",IFERROR(MATCH($W691,$A$2:$A$1500,0),""))</f>
      </c>
      <c r="Z691">
        <f>IF($X691="","",IFERROR(MATCH($X691,$A$2:$A$1500,0),""))</f>
      </c>
      <c r="AA691" t="str">
        <f>IF($Y691="","",INDEX($P$2:$P$1500,$Y691))</f>
      </c>
      <c r="AB691" t="str">
        <f>IF($Z691="","",INDEX($P$2:$P$1500,$Z691))</f>
      </c>
      <c r="AC691">
        <f>IF(AND($AA691="Yes",$AB691="Yes"),1,"")</f>
      </c>
      <c r="AD691">
        <f>IF(OR($Y691="",$Z691=""),"",IF(INDEX($C$2:$C$1500,$Y691)=INDEX($C$2:$C$1500,$Z691),0,1))</f>
      </c>
      <c r="AE691">
        <f>IF($AC691&lt;&gt;1,"",IF(AND(INDEX($AG$2:$AG$1500,$Y691)=1,INDEX($AG$2:$AG$1500,$Z691)=1),1,""))</f>
      </c>
      <c r="AG691">
        <f>IF($A691="","",COUNTIFS($W$2:$W$2500,$A691,$AB$2:$AB$2500,"Yes")+COUNTIFS($X$2:$X$2500,$A691,$AA$2:$AA$2500,"Yes"))</f>
      </c>
      <c r="AH691" t="str">
        <f>IF(OR($P691&lt;&gt;"Yes",N($AG691)=0),"",IF(AND($AG691=1,COUNTIFS($W$2:$W$2500,$A691,$AE$2:$AE$2500,1)+COUNTIFS($X$2:$X$2500,$A691,$AE$2:$AE$2500,1)&gt;0),"","Yes"))</f>
      </c>
      <c r="AI691">
        <f>IF($AH691="Yes",$AG691,"")</f>
      </c>
      <c r="AJ691">
        <f>IF($AI691="","",$AI691+ROW()/1000000)</f>
      </c>
      <c r="AK691">
        <f>IF(OR($A691="",$P691="Yes",N($AG691)=0),"",$AG691+ROW()/1000000)</f>
      </c>
      <c r="AL691" t="str">
        <f>IF($A691="","",INDEX(games!$J:$J,ROW())&amp;"")</f>
      </c>
    </row>
    <row r="692">
      <c r="A692" t="str">
        <f>IF(TRIM(INDEX(games!$A:$A,ROW()))="","",TRIM(INDEX(games!$A:$A,ROW())))</f>
      </c>
      <c r="B692">
        <f>IF(OR($A692="",INDEX(games!$B:$B,ROW())=""),"",INDEX(games!$B:$B,ROW()))</f>
      </c>
      <c r="C692" t="str">
        <f>IF(OR($A692="",INDEX(games!$C:$C,ROW())=""),"",INDEX(games!$C:$C,ROW()))</f>
      </c>
      <c r="D692">
        <f>IF($A692="","",COUNTIF($W$2:$W$2500,$A692)+COUNTIF($X$2:$X$2500,$A692))</f>
      </c>
      <c r="E692">
        <f>IF($A692="","",IFERROR(MATCH($C692,$R$2:$R$5,0),0))</f>
      </c>
      <c r="F692">
        <f>IF($A692="","",MOD(ROW(),34))</f>
      </c>
      <c r="G692">
        <f>IF($A692="",NA(),IF($C692="Action",$B692,NA()))</f>
      </c>
      <c r="H692">
        <f>IF($A692="",NA(),IF($C692="Action",1+$F692*0.023,NA()))</f>
      </c>
      <c r="I692">
        <f>IF($A692="",NA(),IF($C692="Strategy",$B692,NA()))</f>
      </c>
      <c r="J692">
        <f>IF($A692="",NA(),IF($C692="Strategy",2+$F692*0.023,NA()))</f>
      </c>
      <c r="K692">
        <f>IF($A692="",NA(),IF($C692="Deckbuilder",$B692,NA()))</f>
      </c>
      <c r="L692">
        <f>IF($A692="",NA(),IF($C692="Deckbuilder",3+$F692*0.023,NA()))</f>
      </c>
      <c r="M692">
        <f>IF($A692="",NA(),IF($C692="Traditional",$B692,NA()))</f>
      </c>
      <c r="N692">
        <f>IF($A692="",NA(),IF($C692="Traditional",4+$F692*0.023,NA()))</f>
      </c>
      <c r="O692">
        <f>IF($A692="","",$D692+ROW()/1000000)</f>
      </c>
      <c r="P692" t="str">
        <f>IF(OR($A692="",INDEX(games!$H:$H,ROW())=""),"",INDEX(games!$H:$H,ROW()))</f>
      </c>
      <c r="Q692">
        <f>IF(OR($A692="",$P692&lt;&gt;"Yes"),"",$D692+ROW()/1000000)</f>
      </c>
      <c r="T692">
        <f>IF($Y692="","",INDEX($B$2:$B$1500,$Y692))</f>
      </c>
      <c r="U692">
        <f>IF($Z692="","",INDEX($B$2:$B$1500,$Z692))</f>
      </c>
      <c r="V692">
        <f>IF(OR($T692="",$U692=""),"",$U692-$T692)</f>
      </c>
      <c r="W692" t="str">
        <f>IF(TRIM(INDEX(connections!$A:$A,ROW()))="","",TRIM(INDEX(connections!$A:$A,ROW())))</f>
      </c>
      <c r="X692" t="str">
        <f>IF($W692="","",TRIM(INDEX(connections!$B:$B,ROW())))</f>
      </c>
      <c r="Y692">
        <f>IF($W692="","",IFERROR(MATCH($W692,$A$2:$A$1500,0),""))</f>
      </c>
      <c r="Z692">
        <f>IF($X692="","",IFERROR(MATCH($X692,$A$2:$A$1500,0),""))</f>
      </c>
      <c r="AA692" t="str">
        <f>IF($Y692="","",INDEX($P$2:$P$1500,$Y692))</f>
      </c>
      <c r="AB692" t="str">
        <f>IF($Z692="","",INDEX($P$2:$P$1500,$Z692))</f>
      </c>
      <c r="AC692">
        <f>IF(AND($AA692="Yes",$AB692="Yes"),1,"")</f>
      </c>
      <c r="AD692">
        <f>IF(OR($Y692="",$Z692=""),"",IF(INDEX($C$2:$C$1500,$Y692)=INDEX($C$2:$C$1500,$Z692),0,1))</f>
      </c>
      <c r="AE692">
        <f>IF($AC692&lt;&gt;1,"",IF(AND(INDEX($AG$2:$AG$1500,$Y692)=1,INDEX($AG$2:$AG$1500,$Z692)=1),1,""))</f>
      </c>
      <c r="AG692">
        <f>IF($A692="","",COUNTIFS($W$2:$W$2500,$A692,$AB$2:$AB$2500,"Yes")+COUNTIFS($X$2:$X$2500,$A692,$AA$2:$AA$2500,"Yes"))</f>
      </c>
      <c r="AH692" t="str">
        <f>IF(OR($P692&lt;&gt;"Yes",N($AG692)=0),"",IF(AND($AG692=1,COUNTIFS($W$2:$W$2500,$A692,$AE$2:$AE$2500,1)+COUNTIFS($X$2:$X$2500,$A692,$AE$2:$AE$2500,1)&gt;0),"","Yes"))</f>
      </c>
      <c r="AI692">
        <f>IF($AH692="Yes",$AG692,"")</f>
      </c>
      <c r="AJ692">
        <f>IF($AI692="","",$AI692+ROW()/1000000)</f>
      </c>
      <c r="AK692">
        <f>IF(OR($A692="",$P692="Yes",N($AG692)=0),"",$AG692+ROW()/1000000)</f>
      </c>
      <c r="AL692" t="str">
        <f>IF($A692="","",INDEX(games!$J:$J,ROW())&amp;"")</f>
      </c>
    </row>
    <row r="693">
      <c r="A693" t="str">
        <f>IF(TRIM(INDEX(games!$A:$A,ROW()))="","",TRIM(INDEX(games!$A:$A,ROW())))</f>
      </c>
      <c r="B693">
        <f>IF(OR($A693="",INDEX(games!$B:$B,ROW())=""),"",INDEX(games!$B:$B,ROW()))</f>
      </c>
      <c r="C693" t="str">
        <f>IF(OR($A693="",INDEX(games!$C:$C,ROW())=""),"",INDEX(games!$C:$C,ROW()))</f>
      </c>
      <c r="D693">
        <f>IF($A693="","",COUNTIF($W$2:$W$2500,$A693)+COUNTIF($X$2:$X$2500,$A693))</f>
      </c>
      <c r="E693">
        <f>IF($A693="","",IFERROR(MATCH($C693,$R$2:$R$5,0),0))</f>
      </c>
      <c r="F693">
        <f>IF($A693="","",MOD(ROW(),34))</f>
      </c>
      <c r="G693">
        <f>IF($A693="",NA(),IF($C693="Action",$B693,NA()))</f>
      </c>
      <c r="H693">
        <f>IF($A693="",NA(),IF($C693="Action",1+$F693*0.023,NA()))</f>
      </c>
      <c r="I693">
        <f>IF($A693="",NA(),IF($C693="Strategy",$B693,NA()))</f>
      </c>
      <c r="J693">
        <f>IF($A693="",NA(),IF($C693="Strategy",2+$F693*0.023,NA()))</f>
      </c>
      <c r="K693">
        <f>IF($A693="",NA(),IF($C693="Deckbuilder",$B693,NA()))</f>
      </c>
      <c r="L693">
        <f>IF($A693="",NA(),IF($C693="Deckbuilder",3+$F693*0.023,NA()))</f>
      </c>
      <c r="M693">
        <f>IF($A693="",NA(),IF($C693="Traditional",$B693,NA()))</f>
      </c>
      <c r="N693">
        <f>IF($A693="",NA(),IF($C693="Traditional",4+$F693*0.023,NA()))</f>
      </c>
      <c r="O693">
        <f>IF($A693="","",$D693+ROW()/1000000)</f>
      </c>
      <c r="P693" t="str">
        <f>IF(OR($A693="",INDEX(games!$H:$H,ROW())=""),"",INDEX(games!$H:$H,ROW()))</f>
      </c>
      <c r="Q693">
        <f>IF(OR($A693="",$P693&lt;&gt;"Yes"),"",$D693+ROW()/1000000)</f>
      </c>
      <c r="T693">
        <f>IF($Y693="","",INDEX($B$2:$B$1500,$Y693))</f>
      </c>
      <c r="U693">
        <f>IF($Z693="","",INDEX($B$2:$B$1500,$Z693))</f>
      </c>
      <c r="V693">
        <f>IF(OR($T693="",$U693=""),"",$U693-$T693)</f>
      </c>
      <c r="W693" t="str">
        <f>IF(TRIM(INDEX(connections!$A:$A,ROW()))="","",TRIM(INDEX(connections!$A:$A,ROW())))</f>
      </c>
      <c r="X693" t="str">
        <f>IF($W693="","",TRIM(INDEX(connections!$B:$B,ROW())))</f>
      </c>
      <c r="Y693">
        <f>IF($W693="","",IFERROR(MATCH($W693,$A$2:$A$1500,0),""))</f>
      </c>
      <c r="Z693">
        <f>IF($X693="","",IFERROR(MATCH($X693,$A$2:$A$1500,0),""))</f>
      </c>
      <c r="AA693" t="str">
        <f>IF($Y693="","",INDEX($P$2:$P$1500,$Y693))</f>
      </c>
      <c r="AB693" t="str">
        <f>IF($Z693="","",INDEX($P$2:$P$1500,$Z693))</f>
      </c>
      <c r="AC693">
        <f>IF(AND($AA693="Yes",$AB693="Yes"),1,"")</f>
      </c>
      <c r="AD693">
        <f>IF(OR($Y693="",$Z693=""),"",IF(INDEX($C$2:$C$1500,$Y693)=INDEX($C$2:$C$1500,$Z693),0,1))</f>
      </c>
      <c r="AE693">
        <f>IF($AC693&lt;&gt;1,"",IF(AND(INDEX($AG$2:$AG$1500,$Y693)=1,INDEX($AG$2:$AG$1500,$Z693)=1),1,""))</f>
      </c>
      <c r="AG693">
        <f>IF($A693="","",COUNTIFS($W$2:$W$2500,$A693,$AB$2:$AB$2500,"Yes")+COUNTIFS($X$2:$X$2500,$A693,$AA$2:$AA$2500,"Yes"))</f>
      </c>
      <c r="AH693" t="str">
        <f>IF(OR($P693&lt;&gt;"Yes",N($AG693)=0),"",IF(AND($AG693=1,COUNTIFS($W$2:$W$2500,$A693,$AE$2:$AE$2500,1)+COUNTIFS($X$2:$X$2500,$A693,$AE$2:$AE$2500,1)&gt;0),"","Yes"))</f>
      </c>
      <c r="AI693">
        <f>IF($AH693="Yes",$AG693,"")</f>
      </c>
      <c r="AJ693">
        <f>IF($AI693="","",$AI693+ROW()/1000000)</f>
      </c>
      <c r="AK693">
        <f>IF(OR($A693="",$P693="Yes",N($AG693)=0),"",$AG693+ROW()/1000000)</f>
      </c>
      <c r="AL693" t="str">
        <f>IF($A693="","",INDEX(games!$J:$J,ROW())&amp;"")</f>
      </c>
    </row>
    <row r="694">
      <c r="A694" t="str">
        <f>IF(TRIM(INDEX(games!$A:$A,ROW()))="","",TRIM(INDEX(games!$A:$A,ROW())))</f>
      </c>
      <c r="B694">
        <f>IF(OR($A694="",INDEX(games!$B:$B,ROW())=""),"",INDEX(games!$B:$B,ROW()))</f>
      </c>
      <c r="C694" t="str">
        <f>IF(OR($A694="",INDEX(games!$C:$C,ROW())=""),"",INDEX(games!$C:$C,ROW()))</f>
      </c>
      <c r="D694">
        <f>IF($A694="","",COUNTIF($W$2:$W$2500,$A694)+COUNTIF($X$2:$X$2500,$A694))</f>
      </c>
      <c r="E694">
        <f>IF($A694="","",IFERROR(MATCH($C694,$R$2:$R$5,0),0))</f>
      </c>
      <c r="F694">
        <f>IF($A694="","",MOD(ROW(),34))</f>
      </c>
      <c r="G694">
        <f>IF($A694="",NA(),IF($C694="Action",$B694,NA()))</f>
      </c>
      <c r="H694">
        <f>IF($A694="",NA(),IF($C694="Action",1+$F694*0.023,NA()))</f>
      </c>
      <c r="I694">
        <f>IF($A694="",NA(),IF($C694="Strategy",$B694,NA()))</f>
      </c>
      <c r="J694">
        <f>IF($A694="",NA(),IF($C694="Strategy",2+$F694*0.023,NA()))</f>
      </c>
      <c r="K694">
        <f>IF($A694="",NA(),IF($C694="Deckbuilder",$B694,NA()))</f>
      </c>
      <c r="L694">
        <f>IF($A694="",NA(),IF($C694="Deckbuilder",3+$F694*0.023,NA()))</f>
      </c>
      <c r="M694">
        <f>IF($A694="",NA(),IF($C694="Traditional",$B694,NA()))</f>
      </c>
      <c r="N694">
        <f>IF($A694="",NA(),IF($C694="Traditional",4+$F694*0.023,NA()))</f>
      </c>
      <c r="O694">
        <f>IF($A694="","",$D694+ROW()/1000000)</f>
      </c>
      <c r="P694" t="str">
        <f>IF(OR($A694="",INDEX(games!$H:$H,ROW())=""),"",INDEX(games!$H:$H,ROW()))</f>
      </c>
      <c r="Q694">
        <f>IF(OR($A694="",$P694&lt;&gt;"Yes"),"",$D694+ROW()/1000000)</f>
      </c>
      <c r="T694">
        <f>IF($Y694="","",INDEX($B$2:$B$1500,$Y694))</f>
      </c>
      <c r="U694">
        <f>IF($Z694="","",INDEX($B$2:$B$1500,$Z694))</f>
      </c>
      <c r="V694">
        <f>IF(OR($T694="",$U694=""),"",$U694-$T694)</f>
      </c>
      <c r="W694" t="str">
        <f>IF(TRIM(INDEX(connections!$A:$A,ROW()))="","",TRIM(INDEX(connections!$A:$A,ROW())))</f>
      </c>
      <c r="X694" t="str">
        <f>IF($W694="","",TRIM(INDEX(connections!$B:$B,ROW())))</f>
      </c>
      <c r="Y694">
        <f>IF($W694="","",IFERROR(MATCH($W694,$A$2:$A$1500,0),""))</f>
      </c>
      <c r="Z694">
        <f>IF($X694="","",IFERROR(MATCH($X694,$A$2:$A$1500,0),""))</f>
      </c>
      <c r="AA694" t="str">
        <f>IF($Y694="","",INDEX($P$2:$P$1500,$Y694))</f>
      </c>
      <c r="AB694" t="str">
        <f>IF($Z694="","",INDEX($P$2:$P$1500,$Z694))</f>
      </c>
      <c r="AC694">
        <f>IF(AND($AA694="Yes",$AB694="Yes"),1,"")</f>
      </c>
      <c r="AD694">
        <f>IF(OR($Y694="",$Z694=""),"",IF(INDEX($C$2:$C$1500,$Y694)=INDEX($C$2:$C$1500,$Z694),0,1))</f>
      </c>
      <c r="AE694">
        <f>IF($AC694&lt;&gt;1,"",IF(AND(INDEX($AG$2:$AG$1500,$Y694)=1,INDEX($AG$2:$AG$1500,$Z694)=1),1,""))</f>
      </c>
      <c r="AG694">
        <f>IF($A694="","",COUNTIFS($W$2:$W$2500,$A694,$AB$2:$AB$2500,"Yes")+COUNTIFS($X$2:$X$2500,$A694,$AA$2:$AA$2500,"Yes"))</f>
      </c>
      <c r="AH694" t="str">
        <f>IF(OR($P694&lt;&gt;"Yes",N($AG694)=0),"",IF(AND($AG694=1,COUNTIFS($W$2:$W$2500,$A694,$AE$2:$AE$2500,1)+COUNTIFS($X$2:$X$2500,$A694,$AE$2:$AE$2500,1)&gt;0),"","Yes"))</f>
      </c>
      <c r="AI694">
        <f>IF($AH694="Yes",$AG694,"")</f>
      </c>
      <c r="AJ694">
        <f>IF($AI694="","",$AI694+ROW()/1000000)</f>
      </c>
      <c r="AK694">
        <f>IF(OR($A694="",$P694="Yes",N($AG694)=0),"",$AG694+ROW()/1000000)</f>
      </c>
      <c r="AL694" t="str">
        <f>IF($A694="","",INDEX(games!$J:$J,ROW())&amp;"")</f>
      </c>
    </row>
    <row r="695">
      <c r="A695" t="str">
        <f>IF(TRIM(INDEX(games!$A:$A,ROW()))="","",TRIM(INDEX(games!$A:$A,ROW())))</f>
      </c>
      <c r="B695">
        <f>IF(OR($A695="",INDEX(games!$B:$B,ROW())=""),"",INDEX(games!$B:$B,ROW()))</f>
      </c>
      <c r="C695" t="str">
        <f>IF(OR($A695="",INDEX(games!$C:$C,ROW())=""),"",INDEX(games!$C:$C,ROW()))</f>
      </c>
      <c r="D695">
        <f>IF($A695="","",COUNTIF($W$2:$W$2500,$A695)+COUNTIF($X$2:$X$2500,$A695))</f>
      </c>
      <c r="E695">
        <f>IF($A695="","",IFERROR(MATCH($C695,$R$2:$R$5,0),0))</f>
      </c>
      <c r="F695">
        <f>IF($A695="","",MOD(ROW(),34))</f>
      </c>
      <c r="G695">
        <f>IF($A695="",NA(),IF($C695="Action",$B695,NA()))</f>
      </c>
      <c r="H695">
        <f>IF($A695="",NA(),IF($C695="Action",1+$F695*0.023,NA()))</f>
      </c>
      <c r="I695">
        <f>IF($A695="",NA(),IF($C695="Strategy",$B695,NA()))</f>
      </c>
      <c r="J695">
        <f>IF($A695="",NA(),IF($C695="Strategy",2+$F695*0.023,NA()))</f>
      </c>
      <c r="K695">
        <f>IF($A695="",NA(),IF($C695="Deckbuilder",$B695,NA()))</f>
      </c>
      <c r="L695">
        <f>IF($A695="",NA(),IF($C695="Deckbuilder",3+$F695*0.023,NA()))</f>
      </c>
      <c r="M695">
        <f>IF($A695="",NA(),IF($C695="Traditional",$B695,NA()))</f>
      </c>
      <c r="N695">
        <f>IF($A695="",NA(),IF($C695="Traditional",4+$F695*0.023,NA()))</f>
      </c>
      <c r="O695">
        <f>IF($A695="","",$D695+ROW()/1000000)</f>
      </c>
      <c r="P695" t="str">
        <f>IF(OR($A695="",INDEX(games!$H:$H,ROW())=""),"",INDEX(games!$H:$H,ROW()))</f>
      </c>
      <c r="Q695">
        <f>IF(OR($A695="",$P695&lt;&gt;"Yes"),"",$D695+ROW()/1000000)</f>
      </c>
      <c r="T695">
        <f>IF($Y695="","",INDEX($B$2:$B$1500,$Y695))</f>
      </c>
      <c r="U695">
        <f>IF($Z695="","",INDEX($B$2:$B$1500,$Z695))</f>
      </c>
      <c r="V695">
        <f>IF(OR($T695="",$U695=""),"",$U695-$T695)</f>
      </c>
      <c r="W695" t="str">
        <f>IF(TRIM(INDEX(connections!$A:$A,ROW()))="","",TRIM(INDEX(connections!$A:$A,ROW())))</f>
      </c>
      <c r="X695" t="str">
        <f>IF($W695="","",TRIM(INDEX(connections!$B:$B,ROW())))</f>
      </c>
      <c r="Y695">
        <f>IF($W695="","",IFERROR(MATCH($W695,$A$2:$A$1500,0),""))</f>
      </c>
      <c r="Z695">
        <f>IF($X695="","",IFERROR(MATCH($X695,$A$2:$A$1500,0),""))</f>
      </c>
      <c r="AA695" t="str">
        <f>IF($Y695="","",INDEX($P$2:$P$1500,$Y695))</f>
      </c>
      <c r="AB695" t="str">
        <f>IF($Z695="","",INDEX($P$2:$P$1500,$Z695))</f>
      </c>
      <c r="AC695">
        <f>IF(AND($AA695="Yes",$AB695="Yes"),1,"")</f>
      </c>
      <c r="AD695">
        <f>IF(OR($Y695="",$Z695=""),"",IF(INDEX($C$2:$C$1500,$Y695)=INDEX($C$2:$C$1500,$Z695),0,1))</f>
      </c>
      <c r="AE695">
        <f>IF($AC695&lt;&gt;1,"",IF(AND(INDEX($AG$2:$AG$1500,$Y695)=1,INDEX($AG$2:$AG$1500,$Z695)=1),1,""))</f>
      </c>
      <c r="AG695">
        <f>IF($A695="","",COUNTIFS($W$2:$W$2500,$A695,$AB$2:$AB$2500,"Yes")+COUNTIFS($X$2:$X$2500,$A695,$AA$2:$AA$2500,"Yes"))</f>
      </c>
      <c r="AH695" t="str">
        <f>IF(OR($P695&lt;&gt;"Yes",N($AG695)=0),"",IF(AND($AG695=1,COUNTIFS($W$2:$W$2500,$A695,$AE$2:$AE$2500,1)+COUNTIFS($X$2:$X$2500,$A695,$AE$2:$AE$2500,1)&gt;0),"","Yes"))</f>
      </c>
      <c r="AI695">
        <f>IF($AH695="Yes",$AG695,"")</f>
      </c>
      <c r="AJ695">
        <f>IF($AI695="","",$AI695+ROW()/1000000)</f>
      </c>
      <c r="AK695">
        <f>IF(OR($A695="",$P695="Yes",N($AG695)=0),"",$AG695+ROW()/1000000)</f>
      </c>
      <c r="AL695" t="str">
        <f>IF($A695="","",INDEX(games!$J:$J,ROW())&amp;"")</f>
      </c>
    </row>
    <row r="696">
      <c r="A696" t="str">
        <f>IF(TRIM(INDEX(games!$A:$A,ROW()))="","",TRIM(INDEX(games!$A:$A,ROW())))</f>
      </c>
      <c r="B696">
        <f>IF(OR($A696="",INDEX(games!$B:$B,ROW())=""),"",INDEX(games!$B:$B,ROW()))</f>
      </c>
      <c r="C696" t="str">
        <f>IF(OR($A696="",INDEX(games!$C:$C,ROW())=""),"",INDEX(games!$C:$C,ROW()))</f>
      </c>
      <c r="D696">
        <f>IF($A696="","",COUNTIF($W$2:$W$2500,$A696)+COUNTIF($X$2:$X$2500,$A696))</f>
      </c>
      <c r="E696">
        <f>IF($A696="","",IFERROR(MATCH($C696,$R$2:$R$5,0),0))</f>
      </c>
      <c r="F696">
        <f>IF($A696="","",MOD(ROW(),34))</f>
      </c>
      <c r="G696">
        <f>IF($A696="",NA(),IF($C696="Action",$B696,NA()))</f>
      </c>
      <c r="H696">
        <f>IF($A696="",NA(),IF($C696="Action",1+$F696*0.023,NA()))</f>
      </c>
      <c r="I696">
        <f>IF($A696="",NA(),IF($C696="Strategy",$B696,NA()))</f>
      </c>
      <c r="J696">
        <f>IF($A696="",NA(),IF($C696="Strategy",2+$F696*0.023,NA()))</f>
      </c>
      <c r="K696">
        <f>IF($A696="",NA(),IF($C696="Deckbuilder",$B696,NA()))</f>
      </c>
      <c r="L696">
        <f>IF($A696="",NA(),IF($C696="Deckbuilder",3+$F696*0.023,NA()))</f>
      </c>
      <c r="M696">
        <f>IF($A696="",NA(),IF($C696="Traditional",$B696,NA()))</f>
      </c>
      <c r="N696">
        <f>IF($A696="",NA(),IF($C696="Traditional",4+$F696*0.023,NA()))</f>
      </c>
      <c r="O696">
        <f>IF($A696="","",$D696+ROW()/1000000)</f>
      </c>
      <c r="P696" t="str">
        <f>IF(OR($A696="",INDEX(games!$H:$H,ROW())=""),"",INDEX(games!$H:$H,ROW()))</f>
      </c>
      <c r="Q696">
        <f>IF(OR($A696="",$P696&lt;&gt;"Yes"),"",$D696+ROW()/1000000)</f>
      </c>
      <c r="T696">
        <f>IF($Y696="","",INDEX($B$2:$B$1500,$Y696))</f>
      </c>
      <c r="U696">
        <f>IF($Z696="","",INDEX($B$2:$B$1500,$Z696))</f>
      </c>
      <c r="V696">
        <f>IF(OR($T696="",$U696=""),"",$U696-$T696)</f>
      </c>
      <c r="W696" t="str">
        <f>IF(TRIM(INDEX(connections!$A:$A,ROW()))="","",TRIM(INDEX(connections!$A:$A,ROW())))</f>
      </c>
      <c r="X696" t="str">
        <f>IF($W696="","",TRIM(INDEX(connections!$B:$B,ROW())))</f>
      </c>
      <c r="Y696">
        <f>IF($W696="","",IFERROR(MATCH($W696,$A$2:$A$1500,0),""))</f>
      </c>
      <c r="Z696">
        <f>IF($X696="","",IFERROR(MATCH($X696,$A$2:$A$1500,0),""))</f>
      </c>
      <c r="AA696" t="str">
        <f>IF($Y696="","",INDEX($P$2:$P$1500,$Y696))</f>
      </c>
      <c r="AB696" t="str">
        <f>IF($Z696="","",INDEX($P$2:$P$1500,$Z696))</f>
      </c>
      <c r="AC696">
        <f>IF(AND($AA696="Yes",$AB696="Yes"),1,"")</f>
      </c>
      <c r="AD696">
        <f>IF(OR($Y696="",$Z696=""),"",IF(INDEX($C$2:$C$1500,$Y696)=INDEX($C$2:$C$1500,$Z696),0,1))</f>
      </c>
      <c r="AE696">
        <f>IF($AC696&lt;&gt;1,"",IF(AND(INDEX($AG$2:$AG$1500,$Y696)=1,INDEX($AG$2:$AG$1500,$Z696)=1),1,""))</f>
      </c>
      <c r="AG696">
        <f>IF($A696="","",COUNTIFS($W$2:$W$2500,$A696,$AB$2:$AB$2500,"Yes")+COUNTIFS($X$2:$X$2500,$A696,$AA$2:$AA$2500,"Yes"))</f>
      </c>
      <c r="AH696" t="str">
        <f>IF(OR($P696&lt;&gt;"Yes",N($AG696)=0),"",IF(AND($AG696=1,COUNTIFS($W$2:$W$2500,$A696,$AE$2:$AE$2500,1)+COUNTIFS($X$2:$X$2500,$A696,$AE$2:$AE$2500,1)&gt;0),"","Yes"))</f>
      </c>
      <c r="AI696">
        <f>IF($AH696="Yes",$AG696,"")</f>
      </c>
      <c r="AJ696">
        <f>IF($AI696="","",$AI696+ROW()/1000000)</f>
      </c>
      <c r="AK696">
        <f>IF(OR($A696="",$P696="Yes",N($AG696)=0),"",$AG696+ROW()/1000000)</f>
      </c>
      <c r="AL696" t="str">
        <f>IF($A696="","",INDEX(games!$J:$J,ROW())&amp;"")</f>
      </c>
    </row>
    <row r="697">
      <c r="A697" t="str">
        <f>IF(TRIM(INDEX(games!$A:$A,ROW()))="","",TRIM(INDEX(games!$A:$A,ROW())))</f>
      </c>
      <c r="B697">
        <f>IF(OR($A697="",INDEX(games!$B:$B,ROW())=""),"",INDEX(games!$B:$B,ROW()))</f>
      </c>
      <c r="C697" t="str">
        <f>IF(OR($A697="",INDEX(games!$C:$C,ROW())=""),"",INDEX(games!$C:$C,ROW()))</f>
      </c>
      <c r="D697">
        <f>IF($A697="","",COUNTIF($W$2:$W$2500,$A697)+COUNTIF($X$2:$X$2500,$A697))</f>
      </c>
      <c r="E697">
        <f>IF($A697="","",IFERROR(MATCH($C697,$R$2:$R$5,0),0))</f>
      </c>
      <c r="F697">
        <f>IF($A697="","",MOD(ROW(),34))</f>
      </c>
      <c r="G697">
        <f>IF($A697="",NA(),IF($C697="Action",$B697,NA()))</f>
      </c>
      <c r="H697">
        <f>IF($A697="",NA(),IF($C697="Action",1+$F697*0.023,NA()))</f>
      </c>
      <c r="I697">
        <f>IF($A697="",NA(),IF($C697="Strategy",$B697,NA()))</f>
      </c>
      <c r="J697">
        <f>IF($A697="",NA(),IF($C697="Strategy",2+$F697*0.023,NA()))</f>
      </c>
      <c r="K697">
        <f>IF($A697="",NA(),IF($C697="Deckbuilder",$B697,NA()))</f>
      </c>
      <c r="L697">
        <f>IF($A697="",NA(),IF($C697="Deckbuilder",3+$F697*0.023,NA()))</f>
      </c>
      <c r="M697">
        <f>IF($A697="",NA(),IF($C697="Traditional",$B697,NA()))</f>
      </c>
      <c r="N697">
        <f>IF($A697="",NA(),IF($C697="Traditional",4+$F697*0.023,NA()))</f>
      </c>
      <c r="O697">
        <f>IF($A697="","",$D697+ROW()/1000000)</f>
      </c>
      <c r="P697" t="str">
        <f>IF(OR($A697="",INDEX(games!$H:$H,ROW())=""),"",INDEX(games!$H:$H,ROW()))</f>
      </c>
      <c r="Q697">
        <f>IF(OR($A697="",$P697&lt;&gt;"Yes"),"",$D697+ROW()/1000000)</f>
      </c>
      <c r="T697">
        <f>IF($Y697="","",INDEX($B$2:$B$1500,$Y697))</f>
      </c>
      <c r="U697">
        <f>IF($Z697="","",INDEX($B$2:$B$1500,$Z697))</f>
      </c>
      <c r="V697">
        <f>IF(OR($T697="",$U697=""),"",$U697-$T697)</f>
      </c>
      <c r="W697" t="str">
        <f>IF(TRIM(INDEX(connections!$A:$A,ROW()))="","",TRIM(INDEX(connections!$A:$A,ROW())))</f>
      </c>
      <c r="X697" t="str">
        <f>IF($W697="","",TRIM(INDEX(connections!$B:$B,ROW())))</f>
      </c>
      <c r="Y697">
        <f>IF($W697="","",IFERROR(MATCH($W697,$A$2:$A$1500,0),""))</f>
      </c>
      <c r="Z697">
        <f>IF($X697="","",IFERROR(MATCH($X697,$A$2:$A$1500,0),""))</f>
      </c>
      <c r="AA697" t="str">
        <f>IF($Y697="","",INDEX($P$2:$P$1500,$Y697))</f>
      </c>
      <c r="AB697" t="str">
        <f>IF($Z697="","",INDEX($P$2:$P$1500,$Z697))</f>
      </c>
      <c r="AC697">
        <f>IF(AND($AA697="Yes",$AB697="Yes"),1,"")</f>
      </c>
      <c r="AD697">
        <f>IF(OR($Y697="",$Z697=""),"",IF(INDEX($C$2:$C$1500,$Y697)=INDEX($C$2:$C$1500,$Z697),0,1))</f>
      </c>
      <c r="AE697">
        <f>IF($AC697&lt;&gt;1,"",IF(AND(INDEX($AG$2:$AG$1500,$Y697)=1,INDEX($AG$2:$AG$1500,$Z697)=1),1,""))</f>
      </c>
      <c r="AG697">
        <f>IF($A697="","",COUNTIFS($W$2:$W$2500,$A697,$AB$2:$AB$2500,"Yes")+COUNTIFS($X$2:$X$2500,$A697,$AA$2:$AA$2500,"Yes"))</f>
      </c>
      <c r="AH697" t="str">
        <f>IF(OR($P697&lt;&gt;"Yes",N($AG697)=0),"",IF(AND($AG697=1,COUNTIFS($W$2:$W$2500,$A697,$AE$2:$AE$2500,1)+COUNTIFS($X$2:$X$2500,$A697,$AE$2:$AE$2500,1)&gt;0),"","Yes"))</f>
      </c>
      <c r="AI697">
        <f>IF($AH697="Yes",$AG697,"")</f>
      </c>
      <c r="AJ697">
        <f>IF($AI697="","",$AI697+ROW()/1000000)</f>
      </c>
      <c r="AK697">
        <f>IF(OR($A697="",$P697="Yes",N($AG697)=0),"",$AG697+ROW()/1000000)</f>
      </c>
      <c r="AL697" t="str">
        <f>IF($A697="","",INDEX(games!$J:$J,ROW())&amp;"")</f>
      </c>
    </row>
    <row r="698">
      <c r="A698" t="str">
        <f>IF(TRIM(INDEX(games!$A:$A,ROW()))="","",TRIM(INDEX(games!$A:$A,ROW())))</f>
      </c>
      <c r="B698">
        <f>IF(OR($A698="",INDEX(games!$B:$B,ROW())=""),"",INDEX(games!$B:$B,ROW()))</f>
      </c>
      <c r="C698" t="str">
        <f>IF(OR($A698="",INDEX(games!$C:$C,ROW())=""),"",INDEX(games!$C:$C,ROW()))</f>
      </c>
      <c r="D698">
        <f>IF($A698="","",COUNTIF($W$2:$W$2500,$A698)+COUNTIF($X$2:$X$2500,$A698))</f>
      </c>
      <c r="E698">
        <f>IF($A698="","",IFERROR(MATCH($C698,$R$2:$R$5,0),0))</f>
      </c>
      <c r="F698">
        <f>IF($A698="","",MOD(ROW(),34))</f>
      </c>
      <c r="G698">
        <f>IF($A698="",NA(),IF($C698="Action",$B698,NA()))</f>
      </c>
      <c r="H698">
        <f>IF($A698="",NA(),IF($C698="Action",1+$F698*0.023,NA()))</f>
      </c>
      <c r="I698">
        <f>IF($A698="",NA(),IF($C698="Strategy",$B698,NA()))</f>
      </c>
      <c r="J698">
        <f>IF($A698="",NA(),IF($C698="Strategy",2+$F698*0.023,NA()))</f>
      </c>
      <c r="K698">
        <f>IF($A698="",NA(),IF($C698="Deckbuilder",$B698,NA()))</f>
      </c>
      <c r="L698">
        <f>IF($A698="",NA(),IF($C698="Deckbuilder",3+$F698*0.023,NA()))</f>
      </c>
      <c r="M698">
        <f>IF($A698="",NA(),IF($C698="Traditional",$B698,NA()))</f>
      </c>
      <c r="N698">
        <f>IF($A698="",NA(),IF($C698="Traditional",4+$F698*0.023,NA()))</f>
      </c>
      <c r="O698">
        <f>IF($A698="","",$D698+ROW()/1000000)</f>
      </c>
      <c r="P698" t="str">
        <f>IF(OR($A698="",INDEX(games!$H:$H,ROW())=""),"",INDEX(games!$H:$H,ROW()))</f>
      </c>
      <c r="Q698">
        <f>IF(OR($A698="",$P698&lt;&gt;"Yes"),"",$D698+ROW()/1000000)</f>
      </c>
      <c r="T698">
        <f>IF($Y698="","",INDEX($B$2:$B$1500,$Y698))</f>
      </c>
      <c r="U698">
        <f>IF($Z698="","",INDEX($B$2:$B$1500,$Z698))</f>
      </c>
      <c r="V698">
        <f>IF(OR($T698="",$U698=""),"",$U698-$T698)</f>
      </c>
      <c r="W698" t="str">
        <f>IF(TRIM(INDEX(connections!$A:$A,ROW()))="","",TRIM(INDEX(connections!$A:$A,ROW())))</f>
      </c>
      <c r="X698" t="str">
        <f>IF($W698="","",TRIM(INDEX(connections!$B:$B,ROW())))</f>
      </c>
      <c r="Y698">
        <f>IF($W698="","",IFERROR(MATCH($W698,$A$2:$A$1500,0),""))</f>
      </c>
      <c r="Z698">
        <f>IF($X698="","",IFERROR(MATCH($X698,$A$2:$A$1500,0),""))</f>
      </c>
      <c r="AA698" t="str">
        <f>IF($Y698="","",INDEX($P$2:$P$1500,$Y698))</f>
      </c>
      <c r="AB698" t="str">
        <f>IF($Z698="","",INDEX($P$2:$P$1500,$Z698))</f>
      </c>
      <c r="AC698">
        <f>IF(AND($AA698="Yes",$AB698="Yes"),1,"")</f>
      </c>
      <c r="AD698">
        <f>IF(OR($Y698="",$Z698=""),"",IF(INDEX($C$2:$C$1500,$Y698)=INDEX($C$2:$C$1500,$Z698),0,1))</f>
      </c>
      <c r="AE698">
        <f>IF($AC698&lt;&gt;1,"",IF(AND(INDEX($AG$2:$AG$1500,$Y698)=1,INDEX($AG$2:$AG$1500,$Z698)=1),1,""))</f>
      </c>
      <c r="AG698">
        <f>IF($A698="","",COUNTIFS($W$2:$W$2500,$A698,$AB$2:$AB$2500,"Yes")+COUNTIFS($X$2:$X$2500,$A698,$AA$2:$AA$2500,"Yes"))</f>
      </c>
      <c r="AH698" t="str">
        <f>IF(OR($P698&lt;&gt;"Yes",N($AG698)=0),"",IF(AND($AG698=1,COUNTIFS($W$2:$W$2500,$A698,$AE$2:$AE$2500,1)+COUNTIFS($X$2:$X$2500,$A698,$AE$2:$AE$2500,1)&gt;0),"","Yes"))</f>
      </c>
      <c r="AI698">
        <f>IF($AH698="Yes",$AG698,"")</f>
      </c>
      <c r="AJ698">
        <f>IF($AI698="","",$AI698+ROW()/1000000)</f>
      </c>
      <c r="AK698">
        <f>IF(OR($A698="",$P698="Yes",N($AG698)=0),"",$AG698+ROW()/1000000)</f>
      </c>
      <c r="AL698" t="str">
        <f>IF($A698="","",INDEX(games!$J:$J,ROW())&amp;"")</f>
      </c>
    </row>
    <row r="699">
      <c r="A699" t="str">
        <f>IF(TRIM(INDEX(games!$A:$A,ROW()))="","",TRIM(INDEX(games!$A:$A,ROW())))</f>
      </c>
      <c r="B699">
        <f>IF(OR($A699="",INDEX(games!$B:$B,ROW())=""),"",INDEX(games!$B:$B,ROW()))</f>
      </c>
      <c r="C699" t="str">
        <f>IF(OR($A699="",INDEX(games!$C:$C,ROW())=""),"",INDEX(games!$C:$C,ROW()))</f>
      </c>
      <c r="D699">
        <f>IF($A699="","",COUNTIF($W$2:$W$2500,$A699)+COUNTIF($X$2:$X$2500,$A699))</f>
      </c>
      <c r="E699">
        <f>IF($A699="","",IFERROR(MATCH($C699,$R$2:$R$5,0),0))</f>
      </c>
      <c r="F699">
        <f>IF($A699="","",MOD(ROW(),34))</f>
      </c>
      <c r="G699">
        <f>IF($A699="",NA(),IF($C699="Action",$B699,NA()))</f>
      </c>
      <c r="H699">
        <f>IF($A699="",NA(),IF($C699="Action",1+$F699*0.023,NA()))</f>
      </c>
      <c r="I699">
        <f>IF($A699="",NA(),IF($C699="Strategy",$B699,NA()))</f>
      </c>
      <c r="J699">
        <f>IF($A699="",NA(),IF($C699="Strategy",2+$F699*0.023,NA()))</f>
      </c>
      <c r="K699">
        <f>IF($A699="",NA(),IF($C699="Deckbuilder",$B699,NA()))</f>
      </c>
      <c r="L699">
        <f>IF($A699="",NA(),IF($C699="Deckbuilder",3+$F699*0.023,NA()))</f>
      </c>
      <c r="M699">
        <f>IF($A699="",NA(),IF($C699="Traditional",$B699,NA()))</f>
      </c>
      <c r="N699">
        <f>IF($A699="",NA(),IF($C699="Traditional",4+$F699*0.023,NA()))</f>
      </c>
      <c r="O699">
        <f>IF($A699="","",$D699+ROW()/1000000)</f>
      </c>
      <c r="P699" t="str">
        <f>IF(OR($A699="",INDEX(games!$H:$H,ROW())=""),"",INDEX(games!$H:$H,ROW()))</f>
      </c>
      <c r="Q699">
        <f>IF(OR($A699="",$P699&lt;&gt;"Yes"),"",$D699+ROW()/1000000)</f>
      </c>
      <c r="T699">
        <f>IF($Y699="","",INDEX($B$2:$B$1500,$Y699))</f>
      </c>
      <c r="U699">
        <f>IF($Z699="","",INDEX($B$2:$B$1500,$Z699))</f>
      </c>
      <c r="V699">
        <f>IF(OR($T699="",$U699=""),"",$U699-$T699)</f>
      </c>
      <c r="W699" t="str">
        <f>IF(TRIM(INDEX(connections!$A:$A,ROW()))="","",TRIM(INDEX(connections!$A:$A,ROW())))</f>
      </c>
      <c r="X699" t="str">
        <f>IF($W699="","",TRIM(INDEX(connections!$B:$B,ROW())))</f>
      </c>
      <c r="Y699">
        <f>IF($W699="","",IFERROR(MATCH($W699,$A$2:$A$1500,0),""))</f>
      </c>
      <c r="Z699">
        <f>IF($X699="","",IFERROR(MATCH($X699,$A$2:$A$1500,0),""))</f>
      </c>
      <c r="AA699" t="str">
        <f>IF($Y699="","",INDEX($P$2:$P$1500,$Y699))</f>
      </c>
      <c r="AB699" t="str">
        <f>IF($Z699="","",INDEX($P$2:$P$1500,$Z699))</f>
      </c>
      <c r="AC699">
        <f>IF(AND($AA699="Yes",$AB699="Yes"),1,"")</f>
      </c>
      <c r="AD699">
        <f>IF(OR($Y699="",$Z699=""),"",IF(INDEX($C$2:$C$1500,$Y699)=INDEX($C$2:$C$1500,$Z699),0,1))</f>
      </c>
      <c r="AE699">
        <f>IF($AC699&lt;&gt;1,"",IF(AND(INDEX($AG$2:$AG$1500,$Y699)=1,INDEX($AG$2:$AG$1500,$Z699)=1),1,""))</f>
      </c>
      <c r="AG699">
        <f>IF($A699="","",COUNTIFS($W$2:$W$2500,$A699,$AB$2:$AB$2500,"Yes")+COUNTIFS($X$2:$X$2500,$A699,$AA$2:$AA$2500,"Yes"))</f>
      </c>
      <c r="AH699" t="str">
        <f>IF(OR($P699&lt;&gt;"Yes",N($AG699)=0),"",IF(AND($AG699=1,COUNTIFS($W$2:$W$2500,$A699,$AE$2:$AE$2500,1)+COUNTIFS($X$2:$X$2500,$A699,$AE$2:$AE$2500,1)&gt;0),"","Yes"))</f>
      </c>
      <c r="AI699">
        <f>IF($AH699="Yes",$AG699,"")</f>
      </c>
      <c r="AJ699">
        <f>IF($AI699="","",$AI699+ROW()/1000000)</f>
      </c>
      <c r="AK699">
        <f>IF(OR($A699="",$P699="Yes",N($AG699)=0),"",$AG699+ROW()/1000000)</f>
      </c>
      <c r="AL699" t="str">
        <f>IF($A699="","",INDEX(games!$J:$J,ROW())&amp;"")</f>
      </c>
    </row>
    <row r="700">
      <c r="A700" t="str">
        <f>IF(TRIM(INDEX(games!$A:$A,ROW()))="","",TRIM(INDEX(games!$A:$A,ROW())))</f>
      </c>
      <c r="B700">
        <f>IF(OR($A700="",INDEX(games!$B:$B,ROW())=""),"",INDEX(games!$B:$B,ROW()))</f>
      </c>
      <c r="C700" t="str">
        <f>IF(OR($A700="",INDEX(games!$C:$C,ROW())=""),"",INDEX(games!$C:$C,ROW()))</f>
      </c>
      <c r="D700">
        <f>IF($A700="","",COUNTIF($W$2:$W$2500,$A700)+COUNTIF($X$2:$X$2500,$A700))</f>
      </c>
      <c r="E700">
        <f>IF($A700="","",IFERROR(MATCH($C700,$R$2:$R$5,0),0))</f>
      </c>
      <c r="F700">
        <f>IF($A700="","",MOD(ROW(),34))</f>
      </c>
      <c r="G700">
        <f>IF($A700="",NA(),IF($C700="Action",$B700,NA()))</f>
      </c>
      <c r="H700">
        <f>IF($A700="",NA(),IF($C700="Action",1+$F700*0.023,NA()))</f>
      </c>
      <c r="I700">
        <f>IF($A700="",NA(),IF($C700="Strategy",$B700,NA()))</f>
      </c>
      <c r="J700">
        <f>IF($A700="",NA(),IF($C700="Strategy",2+$F700*0.023,NA()))</f>
      </c>
      <c r="K700">
        <f>IF($A700="",NA(),IF($C700="Deckbuilder",$B700,NA()))</f>
      </c>
      <c r="L700">
        <f>IF($A700="",NA(),IF($C700="Deckbuilder",3+$F700*0.023,NA()))</f>
      </c>
      <c r="M700">
        <f>IF($A700="",NA(),IF($C700="Traditional",$B700,NA()))</f>
      </c>
      <c r="N700">
        <f>IF($A700="",NA(),IF($C700="Traditional",4+$F700*0.023,NA()))</f>
      </c>
      <c r="O700">
        <f>IF($A700="","",$D700+ROW()/1000000)</f>
      </c>
      <c r="P700" t="str">
        <f>IF(OR($A700="",INDEX(games!$H:$H,ROW())=""),"",INDEX(games!$H:$H,ROW()))</f>
      </c>
      <c r="Q700">
        <f>IF(OR($A700="",$P700&lt;&gt;"Yes"),"",$D700+ROW()/1000000)</f>
      </c>
      <c r="T700">
        <f>IF($Y700="","",INDEX($B$2:$B$1500,$Y700))</f>
      </c>
      <c r="U700">
        <f>IF($Z700="","",INDEX($B$2:$B$1500,$Z700))</f>
      </c>
      <c r="V700">
        <f>IF(OR($T700="",$U700=""),"",$U700-$T700)</f>
      </c>
      <c r="W700" t="str">
        <f>IF(TRIM(INDEX(connections!$A:$A,ROW()))="","",TRIM(INDEX(connections!$A:$A,ROW())))</f>
      </c>
      <c r="X700" t="str">
        <f>IF($W700="","",TRIM(INDEX(connections!$B:$B,ROW())))</f>
      </c>
      <c r="Y700">
        <f>IF($W700="","",IFERROR(MATCH($W700,$A$2:$A$1500,0),""))</f>
      </c>
      <c r="Z700">
        <f>IF($X700="","",IFERROR(MATCH($X700,$A$2:$A$1500,0),""))</f>
      </c>
      <c r="AA700" t="str">
        <f>IF($Y700="","",INDEX($P$2:$P$1500,$Y700))</f>
      </c>
      <c r="AB700" t="str">
        <f>IF($Z700="","",INDEX($P$2:$P$1500,$Z700))</f>
      </c>
      <c r="AC700">
        <f>IF(AND($AA700="Yes",$AB700="Yes"),1,"")</f>
      </c>
      <c r="AD700">
        <f>IF(OR($Y700="",$Z700=""),"",IF(INDEX($C$2:$C$1500,$Y700)=INDEX($C$2:$C$1500,$Z700),0,1))</f>
      </c>
      <c r="AE700">
        <f>IF($AC700&lt;&gt;1,"",IF(AND(INDEX($AG$2:$AG$1500,$Y700)=1,INDEX($AG$2:$AG$1500,$Z700)=1),1,""))</f>
      </c>
      <c r="AG700">
        <f>IF($A700="","",COUNTIFS($W$2:$W$2500,$A700,$AB$2:$AB$2500,"Yes")+COUNTIFS($X$2:$X$2500,$A700,$AA$2:$AA$2500,"Yes"))</f>
      </c>
      <c r="AH700" t="str">
        <f>IF(OR($P700&lt;&gt;"Yes",N($AG700)=0),"",IF(AND($AG700=1,COUNTIFS($W$2:$W$2500,$A700,$AE$2:$AE$2500,1)+COUNTIFS($X$2:$X$2500,$A700,$AE$2:$AE$2500,1)&gt;0),"","Yes"))</f>
      </c>
      <c r="AI700">
        <f>IF($AH700="Yes",$AG700,"")</f>
      </c>
      <c r="AJ700">
        <f>IF($AI700="","",$AI700+ROW()/1000000)</f>
      </c>
      <c r="AK700">
        <f>IF(OR($A700="",$P700="Yes",N($AG700)=0),"",$AG700+ROW()/1000000)</f>
      </c>
      <c r="AL700" t="str">
        <f>IF($A700="","",INDEX(games!$J:$J,ROW())&amp;"")</f>
      </c>
    </row>
    <row r="701">
      <c r="A701" t="str">
        <f>IF(TRIM(INDEX(games!$A:$A,ROW()))="","",TRIM(INDEX(games!$A:$A,ROW())))</f>
      </c>
      <c r="B701">
        <f>IF(OR($A701="",INDEX(games!$B:$B,ROW())=""),"",INDEX(games!$B:$B,ROW()))</f>
      </c>
      <c r="C701" t="str">
        <f>IF(OR($A701="",INDEX(games!$C:$C,ROW())=""),"",INDEX(games!$C:$C,ROW()))</f>
      </c>
      <c r="D701">
        <f>IF($A701="","",COUNTIF($W$2:$W$2500,$A701)+COUNTIF($X$2:$X$2500,$A701))</f>
      </c>
      <c r="E701">
        <f>IF($A701="","",IFERROR(MATCH($C701,$R$2:$R$5,0),0))</f>
      </c>
      <c r="F701">
        <f>IF($A701="","",MOD(ROW(),34))</f>
      </c>
      <c r="G701">
        <f>IF($A701="",NA(),IF($C701="Action",$B701,NA()))</f>
      </c>
      <c r="H701">
        <f>IF($A701="",NA(),IF($C701="Action",1+$F701*0.023,NA()))</f>
      </c>
      <c r="I701">
        <f>IF($A701="",NA(),IF($C701="Strategy",$B701,NA()))</f>
      </c>
      <c r="J701">
        <f>IF($A701="",NA(),IF($C701="Strategy",2+$F701*0.023,NA()))</f>
      </c>
      <c r="K701">
        <f>IF($A701="",NA(),IF($C701="Deckbuilder",$B701,NA()))</f>
      </c>
      <c r="L701">
        <f>IF($A701="",NA(),IF($C701="Deckbuilder",3+$F701*0.023,NA()))</f>
      </c>
      <c r="M701">
        <f>IF($A701="",NA(),IF($C701="Traditional",$B701,NA()))</f>
      </c>
      <c r="N701">
        <f>IF($A701="",NA(),IF($C701="Traditional",4+$F701*0.023,NA()))</f>
      </c>
      <c r="O701">
        <f>IF($A701="","",$D701+ROW()/1000000)</f>
      </c>
      <c r="P701" t="str">
        <f>IF(OR($A701="",INDEX(games!$H:$H,ROW())=""),"",INDEX(games!$H:$H,ROW()))</f>
      </c>
      <c r="Q701">
        <f>IF(OR($A701="",$P701&lt;&gt;"Yes"),"",$D701+ROW()/1000000)</f>
      </c>
      <c r="T701">
        <f>IF($Y701="","",INDEX($B$2:$B$1500,$Y701))</f>
      </c>
      <c r="U701">
        <f>IF($Z701="","",INDEX($B$2:$B$1500,$Z701))</f>
      </c>
      <c r="V701">
        <f>IF(OR($T701="",$U701=""),"",$U701-$T701)</f>
      </c>
      <c r="W701" t="str">
        <f>IF(TRIM(INDEX(connections!$A:$A,ROW()))="","",TRIM(INDEX(connections!$A:$A,ROW())))</f>
      </c>
      <c r="X701" t="str">
        <f>IF($W701="","",TRIM(INDEX(connections!$B:$B,ROW())))</f>
      </c>
      <c r="Y701">
        <f>IF($W701="","",IFERROR(MATCH($W701,$A$2:$A$1500,0),""))</f>
      </c>
      <c r="Z701">
        <f>IF($X701="","",IFERROR(MATCH($X701,$A$2:$A$1500,0),""))</f>
      </c>
      <c r="AA701" t="str">
        <f>IF($Y701="","",INDEX($P$2:$P$1500,$Y701))</f>
      </c>
      <c r="AB701" t="str">
        <f>IF($Z701="","",INDEX($P$2:$P$1500,$Z701))</f>
      </c>
      <c r="AC701">
        <f>IF(AND($AA701="Yes",$AB701="Yes"),1,"")</f>
      </c>
      <c r="AD701">
        <f>IF(OR($Y701="",$Z701=""),"",IF(INDEX($C$2:$C$1500,$Y701)=INDEX($C$2:$C$1500,$Z701),0,1))</f>
      </c>
      <c r="AE701">
        <f>IF($AC701&lt;&gt;1,"",IF(AND(INDEX($AG$2:$AG$1500,$Y701)=1,INDEX($AG$2:$AG$1500,$Z701)=1),1,""))</f>
      </c>
      <c r="AG701">
        <f>IF($A701="","",COUNTIFS($W$2:$W$2500,$A701,$AB$2:$AB$2500,"Yes")+COUNTIFS($X$2:$X$2500,$A701,$AA$2:$AA$2500,"Yes"))</f>
      </c>
      <c r="AH701" t="str">
        <f>IF(OR($P701&lt;&gt;"Yes",N($AG701)=0),"",IF(AND($AG701=1,COUNTIFS($W$2:$W$2500,$A701,$AE$2:$AE$2500,1)+COUNTIFS($X$2:$X$2500,$A701,$AE$2:$AE$2500,1)&gt;0),"","Yes"))</f>
      </c>
      <c r="AI701">
        <f>IF($AH701="Yes",$AG701,"")</f>
      </c>
      <c r="AJ701">
        <f>IF($AI701="","",$AI701+ROW()/1000000)</f>
      </c>
      <c r="AK701">
        <f>IF(OR($A701="",$P701="Yes",N($AG701)=0),"",$AG701+ROW()/1000000)</f>
      </c>
      <c r="AL701" t="str">
        <f>IF($A701="","",INDEX(games!$J:$J,ROW())&amp;"")</f>
      </c>
    </row>
    <row r="702">
      <c r="A702" t="str">
        <f>IF(TRIM(INDEX(games!$A:$A,ROW()))="","",TRIM(INDEX(games!$A:$A,ROW())))</f>
      </c>
      <c r="B702">
        <f>IF(OR($A702="",INDEX(games!$B:$B,ROW())=""),"",INDEX(games!$B:$B,ROW()))</f>
      </c>
      <c r="C702" t="str">
        <f>IF(OR($A702="",INDEX(games!$C:$C,ROW())=""),"",INDEX(games!$C:$C,ROW()))</f>
      </c>
      <c r="D702">
        <f>IF($A702="","",COUNTIF($W$2:$W$2500,$A702)+COUNTIF($X$2:$X$2500,$A702))</f>
      </c>
      <c r="E702">
        <f>IF($A702="","",IFERROR(MATCH($C702,$R$2:$R$5,0),0))</f>
      </c>
      <c r="F702">
        <f>IF($A702="","",MOD(ROW(),34))</f>
      </c>
      <c r="G702">
        <f>IF($A702="",NA(),IF($C702="Action",$B702,NA()))</f>
      </c>
      <c r="H702">
        <f>IF($A702="",NA(),IF($C702="Action",1+$F702*0.023,NA()))</f>
      </c>
      <c r="I702">
        <f>IF($A702="",NA(),IF($C702="Strategy",$B702,NA()))</f>
      </c>
      <c r="J702">
        <f>IF($A702="",NA(),IF($C702="Strategy",2+$F702*0.023,NA()))</f>
      </c>
      <c r="K702">
        <f>IF($A702="",NA(),IF($C702="Deckbuilder",$B702,NA()))</f>
      </c>
      <c r="L702">
        <f>IF($A702="",NA(),IF($C702="Deckbuilder",3+$F702*0.023,NA()))</f>
      </c>
      <c r="M702">
        <f>IF($A702="",NA(),IF($C702="Traditional",$B702,NA()))</f>
      </c>
      <c r="N702">
        <f>IF($A702="",NA(),IF($C702="Traditional",4+$F702*0.023,NA()))</f>
      </c>
      <c r="O702">
        <f>IF($A702="","",$D702+ROW()/1000000)</f>
      </c>
      <c r="P702" t="str">
        <f>IF(OR($A702="",INDEX(games!$H:$H,ROW())=""),"",INDEX(games!$H:$H,ROW()))</f>
      </c>
      <c r="Q702">
        <f>IF(OR($A702="",$P702&lt;&gt;"Yes"),"",$D702+ROW()/1000000)</f>
      </c>
      <c r="T702">
        <f>IF($Y702="","",INDEX($B$2:$B$1500,$Y702))</f>
      </c>
      <c r="U702">
        <f>IF($Z702="","",INDEX($B$2:$B$1500,$Z702))</f>
      </c>
      <c r="V702">
        <f>IF(OR($T702="",$U702=""),"",$U702-$T702)</f>
      </c>
      <c r="W702" t="str">
        <f>IF(TRIM(INDEX(connections!$A:$A,ROW()))="","",TRIM(INDEX(connections!$A:$A,ROW())))</f>
      </c>
      <c r="X702" t="str">
        <f>IF($W702="","",TRIM(INDEX(connections!$B:$B,ROW())))</f>
      </c>
      <c r="Y702">
        <f>IF($W702="","",IFERROR(MATCH($W702,$A$2:$A$1500,0),""))</f>
      </c>
      <c r="Z702">
        <f>IF($X702="","",IFERROR(MATCH($X702,$A$2:$A$1500,0),""))</f>
      </c>
      <c r="AA702" t="str">
        <f>IF($Y702="","",INDEX($P$2:$P$1500,$Y702))</f>
      </c>
      <c r="AB702" t="str">
        <f>IF($Z702="","",INDEX($P$2:$P$1500,$Z702))</f>
      </c>
      <c r="AC702">
        <f>IF(AND($AA702="Yes",$AB702="Yes"),1,"")</f>
      </c>
      <c r="AD702">
        <f>IF(OR($Y702="",$Z702=""),"",IF(INDEX($C$2:$C$1500,$Y702)=INDEX($C$2:$C$1500,$Z702),0,1))</f>
      </c>
      <c r="AE702">
        <f>IF($AC702&lt;&gt;1,"",IF(AND(INDEX($AG$2:$AG$1500,$Y702)=1,INDEX($AG$2:$AG$1500,$Z702)=1),1,""))</f>
      </c>
      <c r="AG702">
        <f>IF($A702="","",COUNTIFS($W$2:$W$2500,$A702,$AB$2:$AB$2500,"Yes")+COUNTIFS($X$2:$X$2500,$A702,$AA$2:$AA$2500,"Yes"))</f>
      </c>
      <c r="AH702" t="str">
        <f>IF(OR($P702&lt;&gt;"Yes",N($AG702)=0),"",IF(AND($AG702=1,COUNTIFS($W$2:$W$2500,$A702,$AE$2:$AE$2500,1)+COUNTIFS($X$2:$X$2500,$A702,$AE$2:$AE$2500,1)&gt;0),"","Yes"))</f>
      </c>
      <c r="AI702">
        <f>IF($AH702="Yes",$AG702,"")</f>
      </c>
      <c r="AJ702">
        <f>IF($AI702="","",$AI702+ROW()/1000000)</f>
      </c>
      <c r="AK702">
        <f>IF(OR($A702="",$P702="Yes",N($AG702)=0),"",$AG702+ROW()/1000000)</f>
      </c>
      <c r="AL702" t="str">
        <f>IF($A702="","",INDEX(games!$J:$J,ROW())&amp;"")</f>
      </c>
    </row>
    <row r="703">
      <c r="A703" t="str">
        <f>IF(TRIM(INDEX(games!$A:$A,ROW()))="","",TRIM(INDEX(games!$A:$A,ROW())))</f>
      </c>
      <c r="B703">
        <f>IF(OR($A703="",INDEX(games!$B:$B,ROW())=""),"",INDEX(games!$B:$B,ROW()))</f>
      </c>
      <c r="C703" t="str">
        <f>IF(OR($A703="",INDEX(games!$C:$C,ROW())=""),"",INDEX(games!$C:$C,ROW()))</f>
      </c>
      <c r="D703">
        <f>IF($A703="","",COUNTIF($W$2:$W$2500,$A703)+COUNTIF($X$2:$X$2500,$A703))</f>
      </c>
      <c r="E703">
        <f>IF($A703="","",IFERROR(MATCH($C703,$R$2:$R$5,0),0))</f>
      </c>
      <c r="F703">
        <f>IF($A703="","",MOD(ROW(),34))</f>
      </c>
      <c r="G703">
        <f>IF($A703="",NA(),IF($C703="Action",$B703,NA()))</f>
      </c>
      <c r="H703">
        <f>IF($A703="",NA(),IF($C703="Action",1+$F703*0.023,NA()))</f>
      </c>
      <c r="I703">
        <f>IF($A703="",NA(),IF($C703="Strategy",$B703,NA()))</f>
      </c>
      <c r="J703">
        <f>IF($A703="",NA(),IF($C703="Strategy",2+$F703*0.023,NA()))</f>
      </c>
      <c r="K703">
        <f>IF($A703="",NA(),IF($C703="Deckbuilder",$B703,NA()))</f>
      </c>
      <c r="L703">
        <f>IF($A703="",NA(),IF($C703="Deckbuilder",3+$F703*0.023,NA()))</f>
      </c>
      <c r="M703">
        <f>IF($A703="",NA(),IF($C703="Traditional",$B703,NA()))</f>
      </c>
      <c r="N703">
        <f>IF($A703="",NA(),IF($C703="Traditional",4+$F703*0.023,NA()))</f>
      </c>
      <c r="O703">
        <f>IF($A703="","",$D703+ROW()/1000000)</f>
      </c>
      <c r="P703" t="str">
        <f>IF(OR($A703="",INDEX(games!$H:$H,ROW())=""),"",INDEX(games!$H:$H,ROW()))</f>
      </c>
      <c r="Q703">
        <f>IF(OR($A703="",$P703&lt;&gt;"Yes"),"",$D703+ROW()/1000000)</f>
      </c>
      <c r="T703">
        <f>IF($Y703="","",INDEX($B$2:$B$1500,$Y703))</f>
      </c>
      <c r="U703">
        <f>IF($Z703="","",INDEX($B$2:$B$1500,$Z703))</f>
      </c>
      <c r="V703">
        <f>IF(OR($T703="",$U703=""),"",$U703-$T703)</f>
      </c>
      <c r="W703" t="str">
        <f>IF(TRIM(INDEX(connections!$A:$A,ROW()))="","",TRIM(INDEX(connections!$A:$A,ROW())))</f>
      </c>
      <c r="X703" t="str">
        <f>IF($W703="","",TRIM(INDEX(connections!$B:$B,ROW())))</f>
      </c>
      <c r="Y703">
        <f>IF($W703="","",IFERROR(MATCH($W703,$A$2:$A$1500,0),""))</f>
      </c>
      <c r="Z703">
        <f>IF($X703="","",IFERROR(MATCH($X703,$A$2:$A$1500,0),""))</f>
      </c>
      <c r="AA703" t="str">
        <f>IF($Y703="","",INDEX($P$2:$P$1500,$Y703))</f>
      </c>
      <c r="AB703" t="str">
        <f>IF($Z703="","",INDEX($P$2:$P$1500,$Z703))</f>
      </c>
      <c r="AC703">
        <f>IF(AND($AA703="Yes",$AB703="Yes"),1,"")</f>
      </c>
      <c r="AD703">
        <f>IF(OR($Y703="",$Z703=""),"",IF(INDEX($C$2:$C$1500,$Y703)=INDEX($C$2:$C$1500,$Z703),0,1))</f>
      </c>
      <c r="AE703">
        <f>IF($AC703&lt;&gt;1,"",IF(AND(INDEX($AG$2:$AG$1500,$Y703)=1,INDEX($AG$2:$AG$1500,$Z703)=1),1,""))</f>
      </c>
      <c r="AG703">
        <f>IF($A703="","",COUNTIFS($W$2:$W$2500,$A703,$AB$2:$AB$2500,"Yes")+COUNTIFS($X$2:$X$2500,$A703,$AA$2:$AA$2500,"Yes"))</f>
      </c>
      <c r="AH703" t="str">
        <f>IF(OR($P703&lt;&gt;"Yes",N($AG703)=0),"",IF(AND($AG703=1,COUNTIFS($W$2:$W$2500,$A703,$AE$2:$AE$2500,1)+COUNTIFS($X$2:$X$2500,$A703,$AE$2:$AE$2500,1)&gt;0),"","Yes"))</f>
      </c>
      <c r="AI703">
        <f>IF($AH703="Yes",$AG703,"")</f>
      </c>
      <c r="AJ703">
        <f>IF($AI703="","",$AI703+ROW()/1000000)</f>
      </c>
      <c r="AK703">
        <f>IF(OR($A703="",$P703="Yes",N($AG703)=0),"",$AG703+ROW()/1000000)</f>
      </c>
      <c r="AL703" t="str">
        <f>IF($A703="","",INDEX(games!$J:$J,ROW())&amp;"")</f>
      </c>
    </row>
    <row r="704">
      <c r="A704" t="str">
        <f>IF(TRIM(INDEX(games!$A:$A,ROW()))="","",TRIM(INDEX(games!$A:$A,ROW())))</f>
      </c>
      <c r="B704">
        <f>IF(OR($A704="",INDEX(games!$B:$B,ROW())=""),"",INDEX(games!$B:$B,ROW()))</f>
      </c>
      <c r="C704" t="str">
        <f>IF(OR($A704="",INDEX(games!$C:$C,ROW())=""),"",INDEX(games!$C:$C,ROW()))</f>
      </c>
      <c r="D704">
        <f>IF($A704="","",COUNTIF($W$2:$W$2500,$A704)+COUNTIF($X$2:$X$2500,$A704))</f>
      </c>
      <c r="E704">
        <f>IF($A704="","",IFERROR(MATCH($C704,$R$2:$R$5,0),0))</f>
      </c>
      <c r="F704">
        <f>IF($A704="","",MOD(ROW(),34))</f>
      </c>
      <c r="G704">
        <f>IF($A704="",NA(),IF($C704="Action",$B704,NA()))</f>
      </c>
      <c r="H704">
        <f>IF($A704="",NA(),IF($C704="Action",1+$F704*0.023,NA()))</f>
      </c>
      <c r="I704">
        <f>IF($A704="",NA(),IF($C704="Strategy",$B704,NA()))</f>
      </c>
      <c r="J704">
        <f>IF($A704="",NA(),IF($C704="Strategy",2+$F704*0.023,NA()))</f>
      </c>
      <c r="K704">
        <f>IF($A704="",NA(),IF($C704="Deckbuilder",$B704,NA()))</f>
      </c>
      <c r="L704">
        <f>IF($A704="",NA(),IF($C704="Deckbuilder",3+$F704*0.023,NA()))</f>
      </c>
      <c r="M704">
        <f>IF($A704="",NA(),IF($C704="Traditional",$B704,NA()))</f>
      </c>
      <c r="N704">
        <f>IF($A704="",NA(),IF($C704="Traditional",4+$F704*0.023,NA()))</f>
      </c>
      <c r="O704">
        <f>IF($A704="","",$D704+ROW()/1000000)</f>
      </c>
      <c r="P704" t="str">
        <f>IF(OR($A704="",INDEX(games!$H:$H,ROW())=""),"",INDEX(games!$H:$H,ROW()))</f>
      </c>
      <c r="Q704">
        <f>IF(OR($A704="",$P704&lt;&gt;"Yes"),"",$D704+ROW()/1000000)</f>
      </c>
      <c r="T704">
        <f>IF($Y704="","",INDEX($B$2:$B$1500,$Y704))</f>
      </c>
      <c r="U704">
        <f>IF($Z704="","",INDEX($B$2:$B$1500,$Z704))</f>
      </c>
      <c r="V704">
        <f>IF(OR($T704="",$U704=""),"",$U704-$T704)</f>
      </c>
      <c r="W704" t="str">
        <f>IF(TRIM(INDEX(connections!$A:$A,ROW()))="","",TRIM(INDEX(connections!$A:$A,ROW())))</f>
      </c>
      <c r="X704" t="str">
        <f>IF($W704="","",TRIM(INDEX(connections!$B:$B,ROW())))</f>
      </c>
      <c r="Y704">
        <f>IF($W704="","",IFERROR(MATCH($W704,$A$2:$A$1500,0),""))</f>
      </c>
      <c r="Z704">
        <f>IF($X704="","",IFERROR(MATCH($X704,$A$2:$A$1500,0),""))</f>
      </c>
      <c r="AA704" t="str">
        <f>IF($Y704="","",INDEX($P$2:$P$1500,$Y704))</f>
      </c>
      <c r="AB704" t="str">
        <f>IF($Z704="","",INDEX($P$2:$P$1500,$Z704))</f>
      </c>
      <c r="AC704">
        <f>IF(AND($AA704="Yes",$AB704="Yes"),1,"")</f>
      </c>
      <c r="AD704">
        <f>IF(OR($Y704="",$Z704=""),"",IF(INDEX($C$2:$C$1500,$Y704)=INDEX($C$2:$C$1500,$Z704),0,1))</f>
      </c>
      <c r="AE704">
        <f>IF($AC704&lt;&gt;1,"",IF(AND(INDEX($AG$2:$AG$1500,$Y704)=1,INDEX($AG$2:$AG$1500,$Z704)=1),1,""))</f>
      </c>
      <c r="AG704">
        <f>IF($A704="","",COUNTIFS($W$2:$W$2500,$A704,$AB$2:$AB$2500,"Yes")+COUNTIFS($X$2:$X$2500,$A704,$AA$2:$AA$2500,"Yes"))</f>
      </c>
      <c r="AH704" t="str">
        <f>IF(OR($P704&lt;&gt;"Yes",N($AG704)=0),"",IF(AND($AG704=1,COUNTIFS($W$2:$W$2500,$A704,$AE$2:$AE$2500,1)+COUNTIFS($X$2:$X$2500,$A704,$AE$2:$AE$2500,1)&gt;0),"","Yes"))</f>
      </c>
      <c r="AI704">
        <f>IF($AH704="Yes",$AG704,"")</f>
      </c>
      <c r="AJ704">
        <f>IF($AI704="","",$AI704+ROW()/1000000)</f>
      </c>
      <c r="AK704">
        <f>IF(OR($A704="",$P704="Yes",N($AG704)=0),"",$AG704+ROW()/1000000)</f>
      </c>
      <c r="AL704" t="str">
        <f>IF($A704="","",INDEX(games!$J:$J,ROW())&amp;"")</f>
      </c>
    </row>
    <row r="705">
      <c r="A705" t="str">
        <f>IF(TRIM(INDEX(games!$A:$A,ROW()))="","",TRIM(INDEX(games!$A:$A,ROW())))</f>
      </c>
      <c r="B705">
        <f>IF(OR($A705="",INDEX(games!$B:$B,ROW())=""),"",INDEX(games!$B:$B,ROW()))</f>
      </c>
      <c r="C705" t="str">
        <f>IF(OR($A705="",INDEX(games!$C:$C,ROW())=""),"",INDEX(games!$C:$C,ROW()))</f>
      </c>
      <c r="D705">
        <f>IF($A705="","",COUNTIF($W$2:$W$2500,$A705)+COUNTIF($X$2:$X$2500,$A705))</f>
      </c>
      <c r="E705">
        <f>IF($A705="","",IFERROR(MATCH($C705,$R$2:$R$5,0),0))</f>
      </c>
      <c r="F705">
        <f>IF($A705="","",MOD(ROW(),34))</f>
      </c>
      <c r="G705">
        <f>IF($A705="",NA(),IF($C705="Action",$B705,NA()))</f>
      </c>
      <c r="H705">
        <f>IF($A705="",NA(),IF($C705="Action",1+$F705*0.023,NA()))</f>
      </c>
      <c r="I705">
        <f>IF($A705="",NA(),IF($C705="Strategy",$B705,NA()))</f>
      </c>
      <c r="J705">
        <f>IF($A705="",NA(),IF($C705="Strategy",2+$F705*0.023,NA()))</f>
      </c>
      <c r="K705">
        <f>IF($A705="",NA(),IF($C705="Deckbuilder",$B705,NA()))</f>
      </c>
      <c r="L705">
        <f>IF($A705="",NA(),IF($C705="Deckbuilder",3+$F705*0.023,NA()))</f>
      </c>
      <c r="M705">
        <f>IF($A705="",NA(),IF($C705="Traditional",$B705,NA()))</f>
      </c>
      <c r="N705">
        <f>IF($A705="",NA(),IF($C705="Traditional",4+$F705*0.023,NA()))</f>
      </c>
      <c r="O705">
        <f>IF($A705="","",$D705+ROW()/1000000)</f>
      </c>
      <c r="P705" t="str">
        <f>IF(OR($A705="",INDEX(games!$H:$H,ROW())=""),"",INDEX(games!$H:$H,ROW()))</f>
      </c>
      <c r="Q705">
        <f>IF(OR($A705="",$P705&lt;&gt;"Yes"),"",$D705+ROW()/1000000)</f>
      </c>
      <c r="T705">
        <f>IF($Y705="","",INDEX($B$2:$B$1500,$Y705))</f>
      </c>
      <c r="U705">
        <f>IF($Z705="","",INDEX($B$2:$B$1500,$Z705))</f>
      </c>
      <c r="V705">
        <f>IF(OR($T705="",$U705=""),"",$U705-$T705)</f>
      </c>
      <c r="W705" t="str">
        <f>IF(TRIM(INDEX(connections!$A:$A,ROW()))="","",TRIM(INDEX(connections!$A:$A,ROW())))</f>
      </c>
      <c r="X705" t="str">
        <f>IF($W705="","",TRIM(INDEX(connections!$B:$B,ROW())))</f>
      </c>
      <c r="Y705">
        <f>IF($W705="","",IFERROR(MATCH($W705,$A$2:$A$1500,0),""))</f>
      </c>
      <c r="Z705">
        <f>IF($X705="","",IFERROR(MATCH($X705,$A$2:$A$1500,0),""))</f>
      </c>
      <c r="AA705" t="str">
        <f>IF($Y705="","",INDEX($P$2:$P$1500,$Y705))</f>
      </c>
      <c r="AB705" t="str">
        <f>IF($Z705="","",INDEX($P$2:$P$1500,$Z705))</f>
      </c>
      <c r="AC705">
        <f>IF(AND($AA705="Yes",$AB705="Yes"),1,"")</f>
      </c>
      <c r="AD705">
        <f>IF(OR($Y705="",$Z705=""),"",IF(INDEX($C$2:$C$1500,$Y705)=INDEX($C$2:$C$1500,$Z705),0,1))</f>
      </c>
      <c r="AE705">
        <f>IF($AC705&lt;&gt;1,"",IF(AND(INDEX($AG$2:$AG$1500,$Y705)=1,INDEX($AG$2:$AG$1500,$Z705)=1),1,""))</f>
      </c>
      <c r="AG705">
        <f>IF($A705="","",COUNTIFS($W$2:$W$2500,$A705,$AB$2:$AB$2500,"Yes")+COUNTIFS($X$2:$X$2500,$A705,$AA$2:$AA$2500,"Yes"))</f>
      </c>
      <c r="AH705" t="str">
        <f>IF(OR($P705&lt;&gt;"Yes",N($AG705)=0),"",IF(AND($AG705=1,COUNTIFS($W$2:$W$2500,$A705,$AE$2:$AE$2500,1)+COUNTIFS($X$2:$X$2500,$A705,$AE$2:$AE$2500,1)&gt;0),"","Yes"))</f>
      </c>
      <c r="AI705">
        <f>IF($AH705="Yes",$AG705,"")</f>
      </c>
      <c r="AJ705">
        <f>IF($AI705="","",$AI705+ROW()/1000000)</f>
      </c>
      <c r="AK705">
        <f>IF(OR($A705="",$P705="Yes",N($AG705)=0),"",$AG705+ROW()/1000000)</f>
      </c>
      <c r="AL705" t="str">
        <f>IF($A705="","",INDEX(games!$J:$J,ROW())&amp;"")</f>
      </c>
    </row>
    <row r="706">
      <c r="A706" t="str">
        <f>IF(TRIM(INDEX(games!$A:$A,ROW()))="","",TRIM(INDEX(games!$A:$A,ROW())))</f>
      </c>
      <c r="B706">
        <f>IF(OR($A706="",INDEX(games!$B:$B,ROW())=""),"",INDEX(games!$B:$B,ROW()))</f>
      </c>
      <c r="C706" t="str">
        <f>IF(OR($A706="",INDEX(games!$C:$C,ROW())=""),"",INDEX(games!$C:$C,ROW()))</f>
      </c>
      <c r="D706">
        <f>IF($A706="","",COUNTIF($W$2:$W$2500,$A706)+COUNTIF($X$2:$X$2500,$A706))</f>
      </c>
      <c r="E706">
        <f>IF($A706="","",IFERROR(MATCH($C706,$R$2:$R$5,0),0))</f>
      </c>
      <c r="F706">
        <f>IF($A706="","",MOD(ROW(),34))</f>
      </c>
      <c r="G706">
        <f>IF($A706="",NA(),IF($C706="Action",$B706,NA()))</f>
      </c>
      <c r="H706">
        <f>IF($A706="",NA(),IF($C706="Action",1+$F706*0.023,NA()))</f>
      </c>
      <c r="I706">
        <f>IF($A706="",NA(),IF($C706="Strategy",$B706,NA()))</f>
      </c>
      <c r="J706">
        <f>IF($A706="",NA(),IF($C706="Strategy",2+$F706*0.023,NA()))</f>
      </c>
      <c r="K706">
        <f>IF($A706="",NA(),IF($C706="Deckbuilder",$B706,NA()))</f>
      </c>
      <c r="L706">
        <f>IF($A706="",NA(),IF($C706="Deckbuilder",3+$F706*0.023,NA()))</f>
      </c>
      <c r="M706">
        <f>IF($A706="",NA(),IF($C706="Traditional",$B706,NA()))</f>
      </c>
      <c r="N706">
        <f>IF($A706="",NA(),IF($C706="Traditional",4+$F706*0.023,NA()))</f>
      </c>
      <c r="O706">
        <f>IF($A706="","",$D706+ROW()/1000000)</f>
      </c>
      <c r="P706" t="str">
        <f>IF(OR($A706="",INDEX(games!$H:$H,ROW())=""),"",INDEX(games!$H:$H,ROW()))</f>
      </c>
      <c r="Q706">
        <f>IF(OR($A706="",$P706&lt;&gt;"Yes"),"",$D706+ROW()/1000000)</f>
      </c>
      <c r="T706">
        <f>IF($Y706="","",INDEX($B$2:$B$1500,$Y706))</f>
      </c>
      <c r="U706">
        <f>IF($Z706="","",INDEX($B$2:$B$1500,$Z706))</f>
      </c>
      <c r="V706">
        <f>IF(OR($T706="",$U706=""),"",$U706-$T706)</f>
      </c>
      <c r="W706" t="str">
        <f>IF(TRIM(INDEX(connections!$A:$A,ROW()))="","",TRIM(INDEX(connections!$A:$A,ROW())))</f>
      </c>
      <c r="X706" t="str">
        <f>IF($W706="","",TRIM(INDEX(connections!$B:$B,ROW())))</f>
      </c>
      <c r="Y706">
        <f>IF($W706="","",IFERROR(MATCH($W706,$A$2:$A$1500,0),""))</f>
      </c>
      <c r="Z706">
        <f>IF($X706="","",IFERROR(MATCH($X706,$A$2:$A$1500,0),""))</f>
      </c>
      <c r="AA706" t="str">
        <f>IF($Y706="","",INDEX($P$2:$P$1500,$Y706))</f>
      </c>
      <c r="AB706" t="str">
        <f>IF($Z706="","",INDEX($P$2:$P$1500,$Z706))</f>
      </c>
      <c r="AC706">
        <f>IF(AND($AA706="Yes",$AB706="Yes"),1,"")</f>
      </c>
      <c r="AD706">
        <f>IF(OR($Y706="",$Z706=""),"",IF(INDEX($C$2:$C$1500,$Y706)=INDEX($C$2:$C$1500,$Z706),0,1))</f>
      </c>
      <c r="AE706">
        <f>IF($AC706&lt;&gt;1,"",IF(AND(INDEX($AG$2:$AG$1500,$Y706)=1,INDEX($AG$2:$AG$1500,$Z706)=1),1,""))</f>
      </c>
      <c r="AG706">
        <f>IF($A706="","",COUNTIFS($W$2:$W$2500,$A706,$AB$2:$AB$2500,"Yes")+COUNTIFS($X$2:$X$2500,$A706,$AA$2:$AA$2500,"Yes"))</f>
      </c>
      <c r="AH706" t="str">
        <f>IF(OR($P706&lt;&gt;"Yes",N($AG706)=0),"",IF(AND($AG706=1,COUNTIFS($W$2:$W$2500,$A706,$AE$2:$AE$2500,1)+COUNTIFS($X$2:$X$2500,$A706,$AE$2:$AE$2500,1)&gt;0),"","Yes"))</f>
      </c>
      <c r="AI706">
        <f>IF($AH706="Yes",$AG706,"")</f>
      </c>
      <c r="AJ706">
        <f>IF($AI706="","",$AI706+ROW()/1000000)</f>
      </c>
      <c r="AK706">
        <f>IF(OR($A706="",$P706="Yes",N($AG706)=0),"",$AG706+ROW()/1000000)</f>
      </c>
      <c r="AL706" t="str">
        <f>IF($A706="","",INDEX(games!$J:$J,ROW())&amp;"")</f>
      </c>
    </row>
    <row r="707">
      <c r="A707" t="str">
        <f>IF(TRIM(INDEX(games!$A:$A,ROW()))="","",TRIM(INDEX(games!$A:$A,ROW())))</f>
      </c>
      <c r="B707">
        <f>IF(OR($A707="",INDEX(games!$B:$B,ROW())=""),"",INDEX(games!$B:$B,ROW()))</f>
      </c>
      <c r="C707" t="str">
        <f>IF(OR($A707="",INDEX(games!$C:$C,ROW())=""),"",INDEX(games!$C:$C,ROW()))</f>
      </c>
      <c r="D707">
        <f>IF($A707="","",COUNTIF($W$2:$W$2500,$A707)+COUNTIF($X$2:$X$2500,$A707))</f>
      </c>
      <c r="E707">
        <f>IF($A707="","",IFERROR(MATCH($C707,$R$2:$R$5,0),0))</f>
      </c>
      <c r="F707">
        <f>IF($A707="","",MOD(ROW(),34))</f>
      </c>
      <c r="G707">
        <f>IF($A707="",NA(),IF($C707="Action",$B707,NA()))</f>
      </c>
      <c r="H707">
        <f>IF($A707="",NA(),IF($C707="Action",1+$F707*0.023,NA()))</f>
      </c>
      <c r="I707">
        <f>IF($A707="",NA(),IF($C707="Strategy",$B707,NA()))</f>
      </c>
      <c r="J707">
        <f>IF($A707="",NA(),IF($C707="Strategy",2+$F707*0.023,NA()))</f>
      </c>
      <c r="K707">
        <f>IF($A707="",NA(),IF($C707="Deckbuilder",$B707,NA()))</f>
      </c>
      <c r="L707">
        <f>IF($A707="",NA(),IF($C707="Deckbuilder",3+$F707*0.023,NA()))</f>
      </c>
      <c r="M707">
        <f>IF($A707="",NA(),IF($C707="Traditional",$B707,NA()))</f>
      </c>
      <c r="N707">
        <f>IF($A707="",NA(),IF($C707="Traditional",4+$F707*0.023,NA()))</f>
      </c>
      <c r="O707">
        <f>IF($A707="","",$D707+ROW()/1000000)</f>
      </c>
      <c r="P707" t="str">
        <f>IF(OR($A707="",INDEX(games!$H:$H,ROW())=""),"",INDEX(games!$H:$H,ROW()))</f>
      </c>
      <c r="Q707">
        <f>IF(OR($A707="",$P707&lt;&gt;"Yes"),"",$D707+ROW()/1000000)</f>
      </c>
      <c r="T707">
        <f>IF($Y707="","",INDEX($B$2:$B$1500,$Y707))</f>
      </c>
      <c r="U707">
        <f>IF($Z707="","",INDEX($B$2:$B$1500,$Z707))</f>
      </c>
      <c r="V707">
        <f>IF(OR($T707="",$U707=""),"",$U707-$T707)</f>
      </c>
      <c r="W707" t="str">
        <f>IF(TRIM(INDEX(connections!$A:$A,ROW()))="","",TRIM(INDEX(connections!$A:$A,ROW())))</f>
      </c>
      <c r="X707" t="str">
        <f>IF($W707="","",TRIM(INDEX(connections!$B:$B,ROW())))</f>
      </c>
      <c r="Y707">
        <f>IF($W707="","",IFERROR(MATCH($W707,$A$2:$A$1500,0),""))</f>
      </c>
      <c r="Z707">
        <f>IF($X707="","",IFERROR(MATCH($X707,$A$2:$A$1500,0),""))</f>
      </c>
      <c r="AA707" t="str">
        <f>IF($Y707="","",INDEX($P$2:$P$1500,$Y707))</f>
      </c>
      <c r="AB707" t="str">
        <f>IF($Z707="","",INDEX($P$2:$P$1500,$Z707))</f>
      </c>
      <c r="AC707">
        <f>IF(AND($AA707="Yes",$AB707="Yes"),1,"")</f>
      </c>
      <c r="AD707">
        <f>IF(OR($Y707="",$Z707=""),"",IF(INDEX($C$2:$C$1500,$Y707)=INDEX($C$2:$C$1500,$Z707),0,1))</f>
      </c>
      <c r="AE707">
        <f>IF($AC707&lt;&gt;1,"",IF(AND(INDEX($AG$2:$AG$1500,$Y707)=1,INDEX($AG$2:$AG$1500,$Z707)=1),1,""))</f>
      </c>
      <c r="AG707">
        <f>IF($A707="","",COUNTIFS($W$2:$W$2500,$A707,$AB$2:$AB$2500,"Yes")+COUNTIFS($X$2:$X$2500,$A707,$AA$2:$AA$2500,"Yes"))</f>
      </c>
      <c r="AH707" t="str">
        <f>IF(OR($P707&lt;&gt;"Yes",N($AG707)=0),"",IF(AND($AG707=1,COUNTIFS($W$2:$W$2500,$A707,$AE$2:$AE$2500,1)+COUNTIFS($X$2:$X$2500,$A707,$AE$2:$AE$2500,1)&gt;0),"","Yes"))</f>
      </c>
      <c r="AI707">
        <f>IF($AH707="Yes",$AG707,"")</f>
      </c>
      <c r="AJ707">
        <f>IF($AI707="","",$AI707+ROW()/1000000)</f>
      </c>
      <c r="AK707">
        <f>IF(OR($A707="",$P707="Yes",N($AG707)=0),"",$AG707+ROW()/1000000)</f>
      </c>
      <c r="AL707" t="str">
        <f>IF($A707="","",INDEX(games!$J:$J,ROW())&amp;"")</f>
      </c>
    </row>
    <row r="708">
      <c r="A708" t="str">
        <f>IF(TRIM(INDEX(games!$A:$A,ROW()))="","",TRIM(INDEX(games!$A:$A,ROW())))</f>
      </c>
      <c r="B708">
        <f>IF(OR($A708="",INDEX(games!$B:$B,ROW())=""),"",INDEX(games!$B:$B,ROW()))</f>
      </c>
      <c r="C708" t="str">
        <f>IF(OR($A708="",INDEX(games!$C:$C,ROW())=""),"",INDEX(games!$C:$C,ROW()))</f>
      </c>
      <c r="D708">
        <f>IF($A708="","",COUNTIF($W$2:$W$2500,$A708)+COUNTIF($X$2:$X$2500,$A708))</f>
      </c>
      <c r="E708">
        <f>IF($A708="","",IFERROR(MATCH($C708,$R$2:$R$5,0),0))</f>
      </c>
      <c r="F708">
        <f>IF($A708="","",MOD(ROW(),34))</f>
      </c>
      <c r="G708">
        <f>IF($A708="",NA(),IF($C708="Action",$B708,NA()))</f>
      </c>
      <c r="H708">
        <f>IF($A708="",NA(),IF($C708="Action",1+$F708*0.023,NA()))</f>
      </c>
      <c r="I708">
        <f>IF($A708="",NA(),IF($C708="Strategy",$B708,NA()))</f>
      </c>
      <c r="J708">
        <f>IF($A708="",NA(),IF($C708="Strategy",2+$F708*0.023,NA()))</f>
      </c>
      <c r="K708">
        <f>IF($A708="",NA(),IF($C708="Deckbuilder",$B708,NA()))</f>
      </c>
      <c r="L708">
        <f>IF($A708="",NA(),IF($C708="Deckbuilder",3+$F708*0.023,NA()))</f>
      </c>
      <c r="M708">
        <f>IF($A708="",NA(),IF($C708="Traditional",$B708,NA()))</f>
      </c>
      <c r="N708">
        <f>IF($A708="",NA(),IF($C708="Traditional",4+$F708*0.023,NA()))</f>
      </c>
      <c r="O708">
        <f>IF($A708="","",$D708+ROW()/1000000)</f>
      </c>
      <c r="P708" t="str">
        <f>IF(OR($A708="",INDEX(games!$H:$H,ROW())=""),"",INDEX(games!$H:$H,ROW()))</f>
      </c>
      <c r="Q708">
        <f>IF(OR($A708="",$P708&lt;&gt;"Yes"),"",$D708+ROW()/1000000)</f>
      </c>
      <c r="T708">
        <f>IF($Y708="","",INDEX($B$2:$B$1500,$Y708))</f>
      </c>
      <c r="U708">
        <f>IF($Z708="","",INDEX($B$2:$B$1500,$Z708))</f>
      </c>
      <c r="V708">
        <f>IF(OR($T708="",$U708=""),"",$U708-$T708)</f>
      </c>
      <c r="W708" t="str">
        <f>IF(TRIM(INDEX(connections!$A:$A,ROW()))="","",TRIM(INDEX(connections!$A:$A,ROW())))</f>
      </c>
      <c r="X708" t="str">
        <f>IF($W708="","",TRIM(INDEX(connections!$B:$B,ROW())))</f>
      </c>
      <c r="Y708">
        <f>IF($W708="","",IFERROR(MATCH($W708,$A$2:$A$1500,0),""))</f>
      </c>
      <c r="Z708">
        <f>IF($X708="","",IFERROR(MATCH($X708,$A$2:$A$1500,0),""))</f>
      </c>
      <c r="AA708" t="str">
        <f>IF($Y708="","",INDEX($P$2:$P$1500,$Y708))</f>
      </c>
      <c r="AB708" t="str">
        <f>IF($Z708="","",INDEX($P$2:$P$1500,$Z708))</f>
      </c>
      <c r="AC708">
        <f>IF(AND($AA708="Yes",$AB708="Yes"),1,"")</f>
      </c>
      <c r="AD708">
        <f>IF(OR($Y708="",$Z708=""),"",IF(INDEX($C$2:$C$1500,$Y708)=INDEX($C$2:$C$1500,$Z708),0,1))</f>
      </c>
      <c r="AE708">
        <f>IF($AC708&lt;&gt;1,"",IF(AND(INDEX($AG$2:$AG$1500,$Y708)=1,INDEX($AG$2:$AG$1500,$Z708)=1),1,""))</f>
      </c>
      <c r="AG708">
        <f>IF($A708="","",COUNTIFS($W$2:$W$2500,$A708,$AB$2:$AB$2500,"Yes")+COUNTIFS($X$2:$X$2500,$A708,$AA$2:$AA$2500,"Yes"))</f>
      </c>
      <c r="AH708" t="str">
        <f>IF(OR($P708&lt;&gt;"Yes",N($AG708)=0),"",IF(AND($AG708=1,COUNTIFS($W$2:$W$2500,$A708,$AE$2:$AE$2500,1)+COUNTIFS($X$2:$X$2500,$A708,$AE$2:$AE$2500,1)&gt;0),"","Yes"))</f>
      </c>
      <c r="AI708">
        <f>IF($AH708="Yes",$AG708,"")</f>
      </c>
      <c r="AJ708">
        <f>IF($AI708="","",$AI708+ROW()/1000000)</f>
      </c>
      <c r="AK708">
        <f>IF(OR($A708="",$P708="Yes",N($AG708)=0),"",$AG708+ROW()/1000000)</f>
      </c>
      <c r="AL708" t="str">
        <f>IF($A708="","",INDEX(games!$J:$J,ROW())&amp;"")</f>
      </c>
    </row>
    <row r="709">
      <c r="A709" t="str">
        <f>IF(TRIM(INDEX(games!$A:$A,ROW()))="","",TRIM(INDEX(games!$A:$A,ROW())))</f>
      </c>
      <c r="B709">
        <f>IF(OR($A709="",INDEX(games!$B:$B,ROW())=""),"",INDEX(games!$B:$B,ROW()))</f>
      </c>
      <c r="C709" t="str">
        <f>IF(OR($A709="",INDEX(games!$C:$C,ROW())=""),"",INDEX(games!$C:$C,ROW()))</f>
      </c>
      <c r="D709">
        <f>IF($A709="","",COUNTIF($W$2:$W$2500,$A709)+COUNTIF($X$2:$X$2500,$A709))</f>
      </c>
      <c r="E709">
        <f>IF($A709="","",IFERROR(MATCH($C709,$R$2:$R$5,0),0))</f>
      </c>
      <c r="F709">
        <f>IF($A709="","",MOD(ROW(),34))</f>
      </c>
      <c r="G709">
        <f>IF($A709="",NA(),IF($C709="Action",$B709,NA()))</f>
      </c>
      <c r="H709">
        <f>IF($A709="",NA(),IF($C709="Action",1+$F709*0.023,NA()))</f>
      </c>
      <c r="I709">
        <f>IF($A709="",NA(),IF($C709="Strategy",$B709,NA()))</f>
      </c>
      <c r="J709">
        <f>IF($A709="",NA(),IF($C709="Strategy",2+$F709*0.023,NA()))</f>
      </c>
      <c r="K709">
        <f>IF($A709="",NA(),IF($C709="Deckbuilder",$B709,NA()))</f>
      </c>
      <c r="L709">
        <f>IF($A709="",NA(),IF($C709="Deckbuilder",3+$F709*0.023,NA()))</f>
      </c>
      <c r="M709">
        <f>IF($A709="",NA(),IF($C709="Traditional",$B709,NA()))</f>
      </c>
      <c r="N709">
        <f>IF($A709="",NA(),IF($C709="Traditional",4+$F709*0.023,NA()))</f>
      </c>
      <c r="O709">
        <f>IF($A709="","",$D709+ROW()/1000000)</f>
      </c>
      <c r="P709" t="str">
        <f>IF(OR($A709="",INDEX(games!$H:$H,ROW())=""),"",INDEX(games!$H:$H,ROW()))</f>
      </c>
      <c r="Q709">
        <f>IF(OR($A709="",$P709&lt;&gt;"Yes"),"",$D709+ROW()/1000000)</f>
      </c>
      <c r="T709">
        <f>IF($Y709="","",INDEX($B$2:$B$1500,$Y709))</f>
      </c>
      <c r="U709">
        <f>IF($Z709="","",INDEX($B$2:$B$1500,$Z709))</f>
      </c>
      <c r="V709">
        <f>IF(OR($T709="",$U709=""),"",$U709-$T709)</f>
      </c>
      <c r="W709" t="str">
        <f>IF(TRIM(INDEX(connections!$A:$A,ROW()))="","",TRIM(INDEX(connections!$A:$A,ROW())))</f>
      </c>
      <c r="X709" t="str">
        <f>IF($W709="","",TRIM(INDEX(connections!$B:$B,ROW())))</f>
      </c>
      <c r="Y709">
        <f>IF($W709="","",IFERROR(MATCH($W709,$A$2:$A$1500,0),""))</f>
      </c>
      <c r="Z709">
        <f>IF($X709="","",IFERROR(MATCH($X709,$A$2:$A$1500,0),""))</f>
      </c>
      <c r="AA709" t="str">
        <f>IF($Y709="","",INDEX($P$2:$P$1500,$Y709))</f>
      </c>
      <c r="AB709" t="str">
        <f>IF($Z709="","",INDEX($P$2:$P$1500,$Z709))</f>
      </c>
      <c r="AC709">
        <f>IF(AND($AA709="Yes",$AB709="Yes"),1,"")</f>
      </c>
      <c r="AD709">
        <f>IF(OR($Y709="",$Z709=""),"",IF(INDEX($C$2:$C$1500,$Y709)=INDEX($C$2:$C$1500,$Z709),0,1))</f>
      </c>
      <c r="AE709">
        <f>IF($AC709&lt;&gt;1,"",IF(AND(INDEX($AG$2:$AG$1500,$Y709)=1,INDEX($AG$2:$AG$1500,$Z709)=1),1,""))</f>
      </c>
      <c r="AG709">
        <f>IF($A709="","",COUNTIFS($W$2:$W$2500,$A709,$AB$2:$AB$2500,"Yes")+COUNTIFS($X$2:$X$2500,$A709,$AA$2:$AA$2500,"Yes"))</f>
      </c>
      <c r="AH709" t="str">
        <f>IF(OR($P709&lt;&gt;"Yes",N($AG709)=0),"",IF(AND($AG709=1,COUNTIFS($W$2:$W$2500,$A709,$AE$2:$AE$2500,1)+COUNTIFS($X$2:$X$2500,$A709,$AE$2:$AE$2500,1)&gt;0),"","Yes"))</f>
      </c>
      <c r="AI709">
        <f>IF($AH709="Yes",$AG709,"")</f>
      </c>
      <c r="AJ709">
        <f>IF($AI709="","",$AI709+ROW()/1000000)</f>
      </c>
      <c r="AK709">
        <f>IF(OR($A709="",$P709="Yes",N($AG709)=0),"",$AG709+ROW()/1000000)</f>
      </c>
      <c r="AL709" t="str">
        <f>IF($A709="","",INDEX(games!$J:$J,ROW())&amp;"")</f>
      </c>
    </row>
    <row r="710">
      <c r="A710" t="str">
        <f>IF(TRIM(INDEX(games!$A:$A,ROW()))="","",TRIM(INDEX(games!$A:$A,ROW())))</f>
      </c>
      <c r="B710">
        <f>IF(OR($A710="",INDEX(games!$B:$B,ROW())=""),"",INDEX(games!$B:$B,ROW()))</f>
      </c>
      <c r="C710" t="str">
        <f>IF(OR($A710="",INDEX(games!$C:$C,ROW())=""),"",INDEX(games!$C:$C,ROW()))</f>
      </c>
      <c r="D710">
        <f>IF($A710="","",COUNTIF($W$2:$W$2500,$A710)+COUNTIF($X$2:$X$2500,$A710))</f>
      </c>
      <c r="E710">
        <f>IF($A710="","",IFERROR(MATCH($C710,$R$2:$R$5,0),0))</f>
      </c>
      <c r="F710">
        <f>IF($A710="","",MOD(ROW(),34))</f>
      </c>
      <c r="G710">
        <f>IF($A710="",NA(),IF($C710="Action",$B710,NA()))</f>
      </c>
      <c r="H710">
        <f>IF($A710="",NA(),IF($C710="Action",1+$F710*0.023,NA()))</f>
      </c>
      <c r="I710">
        <f>IF($A710="",NA(),IF($C710="Strategy",$B710,NA()))</f>
      </c>
      <c r="J710">
        <f>IF($A710="",NA(),IF($C710="Strategy",2+$F710*0.023,NA()))</f>
      </c>
      <c r="K710">
        <f>IF($A710="",NA(),IF($C710="Deckbuilder",$B710,NA()))</f>
      </c>
      <c r="L710">
        <f>IF($A710="",NA(),IF($C710="Deckbuilder",3+$F710*0.023,NA()))</f>
      </c>
      <c r="M710">
        <f>IF($A710="",NA(),IF($C710="Traditional",$B710,NA()))</f>
      </c>
      <c r="N710">
        <f>IF($A710="",NA(),IF($C710="Traditional",4+$F710*0.023,NA()))</f>
      </c>
      <c r="O710">
        <f>IF($A710="","",$D710+ROW()/1000000)</f>
      </c>
      <c r="P710" t="str">
        <f>IF(OR($A710="",INDEX(games!$H:$H,ROW())=""),"",INDEX(games!$H:$H,ROW()))</f>
      </c>
      <c r="Q710">
        <f>IF(OR($A710="",$P710&lt;&gt;"Yes"),"",$D710+ROW()/1000000)</f>
      </c>
      <c r="T710">
        <f>IF($Y710="","",INDEX($B$2:$B$1500,$Y710))</f>
      </c>
      <c r="U710">
        <f>IF($Z710="","",INDEX($B$2:$B$1500,$Z710))</f>
      </c>
      <c r="V710">
        <f>IF(OR($T710="",$U710=""),"",$U710-$T710)</f>
      </c>
      <c r="W710" t="str">
        <f>IF(TRIM(INDEX(connections!$A:$A,ROW()))="","",TRIM(INDEX(connections!$A:$A,ROW())))</f>
      </c>
      <c r="X710" t="str">
        <f>IF($W710="","",TRIM(INDEX(connections!$B:$B,ROW())))</f>
      </c>
      <c r="Y710">
        <f>IF($W710="","",IFERROR(MATCH($W710,$A$2:$A$1500,0),""))</f>
      </c>
      <c r="Z710">
        <f>IF($X710="","",IFERROR(MATCH($X710,$A$2:$A$1500,0),""))</f>
      </c>
      <c r="AA710" t="str">
        <f>IF($Y710="","",INDEX($P$2:$P$1500,$Y710))</f>
      </c>
      <c r="AB710" t="str">
        <f>IF($Z710="","",INDEX($P$2:$P$1500,$Z710))</f>
      </c>
      <c r="AC710">
        <f>IF(AND($AA710="Yes",$AB710="Yes"),1,"")</f>
      </c>
      <c r="AD710">
        <f>IF(OR($Y710="",$Z710=""),"",IF(INDEX($C$2:$C$1500,$Y710)=INDEX($C$2:$C$1500,$Z710),0,1))</f>
      </c>
      <c r="AE710">
        <f>IF($AC710&lt;&gt;1,"",IF(AND(INDEX($AG$2:$AG$1500,$Y710)=1,INDEX($AG$2:$AG$1500,$Z710)=1),1,""))</f>
      </c>
      <c r="AG710">
        <f>IF($A710="","",COUNTIFS($W$2:$W$2500,$A710,$AB$2:$AB$2500,"Yes")+COUNTIFS($X$2:$X$2500,$A710,$AA$2:$AA$2500,"Yes"))</f>
      </c>
      <c r="AH710" t="str">
        <f>IF(OR($P710&lt;&gt;"Yes",N($AG710)=0),"",IF(AND($AG710=1,COUNTIFS($W$2:$W$2500,$A710,$AE$2:$AE$2500,1)+COUNTIFS($X$2:$X$2500,$A710,$AE$2:$AE$2500,1)&gt;0),"","Yes"))</f>
      </c>
      <c r="AI710">
        <f>IF($AH710="Yes",$AG710,"")</f>
      </c>
      <c r="AJ710">
        <f>IF($AI710="","",$AI710+ROW()/1000000)</f>
      </c>
      <c r="AK710">
        <f>IF(OR($A710="",$P710="Yes",N($AG710)=0),"",$AG710+ROW()/1000000)</f>
      </c>
      <c r="AL710" t="str">
        <f>IF($A710="","",INDEX(games!$J:$J,ROW())&amp;"")</f>
      </c>
    </row>
    <row r="711">
      <c r="A711" t="str">
        <f>IF(TRIM(INDEX(games!$A:$A,ROW()))="","",TRIM(INDEX(games!$A:$A,ROW())))</f>
      </c>
      <c r="B711">
        <f>IF(OR($A711="",INDEX(games!$B:$B,ROW())=""),"",INDEX(games!$B:$B,ROW()))</f>
      </c>
      <c r="C711" t="str">
        <f>IF(OR($A711="",INDEX(games!$C:$C,ROW())=""),"",INDEX(games!$C:$C,ROW()))</f>
      </c>
      <c r="D711">
        <f>IF($A711="","",COUNTIF($W$2:$W$2500,$A711)+COUNTIF($X$2:$X$2500,$A711))</f>
      </c>
      <c r="E711">
        <f>IF($A711="","",IFERROR(MATCH($C711,$R$2:$R$5,0),0))</f>
      </c>
      <c r="F711">
        <f>IF($A711="","",MOD(ROW(),34))</f>
      </c>
      <c r="G711">
        <f>IF($A711="",NA(),IF($C711="Action",$B711,NA()))</f>
      </c>
      <c r="H711">
        <f>IF($A711="",NA(),IF($C711="Action",1+$F711*0.023,NA()))</f>
      </c>
      <c r="I711">
        <f>IF($A711="",NA(),IF($C711="Strategy",$B711,NA()))</f>
      </c>
      <c r="J711">
        <f>IF($A711="",NA(),IF($C711="Strategy",2+$F711*0.023,NA()))</f>
      </c>
      <c r="K711">
        <f>IF($A711="",NA(),IF($C711="Deckbuilder",$B711,NA()))</f>
      </c>
      <c r="L711">
        <f>IF($A711="",NA(),IF($C711="Deckbuilder",3+$F711*0.023,NA()))</f>
      </c>
      <c r="M711">
        <f>IF($A711="",NA(),IF($C711="Traditional",$B711,NA()))</f>
      </c>
      <c r="N711">
        <f>IF($A711="",NA(),IF($C711="Traditional",4+$F711*0.023,NA()))</f>
      </c>
      <c r="O711">
        <f>IF($A711="","",$D711+ROW()/1000000)</f>
      </c>
      <c r="P711" t="str">
        <f>IF(OR($A711="",INDEX(games!$H:$H,ROW())=""),"",INDEX(games!$H:$H,ROW()))</f>
      </c>
      <c r="Q711">
        <f>IF(OR($A711="",$P711&lt;&gt;"Yes"),"",$D711+ROW()/1000000)</f>
      </c>
      <c r="T711">
        <f>IF($Y711="","",INDEX($B$2:$B$1500,$Y711))</f>
      </c>
      <c r="U711">
        <f>IF($Z711="","",INDEX($B$2:$B$1500,$Z711))</f>
      </c>
      <c r="V711">
        <f>IF(OR($T711="",$U711=""),"",$U711-$T711)</f>
      </c>
      <c r="W711" t="str">
        <f>IF(TRIM(INDEX(connections!$A:$A,ROW()))="","",TRIM(INDEX(connections!$A:$A,ROW())))</f>
      </c>
      <c r="X711" t="str">
        <f>IF($W711="","",TRIM(INDEX(connections!$B:$B,ROW())))</f>
      </c>
      <c r="Y711">
        <f>IF($W711="","",IFERROR(MATCH($W711,$A$2:$A$1500,0),""))</f>
      </c>
      <c r="Z711">
        <f>IF($X711="","",IFERROR(MATCH($X711,$A$2:$A$1500,0),""))</f>
      </c>
      <c r="AA711" t="str">
        <f>IF($Y711="","",INDEX($P$2:$P$1500,$Y711))</f>
      </c>
      <c r="AB711" t="str">
        <f>IF($Z711="","",INDEX($P$2:$P$1500,$Z711))</f>
      </c>
      <c r="AC711">
        <f>IF(AND($AA711="Yes",$AB711="Yes"),1,"")</f>
      </c>
      <c r="AD711">
        <f>IF(OR($Y711="",$Z711=""),"",IF(INDEX($C$2:$C$1500,$Y711)=INDEX($C$2:$C$1500,$Z711),0,1))</f>
      </c>
      <c r="AE711">
        <f>IF($AC711&lt;&gt;1,"",IF(AND(INDEX($AG$2:$AG$1500,$Y711)=1,INDEX($AG$2:$AG$1500,$Z711)=1),1,""))</f>
      </c>
      <c r="AG711">
        <f>IF($A711="","",COUNTIFS($W$2:$W$2500,$A711,$AB$2:$AB$2500,"Yes")+COUNTIFS($X$2:$X$2500,$A711,$AA$2:$AA$2500,"Yes"))</f>
      </c>
      <c r="AH711" t="str">
        <f>IF(OR($P711&lt;&gt;"Yes",N($AG711)=0),"",IF(AND($AG711=1,COUNTIFS($W$2:$W$2500,$A711,$AE$2:$AE$2500,1)+COUNTIFS($X$2:$X$2500,$A711,$AE$2:$AE$2500,1)&gt;0),"","Yes"))</f>
      </c>
      <c r="AI711">
        <f>IF($AH711="Yes",$AG711,"")</f>
      </c>
      <c r="AJ711">
        <f>IF($AI711="","",$AI711+ROW()/1000000)</f>
      </c>
      <c r="AK711">
        <f>IF(OR($A711="",$P711="Yes",N($AG711)=0),"",$AG711+ROW()/1000000)</f>
      </c>
      <c r="AL711" t="str">
        <f>IF($A711="","",INDEX(games!$J:$J,ROW())&amp;"")</f>
      </c>
    </row>
    <row r="712">
      <c r="A712" t="str">
        <f>IF(TRIM(INDEX(games!$A:$A,ROW()))="","",TRIM(INDEX(games!$A:$A,ROW())))</f>
      </c>
      <c r="B712">
        <f>IF(OR($A712="",INDEX(games!$B:$B,ROW())=""),"",INDEX(games!$B:$B,ROW()))</f>
      </c>
      <c r="C712" t="str">
        <f>IF(OR($A712="",INDEX(games!$C:$C,ROW())=""),"",INDEX(games!$C:$C,ROW()))</f>
      </c>
      <c r="D712">
        <f>IF($A712="","",COUNTIF($W$2:$W$2500,$A712)+COUNTIF($X$2:$X$2500,$A712))</f>
      </c>
      <c r="E712">
        <f>IF($A712="","",IFERROR(MATCH($C712,$R$2:$R$5,0),0))</f>
      </c>
      <c r="F712">
        <f>IF($A712="","",MOD(ROW(),34))</f>
      </c>
      <c r="G712">
        <f>IF($A712="",NA(),IF($C712="Action",$B712,NA()))</f>
      </c>
      <c r="H712">
        <f>IF($A712="",NA(),IF($C712="Action",1+$F712*0.023,NA()))</f>
      </c>
      <c r="I712">
        <f>IF($A712="",NA(),IF($C712="Strategy",$B712,NA()))</f>
      </c>
      <c r="J712">
        <f>IF($A712="",NA(),IF($C712="Strategy",2+$F712*0.023,NA()))</f>
      </c>
      <c r="K712">
        <f>IF($A712="",NA(),IF($C712="Deckbuilder",$B712,NA()))</f>
      </c>
      <c r="L712">
        <f>IF($A712="",NA(),IF($C712="Deckbuilder",3+$F712*0.023,NA()))</f>
      </c>
      <c r="M712">
        <f>IF($A712="",NA(),IF($C712="Traditional",$B712,NA()))</f>
      </c>
      <c r="N712">
        <f>IF($A712="",NA(),IF($C712="Traditional",4+$F712*0.023,NA()))</f>
      </c>
      <c r="O712">
        <f>IF($A712="","",$D712+ROW()/1000000)</f>
      </c>
      <c r="P712" t="str">
        <f>IF(OR($A712="",INDEX(games!$H:$H,ROW())=""),"",INDEX(games!$H:$H,ROW()))</f>
      </c>
      <c r="Q712">
        <f>IF(OR($A712="",$P712&lt;&gt;"Yes"),"",$D712+ROW()/1000000)</f>
      </c>
      <c r="T712">
        <f>IF($Y712="","",INDEX($B$2:$B$1500,$Y712))</f>
      </c>
      <c r="U712">
        <f>IF($Z712="","",INDEX($B$2:$B$1500,$Z712))</f>
      </c>
      <c r="V712">
        <f>IF(OR($T712="",$U712=""),"",$U712-$T712)</f>
      </c>
      <c r="W712" t="str">
        <f>IF(TRIM(INDEX(connections!$A:$A,ROW()))="","",TRIM(INDEX(connections!$A:$A,ROW())))</f>
      </c>
      <c r="X712" t="str">
        <f>IF($W712="","",TRIM(INDEX(connections!$B:$B,ROW())))</f>
      </c>
      <c r="Y712">
        <f>IF($W712="","",IFERROR(MATCH($W712,$A$2:$A$1500,0),""))</f>
      </c>
      <c r="Z712">
        <f>IF($X712="","",IFERROR(MATCH($X712,$A$2:$A$1500,0),""))</f>
      </c>
      <c r="AA712" t="str">
        <f>IF($Y712="","",INDEX($P$2:$P$1500,$Y712))</f>
      </c>
      <c r="AB712" t="str">
        <f>IF($Z712="","",INDEX($P$2:$P$1500,$Z712))</f>
      </c>
      <c r="AC712">
        <f>IF(AND($AA712="Yes",$AB712="Yes"),1,"")</f>
      </c>
      <c r="AD712">
        <f>IF(OR($Y712="",$Z712=""),"",IF(INDEX($C$2:$C$1500,$Y712)=INDEX($C$2:$C$1500,$Z712),0,1))</f>
      </c>
      <c r="AE712">
        <f>IF($AC712&lt;&gt;1,"",IF(AND(INDEX($AG$2:$AG$1500,$Y712)=1,INDEX($AG$2:$AG$1500,$Z712)=1),1,""))</f>
      </c>
      <c r="AG712">
        <f>IF($A712="","",COUNTIFS($W$2:$W$2500,$A712,$AB$2:$AB$2500,"Yes")+COUNTIFS($X$2:$X$2500,$A712,$AA$2:$AA$2500,"Yes"))</f>
      </c>
      <c r="AH712" t="str">
        <f>IF(OR($P712&lt;&gt;"Yes",N($AG712)=0),"",IF(AND($AG712=1,COUNTIFS($W$2:$W$2500,$A712,$AE$2:$AE$2500,1)+COUNTIFS($X$2:$X$2500,$A712,$AE$2:$AE$2500,1)&gt;0),"","Yes"))</f>
      </c>
      <c r="AI712">
        <f>IF($AH712="Yes",$AG712,"")</f>
      </c>
      <c r="AJ712">
        <f>IF($AI712="","",$AI712+ROW()/1000000)</f>
      </c>
      <c r="AK712">
        <f>IF(OR($A712="",$P712="Yes",N($AG712)=0),"",$AG712+ROW()/1000000)</f>
      </c>
      <c r="AL712" t="str">
        <f>IF($A712="","",INDEX(games!$J:$J,ROW())&amp;"")</f>
      </c>
    </row>
    <row r="713">
      <c r="A713" t="str">
        <f>IF(TRIM(INDEX(games!$A:$A,ROW()))="","",TRIM(INDEX(games!$A:$A,ROW())))</f>
      </c>
      <c r="B713">
        <f>IF(OR($A713="",INDEX(games!$B:$B,ROW())=""),"",INDEX(games!$B:$B,ROW()))</f>
      </c>
      <c r="C713" t="str">
        <f>IF(OR($A713="",INDEX(games!$C:$C,ROW())=""),"",INDEX(games!$C:$C,ROW()))</f>
      </c>
      <c r="D713">
        <f>IF($A713="","",COUNTIF($W$2:$W$2500,$A713)+COUNTIF($X$2:$X$2500,$A713))</f>
      </c>
      <c r="E713">
        <f>IF($A713="","",IFERROR(MATCH($C713,$R$2:$R$5,0),0))</f>
      </c>
      <c r="F713">
        <f>IF($A713="","",MOD(ROW(),34))</f>
      </c>
      <c r="G713">
        <f>IF($A713="",NA(),IF($C713="Action",$B713,NA()))</f>
      </c>
      <c r="H713">
        <f>IF($A713="",NA(),IF($C713="Action",1+$F713*0.023,NA()))</f>
      </c>
      <c r="I713">
        <f>IF($A713="",NA(),IF($C713="Strategy",$B713,NA()))</f>
      </c>
      <c r="J713">
        <f>IF($A713="",NA(),IF($C713="Strategy",2+$F713*0.023,NA()))</f>
      </c>
      <c r="K713">
        <f>IF($A713="",NA(),IF($C713="Deckbuilder",$B713,NA()))</f>
      </c>
      <c r="L713">
        <f>IF($A713="",NA(),IF($C713="Deckbuilder",3+$F713*0.023,NA()))</f>
      </c>
      <c r="M713">
        <f>IF($A713="",NA(),IF($C713="Traditional",$B713,NA()))</f>
      </c>
      <c r="N713">
        <f>IF($A713="",NA(),IF($C713="Traditional",4+$F713*0.023,NA()))</f>
      </c>
      <c r="O713">
        <f>IF($A713="","",$D713+ROW()/1000000)</f>
      </c>
      <c r="P713" t="str">
        <f>IF(OR($A713="",INDEX(games!$H:$H,ROW())=""),"",INDEX(games!$H:$H,ROW()))</f>
      </c>
      <c r="Q713">
        <f>IF(OR($A713="",$P713&lt;&gt;"Yes"),"",$D713+ROW()/1000000)</f>
      </c>
      <c r="T713">
        <f>IF($Y713="","",INDEX($B$2:$B$1500,$Y713))</f>
      </c>
      <c r="U713">
        <f>IF($Z713="","",INDEX($B$2:$B$1500,$Z713))</f>
      </c>
      <c r="V713">
        <f>IF(OR($T713="",$U713=""),"",$U713-$T713)</f>
      </c>
      <c r="W713" t="str">
        <f>IF(TRIM(INDEX(connections!$A:$A,ROW()))="","",TRIM(INDEX(connections!$A:$A,ROW())))</f>
      </c>
      <c r="X713" t="str">
        <f>IF($W713="","",TRIM(INDEX(connections!$B:$B,ROW())))</f>
      </c>
      <c r="Y713">
        <f>IF($W713="","",IFERROR(MATCH($W713,$A$2:$A$1500,0),""))</f>
      </c>
      <c r="Z713">
        <f>IF($X713="","",IFERROR(MATCH($X713,$A$2:$A$1500,0),""))</f>
      </c>
      <c r="AA713" t="str">
        <f>IF($Y713="","",INDEX($P$2:$P$1500,$Y713))</f>
      </c>
      <c r="AB713" t="str">
        <f>IF($Z713="","",INDEX($P$2:$P$1500,$Z713))</f>
      </c>
      <c r="AC713">
        <f>IF(AND($AA713="Yes",$AB713="Yes"),1,"")</f>
      </c>
      <c r="AD713">
        <f>IF(OR($Y713="",$Z713=""),"",IF(INDEX($C$2:$C$1500,$Y713)=INDEX($C$2:$C$1500,$Z713),0,1))</f>
      </c>
      <c r="AE713">
        <f>IF($AC713&lt;&gt;1,"",IF(AND(INDEX($AG$2:$AG$1500,$Y713)=1,INDEX($AG$2:$AG$1500,$Z713)=1),1,""))</f>
      </c>
      <c r="AG713">
        <f>IF($A713="","",COUNTIFS($W$2:$W$2500,$A713,$AB$2:$AB$2500,"Yes")+COUNTIFS($X$2:$X$2500,$A713,$AA$2:$AA$2500,"Yes"))</f>
      </c>
      <c r="AH713" t="str">
        <f>IF(OR($P713&lt;&gt;"Yes",N($AG713)=0),"",IF(AND($AG713=1,COUNTIFS($W$2:$W$2500,$A713,$AE$2:$AE$2500,1)+COUNTIFS($X$2:$X$2500,$A713,$AE$2:$AE$2500,1)&gt;0),"","Yes"))</f>
      </c>
      <c r="AI713">
        <f>IF($AH713="Yes",$AG713,"")</f>
      </c>
      <c r="AJ713">
        <f>IF($AI713="","",$AI713+ROW()/1000000)</f>
      </c>
      <c r="AK713">
        <f>IF(OR($A713="",$P713="Yes",N($AG713)=0),"",$AG713+ROW()/1000000)</f>
      </c>
      <c r="AL713" t="str">
        <f>IF($A713="","",INDEX(games!$J:$J,ROW())&amp;"")</f>
      </c>
    </row>
    <row r="714">
      <c r="A714" t="str">
        <f>IF(TRIM(INDEX(games!$A:$A,ROW()))="","",TRIM(INDEX(games!$A:$A,ROW())))</f>
      </c>
      <c r="B714">
        <f>IF(OR($A714="",INDEX(games!$B:$B,ROW())=""),"",INDEX(games!$B:$B,ROW()))</f>
      </c>
      <c r="C714" t="str">
        <f>IF(OR($A714="",INDEX(games!$C:$C,ROW())=""),"",INDEX(games!$C:$C,ROW()))</f>
      </c>
      <c r="D714">
        <f>IF($A714="","",COUNTIF($W$2:$W$2500,$A714)+COUNTIF($X$2:$X$2500,$A714))</f>
      </c>
      <c r="E714">
        <f>IF($A714="","",IFERROR(MATCH($C714,$R$2:$R$5,0),0))</f>
      </c>
      <c r="F714">
        <f>IF($A714="","",MOD(ROW(),34))</f>
      </c>
      <c r="G714">
        <f>IF($A714="",NA(),IF($C714="Action",$B714,NA()))</f>
      </c>
      <c r="H714">
        <f>IF($A714="",NA(),IF($C714="Action",1+$F714*0.023,NA()))</f>
      </c>
      <c r="I714">
        <f>IF($A714="",NA(),IF($C714="Strategy",$B714,NA()))</f>
      </c>
      <c r="J714">
        <f>IF($A714="",NA(),IF($C714="Strategy",2+$F714*0.023,NA()))</f>
      </c>
      <c r="K714">
        <f>IF($A714="",NA(),IF($C714="Deckbuilder",$B714,NA()))</f>
      </c>
      <c r="L714">
        <f>IF($A714="",NA(),IF($C714="Deckbuilder",3+$F714*0.023,NA()))</f>
      </c>
      <c r="M714">
        <f>IF($A714="",NA(),IF($C714="Traditional",$B714,NA()))</f>
      </c>
      <c r="N714">
        <f>IF($A714="",NA(),IF($C714="Traditional",4+$F714*0.023,NA()))</f>
      </c>
      <c r="O714">
        <f>IF($A714="","",$D714+ROW()/1000000)</f>
      </c>
      <c r="P714" t="str">
        <f>IF(OR($A714="",INDEX(games!$H:$H,ROW())=""),"",INDEX(games!$H:$H,ROW()))</f>
      </c>
      <c r="Q714">
        <f>IF(OR($A714="",$P714&lt;&gt;"Yes"),"",$D714+ROW()/1000000)</f>
      </c>
      <c r="T714">
        <f>IF($Y714="","",INDEX($B$2:$B$1500,$Y714))</f>
      </c>
      <c r="U714">
        <f>IF($Z714="","",INDEX($B$2:$B$1500,$Z714))</f>
      </c>
      <c r="V714">
        <f>IF(OR($T714="",$U714=""),"",$U714-$T714)</f>
      </c>
      <c r="W714" t="str">
        <f>IF(TRIM(INDEX(connections!$A:$A,ROW()))="","",TRIM(INDEX(connections!$A:$A,ROW())))</f>
      </c>
      <c r="X714" t="str">
        <f>IF($W714="","",TRIM(INDEX(connections!$B:$B,ROW())))</f>
      </c>
      <c r="Y714">
        <f>IF($W714="","",IFERROR(MATCH($W714,$A$2:$A$1500,0),""))</f>
      </c>
      <c r="Z714">
        <f>IF($X714="","",IFERROR(MATCH($X714,$A$2:$A$1500,0),""))</f>
      </c>
      <c r="AA714" t="str">
        <f>IF($Y714="","",INDEX($P$2:$P$1500,$Y714))</f>
      </c>
      <c r="AB714" t="str">
        <f>IF($Z714="","",INDEX($P$2:$P$1500,$Z714))</f>
      </c>
      <c r="AC714">
        <f>IF(AND($AA714="Yes",$AB714="Yes"),1,"")</f>
      </c>
      <c r="AD714">
        <f>IF(OR($Y714="",$Z714=""),"",IF(INDEX($C$2:$C$1500,$Y714)=INDEX($C$2:$C$1500,$Z714),0,1))</f>
      </c>
      <c r="AE714">
        <f>IF($AC714&lt;&gt;1,"",IF(AND(INDEX($AG$2:$AG$1500,$Y714)=1,INDEX($AG$2:$AG$1500,$Z714)=1),1,""))</f>
      </c>
      <c r="AG714">
        <f>IF($A714="","",COUNTIFS($W$2:$W$2500,$A714,$AB$2:$AB$2500,"Yes")+COUNTIFS($X$2:$X$2500,$A714,$AA$2:$AA$2500,"Yes"))</f>
      </c>
      <c r="AH714" t="str">
        <f>IF(OR($P714&lt;&gt;"Yes",N($AG714)=0),"",IF(AND($AG714=1,COUNTIFS($W$2:$W$2500,$A714,$AE$2:$AE$2500,1)+COUNTIFS($X$2:$X$2500,$A714,$AE$2:$AE$2500,1)&gt;0),"","Yes"))</f>
      </c>
      <c r="AI714">
        <f>IF($AH714="Yes",$AG714,"")</f>
      </c>
      <c r="AJ714">
        <f>IF($AI714="","",$AI714+ROW()/1000000)</f>
      </c>
      <c r="AK714">
        <f>IF(OR($A714="",$P714="Yes",N($AG714)=0),"",$AG714+ROW()/1000000)</f>
      </c>
      <c r="AL714" t="str">
        <f>IF($A714="","",INDEX(games!$J:$J,ROW())&amp;"")</f>
      </c>
    </row>
    <row r="715">
      <c r="A715" t="str">
        <f>IF(TRIM(INDEX(games!$A:$A,ROW()))="","",TRIM(INDEX(games!$A:$A,ROW())))</f>
      </c>
      <c r="B715">
        <f>IF(OR($A715="",INDEX(games!$B:$B,ROW())=""),"",INDEX(games!$B:$B,ROW()))</f>
      </c>
      <c r="C715" t="str">
        <f>IF(OR($A715="",INDEX(games!$C:$C,ROW())=""),"",INDEX(games!$C:$C,ROW()))</f>
      </c>
      <c r="D715">
        <f>IF($A715="","",COUNTIF($W$2:$W$2500,$A715)+COUNTIF($X$2:$X$2500,$A715))</f>
      </c>
      <c r="E715">
        <f>IF($A715="","",IFERROR(MATCH($C715,$R$2:$R$5,0),0))</f>
      </c>
      <c r="F715">
        <f>IF($A715="","",MOD(ROW(),34))</f>
      </c>
      <c r="G715">
        <f>IF($A715="",NA(),IF($C715="Action",$B715,NA()))</f>
      </c>
      <c r="H715">
        <f>IF($A715="",NA(),IF($C715="Action",1+$F715*0.023,NA()))</f>
      </c>
      <c r="I715">
        <f>IF($A715="",NA(),IF($C715="Strategy",$B715,NA()))</f>
      </c>
      <c r="J715">
        <f>IF($A715="",NA(),IF($C715="Strategy",2+$F715*0.023,NA()))</f>
      </c>
      <c r="K715">
        <f>IF($A715="",NA(),IF($C715="Deckbuilder",$B715,NA()))</f>
      </c>
      <c r="L715">
        <f>IF($A715="",NA(),IF($C715="Deckbuilder",3+$F715*0.023,NA()))</f>
      </c>
      <c r="M715">
        <f>IF($A715="",NA(),IF($C715="Traditional",$B715,NA()))</f>
      </c>
      <c r="N715">
        <f>IF($A715="",NA(),IF($C715="Traditional",4+$F715*0.023,NA()))</f>
      </c>
      <c r="O715">
        <f>IF($A715="","",$D715+ROW()/1000000)</f>
      </c>
      <c r="P715" t="str">
        <f>IF(OR($A715="",INDEX(games!$H:$H,ROW())=""),"",INDEX(games!$H:$H,ROW()))</f>
      </c>
      <c r="Q715">
        <f>IF(OR($A715="",$P715&lt;&gt;"Yes"),"",$D715+ROW()/1000000)</f>
      </c>
      <c r="T715">
        <f>IF($Y715="","",INDEX($B$2:$B$1500,$Y715))</f>
      </c>
      <c r="U715">
        <f>IF($Z715="","",INDEX($B$2:$B$1500,$Z715))</f>
      </c>
      <c r="V715">
        <f>IF(OR($T715="",$U715=""),"",$U715-$T715)</f>
      </c>
      <c r="W715" t="str">
        <f>IF(TRIM(INDEX(connections!$A:$A,ROW()))="","",TRIM(INDEX(connections!$A:$A,ROW())))</f>
      </c>
      <c r="X715" t="str">
        <f>IF($W715="","",TRIM(INDEX(connections!$B:$B,ROW())))</f>
      </c>
      <c r="Y715">
        <f>IF($W715="","",IFERROR(MATCH($W715,$A$2:$A$1500,0),""))</f>
      </c>
      <c r="Z715">
        <f>IF($X715="","",IFERROR(MATCH($X715,$A$2:$A$1500,0),""))</f>
      </c>
      <c r="AA715" t="str">
        <f>IF($Y715="","",INDEX($P$2:$P$1500,$Y715))</f>
      </c>
      <c r="AB715" t="str">
        <f>IF($Z715="","",INDEX($P$2:$P$1500,$Z715))</f>
      </c>
      <c r="AC715">
        <f>IF(AND($AA715="Yes",$AB715="Yes"),1,"")</f>
      </c>
      <c r="AD715">
        <f>IF(OR($Y715="",$Z715=""),"",IF(INDEX($C$2:$C$1500,$Y715)=INDEX($C$2:$C$1500,$Z715),0,1))</f>
      </c>
      <c r="AE715">
        <f>IF($AC715&lt;&gt;1,"",IF(AND(INDEX($AG$2:$AG$1500,$Y715)=1,INDEX($AG$2:$AG$1500,$Z715)=1),1,""))</f>
      </c>
      <c r="AG715">
        <f>IF($A715="","",COUNTIFS($W$2:$W$2500,$A715,$AB$2:$AB$2500,"Yes")+COUNTIFS($X$2:$X$2500,$A715,$AA$2:$AA$2500,"Yes"))</f>
      </c>
      <c r="AH715" t="str">
        <f>IF(OR($P715&lt;&gt;"Yes",N($AG715)=0),"",IF(AND($AG715=1,COUNTIFS($W$2:$W$2500,$A715,$AE$2:$AE$2500,1)+COUNTIFS($X$2:$X$2500,$A715,$AE$2:$AE$2500,1)&gt;0),"","Yes"))</f>
      </c>
      <c r="AI715">
        <f>IF($AH715="Yes",$AG715,"")</f>
      </c>
      <c r="AJ715">
        <f>IF($AI715="","",$AI715+ROW()/1000000)</f>
      </c>
      <c r="AK715">
        <f>IF(OR($A715="",$P715="Yes",N($AG715)=0),"",$AG715+ROW()/1000000)</f>
      </c>
      <c r="AL715" t="str">
        <f>IF($A715="","",INDEX(games!$J:$J,ROW())&amp;"")</f>
      </c>
    </row>
    <row r="716">
      <c r="A716" t="str">
        <f>IF(TRIM(INDEX(games!$A:$A,ROW()))="","",TRIM(INDEX(games!$A:$A,ROW())))</f>
      </c>
      <c r="B716">
        <f>IF(OR($A716="",INDEX(games!$B:$B,ROW())=""),"",INDEX(games!$B:$B,ROW()))</f>
      </c>
      <c r="C716" t="str">
        <f>IF(OR($A716="",INDEX(games!$C:$C,ROW())=""),"",INDEX(games!$C:$C,ROW()))</f>
      </c>
      <c r="D716">
        <f>IF($A716="","",COUNTIF($W$2:$W$2500,$A716)+COUNTIF($X$2:$X$2500,$A716))</f>
      </c>
      <c r="E716">
        <f>IF($A716="","",IFERROR(MATCH($C716,$R$2:$R$5,0),0))</f>
      </c>
      <c r="F716">
        <f>IF($A716="","",MOD(ROW(),34))</f>
      </c>
      <c r="G716">
        <f>IF($A716="",NA(),IF($C716="Action",$B716,NA()))</f>
      </c>
      <c r="H716">
        <f>IF($A716="",NA(),IF($C716="Action",1+$F716*0.023,NA()))</f>
      </c>
      <c r="I716">
        <f>IF($A716="",NA(),IF($C716="Strategy",$B716,NA()))</f>
      </c>
      <c r="J716">
        <f>IF($A716="",NA(),IF($C716="Strategy",2+$F716*0.023,NA()))</f>
      </c>
      <c r="K716">
        <f>IF($A716="",NA(),IF($C716="Deckbuilder",$B716,NA()))</f>
      </c>
      <c r="L716">
        <f>IF($A716="",NA(),IF($C716="Deckbuilder",3+$F716*0.023,NA()))</f>
      </c>
      <c r="M716">
        <f>IF($A716="",NA(),IF($C716="Traditional",$B716,NA()))</f>
      </c>
      <c r="N716">
        <f>IF($A716="",NA(),IF($C716="Traditional",4+$F716*0.023,NA()))</f>
      </c>
      <c r="O716">
        <f>IF($A716="","",$D716+ROW()/1000000)</f>
      </c>
      <c r="P716" t="str">
        <f>IF(OR($A716="",INDEX(games!$H:$H,ROW())=""),"",INDEX(games!$H:$H,ROW()))</f>
      </c>
      <c r="Q716">
        <f>IF(OR($A716="",$P716&lt;&gt;"Yes"),"",$D716+ROW()/1000000)</f>
      </c>
      <c r="T716">
        <f>IF($Y716="","",INDEX($B$2:$B$1500,$Y716))</f>
      </c>
      <c r="U716">
        <f>IF($Z716="","",INDEX($B$2:$B$1500,$Z716))</f>
      </c>
      <c r="V716">
        <f>IF(OR($T716="",$U716=""),"",$U716-$T716)</f>
      </c>
      <c r="W716" t="str">
        <f>IF(TRIM(INDEX(connections!$A:$A,ROW()))="","",TRIM(INDEX(connections!$A:$A,ROW())))</f>
      </c>
      <c r="X716" t="str">
        <f>IF($W716="","",TRIM(INDEX(connections!$B:$B,ROW())))</f>
      </c>
      <c r="Y716">
        <f>IF($W716="","",IFERROR(MATCH($W716,$A$2:$A$1500,0),""))</f>
      </c>
      <c r="Z716">
        <f>IF($X716="","",IFERROR(MATCH($X716,$A$2:$A$1500,0),""))</f>
      </c>
      <c r="AA716" t="str">
        <f>IF($Y716="","",INDEX($P$2:$P$1500,$Y716))</f>
      </c>
      <c r="AB716" t="str">
        <f>IF($Z716="","",INDEX($P$2:$P$1500,$Z716))</f>
      </c>
      <c r="AC716">
        <f>IF(AND($AA716="Yes",$AB716="Yes"),1,"")</f>
      </c>
      <c r="AD716">
        <f>IF(OR($Y716="",$Z716=""),"",IF(INDEX($C$2:$C$1500,$Y716)=INDEX($C$2:$C$1500,$Z716),0,1))</f>
      </c>
      <c r="AE716">
        <f>IF($AC716&lt;&gt;1,"",IF(AND(INDEX($AG$2:$AG$1500,$Y716)=1,INDEX($AG$2:$AG$1500,$Z716)=1),1,""))</f>
      </c>
      <c r="AG716">
        <f>IF($A716="","",COUNTIFS($W$2:$W$2500,$A716,$AB$2:$AB$2500,"Yes")+COUNTIFS($X$2:$X$2500,$A716,$AA$2:$AA$2500,"Yes"))</f>
      </c>
      <c r="AH716" t="str">
        <f>IF(OR($P716&lt;&gt;"Yes",N($AG716)=0),"",IF(AND($AG716=1,COUNTIFS($W$2:$W$2500,$A716,$AE$2:$AE$2500,1)+COUNTIFS($X$2:$X$2500,$A716,$AE$2:$AE$2500,1)&gt;0),"","Yes"))</f>
      </c>
      <c r="AI716">
        <f>IF($AH716="Yes",$AG716,"")</f>
      </c>
      <c r="AJ716">
        <f>IF($AI716="","",$AI716+ROW()/1000000)</f>
      </c>
      <c r="AK716">
        <f>IF(OR($A716="",$P716="Yes",N($AG716)=0),"",$AG716+ROW()/1000000)</f>
      </c>
      <c r="AL716" t="str">
        <f>IF($A716="","",INDEX(games!$J:$J,ROW())&amp;"")</f>
      </c>
    </row>
    <row r="717">
      <c r="A717" t="str">
        <f>IF(TRIM(INDEX(games!$A:$A,ROW()))="","",TRIM(INDEX(games!$A:$A,ROW())))</f>
      </c>
      <c r="B717">
        <f>IF(OR($A717="",INDEX(games!$B:$B,ROW())=""),"",INDEX(games!$B:$B,ROW()))</f>
      </c>
      <c r="C717" t="str">
        <f>IF(OR($A717="",INDEX(games!$C:$C,ROW())=""),"",INDEX(games!$C:$C,ROW()))</f>
      </c>
      <c r="D717">
        <f>IF($A717="","",COUNTIF($W$2:$W$2500,$A717)+COUNTIF($X$2:$X$2500,$A717))</f>
      </c>
      <c r="E717">
        <f>IF($A717="","",IFERROR(MATCH($C717,$R$2:$R$5,0),0))</f>
      </c>
      <c r="F717">
        <f>IF($A717="","",MOD(ROW(),34))</f>
      </c>
      <c r="G717">
        <f>IF($A717="",NA(),IF($C717="Action",$B717,NA()))</f>
      </c>
      <c r="H717">
        <f>IF($A717="",NA(),IF($C717="Action",1+$F717*0.023,NA()))</f>
      </c>
      <c r="I717">
        <f>IF($A717="",NA(),IF($C717="Strategy",$B717,NA()))</f>
      </c>
      <c r="J717">
        <f>IF($A717="",NA(),IF($C717="Strategy",2+$F717*0.023,NA()))</f>
      </c>
      <c r="K717">
        <f>IF($A717="",NA(),IF($C717="Deckbuilder",$B717,NA()))</f>
      </c>
      <c r="L717">
        <f>IF($A717="",NA(),IF($C717="Deckbuilder",3+$F717*0.023,NA()))</f>
      </c>
      <c r="M717">
        <f>IF($A717="",NA(),IF($C717="Traditional",$B717,NA()))</f>
      </c>
      <c r="N717">
        <f>IF($A717="",NA(),IF($C717="Traditional",4+$F717*0.023,NA()))</f>
      </c>
      <c r="O717">
        <f>IF($A717="","",$D717+ROW()/1000000)</f>
      </c>
      <c r="P717" t="str">
        <f>IF(OR($A717="",INDEX(games!$H:$H,ROW())=""),"",INDEX(games!$H:$H,ROW()))</f>
      </c>
      <c r="Q717">
        <f>IF(OR($A717="",$P717&lt;&gt;"Yes"),"",$D717+ROW()/1000000)</f>
      </c>
      <c r="T717">
        <f>IF($Y717="","",INDEX($B$2:$B$1500,$Y717))</f>
      </c>
      <c r="U717">
        <f>IF($Z717="","",INDEX($B$2:$B$1500,$Z717))</f>
      </c>
      <c r="V717">
        <f>IF(OR($T717="",$U717=""),"",$U717-$T717)</f>
      </c>
      <c r="W717" t="str">
        <f>IF(TRIM(INDEX(connections!$A:$A,ROW()))="","",TRIM(INDEX(connections!$A:$A,ROW())))</f>
      </c>
      <c r="X717" t="str">
        <f>IF($W717="","",TRIM(INDEX(connections!$B:$B,ROW())))</f>
      </c>
      <c r="Y717">
        <f>IF($W717="","",IFERROR(MATCH($W717,$A$2:$A$1500,0),""))</f>
      </c>
      <c r="Z717">
        <f>IF($X717="","",IFERROR(MATCH($X717,$A$2:$A$1500,0),""))</f>
      </c>
      <c r="AA717" t="str">
        <f>IF($Y717="","",INDEX($P$2:$P$1500,$Y717))</f>
      </c>
      <c r="AB717" t="str">
        <f>IF($Z717="","",INDEX($P$2:$P$1500,$Z717))</f>
      </c>
      <c r="AC717">
        <f>IF(AND($AA717="Yes",$AB717="Yes"),1,"")</f>
      </c>
      <c r="AD717">
        <f>IF(OR($Y717="",$Z717=""),"",IF(INDEX($C$2:$C$1500,$Y717)=INDEX($C$2:$C$1500,$Z717),0,1))</f>
      </c>
      <c r="AE717">
        <f>IF($AC717&lt;&gt;1,"",IF(AND(INDEX($AG$2:$AG$1500,$Y717)=1,INDEX($AG$2:$AG$1500,$Z717)=1),1,""))</f>
      </c>
      <c r="AG717">
        <f>IF($A717="","",COUNTIFS($W$2:$W$2500,$A717,$AB$2:$AB$2500,"Yes")+COUNTIFS($X$2:$X$2500,$A717,$AA$2:$AA$2500,"Yes"))</f>
      </c>
      <c r="AH717" t="str">
        <f>IF(OR($P717&lt;&gt;"Yes",N($AG717)=0),"",IF(AND($AG717=1,COUNTIFS($W$2:$W$2500,$A717,$AE$2:$AE$2500,1)+COUNTIFS($X$2:$X$2500,$A717,$AE$2:$AE$2500,1)&gt;0),"","Yes"))</f>
      </c>
      <c r="AI717">
        <f>IF($AH717="Yes",$AG717,"")</f>
      </c>
      <c r="AJ717">
        <f>IF($AI717="","",$AI717+ROW()/1000000)</f>
      </c>
      <c r="AK717">
        <f>IF(OR($A717="",$P717="Yes",N($AG717)=0),"",$AG717+ROW()/1000000)</f>
      </c>
      <c r="AL717" t="str">
        <f>IF($A717="","",INDEX(games!$J:$J,ROW())&amp;"")</f>
      </c>
    </row>
    <row r="718">
      <c r="A718" t="str">
        <f>IF(TRIM(INDEX(games!$A:$A,ROW()))="","",TRIM(INDEX(games!$A:$A,ROW())))</f>
      </c>
      <c r="B718">
        <f>IF(OR($A718="",INDEX(games!$B:$B,ROW())=""),"",INDEX(games!$B:$B,ROW()))</f>
      </c>
      <c r="C718" t="str">
        <f>IF(OR($A718="",INDEX(games!$C:$C,ROW())=""),"",INDEX(games!$C:$C,ROW()))</f>
      </c>
      <c r="D718">
        <f>IF($A718="","",COUNTIF($W$2:$W$2500,$A718)+COUNTIF($X$2:$X$2500,$A718))</f>
      </c>
      <c r="E718">
        <f>IF($A718="","",IFERROR(MATCH($C718,$R$2:$R$5,0),0))</f>
      </c>
      <c r="F718">
        <f>IF($A718="","",MOD(ROW(),34))</f>
      </c>
      <c r="G718">
        <f>IF($A718="",NA(),IF($C718="Action",$B718,NA()))</f>
      </c>
      <c r="H718">
        <f>IF($A718="",NA(),IF($C718="Action",1+$F718*0.023,NA()))</f>
      </c>
      <c r="I718">
        <f>IF($A718="",NA(),IF($C718="Strategy",$B718,NA()))</f>
      </c>
      <c r="J718">
        <f>IF($A718="",NA(),IF($C718="Strategy",2+$F718*0.023,NA()))</f>
      </c>
      <c r="K718">
        <f>IF($A718="",NA(),IF($C718="Deckbuilder",$B718,NA()))</f>
      </c>
      <c r="L718">
        <f>IF($A718="",NA(),IF($C718="Deckbuilder",3+$F718*0.023,NA()))</f>
      </c>
      <c r="M718">
        <f>IF($A718="",NA(),IF($C718="Traditional",$B718,NA()))</f>
      </c>
      <c r="N718">
        <f>IF($A718="",NA(),IF($C718="Traditional",4+$F718*0.023,NA()))</f>
      </c>
      <c r="O718">
        <f>IF($A718="","",$D718+ROW()/1000000)</f>
      </c>
      <c r="P718" t="str">
        <f>IF(OR($A718="",INDEX(games!$H:$H,ROW())=""),"",INDEX(games!$H:$H,ROW()))</f>
      </c>
      <c r="Q718">
        <f>IF(OR($A718="",$P718&lt;&gt;"Yes"),"",$D718+ROW()/1000000)</f>
      </c>
      <c r="T718">
        <f>IF($Y718="","",INDEX($B$2:$B$1500,$Y718))</f>
      </c>
      <c r="U718">
        <f>IF($Z718="","",INDEX($B$2:$B$1500,$Z718))</f>
      </c>
      <c r="V718">
        <f>IF(OR($T718="",$U718=""),"",$U718-$T718)</f>
      </c>
      <c r="W718" t="str">
        <f>IF(TRIM(INDEX(connections!$A:$A,ROW()))="","",TRIM(INDEX(connections!$A:$A,ROW())))</f>
      </c>
      <c r="X718" t="str">
        <f>IF($W718="","",TRIM(INDEX(connections!$B:$B,ROW())))</f>
      </c>
      <c r="Y718">
        <f>IF($W718="","",IFERROR(MATCH($W718,$A$2:$A$1500,0),""))</f>
      </c>
      <c r="Z718">
        <f>IF($X718="","",IFERROR(MATCH($X718,$A$2:$A$1500,0),""))</f>
      </c>
      <c r="AA718" t="str">
        <f>IF($Y718="","",INDEX($P$2:$P$1500,$Y718))</f>
      </c>
      <c r="AB718" t="str">
        <f>IF($Z718="","",INDEX($P$2:$P$1500,$Z718))</f>
      </c>
      <c r="AC718">
        <f>IF(AND($AA718="Yes",$AB718="Yes"),1,"")</f>
      </c>
      <c r="AD718">
        <f>IF(OR($Y718="",$Z718=""),"",IF(INDEX($C$2:$C$1500,$Y718)=INDEX($C$2:$C$1500,$Z718),0,1))</f>
      </c>
      <c r="AE718">
        <f>IF($AC718&lt;&gt;1,"",IF(AND(INDEX($AG$2:$AG$1500,$Y718)=1,INDEX($AG$2:$AG$1500,$Z718)=1),1,""))</f>
      </c>
      <c r="AG718">
        <f>IF($A718="","",COUNTIFS($W$2:$W$2500,$A718,$AB$2:$AB$2500,"Yes")+COUNTIFS($X$2:$X$2500,$A718,$AA$2:$AA$2500,"Yes"))</f>
      </c>
      <c r="AH718" t="str">
        <f>IF(OR($P718&lt;&gt;"Yes",N($AG718)=0),"",IF(AND($AG718=1,COUNTIFS($W$2:$W$2500,$A718,$AE$2:$AE$2500,1)+COUNTIFS($X$2:$X$2500,$A718,$AE$2:$AE$2500,1)&gt;0),"","Yes"))</f>
      </c>
      <c r="AI718">
        <f>IF($AH718="Yes",$AG718,"")</f>
      </c>
      <c r="AJ718">
        <f>IF($AI718="","",$AI718+ROW()/1000000)</f>
      </c>
      <c r="AK718">
        <f>IF(OR($A718="",$P718="Yes",N($AG718)=0),"",$AG718+ROW()/1000000)</f>
      </c>
      <c r="AL718" t="str">
        <f>IF($A718="","",INDEX(games!$J:$J,ROW())&amp;"")</f>
      </c>
    </row>
    <row r="719">
      <c r="A719" t="str">
        <f>IF(TRIM(INDEX(games!$A:$A,ROW()))="","",TRIM(INDEX(games!$A:$A,ROW())))</f>
      </c>
      <c r="B719">
        <f>IF(OR($A719="",INDEX(games!$B:$B,ROW())=""),"",INDEX(games!$B:$B,ROW()))</f>
      </c>
      <c r="C719" t="str">
        <f>IF(OR($A719="",INDEX(games!$C:$C,ROW())=""),"",INDEX(games!$C:$C,ROW()))</f>
      </c>
      <c r="D719">
        <f>IF($A719="","",COUNTIF($W$2:$W$2500,$A719)+COUNTIF($X$2:$X$2500,$A719))</f>
      </c>
      <c r="E719">
        <f>IF($A719="","",IFERROR(MATCH($C719,$R$2:$R$5,0),0))</f>
      </c>
      <c r="F719">
        <f>IF($A719="","",MOD(ROW(),34))</f>
      </c>
      <c r="G719">
        <f>IF($A719="",NA(),IF($C719="Action",$B719,NA()))</f>
      </c>
      <c r="H719">
        <f>IF($A719="",NA(),IF($C719="Action",1+$F719*0.023,NA()))</f>
      </c>
      <c r="I719">
        <f>IF($A719="",NA(),IF($C719="Strategy",$B719,NA()))</f>
      </c>
      <c r="J719">
        <f>IF($A719="",NA(),IF($C719="Strategy",2+$F719*0.023,NA()))</f>
      </c>
      <c r="K719">
        <f>IF($A719="",NA(),IF($C719="Deckbuilder",$B719,NA()))</f>
      </c>
      <c r="L719">
        <f>IF($A719="",NA(),IF($C719="Deckbuilder",3+$F719*0.023,NA()))</f>
      </c>
      <c r="M719">
        <f>IF($A719="",NA(),IF($C719="Traditional",$B719,NA()))</f>
      </c>
      <c r="N719">
        <f>IF($A719="",NA(),IF($C719="Traditional",4+$F719*0.023,NA()))</f>
      </c>
      <c r="O719">
        <f>IF($A719="","",$D719+ROW()/1000000)</f>
      </c>
      <c r="P719" t="str">
        <f>IF(OR($A719="",INDEX(games!$H:$H,ROW())=""),"",INDEX(games!$H:$H,ROW()))</f>
      </c>
      <c r="Q719">
        <f>IF(OR($A719="",$P719&lt;&gt;"Yes"),"",$D719+ROW()/1000000)</f>
      </c>
      <c r="T719">
        <f>IF($Y719="","",INDEX($B$2:$B$1500,$Y719))</f>
      </c>
      <c r="U719">
        <f>IF($Z719="","",INDEX($B$2:$B$1500,$Z719))</f>
      </c>
      <c r="V719">
        <f>IF(OR($T719="",$U719=""),"",$U719-$T719)</f>
      </c>
      <c r="W719" t="str">
        <f>IF(TRIM(INDEX(connections!$A:$A,ROW()))="","",TRIM(INDEX(connections!$A:$A,ROW())))</f>
      </c>
      <c r="X719" t="str">
        <f>IF($W719="","",TRIM(INDEX(connections!$B:$B,ROW())))</f>
      </c>
      <c r="Y719">
        <f>IF($W719="","",IFERROR(MATCH($W719,$A$2:$A$1500,0),""))</f>
      </c>
      <c r="Z719">
        <f>IF($X719="","",IFERROR(MATCH($X719,$A$2:$A$1500,0),""))</f>
      </c>
      <c r="AA719" t="str">
        <f>IF($Y719="","",INDEX($P$2:$P$1500,$Y719))</f>
      </c>
      <c r="AB719" t="str">
        <f>IF($Z719="","",INDEX($P$2:$P$1500,$Z719))</f>
      </c>
      <c r="AC719">
        <f>IF(AND($AA719="Yes",$AB719="Yes"),1,"")</f>
      </c>
      <c r="AD719">
        <f>IF(OR($Y719="",$Z719=""),"",IF(INDEX($C$2:$C$1500,$Y719)=INDEX($C$2:$C$1500,$Z719),0,1))</f>
      </c>
      <c r="AE719">
        <f>IF($AC719&lt;&gt;1,"",IF(AND(INDEX($AG$2:$AG$1500,$Y719)=1,INDEX($AG$2:$AG$1500,$Z719)=1),1,""))</f>
      </c>
      <c r="AG719">
        <f>IF($A719="","",COUNTIFS($W$2:$W$2500,$A719,$AB$2:$AB$2500,"Yes")+COUNTIFS($X$2:$X$2500,$A719,$AA$2:$AA$2500,"Yes"))</f>
      </c>
      <c r="AH719" t="str">
        <f>IF(OR($P719&lt;&gt;"Yes",N($AG719)=0),"",IF(AND($AG719=1,COUNTIFS($W$2:$W$2500,$A719,$AE$2:$AE$2500,1)+COUNTIFS($X$2:$X$2500,$A719,$AE$2:$AE$2500,1)&gt;0),"","Yes"))</f>
      </c>
      <c r="AI719">
        <f>IF($AH719="Yes",$AG719,"")</f>
      </c>
      <c r="AJ719">
        <f>IF($AI719="","",$AI719+ROW()/1000000)</f>
      </c>
      <c r="AK719">
        <f>IF(OR($A719="",$P719="Yes",N($AG719)=0),"",$AG719+ROW()/1000000)</f>
      </c>
      <c r="AL719" t="str">
        <f>IF($A719="","",INDEX(games!$J:$J,ROW())&amp;"")</f>
      </c>
    </row>
    <row r="720">
      <c r="A720" t="str">
        <f>IF(TRIM(INDEX(games!$A:$A,ROW()))="","",TRIM(INDEX(games!$A:$A,ROW())))</f>
      </c>
      <c r="B720">
        <f>IF(OR($A720="",INDEX(games!$B:$B,ROW())=""),"",INDEX(games!$B:$B,ROW()))</f>
      </c>
      <c r="C720" t="str">
        <f>IF(OR($A720="",INDEX(games!$C:$C,ROW())=""),"",INDEX(games!$C:$C,ROW()))</f>
      </c>
      <c r="D720">
        <f>IF($A720="","",COUNTIF($W$2:$W$2500,$A720)+COUNTIF($X$2:$X$2500,$A720))</f>
      </c>
      <c r="E720">
        <f>IF($A720="","",IFERROR(MATCH($C720,$R$2:$R$5,0),0))</f>
      </c>
      <c r="F720">
        <f>IF($A720="","",MOD(ROW(),34))</f>
      </c>
      <c r="G720">
        <f>IF($A720="",NA(),IF($C720="Action",$B720,NA()))</f>
      </c>
      <c r="H720">
        <f>IF($A720="",NA(),IF($C720="Action",1+$F720*0.023,NA()))</f>
      </c>
      <c r="I720">
        <f>IF($A720="",NA(),IF($C720="Strategy",$B720,NA()))</f>
      </c>
      <c r="J720">
        <f>IF($A720="",NA(),IF($C720="Strategy",2+$F720*0.023,NA()))</f>
      </c>
      <c r="K720">
        <f>IF($A720="",NA(),IF($C720="Deckbuilder",$B720,NA()))</f>
      </c>
      <c r="L720">
        <f>IF($A720="",NA(),IF($C720="Deckbuilder",3+$F720*0.023,NA()))</f>
      </c>
      <c r="M720">
        <f>IF($A720="",NA(),IF($C720="Traditional",$B720,NA()))</f>
      </c>
      <c r="N720">
        <f>IF($A720="",NA(),IF($C720="Traditional",4+$F720*0.023,NA()))</f>
      </c>
      <c r="O720">
        <f>IF($A720="","",$D720+ROW()/1000000)</f>
      </c>
      <c r="P720" t="str">
        <f>IF(OR($A720="",INDEX(games!$H:$H,ROW())=""),"",INDEX(games!$H:$H,ROW()))</f>
      </c>
      <c r="Q720">
        <f>IF(OR($A720="",$P720&lt;&gt;"Yes"),"",$D720+ROW()/1000000)</f>
      </c>
      <c r="T720">
        <f>IF($Y720="","",INDEX($B$2:$B$1500,$Y720))</f>
      </c>
      <c r="U720">
        <f>IF($Z720="","",INDEX($B$2:$B$1500,$Z720))</f>
      </c>
      <c r="V720">
        <f>IF(OR($T720="",$U720=""),"",$U720-$T720)</f>
      </c>
      <c r="W720" t="str">
        <f>IF(TRIM(INDEX(connections!$A:$A,ROW()))="","",TRIM(INDEX(connections!$A:$A,ROW())))</f>
      </c>
      <c r="X720" t="str">
        <f>IF($W720="","",TRIM(INDEX(connections!$B:$B,ROW())))</f>
      </c>
      <c r="Y720">
        <f>IF($W720="","",IFERROR(MATCH($W720,$A$2:$A$1500,0),""))</f>
      </c>
      <c r="Z720">
        <f>IF($X720="","",IFERROR(MATCH($X720,$A$2:$A$1500,0),""))</f>
      </c>
      <c r="AA720" t="str">
        <f>IF($Y720="","",INDEX($P$2:$P$1500,$Y720))</f>
      </c>
      <c r="AB720" t="str">
        <f>IF($Z720="","",INDEX($P$2:$P$1500,$Z720))</f>
      </c>
      <c r="AC720">
        <f>IF(AND($AA720="Yes",$AB720="Yes"),1,"")</f>
      </c>
      <c r="AD720">
        <f>IF(OR($Y720="",$Z720=""),"",IF(INDEX($C$2:$C$1500,$Y720)=INDEX($C$2:$C$1500,$Z720),0,1))</f>
      </c>
      <c r="AE720">
        <f>IF($AC720&lt;&gt;1,"",IF(AND(INDEX($AG$2:$AG$1500,$Y720)=1,INDEX($AG$2:$AG$1500,$Z720)=1),1,""))</f>
      </c>
      <c r="AG720">
        <f>IF($A720="","",COUNTIFS($W$2:$W$2500,$A720,$AB$2:$AB$2500,"Yes")+COUNTIFS($X$2:$X$2500,$A720,$AA$2:$AA$2500,"Yes"))</f>
      </c>
      <c r="AH720" t="str">
        <f>IF(OR($P720&lt;&gt;"Yes",N($AG720)=0),"",IF(AND($AG720=1,COUNTIFS($W$2:$W$2500,$A720,$AE$2:$AE$2500,1)+COUNTIFS($X$2:$X$2500,$A720,$AE$2:$AE$2500,1)&gt;0),"","Yes"))</f>
      </c>
      <c r="AI720">
        <f>IF($AH720="Yes",$AG720,"")</f>
      </c>
      <c r="AJ720">
        <f>IF($AI720="","",$AI720+ROW()/1000000)</f>
      </c>
      <c r="AK720">
        <f>IF(OR($A720="",$P720="Yes",N($AG720)=0),"",$AG720+ROW()/1000000)</f>
      </c>
      <c r="AL720" t="str">
        <f>IF($A720="","",INDEX(games!$J:$J,ROW())&amp;"")</f>
      </c>
    </row>
    <row r="721">
      <c r="A721" t="str">
        <f>IF(TRIM(INDEX(games!$A:$A,ROW()))="","",TRIM(INDEX(games!$A:$A,ROW())))</f>
      </c>
      <c r="B721">
        <f>IF(OR($A721="",INDEX(games!$B:$B,ROW())=""),"",INDEX(games!$B:$B,ROW()))</f>
      </c>
      <c r="C721" t="str">
        <f>IF(OR($A721="",INDEX(games!$C:$C,ROW())=""),"",INDEX(games!$C:$C,ROW()))</f>
      </c>
      <c r="D721">
        <f>IF($A721="","",COUNTIF($W$2:$W$2500,$A721)+COUNTIF($X$2:$X$2500,$A721))</f>
      </c>
      <c r="E721">
        <f>IF($A721="","",IFERROR(MATCH($C721,$R$2:$R$5,0),0))</f>
      </c>
      <c r="F721">
        <f>IF($A721="","",MOD(ROW(),34))</f>
      </c>
      <c r="G721">
        <f>IF($A721="",NA(),IF($C721="Action",$B721,NA()))</f>
      </c>
      <c r="H721">
        <f>IF($A721="",NA(),IF($C721="Action",1+$F721*0.023,NA()))</f>
      </c>
      <c r="I721">
        <f>IF($A721="",NA(),IF($C721="Strategy",$B721,NA()))</f>
      </c>
      <c r="J721">
        <f>IF($A721="",NA(),IF($C721="Strategy",2+$F721*0.023,NA()))</f>
      </c>
      <c r="K721">
        <f>IF($A721="",NA(),IF($C721="Deckbuilder",$B721,NA()))</f>
      </c>
      <c r="L721">
        <f>IF($A721="",NA(),IF($C721="Deckbuilder",3+$F721*0.023,NA()))</f>
      </c>
      <c r="M721">
        <f>IF($A721="",NA(),IF($C721="Traditional",$B721,NA()))</f>
      </c>
      <c r="N721">
        <f>IF($A721="",NA(),IF($C721="Traditional",4+$F721*0.023,NA()))</f>
      </c>
      <c r="O721">
        <f>IF($A721="","",$D721+ROW()/1000000)</f>
      </c>
      <c r="P721" t="str">
        <f>IF(OR($A721="",INDEX(games!$H:$H,ROW())=""),"",INDEX(games!$H:$H,ROW()))</f>
      </c>
      <c r="Q721">
        <f>IF(OR($A721="",$P721&lt;&gt;"Yes"),"",$D721+ROW()/1000000)</f>
      </c>
      <c r="T721">
        <f>IF($Y721="","",INDEX($B$2:$B$1500,$Y721))</f>
      </c>
      <c r="U721">
        <f>IF($Z721="","",INDEX($B$2:$B$1500,$Z721))</f>
      </c>
      <c r="V721">
        <f>IF(OR($T721="",$U721=""),"",$U721-$T721)</f>
      </c>
      <c r="W721" t="str">
        <f>IF(TRIM(INDEX(connections!$A:$A,ROW()))="","",TRIM(INDEX(connections!$A:$A,ROW())))</f>
      </c>
      <c r="X721" t="str">
        <f>IF($W721="","",TRIM(INDEX(connections!$B:$B,ROW())))</f>
      </c>
      <c r="Y721">
        <f>IF($W721="","",IFERROR(MATCH($W721,$A$2:$A$1500,0),""))</f>
      </c>
      <c r="Z721">
        <f>IF($X721="","",IFERROR(MATCH($X721,$A$2:$A$1500,0),""))</f>
      </c>
      <c r="AA721" t="str">
        <f>IF($Y721="","",INDEX($P$2:$P$1500,$Y721))</f>
      </c>
      <c r="AB721" t="str">
        <f>IF($Z721="","",INDEX($P$2:$P$1500,$Z721))</f>
      </c>
      <c r="AC721">
        <f>IF(AND($AA721="Yes",$AB721="Yes"),1,"")</f>
      </c>
      <c r="AD721">
        <f>IF(OR($Y721="",$Z721=""),"",IF(INDEX($C$2:$C$1500,$Y721)=INDEX($C$2:$C$1500,$Z721),0,1))</f>
      </c>
      <c r="AE721">
        <f>IF($AC721&lt;&gt;1,"",IF(AND(INDEX($AG$2:$AG$1500,$Y721)=1,INDEX($AG$2:$AG$1500,$Z721)=1),1,""))</f>
      </c>
      <c r="AG721">
        <f>IF($A721="","",COUNTIFS($W$2:$W$2500,$A721,$AB$2:$AB$2500,"Yes")+COUNTIFS($X$2:$X$2500,$A721,$AA$2:$AA$2500,"Yes"))</f>
      </c>
      <c r="AH721" t="str">
        <f>IF(OR($P721&lt;&gt;"Yes",N($AG721)=0),"",IF(AND($AG721=1,COUNTIFS($W$2:$W$2500,$A721,$AE$2:$AE$2500,1)+COUNTIFS($X$2:$X$2500,$A721,$AE$2:$AE$2500,1)&gt;0),"","Yes"))</f>
      </c>
      <c r="AI721">
        <f>IF($AH721="Yes",$AG721,"")</f>
      </c>
      <c r="AJ721">
        <f>IF($AI721="","",$AI721+ROW()/1000000)</f>
      </c>
      <c r="AK721">
        <f>IF(OR($A721="",$P721="Yes",N($AG721)=0),"",$AG721+ROW()/1000000)</f>
      </c>
      <c r="AL721" t="str">
        <f>IF($A721="","",INDEX(games!$J:$J,ROW())&amp;"")</f>
      </c>
    </row>
    <row r="722">
      <c r="A722" t="str">
        <f>IF(TRIM(INDEX(games!$A:$A,ROW()))="","",TRIM(INDEX(games!$A:$A,ROW())))</f>
      </c>
      <c r="B722">
        <f>IF(OR($A722="",INDEX(games!$B:$B,ROW())=""),"",INDEX(games!$B:$B,ROW()))</f>
      </c>
      <c r="C722" t="str">
        <f>IF(OR($A722="",INDEX(games!$C:$C,ROW())=""),"",INDEX(games!$C:$C,ROW()))</f>
      </c>
      <c r="D722">
        <f>IF($A722="","",COUNTIF($W$2:$W$2500,$A722)+COUNTIF($X$2:$X$2500,$A722))</f>
      </c>
      <c r="E722">
        <f>IF($A722="","",IFERROR(MATCH($C722,$R$2:$R$5,0),0))</f>
      </c>
      <c r="F722">
        <f>IF($A722="","",MOD(ROW(),34))</f>
      </c>
      <c r="G722">
        <f>IF($A722="",NA(),IF($C722="Action",$B722,NA()))</f>
      </c>
      <c r="H722">
        <f>IF($A722="",NA(),IF($C722="Action",1+$F722*0.023,NA()))</f>
      </c>
      <c r="I722">
        <f>IF($A722="",NA(),IF($C722="Strategy",$B722,NA()))</f>
      </c>
      <c r="J722">
        <f>IF($A722="",NA(),IF($C722="Strategy",2+$F722*0.023,NA()))</f>
      </c>
      <c r="K722">
        <f>IF($A722="",NA(),IF($C722="Deckbuilder",$B722,NA()))</f>
      </c>
      <c r="L722">
        <f>IF($A722="",NA(),IF($C722="Deckbuilder",3+$F722*0.023,NA()))</f>
      </c>
      <c r="M722">
        <f>IF($A722="",NA(),IF($C722="Traditional",$B722,NA()))</f>
      </c>
      <c r="N722">
        <f>IF($A722="",NA(),IF($C722="Traditional",4+$F722*0.023,NA()))</f>
      </c>
      <c r="O722">
        <f>IF($A722="","",$D722+ROW()/1000000)</f>
      </c>
      <c r="P722" t="str">
        <f>IF(OR($A722="",INDEX(games!$H:$H,ROW())=""),"",INDEX(games!$H:$H,ROW()))</f>
      </c>
      <c r="Q722">
        <f>IF(OR($A722="",$P722&lt;&gt;"Yes"),"",$D722+ROW()/1000000)</f>
      </c>
      <c r="T722">
        <f>IF($Y722="","",INDEX($B$2:$B$1500,$Y722))</f>
      </c>
      <c r="U722">
        <f>IF($Z722="","",INDEX($B$2:$B$1500,$Z722))</f>
      </c>
      <c r="V722">
        <f>IF(OR($T722="",$U722=""),"",$U722-$T722)</f>
      </c>
      <c r="W722" t="str">
        <f>IF(TRIM(INDEX(connections!$A:$A,ROW()))="","",TRIM(INDEX(connections!$A:$A,ROW())))</f>
      </c>
      <c r="X722" t="str">
        <f>IF($W722="","",TRIM(INDEX(connections!$B:$B,ROW())))</f>
      </c>
      <c r="Y722">
        <f>IF($W722="","",IFERROR(MATCH($W722,$A$2:$A$1500,0),""))</f>
      </c>
      <c r="Z722">
        <f>IF($X722="","",IFERROR(MATCH($X722,$A$2:$A$1500,0),""))</f>
      </c>
      <c r="AA722" t="str">
        <f>IF($Y722="","",INDEX($P$2:$P$1500,$Y722))</f>
      </c>
      <c r="AB722" t="str">
        <f>IF($Z722="","",INDEX($P$2:$P$1500,$Z722))</f>
      </c>
      <c r="AC722">
        <f>IF(AND($AA722="Yes",$AB722="Yes"),1,"")</f>
      </c>
      <c r="AD722">
        <f>IF(OR($Y722="",$Z722=""),"",IF(INDEX($C$2:$C$1500,$Y722)=INDEX($C$2:$C$1500,$Z722),0,1))</f>
      </c>
      <c r="AE722">
        <f>IF($AC722&lt;&gt;1,"",IF(AND(INDEX($AG$2:$AG$1500,$Y722)=1,INDEX($AG$2:$AG$1500,$Z722)=1),1,""))</f>
      </c>
      <c r="AG722">
        <f>IF($A722="","",COUNTIFS($W$2:$W$2500,$A722,$AB$2:$AB$2500,"Yes")+COUNTIFS($X$2:$X$2500,$A722,$AA$2:$AA$2500,"Yes"))</f>
      </c>
      <c r="AH722" t="str">
        <f>IF(OR($P722&lt;&gt;"Yes",N($AG722)=0),"",IF(AND($AG722=1,COUNTIFS($W$2:$W$2500,$A722,$AE$2:$AE$2500,1)+COUNTIFS($X$2:$X$2500,$A722,$AE$2:$AE$2500,1)&gt;0),"","Yes"))</f>
      </c>
      <c r="AI722">
        <f>IF($AH722="Yes",$AG722,"")</f>
      </c>
      <c r="AJ722">
        <f>IF($AI722="","",$AI722+ROW()/1000000)</f>
      </c>
      <c r="AK722">
        <f>IF(OR($A722="",$P722="Yes",N($AG722)=0),"",$AG722+ROW()/1000000)</f>
      </c>
      <c r="AL722" t="str">
        <f>IF($A722="","",INDEX(games!$J:$J,ROW())&amp;"")</f>
      </c>
    </row>
    <row r="723">
      <c r="A723" t="str">
        <f>IF(TRIM(INDEX(games!$A:$A,ROW()))="","",TRIM(INDEX(games!$A:$A,ROW())))</f>
      </c>
      <c r="B723">
        <f>IF(OR($A723="",INDEX(games!$B:$B,ROW())=""),"",INDEX(games!$B:$B,ROW()))</f>
      </c>
      <c r="C723" t="str">
        <f>IF(OR($A723="",INDEX(games!$C:$C,ROW())=""),"",INDEX(games!$C:$C,ROW()))</f>
      </c>
      <c r="D723">
        <f>IF($A723="","",COUNTIF($W$2:$W$2500,$A723)+COUNTIF($X$2:$X$2500,$A723))</f>
      </c>
      <c r="E723">
        <f>IF($A723="","",IFERROR(MATCH($C723,$R$2:$R$5,0),0))</f>
      </c>
      <c r="F723">
        <f>IF($A723="","",MOD(ROW(),34))</f>
      </c>
      <c r="G723">
        <f>IF($A723="",NA(),IF($C723="Action",$B723,NA()))</f>
      </c>
      <c r="H723">
        <f>IF($A723="",NA(),IF($C723="Action",1+$F723*0.023,NA()))</f>
      </c>
      <c r="I723">
        <f>IF($A723="",NA(),IF($C723="Strategy",$B723,NA()))</f>
      </c>
      <c r="J723">
        <f>IF($A723="",NA(),IF($C723="Strategy",2+$F723*0.023,NA()))</f>
      </c>
      <c r="K723">
        <f>IF($A723="",NA(),IF($C723="Deckbuilder",$B723,NA()))</f>
      </c>
      <c r="L723">
        <f>IF($A723="",NA(),IF($C723="Deckbuilder",3+$F723*0.023,NA()))</f>
      </c>
      <c r="M723">
        <f>IF($A723="",NA(),IF($C723="Traditional",$B723,NA()))</f>
      </c>
      <c r="N723">
        <f>IF($A723="",NA(),IF($C723="Traditional",4+$F723*0.023,NA()))</f>
      </c>
      <c r="O723">
        <f>IF($A723="","",$D723+ROW()/1000000)</f>
      </c>
      <c r="P723" t="str">
        <f>IF(OR($A723="",INDEX(games!$H:$H,ROW())=""),"",INDEX(games!$H:$H,ROW()))</f>
      </c>
      <c r="Q723">
        <f>IF(OR($A723="",$P723&lt;&gt;"Yes"),"",$D723+ROW()/1000000)</f>
      </c>
      <c r="T723">
        <f>IF($Y723="","",INDEX($B$2:$B$1500,$Y723))</f>
      </c>
      <c r="U723">
        <f>IF($Z723="","",INDEX($B$2:$B$1500,$Z723))</f>
      </c>
      <c r="V723">
        <f>IF(OR($T723="",$U723=""),"",$U723-$T723)</f>
      </c>
      <c r="W723" t="str">
        <f>IF(TRIM(INDEX(connections!$A:$A,ROW()))="","",TRIM(INDEX(connections!$A:$A,ROW())))</f>
      </c>
      <c r="X723" t="str">
        <f>IF($W723="","",TRIM(INDEX(connections!$B:$B,ROW())))</f>
      </c>
      <c r="Y723">
        <f>IF($W723="","",IFERROR(MATCH($W723,$A$2:$A$1500,0),""))</f>
      </c>
      <c r="Z723">
        <f>IF($X723="","",IFERROR(MATCH($X723,$A$2:$A$1500,0),""))</f>
      </c>
      <c r="AA723" t="str">
        <f>IF($Y723="","",INDEX($P$2:$P$1500,$Y723))</f>
      </c>
      <c r="AB723" t="str">
        <f>IF($Z723="","",INDEX($P$2:$P$1500,$Z723))</f>
      </c>
      <c r="AC723">
        <f>IF(AND($AA723="Yes",$AB723="Yes"),1,"")</f>
      </c>
      <c r="AD723">
        <f>IF(OR($Y723="",$Z723=""),"",IF(INDEX($C$2:$C$1500,$Y723)=INDEX($C$2:$C$1500,$Z723),0,1))</f>
      </c>
      <c r="AE723">
        <f>IF($AC723&lt;&gt;1,"",IF(AND(INDEX($AG$2:$AG$1500,$Y723)=1,INDEX($AG$2:$AG$1500,$Z723)=1),1,""))</f>
      </c>
      <c r="AG723">
        <f>IF($A723="","",COUNTIFS($W$2:$W$2500,$A723,$AB$2:$AB$2500,"Yes")+COUNTIFS($X$2:$X$2500,$A723,$AA$2:$AA$2500,"Yes"))</f>
      </c>
      <c r="AH723" t="str">
        <f>IF(OR($P723&lt;&gt;"Yes",N($AG723)=0),"",IF(AND($AG723=1,COUNTIFS($W$2:$W$2500,$A723,$AE$2:$AE$2500,1)+COUNTIFS($X$2:$X$2500,$A723,$AE$2:$AE$2500,1)&gt;0),"","Yes"))</f>
      </c>
      <c r="AI723">
        <f>IF($AH723="Yes",$AG723,"")</f>
      </c>
      <c r="AJ723">
        <f>IF($AI723="","",$AI723+ROW()/1000000)</f>
      </c>
      <c r="AK723">
        <f>IF(OR($A723="",$P723="Yes",N($AG723)=0),"",$AG723+ROW()/1000000)</f>
      </c>
      <c r="AL723" t="str">
        <f>IF($A723="","",INDEX(games!$J:$J,ROW())&amp;"")</f>
      </c>
    </row>
    <row r="724">
      <c r="A724" t="str">
        <f>IF(TRIM(INDEX(games!$A:$A,ROW()))="","",TRIM(INDEX(games!$A:$A,ROW())))</f>
      </c>
      <c r="B724">
        <f>IF(OR($A724="",INDEX(games!$B:$B,ROW())=""),"",INDEX(games!$B:$B,ROW()))</f>
      </c>
      <c r="C724" t="str">
        <f>IF(OR($A724="",INDEX(games!$C:$C,ROW())=""),"",INDEX(games!$C:$C,ROW()))</f>
      </c>
      <c r="D724">
        <f>IF($A724="","",COUNTIF($W$2:$W$2500,$A724)+COUNTIF($X$2:$X$2500,$A724))</f>
      </c>
      <c r="E724">
        <f>IF($A724="","",IFERROR(MATCH($C724,$R$2:$R$5,0),0))</f>
      </c>
      <c r="F724">
        <f>IF($A724="","",MOD(ROW(),34))</f>
      </c>
      <c r="G724">
        <f>IF($A724="",NA(),IF($C724="Action",$B724,NA()))</f>
      </c>
      <c r="H724">
        <f>IF($A724="",NA(),IF($C724="Action",1+$F724*0.023,NA()))</f>
      </c>
      <c r="I724">
        <f>IF($A724="",NA(),IF($C724="Strategy",$B724,NA()))</f>
      </c>
      <c r="J724">
        <f>IF($A724="",NA(),IF($C724="Strategy",2+$F724*0.023,NA()))</f>
      </c>
      <c r="K724">
        <f>IF($A724="",NA(),IF($C724="Deckbuilder",$B724,NA()))</f>
      </c>
      <c r="L724">
        <f>IF($A724="",NA(),IF($C724="Deckbuilder",3+$F724*0.023,NA()))</f>
      </c>
      <c r="M724">
        <f>IF($A724="",NA(),IF($C724="Traditional",$B724,NA()))</f>
      </c>
      <c r="N724">
        <f>IF($A724="",NA(),IF($C724="Traditional",4+$F724*0.023,NA()))</f>
      </c>
      <c r="O724">
        <f>IF($A724="","",$D724+ROW()/1000000)</f>
      </c>
      <c r="P724" t="str">
        <f>IF(OR($A724="",INDEX(games!$H:$H,ROW())=""),"",INDEX(games!$H:$H,ROW()))</f>
      </c>
      <c r="Q724">
        <f>IF(OR($A724="",$P724&lt;&gt;"Yes"),"",$D724+ROW()/1000000)</f>
      </c>
      <c r="T724">
        <f>IF($Y724="","",INDEX($B$2:$B$1500,$Y724))</f>
      </c>
      <c r="U724">
        <f>IF($Z724="","",INDEX($B$2:$B$1500,$Z724))</f>
      </c>
      <c r="V724">
        <f>IF(OR($T724="",$U724=""),"",$U724-$T724)</f>
      </c>
      <c r="W724" t="str">
        <f>IF(TRIM(INDEX(connections!$A:$A,ROW()))="","",TRIM(INDEX(connections!$A:$A,ROW())))</f>
      </c>
      <c r="X724" t="str">
        <f>IF($W724="","",TRIM(INDEX(connections!$B:$B,ROW())))</f>
      </c>
      <c r="Y724">
        <f>IF($W724="","",IFERROR(MATCH($W724,$A$2:$A$1500,0),""))</f>
      </c>
      <c r="Z724">
        <f>IF($X724="","",IFERROR(MATCH($X724,$A$2:$A$1500,0),""))</f>
      </c>
      <c r="AA724" t="str">
        <f>IF($Y724="","",INDEX($P$2:$P$1500,$Y724))</f>
      </c>
      <c r="AB724" t="str">
        <f>IF($Z724="","",INDEX($P$2:$P$1500,$Z724))</f>
      </c>
      <c r="AC724">
        <f>IF(AND($AA724="Yes",$AB724="Yes"),1,"")</f>
      </c>
      <c r="AD724">
        <f>IF(OR($Y724="",$Z724=""),"",IF(INDEX($C$2:$C$1500,$Y724)=INDEX($C$2:$C$1500,$Z724),0,1))</f>
      </c>
      <c r="AE724">
        <f>IF($AC724&lt;&gt;1,"",IF(AND(INDEX($AG$2:$AG$1500,$Y724)=1,INDEX($AG$2:$AG$1500,$Z724)=1),1,""))</f>
      </c>
      <c r="AG724">
        <f>IF($A724="","",COUNTIFS($W$2:$W$2500,$A724,$AB$2:$AB$2500,"Yes")+COUNTIFS($X$2:$X$2500,$A724,$AA$2:$AA$2500,"Yes"))</f>
      </c>
      <c r="AH724" t="str">
        <f>IF(OR($P724&lt;&gt;"Yes",N($AG724)=0),"",IF(AND($AG724=1,COUNTIFS($W$2:$W$2500,$A724,$AE$2:$AE$2500,1)+COUNTIFS($X$2:$X$2500,$A724,$AE$2:$AE$2500,1)&gt;0),"","Yes"))</f>
      </c>
      <c r="AI724">
        <f>IF($AH724="Yes",$AG724,"")</f>
      </c>
      <c r="AJ724">
        <f>IF($AI724="","",$AI724+ROW()/1000000)</f>
      </c>
      <c r="AK724">
        <f>IF(OR($A724="",$P724="Yes",N($AG724)=0),"",$AG724+ROW()/1000000)</f>
      </c>
      <c r="AL724" t="str">
        <f>IF($A724="","",INDEX(games!$J:$J,ROW())&amp;"")</f>
      </c>
    </row>
    <row r="725">
      <c r="A725" t="str">
        <f>IF(TRIM(INDEX(games!$A:$A,ROW()))="","",TRIM(INDEX(games!$A:$A,ROW())))</f>
      </c>
      <c r="B725">
        <f>IF(OR($A725="",INDEX(games!$B:$B,ROW())=""),"",INDEX(games!$B:$B,ROW()))</f>
      </c>
      <c r="C725" t="str">
        <f>IF(OR($A725="",INDEX(games!$C:$C,ROW())=""),"",INDEX(games!$C:$C,ROW()))</f>
      </c>
      <c r="D725">
        <f>IF($A725="","",COUNTIF($W$2:$W$2500,$A725)+COUNTIF($X$2:$X$2500,$A725))</f>
      </c>
      <c r="E725">
        <f>IF($A725="","",IFERROR(MATCH($C725,$R$2:$R$5,0),0))</f>
      </c>
      <c r="F725">
        <f>IF($A725="","",MOD(ROW(),34))</f>
      </c>
      <c r="G725">
        <f>IF($A725="",NA(),IF($C725="Action",$B725,NA()))</f>
      </c>
      <c r="H725">
        <f>IF($A725="",NA(),IF($C725="Action",1+$F725*0.023,NA()))</f>
      </c>
      <c r="I725">
        <f>IF($A725="",NA(),IF($C725="Strategy",$B725,NA()))</f>
      </c>
      <c r="J725">
        <f>IF($A725="",NA(),IF($C725="Strategy",2+$F725*0.023,NA()))</f>
      </c>
      <c r="K725">
        <f>IF($A725="",NA(),IF($C725="Deckbuilder",$B725,NA()))</f>
      </c>
      <c r="L725">
        <f>IF($A725="",NA(),IF($C725="Deckbuilder",3+$F725*0.023,NA()))</f>
      </c>
      <c r="M725">
        <f>IF($A725="",NA(),IF($C725="Traditional",$B725,NA()))</f>
      </c>
      <c r="N725">
        <f>IF($A725="",NA(),IF($C725="Traditional",4+$F725*0.023,NA()))</f>
      </c>
      <c r="O725">
        <f>IF($A725="","",$D725+ROW()/1000000)</f>
      </c>
      <c r="P725" t="str">
        <f>IF(OR($A725="",INDEX(games!$H:$H,ROW())=""),"",INDEX(games!$H:$H,ROW()))</f>
      </c>
      <c r="Q725">
        <f>IF(OR($A725="",$P725&lt;&gt;"Yes"),"",$D725+ROW()/1000000)</f>
      </c>
      <c r="T725">
        <f>IF($Y725="","",INDEX($B$2:$B$1500,$Y725))</f>
      </c>
      <c r="U725">
        <f>IF($Z725="","",INDEX($B$2:$B$1500,$Z725))</f>
      </c>
      <c r="V725">
        <f>IF(OR($T725="",$U725=""),"",$U725-$T725)</f>
      </c>
      <c r="W725" t="str">
        <f>IF(TRIM(INDEX(connections!$A:$A,ROW()))="","",TRIM(INDEX(connections!$A:$A,ROW())))</f>
      </c>
      <c r="X725" t="str">
        <f>IF($W725="","",TRIM(INDEX(connections!$B:$B,ROW())))</f>
      </c>
      <c r="Y725">
        <f>IF($W725="","",IFERROR(MATCH($W725,$A$2:$A$1500,0),""))</f>
      </c>
      <c r="Z725">
        <f>IF($X725="","",IFERROR(MATCH($X725,$A$2:$A$1500,0),""))</f>
      </c>
      <c r="AA725" t="str">
        <f>IF($Y725="","",INDEX($P$2:$P$1500,$Y725))</f>
      </c>
      <c r="AB725" t="str">
        <f>IF($Z725="","",INDEX($P$2:$P$1500,$Z725))</f>
      </c>
      <c r="AC725">
        <f>IF(AND($AA725="Yes",$AB725="Yes"),1,"")</f>
      </c>
      <c r="AD725">
        <f>IF(OR($Y725="",$Z725=""),"",IF(INDEX($C$2:$C$1500,$Y725)=INDEX($C$2:$C$1500,$Z725),0,1))</f>
      </c>
      <c r="AE725">
        <f>IF($AC725&lt;&gt;1,"",IF(AND(INDEX($AG$2:$AG$1500,$Y725)=1,INDEX($AG$2:$AG$1500,$Z725)=1),1,""))</f>
      </c>
      <c r="AG725">
        <f>IF($A725="","",COUNTIFS($W$2:$W$2500,$A725,$AB$2:$AB$2500,"Yes")+COUNTIFS($X$2:$X$2500,$A725,$AA$2:$AA$2500,"Yes"))</f>
      </c>
      <c r="AH725" t="str">
        <f>IF(OR($P725&lt;&gt;"Yes",N($AG725)=0),"",IF(AND($AG725=1,COUNTIFS($W$2:$W$2500,$A725,$AE$2:$AE$2500,1)+COUNTIFS($X$2:$X$2500,$A725,$AE$2:$AE$2500,1)&gt;0),"","Yes"))</f>
      </c>
      <c r="AI725">
        <f>IF($AH725="Yes",$AG725,"")</f>
      </c>
      <c r="AJ725">
        <f>IF($AI725="","",$AI725+ROW()/1000000)</f>
      </c>
      <c r="AK725">
        <f>IF(OR($A725="",$P725="Yes",N($AG725)=0),"",$AG725+ROW()/1000000)</f>
      </c>
      <c r="AL725" t="str">
        <f>IF($A725="","",INDEX(games!$J:$J,ROW())&amp;"")</f>
      </c>
    </row>
    <row r="726">
      <c r="A726" t="str">
        <f>IF(TRIM(INDEX(games!$A:$A,ROW()))="","",TRIM(INDEX(games!$A:$A,ROW())))</f>
      </c>
      <c r="B726">
        <f>IF(OR($A726="",INDEX(games!$B:$B,ROW())=""),"",INDEX(games!$B:$B,ROW()))</f>
      </c>
      <c r="C726" t="str">
        <f>IF(OR($A726="",INDEX(games!$C:$C,ROW())=""),"",INDEX(games!$C:$C,ROW()))</f>
      </c>
      <c r="D726">
        <f>IF($A726="","",COUNTIF($W$2:$W$2500,$A726)+COUNTIF($X$2:$X$2500,$A726))</f>
      </c>
      <c r="E726">
        <f>IF($A726="","",IFERROR(MATCH($C726,$R$2:$R$5,0),0))</f>
      </c>
      <c r="F726">
        <f>IF($A726="","",MOD(ROW(),34))</f>
      </c>
      <c r="G726">
        <f>IF($A726="",NA(),IF($C726="Action",$B726,NA()))</f>
      </c>
      <c r="H726">
        <f>IF($A726="",NA(),IF($C726="Action",1+$F726*0.023,NA()))</f>
      </c>
      <c r="I726">
        <f>IF($A726="",NA(),IF($C726="Strategy",$B726,NA()))</f>
      </c>
      <c r="J726">
        <f>IF($A726="",NA(),IF($C726="Strategy",2+$F726*0.023,NA()))</f>
      </c>
      <c r="K726">
        <f>IF($A726="",NA(),IF($C726="Deckbuilder",$B726,NA()))</f>
      </c>
      <c r="L726">
        <f>IF($A726="",NA(),IF($C726="Deckbuilder",3+$F726*0.023,NA()))</f>
      </c>
      <c r="M726">
        <f>IF($A726="",NA(),IF($C726="Traditional",$B726,NA()))</f>
      </c>
      <c r="N726">
        <f>IF($A726="",NA(),IF($C726="Traditional",4+$F726*0.023,NA()))</f>
      </c>
      <c r="O726">
        <f>IF($A726="","",$D726+ROW()/1000000)</f>
      </c>
      <c r="P726" t="str">
        <f>IF(OR($A726="",INDEX(games!$H:$H,ROW())=""),"",INDEX(games!$H:$H,ROW()))</f>
      </c>
      <c r="Q726">
        <f>IF(OR($A726="",$P726&lt;&gt;"Yes"),"",$D726+ROW()/1000000)</f>
      </c>
      <c r="T726">
        <f>IF($Y726="","",INDEX($B$2:$B$1500,$Y726))</f>
      </c>
      <c r="U726">
        <f>IF($Z726="","",INDEX($B$2:$B$1500,$Z726))</f>
      </c>
      <c r="V726">
        <f>IF(OR($T726="",$U726=""),"",$U726-$T726)</f>
      </c>
      <c r="W726" t="str">
        <f>IF(TRIM(INDEX(connections!$A:$A,ROW()))="","",TRIM(INDEX(connections!$A:$A,ROW())))</f>
      </c>
      <c r="X726" t="str">
        <f>IF($W726="","",TRIM(INDEX(connections!$B:$B,ROW())))</f>
      </c>
      <c r="Y726">
        <f>IF($W726="","",IFERROR(MATCH($W726,$A$2:$A$1500,0),""))</f>
      </c>
      <c r="Z726">
        <f>IF($X726="","",IFERROR(MATCH($X726,$A$2:$A$1500,0),""))</f>
      </c>
      <c r="AA726" t="str">
        <f>IF($Y726="","",INDEX($P$2:$P$1500,$Y726))</f>
      </c>
      <c r="AB726" t="str">
        <f>IF($Z726="","",INDEX($P$2:$P$1500,$Z726))</f>
      </c>
      <c r="AC726">
        <f>IF(AND($AA726="Yes",$AB726="Yes"),1,"")</f>
      </c>
      <c r="AD726">
        <f>IF(OR($Y726="",$Z726=""),"",IF(INDEX($C$2:$C$1500,$Y726)=INDEX($C$2:$C$1500,$Z726),0,1))</f>
      </c>
      <c r="AE726">
        <f>IF($AC726&lt;&gt;1,"",IF(AND(INDEX($AG$2:$AG$1500,$Y726)=1,INDEX($AG$2:$AG$1500,$Z726)=1),1,""))</f>
      </c>
      <c r="AG726">
        <f>IF($A726="","",COUNTIFS($W$2:$W$2500,$A726,$AB$2:$AB$2500,"Yes")+COUNTIFS($X$2:$X$2500,$A726,$AA$2:$AA$2500,"Yes"))</f>
      </c>
      <c r="AH726" t="str">
        <f>IF(OR($P726&lt;&gt;"Yes",N($AG726)=0),"",IF(AND($AG726=1,COUNTIFS($W$2:$W$2500,$A726,$AE$2:$AE$2500,1)+COUNTIFS($X$2:$X$2500,$A726,$AE$2:$AE$2500,1)&gt;0),"","Yes"))</f>
      </c>
      <c r="AI726">
        <f>IF($AH726="Yes",$AG726,"")</f>
      </c>
      <c r="AJ726">
        <f>IF($AI726="","",$AI726+ROW()/1000000)</f>
      </c>
      <c r="AK726">
        <f>IF(OR($A726="",$P726="Yes",N($AG726)=0),"",$AG726+ROW()/1000000)</f>
      </c>
      <c r="AL726" t="str">
        <f>IF($A726="","",INDEX(games!$J:$J,ROW())&amp;"")</f>
      </c>
    </row>
    <row r="727">
      <c r="A727" t="str">
        <f>IF(TRIM(INDEX(games!$A:$A,ROW()))="","",TRIM(INDEX(games!$A:$A,ROW())))</f>
      </c>
      <c r="B727">
        <f>IF(OR($A727="",INDEX(games!$B:$B,ROW())=""),"",INDEX(games!$B:$B,ROW()))</f>
      </c>
      <c r="C727" t="str">
        <f>IF(OR($A727="",INDEX(games!$C:$C,ROW())=""),"",INDEX(games!$C:$C,ROW()))</f>
      </c>
      <c r="D727">
        <f>IF($A727="","",COUNTIF($W$2:$W$2500,$A727)+COUNTIF($X$2:$X$2500,$A727))</f>
      </c>
      <c r="E727">
        <f>IF($A727="","",IFERROR(MATCH($C727,$R$2:$R$5,0),0))</f>
      </c>
      <c r="F727">
        <f>IF($A727="","",MOD(ROW(),34))</f>
      </c>
      <c r="G727">
        <f>IF($A727="",NA(),IF($C727="Action",$B727,NA()))</f>
      </c>
      <c r="H727">
        <f>IF($A727="",NA(),IF($C727="Action",1+$F727*0.023,NA()))</f>
      </c>
      <c r="I727">
        <f>IF($A727="",NA(),IF($C727="Strategy",$B727,NA()))</f>
      </c>
      <c r="J727">
        <f>IF($A727="",NA(),IF($C727="Strategy",2+$F727*0.023,NA()))</f>
      </c>
      <c r="K727">
        <f>IF($A727="",NA(),IF($C727="Deckbuilder",$B727,NA()))</f>
      </c>
      <c r="L727">
        <f>IF($A727="",NA(),IF($C727="Deckbuilder",3+$F727*0.023,NA()))</f>
      </c>
      <c r="M727">
        <f>IF($A727="",NA(),IF($C727="Traditional",$B727,NA()))</f>
      </c>
      <c r="N727">
        <f>IF($A727="",NA(),IF($C727="Traditional",4+$F727*0.023,NA()))</f>
      </c>
      <c r="O727">
        <f>IF($A727="","",$D727+ROW()/1000000)</f>
      </c>
      <c r="P727" t="str">
        <f>IF(OR($A727="",INDEX(games!$H:$H,ROW())=""),"",INDEX(games!$H:$H,ROW()))</f>
      </c>
      <c r="Q727">
        <f>IF(OR($A727="",$P727&lt;&gt;"Yes"),"",$D727+ROW()/1000000)</f>
      </c>
      <c r="T727">
        <f>IF($Y727="","",INDEX($B$2:$B$1500,$Y727))</f>
      </c>
      <c r="U727">
        <f>IF($Z727="","",INDEX($B$2:$B$1500,$Z727))</f>
      </c>
      <c r="V727">
        <f>IF(OR($T727="",$U727=""),"",$U727-$T727)</f>
      </c>
      <c r="W727" t="str">
        <f>IF(TRIM(INDEX(connections!$A:$A,ROW()))="","",TRIM(INDEX(connections!$A:$A,ROW())))</f>
      </c>
      <c r="X727" t="str">
        <f>IF($W727="","",TRIM(INDEX(connections!$B:$B,ROW())))</f>
      </c>
      <c r="Y727">
        <f>IF($W727="","",IFERROR(MATCH($W727,$A$2:$A$1500,0),""))</f>
      </c>
      <c r="Z727">
        <f>IF($X727="","",IFERROR(MATCH($X727,$A$2:$A$1500,0),""))</f>
      </c>
      <c r="AA727" t="str">
        <f>IF($Y727="","",INDEX($P$2:$P$1500,$Y727))</f>
      </c>
      <c r="AB727" t="str">
        <f>IF($Z727="","",INDEX($P$2:$P$1500,$Z727))</f>
      </c>
      <c r="AC727">
        <f>IF(AND($AA727="Yes",$AB727="Yes"),1,"")</f>
      </c>
      <c r="AD727">
        <f>IF(OR($Y727="",$Z727=""),"",IF(INDEX($C$2:$C$1500,$Y727)=INDEX($C$2:$C$1500,$Z727),0,1))</f>
      </c>
      <c r="AE727">
        <f>IF($AC727&lt;&gt;1,"",IF(AND(INDEX($AG$2:$AG$1500,$Y727)=1,INDEX($AG$2:$AG$1500,$Z727)=1),1,""))</f>
      </c>
      <c r="AG727">
        <f>IF($A727="","",COUNTIFS($W$2:$W$2500,$A727,$AB$2:$AB$2500,"Yes")+COUNTIFS($X$2:$X$2500,$A727,$AA$2:$AA$2500,"Yes"))</f>
      </c>
      <c r="AH727" t="str">
        <f>IF(OR($P727&lt;&gt;"Yes",N($AG727)=0),"",IF(AND($AG727=1,COUNTIFS($W$2:$W$2500,$A727,$AE$2:$AE$2500,1)+COUNTIFS($X$2:$X$2500,$A727,$AE$2:$AE$2500,1)&gt;0),"","Yes"))</f>
      </c>
      <c r="AI727">
        <f>IF($AH727="Yes",$AG727,"")</f>
      </c>
      <c r="AJ727">
        <f>IF($AI727="","",$AI727+ROW()/1000000)</f>
      </c>
      <c r="AK727">
        <f>IF(OR($A727="",$P727="Yes",N($AG727)=0),"",$AG727+ROW()/1000000)</f>
      </c>
      <c r="AL727" t="str">
        <f>IF($A727="","",INDEX(games!$J:$J,ROW())&amp;"")</f>
      </c>
    </row>
    <row r="728">
      <c r="A728" t="str">
        <f>IF(TRIM(INDEX(games!$A:$A,ROW()))="","",TRIM(INDEX(games!$A:$A,ROW())))</f>
      </c>
      <c r="B728">
        <f>IF(OR($A728="",INDEX(games!$B:$B,ROW())=""),"",INDEX(games!$B:$B,ROW()))</f>
      </c>
      <c r="C728" t="str">
        <f>IF(OR($A728="",INDEX(games!$C:$C,ROW())=""),"",INDEX(games!$C:$C,ROW()))</f>
      </c>
      <c r="D728">
        <f>IF($A728="","",COUNTIF($W$2:$W$2500,$A728)+COUNTIF($X$2:$X$2500,$A728))</f>
      </c>
      <c r="E728">
        <f>IF($A728="","",IFERROR(MATCH($C728,$R$2:$R$5,0),0))</f>
      </c>
      <c r="F728">
        <f>IF($A728="","",MOD(ROW(),34))</f>
      </c>
      <c r="G728">
        <f>IF($A728="",NA(),IF($C728="Action",$B728,NA()))</f>
      </c>
      <c r="H728">
        <f>IF($A728="",NA(),IF($C728="Action",1+$F728*0.023,NA()))</f>
      </c>
      <c r="I728">
        <f>IF($A728="",NA(),IF($C728="Strategy",$B728,NA()))</f>
      </c>
      <c r="J728">
        <f>IF($A728="",NA(),IF($C728="Strategy",2+$F728*0.023,NA()))</f>
      </c>
      <c r="K728">
        <f>IF($A728="",NA(),IF($C728="Deckbuilder",$B728,NA()))</f>
      </c>
      <c r="L728">
        <f>IF($A728="",NA(),IF($C728="Deckbuilder",3+$F728*0.023,NA()))</f>
      </c>
      <c r="M728">
        <f>IF($A728="",NA(),IF($C728="Traditional",$B728,NA()))</f>
      </c>
      <c r="N728">
        <f>IF($A728="",NA(),IF($C728="Traditional",4+$F728*0.023,NA()))</f>
      </c>
      <c r="O728">
        <f>IF($A728="","",$D728+ROW()/1000000)</f>
      </c>
      <c r="P728" t="str">
        <f>IF(OR($A728="",INDEX(games!$H:$H,ROW())=""),"",INDEX(games!$H:$H,ROW()))</f>
      </c>
      <c r="Q728">
        <f>IF(OR($A728="",$P728&lt;&gt;"Yes"),"",$D728+ROW()/1000000)</f>
      </c>
      <c r="T728">
        <f>IF($Y728="","",INDEX($B$2:$B$1500,$Y728))</f>
      </c>
      <c r="U728">
        <f>IF($Z728="","",INDEX($B$2:$B$1500,$Z728))</f>
      </c>
      <c r="V728">
        <f>IF(OR($T728="",$U728=""),"",$U728-$T728)</f>
      </c>
      <c r="W728" t="str">
        <f>IF(TRIM(INDEX(connections!$A:$A,ROW()))="","",TRIM(INDEX(connections!$A:$A,ROW())))</f>
      </c>
      <c r="X728" t="str">
        <f>IF($W728="","",TRIM(INDEX(connections!$B:$B,ROW())))</f>
      </c>
      <c r="Y728">
        <f>IF($W728="","",IFERROR(MATCH($W728,$A$2:$A$1500,0),""))</f>
      </c>
      <c r="Z728">
        <f>IF($X728="","",IFERROR(MATCH($X728,$A$2:$A$1500,0),""))</f>
      </c>
      <c r="AA728" t="str">
        <f>IF($Y728="","",INDEX($P$2:$P$1500,$Y728))</f>
      </c>
      <c r="AB728" t="str">
        <f>IF($Z728="","",INDEX($P$2:$P$1500,$Z728))</f>
      </c>
      <c r="AC728">
        <f>IF(AND($AA728="Yes",$AB728="Yes"),1,"")</f>
      </c>
      <c r="AD728">
        <f>IF(OR($Y728="",$Z728=""),"",IF(INDEX($C$2:$C$1500,$Y728)=INDEX($C$2:$C$1500,$Z728),0,1))</f>
      </c>
      <c r="AE728">
        <f>IF($AC728&lt;&gt;1,"",IF(AND(INDEX($AG$2:$AG$1500,$Y728)=1,INDEX($AG$2:$AG$1500,$Z728)=1),1,""))</f>
      </c>
      <c r="AG728">
        <f>IF($A728="","",COUNTIFS($W$2:$W$2500,$A728,$AB$2:$AB$2500,"Yes")+COUNTIFS($X$2:$X$2500,$A728,$AA$2:$AA$2500,"Yes"))</f>
      </c>
      <c r="AH728" t="str">
        <f>IF(OR($P728&lt;&gt;"Yes",N($AG728)=0),"",IF(AND($AG728=1,COUNTIFS($W$2:$W$2500,$A728,$AE$2:$AE$2500,1)+COUNTIFS($X$2:$X$2500,$A728,$AE$2:$AE$2500,1)&gt;0),"","Yes"))</f>
      </c>
      <c r="AI728">
        <f>IF($AH728="Yes",$AG728,"")</f>
      </c>
      <c r="AJ728">
        <f>IF($AI728="","",$AI728+ROW()/1000000)</f>
      </c>
      <c r="AK728">
        <f>IF(OR($A728="",$P728="Yes",N($AG728)=0),"",$AG728+ROW()/1000000)</f>
      </c>
      <c r="AL728" t="str">
        <f>IF($A728="","",INDEX(games!$J:$J,ROW())&amp;"")</f>
      </c>
    </row>
    <row r="729">
      <c r="A729" t="str">
        <f>IF(TRIM(INDEX(games!$A:$A,ROW()))="","",TRIM(INDEX(games!$A:$A,ROW())))</f>
      </c>
      <c r="B729">
        <f>IF(OR($A729="",INDEX(games!$B:$B,ROW())=""),"",INDEX(games!$B:$B,ROW()))</f>
      </c>
      <c r="C729" t="str">
        <f>IF(OR($A729="",INDEX(games!$C:$C,ROW())=""),"",INDEX(games!$C:$C,ROW()))</f>
      </c>
      <c r="D729">
        <f>IF($A729="","",COUNTIF($W$2:$W$2500,$A729)+COUNTIF($X$2:$X$2500,$A729))</f>
      </c>
      <c r="E729">
        <f>IF($A729="","",IFERROR(MATCH($C729,$R$2:$R$5,0),0))</f>
      </c>
      <c r="F729">
        <f>IF($A729="","",MOD(ROW(),34))</f>
      </c>
      <c r="G729">
        <f>IF($A729="",NA(),IF($C729="Action",$B729,NA()))</f>
      </c>
      <c r="H729">
        <f>IF($A729="",NA(),IF($C729="Action",1+$F729*0.023,NA()))</f>
      </c>
      <c r="I729">
        <f>IF($A729="",NA(),IF($C729="Strategy",$B729,NA()))</f>
      </c>
      <c r="J729">
        <f>IF($A729="",NA(),IF($C729="Strategy",2+$F729*0.023,NA()))</f>
      </c>
      <c r="K729">
        <f>IF($A729="",NA(),IF($C729="Deckbuilder",$B729,NA()))</f>
      </c>
      <c r="L729">
        <f>IF($A729="",NA(),IF($C729="Deckbuilder",3+$F729*0.023,NA()))</f>
      </c>
      <c r="M729">
        <f>IF($A729="",NA(),IF($C729="Traditional",$B729,NA()))</f>
      </c>
      <c r="N729">
        <f>IF($A729="",NA(),IF($C729="Traditional",4+$F729*0.023,NA()))</f>
      </c>
      <c r="O729">
        <f>IF($A729="","",$D729+ROW()/1000000)</f>
      </c>
      <c r="P729" t="str">
        <f>IF(OR($A729="",INDEX(games!$H:$H,ROW())=""),"",INDEX(games!$H:$H,ROW()))</f>
      </c>
      <c r="Q729">
        <f>IF(OR($A729="",$P729&lt;&gt;"Yes"),"",$D729+ROW()/1000000)</f>
      </c>
      <c r="T729">
        <f>IF($Y729="","",INDEX($B$2:$B$1500,$Y729))</f>
      </c>
      <c r="U729">
        <f>IF($Z729="","",INDEX($B$2:$B$1500,$Z729))</f>
      </c>
      <c r="V729">
        <f>IF(OR($T729="",$U729=""),"",$U729-$T729)</f>
      </c>
      <c r="W729" t="str">
        <f>IF(TRIM(INDEX(connections!$A:$A,ROW()))="","",TRIM(INDEX(connections!$A:$A,ROW())))</f>
      </c>
      <c r="X729" t="str">
        <f>IF($W729="","",TRIM(INDEX(connections!$B:$B,ROW())))</f>
      </c>
      <c r="Y729">
        <f>IF($W729="","",IFERROR(MATCH($W729,$A$2:$A$1500,0),""))</f>
      </c>
      <c r="Z729">
        <f>IF($X729="","",IFERROR(MATCH($X729,$A$2:$A$1500,0),""))</f>
      </c>
      <c r="AA729" t="str">
        <f>IF($Y729="","",INDEX($P$2:$P$1500,$Y729))</f>
      </c>
      <c r="AB729" t="str">
        <f>IF($Z729="","",INDEX($P$2:$P$1500,$Z729))</f>
      </c>
      <c r="AC729">
        <f>IF(AND($AA729="Yes",$AB729="Yes"),1,"")</f>
      </c>
      <c r="AD729">
        <f>IF(OR($Y729="",$Z729=""),"",IF(INDEX($C$2:$C$1500,$Y729)=INDEX($C$2:$C$1500,$Z729),0,1))</f>
      </c>
      <c r="AE729">
        <f>IF($AC729&lt;&gt;1,"",IF(AND(INDEX($AG$2:$AG$1500,$Y729)=1,INDEX($AG$2:$AG$1500,$Z729)=1),1,""))</f>
      </c>
      <c r="AG729">
        <f>IF($A729="","",COUNTIFS($W$2:$W$2500,$A729,$AB$2:$AB$2500,"Yes")+COUNTIFS($X$2:$X$2500,$A729,$AA$2:$AA$2500,"Yes"))</f>
      </c>
      <c r="AH729" t="str">
        <f>IF(OR($P729&lt;&gt;"Yes",N($AG729)=0),"",IF(AND($AG729=1,COUNTIFS($W$2:$W$2500,$A729,$AE$2:$AE$2500,1)+COUNTIFS($X$2:$X$2500,$A729,$AE$2:$AE$2500,1)&gt;0),"","Yes"))</f>
      </c>
      <c r="AI729">
        <f>IF($AH729="Yes",$AG729,"")</f>
      </c>
      <c r="AJ729">
        <f>IF($AI729="","",$AI729+ROW()/1000000)</f>
      </c>
      <c r="AK729">
        <f>IF(OR($A729="",$P729="Yes",N($AG729)=0),"",$AG729+ROW()/1000000)</f>
      </c>
      <c r="AL729" t="str">
        <f>IF($A729="","",INDEX(games!$J:$J,ROW())&amp;"")</f>
      </c>
    </row>
    <row r="730">
      <c r="A730" t="str">
        <f>IF(TRIM(INDEX(games!$A:$A,ROW()))="","",TRIM(INDEX(games!$A:$A,ROW())))</f>
      </c>
      <c r="B730">
        <f>IF(OR($A730="",INDEX(games!$B:$B,ROW())=""),"",INDEX(games!$B:$B,ROW()))</f>
      </c>
      <c r="C730" t="str">
        <f>IF(OR($A730="",INDEX(games!$C:$C,ROW())=""),"",INDEX(games!$C:$C,ROW()))</f>
      </c>
      <c r="D730">
        <f>IF($A730="","",COUNTIF($W$2:$W$2500,$A730)+COUNTIF($X$2:$X$2500,$A730))</f>
      </c>
      <c r="E730">
        <f>IF($A730="","",IFERROR(MATCH($C730,$R$2:$R$5,0),0))</f>
      </c>
      <c r="F730">
        <f>IF($A730="","",MOD(ROW(),34))</f>
      </c>
      <c r="G730">
        <f>IF($A730="",NA(),IF($C730="Action",$B730,NA()))</f>
      </c>
      <c r="H730">
        <f>IF($A730="",NA(),IF($C730="Action",1+$F730*0.023,NA()))</f>
      </c>
      <c r="I730">
        <f>IF($A730="",NA(),IF($C730="Strategy",$B730,NA()))</f>
      </c>
      <c r="J730">
        <f>IF($A730="",NA(),IF($C730="Strategy",2+$F730*0.023,NA()))</f>
      </c>
      <c r="K730">
        <f>IF($A730="",NA(),IF($C730="Deckbuilder",$B730,NA()))</f>
      </c>
      <c r="L730">
        <f>IF($A730="",NA(),IF($C730="Deckbuilder",3+$F730*0.023,NA()))</f>
      </c>
      <c r="M730">
        <f>IF($A730="",NA(),IF($C730="Traditional",$B730,NA()))</f>
      </c>
      <c r="N730">
        <f>IF($A730="",NA(),IF($C730="Traditional",4+$F730*0.023,NA()))</f>
      </c>
      <c r="O730">
        <f>IF($A730="","",$D730+ROW()/1000000)</f>
      </c>
      <c r="P730" t="str">
        <f>IF(OR($A730="",INDEX(games!$H:$H,ROW())=""),"",INDEX(games!$H:$H,ROW()))</f>
      </c>
      <c r="Q730">
        <f>IF(OR($A730="",$P730&lt;&gt;"Yes"),"",$D730+ROW()/1000000)</f>
      </c>
      <c r="T730">
        <f>IF($Y730="","",INDEX($B$2:$B$1500,$Y730))</f>
      </c>
      <c r="U730">
        <f>IF($Z730="","",INDEX($B$2:$B$1500,$Z730))</f>
      </c>
      <c r="V730">
        <f>IF(OR($T730="",$U730=""),"",$U730-$T730)</f>
      </c>
      <c r="W730" t="str">
        <f>IF(TRIM(INDEX(connections!$A:$A,ROW()))="","",TRIM(INDEX(connections!$A:$A,ROW())))</f>
      </c>
      <c r="X730" t="str">
        <f>IF($W730="","",TRIM(INDEX(connections!$B:$B,ROW())))</f>
      </c>
      <c r="Y730">
        <f>IF($W730="","",IFERROR(MATCH($W730,$A$2:$A$1500,0),""))</f>
      </c>
      <c r="Z730">
        <f>IF($X730="","",IFERROR(MATCH($X730,$A$2:$A$1500,0),""))</f>
      </c>
      <c r="AA730" t="str">
        <f>IF($Y730="","",INDEX($P$2:$P$1500,$Y730))</f>
      </c>
      <c r="AB730" t="str">
        <f>IF($Z730="","",INDEX($P$2:$P$1500,$Z730))</f>
      </c>
      <c r="AC730">
        <f>IF(AND($AA730="Yes",$AB730="Yes"),1,"")</f>
      </c>
      <c r="AD730">
        <f>IF(OR($Y730="",$Z730=""),"",IF(INDEX($C$2:$C$1500,$Y730)=INDEX($C$2:$C$1500,$Z730),0,1))</f>
      </c>
      <c r="AE730">
        <f>IF($AC730&lt;&gt;1,"",IF(AND(INDEX($AG$2:$AG$1500,$Y730)=1,INDEX($AG$2:$AG$1500,$Z730)=1),1,""))</f>
      </c>
      <c r="AG730">
        <f>IF($A730="","",COUNTIFS($W$2:$W$2500,$A730,$AB$2:$AB$2500,"Yes")+COUNTIFS($X$2:$X$2500,$A730,$AA$2:$AA$2500,"Yes"))</f>
      </c>
      <c r="AH730" t="str">
        <f>IF(OR($P730&lt;&gt;"Yes",N($AG730)=0),"",IF(AND($AG730=1,COUNTIFS($W$2:$W$2500,$A730,$AE$2:$AE$2500,1)+COUNTIFS($X$2:$X$2500,$A730,$AE$2:$AE$2500,1)&gt;0),"","Yes"))</f>
      </c>
      <c r="AI730">
        <f>IF($AH730="Yes",$AG730,"")</f>
      </c>
      <c r="AJ730">
        <f>IF($AI730="","",$AI730+ROW()/1000000)</f>
      </c>
      <c r="AK730">
        <f>IF(OR($A730="",$P730="Yes",N($AG730)=0),"",$AG730+ROW()/1000000)</f>
      </c>
      <c r="AL730" t="str">
        <f>IF($A730="","",INDEX(games!$J:$J,ROW())&amp;"")</f>
      </c>
    </row>
    <row r="731">
      <c r="A731" t="str">
        <f>IF(TRIM(INDEX(games!$A:$A,ROW()))="","",TRIM(INDEX(games!$A:$A,ROW())))</f>
      </c>
      <c r="B731">
        <f>IF(OR($A731="",INDEX(games!$B:$B,ROW())=""),"",INDEX(games!$B:$B,ROW()))</f>
      </c>
      <c r="C731" t="str">
        <f>IF(OR($A731="",INDEX(games!$C:$C,ROW())=""),"",INDEX(games!$C:$C,ROW()))</f>
      </c>
      <c r="D731">
        <f>IF($A731="","",COUNTIF($W$2:$W$2500,$A731)+COUNTIF($X$2:$X$2500,$A731))</f>
      </c>
      <c r="E731">
        <f>IF($A731="","",IFERROR(MATCH($C731,$R$2:$R$5,0),0))</f>
      </c>
      <c r="F731">
        <f>IF($A731="","",MOD(ROW(),34))</f>
      </c>
      <c r="G731">
        <f>IF($A731="",NA(),IF($C731="Action",$B731,NA()))</f>
      </c>
      <c r="H731">
        <f>IF($A731="",NA(),IF($C731="Action",1+$F731*0.023,NA()))</f>
      </c>
      <c r="I731">
        <f>IF($A731="",NA(),IF($C731="Strategy",$B731,NA()))</f>
      </c>
      <c r="J731">
        <f>IF($A731="",NA(),IF($C731="Strategy",2+$F731*0.023,NA()))</f>
      </c>
      <c r="K731">
        <f>IF($A731="",NA(),IF($C731="Deckbuilder",$B731,NA()))</f>
      </c>
      <c r="L731">
        <f>IF($A731="",NA(),IF($C731="Deckbuilder",3+$F731*0.023,NA()))</f>
      </c>
      <c r="M731">
        <f>IF($A731="",NA(),IF($C731="Traditional",$B731,NA()))</f>
      </c>
      <c r="N731">
        <f>IF($A731="",NA(),IF($C731="Traditional",4+$F731*0.023,NA()))</f>
      </c>
      <c r="O731">
        <f>IF($A731="","",$D731+ROW()/1000000)</f>
      </c>
      <c r="P731" t="str">
        <f>IF(OR($A731="",INDEX(games!$H:$H,ROW())=""),"",INDEX(games!$H:$H,ROW()))</f>
      </c>
      <c r="Q731">
        <f>IF(OR($A731="",$P731&lt;&gt;"Yes"),"",$D731+ROW()/1000000)</f>
      </c>
      <c r="T731">
        <f>IF($Y731="","",INDEX($B$2:$B$1500,$Y731))</f>
      </c>
      <c r="U731">
        <f>IF($Z731="","",INDEX($B$2:$B$1500,$Z731))</f>
      </c>
      <c r="V731">
        <f>IF(OR($T731="",$U731=""),"",$U731-$T731)</f>
      </c>
      <c r="W731" t="str">
        <f>IF(TRIM(INDEX(connections!$A:$A,ROW()))="","",TRIM(INDEX(connections!$A:$A,ROW())))</f>
      </c>
      <c r="X731" t="str">
        <f>IF($W731="","",TRIM(INDEX(connections!$B:$B,ROW())))</f>
      </c>
      <c r="Y731">
        <f>IF($W731="","",IFERROR(MATCH($W731,$A$2:$A$1500,0),""))</f>
      </c>
      <c r="Z731">
        <f>IF($X731="","",IFERROR(MATCH($X731,$A$2:$A$1500,0),""))</f>
      </c>
      <c r="AA731" t="str">
        <f>IF($Y731="","",INDEX($P$2:$P$1500,$Y731))</f>
      </c>
      <c r="AB731" t="str">
        <f>IF($Z731="","",INDEX($P$2:$P$1500,$Z731))</f>
      </c>
      <c r="AC731">
        <f>IF(AND($AA731="Yes",$AB731="Yes"),1,"")</f>
      </c>
      <c r="AD731">
        <f>IF(OR($Y731="",$Z731=""),"",IF(INDEX($C$2:$C$1500,$Y731)=INDEX($C$2:$C$1500,$Z731),0,1))</f>
      </c>
      <c r="AE731">
        <f>IF($AC731&lt;&gt;1,"",IF(AND(INDEX($AG$2:$AG$1500,$Y731)=1,INDEX($AG$2:$AG$1500,$Z731)=1),1,""))</f>
      </c>
      <c r="AG731">
        <f>IF($A731="","",COUNTIFS($W$2:$W$2500,$A731,$AB$2:$AB$2500,"Yes")+COUNTIFS($X$2:$X$2500,$A731,$AA$2:$AA$2500,"Yes"))</f>
      </c>
      <c r="AH731" t="str">
        <f>IF(OR($P731&lt;&gt;"Yes",N($AG731)=0),"",IF(AND($AG731=1,COUNTIFS($W$2:$W$2500,$A731,$AE$2:$AE$2500,1)+COUNTIFS($X$2:$X$2500,$A731,$AE$2:$AE$2500,1)&gt;0),"","Yes"))</f>
      </c>
      <c r="AI731">
        <f>IF($AH731="Yes",$AG731,"")</f>
      </c>
      <c r="AJ731">
        <f>IF($AI731="","",$AI731+ROW()/1000000)</f>
      </c>
      <c r="AK731">
        <f>IF(OR($A731="",$P731="Yes",N($AG731)=0),"",$AG731+ROW()/1000000)</f>
      </c>
      <c r="AL731" t="str">
        <f>IF($A731="","",INDEX(games!$J:$J,ROW())&amp;"")</f>
      </c>
    </row>
    <row r="732">
      <c r="A732" t="str">
        <f>IF(TRIM(INDEX(games!$A:$A,ROW()))="","",TRIM(INDEX(games!$A:$A,ROW())))</f>
      </c>
      <c r="B732">
        <f>IF(OR($A732="",INDEX(games!$B:$B,ROW())=""),"",INDEX(games!$B:$B,ROW()))</f>
      </c>
      <c r="C732" t="str">
        <f>IF(OR($A732="",INDEX(games!$C:$C,ROW())=""),"",INDEX(games!$C:$C,ROW()))</f>
      </c>
      <c r="D732">
        <f>IF($A732="","",COUNTIF($W$2:$W$2500,$A732)+COUNTIF($X$2:$X$2500,$A732))</f>
      </c>
      <c r="E732">
        <f>IF($A732="","",IFERROR(MATCH($C732,$R$2:$R$5,0),0))</f>
      </c>
      <c r="F732">
        <f>IF($A732="","",MOD(ROW(),34))</f>
      </c>
      <c r="G732">
        <f>IF($A732="",NA(),IF($C732="Action",$B732,NA()))</f>
      </c>
      <c r="H732">
        <f>IF($A732="",NA(),IF($C732="Action",1+$F732*0.023,NA()))</f>
      </c>
      <c r="I732">
        <f>IF($A732="",NA(),IF($C732="Strategy",$B732,NA()))</f>
      </c>
      <c r="J732">
        <f>IF($A732="",NA(),IF($C732="Strategy",2+$F732*0.023,NA()))</f>
      </c>
      <c r="K732">
        <f>IF($A732="",NA(),IF($C732="Deckbuilder",$B732,NA()))</f>
      </c>
      <c r="L732">
        <f>IF($A732="",NA(),IF($C732="Deckbuilder",3+$F732*0.023,NA()))</f>
      </c>
      <c r="M732">
        <f>IF($A732="",NA(),IF($C732="Traditional",$B732,NA()))</f>
      </c>
      <c r="N732">
        <f>IF($A732="",NA(),IF($C732="Traditional",4+$F732*0.023,NA()))</f>
      </c>
      <c r="O732">
        <f>IF($A732="","",$D732+ROW()/1000000)</f>
      </c>
      <c r="P732" t="str">
        <f>IF(OR($A732="",INDEX(games!$H:$H,ROW())=""),"",INDEX(games!$H:$H,ROW()))</f>
      </c>
      <c r="Q732">
        <f>IF(OR($A732="",$P732&lt;&gt;"Yes"),"",$D732+ROW()/1000000)</f>
      </c>
      <c r="T732">
        <f>IF($Y732="","",INDEX($B$2:$B$1500,$Y732))</f>
      </c>
      <c r="U732">
        <f>IF($Z732="","",INDEX($B$2:$B$1500,$Z732))</f>
      </c>
      <c r="V732">
        <f>IF(OR($T732="",$U732=""),"",$U732-$T732)</f>
      </c>
      <c r="W732" t="str">
        <f>IF(TRIM(INDEX(connections!$A:$A,ROW()))="","",TRIM(INDEX(connections!$A:$A,ROW())))</f>
      </c>
      <c r="X732" t="str">
        <f>IF($W732="","",TRIM(INDEX(connections!$B:$B,ROW())))</f>
      </c>
      <c r="Y732">
        <f>IF($W732="","",IFERROR(MATCH($W732,$A$2:$A$1500,0),""))</f>
      </c>
      <c r="Z732">
        <f>IF($X732="","",IFERROR(MATCH($X732,$A$2:$A$1500,0),""))</f>
      </c>
      <c r="AA732" t="str">
        <f>IF($Y732="","",INDEX($P$2:$P$1500,$Y732))</f>
      </c>
      <c r="AB732" t="str">
        <f>IF($Z732="","",INDEX($P$2:$P$1500,$Z732))</f>
      </c>
      <c r="AC732">
        <f>IF(AND($AA732="Yes",$AB732="Yes"),1,"")</f>
      </c>
      <c r="AD732">
        <f>IF(OR($Y732="",$Z732=""),"",IF(INDEX($C$2:$C$1500,$Y732)=INDEX($C$2:$C$1500,$Z732),0,1))</f>
      </c>
      <c r="AE732">
        <f>IF($AC732&lt;&gt;1,"",IF(AND(INDEX($AG$2:$AG$1500,$Y732)=1,INDEX($AG$2:$AG$1500,$Z732)=1),1,""))</f>
      </c>
      <c r="AG732">
        <f>IF($A732="","",COUNTIFS($W$2:$W$2500,$A732,$AB$2:$AB$2500,"Yes")+COUNTIFS($X$2:$X$2500,$A732,$AA$2:$AA$2500,"Yes"))</f>
      </c>
      <c r="AH732" t="str">
        <f>IF(OR($P732&lt;&gt;"Yes",N($AG732)=0),"",IF(AND($AG732=1,COUNTIFS($W$2:$W$2500,$A732,$AE$2:$AE$2500,1)+COUNTIFS($X$2:$X$2500,$A732,$AE$2:$AE$2500,1)&gt;0),"","Yes"))</f>
      </c>
      <c r="AI732">
        <f>IF($AH732="Yes",$AG732,"")</f>
      </c>
      <c r="AJ732">
        <f>IF($AI732="","",$AI732+ROW()/1000000)</f>
      </c>
      <c r="AK732">
        <f>IF(OR($A732="",$P732="Yes",N($AG732)=0),"",$AG732+ROW()/1000000)</f>
      </c>
      <c r="AL732" t="str">
        <f>IF($A732="","",INDEX(games!$J:$J,ROW())&amp;"")</f>
      </c>
    </row>
    <row r="733">
      <c r="A733" t="str">
        <f>IF(TRIM(INDEX(games!$A:$A,ROW()))="","",TRIM(INDEX(games!$A:$A,ROW())))</f>
      </c>
      <c r="B733">
        <f>IF(OR($A733="",INDEX(games!$B:$B,ROW())=""),"",INDEX(games!$B:$B,ROW()))</f>
      </c>
      <c r="C733" t="str">
        <f>IF(OR($A733="",INDEX(games!$C:$C,ROW())=""),"",INDEX(games!$C:$C,ROW()))</f>
      </c>
      <c r="D733">
        <f>IF($A733="","",COUNTIF($W$2:$W$2500,$A733)+COUNTIF($X$2:$X$2500,$A733))</f>
      </c>
      <c r="E733">
        <f>IF($A733="","",IFERROR(MATCH($C733,$R$2:$R$5,0),0))</f>
      </c>
      <c r="F733">
        <f>IF($A733="","",MOD(ROW(),34))</f>
      </c>
      <c r="G733">
        <f>IF($A733="",NA(),IF($C733="Action",$B733,NA()))</f>
      </c>
      <c r="H733">
        <f>IF($A733="",NA(),IF($C733="Action",1+$F733*0.023,NA()))</f>
      </c>
      <c r="I733">
        <f>IF($A733="",NA(),IF($C733="Strategy",$B733,NA()))</f>
      </c>
      <c r="J733">
        <f>IF($A733="",NA(),IF($C733="Strategy",2+$F733*0.023,NA()))</f>
      </c>
      <c r="K733">
        <f>IF($A733="",NA(),IF($C733="Deckbuilder",$B733,NA()))</f>
      </c>
      <c r="L733">
        <f>IF($A733="",NA(),IF($C733="Deckbuilder",3+$F733*0.023,NA()))</f>
      </c>
      <c r="M733">
        <f>IF($A733="",NA(),IF($C733="Traditional",$B733,NA()))</f>
      </c>
      <c r="N733">
        <f>IF($A733="",NA(),IF($C733="Traditional",4+$F733*0.023,NA()))</f>
      </c>
      <c r="O733">
        <f>IF($A733="","",$D733+ROW()/1000000)</f>
      </c>
      <c r="P733" t="str">
        <f>IF(OR($A733="",INDEX(games!$H:$H,ROW())=""),"",INDEX(games!$H:$H,ROW()))</f>
      </c>
      <c r="Q733">
        <f>IF(OR($A733="",$P733&lt;&gt;"Yes"),"",$D733+ROW()/1000000)</f>
      </c>
      <c r="T733">
        <f>IF($Y733="","",INDEX($B$2:$B$1500,$Y733))</f>
      </c>
      <c r="U733">
        <f>IF($Z733="","",INDEX($B$2:$B$1500,$Z733))</f>
      </c>
      <c r="V733">
        <f>IF(OR($T733="",$U733=""),"",$U733-$T733)</f>
      </c>
      <c r="W733" t="str">
        <f>IF(TRIM(INDEX(connections!$A:$A,ROW()))="","",TRIM(INDEX(connections!$A:$A,ROW())))</f>
      </c>
      <c r="X733" t="str">
        <f>IF($W733="","",TRIM(INDEX(connections!$B:$B,ROW())))</f>
      </c>
      <c r="Y733">
        <f>IF($W733="","",IFERROR(MATCH($W733,$A$2:$A$1500,0),""))</f>
      </c>
      <c r="Z733">
        <f>IF($X733="","",IFERROR(MATCH($X733,$A$2:$A$1500,0),""))</f>
      </c>
      <c r="AA733" t="str">
        <f>IF($Y733="","",INDEX($P$2:$P$1500,$Y733))</f>
      </c>
      <c r="AB733" t="str">
        <f>IF($Z733="","",INDEX($P$2:$P$1500,$Z733))</f>
      </c>
      <c r="AC733">
        <f>IF(AND($AA733="Yes",$AB733="Yes"),1,"")</f>
      </c>
      <c r="AD733">
        <f>IF(OR($Y733="",$Z733=""),"",IF(INDEX($C$2:$C$1500,$Y733)=INDEX($C$2:$C$1500,$Z733),0,1))</f>
      </c>
      <c r="AE733">
        <f>IF($AC733&lt;&gt;1,"",IF(AND(INDEX($AG$2:$AG$1500,$Y733)=1,INDEX($AG$2:$AG$1500,$Z733)=1),1,""))</f>
      </c>
      <c r="AG733">
        <f>IF($A733="","",COUNTIFS($W$2:$W$2500,$A733,$AB$2:$AB$2500,"Yes")+COUNTIFS($X$2:$X$2500,$A733,$AA$2:$AA$2500,"Yes"))</f>
      </c>
      <c r="AH733" t="str">
        <f>IF(OR($P733&lt;&gt;"Yes",N($AG733)=0),"",IF(AND($AG733=1,COUNTIFS($W$2:$W$2500,$A733,$AE$2:$AE$2500,1)+COUNTIFS($X$2:$X$2500,$A733,$AE$2:$AE$2500,1)&gt;0),"","Yes"))</f>
      </c>
      <c r="AI733">
        <f>IF($AH733="Yes",$AG733,"")</f>
      </c>
      <c r="AJ733">
        <f>IF($AI733="","",$AI733+ROW()/1000000)</f>
      </c>
      <c r="AK733">
        <f>IF(OR($A733="",$P733="Yes",N($AG733)=0),"",$AG733+ROW()/1000000)</f>
      </c>
      <c r="AL733" t="str">
        <f>IF($A733="","",INDEX(games!$J:$J,ROW())&amp;"")</f>
      </c>
    </row>
    <row r="734">
      <c r="A734" t="str">
        <f>IF(TRIM(INDEX(games!$A:$A,ROW()))="","",TRIM(INDEX(games!$A:$A,ROW())))</f>
      </c>
      <c r="B734">
        <f>IF(OR($A734="",INDEX(games!$B:$B,ROW())=""),"",INDEX(games!$B:$B,ROW()))</f>
      </c>
      <c r="C734" t="str">
        <f>IF(OR($A734="",INDEX(games!$C:$C,ROW())=""),"",INDEX(games!$C:$C,ROW()))</f>
      </c>
      <c r="D734">
        <f>IF($A734="","",COUNTIF($W$2:$W$2500,$A734)+COUNTIF($X$2:$X$2500,$A734))</f>
      </c>
      <c r="E734">
        <f>IF($A734="","",IFERROR(MATCH($C734,$R$2:$R$5,0),0))</f>
      </c>
      <c r="F734">
        <f>IF($A734="","",MOD(ROW(),34))</f>
      </c>
      <c r="G734">
        <f>IF($A734="",NA(),IF($C734="Action",$B734,NA()))</f>
      </c>
      <c r="H734">
        <f>IF($A734="",NA(),IF($C734="Action",1+$F734*0.023,NA()))</f>
      </c>
      <c r="I734">
        <f>IF($A734="",NA(),IF($C734="Strategy",$B734,NA()))</f>
      </c>
      <c r="J734">
        <f>IF($A734="",NA(),IF($C734="Strategy",2+$F734*0.023,NA()))</f>
      </c>
      <c r="K734">
        <f>IF($A734="",NA(),IF($C734="Deckbuilder",$B734,NA()))</f>
      </c>
      <c r="L734">
        <f>IF($A734="",NA(),IF($C734="Deckbuilder",3+$F734*0.023,NA()))</f>
      </c>
      <c r="M734">
        <f>IF($A734="",NA(),IF($C734="Traditional",$B734,NA()))</f>
      </c>
      <c r="N734">
        <f>IF($A734="",NA(),IF($C734="Traditional",4+$F734*0.023,NA()))</f>
      </c>
      <c r="O734">
        <f>IF($A734="","",$D734+ROW()/1000000)</f>
      </c>
      <c r="P734" t="str">
        <f>IF(OR($A734="",INDEX(games!$H:$H,ROW())=""),"",INDEX(games!$H:$H,ROW()))</f>
      </c>
      <c r="Q734">
        <f>IF(OR($A734="",$P734&lt;&gt;"Yes"),"",$D734+ROW()/1000000)</f>
      </c>
      <c r="T734">
        <f>IF($Y734="","",INDEX($B$2:$B$1500,$Y734))</f>
      </c>
      <c r="U734">
        <f>IF($Z734="","",INDEX($B$2:$B$1500,$Z734))</f>
      </c>
      <c r="V734">
        <f>IF(OR($T734="",$U734=""),"",$U734-$T734)</f>
      </c>
      <c r="W734" t="str">
        <f>IF(TRIM(INDEX(connections!$A:$A,ROW()))="","",TRIM(INDEX(connections!$A:$A,ROW())))</f>
      </c>
      <c r="X734" t="str">
        <f>IF($W734="","",TRIM(INDEX(connections!$B:$B,ROW())))</f>
      </c>
      <c r="Y734">
        <f>IF($W734="","",IFERROR(MATCH($W734,$A$2:$A$1500,0),""))</f>
      </c>
      <c r="Z734">
        <f>IF($X734="","",IFERROR(MATCH($X734,$A$2:$A$1500,0),""))</f>
      </c>
      <c r="AA734" t="str">
        <f>IF($Y734="","",INDEX($P$2:$P$1500,$Y734))</f>
      </c>
      <c r="AB734" t="str">
        <f>IF($Z734="","",INDEX($P$2:$P$1500,$Z734))</f>
      </c>
      <c r="AC734">
        <f>IF(AND($AA734="Yes",$AB734="Yes"),1,"")</f>
      </c>
      <c r="AD734">
        <f>IF(OR($Y734="",$Z734=""),"",IF(INDEX($C$2:$C$1500,$Y734)=INDEX($C$2:$C$1500,$Z734),0,1))</f>
      </c>
      <c r="AE734">
        <f>IF($AC734&lt;&gt;1,"",IF(AND(INDEX($AG$2:$AG$1500,$Y734)=1,INDEX($AG$2:$AG$1500,$Z734)=1),1,""))</f>
      </c>
      <c r="AG734">
        <f>IF($A734="","",COUNTIFS($W$2:$W$2500,$A734,$AB$2:$AB$2500,"Yes")+COUNTIFS($X$2:$X$2500,$A734,$AA$2:$AA$2500,"Yes"))</f>
      </c>
      <c r="AH734" t="str">
        <f>IF(OR($P734&lt;&gt;"Yes",N($AG734)=0),"",IF(AND($AG734=1,COUNTIFS($W$2:$W$2500,$A734,$AE$2:$AE$2500,1)+COUNTIFS($X$2:$X$2500,$A734,$AE$2:$AE$2500,1)&gt;0),"","Yes"))</f>
      </c>
      <c r="AI734">
        <f>IF($AH734="Yes",$AG734,"")</f>
      </c>
      <c r="AJ734">
        <f>IF($AI734="","",$AI734+ROW()/1000000)</f>
      </c>
      <c r="AK734">
        <f>IF(OR($A734="",$P734="Yes",N($AG734)=0),"",$AG734+ROW()/1000000)</f>
      </c>
      <c r="AL734" t="str">
        <f>IF($A734="","",INDEX(games!$J:$J,ROW())&amp;"")</f>
      </c>
    </row>
    <row r="735">
      <c r="A735" t="str">
        <f>IF(TRIM(INDEX(games!$A:$A,ROW()))="","",TRIM(INDEX(games!$A:$A,ROW())))</f>
      </c>
      <c r="B735">
        <f>IF(OR($A735="",INDEX(games!$B:$B,ROW())=""),"",INDEX(games!$B:$B,ROW()))</f>
      </c>
      <c r="C735" t="str">
        <f>IF(OR($A735="",INDEX(games!$C:$C,ROW())=""),"",INDEX(games!$C:$C,ROW()))</f>
      </c>
      <c r="D735">
        <f>IF($A735="","",COUNTIF($W$2:$W$2500,$A735)+COUNTIF($X$2:$X$2500,$A735))</f>
      </c>
      <c r="E735">
        <f>IF($A735="","",IFERROR(MATCH($C735,$R$2:$R$5,0),0))</f>
      </c>
      <c r="F735">
        <f>IF($A735="","",MOD(ROW(),34))</f>
      </c>
      <c r="G735">
        <f>IF($A735="",NA(),IF($C735="Action",$B735,NA()))</f>
      </c>
      <c r="H735">
        <f>IF($A735="",NA(),IF($C735="Action",1+$F735*0.023,NA()))</f>
      </c>
      <c r="I735">
        <f>IF($A735="",NA(),IF($C735="Strategy",$B735,NA()))</f>
      </c>
      <c r="J735">
        <f>IF($A735="",NA(),IF($C735="Strategy",2+$F735*0.023,NA()))</f>
      </c>
      <c r="K735">
        <f>IF($A735="",NA(),IF($C735="Deckbuilder",$B735,NA()))</f>
      </c>
      <c r="L735">
        <f>IF($A735="",NA(),IF($C735="Deckbuilder",3+$F735*0.023,NA()))</f>
      </c>
      <c r="M735">
        <f>IF($A735="",NA(),IF($C735="Traditional",$B735,NA()))</f>
      </c>
      <c r="N735">
        <f>IF($A735="",NA(),IF($C735="Traditional",4+$F735*0.023,NA()))</f>
      </c>
      <c r="O735">
        <f>IF($A735="","",$D735+ROW()/1000000)</f>
      </c>
      <c r="P735" t="str">
        <f>IF(OR($A735="",INDEX(games!$H:$H,ROW())=""),"",INDEX(games!$H:$H,ROW()))</f>
      </c>
      <c r="Q735">
        <f>IF(OR($A735="",$P735&lt;&gt;"Yes"),"",$D735+ROW()/1000000)</f>
      </c>
      <c r="T735">
        <f>IF($Y735="","",INDEX($B$2:$B$1500,$Y735))</f>
      </c>
      <c r="U735">
        <f>IF($Z735="","",INDEX($B$2:$B$1500,$Z735))</f>
      </c>
      <c r="V735">
        <f>IF(OR($T735="",$U735=""),"",$U735-$T735)</f>
      </c>
      <c r="W735" t="str">
        <f>IF(TRIM(INDEX(connections!$A:$A,ROW()))="","",TRIM(INDEX(connections!$A:$A,ROW())))</f>
      </c>
      <c r="X735" t="str">
        <f>IF($W735="","",TRIM(INDEX(connections!$B:$B,ROW())))</f>
      </c>
      <c r="Y735">
        <f>IF($W735="","",IFERROR(MATCH($W735,$A$2:$A$1500,0),""))</f>
      </c>
      <c r="Z735">
        <f>IF($X735="","",IFERROR(MATCH($X735,$A$2:$A$1500,0),""))</f>
      </c>
      <c r="AA735" t="str">
        <f>IF($Y735="","",INDEX($P$2:$P$1500,$Y735))</f>
      </c>
      <c r="AB735" t="str">
        <f>IF($Z735="","",INDEX($P$2:$P$1500,$Z735))</f>
      </c>
      <c r="AC735">
        <f>IF(AND($AA735="Yes",$AB735="Yes"),1,"")</f>
      </c>
      <c r="AD735">
        <f>IF(OR($Y735="",$Z735=""),"",IF(INDEX($C$2:$C$1500,$Y735)=INDEX($C$2:$C$1500,$Z735),0,1))</f>
      </c>
      <c r="AE735">
        <f>IF($AC735&lt;&gt;1,"",IF(AND(INDEX($AG$2:$AG$1500,$Y735)=1,INDEX($AG$2:$AG$1500,$Z735)=1),1,""))</f>
      </c>
      <c r="AG735">
        <f>IF($A735="","",COUNTIFS($W$2:$W$2500,$A735,$AB$2:$AB$2500,"Yes")+COUNTIFS($X$2:$X$2500,$A735,$AA$2:$AA$2500,"Yes"))</f>
      </c>
      <c r="AH735" t="str">
        <f>IF(OR($P735&lt;&gt;"Yes",N($AG735)=0),"",IF(AND($AG735=1,COUNTIFS($W$2:$W$2500,$A735,$AE$2:$AE$2500,1)+COUNTIFS($X$2:$X$2500,$A735,$AE$2:$AE$2500,1)&gt;0),"","Yes"))</f>
      </c>
      <c r="AI735">
        <f>IF($AH735="Yes",$AG735,"")</f>
      </c>
      <c r="AJ735">
        <f>IF($AI735="","",$AI735+ROW()/1000000)</f>
      </c>
      <c r="AK735">
        <f>IF(OR($A735="",$P735="Yes",N($AG735)=0),"",$AG735+ROW()/1000000)</f>
      </c>
      <c r="AL735" t="str">
        <f>IF($A735="","",INDEX(games!$J:$J,ROW())&amp;"")</f>
      </c>
    </row>
    <row r="736">
      <c r="A736" t="str">
        <f>IF(TRIM(INDEX(games!$A:$A,ROW()))="","",TRIM(INDEX(games!$A:$A,ROW())))</f>
      </c>
      <c r="B736">
        <f>IF(OR($A736="",INDEX(games!$B:$B,ROW())=""),"",INDEX(games!$B:$B,ROW()))</f>
      </c>
      <c r="C736" t="str">
        <f>IF(OR($A736="",INDEX(games!$C:$C,ROW())=""),"",INDEX(games!$C:$C,ROW()))</f>
      </c>
      <c r="D736">
        <f>IF($A736="","",COUNTIF($W$2:$W$2500,$A736)+COUNTIF($X$2:$X$2500,$A736))</f>
      </c>
      <c r="E736">
        <f>IF($A736="","",IFERROR(MATCH($C736,$R$2:$R$5,0),0))</f>
      </c>
      <c r="F736">
        <f>IF($A736="","",MOD(ROW(),34))</f>
      </c>
      <c r="G736">
        <f>IF($A736="",NA(),IF($C736="Action",$B736,NA()))</f>
      </c>
      <c r="H736">
        <f>IF($A736="",NA(),IF($C736="Action",1+$F736*0.023,NA()))</f>
      </c>
      <c r="I736">
        <f>IF($A736="",NA(),IF($C736="Strategy",$B736,NA()))</f>
      </c>
      <c r="J736">
        <f>IF($A736="",NA(),IF($C736="Strategy",2+$F736*0.023,NA()))</f>
      </c>
      <c r="K736">
        <f>IF($A736="",NA(),IF($C736="Deckbuilder",$B736,NA()))</f>
      </c>
      <c r="L736">
        <f>IF($A736="",NA(),IF($C736="Deckbuilder",3+$F736*0.023,NA()))</f>
      </c>
      <c r="M736">
        <f>IF($A736="",NA(),IF($C736="Traditional",$B736,NA()))</f>
      </c>
      <c r="N736">
        <f>IF($A736="",NA(),IF($C736="Traditional",4+$F736*0.023,NA()))</f>
      </c>
      <c r="O736">
        <f>IF($A736="","",$D736+ROW()/1000000)</f>
      </c>
      <c r="P736" t="str">
        <f>IF(OR($A736="",INDEX(games!$H:$H,ROW())=""),"",INDEX(games!$H:$H,ROW()))</f>
      </c>
      <c r="Q736">
        <f>IF(OR($A736="",$P736&lt;&gt;"Yes"),"",$D736+ROW()/1000000)</f>
      </c>
      <c r="T736">
        <f>IF($Y736="","",INDEX($B$2:$B$1500,$Y736))</f>
      </c>
      <c r="U736">
        <f>IF($Z736="","",INDEX($B$2:$B$1500,$Z736))</f>
      </c>
      <c r="V736">
        <f>IF(OR($T736="",$U736=""),"",$U736-$T736)</f>
      </c>
      <c r="W736" t="str">
        <f>IF(TRIM(INDEX(connections!$A:$A,ROW()))="","",TRIM(INDEX(connections!$A:$A,ROW())))</f>
      </c>
      <c r="X736" t="str">
        <f>IF($W736="","",TRIM(INDEX(connections!$B:$B,ROW())))</f>
      </c>
      <c r="Y736">
        <f>IF($W736="","",IFERROR(MATCH($W736,$A$2:$A$1500,0),""))</f>
      </c>
      <c r="Z736">
        <f>IF($X736="","",IFERROR(MATCH($X736,$A$2:$A$1500,0),""))</f>
      </c>
      <c r="AA736" t="str">
        <f>IF($Y736="","",INDEX($P$2:$P$1500,$Y736))</f>
      </c>
      <c r="AB736" t="str">
        <f>IF($Z736="","",INDEX($P$2:$P$1500,$Z736))</f>
      </c>
      <c r="AC736">
        <f>IF(AND($AA736="Yes",$AB736="Yes"),1,"")</f>
      </c>
      <c r="AD736">
        <f>IF(OR($Y736="",$Z736=""),"",IF(INDEX($C$2:$C$1500,$Y736)=INDEX($C$2:$C$1500,$Z736),0,1))</f>
      </c>
      <c r="AE736">
        <f>IF($AC736&lt;&gt;1,"",IF(AND(INDEX($AG$2:$AG$1500,$Y736)=1,INDEX($AG$2:$AG$1500,$Z736)=1),1,""))</f>
      </c>
      <c r="AG736">
        <f>IF($A736="","",COUNTIFS($W$2:$W$2500,$A736,$AB$2:$AB$2500,"Yes")+COUNTIFS($X$2:$X$2500,$A736,$AA$2:$AA$2500,"Yes"))</f>
      </c>
      <c r="AH736" t="str">
        <f>IF(OR($P736&lt;&gt;"Yes",N($AG736)=0),"",IF(AND($AG736=1,COUNTIFS($W$2:$W$2500,$A736,$AE$2:$AE$2500,1)+COUNTIFS($X$2:$X$2500,$A736,$AE$2:$AE$2500,1)&gt;0),"","Yes"))</f>
      </c>
      <c r="AI736">
        <f>IF($AH736="Yes",$AG736,"")</f>
      </c>
      <c r="AJ736">
        <f>IF($AI736="","",$AI736+ROW()/1000000)</f>
      </c>
      <c r="AK736">
        <f>IF(OR($A736="",$P736="Yes",N($AG736)=0),"",$AG736+ROW()/1000000)</f>
      </c>
      <c r="AL736" t="str">
        <f>IF($A736="","",INDEX(games!$J:$J,ROW())&amp;"")</f>
      </c>
    </row>
    <row r="737">
      <c r="A737" t="str">
        <f>IF(TRIM(INDEX(games!$A:$A,ROW()))="","",TRIM(INDEX(games!$A:$A,ROW())))</f>
      </c>
      <c r="B737">
        <f>IF(OR($A737="",INDEX(games!$B:$B,ROW())=""),"",INDEX(games!$B:$B,ROW()))</f>
      </c>
      <c r="C737" t="str">
        <f>IF(OR($A737="",INDEX(games!$C:$C,ROW())=""),"",INDEX(games!$C:$C,ROW()))</f>
      </c>
      <c r="D737">
        <f>IF($A737="","",COUNTIF($W$2:$W$2500,$A737)+COUNTIF($X$2:$X$2500,$A737))</f>
      </c>
      <c r="E737">
        <f>IF($A737="","",IFERROR(MATCH($C737,$R$2:$R$5,0),0))</f>
      </c>
      <c r="F737">
        <f>IF($A737="","",MOD(ROW(),34))</f>
      </c>
      <c r="G737">
        <f>IF($A737="",NA(),IF($C737="Action",$B737,NA()))</f>
      </c>
      <c r="H737">
        <f>IF($A737="",NA(),IF($C737="Action",1+$F737*0.023,NA()))</f>
      </c>
      <c r="I737">
        <f>IF($A737="",NA(),IF($C737="Strategy",$B737,NA()))</f>
      </c>
      <c r="J737">
        <f>IF($A737="",NA(),IF($C737="Strategy",2+$F737*0.023,NA()))</f>
      </c>
      <c r="K737">
        <f>IF($A737="",NA(),IF($C737="Deckbuilder",$B737,NA()))</f>
      </c>
      <c r="L737">
        <f>IF($A737="",NA(),IF($C737="Deckbuilder",3+$F737*0.023,NA()))</f>
      </c>
      <c r="M737">
        <f>IF($A737="",NA(),IF($C737="Traditional",$B737,NA()))</f>
      </c>
      <c r="N737">
        <f>IF($A737="",NA(),IF($C737="Traditional",4+$F737*0.023,NA()))</f>
      </c>
      <c r="O737">
        <f>IF($A737="","",$D737+ROW()/1000000)</f>
      </c>
      <c r="P737" t="str">
        <f>IF(OR($A737="",INDEX(games!$H:$H,ROW())=""),"",INDEX(games!$H:$H,ROW()))</f>
      </c>
      <c r="Q737">
        <f>IF(OR($A737="",$P737&lt;&gt;"Yes"),"",$D737+ROW()/1000000)</f>
      </c>
      <c r="T737">
        <f>IF($Y737="","",INDEX($B$2:$B$1500,$Y737))</f>
      </c>
      <c r="U737">
        <f>IF($Z737="","",INDEX($B$2:$B$1500,$Z737))</f>
      </c>
      <c r="V737">
        <f>IF(OR($T737="",$U737=""),"",$U737-$T737)</f>
      </c>
      <c r="W737" t="str">
        <f>IF(TRIM(INDEX(connections!$A:$A,ROW()))="","",TRIM(INDEX(connections!$A:$A,ROW())))</f>
      </c>
      <c r="X737" t="str">
        <f>IF($W737="","",TRIM(INDEX(connections!$B:$B,ROW())))</f>
      </c>
      <c r="Y737">
        <f>IF($W737="","",IFERROR(MATCH($W737,$A$2:$A$1500,0),""))</f>
      </c>
      <c r="Z737">
        <f>IF($X737="","",IFERROR(MATCH($X737,$A$2:$A$1500,0),""))</f>
      </c>
      <c r="AA737" t="str">
        <f>IF($Y737="","",INDEX($P$2:$P$1500,$Y737))</f>
      </c>
      <c r="AB737" t="str">
        <f>IF($Z737="","",INDEX($P$2:$P$1500,$Z737))</f>
      </c>
      <c r="AC737">
        <f>IF(AND($AA737="Yes",$AB737="Yes"),1,"")</f>
      </c>
      <c r="AD737">
        <f>IF(OR($Y737="",$Z737=""),"",IF(INDEX($C$2:$C$1500,$Y737)=INDEX($C$2:$C$1500,$Z737),0,1))</f>
      </c>
      <c r="AE737">
        <f>IF($AC737&lt;&gt;1,"",IF(AND(INDEX($AG$2:$AG$1500,$Y737)=1,INDEX($AG$2:$AG$1500,$Z737)=1),1,""))</f>
      </c>
      <c r="AG737">
        <f>IF($A737="","",COUNTIFS($W$2:$W$2500,$A737,$AB$2:$AB$2500,"Yes")+COUNTIFS($X$2:$X$2500,$A737,$AA$2:$AA$2500,"Yes"))</f>
      </c>
      <c r="AH737" t="str">
        <f>IF(OR($P737&lt;&gt;"Yes",N($AG737)=0),"",IF(AND($AG737=1,COUNTIFS($W$2:$W$2500,$A737,$AE$2:$AE$2500,1)+COUNTIFS($X$2:$X$2500,$A737,$AE$2:$AE$2500,1)&gt;0),"","Yes"))</f>
      </c>
      <c r="AI737">
        <f>IF($AH737="Yes",$AG737,"")</f>
      </c>
      <c r="AJ737">
        <f>IF($AI737="","",$AI737+ROW()/1000000)</f>
      </c>
      <c r="AK737">
        <f>IF(OR($A737="",$P737="Yes",N($AG737)=0),"",$AG737+ROW()/1000000)</f>
      </c>
      <c r="AL737" t="str">
        <f>IF($A737="","",INDEX(games!$J:$J,ROW())&amp;"")</f>
      </c>
    </row>
    <row r="738">
      <c r="A738" t="str">
        <f>IF(TRIM(INDEX(games!$A:$A,ROW()))="","",TRIM(INDEX(games!$A:$A,ROW())))</f>
      </c>
      <c r="B738">
        <f>IF(OR($A738="",INDEX(games!$B:$B,ROW())=""),"",INDEX(games!$B:$B,ROW()))</f>
      </c>
      <c r="C738" t="str">
        <f>IF(OR($A738="",INDEX(games!$C:$C,ROW())=""),"",INDEX(games!$C:$C,ROW()))</f>
      </c>
      <c r="D738">
        <f>IF($A738="","",COUNTIF($W$2:$W$2500,$A738)+COUNTIF($X$2:$X$2500,$A738))</f>
      </c>
      <c r="E738">
        <f>IF($A738="","",IFERROR(MATCH($C738,$R$2:$R$5,0),0))</f>
      </c>
      <c r="F738">
        <f>IF($A738="","",MOD(ROW(),34))</f>
      </c>
      <c r="G738">
        <f>IF($A738="",NA(),IF($C738="Action",$B738,NA()))</f>
      </c>
      <c r="H738">
        <f>IF($A738="",NA(),IF($C738="Action",1+$F738*0.023,NA()))</f>
      </c>
      <c r="I738">
        <f>IF($A738="",NA(),IF($C738="Strategy",$B738,NA()))</f>
      </c>
      <c r="J738">
        <f>IF($A738="",NA(),IF($C738="Strategy",2+$F738*0.023,NA()))</f>
      </c>
      <c r="K738">
        <f>IF($A738="",NA(),IF($C738="Deckbuilder",$B738,NA()))</f>
      </c>
      <c r="L738">
        <f>IF($A738="",NA(),IF($C738="Deckbuilder",3+$F738*0.023,NA()))</f>
      </c>
      <c r="M738">
        <f>IF($A738="",NA(),IF($C738="Traditional",$B738,NA()))</f>
      </c>
      <c r="N738">
        <f>IF($A738="",NA(),IF($C738="Traditional",4+$F738*0.023,NA()))</f>
      </c>
      <c r="O738">
        <f>IF($A738="","",$D738+ROW()/1000000)</f>
      </c>
      <c r="P738" t="str">
        <f>IF(OR($A738="",INDEX(games!$H:$H,ROW())=""),"",INDEX(games!$H:$H,ROW()))</f>
      </c>
      <c r="Q738">
        <f>IF(OR($A738="",$P738&lt;&gt;"Yes"),"",$D738+ROW()/1000000)</f>
      </c>
      <c r="T738">
        <f>IF($Y738="","",INDEX($B$2:$B$1500,$Y738))</f>
      </c>
      <c r="U738">
        <f>IF($Z738="","",INDEX($B$2:$B$1500,$Z738))</f>
      </c>
      <c r="V738">
        <f>IF(OR($T738="",$U738=""),"",$U738-$T738)</f>
      </c>
      <c r="W738" t="str">
        <f>IF(TRIM(INDEX(connections!$A:$A,ROW()))="","",TRIM(INDEX(connections!$A:$A,ROW())))</f>
      </c>
      <c r="X738" t="str">
        <f>IF($W738="","",TRIM(INDEX(connections!$B:$B,ROW())))</f>
      </c>
      <c r="Y738">
        <f>IF($W738="","",IFERROR(MATCH($W738,$A$2:$A$1500,0),""))</f>
      </c>
      <c r="Z738">
        <f>IF($X738="","",IFERROR(MATCH($X738,$A$2:$A$1500,0),""))</f>
      </c>
      <c r="AA738" t="str">
        <f>IF($Y738="","",INDEX($P$2:$P$1500,$Y738))</f>
      </c>
      <c r="AB738" t="str">
        <f>IF($Z738="","",INDEX($P$2:$P$1500,$Z738))</f>
      </c>
      <c r="AC738">
        <f>IF(AND($AA738="Yes",$AB738="Yes"),1,"")</f>
      </c>
      <c r="AD738">
        <f>IF(OR($Y738="",$Z738=""),"",IF(INDEX($C$2:$C$1500,$Y738)=INDEX($C$2:$C$1500,$Z738),0,1))</f>
      </c>
      <c r="AE738">
        <f>IF($AC738&lt;&gt;1,"",IF(AND(INDEX($AG$2:$AG$1500,$Y738)=1,INDEX($AG$2:$AG$1500,$Z738)=1),1,""))</f>
      </c>
      <c r="AG738">
        <f>IF($A738="","",COUNTIFS($W$2:$W$2500,$A738,$AB$2:$AB$2500,"Yes")+COUNTIFS($X$2:$X$2500,$A738,$AA$2:$AA$2500,"Yes"))</f>
      </c>
      <c r="AH738" t="str">
        <f>IF(OR($P738&lt;&gt;"Yes",N($AG738)=0),"",IF(AND($AG738=1,COUNTIFS($W$2:$W$2500,$A738,$AE$2:$AE$2500,1)+COUNTIFS($X$2:$X$2500,$A738,$AE$2:$AE$2500,1)&gt;0),"","Yes"))</f>
      </c>
      <c r="AI738">
        <f>IF($AH738="Yes",$AG738,"")</f>
      </c>
      <c r="AJ738">
        <f>IF($AI738="","",$AI738+ROW()/1000000)</f>
      </c>
      <c r="AK738">
        <f>IF(OR($A738="",$P738="Yes",N($AG738)=0),"",$AG738+ROW()/1000000)</f>
      </c>
      <c r="AL738" t="str">
        <f>IF($A738="","",INDEX(games!$J:$J,ROW())&amp;"")</f>
      </c>
    </row>
    <row r="739">
      <c r="A739" t="str">
        <f>IF(TRIM(INDEX(games!$A:$A,ROW()))="","",TRIM(INDEX(games!$A:$A,ROW())))</f>
      </c>
      <c r="B739">
        <f>IF(OR($A739="",INDEX(games!$B:$B,ROW())=""),"",INDEX(games!$B:$B,ROW()))</f>
      </c>
      <c r="C739" t="str">
        <f>IF(OR($A739="",INDEX(games!$C:$C,ROW())=""),"",INDEX(games!$C:$C,ROW()))</f>
      </c>
      <c r="D739">
        <f>IF($A739="","",COUNTIF($W$2:$W$2500,$A739)+COUNTIF($X$2:$X$2500,$A739))</f>
      </c>
      <c r="E739">
        <f>IF($A739="","",IFERROR(MATCH($C739,$R$2:$R$5,0),0))</f>
      </c>
      <c r="F739">
        <f>IF($A739="","",MOD(ROW(),34))</f>
      </c>
      <c r="G739">
        <f>IF($A739="",NA(),IF($C739="Action",$B739,NA()))</f>
      </c>
      <c r="H739">
        <f>IF($A739="",NA(),IF($C739="Action",1+$F739*0.023,NA()))</f>
      </c>
      <c r="I739">
        <f>IF($A739="",NA(),IF($C739="Strategy",$B739,NA()))</f>
      </c>
      <c r="J739">
        <f>IF($A739="",NA(),IF($C739="Strategy",2+$F739*0.023,NA()))</f>
      </c>
      <c r="K739">
        <f>IF($A739="",NA(),IF($C739="Deckbuilder",$B739,NA()))</f>
      </c>
      <c r="L739">
        <f>IF($A739="",NA(),IF($C739="Deckbuilder",3+$F739*0.023,NA()))</f>
      </c>
      <c r="M739">
        <f>IF($A739="",NA(),IF($C739="Traditional",$B739,NA()))</f>
      </c>
      <c r="N739">
        <f>IF($A739="",NA(),IF($C739="Traditional",4+$F739*0.023,NA()))</f>
      </c>
      <c r="O739">
        <f>IF($A739="","",$D739+ROW()/1000000)</f>
      </c>
      <c r="P739" t="str">
        <f>IF(OR($A739="",INDEX(games!$H:$H,ROW())=""),"",INDEX(games!$H:$H,ROW()))</f>
      </c>
      <c r="Q739">
        <f>IF(OR($A739="",$P739&lt;&gt;"Yes"),"",$D739+ROW()/1000000)</f>
      </c>
      <c r="T739">
        <f>IF($Y739="","",INDEX($B$2:$B$1500,$Y739))</f>
      </c>
      <c r="U739">
        <f>IF($Z739="","",INDEX($B$2:$B$1500,$Z739))</f>
      </c>
      <c r="V739">
        <f>IF(OR($T739="",$U739=""),"",$U739-$T739)</f>
      </c>
      <c r="W739" t="str">
        <f>IF(TRIM(INDEX(connections!$A:$A,ROW()))="","",TRIM(INDEX(connections!$A:$A,ROW())))</f>
      </c>
      <c r="X739" t="str">
        <f>IF($W739="","",TRIM(INDEX(connections!$B:$B,ROW())))</f>
      </c>
      <c r="Y739">
        <f>IF($W739="","",IFERROR(MATCH($W739,$A$2:$A$1500,0),""))</f>
      </c>
      <c r="Z739">
        <f>IF($X739="","",IFERROR(MATCH($X739,$A$2:$A$1500,0),""))</f>
      </c>
      <c r="AA739" t="str">
        <f>IF($Y739="","",INDEX($P$2:$P$1500,$Y739))</f>
      </c>
      <c r="AB739" t="str">
        <f>IF($Z739="","",INDEX($P$2:$P$1500,$Z739))</f>
      </c>
      <c r="AC739">
        <f>IF(AND($AA739="Yes",$AB739="Yes"),1,"")</f>
      </c>
      <c r="AD739">
        <f>IF(OR($Y739="",$Z739=""),"",IF(INDEX($C$2:$C$1500,$Y739)=INDEX($C$2:$C$1500,$Z739),0,1))</f>
      </c>
      <c r="AE739">
        <f>IF($AC739&lt;&gt;1,"",IF(AND(INDEX($AG$2:$AG$1500,$Y739)=1,INDEX($AG$2:$AG$1500,$Z739)=1),1,""))</f>
      </c>
      <c r="AG739">
        <f>IF($A739="","",COUNTIFS($W$2:$W$2500,$A739,$AB$2:$AB$2500,"Yes")+COUNTIFS($X$2:$X$2500,$A739,$AA$2:$AA$2500,"Yes"))</f>
      </c>
      <c r="AH739" t="str">
        <f>IF(OR($P739&lt;&gt;"Yes",N($AG739)=0),"",IF(AND($AG739=1,COUNTIFS($W$2:$W$2500,$A739,$AE$2:$AE$2500,1)+COUNTIFS($X$2:$X$2500,$A739,$AE$2:$AE$2500,1)&gt;0),"","Yes"))</f>
      </c>
      <c r="AI739">
        <f>IF($AH739="Yes",$AG739,"")</f>
      </c>
      <c r="AJ739">
        <f>IF($AI739="","",$AI739+ROW()/1000000)</f>
      </c>
      <c r="AK739">
        <f>IF(OR($A739="",$P739="Yes",N($AG739)=0),"",$AG739+ROW()/1000000)</f>
      </c>
      <c r="AL739" t="str">
        <f>IF($A739="","",INDEX(games!$J:$J,ROW())&amp;"")</f>
      </c>
    </row>
    <row r="740">
      <c r="A740" t="str">
        <f>IF(TRIM(INDEX(games!$A:$A,ROW()))="","",TRIM(INDEX(games!$A:$A,ROW())))</f>
      </c>
      <c r="B740">
        <f>IF(OR($A740="",INDEX(games!$B:$B,ROW())=""),"",INDEX(games!$B:$B,ROW()))</f>
      </c>
      <c r="C740" t="str">
        <f>IF(OR($A740="",INDEX(games!$C:$C,ROW())=""),"",INDEX(games!$C:$C,ROW()))</f>
      </c>
      <c r="D740">
        <f>IF($A740="","",COUNTIF($W$2:$W$2500,$A740)+COUNTIF($X$2:$X$2500,$A740))</f>
      </c>
      <c r="E740">
        <f>IF($A740="","",IFERROR(MATCH($C740,$R$2:$R$5,0),0))</f>
      </c>
      <c r="F740">
        <f>IF($A740="","",MOD(ROW(),34))</f>
      </c>
      <c r="G740">
        <f>IF($A740="",NA(),IF($C740="Action",$B740,NA()))</f>
      </c>
      <c r="H740">
        <f>IF($A740="",NA(),IF($C740="Action",1+$F740*0.023,NA()))</f>
      </c>
      <c r="I740">
        <f>IF($A740="",NA(),IF($C740="Strategy",$B740,NA()))</f>
      </c>
      <c r="J740">
        <f>IF($A740="",NA(),IF($C740="Strategy",2+$F740*0.023,NA()))</f>
      </c>
      <c r="K740">
        <f>IF($A740="",NA(),IF($C740="Deckbuilder",$B740,NA()))</f>
      </c>
      <c r="L740">
        <f>IF($A740="",NA(),IF($C740="Deckbuilder",3+$F740*0.023,NA()))</f>
      </c>
      <c r="M740">
        <f>IF($A740="",NA(),IF($C740="Traditional",$B740,NA()))</f>
      </c>
      <c r="N740">
        <f>IF($A740="",NA(),IF($C740="Traditional",4+$F740*0.023,NA()))</f>
      </c>
      <c r="O740">
        <f>IF($A740="","",$D740+ROW()/1000000)</f>
      </c>
      <c r="P740" t="str">
        <f>IF(OR($A740="",INDEX(games!$H:$H,ROW())=""),"",INDEX(games!$H:$H,ROW()))</f>
      </c>
      <c r="Q740">
        <f>IF(OR($A740="",$P740&lt;&gt;"Yes"),"",$D740+ROW()/1000000)</f>
      </c>
      <c r="T740">
        <f>IF($Y740="","",INDEX($B$2:$B$1500,$Y740))</f>
      </c>
      <c r="U740">
        <f>IF($Z740="","",INDEX($B$2:$B$1500,$Z740))</f>
      </c>
      <c r="V740">
        <f>IF(OR($T740="",$U740=""),"",$U740-$T740)</f>
      </c>
      <c r="W740" t="str">
        <f>IF(TRIM(INDEX(connections!$A:$A,ROW()))="","",TRIM(INDEX(connections!$A:$A,ROW())))</f>
      </c>
      <c r="X740" t="str">
        <f>IF($W740="","",TRIM(INDEX(connections!$B:$B,ROW())))</f>
      </c>
      <c r="Y740">
        <f>IF($W740="","",IFERROR(MATCH($W740,$A$2:$A$1500,0),""))</f>
      </c>
      <c r="Z740">
        <f>IF($X740="","",IFERROR(MATCH($X740,$A$2:$A$1500,0),""))</f>
      </c>
      <c r="AA740" t="str">
        <f>IF($Y740="","",INDEX($P$2:$P$1500,$Y740))</f>
      </c>
      <c r="AB740" t="str">
        <f>IF($Z740="","",INDEX($P$2:$P$1500,$Z740))</f>
      </c>
      <c r="AC740">
        <f>IF(AND($AA740="Yes",$AB740="Yes"),1,"")</f>
      </c>
      <c r="AD740">
        <f>IF(OR($Y740="",$Z740=""),"",IF(INDEX($C$2:$C$1500,$Y740)=INDEX($C$2:$C$1500,$Z740),0,1))</f>
      </c>
      <c r="AE740">
        <f>IF($AC740&lt;&gt;1,"",IF(AND(INDEX($AG$2:$AG$1500,$Y740)=1,INDEX($AG$2:$AG$1500,$Z740)=1),1,""))</f>
      </c>
      <c r="AG740">
        <f>IF($A740="","",COUNTIFS($W$2:$W$2500,$A740,$AB$2:$AB$2500,"Yes")+COUNTIFS($X$2:$X$2500,$A740,$AA$2:$AA$2500,"Yes"))</f>
      </c>
      <c r="AH740" t="str">
        <f>IF(OR($P740&lt;&gt;"Yes",N($AG740)=0),"",IF(AND($AG740=1,COUNTIFS($W$2:$W$2500,$A740,$AE$2:$AE$2500,1)+COUNTIFS($X$2:$X$2500,$A740,$AE$2:$AE$2500,1)&gt;0),"","Yes"))</f>
      </c>
      <c r="AI740">
        <f>IF($AH740="Yes",$AG740,"")</f>
      </c>
      <c r="AJ740">
        <f>IF($AI740="","",$AI740+ROW()/1000000)</f>
      </c>
      <c r="AK740">
        <f>IF(OR($A740="",$P740="Yes",N($AG740)=0),"",$AG740+ROW()/1000000)</f>
      </c>
      <c r="AL740" t="str">
        <f>IF($A740="","",INDEX(games!$J:$J,ROW())&amp;"")</f>
      </c>
    </row>
    <row r="741">
      <c r="A741" t="str">
        <f>IF(TRIM(INDEX(games!$A:$A,ROW()))="","",TRIM(INDEX(games!$A:$A,ROW())))</f>
      </c>
      <c r="B741">
        <f>IF(OR($A741="",INDEX(games!$B:$B,ROW())=""),"",INDEX(games!$B:$B,ROW()))</f>
      </c>
      <c r="C741" t="str">
        <f>IF(OR($A741="",INDEX(games!$C:$C,ROW())=""),"",INDEX(games!$C:$C,ROW()))</f>
      </c>
      <c r="D741">
        <f>IF($A741="","",COUNTIF($W$2:$W$2500,$A741)+COUNTIF($X$2:$X$2500,$A741))</f>
      </c>
      <c r="E741">
        <f>IF($A741="","",IFERROR(MATCH($C741,$R$2:$R$5,0),0))</f>
      </c>
      <c r="F741">
        <f>IF($A741="","",MOD(ROW(),34))</f>
      </c>
      <c r="G741">
        <f>IF($A741="",NA(),IF($C741="Action",$B741,NA()))</f>
      </c>
      <c r="H741">
        <f>IF($A741="",NA(),IF($C741="Action",1+$F741*0.023,NA()))</f>
      </c>
      <c r="I741">
        <f>IF($A741="",NA(),IF($C741="Strategy",$B741,NA()))</f>
      </c>
      <c r="J741">
        <f>IF($A741="",NA(),IF($C741="Strategy",2+$F741*0.023,NA()))</f>
      </c>
      <c r="K741">
        <f>IF($A741="",NA(),IF($C741="Deckbuilder",$B741,NA()))</f>
      </c>
      <c r="L741">
        <f>IF($A741="",NA(),IF($C741="Deckbuilder",3+$F741*0.023,NA()))</f>
      </c>
      <c r="M741">
        <f>IF($A741="",NA(),IF($C741="Traditional",$B741,NA()))</f>
      </c>
      <c r="N741">
        <f>IF($A741="",NA(),IF($C741="Traditional",4+$F741*0.023,NA()))</f>
      </c>
      <c r="O741">
        <f>IF($A741="","",$D741+ROW()/1000000)</f>
      </c>
      <c r="P741" t="str">
        <f>IF(OR($A741="",INDEX(games!$H:$H,ROW())=""),"",INDEX(games!$H:$H,ROW()))</f>
      </c>
      <c r="Q741">
        <f>IF(OR($A741="",$P741&lt;&gt;"Yes"),"",$D741+ROW()/1000000)</f>
      </c>
      <c r="T741">
        <f>IF($Y741="","",INDEX($B$2:$B$1500,$Y741))</f>
      </c>
      <c r="U741">
        <f>IF($Z741="","",INDEX($B$2:$B$1500,$Z741))</f>
      </c>
      <c r="V741">
        <f>IF(OR($T741="",$U741=""),"",$U741-$T741)</f>
      </c>
      <c r="W741" t="str">
        <f>IF(TRIM(INDEX(connections!$A:$A,ROW()))="","",TRIM(INDEX(connections!$A:$A,ROW())))</f>
      </c>
      <c r="X741" t="str">
        <f>IF($W741="","",TRIM(INDEX(connections!$B:$B,ROW())))</f>
      </c>
      <c r="Y741">
        <f>IF($W741="","",IFERROR(MATCH($W741,$A$2:$A$1500,0),""))</f>
      </c>
      <c r="Z741">
        <f>IF($X741="","",IFERROR(MATCH($X741,$A$2:$A$1500,0),""))</f>
      </c>
      <c r="AA741" t="str">
        <f>IF($Y741="","",INDEX($P$2:$P$1500,$Y741))</f>
      </c>
      <c r="AB741" t="str">
        <f>IF($Z741="","",INDEX($P$2:$P$1500,$Z741))</f>
      </c>
      <c r="AC741">
        <f>IF(AND($AA741="Yes",$AB741="Yes"),1,"")</f>
      </c>
      <c r="AD741">
        <f>IF(OR($Y741="",$Z741=""),"",IF(INDEX($C$2:$C$1500,$Y741)=INDEX($C$2:$C$1500,$Z741),0,1))</f>
      </c>
      <c r="AE741">
        <f>IF($AC741&lt;&gt;1,"",IF(AND(INDEX($AG$2:$AG$1500,$Y741)=1,INDEX($AG$2:$AG$1500,$Z741)=1),1,""))</f>
      </c>
      <c r="AG741">
        <f>IF($A741="","",COUNTIFS($W$2:$W$2500,$A741,$AB$2:$AB$2500,"Yes")+COUNTIFS($X$2:$X$2500,$A741,$AA$2:$AA$2500,"Yes"))</f>
      </c>
      <c r="AH741" t="str">
        <f>IF(OR($P741&lt;&gt;"Yes",N($AG741)=0),"",IF(AND($AG741=1,COUNTIFS($W$2:$W$2500,$A741,$AE$2:$AE$2500,1)+COUNTIFS($X$2:$X$2500,$A741,$AE$2:$AE$2500,1)&gt;0),"","Yes"))</f>
      </c>
      <c r="AI741">
        <f>IF($AH741="Yes",$AG741,"")</f>
      </c>
      <c r="AJ741">
        <f>IF($AI741="","",$AI741+ROW()/1000000)</f>
      </c>
      <c r="AK741">
        <f>IF(OR($A741="",$P741="Yes",N($AG741)=0),"",$AG741+ROW()/1000000)</f>
      </c>
      <c r="AL741" t="str">
        <f>IF($A741="","",INDEX(games!$J:$J,ROW())&amp;"")</f>
      </c>
    </row>
    <row r="742">
      <c r="A742" t="str">
        <f>IF(TRIM(INDEX(games!$A:$A,ROW()))="","",TRIM(INDEX(games!$A:$A,ROW())))</f>
      </c>
      <c r="B742">
        <f>IF(OR($A742="",INDEX(games!$B:$B,ROW())=""),"",INDEX(games!$B:$B,ROW()))</f>
      </c>
      <c r="C742" t="str">
        <f>IF(OR($A742="",INDEX(games!$C:$C,ROW())=""),"",INDEX(games!$C:$C,ROW()))</f>
      </c>
      <c r="D742">
        <f>IF($A742="","",COUNTIF($W$2:$W$2500,$A742)+COUNTIF($X$2:$X$2500,$A742))</f>
      </c>
      <c r="E742">
        <f>IF($A742="","",IFERROR(MATCH($C742,$R$2:$R$5,0),0))</f>
      </c>
      <c r="F742">
        <f>IF($A742="","",MOD(ROW(),34))</f>
      </c>
      <c r="G742">
        <f>IF($A742="",NA(),IF($C742="Action",$B742,NA()))</f>
      </c>
      <c r="H742">
        <f>IF($A742="",NA(),IF($C742="Action",1+$F742*0.023,NA()))</f>
      </c>
      <c r="I742">
        <f>IF($A742="",NA(),IF($C742="Strategy",$B742,NA()))</f>
      </c>
      <c r="J742">
        <f>IF($A742="",NA(),IF($C742="Strategy",2+$F742*0.023,NA()))</f>
      </c>
      <c r="K742">
        <f>IF($A742="",NA(),IF($C742="Deckbuilder",$B742,NA()))</f>
      </c>
      <c r="L742">
        <f>IF($A742="",NA(),IF($C742="Deckbuilder",3+$F742*0.023,NA()))</f>
      </c>
      <c r="M742">
        <f>IF($A742="",NA(),IF($C742="Traditional",$B742,NA()))</f>
      </c>
      <c r="N742">
        <f>IF($A742="",NA(),IF($C742="Traditional",4+$F742*0.023,NA()))</f>
      </c>
      <c r="O742">
        <f>IF($A742="","",$D742+ROW()/1000000)</f>
      </c>
      <c r="P742" t="str">
        <f>IF(OR($A742="",INDEX(games!$H:$H,ROW())=""),"",INDEX(games!$H:$H,ROW()))</f>
      </c>
      <c r="Q742">
        <f>IF(OR($A742="",$P742&lt;&gt;"Yes"),"",$D742+ROW()/1000000)</f>
      </c>
      <c r="T742">
        <f>IF($Y742="","",INDEX($B$2:$B$1500,$Y742))</f>
      </c>
      <c r="U742">
        <f>IF($Z742="","",INDEX($B$2:$B$1500,$Z742))</f>
      </c>
      <c r="V742">
        <f>IF(OR($T742="",$U742=""),"",$U742-$T742)</f>
      </c>
      <c r="W742" t="str">
        <f>IF(TRIM(INDEX(connections!$A:$A,ROW()))="","",TRIM(INDEX(connections!$A:$A,ROW())))</f>
      </c>
      <c r="X742" t="str">
        <f>IF($W742="","",TRIM(INDEX(connections!$B:$B,ROW())))</f>
      </c>
      <c r="Y742">
        <f>IF($W742="","",IFERROR(MATCH($W742,$A$2:$A$1500,0),""))</f>
      </c>
      <c r="Z742">
        <f>IF($X742="","",IFERROR(MATCH($X742,$A$2:$A$1500,0),""))</f>
      </c>
      <c r="AA742" t="str">
        <f>IF($Y742="","",INDEX($P$2:$P$1500,$Y742))</f>
      </c>
      <c r="AB742" t="str">
        <f>IF($Z742="","",INDEX($P$2:$P$1500,$Z742))</f>
      </c>
      <c r="AC742">
        <f>IF(AND($AA742="Yes",$AB742="Yes"),1,"")</f>
      </c>
      <c r="AD742">
        <f>IF(OR($Y742="",$Z742=""),"",IF(INDEX($C$2:$C$1500,$Y742)=INDEX($C$2:$C$1500,$Z742),0,1))</f>
      </c>
      <c r="AE742">
        <f>IF($AC742&lt;&gt;1,"",IF(AND(INDEX($AG$2:$AG$1500,$Y742)=1,INDEX($AG$2:$AG$1500,$Z742)=1),1,""))</f>
      </c>
      <c r="AG742">
        <f>IF($A742="","",COUNTIFS($W$2:$W$2500,$A742,$AB$2:$AB$2500,"Yes")+COUNTIFS($X$2:$X$2500,$A742,$AA$2:$AA$2500,"Yes"))</f>
      </c>
      <c r="AH742" t="str">
        <f>IF(OR($P742&lt;&gt;"Yes",N($AG742)=0),"",IF(AND($AG742=1,COUNTIFS($W$2:$W$2500,$A742,$AE$2:$AE$2500,1)+COUNTIFS($X$2:$X$2500,$A742,$AE$2:$AE$2500,1)&gt;0),"","Yes"))</f>
      </c>
      <c r="AI742">
        <f>IF($AH742="Yes",$AG742,"")</f>
      </c>
      <c r="AJ742">
        <f>IF($AI742="","",$AI742+ROW()/1000000)</f>
      </c>
      <c r="AK742">
        <f>IF(OR($A742="",$P742="Yes",N($AG742)=0),"",$AG742+ROW()/1000000)</f>
      </c>
      <c r="AL742" t="str">
        <f>IF($A742="","",INDEX(games!$J:$J,ROW())&amp;"")</f>
      </c>
    </row>
    <row r="743">
      <c r="A743" t="str">
        <f>IF(TRIM(INDEX(games!$A:$A,ROW()))="","",TRIM(INDEX(games!$A:$A,ROW())))</f>
      </c>
      <c r="B743">
        <f>IF(OR($A743="",INDEX(games!$B:$B,ROW())=""),"",INDEX(games!$B:$B,ROW()))</f>
      </c>
      <c r="C743" t="str">
        <f>IF(OR($A743="",INDEX(games!$C:$C,ROW())=""),"",INDEX(games!$C:$C,ROW()))</f>
      </c>
      <c r="D743">
        <f>IF($A743="","",COUNTIF($W$2:$W$2500,$A743)+COUNTIF($X$2:$X$2500,$A743))</f>
      </c>
      <c r="E743">
        <f>IF($A743="","",IFERROR(MATCH($C743,$R$2:$R$5,0),0))</f>
      </c>
      <c r="F743">
        <f>IF($A743="","",MOD(ROW(),34))</f>
      </c>
      <c r="G743">
        <f>IF($A743="",NA(),IF($C743="Action",$B743,NA()))</f>
      </c>
      <c r="H743">
        <f>IF($A743="",NA(),IF($C743="Action",1+$F743*0.023,NA()))</f>
      </c>
      <c r="I743">
        <f>IF($A743="",NA(),IF($C743="Strategy",$B743,NA()))</f>
      </c>
      <c r="J743">
        <f>IF($A743="",NA(),IF($C743="Strategy",2+$F743*0.023,NA()))</f>
      </c>
      <c r="K743">
        <f>IF($A743="",NA(),IF($C743="Deckbuilder",$B743,NA()))</f>
      </c>
      <c r="L743">
        <f>IF($A743="",NA(),IF($C743="Deckbuilder",3+$F743*0.023,NA()))</f>
      </c>
      <c r="M743">
        <f>IF($A743="",NA(),IF($C743="Traditional",$B743,NA()))</f>
      </c>
      <c r="N743">
        <f>IF($A743="",NA(),IF($C743="Traditional",4+$F743*0.023,NA()))</f>
      </c>
      <c r="O743">
        <f>IF($A743="","",$D743+ROW()/1000000)</f>
      </c>
      <c r="P743" t="str">
        <f>IF(OR($A743="",INDEX(games!$H:$H,ROW())=""),"",INDEX(games!$H:$H,ROW()))</f>
      </c>
      <c r="Q743">
        <f>IF(OR($A743="",$P743&lt;&gt;"Yes"),"",$D743+ROW()/1000000)</f>
      </c>
      <c r="T743">
        <f>IF($Y743="","",INDEX($B$2:$B$1500,$Y743))</f>
      </c>
      <c r="U743">
        <f>IF($Z743="","",INDEX($B$2:$B$1500,$Z743))</f>
      </c>
      <c r="V743">
        <f>IF(OR($T743="",$U743=""),"",$U743-$T743)</f>
      </c>
      <c r="W743" t="str">
        <f>IF(TRIM(INDEX(connections!$A:$A,ROW()))="","",TRIM(INDEX(connections!$A:$A,ROW())))</f>
      </c>
      <c r="X743" t="str">
        <f>IF($W743="","",TRIM(INDEX(connections!$B:$B,ROW())))</f>
      </c>
      <c r="Y743">
        <f>IF($W743="","",IFERROR(MATCH($W743,$A$2:$A$1500,0),""))</f>
      </c>
      <c r="Z743">
        <f>IF($X743="","",IFERROR(MATCH($X743,$A$2:$A$1500,0),""))</f>
      </c>
      <c r="AA743" t="str">
        <f>IF($Y743="","",INDEX($P$2:$P$1500,$Y743))</f>
      </c>
      <c r="AB743" t="str">
        <f>IF($Z743="","",INDEX($P$2:$P$1500,$Z743))</f>
      </c>
      <c r="AC743">
        <f>IF(AND($AA743="Yes",$AB743="Yes"),1,"")</f>
      </c>
      <c r="AD743">
        <f>IF(OR($Y743="",$Z743=""),"",IF(INDEX($C$2:$C$1500,$Y743)=INDEX($C$2:$C$1500,$Z743),0,1))</f>
      </c>
      <c r="AE743">
        <f>IF($AC743&lt;&gt;1,"",IF(AND(INDEX($AG$2:$AG$1500,$Y743)=1,INDEX($AG$2:$AG$1500,$Z743)=1),1,""))</f>
      </c>
      <c r="AG743">
        <f>IF($A743="","",COUNTIFS($W$2:$W$2500,$A743,$AB$2:$AB$2500,"Yes")+COUNTIFS($X$2:$X$2500,$A743,$AA$2:$AA$2500,"Yes"))</f>
      </c>
      <c r="AH743" t="str">
        <f>IF(OR($P743&lt;&gt;"Yes",N($AG743)=0),"",IF(AND($AG743=1,COUNTIFS($W$2:$W$2500,$A743,$AE$2:$AE$2500,1)+COUNTIFS($X$2:$X$2500,$A743,$AE$2:$AE$2500,1)&gt;0),"","Yes"))</f>
      </c>
      <c r="AI743">
        <f>IF($AH743="Yes",$AG743,"")</f>
      </c>
      <c r="AJ743">
        <f>IF($AI743="","",$AI743+ROW()/1000000)</f>
      </c>
      <c r="AK743">
        <f>IF(OR($A743="",$P743="Yes",N($AG743)=0),"",$AG743+ROW()/1000000)</f>
      </c>
      <c r="AL743" t="str">
        <f>IF($A743="","",INDEX(games!$J:$J,ROW())&amp;"")</f>
      </c>
    </row>
    <row r="744">
      <c r="A744" t="str">
        <f>IF(TRIM(INDEX(games!$A:$A,ROW()))="","",TRIM(INDEX(games!$A:$A,ROW())))</f>
      </c>
      <c r="B744">
        <f>IF(OR($A744="",INDEX(games!$B:$B,ROW())=""),"",INDEX(games!$B:$B,ROW()))</f>
      </c>
      <c r="C744" t="str">
        <f>IF(OR($A744="",INDEX(games!$C:$C,ROW())=""),"",INDEX(games!$C:$C,ROW()))</f>
      </c>
      <c r="D744">
        <f>IF($A744="","",COUNTIF($W$2:$W$2500,$A744)+COUNTIF($X$2:$X$2500,$A744))</f>
      </c>
      <c r="E744">
        <f>IF($A744="","",IFERROR(MATCH($C744,$R$2:$R$5,0),0))</f>
      </c>
      <c r="F744">
        <f>IF($A744="","",MOD(ROW(),34))</f>
      </c>
      <c r="G744">
        <f>IF($A744="",NA(),IF($C744="Action",$B744,NA()))</f>
      </c>
      <c r="H744">
        <f>IF($A744="",NA(),IF($C744="Action",1+$F744*0.023,NA()))</f>
      </c>
      <c r="I744">
        <f>IF($A744="",NA(),IF($C744="Strategy",$B744,NA()))</f>
      </c>
      <c r="J744">
        <f>IF($A744="",NA(),IF($C744="Strategy",2+$F744*0.023,NA()))</f>
      </c>
      <c r="K744">
        <f>IF($A744="",NA(),IF($C744="Deckbuilder",$B744,NA()))</f>
      </c>
      <c r="L744">
        <f>IF($A744="",NA(),IF($C744="Deckbuilder",3+$F744*0.023,NA()))</f>
      </c>
      <c r="M744">
        <f>IF($A744="",NA(),IF($C744="Traditional",$B744,NA()))</f>
      </c>
      <c r="N744">
        <f>IF($A744="",NA(),IF($C744="Traditional",4+$F744*0.023,NA()))</f>
      </c>
      <c r="O744">
        <f>IF($A744="","",$D744+ROW()/1000000)</f>
      </c>
      <c r="P744" t="str">
        <f>IF(OR($A744="",INDEX(games!$H:$H,ROW())=""),"",INDEX(games!$H:$H,ROW()))</f>
      </c>
      <c r="Q744">
        <f>IF(OR($A744="",$P744&lt;&gt;"Yes"),"",$D744+ROW()/1000000)</f>
      </c>
      <c r="T744">
        <f>IF($Y744="","",INDEX($B$2:$B$1500,$Y744))</f>
      </c>
      <c r="U744">
        <f>IF($Z744="","",INDEX($B$2:$B$1500,$Z744))</f>
      </c>
      <c r="V744">
        <f>IF(OR($T744="",$U744=""),"",$U744-$T744)</f>
      </c>
      <c r="W744" t="str">
        <f>IF(TRIM(INDEX(connections!$A:$A,ROW()))="","",TRIM(INDEX(connections!$A:$A,ROW())))</f>
      </c>
      <c r="X744" t="str">
        <f>IF($W744="","",TRIM(INDEX(connections!$B:$B,ROW())))</f>
      </c>
      <c r="Y744">
        <f>IF($W744="","",IFERROR(MATCH($W744,$A$2:$A$1500,0),""))</f>
      </c>
      <c r="Z744">
        <f>IF($X744="","",IFERROR(MATCH($X744,$A$2:$A$1500,0),""))</f>
      </c>
      <c r="AA744" t="str">
        <f>IF($Y744="","",INDEX($P$2:$P$1500,$Y744))</f>
      </c>
      <c r="AB744" t="str">
        <f>IF($Z744="","",INDEX($P$2:$P$1500,$Z744))</f>
      </c>
      <c r="AC744">
        <f>IF(AND($AA744="Yes",$AB744="Yes"),1,"")</f>
      </c>
      <c r="AD744">
        <f>IF(OR($Y744="",$Z744=""),"",IF(INDEX($C$2:$C$1500,$Y744)=INDEX($C$2:$C$1500,$Z744),0,1))</f>
      </c>
      <c r="AE744">
        <f>IF($AC744&lt;&gt;1,"",IF(AND(INDEX($AG$2:$AG$1500,$Y744)=1,INDEX($AG$2:$AG$1500,$Z744)=1),1,""))</f>
      </c>
      <c r="AG744">
        <f>IF($A744="","",COUNTIFS($W$2:$W$2500,$A744,$AB$2:$AB$2500,"Yes")+COUNTIFS($X$2:$X$2500,$A744,$AA$2:$AA$2500,"Yes"))</f>
      </c>
      <c r="AH744" t="str">
        <f>IF(OR($P744&lt;&gt;"Yes",N($AG744)=0),"",IF(AND($AG744=1,COUNTIFS($W$2:$W$2500,$A744,$AE$2:$AE$2500,1)+COUNTIFS($X$2:$X$2500,$A744,$AE$2:$AE$2500,1)&gt;0),"","Yes"))</f>
      </c>
      <c r="AI744">
        <f>IF($AH744="Yes",$AG744,"")</f>
      </c>
      <c r="AJ744">
        <f>IF($AI744="","",$AI744+ROW()/1000000)</f>
      </c>
      <c r="AK744">
        <f>IF(OR($A744="",$P744="Yes",N($AG744)=0),"",$AG744+ROW()/1000000)</f>
      </c>
      <c r="AL744" t="str">
        <f>IF($A744="","",INDEX(games!$J:$J,ROW())&amp;"")</f>
      </c>
    </row>
    <row r="745">
      <c r="A745" t="str">
        <f>IF(TRIM(INDEX(games!$A:$A,ROW()))="","",TRIM(INDEX(games!$A:$A,ROW())))</f>
      </c>
      <c r="B745">
        <f>IF(OR($A745="",INDEX(games!$B:$B,ROW())=""),"",INDEX(games!$B:$B,ROW()))</f>
      </c>
      <c r="C745" t="str">
        <f>IF(OR($A745="",INDEX(games!$C:$C,ROW())=""),"",INDEX(games!$C:$C,ROW()))</f>
      </c>
      <c r="D745">
        <f>IF($A745="","",COUNTIF($W$2:$W$2500,$A745)+COUNTIF($X$2:$X$2500,$A745))</f>
      </c>
      <c r="E745">
        <f>IF($A745="","",IFERROR(MATCH($C745,$R$2:$R$5,0),0))</f>
      </c>
      <c r="F745">
        <f>IF($A745="","",MOD(ROW(),34))</f>
      </c>
      <c r="G745">
        <f>IF($A745="",NA(),IF($C745="Action",$B745,NA()))</f>
      </c>
      <c r="H745">
        <f>IF($A745="",NA(),IF($C745="Action",1+$F745*0.023,NA()))</f>
      </c>
      <c r="I745">
        <f>IF($A745="",NA(),IF($C745="Strategy",$B745,NA()))</f>
      </c>
      <c r="J745">
        <f>IF($A745="",NA(),IF($C745="Strategy",2+$F745*0.023,NA()))</f>
      </c>
      <c r="K745">
        <f>IF($A745="",NA(),IF($C745="Deckbuilder",$B745,NA()))</f>
      </c>
      <c r="L745">
        <f>IF($A745="",NA(),IF($C745="Deckbuilder",3+$F745*0.023,NA()))</f>
      </c>
      <c r="M745">
        <f>IF($A745="",NA(),IF($C745="Traditional",$B745,NA()))</f>
      </c>
      <c r="N745">
        <f>IF($A745="",NA(),IF($C745="Traditional",4+$F745*0.023,NA()))</f>
      </c>
      <c r="O745">
        <f>IF($A745="","",$D745+ROW()/1000000)</f>
      </c>
      <c r="P745" t="str">
        <f>IF(OR($A745="",INDEX(games!$H:$H,ROW())=""),"",INDEX(games!$H:$H,ROW()))</f>
      </c>
      <c r="Q745">
        <f>IF(OR($A745="",$P745&lt;&gt;"Yes"),"",$D745+ROW()/1000000)</f>
      </c>
      <c r="T745">
        <f>IF($Y745="","",INDEX($B$2:$B$1500,$Y745))</f>
      </c>
      <c r="U745">
        <f>IF($Z745="","",INDEX($B$2:$B$1500,$Z745))</f>
      </c>
      <c r="V745">
        <f>IF(OR($T745="",$U745=""),"",$U745-$T745)</f>
      </c>
      <c r="W745" t="str">
        <f>IF(TRIM(INDEX(connections!$A:$A,ROW()))="","",TRIM(INDEX(connections!$A:$A,ROW())))</f>
      </c>
      <c r="X745" t="str">
        <f>IF($W745="","",TRIM(INDEX(connections!$B:$B,ROW())))</f>
      </c>
      <c r="Y745">
        <f>IF($W745="","",IFERROR(MATCH($W745,$A$2:$A$1500,0),""))</f>
      </c>
      <c r="Z745">
        <f>IF($X745="","",IFERROR(MATCH($X745,$A$2:$A$1500,0),""))</f>
      </c>
      <c r="AA745" t="str">
        <f>IF($Y745="","",INDEX($P$2:$P$1500,$Y745))</f>
      </c>
      <c r="AB745" t="str">
        <f>IF($Z745="","",INDEX($P$2:$P$1500,$Z745))</f>
      </c>
      <c r="AC745">
        <f>IF(AND($AA745="Yes",$AB745="Yes"),1,"")</f>
      </c>
      <c r="AD745">
        <f>IF(OR($Y745="",$Z745=""),"",IF(INDEX($C$2:$C$1500,$Y745)=INDEX($C$2:$C$1500,$Z745),0,1))</f>
      </c>
      <c r="AE745">
        <f>IF($AC745&lt;&gt;1,"",IF(AND(INDEX($AG$2:$AG$1500,$Y745)=1,INDEX($AG$2:$AG$1500,$Z745)=1),1,""))</f>
      </c>
      <c r="AG745">
        <f>IF($A745="","",COUNTIFS($W$2:$W$2500,$A745,$AB$2:$AB$2500,"Yes")+COUNTIFS($X$2:$X$2500,$A745,$AA$2:$AA$2500,"Yes"))</f>
      </c>
      <c r="AH745" t="str">
        <f>IF(OR($P745&lt;&gt;"Yes",N($AG745)=0),"",IF(AND($AG745=1,COUNTIFS($W$2:$W$2500,$A745,$AE$2:$AE$2500,1)+COUNTIFS($X$2:$X$2500,$A745,$AE$2:$AE$2500,1)&gt;0),"","Yes"))</f>
      </c>
      <c r="AI745">
        <f>IF($AH745="Yes",$AG745,"")</f>
      </c>
      <c r="AJ745">
        <f>IF($AI745="","",$AI745+ROW()/1000000)</f>
      </c>
      <c r="AK745">
        <f>IF(OR($A745="",$P745="Yes",N($AG745)=0),"",$AG745+ROW()/1000000)</f>
      </c>
      <c r="AL745" t="str">
        <f>IF($A745="","",INDEX(games!$J:$J,ROW())&amp;"")</f>
      </c>
    </row>
    <row r="746">
      <c r="A746" t="str">
        <f>IF(TRIM(INDEX(games!$A:$A,ROW()))="","",TRIM(INDEX(games!$A:$A,ROW())))</f>
      </c>
      <c r="B746">
        <f>IF(OR($A746="",INDEX(games!$B:$B,ROW())=""),"",INDEX(games!$B:$B,ROW()))</f>
      </c>
      <c r="C746" t="str">
        <f>IF(OR($A746="",INDEX(games!$C:$C,ROW())=""),"",INDEX(games!$C:$C,ROW()))</f>
      </c>
      <c r="D746">
        <f>IF($A746="","",COUNTIF($W$2:$W$2500,$A746)+COUNTIF($X$2:$X$2500,$A746))</f>
      </c>
      <c r="E746">
        <f>IF($A746="","",IFERROR(MATCH($C746,$R$2:$R$5,0),0))</f>
      </c>
      <c r="F746">
        <f>IF($A746="","",MOD(ROW(),34))</f>
      </c>
      <c r="G746">
        <f>IF($A746="",NA(),IF($C746="Action",$B746,NA()))</f>
      </c>
      <c r="H746">
        <f>IF($A746="",NA(),IF($C746="Action",1+$F746*0.023,NA()))</f>
      </c>
      <c r="I746">
        <f>IF($A746="",NA(),IF($C746="Strategy",$B746,NA()))</f>
      </c>
      <c r="J746">
        <f>IF($A746="",NA(),IF($C746="Strategy",2+$F746*0.023,NA()))</f>
      </c>
      <c r="K746">
        <f>IF($A746="",NA(),IF($C746="Deckbuilder",$B746,NA()))</f>
      </c>
      <c r="L746">
        <f>IF($A746="",NA(),IF($C746="Deckbuilder",3+$F746*0.023,NA()))</f>
      </c>
      <c r="M746">
        <f>IF($A746="",NA(),IF($C746="Traditional",$B746,NA()))</f>
      </c>
      <c r="N746">
        <f>IF($A746="",NA(),IF($C746="Traditional",4+$F746*0.023,NA()))</f>
      </c>
      <c r="O746">
        <f>IF($A746="","",$D746+ROW()/1000000)</f>
      </c>
      <c r="P746" t="str">
        <f>IF(OR($A746="",INDEX(games!$H:$H,ROW())=""),"",INDEX(games!$H:$H,ROW()))</f>
      </c>
      <c r="Q746">
        <f>IF(OR($A746="",$P746&lt;&gt;"Yes"),"",$D746+ROW()/1000000)</f>
      </c>
      <c r="T746">
        <f>IF($Y746="","",INDEX($B$2:$B$1500,$Y746))</f>
      </c>
      <c r="U746">
        <f>IF($Z746="","",INDEX($B$2:$B$1500,$Z746))</f>
      </c>
      <c r="V746">
        <f>IF(OR($T746="",$U746=""),"",$U746-$T746)</f>
      </c>
      <c r="W746" t="str">
        <f>IF(TRIM(INDEX(connections!$A:$A,ROW()))="","",TRIM(INDEX(connections!$A:$A,ROW())))</f>
      </c>
      <c r="X746" t="str">
        <f>IF($W746="","",TRIM(INDEX(connections!$B:$B,ROW())))</f>
      </c>
      <c r="Y746">
        <f>IF($W746="","",IFERROR(MATCH($W746,$A$2:$A$1500,0),""))</f>
      </c>
      <c r="Z746">
        <f>IF($X746="","",IFERROR(MATCH($X746,$A$2:$A$1500,0),""))</f>
      </c>
      <c r="AA746" t="str">
        <f>IF($Y746="","",INDEX($P$2:$P$1500,$Y746))</f>
      </c>
      <c r="AB746" t="str">
        <f>IF($Z746="","",INDEX($P$2:$P$1500,$Z746))</f>
      </c>
      <c r="AC746">
        <f>IF(AND($AA746="Yes",$AB746="Yes"),1,"")</f>
      </c>
      <c r="AD746">
        <f>IF(OR($Y746="",$Z746=""),"",IF(INDEX($C$2:$C$1500,$Y746)=INDEX($C$2:$C$1500,$Z746),0,1))</f>
      </c>
      <c r="AE746">
        <f>IF($AC746&lt;&gt;1,"",IF(AND(INDEX($AG$2:$AG$1500,$Y746)=1,INDEX($AG$2:$AG$1500,$Z746)=1),1,""))</f>
      </c>
      <c r="AG746">
        <f>IF($A746="","",COUNTIFS($W$2:$W$2500,$A746,$AB$2:$AB$2500,"Yes")+COUNTIFS($X$2:$X$2500,$A746,$AA$2:$AA$2500,"Yes"))</f>
      </c>
      <c r="AH746" t="str">
        <f>IF(OR($P746&lt;&gt;"Yes",N($AG746)=0),"",IF(AND($AG746=1,COUNTIFS($W$2:$W$2500,$A746,$AE$2:$AE$2500,1)+COUNTIFS($X$2:$X$2500,$A746,$AE$2:$AE$2500,1)&gt;0),"","Yes"))</f>
      </c>
      <c r="AI746">
        <f>IF($AH746="Yes",$AG746,"")</f>
      </c>
      <c r="AJ746">
        <f>IF($AI746="","",$AI746+ROW()/1000000)</f>
      </c>
      <c r="AK746">
        <f>IF(OR($A746="",$P746="Yes",N($AG746)=0),"",$AG746+ROW()/1000000)</f>
      </c>
      <c r="AL746" t="str">
        <f>IF($A746="","",INDEX(games!$J:$J,ROW())&amp;"")</f>
      </c>
    </row>
    <row r="747">
      <c r="A747" t="str">
        <f>IF(TRIM(INDEX(games!$A:$A,ROW()))="","",TRIM(INDEX(games!$A:$A,ROW())))</f>
      </c>
      <c r="B747">
        <f>IF(OR($A747="",INDEX(games!$B:$B,ROW())=""),"",INDEX(games!$B:$B,ROW()))</f>
      </c>
      <c r="C747" t="str">
        <f>IF(OR($A747="",INDEX(games!$C:$C,ROW())=""),"",INDEX(games!$C:$C,ROW()))</f>
      </c>
      <c r="D747">
        <f>IF($A747="","",COUNTIF($W$2:$W$2500,$A747)+COUNTIF($X$2:$X$2500,$A747))</f>
      </c>
      <c r="E747">
        <f>IF($A747="","",IFERROR(MATCH($C747,$R$2:$R$5,0),0))</f>
      </c>
      <c r="F747">
        <f>IF($A747="","",MOD(ROW(),34))</f>
      </c>
      <c r="G747">
        <f>IF($A747="",NA(),IF($C747="Action",$B747,NA()))</f>
      </c>
      <c r="H747">
        <f>IF($A747="",NA(),IF($C747="Action",1+$F747*0.023,NA()))</f>
      </c>
      <c r="I747">
        <f>IF($A747="",NA(),IF($C747="Strategy",$B747,NA()))</f>
      </c>
      <c r="J747">
        <f>IF($A747="",NA(),IF($C747="Strategy",2+$F747*0.023,NA()))</f>
      </c>
      <c r="K747">
        <f>IF($A747="",NA(),IF($C747="Deckbuilder",$B747,NA()))</f>
      </c>
      <c r="L747">
        <f>IF($A747="",NA(),IF($C747="Deckbuilder",3+$F747*0.023,NA()))</f>
      </c>
      <c r="M747">
        <f>IF($A747="",NA(),IF($C747="Traditional",$B747,NA()))</f>
      </c>
      <c r="N747">
        <f>IF($A747="",NA(),IF($C747="Traditional",4+$F747*0.023,NA()))</f>
      </c>
      <c r="O747">
        <f>IF($A747="","",$D747+ROW()/1000000)</f>
      </c>
      <c r="P747" t="str">
        <f>IF(OR($A747="",INDEX(games!$H:$H,ROW())=""),"",INDEX(games!$H:$H,ROW()))</f>
      </c>
      <c r="Q747">
        <f>IF(OR($A747="",$P747&lt;&gt;"Yes"),"",$D747+ROW()/1000000)</f>
      </c>
      <c r="T747">
        <f>IF($Y747="","",INDEX($B$2:$B$1500,$Y747))</f>
      </c>
      <c r="U747">
        <f>IF($Z747="","",INDEX($B$2:$B$1500,$Z747))</f>
      </c>
      <c r="V747">
        <f>IF(OR($T747="",$U747=""),"",$U747-$T747)</f>
      </c>
      <c r="W747" t="str">
        <f>IF(TRIM(INDEX(connections!$A:$A,ROW()))="","",TRIM(INDEX(connections!$A:$A,ROW())))</f>
      </c>
      <c r="X747" t="str">
        <f>IF($W747="","",TRIM(INDEX(connections!$B:$B,ROW())))</f>
      </c>
      <c r="Y747">
        <f>IF($W747="","",IFERROR(MATCH($W747,$A$2:$A$1500,0),""))</f>
      </c>
      <c r="Z747">
        <f>IF($X747="","",IFERROR(MATCH($X747,$A$2:$A$1500,0),""))</f>
      </c>
      <c r="AA747" t="str">
        <f>IF($Y747="","",INDEX($P$2:$P$1500,$Y747))</f>
      </c>
      <c r="AB747" t="str">
        <f>IF($Z747="","",INDEX($P$2:$P$1500,$Z747))</f>
      </c>
      <c r="AC747">
        <f>IF(AND($AA747="Yes",$AB747="Yes"),1,"")</f>
      </c>
      <c r="AD747">
        <f>IF(OR($Y747="",$Z747=""),"",IF(INDEX($C$2:$C$1500,$Y747)=INDEX($C$2:$C$1500,$Z747),0,1))</f>
      </c>
      <c r="AE747">
        <f>IF($AC747&lt;&gt;1,"",IF(AND(INDEX($AG$2:$AG$1500,$Y747)=1,INDEX($AG$2:$AG$1500,$Z747)=1),1,""))</f>
      </c>
      <c r="AG747">
        <f>IF($A747="","",COUNTIFS($W$2:$W$2500,$A747,$AB$2:$AB$2500,"Yes")+COUNTIFS($X$2:$X$2500,$A747,$AA$2:$AA$2500,"Yes"))</f>
      </c>
      <c r="AH747" t="str">
        <f>IF(OR($P747&lt;&gt;"Yes",N($AG747)=0),"",IF(AND($AG747=1,COUNTIFS($W$2:$W$2500,$A747,$AE$2:$AE$2500,1)+COUNTIFS($X$2:$X$2500,$A747,$AE$2:$AE$2500,1)&gt;0),"","Yes"))</f>
      </c>
      <c r="AI747">
        <f>IF($AH747="Yes",$AG747,"")</f>
      </c>
      <c r="AJ747">
        <f>IF($AI747="","",$AI747+ROW()/1000000)</f>
      </c>
      <c r="AK747">
        <f>IF(OR($A747="",$P747="Yes",N($AG747)=0),"",$AG747+ROW()/1000000)</f>
      </c>
      <c r="AL747" t="str">
        <f>IF($A747="","",INDEX(games!$J:$J,ROW())&amp;"")</f>
      </c>
    </row>
    <row r="748">
      <c r="A748" t="str">
        <f>IF(TRIM(INDEX(games!$A:$A,ROW()))="","",TRIM(INDEX(games!$A:$A,ROW())))</f>
      </c>
      <c r="B748">
        <f>IF(OR($A748="",INDEX(games!$B:$B,ROW())=""),"",INDEX(games!$B:$B,ROW()))</f>
      </c>
      <c r="C748" t="str">
        <f>IF(OR($A748="",INDEX(games!$C:$C,ROW())=""),"",INDEX(games!$C:$C,ROW()))</f>
      </c>
      <c r="D748">
        <f>IF($A748="","",COUNTIF($W$2:$W$2500,$A748)+COUNTIF($X$2:$X$2500,$A748))</f>
      </c>
      <c r="E748">
        <f>IF($A748="","",IFERROR(MATCH($C748,$R$2:$R$5,0),0))</f>
      </c>
      <c r="F748">
        <f>IF($A748="","",MOD(ROW(),34))</f>
      </c>
      <c r="G748">
        <f>IF($A748="",NA(),IF($C748="Action",$B748,NA()))</f>
      </c>
      <c r="H748">
        <f>IF($A748="",NA(),IF($C748="Action",1+$F748*0.023,NA()))</f>
      </c>
      <c r="I748">
        <f>IF($A748="",NA(),IF($C748="Strategy",$B748,NA()))</f>
      </c>
      <c r="J748">
        <f>IF($A748="",NA(),IF($C748="Strategy",2+$F748*0.023,NA()))</f>
      </c>
      <c r="K748">
        <f>IF($A748="",NA(),IF($C748="Deckbuilder",$B748,NA()))</f>
      </c>
      <c r="L748">
        <f>IF($A748="",NA(),IF($C748="Deckbuilder",3+$F748*0.023,NA()))</f>
      </c>
      <c r="M748">
        <f>IF($A748="",NA(),IF($C748="Traditional",$B748,NA()))</f>
      </c>
      <c r="N748">
        <f>IF($A748="",NA(),IF($C748="Traditional",4+$F748*0.023,NA()))</f>
      </c>
      <c r="O748">
        <f>IF($A748="","",$D748+ROW()/1000000)</f>
      </c>
      <c r="P748" t="str">
        <f>IF(OR($A748="",INDEX(games!$H:$H,ROW())=""),"",INDEX(games!$H:$H,ROW()))</f>
      </c>
      <c r="Q748">
        <f>IF(OR($A748="",$P748&lt;&gt;"Yes"),"",$D748+ROW()/1000000)</f>
      </c>
      <c r="T748">
        <f>IF($Y748="","",INDEX($B$2:$B$1500,$Y748))</f>
      </c>
      <c r="U748">
        <f>IF($Z748="","",INDEX($B$2:$B$1500,$Z748))</f>
      </c>
      <c r="V748">
        <f>IF(OR($T748="",$U748=""),"",$U748-$T748)</f>
      </c>
      <c r="W748" t="str">
        <f>IF(TRIM(INDEX(connections!$A:$A,ROW()))="","",TRIM(INDEX(connections!$A:$A,ROW())))</f>
      </c>
      <c r="X748" t="str">
        <f>IF($W748="","",TRIM(INDEX(connections!$B:$B,ROW())))</f>
      </c>
      <c r="Y748">
        <f>IF($W748="","",IFERROR(MATCH($W748,$A$2:$A$1500,0),""))</f>
      </c>
      <c r="Z748">
        <f>IF($X748="","",IFERROR(MATCH($X748,$A$2:$A$1500,0),""))</f>
      </c>
      <c r="AA748" t="str">
        <f>IF($Y748="","",INDEX($P$2:$P$1500,$Y748))</f>
      </c>
      <c r="AB748" t="str">
        <f>IF($Z748="","",INDEX($P$2:$P$1500,$Z748))</f>
      </c>
      <c r="AC748">
        <f>IF(AND($AA748="Yes",$AB748="Yes"),1,"")</f>
      </c>
      <c r="AD748">
        <f>IF(OR($Y748="",$Z748=""),"",IF(INDEX($C$2:$C$1500,$Y748)=INDEX($C$2:$C$1500,$Z748),0,1))</f>
      </c>
      <c r="AE748">
        <f>IF($AC748&lt;&gt;1,"",IF(AND(INDEX($AG$2:$AG$1500,$Y748)=1,INDEX($AG$2:$AG$1500,$Z748)=1),1,""))</f>
      </c>
      <c r="AG748">
        <f>IF($A748="","",COUNTIFS($W$2:$W$2500,$A748,$AB$2:$AB$2500,"Yes")+COUNTIFS($X$2:$X$2500,$A748,$AA$2:$AA$2500,"Yes"))</f>
      </c>
      <c r="AH748" t="str">
        <f>IF(OR($P748&lt;&gt;"Yes",N($AG748)=0),"",IF(AND($AG748=1,COUNTIFS($W$2:$W$2500,$A748,$AE$2:$AE$2500,1)+COUNTIFS($X$2:$X$2500,$A748,$AE$2:$AE$2500,1)&gt;0),"","Yes"))</f>
      </c>
      <c r="AI748">
        <f>IF($AH748="Yes",$AG748,"")</f>
      </c>
      <c r="AJ748">
        <f>IF($AI748="","",$AI748+ROW()/1000000)</f>
      </c>
      <c r="AK748">
        <f>IF(OR($A748="",$P748="Yes",N($AG748)=0),"",$AG748+ROW()/1000000)</f>
      </c>
      <c r="AL748" t="str">
        <f>IF($A748="","",INDEX(games!$J:$J,ROW())&amp;"")</f>
      </c>
    </row>
    <row r="749">
      <c r="A749" t="str">
        <f>IF(TRIM(INDEX(games!$A:$A,ROW()))="","",TRIM(INDEX(games!$A:$A,ROW())))</f>
      </c>
      <c r="B749">
        <f>IF(OR($A749="",INDEX(games!$B:$B,ROW())=""),"",INDEX(games!$B:$B,ROW()))</f>
      </c>
      <c r="C749" t="str">
        <f>IF(OR($A749="",INDEX(games!$C:$C,ROW())=""),"",INDEX(games!$C:$C,ROW()))</f>
      </c>
      <c r="D749">
        <f>IF($A749="","",COUNTIF($W$2:$W$2500,$A749)+COUNTIF($X$2:$X$2500,$A749))</f>
      </c>
      <c r="E749">
        <f>IF($A749="","",IFERROR(MATCH($C749,$R$2:$R$5,0),0))</f>
      </c>
      <c r="F749">
        <f>IF($A749="","",MOD(ROW(),34))</f>
      </c>
      <c r="G749">
        <f>IF($A749="",NA(),IF($C749="Action",$B749,NA()))</f>
      </c>
      <c r="H749">
        <f>IF($A749="",NA(),IF($C749="Action",1+$F749*0.023,NA()))</f>
      </c>
      <c r="I749">
        <f>IF($A749="",NA(),IF($C749="Strategy",$B749,NA()))</f>
      </c>
      <c r="J749">
        <f>IF($A749="",NA(),IF($C749="Strategy",2+$F749*0.023,NA()))</f>
      </c>
      <c r="K749">
        <f>IF($A749="",NA(),IF($C749="Deckbuilder",$B749,NA()))</f>
      </c>
      <c r="L749">
        <f>IF($A749="",NA(),IF($C749="Deckbuilder",3+$F749*0.023,NA()))</f>
      </c>
      <c r="M749">
        <f>IF($A749="",NA(),IF($C749="Traditional",$B749,NA()))</f>
      </c>
      <c r="N749">
        <f>IF($A749="",NA(),IF($C749="Traditional",4+$F749*0.023,NA()))</f>
      </c>
      <c r="O749">
        <f>IF($A749="","",$D749+ROW()/1000000)</f>
      </c>
      <c r="P749" t="str">
        <f>IF(OR($A749="",INDEX(games!$H:$H,ROW())=""),"",INDEX(games!$H:$H,ROW()))</f>
      </c>
      <c r="Q749">
        <f>IF(OR($A749="",$P749&lt;&gt;"Yes"),"",$D749+ROW()/1000000)</f>
      </c>
      <c r="T749">
        <f>IF($Y749="","",INDEX($B$2:$B$1500,$Y749))</f>
      </c>
      <c r="U749">
        <f>IF($Z749="","",INDEX($B$2:$B$1500,$Z749))</f>
      </c>
      <c r="V749">
        <f>IF(OR($T749="",$U749=""),"",$U749-$T749)</f>
      </c>
      <c r="W749" t="str">
        <f>IF(TRIM(INDEX(connections!$A:$A,ROW()))="","",TRIM(INDEX(connections!$A:$A,ROW())))</f>
      </c>
      <c r="X749" t="str">
        <f>IF($W749="","",TRIM(INDEX(connections!$B:$B,ROW())))</f>
      </c>
      <c r="Y749">
        <f>IF($W749="","",IFERROR(MATCH($W749,$A$2:$A$1500,0),""))</f>
      </c>
      <c r="Z749">
        <f>IF($X749="","",IFERROR(MATCH($X749,$A$2:$A$1500,0),""))</f>
      </c>
      <c r="AA749" t="str">
        <f>IF($Y749="","",INDEX($P$2:$P$1500,$Y749))</f>
      </c>
      <c r="AB749" t="str">
        <f>IF($Z749="","",INDEX($P$2:$P$1500,$Z749))</f>
      </c>
      <c r="AC749">
        <f>IF(AND($AA749="Yes",$AB749="Yes"),1,"")</f>
      </c>
      <c r="AD749">
        <f>IF(OR($Y749="",$Z749=""),"",IF(INDEX($C$2:$C$1500,$Y749)=INDEX($C$2:$C$1500,$Z749),0,1))</f>
      </c>
      <c r="AE749">
        <f>IF($AC749&lt;&gt;1,"",IF(AND(INDEX($AG$2:$AG$1500,$Y749)=1,INDEX($AG$2:$AG$1500,$Z749)=1),1,""))</f>
      </c>
      <c r="AG749">
        <f>IF($A749="","",COUNTIFS($W$2:$W$2500,$A749,$AB$2:$AB$2500,"Yes")+COUNTIFS($X$2:$X$2500,$A749,$AA$2:$AA$2500,"Yes"))</f>
      </c>
      <c r="AH749" t="str">
        <f>IF(OR($P749&lt;&gt;"Yes",N($AG749)=0),"",IF(AND($AG749=1,COUNTIFS($W$2:$W$2500,$A749,$AE$2:$AE$2500,1)+COUNTIFS($X$2:$X$2500,$A749,$AE$2:$AE$2500,1)&gt;0),"","Yes"))</f>
      </c>
      <c r="AI749">
        <f>IF($AH749="Yes",$AG749,"")</f>
      </c>
      <c r="AJ749">
        <f>IF($AI749="","",$AI749+ROW()/1000000)</f>
      </c>
      <c r="AK749">
        <f>IF(OR($A749="",$P749="Yes",N($AG749)=0),"",$AG749+ROW()/1000000)</f>
      </c>
      <c r="AL749" t="str">
        <f>IF($A749="","",INDEX(games!$J:$J,ROW())&amp;"")</f>
      </c>
    </row>
    <row r="750">
      <c r="A750" t="str">
        <f>IF(TRIM(INDEX(games!$A:$A,ROW()))="","",TRIM(INDEX(games!$A:$A,ROW())))</f>
      </c>
      <c r="B750">
        <f>IF(OR($A750="",INDEX(games!$B:$B,ROW())=""),"",INDEX(games!$B:$B,ROW()))</f>
      </c>
      <c r="C750" t="str">
        <f>IF(OR($A750="",INDEX(games!$C:$C,ROW())=""),"",INDEX(games!$C:$C,ROW()))</f>
      </c>
      <c r="D750">
        <f>IF($A750="","",COUNTIF($W$2:$W$2500,$A750)+COUNTIF($X$2:$X$2500,$A750))</f>
      </c>
      <c r="E750">
        <f>IF($A750="","",IFERROR(MATCH($C750,$R$2:$R$5,0),0))</f>
      </c>
      <c r="F750">
        <f>IF($A750="","",MOD(ROW(),34))</f>
      </c>
      <c r="G750">
        <f>IF($A750="",NA(),IF($C750="Action",$B750,NA()))</f>
      </c>
      <c r="H750">
        <f>IF($A750="",NA(),IF($C750="Action",1+$F750*0.023,NA()))</f>
      </c>
      <c r="I750">
        <f>IF($A750="",NA(),IF($C750="Strategy",$B750,NA()))</f>
      </c>
      <c r="J750">
        <f>IF($A750="",NA(),IF($C750="Strategy",2+$F750*0.023,NA()))</f>
      </c>
      <c r="K750">
        <f>IF($A750="",NA(),IF($C750="Deckbuilder",$B750,NA()))</f>
      </c>
      <c r="L750">
        <f>IF($A750="",NA(),IF($C750="Deckbuilder",3+$F750*0.023,NA()))</f>
      </c>
      <c r="M750">
        <f>IF($A750="",NA(),IF($C750="Traditional",$B750,NA()))</f>
      </c>
      <c r="N750">
        <f>IF($A750="",NA(),IF($C750="Traditional",4+$F750*0.023,NA()))</f>
      </c>
      <c r="O750">
        <f>IF($A750="","",$D750+ROW()/1000000)</f>
      </c>
      <c r="P750" t="str">
        <f>IF(OR($A750="",INDEX(games!$H:$H,ROW())=""),"",INDEX(games!$H:$H,ROW()))</f>
      </c>
      <c r="Q750">
        <f>IF(OR($A750="",$P750&lt;&gt;"Yes"),"",$D750+ROW()/1000000)</f>
      </c>
      <c r="T750">
        <f>IF($Y750="","",INDEX($B$2:$B$1500,$Y750))</f>
      </c>
      <c r="U750">
        <f>IF($Z750="","",INDEX($B$2:$B$1500,$Z750))</f>
      </c>
      <c r="V750">
        <f>IF(OR($T750="",$U750=""),"",$U750-$T750)</f>
      </c>
      <c r="W750" t="str">
        <f>IF(TRIM(INDEX(connections!$A:$A,ROW()))="","",TRIM(INDEX(connections!$A:$A,ROW())))</f>
      </c>
      <c r="X750" t="str">
        <f>IF($W750="","",TRIM(INDEX(connections!$B:$B,ROW())))</f>
      </c>
      <c r="Y750">
        <f>IF($W750="","",IFERROR(MATCH($W750,$A$2:$A$1500,0),""))</f>
      </c>
      <c r="Z750">
        <f>IF($X750="","",IFERROR(MATCH($X750,$A$2:$A$1500,0),""))</f>
      </c>
      <c r="AA750" t="str">
        <f>IF($Y750="","",INDEX($P$2:$P$1500,$Y750))</f>
      </c>
      <c r="AB750" t="str">
        <f>IF($Z750="","",INDEX($P$2:$P$1500,$Z750))</f>
      </c>
      <c r="AC750">
        <f>IF(AND($AA750="Yes",$AB750="Yes"),1,"")</f>
      </c>
      <c r="AD750">
        <f>IF(OR($Y750="",$Z750=""),"",IF(INDEX($C$2:$C$1500,$Y750)=INDEX($C$2:$C$1500,$Z750),0,1))</f>
      </c>
      <c r="AE750">
        <f>IF($AC750&lt;&gt;1,"",IF(AND(INDEX($AG$2:$AG$1500,$Y750)=1,INDEX($AG$2:$AG$1500,$Z750)=1),1,""))</f>
      </c>
      <c r="AG750">
        <f>IF($A750="","",COUNTIFS($W$2:$W$2500,$A750,$AB$2:$AB$2500,"Yes")+COUNTIFS($X$2:$X$2500,$A750,$AA$2:$AA$2500,"Yes"))</f>
      </c>
      <c r="AH750" t="str">
        <f>IF(OR($P750&lt;&gt;"Yes",N($AG750)=0),"",IF(AND($AG750=1,COUNTIFS($W$2:$W$2500,$A750,$AE$2:$AE$2500,1)+COUNTIFS($X$2:$X$2500,$A750,$AE$2:$AE$2500,1)&gt;0),"","Yes"))</f>
      </c>
      <c r="AI750">
        <f>IF($AH750="Yes",$AG750,"")</f>
      </c>
      <c r="AJ750">
        <f>IF($AI750="","",$AI750+ROW()/1000000)</f>
      </c>
      <c r="AK750">
        <f>IF(OR($A750="",$P750="Yes",N($AG750)=0),"",$AG750+ROW()/1000000)</f>
      </c>
      <c r="AL750" t="str">
        <f>IF($A750="","",INDEX(games!$J:$J,ROW())&amp;"")</f>
      </c>
    </row>
    <row r="751">
      <c r="A751" t="str">
        <f>IF(TRIM(INDEX(games!$A:$A,ROW()))="","",TRIM(INDEX(games!$A:$A,ROW())))</f>
      </c>
      <c r="B751">
        <f>IF(OR($A751="",INDEX(games!$B:$B,ROW())=""),"",INDEX(games!$B:$B,ROW()))</f>
      </c>
      <c r="C751" t="str">
        <f>IF(OR($A751="",INDEX(games!$C:$C,ROW())=""),"",INDEX(games!$C:$C,ROW()))</f>
      </c>
      <c r="D751">
        <f>IF($A751="","",COUNTIF($W$2:$W$2500,$A751)+COUNTIF($X$2:$X$2500,$A751))</f>
      </c>
      <c r="E751">
        <f>IF($A751="","",IFERROR(MATCH($C751,$R$2:$R$5,0),0))</f>
      </c>
      <c r="F751">
        <f>IF($A751="","",MOD(ROW(),34))</f>
      </c>
      <c r="G751">
        <f>IF($A751="",NA(),IF($C751="Action",$B751,NA()))</f>
      </c>
      <c r="H751">
        <f>IF($A751="",NA(),IF($C751="Action",1+$F751*0.023,NA()))</f>
      </c>
      <c r="I751">
        <f>IF($A751="",NA(),IF($C751="Strategy",$B751,NA()))</f>
      </c>
      <c r="J751">
        <f>IF($A751="",NA(),IF($C751="Strategy",2+$F751*0.023,NA()))</f>
      </c>
      <c r="K751">
        <f>IF($A751="",NA(),IF($C751="Deckbuilder",$B751,NA()))</f>
      </c>
      <c r="L751">
        <f>IF($A751="",NA(),IF($C751="Deckbuilder",3+$F751*0.023,NA()))</f>
      </c>
      <c r="M751">
        <f>IF($A751="",NA(),IF($C751="Traditional",$B751,NA()))</f>
      </c>
      <c r="N751">
        <f>IF($A751="",NA(),IF($C751="Traditional",4+$F751*0.023,NA()))</f>
      </c>
      <c r="O751">
        <f>IF($A751="","",$D751+ROW()/1000000)</f>
      </c>
      <c r="P751" t="str">
        <f>IF(OR($A751="",INDEX(games!$H:$H,ROW())=""),"",INDEX(games!$H:$H,ROW()))</f>
      </c>
      <c r="Q751">
        <f>IF(OR($A751="",$P751&lt;&gt;"Yes"),"",$D751+ROW()/1000000)</f>
      </c>
      <c r="T751">
        <f>IF($Y751="","",INDEX($B$2:$B$1500,$Y751))</f>
      </c>
      <c r="U751">
        <f>IF($Z751="","",INDEX($B$2:$B$1500,$Z751))</f>
      </c>
      <c r="V751">
        <f>IF(OR($T751="",$U751=""),"",$U751-$T751)</f>
      </c>
      <c r="W751" t="str">
        <f>IF(TRIM(INDEX(connections!$A:$A,ROW()))="","",TRIM(INDEX(connections!$A:$A,ROW())))</f>
      </c>
      <c r="X751" t="str">
        <f>IF($W751="","",TRIM(INDEX(connections!$B:$B,ROW())))</f>
      </c>
      <c r="Y751">
        <f>IF($W751="","",IFERROR(MATCH($W751,$A$2:$A$1500,0),""))</f>
      </c>
      <c r="Z751">
        <f>IF($X751="","",IFERROR(MATCH($X751,$A$2:$A$1500,0),""))</f>
      </c>
      <c r="AA751" t="str">
        <f>IF($Y751="","",INDEX($P$2:$P$1500,$Y751))</f>
      </c>
      <c r="AB751" t="str">
        <f>IF($Z751="","",INDEX($P$2:$P$1500,$Z751))</f>
      </c>
      <c r="AC751">
        <f>IF(AND($AA751="Yes",$AB751="Yes"),1,"")</f>
      </c>
      <c r="AD751">
        <f>IF(OR($Y751="",$Z751=""),"",IF(INDEX($C$2:$C$1500,$Y751)=INDEX($C$2:$C$1500,$Z751),0,1))</f>
      </c>
      <c r="AE751">
        <f>IF($AC751&lt;&gt;1,"",IF(AND(INDEX($AG$2:$AG$1500,$Y751)=1,INDEX($AG$2:$AG$1500,$Z751)=1),1,""))</f>
      </c>
      <c r="AG751">
        <f>IF($A751="","",COUNTIFS($W$2:$W$2500,$A751,$AB$2:$AB$2500,"Yes")+COUNTIFS($X$2:$X$2500,$A751,$AA$2:$AA$2500,"Yes"))</f>
      </c>
      <c r="AH751" t="str">
        <f>IF(OR($P751&lt;&gt;"Yes",N($AG751)=0),"",IF(AND($AG751=1,COUNTIFS($W$2:$W$2500,$A751,$AE$2:$AE$2500,1)+COUNTIFS($X$2:$X$2500,$A751,$AE$2:$AE$2500,1)&gt;0),"","Yes"))</f>
      </c>
      <c r="AI751">
        <f>IF($AH751="Yes",$AG751,"")</f>
      </c>
      <c r="AJ751">
        <f>IF($AI751="","",$AI751+ROW()/1000000)</f>
      </c>
      <c r="AK751">
        <f>IF(OR($A751="",$P751="Yes",N($AG751)=0),"",$AG751+ROW()/1000000)</f>
      </c>
      <c r="AL751" t="str">
        <f>IF($A751="","",INDEX(games!$J:$J,ROW())&amp;"")</f>
      </c>
    </row>
    <row r="752">
      <c r="A752" t="str">
        <f>IF(TRIM(INDEX(games!$A:$A,ROW()))="","",TRIM(INDEX(games!$A:$A,ROW())))</f>
      </c>
      <c r="B752">
        <f>IF(OR($A752="",INDEX(games!$B:$B,ROW())=""),"",INDEX(games!$B:$B,ROW()))</f>
      </c>
      <c r="C752" t="str">
        <f>IF(OR($A752="",INDEX(games!$C:$C,ROW())=""),"",INDEX(games!$C:$C,ROW()))</f>
      </c>
      <c r="D752">
        <f>IF($A752="","",COUNTIF($W$2:$W$2500,$A752)+COUNTIF($X$2:$X$2500,$A752))</f>
      </c>
      <c r="E752">
        <f>IF($A752="","",IFERROR(MATCH($C752,$R$2:$R$5,0),0))</f>
      </c>
      <c r="F752">
        <f>IF($A752="","",MOD(ROW(),34))</f>
      </c>
      <c r="G752">
        <f>IF($A752="",NA(),IF($C752="Action",$B752,NA()))</f>
      </c>
      <c r="H752">
        <f>IF($A752="",NA(),IF($C752="Action",1+$F752*0.023,NA()))</f>
      </c>
      <c r="I752">
        <f>IF($A752="",NA(),IF($C752="Strategy",$B752,NA()))</f>
      </c>
      <c r="J752">
        <f>IF($A752="",NA(),IF($C752="Strategy",2+$F752*0.023,NA()))</f>
      </c>
      <c r="K752">
        <f>IF($A752="",NA(),IF($C752="Deckbuilder",$B752,NA()))</f>
      </c>
      <c r="L752">
        <f>IF($A752="",NA(),IF($C752="Deckbuilder",3+$F752*0.023,NA()))</f>
      </c>
      <c r="M752">
        <f>IF($A752="",NA(),IF($C752="Traditional",$B752,NA()))</f>
      </c>
      <c r="N752">
        <f>IF($A752="",NA(),IF($C752="Traditional",4+$F752*0.023,NA()))</f>
      </c>
      <c r="O752">
        <f>IF($A752="","",$D752+ROW()/1000000)</f>
      </c>
      <c r="P752" t="str">
        <f>IF(OR($A752="",INDEX(games!$H:$H,ROW())=""),"",INDEX(games!$H:$H,ROW()))</f>
      </c>
      <c r="Q752">
        <f>IF(OR($A752="",$P752&lt;&gt;"Yes"),"",$D752+ROW()/1000000)</f>
      </c>
      <c r="T752">
        <f>IF($Y752="","",INDEX($B$2:$B$1500,$Y752))</f>
      </c>
      <c r="U752">
        <f>IF($Z752="","",INDEX($B$2:$B$1500,$Z752))</f>
      </c>
      <c r="V752">
        <f>IF(OR($T752="",$U752=""),"",$U752-$T752)</f>
      </c>
      <c r="W752" t="str">
        <f>IF(TRIM(INDEX(connections!$A:$A,ROW()))="","",TRIM(INDEX(connections!$A:$A,ROW())))</f>
      </c>
      <c r="X752" t="str">
        <f>IF($W752="","",TRIM(INDEX(connections!$B:$B,ROW())))</f>
      </c>
      <c r="Y752">
        <f>IF($W752="","",IFERROR(MATCH($W752,$A$2:$A$1500,0),""))</f>
      </c>
      <c r="Z752">
        <f>IF($X752="","",IFERROR(MATCH($X752,$A$2:$A$1500,0),""))</f>
      </c>
      <c r="AA752" t="str">
        <f>IF($Y752="","",INDEX($P$2:$P$1500,$Y752))</f>
      </c>
      <c r="AB752" t="str">
        <f>IF($Z752="","",INDEX($P$2:$P$1500,$Z752))</f>
      </c>
      <c r="AC752">
        <f>IF(AND($AA752="Yes",$AB752="Yes"),1,"")</f>
      </c>
      <c r="AD752">
        <f>IF(OR($Y752="",$Z752=""),"",IF(INDEX($C$2:$C$1500,$Y752)=INDEX($C$2:$C$1500,$Z752),0,1))</f>
      </c>
      <c r="AE752">
        <f>IF($AC752&lt;&gt;1,"",IF(AND(INDEX($AG$2:$AG$1500,$Y752)=1,INDEX($AG$2:$AG$1500,$Z752)=1),1,""))</f>
      </c>
      <c r="AG752">
        <f>IF($A752="","",COUNTIFS($W$2:$W$2500,$A752,$AB$2:$AB$2500,"Yes")+COUNTIFS($X$2:$X$2500,$A752,$AA$2:$AA$2500,"Yes"))</f>
      </c>
      <c r="AH752" t="str">
        <f>IF(OR($P752&lt;&gt;"Yes",N($AG752)=0),"",IF(AND($AG752=1,COUNTIFS($W$2:$W$2500,$A752,$AE$2:$AE$2500,1)+COUNTIFS($X$2:$X$2500,$A752,$AE$2:$AE$2500,1)&gt;0),"","Yes"))</f>
      </c>
      <c r="AI752">
        <f>IF($AH752="Yes",$AG752,"")</f>
      </c>
      <c r="AJ752">
        <f>IF($AI752="","",$AI752+ROW()/1000000)</f>
      </c>
      <c r="AK752">
        <f>IF(OR($A752="",$P752="Yes",N($AG752)=0),"",$AG752+ROW()/1000000)</f>
      </c>
      <c r="AL752" t="str">
        <f>IF($A752="","",INDEX(games!$J:$J,ROW())&amp;"")</f>
      </c>
    </row>
    <row r="753">
      <c r="A753" t="str">
        <f>IF(TRIM(INDEX(games!$A:$A,ROW()))="","",TRIM(INDEX(games!$A:$A,ROW())))</f>
      </c>
      <c r="B753">
        <f>IF(OR($A753="",INDEX(games!$B:$B,ROW())=""),"",INDEX(games!$B:$B,ROW()))</f>
      </c>
      <c r="C753" t="str">
        <f>IF(OR($A753="",INDEX(games!$C:$C,ROW())=""),"",INDEX(games!$C:$C,ROW()))</f>
      </c>
      <c r="D753">
        <f>IF($A753="","",COUNTIF($W$2:$W$2500,$A753)+COUNTIF($X$2:$X$2500,$A753))</f>
      </c>
      <c r="E753">
        <f>IF($A753="","",IFERROR(MATCH($C753,$R$2:$R$5,0),0))</f>
      </c>
      <c r="F753">
        <f>IF($A753="","",MOD(ROW(),34))</f>
      </c>
      <c r="G753">
        <f>IF($A753="",NA(),IF($C753="Action",$B753,NA()))</f>
      </c>
      <c r="H753">
        <f>IF($A753="",NA(),IF($C753="Action",1+$F753*0.023,NA()))</f>
      </c>
      <c r="I753">
        <f>IF($A753="",NA(),IF($C753="Strategy",$B753,NA()))</f>
      </c>
      <c r="J753">
        <f>IF($A753="",NA(),IF($C753="Strategy",2+$F753*0.023,NA()))</f>
      </c>
      <c r="K753">
        <f>IF($A753="",NA(),IF($C753="Deckbuilder",$B753,NA()))</f>
      </c>
      <c r="L753">
        <f>IF($A753="",NA(),IF($C753="Deckbuilder",3+$F753*0.023,NA()))</f>
      </c>
      <c r="M753">
        <f>IF($A753="",NA(),IF($C753="Traditional",$B753,NA()))</f>
      </c>
      <c r="N753">
        <f>IF($A753="",NA(),IF($C753="Traditional",4+$F753*0.023,NA()))</f>
      </c>
      <c r="O753">
        <f>IF($A753="","",$D753+ROW()/1000000)</f>
      </c>
      <c r="P753" t="str">
        <f>IF(OR($A753="",INDEX(games!$H:$H,ROW())=""),"",INDEX(games!$H:$H,ROW()))</f>
      </c>
      <c r="Q753">
        <f>IF(OR($A753="",$P753&lt;&gt;"Yes"),"",$D753+ROW()/1000000)</f>
      </c>
      <c r="T753">
        <f>IF($Y753="","",INDEX($B$2:$B$1500,$Y753))</f>
      </c>
      <c r="U753">
        <f>IF($Z753="","",INDEX($B$2:$B$1500,$Z753))</f>
      </c>
      <c r="V753">
        <f>IF(OR($T753="",$U753=""),"",$U753-$T753)</f>
      </c>
      <c r="W753" t="str">
        <f>IF(TRIM(INDEX(connections!$A:$A,ROW()))="","",TRIM(INDEX(connections!$A:$A,ROW())))</f>
      </c>
      <c r="X753" t="str">
        <f>IF($W753="","",TRIM(INDEX(connections!$B:$B,ROW())))</f>
      </c>
      <c r="Y753">
        <f>IF($W753="","",IFERROR(MATCH($W753,$A$2:$A$1500,0),""))</f>
      </c>
      <c r="Z753">
        <f>IF($X753="","",IFERROR(MATCH($X753,$A$2:$A$1500,0),""))</f>
      </c>
      <c r="AA753" t="str">
        <f>IF($Y753="","",INDEX($P$2:$P$1500,$Y753))</f>
      </c>
      <c r="AB753" t="str">
        <f>IF($Z753="","",INDEX($P$2:$P$1500,$Z753))</f>
      </c>
      <c r="AC753">
        <f>IF(AND($AA753="Yes",$AB753="Yes"),1,"")</f>
      </c>
      <c r="AD753">
        <f>IF(OR($Y753="",$Z753=""),"",IF(INDEX($C$2:$C$1500,$Y753)=INDEX($C$2:$C$1500,$Z753),0,1))</f>
      </c>
      <c r="AE753">
        <f>IF($AC753&lt;&gt;1,"",IF(AND(INDEX($AG$2:$AG$1500,$Y753)=1,INDEX($AG$2:$AG$1500,$Z753)=1),1,""))</f>
      </c>
      <c r="AG753">
        <f>IF($A753="","",COUNTIFS($W$2:$W$2500,$A753,$AB$2:$AB$2500,"Yes")+COUNTIFS($X$2:$X$2500,$A753,$AA$2:$AA$2500,"Yes"))</f>
      </c>
      <c r="AH753" t="str">
        <f>IF(OR($P753&lt;&gt;"Yes",N($AG753)=0),"",IF(AND($AG753=1,COUNTIFS($W$2:$W$2500,$A753,$AE$2:$AE$2500,1)+COUNTIFS($X$2:$X$2500,$A753,$AE$2:$AE$2500,1)&gt;0),"","Yes"))</f>
      </c>
      <c r="AI753">
        <f>IF($AH753="Yes",$AG753,"")</f>
      </c>
      <c r="AJ753">
        <f>IF($AI753="","",$AI753+ROW()/1000000)</f>
      </c>
      <c r="AK753">
        <f>IF(OR($A753="",$P753="Yes",N($AG753)=0),"",$AG753+ROW()/1000000)</f>
      </c>
      <c r="AL753" t="str">
        <f>IF($A753="","",INDEX(games!$J:$J,ROW())&amp;"")</f>
      </c>
    </row>
    <row r="754">
      <c r="A754" t="str">
        <f>IF(TRIM(INDEX(games!$A:$A,ROW()))="","",TRIM(INDEX(games!$A:$A,ROW())))</f>
      </c>
      <c r="B754">
        <f>IF(OR($A754="",INDEX(games!$B:$B,ROW())=""),"",INDEX(games!$B:$B,ROW()))</f>
      </c>
      <c r="C754" t="str">
        <f>IF(OR($A754="",INDEX(games!$C:$C,ROW())=""),"",INDEX(games!$C:$C,ROW()))</f>
      </c>
      <c r="D754">
        <f>IF($A754="","",COUNTIF($W$2:$W$2500,$A754)+COUNTIF($X$2:$X$2500,$A754))</f>
      </c>
      <c r="E754">
        <f>IF($A754="","",IFERROR(MATCH($C754,$R$2:$R$5,0),0))</f>
      </c>
      <c r="F754">
        <f>IF($A754="","",MOD(ROW(),34))</f>
      </c>
      <c r="G754">
        <f>IF($A754="",NA(),IF($C754="Action",$B754,NA()))</f>
      </c>
      <c r="H754">
        <f>IF($A754="",NA(),IF($C754="Action",1+$F754*0.023,NA()))</f>
      </c>
      <c r="I754">
        <f>IF($A754="",NA(),IF($C754="Strategy",$B754,NA()))</f>
      </c>
      <c r="J754">
        <f>IF($A754="",NA(),IF($C754="Strategy",2+$F754*0.023,NA()))</f>
      </c>
      <c r="K754">
        <f>IF($A754="",NA(),IF($C754="Deckbuilder",$B754,NA()))</f>
      </c>
      <c r="L754">
        <f>IF($A754="",NA(),IF($C754="Deckbuilder",3+$F754*0.023,NA()))</f>
      </c>
      <c r="M754">
        <f>IF($A754="",NA(),IF($C754="Traditional",$B754,NA()))</f>
      </c>
      <c r="N754">
        <f>IF($A754="",NA(),IF($C754="Traditional",4+$F754*0.023,NA()))</f>
      </c>
      <c r="O754">
        <f>IF($A754="","",$D754+ROW()/1000000)</f>
      </c>
      <c r="P754" t="str">
        <f>IF(OR($A754="",INDEX(games!$H:$H,ROW())=""),"",INDEX(games!$H:$H,ROW()))</f>
      </c>
      <c r="Q754">
        <f>IF(OR($A754="",$P754&lt;&gt;"Yes"),"",$D754+ROW()/1000000)</f>
      </c>
      <c r="T754">
        <f>IF($Y754="","",INDEX($B$2:$B$1500,$Y754))</f>
      </c>
      <c r="U754">
        <f>IF($Z754="","",INDEX($B$2:$B$1500,$Z754))</f>
      </c>
      <c r="V754">
        <f>IF(OR($T754="",$U754=""),"",$U754-$T754)</f>
      </c>
      <c r="W754" t="str">
        <f>IF(TRIM(INDEX(connections!$A:$A,ROW()))="","",TRIM(INDEX(connections!$A:$A,ROW())))</f>
      </c>
      <c r="X754" t="str">
        <f>IF($W754="","",TRIM(INDEX(connections!$B:$B,ROW())))</f>
      </c>
      <c r="Y754">
        <f>IF($W754="","",IFERROR(MATCH($W754,$A$2:$A$1500,0),""))</f>
      </c>
      <c r="Z754">
        <f>IF($X754="","",IFERROR(MATCH($X754,$A$2:$A$1500,0),""))</f>
      </c>
      <c r="AA754" t="str">
        <f>IF($Y754="","",INDEX($P$2:$P$1500,$Y754))</f>
      </c>
      <c r="AB754" t="str">
        <f>IF($Z754="","",INDEX($P$2:$P$1500,$Z754))</f>
      </c>
      <c r="AC754">
        <f>IF(AND($AA754="Yes",$AB754="Yes"),1,"")</f>
      </c>
      <c r="AD754">
        <f>IF(OR($Y754="",$Z754=""),"",IF(INDEX($C$2:$C$1500,$Y754)=INDEX($C$2:$C$1500,$Z754),0,1))</f>
      </c>
      <c r="AE754">
        <f>IF($AC754&lt;&gt;1,"",IF(AND(INDEX($AG$2:$AG$1500,$Y754)=1,INDEX($AG$2:$AG$1500,$Z754)=1),1,""))</f>
      </c>
      <c r="AG754">
        <f>IF($A754="","",COUNTIFS($W$2:$W$2500,$A754,$AB$2:$AB$2500,"Yes")+COUNTIFS($X$2:$X$2500,$A754,$AA$2:$AA$2500,"Yes"))</f>
      </c>
      <c r="AH754" t="str">
        <f>IF(OR($P754&lt;&gt;"Yes",N($AG754)=0),"",IF(AND($AG754=1,COUNTIFS($W$2:$W$2500,$A754,$AE$2:$AE$2500,1)+COUNTIFS($X$2:$X$2500,$A754,$AE$2:$AE$2500,1)&gt;0),"","Yes"))</f>
      </c>
      <c r="AI754">
        <f>IF($AH754="Yes",$AG754,"")</f>
      </c>
      <c r="AJ754">
        <f>IF($AI754="","",$AI754+ROW()/1000000)</f>
      </c>
      <c r="AK754">
        <f>IF(OR($A754="",$P754="Yes",N($AG754)=0),"",$AG754+ROW()/1000000)</f>
      </c>
      <c r="AL754" t="str">
        <f>IF($A754="","",INDEX(games!$J:$J,ROW())&amp;"")</f>
      </c>
    </row>
    <row r="755">
      <c r="A755" t="str">
        <f>IF(TRIM(INDEX(games!$A:$A,ROW()))="","",TRIM(INDEX(games!$A:$A,ROW())))</f>
      </c>
      <c r="B755">
        <f>IF(OR($A755="",INDEX(games!$B:$B,ROW())=""),"",INDEX(games!$B:$B,ROW()))</f>
      </c>
      <c r="C755" t="str">
        <f>IF(OR($A755="",INDEX(games!$C:$C,ROW())=""),"",INDEX(games!$C:$C,ROW()))</f>
      </c>
      <c r="D755">
        <f>IF($A755="","",COUNTIF($W$2:$W$2500,$A755)+COUNTIF($X$2:$X$2500,$A755))</f>
      </c>
      <c r="E755">
        <f>IF($A755="","",IFERROR(MATCH($C755,$R$2:$R$5,0),0))</f>
      </c>
      <c r="F755">
        <f>IF($A755="","",MOD(ROW(),34))</f>
      </c>
      <c r="G755">
        <f>IF($A755="",NA(),IF($C755="Action",$B755,NA()))</f>
      </c>
      <c r="H755">
        <f>IF($A755="",NA(),IF($C755="Action",1+$F755*0.023,NA()))</f>
      </c>
      <c r="I755">
        <f>IF($A755="",NA(),IF($C755="Strategy",$B755,NA()))</f>
      </c>
      <c r="J755">
        <f>IF($A755="",NA(),IF($C755="Strategy",2+$F755*0.023,NA()))</f>
      </c>
      <c r="K755">
        <f>IF($A755="",NA(),IF($C755="Deckbuilder",$B755,NA()))</f>
      </c>
      <c r="L755">
        <f>IF($A755="",NA(),IF($C755="Deckbuilder",3+$F755*0.023,NA()))</f>
      </c>
      <c r="M755">
        <f>IF($A755="",NA(),IF($C755="Traditional",$B755,NA()))</f>
      </c>
      <c r="N755">
        <f>IF($A755="",NA(),IF($C755="Traditional",4+$F755*0.023,NA()))</f>
      </c>
      <c r="O755">
        <f>IF($A755="","",$D755+ROW()/1000000)</f>
      </c>
      <c r="P755" t="str">
        <f>IF(OR($A755="",INDEX(games!$H:$H,ROW())=""),"",INDEX(games!$H:$H,ROW()))</f>
      </c>
      <c r="Q755">
        <f>IF(OR($A755="",$P755&lt;&gt;"Yes"),"",$D755+ROW()/1000000)</f>
      </c>
      <c r="T755">
        <f>IF($Y755="","",INDEX($B$2:$B$1500,$Y755))</f>
      </c>
      <c r="U755">
        <f>IF($Z755="","",INDEX($B$2:$B$1500,$Z755))</f>
      </c>
      <c r="V755">
        <f>IF(OR($T755="",$U755=""),"",$U755-$T755)</f>
      </c>
      <c r="W755" t="str">
        <f>IF(TRIM(INDEX(connections!$A:$A,ROW()))="","",TRIM(INDEX(connections!$A:$A,ROW())))</f>
      </c>
      <c r="X755" t="str">
        <f>IF($W755="","",TRIM(INDEX(connections!$B:$B,ROW())))</f>
      </c>
      <c r="Y755">
        <f>IF($W755="","",IFERROR(MATCH($W755,$A$2:$A$1500,0),""))</f>
      </c>
      <c r="Z755">
        <f>IF($X755="","",IFERROR(MATCH($X755,$A$2:$A$1500,0),""))</f>
      </c>
      <c r="AA755" t="str">
        <f>IF($Y755="","",INDEX($P$2:$P$1500,$Y755))</f>
      </c>
      <c r="AB755" t="str">
        <f>IF($Z755="","",INDEX($P$2:$P$1500,$Z755))</f>
      </c>
      <c r="AC755">
        <f>IF(AND($AA755="Yes",$AB755="Yes"),1,"")</f>
      </c>
      <c r="AD755">
        <f>IF(OR($Y755="",$Z755=""),"",IF(INDEX($C$2:$C$1500,$Y755)=INDEX($C$2:$C$1500,$Z755),0,1))</f>
      </c>
      <c r="AE755">
        <f>IF($AC755&lt;&gt;1,"",IF(AND(INDEX($AG$2:$AG$1500,$Y755)=1,INDEX($AG$2:$AG$1500,$Z755)=1),1,""))</f>
      </c>
      <c r="AG755">
        <f>IF($A755="","",COUNTIFS($W$2:$W$2500,$A755,$AB$2:$AB$2500,"Yes")+COUNTIFS($X$2:$X$2500,$A755,$AA$2:$AA$2500,"Yes"))</f>
      </c>
      <c r="AH755" t="str">
        <f>IF(OR($P755&lt;&gt;"Yes",N($AG755)=0),"",IF(AND($AG755=1,COUNTIFS($W$2:$W$2500,$A755,$AE$2:$AE$2500,1)+COUNTIFS($X$2:$X$2500,$A755,$AE$2:$AE$2500,1)&gt;0),"","Yes"))</f>
      </c>
      <c r="AI755">
        <f>IF($AH755="Yes",$AG755,"")</f>
      </c>
      <c r="AJ755">
        <f>IF($AI755="","",$AI755+ROW()/1000000)</f>
      </c>
      <c r="AK755">
        <f>IF(OR($A755="",$P755="Yes",N($AG755)=0),"",$AG755+ROW()/1000000)</f>
      </c>
      <c r="AL755" t="str">
        <f>IF($A755="","",INDEX(games!$J:$J,ROW())&amp;"")</f>
      </c>
    </row>
    <row r="756">
      <c r="A756" t="str">
        <f>IF(TRIM(INDEX(games!$A:$A,ROW()))="","",TRIM(INDEX(games!$A:$A,ROW())))</f>
      </c>
      <c r="B756">
        <f>IF(OR($A756="",INDEX(games!$B:$B,ROW())=""),"",INDEX(games!$B:$B,ROW()))</f>
      </c>
      <c r="C756" t="str">
        <f>IF(OR($A756="",INDEX(games!$C:$C,ROW())=""),"",INDEX(games!$C:$C,ROW()))</f>
      </c>
      <c r="D756">
        <f>IF($A756="","",COUNTIF($W$2:$W$2500,$A756)+COUNTIF($X$2:$X$2500,$A756))</f>
      </c>
      <c r="E756">
        <f>IF($A756="","",IFERROR(MATCH($C756,$R$2:$R$5,0),0))</f>
      </c>
      <c r="F756">
        <f>IF($A756="","",MOD(ROW(),34))</f>
      </c>
      <c r="G756">
        <f>IF($A756="",NA(),IF($C756="Action",$B756,NA()))</f>
      </c>
      <c r="H756">
        <f>IF($A756="",NA(),IF($C756="Action",1+$F756*0.023,NA()))</f>
      </c>
      <c r="I756">
        <f>IF($A756="",NA(),IF($C756="Strategy",$B756,NA()))</f>
      </c>
      <c r="J756">
        <f>IF($A756="",NA(),IF($C756="Strategy",2+$F756*0.023,NA()))</f>
      </c>
      <c r="K756">
        <f>IF($A756="",NA(),IF($C756="Deckbuilder",$B756,NA()))</f>
      </c>
      <c r="L756">
        <f>IF($A756="",NA(),IF($C756="Deckbuilder",3+$F756*0.023,NA()))</f>
      </c>
      <c r="M756">
        <f>IF($A756="",NA(),IF($C756="Traditional",$B756,NA()))</f>
      </c>
      <c r="N756">
        <f>IF($A756="",NA(),IF($C756="Traditional",4+$F756*0.023,NA()))</f>
      </c>
      <c r="O756">
        <f>IF($A756="","",$D756+ROW()/1000000)</f>
      </c>
      <c r="P756" t="str">
        <f>IF(OR($A756="",INDEX(games!$H:$H,ROW())=""),"",INDEX(games!$H:$H,ROW()))</f>
      </c>
      <c r="Q756">
        <f>IF(OR($A756="",$P756&lt;&gt;"Yes"),"",$D756+ROW()/1000000)</f>
      </c>
      <c r="T756">
        <f>IF($Y756="","",INDEX($B$2:$B$1500,$Y756))</f>
      </c>
      <c r="U756">
        <f>IF($Z756="","",INDEX($B$2:$B$1500,$Z756))</f>
      </c>
      <c r="V756">
        <f>IF(OR($T756="",$U756=""),"",$U756-$T756)</f>
      </c>
      <c r="W756" t="str">
        <f>IF(TRIM(INDEX(connections!$A:$A,ROW()))="","",TRIM(INDEX(connections!$A:$A,ROW())))</f>
      </c>
      <c r="X756" t="str">
        <f>IF($W756="","",TRIM(INDEX(connections!$B:$B,ROW())))</f>
      </c>
      <c r="Y756">
        <f>IF($W756="","",IFERROR(MATCH($W756,$A$2:$A$1500,0),""))</f>
      </c>
      <c r="Z756">
        <f>IF($X756="","",IFERROR(MATCH($X756,$A$2:$A$1500,0),""))</f>
      </c>
      <c r="AA756" t="str">
        <f>IF($Y756="","",INDEX($P$2:$P$1500,$Y756))</f>
      </c>
      <c r="AB756" t="str">
        <f>IF($Z756="","",INDEX($P$2:$P$1500,$Z756))</f>
      </c>
      <c r="AC756">
        <f>IF(AND($AA756="Yes",$AB756="Yes"),1,"")</f>
      </c>
      <c r="AD756">
        <f>IF(OR($Y756="",$Z756=""),"",IF(INDEX($C$2:$C$1500,$Y756)=INDEX($C$2:$C$1500,$Z756),0,1))</f>
      </c>
      <c r="AE756">
        <f>IF($AC756&lt;&gt;1,"",IF(AND(INDEX($AG$2:$AG$1500,$Y756)=1,INDEX($AG$2:$AG$1500,$Z756)=1),1,""))</f>
      </c>
      <c r="AG756">
        <f>IF($A756="","",COUNTIFS($W$2:$W$2500,$A756,$AB$2:$AB$2500,"Yes")+COUNTIFS($X$2:$X$2500,$A756,$AA$2:$AA$2500,"Yes"))</f>
      </c>
      <c r="AH756" t="str">
        <f>IF(OR($P756&lt;&gt;"Yes",N($AG756)=0),"",IF(AND($AG756=1,COUNTIFS($W$2:$W$2500,$A756,$AE$2:$AE$2500,1)+COUNTIFS($X$2:$X$2500,$A756,$AE$2:$AE$2500,1)&gt;0),"","Yes"))</f>
      </c>
      <c r="AI756">
        <f>IF($AH756="Yes",$AG756,"")</f>
      </c>
      <c r="AJ756">
        <f>IF($AI756="","",$AI756+ROW()/1000000)</f>
      </c>
      <c r="AK756">
        <f>IF(OR($A756="",$P756="Yes",N($AG756)=0),"",$AG756+ROW()/1000000)</f>
      </c>
      <c r="AL756" t="str">
        <f>IF($A756="","",INDEX(games!$J:$J,ROW())&amp;"")</f>
      </c>
    </row>
    <row r="757">
      <c r="A757" t="str">
        <f>IF(TRIM(INDEX(games!$A:$A,ROW()))="","",TRIM(INDEX(games!$A:$A,ROW())))</f>
      </c>
      <c r="B757">
        <f>IF(OR($A757="",INDEX(games!$B:$B,ROW())=""),"",INDEX(games!$B:$B,ROW()))</f>
      </c>
      <c r="C757" t="str">
        <f>IF(OR($A757="",INDEX(games!$C:$C,ROW())=""),"",INDEX(games!$C:$C,ROW()))</f>
      </c>
      <c r="D757">
        <f>IF($A757="","",COUNTIF($W$2:$W$2500,$A757)+COUNTIF($X$2:$X$2500,$A757))</f>
      </c>
      <c r="E757">
        <f>IF($A757="","",IFERROR(MATCH($C757,$R$2:$R$5,0),0))</f>
      </c>
      <c r="F757">
        <f>IF($A757="","",MOD(ROW(),34))</f>
      </c>
      <c r="G757">
        <f>IF($A757="",NA(),IF($C757="Action",$B757,NA()))</f>
      </c>
      <c r="H757">
        <f>IF($A757="",NA(),IF($C757="Action",1+$F757*0.023,NA()))</f>
      </c>
      <c r="I757">
        <f>IF($A757="",NA(),IF($C757="Strategy",$B757,NA()))</f>
      </c>
      <c r="J757">
        <f>IF($A757="",NA(),IF($C757="Strategy",2+$F757*0.023,NA()))</f>
      </c>
      <c r="K757">
        <f>IF($A757="",NA(),IF($C757="Deckbuilder",$B757,NA()))</f>
      </c>
      <c r="L757">
        <f>IF($A757="",NA(),IF($C757="Deckbuilder",3+$F757*0.023,NA()))</f>
      </c>
      <c r="M757">
        <f>IF($A757="",NA(),IF($C757="Traditional",$B757,NA()))</f>
      </c>
      <c r="N757">
        <f>IF($A757="",NA(),IF($C757="Traditional",4+$F757*0.023,NA()))</f>
      </c>
      <c r="O757">
        <f>IF($A757="","",$D757+ROW()/1000000)</f>
      </c>
      <c r="P757" t="str">
        <f>IF(OR($A757="",INDEX(games!$H:$H,ROW())=""),"",INDEX(games!$H:$H,ROW()))</f>
      </c>
      <c r="Q757">
        <f>IF(OR($A757="",$P757&lt;&gt;"Yes"),"",$D757+ROW()/1000000)</f>
      </c>
      <c r="T757">
        <f>IF($Y757="","",INDEX($B$2:$B$1500,$Y757))</f>
      </c>
      <c r="U757">
        <f>IF($Z757="","",INDEX($B$2:$B$1500,$Z757))</f>
      </c>
      <c r="V757">
        <f>IF(OR($T757="",$U757=""),"",$U757-$T757)</f>
      </c>
      <c r="W757" t="str">
        <f>IF(TRIM(INDEX(connections!$A:$A,ROW()))="","",TRIM(INDEX(connections!$A:$A,ROW())))</f>
      </c>
      <c r="X757" t="str">
        <f>IF($W757="","",TRIM(INDEX(connections!$B:$B,ROW())))</f>
      </c>
      <c r="Y757">
        <f>IF($W757="","",IFERROR(MATCH($W757,$A$2:$A$1500,0),""))</f>
      </c>
      <c r="Z757">
        <f>IF($X757="","",IFERROR(MATCH($X757,$A$2:$A$1500,0),""))</f>
      </c>
      <c r="AA757" t="str">
        <f>IF($Y757="","",INDEX($P$2:$P$1500,$Y757))</f>
      </c>
      <c r="AB757" t="str">
        <f>IF($Z757="","",INDEX($P$2:$P$1500,$Z757))</f>
      </c>
      <c r="AC757">
        <f>IF(AND($AA757="Yes",$AB757="Yes"),1,"")</f>
      </c>
      <c r="AD757">
        <f>IF(OR($Y757="",$Z757=""),"",IF(INDEX($C$2:$C$1500,$Y757)=INDEX($C$2:$C$1500,$Z757),0,1))</f>
      </c>
      <c r="AE757">
        <f>IF($AC757&lt;&gt;1,"",IF(AND(INDEX($AG$2:$AG$1500,$Y757)=1,INDEX($AG$2:$AG$1500,$Z757)=1),1,""))</f>
      </c>
      <c r="AG757">
        <f>IF($A757="","",COUNTIFS($W$2:$W$2500,$A757,$AB$2:$AB$2500,"Yes")+COUNTIFS($X$2:$X$2500,$A757,$AA$2:$AA$2500,"Yes"))</f>
      </c>
      <c r="AH757" t="str">
        <f>IF(OR($P757&lt;&gt;"Yes",N($AG757)=0),"",IF(AND($AG757=1,COUNTIFS($W$2:$W$2500,$A757,$AE$2:$AE$2500,1)+COUNTIFS($X$2:$X$2500,$A757,$AE$2:$AE$2500,1)&gt;0),"","Yes"))</f>
      </c>
      <c r="AI757">
        <f>IF($AH757="Yes",$AG757,"")</f>
      </c>
      <c r="AJ757">
        <f>IF($AI757="","",$AI757+ROW()/1000000)</f>
      </c>
      <c r="AK757">
        <f>IF(OR($A757="",$P757="Yes",N($AG757)=0),"",$AG757+ROW()/1000000)</f>
      </c>
      <c r="AL757" t="str">
        <f>IF($A757="","",INDEX(games!$J:$J,ROW())&amp;"")</f>
      </c>
    </row>
    <row r="758">
      <c r="A758" t="str">
        <f>IF(TRIM(INDEX(games!$A:$A,ROW()))="","",TRIM(INDEX(games!$A:$A,ROW())))</f>
      </c>
      <c r="B758">
        <f>IF(OR($A758="",INDEX(games!$B:$B,ROW())=""),"",INDEX(games!$B:$B,ROW()))</f>
      </c>
      <c r="C758" t="str">
        <f>IF(OR($A758="",INDEX(games!$C:$C,ROW())=""),"",INDEX(games!$C:$C,ROW()))</f>
      </c>
      <c r="D758">
        <f>IF($A758="","",COUNTIF($W$2:$W$2500,$A758)+COUNTIF($X$2:$X$2500,$A758))</f>
      </c>
      <c r="E758">
        <f>IF($A758="","",IFERROR(MATCH($C758,$R$2:$R$5,0),0))</f>
      </c>
      <c r="F758">
        <f>IF($A758="","",MOD(ROW(),34))</f>
      </c>
      <c r="G758">
        <f>IF($A758="",NA(),IF($C758="Action",$B758,NA()))</f>
      </c>
      <c r="H758">
        <f>IF($A758="",NA(),IF($C758="Action",1+$F758*0.023,NA()))</f>
      </c>
      <c r="I758">
        <f>IF($A758="",NA(),IF($C758="Strategy",$B758,NA()))</f>
      </c>
      <c r="J758">
        <f>IF($A758="",NA(),IF($C758="Strategy",2+$F758*0.023,NA()))</f>
      </c>
      <c r="K758">
        <f>IF($A758="",NA(),IF($C758="Deckbuilder",$B758,NA()))</f>
      </c>
      <c r="L758">
        <f>IF($A758="",NA(),IF($C758="Deckbuilder",3+$F758*0.023,NA()))</f>
      </c>
      <c r="M758">
        <f>IF($A758="",NA(),IF($C758="Traditional",$B758,NA()))</f>
      </c>
      <c r="N758">
        <f>IF($A758="",NA(),IF($C758="Traditional",4+$F758*0.023,NA()))</f>
      </c>
      <c r="O758">
        <f>IF($A758="","",$D758+ROW()/1000000)</f>
      </c>
      <c r="P758" t="str">
        <f>IF(OR($A758="",INDEX(games!$H:$H,ROW())=""),"",INDEX(games!$H:$H,ROW()))</f>
      </c>
      <c r="Q758">
        <f>IF(OR($A758="",$P758&lt;&gt;"Yes"),"",$D758+ROW()/1000000)</f>
      </c>
      <c r="T758">
        <f>IF($Y758="","",INDEX($B$2:$B$1500,$Y758))</f>
      </c>
      <c r="U758">
        <f>IF($Z758="","",INDEX($B$2:$B$1500,$Z758))</f>
      </c>
      <c r="V758">
        <f>IF(OR($T758="",$U758=""),"",$U758-$T758)</f>
      </c>
      <c r="W758" t="str">
        <f>IF(TRIM(INDEX(connections!$A:$A,ROW()))="","",TRIM(INDEX(connections!$A:$A,ROW())))</f>
      </c>
      <c r="X758" t="str">
        <f>IF($W758="","",TRIM(INDEX(connections!$B:$B,ROW())))</f>
      </c>
      <c r="Y758">
        <f>IF($W758="","",IFERROR(MATCH($W758,$A$2:$A$1500,0),""))</f>
      </c>
      <c r="Z758">
        <f>IF($X758="","",IFERROR(MATCH($X758,$A$2:$A$1500,0),""))</f>
      </c>
      <c r="AA758" t="str">
        <f>IF($Y758="","",INDEX($P$2:$P$1500,$Y758))</f>
      </c>
      <c r="AB758" t="str">
        <f>IF($Z758="","",INDEX($P$2:$P$1500,$Z758))</f>
      </c>
      <c r="AC758">
        <f>IF(AND($AA758="Yes",$AB758="Yes"),1,"")</f>
      </c>
      <c r="AD758">
        <f>IF(OR($Y758="",$Z758=""),"",IF(INDEX($C$2:$C$1500,$Y758)=INDEX($C$2:$C$1500,$Z758),0,1))</f>
      </c>
      <c r="AE758">
        <f>IF($AC758&lt;&gt;1,"",IF(AND(INDEX($AG$2:$AG$1500,$Y758)=1,INDEX($AG$2:$AG$1500,$Z758)=1),1,""))</f>
      </c>
      <c r="AG758">
        <f>IF($A758="","",COUNTIFS($W$2:$W$2500,$A758,$AB$2:$AB$2500,"Yes")+COUNTIFS($X$2:$X$2500,$A758,$AA$2:$AA$2500,"Yes"))</f>
      </c>
      <c r="AH758" t="str">
        <f>IF(OR($P758&lt;&gt;"Yes",N($AG758)=0),"",IF(AND($AG758=1,COUNTIFS($W$2:$W$2500,$A758,$AE$2:$AE$2500,1)+COUNTIFS($X$2:$X$2500,$A758,$AE$2:$AE$2500,1)&gt;0),"","Yes"))</f>
      </c>
      <c r="AI758">
        <f>IF($AH758="Yes",$AG758,"")</f>
      </c>
      <c r="AJ758">
        <f>IF($AI758="","",$AI758+ROW()/1000000)</f>
      </c>
      <c r="AK758">
        <f>IF(OR($A758="",$P758="Yes",N($AG758)=0),"",$AG758+ROW()/1000000)</f>
      </c>
      <c r="AL758" t="str">
        <f>IF($A758="","",INDEX(games!$J:$J,ROW())&amp;"")</f>
      </c>
    </row>
    <row r="759">
      <c r="A759" t="str">
        <f>IF(TRIM(INDEX(games!$A:$A,ROW()))="","",TRIM(INDEX(games!$A:$A,ROW())))</f>
      </c>
      <c r="B759">
        <f>IF(OR($A759="",INDEX(games!$B:$B,ROW())=""),"",INDEX(games!$B:$B,ROW()))</f>
      </c>
      <c r="C759" t="str">
        <f>IF(OR($A759="",INDEX(games!$C:$C,ROW())=""),"",INDEX(games!$C:$C,ROW()))</f>
      </c>
      <c r="D759">
        <f>IF($A759="","",COUNTIF($W$2:$W$2500,$A759)+COUNTIF($X$2:$X$2500,$A759))</f>
      </c>
      <c r="E759">
        <f>IF($A759="","",IFERROR(MATCH($C759,$R$2:$R$5,0),0))</f>
      </c>
      <c r="F759">
        <f>IF($A759="","",MOD(ROW(),34))</f>
      </c>
      <c r="G759">
        <f>IF($A759="",NA(),IF($C759="Action",$B759,NA()))</f>
      </c>
      <c r="H759">
        <f>IF($A759="",NA(),IF($C759="Action",1+$F759*0.023,NA()))</f>
      </c>
      <c r="I759">
        <f>IF($A759="",NA(),IF($C759="Strategy",$B759,NA()))</f>
      </c>
      <c r="J759">
        <f>IF($A759="",NA(),IF($C759="Strategy",2+$F759*0.023,NA()))</f>
      </c>
      <c r="K759">
        <f>IF($A759="",NA(),IF($C759="Deckbuilder",$B759,NA()))</f>
      </c>
      <c r="L759">
        <f>IF($A759="",NA(),IF($C759="Deckbuilder",3+$F759*0.023,NA()))</f>
      </c>
      <c r="M759">
        <f>IF($A759="",NA(),IF($C759="Traditional",$B759,NA()))</f>
      </c>
      <c r="N759">
        <f>IF($A759="",NA(),IF($C759="Traditional",4+$F759*0.023,NA()))</f>
      </c>
      <c r="O759">
        <f>IF($A759="","",$D759+ROW()/1000000)</f>
      </c>
      <c r="P759" t="str">
        <f>IF(OR($A759="",INDEX(games!$H:$H,ROW())=""),"",INDEX(games!$H:$H,ROW()))</f>
      </c>
      <c r="Q759">
        <f>IF(OR($A759="",$P759&lt;&gt;"Yes"),"",$D759+ROW()/1000000)</f>
      </c>
      <c r="T759">
        <f>IF($Y759="","",INDEX($B$2:$B$1500,$Y759))</f>
      </c>
      <c r="U759">
        <f>IF($Z759="","",INDEX($B$2:$B$1500,$Z759))</f>
      </c>
      <c r="V759">
        <f>IF(OR($T759="",$U759=""),"",$U759-$T759)</f>
      </c>
      <c r="W759" t="str">
        <f>IF(TRIM(INDEX(connections!$A:$A,ROW()))="","",TRIM(INDEX(connections!$A:$A,ROW())))</f>
      </c>
      <c r="X759" t="str">
        <f>IF($W759="","",TRIM(INDEX(connections!$B:$B,ROW())))</f>
      </c>
      <c r="Y759">
        <f>IF($W759="","",IFERROR(MATCH($W759,$A$2:$A$1500,0),""))</f>
      </c>
      <c r="Z759">
        <f>IF($X759="","",IFERROR(MATCH($X759,$A$2:$A$1500,0),""))</f>
      </c>
      <c r="AA759" t="str">
        <f>IF($Y759="","",INDEX($P$2:$P$1500,$Y759))</f>
      </c>
      <c r="AB759" t="str">
        <f>IF($Z759="","",INDEX($P$2:$P$1500,$Z759))</f>
      </c>
      <c r="AC759">
        <f>IF(AND($AA759="Yes",$AB759="Yes"),1,"")</f>
      </c>
      <c r="AD759">
        <f>IF(OR($Y759="",$Z759=""),"",IF(INDEX($C$2:$C$1500,$Y759)=INDEX($C$2:$C$1500,$Z759),0,1))</f>
      </c>
      <c r="AE759">
        <f>IF($AC759&lt;&gt;1,"",IF(AND(INDEX($AG$2:$AG$1500,$Y759)=1,INDEX($AG$2:$AG$1500,$Z759)=1),1,""))</f>
      </c>
      <c r="AG759">
        <f>IF($A759="","",COUNTIFS($W$2:$W$2500,$A759,$AB$2:$AB$2500,"Yes")+COUNTIFS($X$2:$X$2500,$A759,$AA$2:$AA$2500,"Yes"))</f>
      </c>
      <c r="AH759" t="str">
        <f>IF(OR($P759&lt;&gt;"Yes",N($AG759)=0),"",IF(AND($AG759=1,COUNTIFS($W$2:$W$2500,$A759,$AE$2:$AE$2500,1)+COUNTIFS($X$2:$X$2500,$A759,$AE$2:$AE$2500,1)&gt;0),"","Yes"))</f>
      </c>
      <c r="AI759">
        <f>IF($AH759="Yes",$AG759,"")</f>
      </c>
      <c r="AJ759">
        <f>IF($AI759="","",$AI759+ROW()/1000000)</f>
      </c>
      <c r="AK759">
        <f>IF(OR($A759="",$P759="Yes",N($AG759)=0),"",$AG759+ROW()/1000000)</f>
      </c>
      <c r="AL759" t="str">
        <f>IF($A759="","",INDEX(games!$J:$J,ROW())&amp;"")</f>
      </c>
    </row>
    <row r="760">
      <c r="A760" t="str">
        <f>IF(TRIM(INDEX(games!$A:$A,ROW()))="","",TRIM(INDEX(games!$A:$A,ROW())))</f>
      </c>
      <c r="B760">
        <f>IF(OR($A760="",INDEX(games!$B:$B,ROW())=""),"",INDEX(games!$B:$B,ROW()))</f>
      </c>
      <c r="C760" t="str">
        <f>IF(OR($A760="",INDEX(games!$C:$C,ROW())=""),"",INDEX(games!$C:$C,ROW()))</f>
      </c>
      <c r="D760">
        <f>IF($A760="","",COUNTIF($W$2:$W$2500,$A760)+COUNTIF($X$2:$X$2500,$A760))</f>
      </c>
      <c r="E760">
        <f>IF($A760="","",IFERROR(MATCH($C760,$R$2:$R$5,0),0))</f>
      </c>
      <c r="F760">
        <f>IF($A760="","",MOD(ROW(),34))</f>
      </c>
      <c r="G760">
        <f>IF($A760="",NA(),IF($C760="Action",$B760,NA()))</f>
      </c>
      <c r="H760">
        <f>IF($A760="",NA(),IF($C760="Action",1+$F760*0.023,NA()))</f>
      </c>
      <c r="I760">
        <f>IF($A760="",NA(),IF($C760="Strategy",$B760,NA()))</f>
      </c>
      <c r="J760">
        <f>IF($A760="",NA(),IF($C760="Strategy",2+$F760*0.023,NA()))</f>
      </c>
      <c r="K760">
        <f>IF($A760="",NA(),IF($C760="Deckbuilder",$B760,NA()))</f>
      </c>
      <c r="L760">
        <f>IF($A760="",NA(),IF($C760="Deckbuilder",3+$F760*0.023,NA()))</f>
      </c>
      <c r="M760">
        <f>IF($A760="",NA(),IF($C760="Traditional",$B760,NA()))</f>
      </c>
      <c r="N760">
        <f>IF($A760="",NA(),IF($C760="Traditional",4+$F760*0.023,NA()))</f>
      </c>
      <c r="O760">
        <f>IF($A760="","",$D760+ROW()/1000000)</f>
      </c>
      <c r="P760" t="str">
        <f>IF(OR($A760="",INDEX(games!$H:$H,ROW())=""),"",INDEX(games!$H:$H,ROW()))</f>
      </c>
      <c r="Q760">
        <f>IF(OR($A760="",$P760&lt;&gt;"Yes"),"",$D760+ROW()/1000000)</f>
      </c>
      <c r="T760">
        <f>IF($Y760="","",INDEX($B$2:$B$1500,$Y760))</f>
      </c>
      <c r="U760">
        <f>IF($Z760="","",INDEX($B$2:$B$1500,$Z760))</f>
      </c>
      <c r="V760">
        <f>IF(OR($T760="",$U760=""),"",$U760-$T760)</f>
      </c>
      <c r="W760" t="str">
        <f>IF(TRIM(INDEX(connections!$A:$A,ROW()))="","",TRIM(INDEX(connections!$A:$A,ROW())))</f>
      </c>
      <c r="X760" t="str">
        <f>IF($W760="","",TRIM(INDEX(connections!$B:$B,ROW())))</f>
      </c>
      <c r="Y760">
        <f>IF($W760="","",IFERROR(MATCH($W760,$A$2:$A$1500,0),""))</f>
      </c>
      <c r="Z760">
        <f>IF($X760="","",IFERROR(MATCH($X760,$A$2:$A$1500,0),""))</f>
      </c>
      <c r="AA760" t="str">
        <f>IF($Y760="","",INDEX($P$2:$P$1500,$Y760))</f>
      </c>
      <c r="AB760" t="str">
        <f>IF($Z760="","",INDEX($P$2:$P$1500,$Z760))</f>
      </c>
      <c r="AC760">
        <f>IF(AND($AA760="Yes",$AB760="Yes"),1,"")</f>
      </c>
      <c r="AD760">
        <f>IF(OR($Y760="",$Z760=""),"",IF(INDEX($C$2:$C$1500,$Y760)=INDEX($C$2:$C$1500,$Z760),0,1))</f>
      </c>
      <c r="AE760">
        <f>IF($AC760&lt;&gt;1,"",IF(AND(INDEX($AG$2:$AG$1500,$Y760)=1,INDEX($AG$2:$AG$1500,$Z760)=1),1,""))</f>
      </c>
      <c r="AG760">
        <f>IF($A760="","",COUNTIFS($W$2:$W$2500,$A760,$AB$2:$AB$2500,"Yes")+COUNTIFS($X$2:$X$2500,$A760,$AA$2:$AA$2500,"Yes"))</f>
      </c>
      <c r="AH760" t="str">
        <f>IF(OR($P760&lt;&gt;"Yes",N($AG760)=0),"",IF(AND($AG760=1,COUNTIFS($W$2:$W$2500,$A760,$AE$2:$AE$2500,1)+COUNTIFS($X$2:$X$2500,$A760,$AE$2:$AE$2500,1)&gt;0),"","Yes"))</f>
      </c>
      <c r="AI760">
        <f>IF($AH760="Yes",$AG760,"")</f>
      </c>
      <c r="AJ760">
        <f>IF($AI760="","",$AI760+ROW()/1000000)</f>
      </c>
      <c r="AK760">
        <f>IF(OR($A760="",$P760="Yes",N($AG760)=0),"",$AG760+ROW()/1000000)</f>
      </c>
      <c r="AL760" t="str">
        <f>IF($A760="","",INDEX(games!$J:$J,ROW())&amp;"")</f>
      </c>
    </row>
    <row r="761">
      <c r="A761" t="str">
        <f>IF(TRIM(INDEX(games!$A:$A,ROW()))="","",TRIM(INDEX(games!$A:$A,ROW())))</f>
      </c>
      <c r="B761">
        <f>IF(OR($A761="",INDEX(games!$B:$B,ROW())=""),"",INDEX(games!$B:$B,ROW()))</f>
      </c>
      <c r="C761" t="str">
        <f>IF(OR($A761="",INDEX(games!$C:$C,ROW())=""),"",INDEX(games!$C:$C,ROW()))</f>
      </c>
      <c r="D761">
        <f>IF($A761="","",COUNTIF($W$2:$W$2500,$A761)+COUNTIF($X$2:$X$2500,$A761))</f>
      </c>
      <c r="E761">
        <f>IF($A761="","",IFERROR(MATCH($C761,$R$2:$R$5,0),0))</f>
      </c>
      <c r="F761">
        <f>IF($A761="","",MOD(ROW(),34))</f>
      </c>
      <c r="G761">
        <f>IF($A761="",NA(),IF($C761="Action",$B761,NA()))</f>
      </c>
      <c r="H761">
        <f>IF($A761="",NA(),IF($C761="Action",1+$F761*0.023,NA()))</f>
      </c>
      <c r="I761">
        <f>IF($A761="",NA(),IF($C761="Strategy",$B761,NA()))</f>
      </c>
      <c r="J761">
        <f>IF($A761="",NA(),IF($C761="Strategy",2+$F761*0.023,NA()))</f>
      </c>
      <c r="K761">
        <f>IF($A761="",NA(),IF($C761="Deckbuilder",$B761,NA()))</f>
      </c>
      <c r="L761">
        <f>IF($A761="",NA(),IF($C761="Deckbuilder",3+$F761*0.023,NA()))</f>
      </c>
      <c r="M761">
        <f>IF($A761="",NA(),IF($C761="Traditional",$B761,NA()))</f>
      </c>
      <c r="N761">
        <f>IF($A761="",NA(),IF($C761="Traditional",4+$F761*0.023,NA()))</f>
      </c>
      <c r="O761">
        <f>IF($A761="","",$D761+ROW()/1000000)</f>
      </c>
      <c r="P761" t="str">
        <f>IF(OR($A761="",INDEX(games!$H:$H,ROW())=""),"",INDEX(games!$H:$H,ROW()))</f>
      </c>
      <c r="Q761">
        <f>IF(OR($A761="",$P761&lt;&gt;"Yes"),"",$D761+ROW()/1000000)</f>
      </c>
      <c r="T761">
        <f>IF($Y761="","",INDEX($B$2:$B$1500,$Y761))</f>
      </c>
      <c r="U761">
        <f>IF($Z761="","",INDEX($B$2:$B$1500,$Z761))</f>
      </c>
      <c r="V761">
        <f>IF(OR($T761="",$U761=""),"",$U761-$T761)</f>
      </c>
      <c r="W761" t="str">
        <f>IF(TRIM(INDEX(connections!$A:$A,ROW()))="","",TRIM(INDEX(connections!$A:$A,ROW())))</f>
      </c>
      <c r="X761" t="str">
        <f>IF($W761="","",TRIM(INDEX(connections!$B:$B,ROW())))</f>
      </c>
      <c r="Y761">
        <f>IF($W761="","",IFERROR(MATCH($W761,$A$2:$A$1500,0),""))</f>
      </c>
      <c r="Z761">
        <f>IF($X761="","",IFERROR(MATCH($X761,$A$2:$A$1500,0),""))</f>
      </c>
      <c r="AA761" t="str">
        <f>IF($Y761="","",INDEX($P$2:$P$1500,$Y761))</f>
      </c>
      <c r="AB761" t="str">
        <f>IF($Z761="","",INDEX($P$2:$P$1500,$Z761))</f>
      </c>
      <c r="AC761">
        <f>IF(AND($AA761="Yes",$AB761="Yes"),1,"")</f>
      </c>
      <c r="AD761">
        <f>IF(OR($Y761="",$Z761=""),"",IF(INDEX($C$2:$C$1500,$Y761)=INDEX($C$2:$C$1500,$Z761),0,1))</f>
      </c>
      <c r="AE761">
        <f>IF($AC761&lt;&gt;1,"",IF(AND(INDEX($AG$2:$AG$1500,$Y761)=1,INDEX($AG$2:$AG$1500,$Z761)=1),1,""))</f>
      </c>
      <c r="AG761">
        <f>IF($A761="","",COUNTIFS($W$2:$W$2500,$A761,$AB$2:$AB$2500,"Yes")+COUNTIFS($X$2:$X$2500,$A761,$AA$2:$AA$2500,"Yes"))</f>
      </c>
      <c r="AH761" t="str">
        <f>IF(OR($P761&lt;&gt;"Yes",N($AG761)=0),"",IF(AND($AG761=1,COUNTIFS($W$2:$W$2500,$A761,$AE$2:$AE$2500,1)+COUNTIFS($X$2:$X$2500,$A761,$AE$2:$AE$2500,1)&gt;0),"","Yes"))</f>
      </c>
      <c r="AI761">
        <f>IF($AH761="Yes",$AG761,"")</f>
      </c>
      <c r="AJ761">
        <f>IF($AI761="","",$AI761+ROW()/1000000)</f>
      </c>
      <c r="AK761">
        <f>IF(OR($A761="",$P761="Yes",N($AG761)=0),"",$AG761+ROW()/1000000)</f>
      </c>
      <c r="AL761" t="str">
        <f>IF($A761="","",INDEX(games!$J:$J,ROW())&amp;"")</f>
      </c>
    </row>
    <row r="762">
      <c r="A762" t="str">
        <f>IF(TRIM(INDEX(games!$A:$A,ROW()))="","",TRIM(INDEX(games!$A:$A,ROW())))</f>
      </c>
      <c r="B762">
        <f>IF(OR($A762="",INDEX(games!$B:$B,ROW())=""),"",INDEX(games!$B:$B,ROW()))</f>
      </c>
      <c r="C762" t="str">
        <f>IF(OR($A762="",INDEX(games!$C:$C,ROW())=""),"",INDEX(games!$C:$C,ROW()))</f>
      </c>
      <c r="D762">
        <f>IF($A762="","",COUNTIF($W$2:$W$2500,$A762)+COUNTIF($X$2:$X$2500,$A762))</f>
      </c>
      <c r="E762">
        <f>IF($A762="","",IFERROR(MATCH($C762,$R$2:$R$5,0),0))</f>
      </c>
      <c r="F762">
        <f>IF($A762="","",MOD(ROW(),34))</f>
      </c>
      <c r="G762">
        <f>IF($A762="",NA(),IF($C762="Action",$B762,NA()))</f>
      </c>
      <c r="H762">
        <f>IF($A762="",NA(),IF($C762="Action",1+$F762*0.023,NA()))</f>
      </c>
      <c r="I762">
        <f>IF($A762="",NA(),IF($C762="Strategy",$B762,NA()))</f>
      </c>
      <c r="J762">
        <f>IF($A762="",NA(),IF($C762="Strategy",2+$F762*0.023,NA()))</f>
      </c>
      <c r="K762">
        <f>IF($A762="",NA(),IF($C762="Deckbuilder",$B762,NA()))</f>
      </c>
      <c r="L762">
        <f>IF($A762="",NA(),IF($C762="Deckbuilder",3+$F762*0.023,NA()))</f>
      </c>
      <c r="M762">
        <f>IF($A762="",NA(),IF($C762="Traditional",$B762,NA()))</f>
      </c>
      <c r="N762">
        <f>IF($A762="",NA(),IF($C762="Traditional",4+$F762*0.023,NA()))</f>
      </c>
      <c r="O762">
        <f>IF($A762="","",$D762+ROW()/1000000)</f>
      </c>
      <c r="P762" t="str">
        <f>IF(OR($A762="",INDEX(games!$H:$H,ROW())=""),"",INDEX(games!$H:$H,ROW()))</f>
      </c>
      <c r="Q762">
        <f>IF(OR($A762="",$P762&lt;&gt;"Yes"),"",$D762+ROW()/1000000)</f>
      </c>
      <c r="T762">
        <f>IF($Y762="","",INDEX($B$2:$B$1500,$Y762))</f>
      </c>
      <c r="U762">
        <f>IF($Z762="","",INDEX($B$2:$B$1500,$Z762))</f>
      </c>
      <c r="V762">
        <f>IF(OR($T762="",$U762=""),"",$U762-$T762)</f>
      </c>
      <c r="W762" t="str">
        <f>IF(TRIM(INDEX(connections!$A:$A,ROW()))="","",TRIM(INDEX(connections!$A:$A,ROW())))</f>
      </c>
      <c r="X762" t="str">
        <f>IF($W762="","",TRIM(INDEX(connections!$B:$B,ROW())))</f>
      </c>
      <c r="Y762">
        <f>IF($W762="","",IFERROR(MATCH($W762,$A$2:$A$1500,0),""))</f>
      </c>
      <c r="Z762">
        <f>IF($X762="","",IFERROR(MATCH($X762,$A$2:$A$1500,0),""))</f>
      </c>
      <c r="AA762" t="str">
        <f>IF($Y762="","",INDEX($P$2:$P$1500,$Y762))</f>
      </c>
      <c r="AB762" t="str">
        <f>IF($Z762="","",INDEX($P$2:$P$1500,$Z762))</f>
      </c>
      <c r="AC762">
        <f>IF(AND($AA762="Yes",$AB762="Yes"),1,"")</f>
      </c>
      <c r="AD762">
        <f>IF(OR($Y762="",$Z762=""),"",IF(INDEX($C$2:$C$1500,$Y762)=INDEX($C$2:$C$1500,$Z762),0,1))</f>
      </c>
      <c r="AE762">
        <f>IF($AC762&lt;&gt;1,"",IF(AND(INDEX($AG$2:$AG$1500,$Y762)=1,INDEX($AG$2:$AG$1500,$Z762)=1),1,""))</f>
      </c>
      <c r="AG762">
        <f>IF($A762="","",COUNTIFS($W$2:$W$2500,$A762,$AB$2:$AB$2500,"Yes")+COUNTIFS($X$2:$X$2500,$A762,$AA$2:$AA$2500,"Yes"))</f>
      </c>
      <c r="AH762" t="str">
        <f>IF(OR($P762&lt;&gt;"Yes",N($AG762)=0),"",IF(AND($AG762=1,COUNTIFS($W$2:$W$2500,$A762,$AE$2:$AE$2500,1)+COUNTIFS($X$2:$X$2500,$A762,$AE$2:$AE$2500,1)&gt;0),"","Yes"))</f>
      </c>
      <c r="AI762">
        <f>IF($AH762="Yes",$AG762,"")</f>
      </c>
      <c r="AJ762">
        <f>IF($AI762="","",$AI762+ROW()/1000000)</f>
      </c>
      <c r="AK762">
        <f>IF(OR($A762="",$P762="Yes",N($AG762)=0),"",$AG762+ROW()/1000000)</f>
      </c>
      <c r="AL762" t="str">
        <f>IF($A762="","",INDEX(games!$J:$J,ROW())&amp;"")</f>
      </c>
    </row>
    <row r="763">
      <c r="A763" t="str">
        <f>IF(TRIM(INDEX(games!$A:$A,ROW()))="","",TRIM(INDEX(games!$A:$A,ROW())))</f>
      </c>
      <c r="B763">
        <f>IF(OR($A763="",INDEX(games!$B:$B,ROW())=""),"",INDEX(games!$B:$B,ROW()))</f>
      </c>
      <c r="C763" t="str">
        <f>IF(OR($A763="",INDEX(games!$C:$C,ROW())=""),"",INDEX(games!$C:$C,ROW()))</f>
      </c>
      <c r="D763">
        <f>IF($A763="","",COUNTIF($W$2:$W$2500,$A763)+COUNTIF($X$2:$X$2500,$A763))</f>
      </c>
      <c r="E763">
        <f>IF($A763="","",IFERROR(MATCH($C763,$R$2:$R$5,0),0))</f>
      </c>
      <c r="F763">
        <f>IF($A763="","",MOD(ROW(),34))</f>
      </c>
      <c r="G763">
        <f>IF($A763="",NA(),IF($C763="Action",$B763,NA()))</f>
      </c>
      <c r="H763">
        <f>IF($A763="",NA(),IF($C763="Action",1+$F763*0.023,NA()))</f>
      </c>
      <c r="I763">
        <f>IF($A763="",NA(),IF($C763="Strategy",$B763,NA()))</f>
      </c>
      <c r="J763">
        <f>IF($A763="",NA(),IF($C763="Strategy",2+$F763*0.023,NA()))</f>
      </c>
      <c r="K763">
        <f>IF($A763="",NA(),IF($C763="Deckbuilder",$B763,NA()))</f>
      </c>
      <c r="L763">
        <f>IF($A763="",NA(),IF($C763="Deckbuilder",3+$F763*0.023,NA()))</f>
      </c>
      <c r="M763">
        <f>IF($A763="",NA(),IF($C763="Traditional",$B763,NA()))</f>
      </c>
      <c r="N763">
        <f>IF($A763="",NA(),IF($C763="Traditional",4+$F763*0.023,NA()))</f>
      </c>
      <c r="O763">
        <f>IF($A763="","",$D763+ROW()/1000000)</f>
      </c>
      <c r="P763" t="str">
        <f>IF(OR($A763="",INDEX(games!$H:$H,ROW())=""),"",INDEX(games!$H:$H,ROW()))</f>
      </c>
      <c r="Q763">
        <f>IF(OR($A763="",$P763&lt;&gt;"Yes"),"",$D763+ROW()/1000000)</f>
      </c>
      <c r="T763">
        <f>IF($Y763="","",INDEX($B$2:$B$1500,$Y763))</f>
      </c>
      <c r="U763">
        <f>IF($Z763="","",INDEX($B$2:$B$1500,$Z763))</f>
      </c>
      <c r="V763">
        <f>IF(OR($T763="",$U763=""),"",$U763-$T763)</f>
      </c>
      <c r="W763" t="str">
        <f>IF(TRIM(INDEX(connections!$A:$A,ROW()))="","",TRIM(INDEX(connections!$A:$A,ROW())))</f>
      </c>
      <c r="X763" t="str">
        <f>IF($W763="","",TRIM(INDEX(connections!$B:$B,ROW())))</f>
      </c>
      <c r="Y763">
        <f>IF($W763="","",IFERROR(MATCH($W763,$A$2:$A$1500,0),""))</f>
      </c>
      <c r="Z763">
        <f>IF($X763="","",IFERROR(MATCH($X763,$A$2:$A$1500,0),""))</f>
      </c>
      <c r="AA763" t="str">
        <f>IF($Y763="","",INDEX($P$2:$P$1500,$Y763))</f>
      </c>
      <c r="AB763" t="str">
        <f>IF($Z763="","",INDEX($P$2:$P$1500,$Z763))</f>
      </c>
      <c r="AC763">
        <f>IF(AND($AA763="Yes",$AB763="Yes"),1,"")</f>
      </c>
      <c r="AD763">
        <f>IF(OR($Y763="",$Z763=""),"",IF(INDEX($C$2:$C$1500,$Y763)=INDEX($C$2:$C$1500,$Z763),0,1))</f>
      </c>
      <c r="AE763">
        <f>IF($AC763&lt;&gt;1,"",IF(AND(INDEX($AG$2:$AG$1500,$Y763)=1,INDEX($AG$2:$AG$1500,$Z763)=1),1,""))</f>
      </c>
      <c r="AG763">
        <f>IF($A763="","",COUNTIFS($W$2:$W$2500,$A763,$AB$2:$AB$2500,"Yes")+COUNTIFS($X$2:$X$2500,$A763,$AA$2:$AA$2500,"Yes"))</f>
      </c>
      <c r="AH763" t="str">
        <f>IF(OR($P763&lt;&gt;"Yes",N($AG763)=0),"",IF(AND($AG763=1,COUNTIFS($W$2:$W$2500,$A763,$AE$2:$AE$2500,1)+COUNTIFS($X$2:$X$2500,$A763,$AE$2:$AE$2500,1)&gt;0),"","Yes"))</f>
      </c>
      <c r="AI763">
        <f>IF($AH763="Yes",$AG763,"")</f>
      </c>
      <c r="AJ763">
        <f>IF($AI763="","",$AI763+ROW()/1000000)</f>
      </c>
      <c r="AK763">
        <f>IF(OR($A763="",$P763="Yes",N($AG763)=0),"",$AG763+ROW()/1000000)</f>
      </c>
      <c r="AL763" t="str">
        <f>IF($A763="","",INDEX(games!$J:$J,ROW())&amp;"")</f>
      </c>
    </row>
    <row r="764">
      <c r="A764" t="str">
        <f>IF(TRIM(INDEX(games!$A:$A,ROW()))="","",TRIM(INDEX(games!$A:$A,ROW())))</f>
      </c>
      <c r="B764">
        <f>IF(OR($A764="",INDEX(games!$B:$B,ROW())=""),"",INDEX(games!$B:$B,ROW()))</f>
      </c>
      <c r="C764" t="str">
        <f>IF(OR($A764="",INDEX(games!$C:$C,ROW())=""),"",INDEX(games!$C:$C,ROW()))</f>
      </c>
      <c r="D764">
        <f>IF($A764="","",COUNTIF($W$2:$W$2500,$A764)+COUNTIF($X$2:$X$2500,$A764))</f>
      </c>
      <c r="E764">
        <f>IF($A764="","",IFERROR(MATCH($C764,$R$2:$R$5,0),0))</f>
      </c>
      <c r="F764">
        <f>IF($A764="","",MOD(ROW(),34))</f>
      </c>
      <c r="G764">
        <f>IF($A764="",NA(),IF($C764="Action",$B764,NA()))</f>
      </c>
      <c r="H764">
        <f>IF($A764="",NA(),IF($C764="Action",1+$F764*0.023,NA()))</f>
      </c>
      <c r="I764">
        <f>IF($A764="",NA(),IF($C764="Strategy",$B764,NA()))</f>
      </c>
      <c r="J764">
        <f>IF($A764="",NA(),IF($C764="Strategy",2+$F764*0.023,NA()))</f>
      </c>
      <c r="K764">
        <f>IF($A764="",NA(),IF($C764="Deckbuilder",$B764,NA()))</f>
      </c>
      <c r="L764">
        <f>IF($A764="",NA(),IF($C764="Deckbuilder",3+$F764*0.023,NA()))</f>
      </c>
      <c r="M764">
        <f>IF($A764="",NA(),IF($C764="Traditional",$B764,NA()))</f>
      </c>
      <c r="N764">
        <f>IF($A764="",NA(),IF($C764="Traditional",4+$F764*0.023,NA()))</f>
      </c>
      <c r="O764">
        <f>IF($A764="","",$D764+ROW()/1000000)</f>
      </c>
      <c r="P764" t="str">
        <f>IF(OR($A764="",INDEX(games!$H:$H,ROW())=""),"",INDEX(games!$H:$H,ROW()))</f>
      </c>
      <c r="Q764">
        <f>IF(OR($A764="",$P764&lt;&gt;"Yes"),"",$D764+ROW()/1000000)</f>
      </c>
      <c r="T764">
        <f>IF($Y764="","",INDEX($B$2:$B$1500,$Y764))</f>
      </c>
      <c r="U764">
        <f>IF($Z764="","",INDEX($B$2:$B$1500,$Z764))</f>
      </c>
      <c r="V764">
        <f>IF(OR($T764="",$U764=""),"",$U764-$T764)</f>
      </c>
      <c r="W764" t="str">
        <f>IF(TRIM(INDEX(connections!$A:$A,ROW()))="","",TRIM(INDEX(connections!$A:$A,ROW())))</f>
      </c>
      <c r="X764" t="str">
        <f>IF($W764="","",TRIM(INDEX(connections!$B:$B,ROW())))</f>
      </c>
      <c r="Y764">
        <f>IF($W764="","",IFERROR(MATCH($W764,$A$2:$A$1500,0),""))</f>
      </c>
      <c r="Z764">
        <f>IF($X764="","",IFERROR(MATCH($X764,$A$2:$A$1500,0),""))</f>
      </c>
      <c r="AA764" t="str">
        <f>IF($Y764="","",INDEX($P$2:$P$1500,$Y764))</f>
      </c>
      <c r="AB764" t="str">
        <f>IF($Z764="","",INDEX($P$2:$P$1500,$Z764))</f>
      </c>
      <c r="AC764">
        <f>IF(AND($AA764="Yes",$AB764="Yes"),1,"")</f>
      </c>
      <c r="AD764">
        <f>IF(OR($Y764="",$Z764=""),"",IF(INDEX($C$2:$C$1500,$Y764)=INDEX($C$2:$C$1500,$Z764),0,1))</f>
      </c>
      <c r="AE764">
        <f>IF($AC764&lt;&gt;1,"",IF(AND(INDEX($AG$2:$AG$1500,$Y764)=1,INDEX($AG$2:$AG$1500,$Z764)=1),1,""))</f>
      </c>
      <c r="AG764">
        <f>IF($A764="","",COUNTIFS($W$2:$W$2500,$A764,$AB$2:$AB$2500,"Yes")+COUNTIFS($X$2:$X$2500,$A764,$AA$2:$AA$2500,"Yes"))</f>
      </c>
      <c r="AH764" t="str">
        <f>IF(OR($P764&lt;&gt;"Yes",N($AG764)=0),"",IF(AND($AG764=1,COUNTIFS($W$2:$W$2500,$A764,$AE$2:$AE$2500,1)+COUNTIFS($X$2:$X$2500,$A764,$AE$2:$AE$2500,1)&gt;0),"","Yes"))</f>
      </c>
      <c r="AI764">
        <f>IF($AH764="Yes",$AG764,"")</f>
      </c>
      <c r="AJ764">
        <f>IF($AI764="","",$AI764+ROW()/1000000)</f>
      </c>
      <c r="AK764">
        <f>IF(OR($A764="",$P764="Yes",N($AG764)=0),"",$AG764+ROW()/1000000)</f>
      </c>
      <c r="AL764" t="str">
        <f>IF($A764="","",INDEX(games!$J:$J,ROW())&amp;"")</f>
      </c>
    </row>
    <row r="765">
      <c r="A765" t="str">
        <f>IF(TRIM(INDEX(games!$A:$A,ROW()))="","",TRIM(INDEX(games!$A:$A,ROW())))</f>
      </c>
      <c r="B765">
        <f>IF(OR($A765="",INDEX(games!$B:$B,ROW())=""),"",INDEX(games!$B:$B,ROW()))</f>
      </c>
      <c r="C765" t="str">
        <f>IF(OR($A765="",INDEX(games!$C:$C,ROW())=""),"",INDEX(games!$C:$C,ROW()))</f>
      </c>
      <c r="D765">
        <f>IF($A765="","",COUNTIF($W$2:$W$2500,$A765)+COUNTIF($X$2:$X$2500,$A765))</f>
      </c>
      <c r="E765">
        <f>IF($A765="","",IFERROR(MATCH($C765,$R$2:$R$5,0),0))</f>
      </c>
      <c r="F765">
        <f>IF($A765="","",MOD(ROW(),34))</f>
      </c>
      <c r="G765">
        <f>IF($A765="",NA(),IF($C765="Action",$B765,NA()))</f>
      </c>
      <c r="H765">
        <f>IF($A765="",NA(),IF($C765="Action",1+$F765*0.023,NA()))</f>
      </c>
      <c r="I765">
        <f>IF($A765="",NA(),IF($C765="Strategy",$B765,NA()))</f>
      </c>
      <c r="J765">
        <f>IF($A765="",NA(),IF($C765="Strategy",2+$F765*0.023,NA()))</f>
      </c>
      <c r="K765">
        <f>IF($A765="",NA(),IF($C765="Deckbuilder",$B765,NA()))</f>
      </c>
      <c r="L765">
        <f>IF($A765="",NA(),IF($C765="Deckbuilder",3+$F765*0.023,NA()))</f>
      </c>
      <c r="M765">
        <f>IF($A765="",NA(),IF($C765="Traditional",$B765,NA()))</f>
      </c>
      <c r="N765">
        <f>IF($A765="",NA(),IF($C765="Traditional",4+$F765*0.023,NA()))</f>
      </c>
      <c r="O765">
        <f>IF($A765="","",$D765+ROW()/1000000)</f>
      </c>
      <c r="P765" t="str">
        <f>IF(OR($A765="",INDEX(games!$H:$H,ROW())=""),"",INDEX(games!$H:$H,ROW()))</f>
      </c>
      <c r="Q765">
        <f>IF(OR($A765="",$P765&lt;&gt;"Yes"),"",$D765+ROW()/1000000)</f>
      </c>
      <c r="T765">
        <f>IF($Y765="","",INDEX($B$2:$B$1500,$Y765))</f>
      </c>
      <c r="U765">
        <f>IF($Z765="","",INDEX($B$2:$B$1500,$Z765))</f>
      </c>
      <c r="V765">
        <f>IF(OR($T765="",$U765=""),"",$U765-$T765)</f>
      </c>
      <c r="W765" t="str">
        <f>IF(TRIM(INDEX(connections!$A:$A,ROW()))="","",TRIM(INDEX(connections!$A:$A,ROW())))</f>
      </c>
      <c r="X765" t="str">
        <f>IF($W765="","",TRIM(INDEX(connections!$B:$B,ROW())))</f>
      </c>
      <c r="Y765">
        <f>IF($W765="","",IFERROR(MATCH($W765,$A$2:$A$1500,0),""))</f>
      </c>
      <c r="Z765">
        <f>IF($X765="","",IFERROR(MATCH($X765,$A$2:$A$1500,0),""))</f>
      </c>
      <c r="AA765" t="str">
        <f>IF($Y765="","",INDEX($P$2:$P$1500,$Y765))</f>
      </c>
      <c r="AB765" t="str">
        <f>IF($Z765="","",INDEX($P$2:$P$1500,$Z765))</f>
      </c>
      <c r="AC765">
        <f>IF(AND($AA765="Yes",$AB765="Yes"),1,"")</f>
      </c>
      <c r="AD765">
        <f>IF(OR($Y765="",$Z765=""),"",IF(INDEX($C$2:$C$1500,$Y765)=INDEX($C$2:$C$1500,$Z765),0,1))</f>
      </c>
      <c r="AE765">
        <f>IF($AC765&lt;&gt;1,"",IF(AND(INDEX($AG$2:$AG$1500,$Y765)=1,INDEX($AG$2:$AG$1500,$Z765)=1),1,""))</f>
      </c>
      <c r="AG765">
        <f>IF($A765="","",COUNTIFS($W$2:$W$2500,$A765,$AB$2:$AB$2500,"Yes")+COUNTIFS($X$2:$X$2500,$A765,$AA$2:$AA$2500,"Yes"))</f>
      </c>
      <c r="AH765" t="str">
        <f>IF(OR($P765&lt;&gt;"Yes",N($AG765)=0),"",IF(AND($AG765=1,COUNTIFS($W$2:$W$2500,$A765,$AE$2:$AE$2500,1)+COUNTIFS($X$2:$X$2500,$A765,$AE$2:$AE$2500,1)&gt;0),"","Yes"))</f>
      </c>
      <c r="AI765">
        <f>IF($AH765="Yes",$AG765,"")</f>
      </c>
      <c r="AJ765">
        <f>IF($AI765="","",$AI765+ROW()/1000000)</f>
      </c>
      <c r="AK765">
        <f>IF(OR($A765="",$P765="Yes",N($AG765)=0),"",$AG765+ROW()/1000000)</f>
      </c>
      <c r="AL765" t="str">
        <f>IF($A765="","",INDEX(games!$J:$J,ROW())&amp;"")</f>
      </c>
    </row>
    <row r="766">
      <c r="A766" t="str">
        <f>IF(TRIM(INDEX(games!$A:$A,ROW()))="","",TRIM(INDEX(games!$A:$A,ROW())))</f>
      </c>
      <c r="B766">
        <f>IF(OR($A766="",INDEX(games!$B:$B,ROW())=""),"",INDEX(games!$B:$B,ROW()))</f>
      </c>
      <c r="C766" t="str">
        <f>IF(OR($A766="",INDEX(games!$C:$C,ROW())=""),"",INDEX(games!$C:$C,ROW()))</f>
      </c>
      <c r="D766">
        <f>IF($A766="","",COUNTIF($W$2:$W$2500,$A766)+COUNTIF($X$2:$X$2500,$A766))</f>
      </c>
      <c r="E766">
        <f>IF($A766="","",IFERROR(MATCH($C766,$R$2:$R$5,0),0))</f>
      </c>
      <c r="F766">
        <f>IF($A766="","",MOD(ROW(),34))</f>
      </c>
      <c r="G766">
        <f>IF($A766="",NA(),IF($C766="Action",$B766,NA()))</f>
      </c>
      <c r="H766">
        <f>IF($A766="",NA(),IF($C766="Action",1+$F766*0.023,NA()))</f>
      </c>
      <c r="I766">
        <f>IF($A766="",NA(),IF($C766="Strategy",$B766,NA()))</f>
      </c>
      <c r="J766">
        <f>IF($A766="",NA(),IF($C766="Strategy",2+$F766*0.023,NA()))</f>
      </c>
      <c r="K766">
        <f>IF($A766="",NA(),IF($C766="Deckbuilder",$B766,NA()))</f>
      </c>
      <c r="L766">
        <f>IF($A766="",NA(),IF($C766="Deckbuilder",3+$F766*0.023,NA()))</f>
      </c>
      <c r="M766">
        <f>IF($A766="",NA(),IF($C766="Traditional",$B766,NA()))</f>
      </c>
      <c r="N766">
        <f>IF($A766="",NA(),IF($C766="Traditional",4+$F766*0.023,NA()))</f>
      </c>
      <c r="O766">
        <f>IF($A766="","",$D766+ROW()/1000000)</f>
      </c>
      <c r="P766" t="str">
        <f>IF(OR($A766="",INDEX(games!$H:$H,ROW())=""),"",INDEX(games!$H:$H,ROW()))</f>
      </c>
      <c r="Q766">
        <f>IF(OR($A766="",$P766&lt;&gt;"Yes"),"",$D766+ROW()/1000000)</f>
      </c>
      <c r="T766">
        <f>IF($Y766="","",INDEX($B$2:$B$1500,$Y766))</f>
      </c>
      <c r="U766">
        <f>IF($Z766="","",INDEX($B$2:$B$1500,$Z766))</f>
      </c>
      <c r="V766">
        <f>IF(OR($T766="",$U766=""),"",$U766-$T766)</f>
      </c>
      <c r="W766" t="str">
        <f>IF(TRIM(INDEX(connections!$A:$A,ROW()))="","",TRIM(INDEX(connections!$A:$A,ROW())))</f>
      </c>
      <c r="X766" t="str">
        <f>IF($W766="","",TRIM(INDEX(connections!$B:$B,ROW())))</f>
      </c>
      <c r="Y766">
        <f>IF($W766="","",IFERROR(MATCH($W766,$A$2:$A$1500,0),""))</f>
      </c>
      <c r="Z766">
        <f>IF($X766="","",IFERROR(MATCH($X766,$A$2:$A$1500,0),""))</f>
      </c>
      <c r="AA766" t="str">
        <f>IF($Y766="","",INDEX($P$2:$P$1500,$Y766))</f>
      </c>
      <c r="AB766" t="str">
        <f>IF($Z766="","",INDEX($P$2:$P$1500,$Z766))</f>
      </c>
      <c r="AC766">
        <f>IF(AND($AA766="Yes",$AB766="Yes"),1,"")</f>
      </c>
      <c r="AD766">
        <f>IF(OR($Y766="",$Z766=""),"",IF(INDEX($C$2:$C$1500,$Y766)=INDEX($C$2:$C$1500,$Z766),0,1))</f>
      </c>
      <c r="AE766">
        <f>IF($AC766&lt;&gt;1,"",IF(AND(INDEX($AG$2:$AG$1500,$Y766)=1,INDEX($AG$2:$AG$1500,$Z766)=1),1,""))</f>
      </c>
      <c r="AG766">
        <f>IF($A766="","",COUNTIFS($W$2:$W$2500,$A766,$AB$2:$AB$2500,"Yes")+COUNTIFS($X$2:$X$2500,$A766,$AA$2:$AA$2500,"Yes"))</f>
      </c>
      <c r="AH766" t="str">
        <f>IF(OR($P766&lt;&gt;"Yes",N($AG766)=0),"",IF(AND($AG766=1,COUNTIFS($W$2:$W$2500,$A766,$AE$2:$AE$2500,1)+COUNTIFS($X$2:$X$2500,$A766,$AE$2:$AE$2500,1)&gt;0),"","Yes"))</f>
      </c>
      <c r="AI766">
        <f>IF($AH766="Yes",$AG766,"")</f>
      </c>
      <c r="AJ766">
        <f>IF($AI766="","",$AI766+ROW()/1000000)</f>
      </c>
      <c r="AK766">
        <f>IF(OR($A766="",$P766="Yes",N($AG766)=0),"",$AG766+ROW()/1000000)</f>
      </c>
      <c r="AL766" t="str">
        <f>IF($A766="","",INDEX(games!$J:$J,ROW())&amp;"")</f>
      </c>
    </row>
    <row r="767">
      <c r="A767" t="str">
        <f>IF(TRIM(INDEX(games!$A:$A,ROW()))="","",TRIM(INDEX(games!$A:$A,ROW())))</f>
      </c>
      <c r="B767">
        <f>IF(OR($A767="",INDEX(games!$B:$B,ROW())=""),"",INDEX(games!$B:$B,ROW()))</f>
      </c>
      <c r="C767" t="str">
        <f>IF(OR($A767="",INDEX(games!$C:$C,ROW())=""),"",INDEX(games!$C:$C,ROW()))</f>
      </c>
      <c r="D767">
        <f>IF($A767="","",COUNTIF($W$2:$W$2500,$A767)+COUNTIF($X$2:$X$2500,$A767))</f>
      </c>
      <c r="E767">
        <f>IF($A767="","",IFERROR(MATCH($C767,$R$2:$R$5,0),0))</f>
      </c>
      <c r="F767">
        <f>IF($A767="","",MOD(ROW(),34))</f>
      </c>
      <c r="G767">
        <f>IF($A767="",NA(),IF($C767="Action",$B767,NA()))</f>
      </c>
      <c r="H767">
        <f>IF($A767="",NA(),IF($C767="Action",1+$F767*0.023,NA()))</f>
      </c>
      <c r="I767">
        <f>IF($A767="",NA(),IF($C767="Strategy",$B767,NA()))</f>
      </c>
      <c r="J767">
        <f>IF($A767="",NA(),IF($C767="Strategy",2+$F767*0.023,NA()))</f>
      </c>
      <c r="K767">
        <f>IF($A767="",NA(),IF($C767="Deckbuilder",$B767,NA()))</f>
      </c>
      <c r="L767">
        <f>IF($A767="",NA(),IF($C767="Deckbuilder",3+$F767*0.023,NA()))</f>
      </c>
      <c r="M767">
        <f>IF($A767="",NA(),IF($C767="Traditional",$B767,NA()))</f>
      </c>
      <c r="N767">
        <f>IF($A767="",NA(),IF($C767="Traditional",4+$F767*0.023,NA()))</f>
      </c>
      <c r="O767">
        <f>IF($A767="","",$D767+ROW()/1000000)</f>
      </c>
      <c r="P767" t="str">
        <f>IF(OR($A767="",INDEX(games!$H:$H,ROW())=""),"",INDEX(games!$H:$H,ROW()))</f>
      </c>
      <c r="Q767">
        <f>IF(OR($A767="",$P767&lt;&gt;"Yes"),"",$D767+ROW()/1000000)</f>
      </c>
      <c r="T767">
        <f>IF($Y767="","",INDEX($B$2:$B$1500,$Y767))</f>
      </c>
      <c r="U767">
        <f>IF($Z767="","",INDEX($B$2:$B$1500,$Z767))</f>
      </c>
      <c r="V767">
        <f>IF(OR($T767="",$U767=""),"",$U767-$T767)</f>
      </c>
      <c r="W767" t="str">
        <f>IF(TRIM(INDEX(connections!$A:$A,ROW()))="","",TRIM(INDEX(connections!$A:$A,ROW())))</f>
      </c>
      <c r="X767" t="str">
        <f>IF($W767="","",TRIM(INDEX(connections!$B:$B,ROW())))</f>
      </c>
      <c r="Y767">
        <f>IF($W767="","",IFERROR(MATCH($W767,$A$2:$A$1500,0),""))</f>
      </c>
      <c r="Z767">
        <f>IF($X767="","",IFERROR(MATCH($X767,$A$2:$A$1500,0),""))</f>
      </c>
      <c r="AA767" t="str">
        <f>IF($Y767="","",INDEX($P$2:$P$1500,$Y767))</f>
      </c>
      <c r="AB767" t="str">
        <f>IF($Z767="","",INDEX($P$2:$P$1500,$Z767))</f>
      </c>
      <c r="AC767">
        <f>IF(AND($AA767="Yes",$AB767="Yes"),1,"")</f>
      </c>
      <c r="AD767">
        <f>IF(OR($Y767="",$Z767=""),"",IF(INDEX($C$2:$C$1500,$Y767)=INDEX($C$2:$C$1500,$Z767),0,1))</f>
      </c>
      <c r="AE767">
        <f>IF($AC767&lt;&gt;1,"",IF(AND(INDEX($AG$2:$AG$1500,$Y767)=1,INDEX($AG$2:$AG$1500,$Z767)=1),1,""))</f>
      </c>
      <c r="AG767">
        <f>IF($A767="","",COUNTIFS($W$2:$W$2500,$A767,$AB$2:$AB$2500,"Yes")+COUNTIFS($X$2:$X$2500,$A767,$AA$2:$AA$2500,"Yes"))</f>
      </c>
      <c r="AH767" t="str">
        <f>IF(OR($P767&lt;&gt;"Yes",N($AG767)=0),"",IF(AND($AG767=1,COUNTIFS($W$2:$W$2500,$A767,$AE$2:$AE$2500,1)+COUNTIFS($X$2:$X$2500,$A767,$AE$2:$AE$2500,1)&gt;0),"","Yes"))</f>
      </c>
      <c r="AI767">
        <f>IF($AH767="Yes",$AG767,"")</f>
      </c>
      <c r="AJ767">
        <f>IF($AI767="","",$AI767+ROW()/1000000)</f>
      </c>
      <c r="AK767">
        <f>IF(OR($A767="",$P767="Yes",N($AG767)=0),"",$AG767+ROW()/1000000)</f>
      </c>
      <c r="AL767" t="str">
        <f>IF($A767="","",INDEX(games!$J:$J,ROW())&amp;"")</f>
      </c>
    </row>
    <row r="768">
      <c r="A768" t="str">
        <f>IF(TRIM(INDEX(games!$A:$A,ROW()))="","",TRIM(INDEX(games!$A:$A,ROW())))</f>
      </c>
      <c r="B768">
        <f>IF(OR($A768="",INDEX(games!$B:$B,ROW())=""),"",INDEX(games!$B:$B,ROW()))</f>
      </c>
      <c r="C768" t="str">
        <f>IF(OR($A768="",INDEX(games!$C:$C,ROW())=""),"",INDEX(games!$C:$C,ROW()))</f>
      </c>
      <c r="D768">
        <f>IF($A768="","",COUNTIF($W$2:$W$2500,$A768)+COUNTIF($X$2:$X$2500,$A768))</f>
      </c>
      <c r="E768">
        <f>IF($A768="","",IFERROR(MATCH($C768,$R$2:$R$5,0),0))</f>
      </c>
      <c r="F768">
        <f>IF($A768="","",MOD(ROW(),34))</f>
      </c>
      <c r="G768">
        <f>IF($A768="",NA(),IF($C768="Action",$B768,NA()))</f>
      </c>
      <c r="H768">
        <f>IF($A768="",NA(),IF($C768="Action",1+$F768*0.023,NA()))</f>
      </c>
      <c r="I768">
        <f>IF($A768="",NA(),IF($C768="Strategy",$B768,NA()))</f>
      </c>
      <c r="J768">
        <f>IF($A768="",NA(),IF($C768="Strategy",2+$F768*0.023,NA()))</f>
      </c>
      <c r="K768">
        <f>IF($A768="",NA(),IF($C768="Deckbuilder",$B768,NA()))</f>
      </c>
      <c r="L768">
        <f>IF($A768="",NA(),IF($C768="Deckbuilder",3+$F768*0.023,NA()))</f>
      </c>
      <c r="M768">
        <f>IF($A768="",NA(),IF($C768="Traditional",$B768,NA()))</f>
      </c>
      <c r="N768">
        <f>IF($A768="",NA(),IF($C768="Traditional",4+$F768*0.023,NA()))</f>
      </c>
      <c r="O768">
        <f>IF($A768="","",$D768+ROW()/1000000)</f>
      </c>
      <c r="P768" t="str">
        <f>IF(OR($A768="",INDEX(games!$H:$H,ROW())=""),"",INDEX(games!$H:$H,ROW()))</f>
      </c>
      <c r="Q768">
        <f>IF(OR($A768="",$P768&lt;&gt;"Yes"),"",$D768+ROW()/1000000)</f>
      </c>
      <c r="T768">
        <f>IF($Y768="","",INDEX($B$2:$B$1500,$Y768))</f>
      </c>
      <c r="U768">
        <f>IF($Z768="","",INDEX($B$2:$B$1500,$Z768))</f>
      </c>
      <c r="V768">
        <f>IF(OR($T768="",$U768=""),"",$U768-$T768)</f>
      </c>
      <c r="W768" t="str">
        <f>IF(TRIM(INDEX(connections!$A:$A,ROW()))="","",TRIM(INDEX(connections!$A:$A,ROW())))</f>
      </c>
      <c r="X768" t="str">
        <f>IF($W768="","",TRIM(INDEX(connections!$B:$B,ROW())))</f>
      </c>
      <c r="Y768">
        <f>IF($W768="","",IFERROR(MATCH($W768,$A$2:$A$1500,0),""))</f>
      </c>
      <c r="Z768">
        <f>IF($X768="","",IFERROR(MATCH($X768,$A$2:$A$1500,0),""))</f>
      </c>
      <c r="AA768" t="str">
        <f>IF($Y768="","",INDEX($P$2:$P$1500,$Y768))</f>
      </c>
      <c r="AB768" t="str">
        <f>IF($Z768="","",INDEX($P$2:$P$1500,$Z768))</f>
      </c>
      <c r="AC768">
        <f>IF(AND($AA768="Yes",$AB768="Yes"),1,"")</f>
      </c>
      <c r="AD768">
        <f>IF(OR($Y768="",$Z768=""),"",IF(INDEX($C$2:$C$1500,$Y768)=INDEX($C$2:$C$1500,$Z768),0,1))</f>
      </c>
      <c r="AE768">
        <f>IF($AC768&lt;&gt;1,"",IF(AND(INDEX($AG$2:$AG$1500,$Y768)=1,INDEX($AG$2:$AG$1500,$Z768)=1),1,""))</f>
      </c>
      <c r="AG768">
        <f>IF($A768="","",COUNTIFS($W$2:$W$2500,$A768,$AB$2:$AB$2500,"Yes")+COUNTIFS($X$2:$X$2500,$A768,$AA$2:$AA$2500,"Yes"))</f>
      </c>
      <c r="AH768" t="str">
        <f>IF(OR($P768&lt;&gt;"Yes",N($AG768)=0),"",IF(AND($AG768=1,COUNTIFS($W$2:$W$2500,$A768,$AE$2:$AE$2500,1)+COUNTIFS($X$2:$X$2500,$A768,$AE$2:$AE$2500,1)&gt;0),"","Yes"))</f>
      </c>
      <c r="AI768">
        <f>IF($AH768="Yes",$AG768,"")</f>
      </c>
      <c r="AJ768">
        <f>IF($AI768="","",$AI768+ROW()/1000000)</f>
      </c>
      <c r="AK768">
        <f>IF(OR($A768="",$P768="Yes",N($AG768)=0),"",$AG768+ROW()/1000000)</f>
      </c>
      <c r="AL768" t="str">
        <f>IF($A768="","",INDEX(games!$J:$J,ROW())&amp;"")</f>
      </c>
    </row>
    <row r="769">
      <c r="A769" t="str">
        <f>IF(TRIM(INDEX(games!$A:$A,ROW()))="","",TRIM(INDEX(games!$A:$A,ROW())))</f>
      </c>
      <c r="B769">
        <f>IF(OR($A769="",INDEX(games!$B:$B,ROW())=""),"",INDEX(games!$B:$B,ROW()))</f>
      </c>
      <c r="C769" t="str">
        <f>IF(OR($A769="",INDEX(games!$C:$C,ROW())=""),"",INDEX(games!$C:$C,ROW()))</f>
      </c>
      <c r="D769">
        <f>IF($A769="","",COUNTIF($W$2:$W$2500,$A769)+COUNTIF($X$2:$X$2500,$A769))</f>
      </c>
      <c r="E769">
        <f>IF($A769="","",IFERROR(MATCH($C769,$R$2:$R$5,0),0))</f>
      </c>
      <c r="F769">
        <f>IF($A769="","",MOD(ROW(),34))</f>
      </c>
      <c r="G769">
        <f>IF($A769="",NA(),IF($C769="Action",$B769,NA()))</f>
      </c>
      <c r="H769">
        <f>IF($A769="",NA(),IF($C769="Action",1+$F769*0.023,NA()))</f>
      </c>
      <c r="I769">
        <f>IF($A769="",NA(),IF($C769="Strategy",$B769,NA()))</f>
      </c>
      <c r="J769">
        <f>IF($A769="",NA(),IF($C769="Strategy",2+$F769*0.023,NA()))</f>
      </c>
      <c r="K769">
        <f>IF($A769="",NA(),IF($C769="Deckbuilder",$B769,NA()))</f>
      </c>
      <c r="L769">
        <f>IF($A769="",NA(),IF($C769="Deckbuilder",3+$F769*0.023,NA()))</f>
      </c>
      <c r="M769">
        <f>IF($A769="",NA(),IF($C769="Traditional",$B769,NA()))</f>
      </c>
      <c r="N769">
        <f>IF($A769="",NA(),IF($C769="Traditional",4+$F769*0.023,NA()))</f>
      </c>
      <c r="O769">
        <f>IF($A769="","",$D769+ROW()/1000000)</f>
      </c>
      <c r="P769" t="str">
        <f>IF(OR($A769="",INDEX(games!$H:$H,ROW())=""),"",INDEX(games!$H:$H,ROW()))</f>
      </c>
      <c r="Q769">
        <f>IF(OR($A769="",$P769&lt;&gt;"Yes"),"",$D769+ROW()/1000000)</f>
      </c>
      <c r="T769">
        <f>IF($Y769="","",INDEX($B$2:$B$1500,$Y769))</f>
      </c>
      <c r="U769">
        <f>IF($Z769="","",INDEX($B$2:$B$1500,$Z769))</f>
      </c>
      <c r="V769">
        <f>IF(OR($T769="",$U769=""),"",$U769-$T769)</f>
      </c>
      <c r="W769" t="str">
        <f>IF(TRIM(INDEX(connections!$A:$A,ROW()))="","",TRIM(INDEX(connections!$A:$A,ROW())))</f>
      </c>
      <c r="X769" t="str">
        <f>IF($W769="","",TRIM(INDEX(connections!$B:$B,ROW())))</f>
      </c>
      <c r="Y769">
        <f>IF($W769="","",IFERROR(MATCH($W769,$A$2:$A$1500,0),""))</f>
      </c>
      <c r="Z769">
        <f>IF($X769="","",IFERROR(MATCH($X769,$A$2:$A$1500,0),""))</f>
      </c>
      <c r="AA769" t="str">
        <f>IF($Y769="","",INDEX($P$2:$P$1500,$Y769))</f>
      </c>
      <c r="AB769" t="str">
        <f>IF($Z769="","",INDEX($P$2:$P$1500,$Z769))</f>
      </c>
      <c r="AC769">
        <f>IF(AND($AA769="Yes",$AB769="Yes"),1,"")</f>
      </c>
      <c r="AD769">
        <f>IF(OR($Y769="",$Z769=""),"",IF(INDEX($C$2:$C$1500,$Y769)=INDEX($C$2:$C$1500,$Z769),0,1))</f>
      </c>
      <c r="AE769">
        <f>IF($AC769&lt;&gt;1,"",IF(AND(INDEX($AG$2:$AG$1500,$Y769)=1,INDEX($AG$2:$AG$1500,$Z769)=1),1,""))</f>
      </c>
      <c r="AG769">
        <f>IF($A769="","",COUNTIFS($W$2:$W$2500,$A769,$AB$2:$AB$2500,"Yes")+COUNTIFS($X$2:$X$2500,$A769,$AA$2:$AA$2500,"Yes"))</f>
      </c>
      <c r="AH769" t="str">
        <f>IF(OR($P769&lt;&gt;"Yes",N($AG769)=0),"",IF(AND($AG769=1,COUNTIFS($W$2:$W$2500,$A769,$AE$2:$AE$2500,1)+COUNTIFS($X$2:$X$2500,$A769,$AE$2:$AE$2500,1)&gt;0),"","Yes"))</f>
      </c>
      <c r="AI769">
        <f>IF($AH769="Yes",$AG769,"")</f>
      </c>
      <c r="AJ769">
        <f>IF($AI769="","",$AI769+ROW()/1000000)</f>
      </c>
      <c r="AK769">
        <f>IF(OR($A769="",$P769="Yes",N($AG769)=0),"",$AG769+ROW()/1000000)</f>
      </c>
      <c r="AL769" t="str">
        <f>IF($A769="","",INDEX(games!$J:$J,ROW())&amp;"")</f>
      </c>
    </row>
    <row r="770">
      <c r="A770" t="str">
        <f>IF(TRIM(INDEX(games!$A:$A,ROW()))="","",TRIM(INDEX(games!$A:$A,ROW())))</f>
      </c>
      <c r="B770">
        <f>IF(OR($A770="",INDEX(games!$B:$B,ROW())=""),"",INDEX(games!$B:$B,ROW()))</f>
      </c>
      <c r="C770" t="str">
        <f>IF(OR($A770="",INDEX(games!$C:$C,ROW())=""),"",INDEX(games!$C:$C,ROW()))</f>
      </c>
      <c r="D770">
        <f>IF($A770="","",COUNTIF($W$2:$W$2500,$A770)+COUNTIF($X$2:$X$2500,$A770))</f>
      </c>
      <c r="E770">
        <f>IF($A770="","",IFERROR(MATCH($C770,$R$2:$R$5,0),0))</f>
      </c>
      <c r="F770">
        <f>IF($A770="","",MOD(ROW(),34))</f>
      </c>
      <c r="G770">
        <f>IF($A770="",NA(),IF($C770="Action",$B770,NA()))</f>
      </c>
      <c r="H770">
        <f>IF($A770="",NA(),IF($C770="Action",1+$F770*0.023,NA()))</f>
      </c>
      <c r="I770">
        <f>IF($A770="",NA(),IF($C770="Strategy",$B770,NA()))</f>
      </c>
      <c r="J770">
        <f>IF($A770="",NA(),IF($C770="Strategy",2+$F770*0.023,NA()))</f>
      </c>
      <c r="K770">
        <f>IF($A770="",NA(),IF($C770="Deckbuilder",$B770,NA()))</f>
      </c>
      <c r="L770">
        <f>IF($A770="",NA(),IF($C770="Deckbuilder",3+$F770*0.023,NA()))</f>
      </c>
      <c r="M770">
        <f>IF($A770="",NA(),IF($C770="Traditional",$B770,NA()))</f>
      </c>
      <c r="N770">
        <f>IF($A770="",NA(),IF($C770="Traditional",4+$F770*0.023,NA()))</f>
      </c>
      <c r="O770">
        <f>IF($A770="","",$D770+ROW()/1000000)</f>
      </c>
      <c r="P770" t="str">
        <f>IF(OR($A770="",INDEX(games!$H:$H,ROW())=""),"",INDEX(games!$H:$H,ROW()))</f>
      </c>
      <c r="Q770">
        <f>IF(OR($A770="",$P770&lt;&gt;"Yes"),"",$D770+ROW()/1000000)</f>
      </c>
      <c r="T770">
        <f>IF($Y770="","",INDEX($B$2:$B$1500,$Y770))</f>
      </c>
      <c r="U770">
        <f>IF($Z770="","",INDEX($B$2:$B$1500,$Z770))</f>
      </c>
      <c r="V770">
        <f>IF(OR($T770="",$U770=""),"",$U770-$T770)</f>
      </c>
      <c r="W770" t="str">
        <f>IF(TRIM(INDEX(connections!$A:$A,ROW()))="","",TRIM(INDEX(connections!$A:$A,ROW())))</f>
      </c>
      <c r="X770" t="str">
        <f>IF($W770="","",TRIM(INDEX(connections!$B:$B,ROW())))</f>
      </c>
      <c r="Y770">
        <f>IF($W770="","",IFERROR(MATCH($W770,$A$2:$A$1500,0),""))</f>
      </c>
      <c r="Z770">
        <f>IF($X770="","",IFERROR(MATCH($X770,$A$2:$A$1500,0),""))</f>
      </c>
      <c r="AA770" t="str">
        <f>IF($Y770="","",INDEX($P$2:$P$1500,$Y770))</f>
      </c>
      <c r="AB770" t="str">
        <f>IF($Z770="","",INDEX($P$2:$P$1500,$Z770))</f>
      </c>
      <c r="AC770">
        <f>IF(AND($AA770="Yes",$AB770="Yes"),1,"")</f>
      </c>
      <c r="AD770">
        <f>IF(OR($Y770="",$Z770=""),"",IF(INDEX($C$2:$C$1500,$Y770)=INDEX($C$2:$C$1500,$Z770),0,1))</f>
      </c>
      <c r="AE770">
        <f>IF($AC770&lt;&gt;1,"",IF(AND(INDEX($AG$2:$AG$1500,$Y770)=1,INDEX($AG$2:$AG$1500,$Z770)=1),1,""))</f>
      </c>
      <c r="AG770">
        <f>IF($A770="","",COUNTIFS($W$2:$W$2500,$A770,$AB$2:$AB$2500,"Yes")+COUNTIFS($X$2:$X$2500,$A770,$AA$2:$AA$2500,"Yes"))</f>
      </c>
      <c r="AH770" t="str">
        <f>IF(OR($P770&lt;&gt;"Yes",N($AG770)=0),"",IF(AND($AG770=1,COUNTIFS($W$2:$W$2500,$A770,$AE$2:$AE$2500,1)+COUNTIFS($X$2:$X$2500,$A770,$AE$2:$AE$2500,1)&gt;0),"","Yes"))</f>
      </c>
      <c r="AI770">
        <f>IF($AH770="Yes",$AG770,"")</f>
      </c>
      <c r="AJ770">
        <f>IF($AI770="","",$AI770+ROW()/1000000)</f>
      </c>
      <c r="AK770">
        <f>IF(OR($A770="",$P770="Yes",N($AG770)=0),"",$AG770+ROW()/1000000)</f>
      </c>
      <c r="AL770" t="str">
        <f>IF($A770="","",INDEX(games!$J:$J,ROW())&amp;"")</f>
      </c>
    </row>
    <row r="771">
      <c r="A771" t="str">
        <f>IF(TRIM(INDEX(games!$A:$A,ROW()))="","",TRIM(INDEX(games!$A:$A,ROW())))</f>
      </c>
      <c r="B771">
        <f>IF(OR($A771="",INDEX(games!$B:$B,ROW())=""),"",INDEX(games!$B:$B,ROW()))</f>
      </c>
      <c r="C771" t="str">
        <f>IF(OR($A771="",INDEX(games!$C:$C,ROW())=""),"",INDEX(games!$C:$C,ROW()))</f>
      </c>
      <c r="D771">
        <f>IF($A771="","",COUNTIF($W$2:$W$2500,$A771)+COUNTIF($X$2:$X$2500,$A771))</f>
      </c>
      <c r="E771">
        <f>IF($A771="","",IFERROR(MATCH($C771,$R$2:$R$5,0),0))</f>
      </c>
      <c r="F771">
        <f>IF($A771="","",MOD(ROW(),34))</f>
      </c>
      <c r="G771">
        <f>IF($A771="",NA(),IF($C771="Action",$B771,NA()))</f>
      </c>
      <c r="H771">
        <f>IF($A771="",NA(),IF($C771="Action",1+$F771*0.023,NA()))</f>
      </c>
      <c r="I771">
        <f>IF($A771="",NA(),IF($C771="Strategy",$B771,NA()))</f>
      </c>
      <c r="J771">
        <f>IF($A771="",NA(),IF($C771="Strategy",2+$F771*0.023,NA()))</f>
      </c>
      <c r="K771">
        <f>IF($A771="",NA(),IF($C771="Deckbuilder",$B771,NA()))</f>
      </c>
      <c r="L771">
        <f>IF($A771="",NA(),IF($C771="Deckbuilder",3+$F771*0.023,NA()))</f>
      </c>
      <c r="M771">
        <f>IF($A771="",NA(),IF($C771="Traditional",$B771,NA()))</f>
      </c>
      <c r="N771">
        <f>IF($A771="",NA(),IF($C771="Traditional",4+$F771*0.023,NA()))</f>
      </c>
      <c r="O771">
        <f>IF($A771="","",$D771+ROW()/1000000)</f>
      </c>
      <c r="P771" t="str">
        <f>IF(OR($A771="",INDEX(games!$H:$H,ROW())=""),"",INDEX(games!$H:$H,ROW()))</f>
      </c>
      <c r="Q771">
        <f>IF(OR($A771="",$P771&lt;&gt;"Yes"),"",$D771+ROW()/1000000)</f>
      </c>
      <c r="T771">
        <f>IF($Y771="","",INDEX($B$2:$B$1500,$Y771))</f>
      </c>
      <c r="U771">
        <f>IF($Z771="","",INDEX($B$2:$B$1500,$Z771))</f>
      </c>
      <c r="V771">
        <f>IF(OR($T771="",$U771=""),"",$U771-$T771)</f>
      </c>
      <c r="W771" t="str">
        <f>IF(TRIM(INDEX(connections!$A:$A,ROW()))="","",TRIM(INDEX(connections!$A:$A,ROW())))</f>
      </c>
      <c r="X771" t="str">
        <f>IF($W771="","",TRIM(INDEX(connections!$B:$B,ROW())))</f>
      </c>
      <c r="Y771">
        <f>IF($W771="","",IFERROR(MATCH($W771,$A$2:$A$1500,0),""))</f>
      </c>
      <c r="Z771">
        <f>IF($X771="","",IFERROR(MATCH($X771,$A$2:$A$1500,0),""))</f>
      </c>
      <c r="AA771" t="str">
        <f>IF($Y771="","",INDEX($P$2:$P$1500,$Y771))</f>
      </c>
      <c r="AB771" t="str">
        <f>IF($Z771="","",INDEX($P$2:$P$1500,$Z771))</f>
      </c>
      <c r="AC771">
        <f>IF(AND($AA771="Yes",$AB771="Yes"),1,"")</f>
      </c>
      <c r="AD771">
        <f>IF(OR($Y771="",$Z771=""),"",IF(INDEX($C$2:$C$1500,$Y771)=INDEX($C$2:$C$1500,$Z771),0,1))</f>
      </c>
      <c r="AE771">
        <f>IF($AC771&lt;&gt;1,"",IF(AND(INDEX($AG$2:$AG$1500,$Y771)=1,INDEX($AG$2:$AG$1500,$Z771)=1),1,""))</f>
      </c>
      <c r="AG771">
        <f>IF($A771="","",COUNTIFS($W$2:$W$2500,$A771,$AB$2:$AB$2500,"Yes")+COUNTIFS($X$2:$X$2500,$A771,$AA$2:$AA$2500,"Yes"))</f>
      </c>
      <c r="AH771" t="str">
        <f>IF(OR($P771&lt;&gt;"Yes",N($AG771)=0),"",IF(AND($AG771=1,COUNTIFS($W$2:$W$2500,$A771,$AE$2:$AE$2500,1)+COUNTIFS($X$2:$X$2500,$A771,$AE$2:$AE$2500,1)&gt;0),"","Yes"))</f>
      </c>
      <c r="AI771">
        <f>IF($AH771="Yes",$AG771,"")</f>
      </c>
      <c r="AJ771">
        <f>IF($AI771="","",$AI771+ROW()/1000000)</f>
      </c>
      <c r="AK771">
        <f>IF(OR($A771="",$P771="Yes",N($AG771)=0),"",$AG771+ROW()/1000000)</f>
      </c>
      <c r="AL771" t="str">
        <f>IF($A771="","",INDEX(games!$J:$J,ROW())&amp;"")</f>
      </c>
    </row>
    <row r="772">
      <c r="A772" t="str">
        <f>IF(TRIM(INDEX(games!$A:$A,ROW()))="","",TRIM(INDEX(games!$A:$A,ROW())))</f>
      </c>
      <c r="B772">
        <f>IF(OR($A772="",INDEX(games!$B:$B,ROW())=""),"",INDEX(games!$B:$B,ROW()))</f>
      </c>
      <c r="C772" t="str">
        <f>IF(OR($A772="",INDEX(games!$C:$C,ROW())=""),"",INDEX(games!$C:$C,ROW()))</f>
      </c>
      <c r="D772">
        <f>IF($A772="","",COUNTIF($W$2:$W$2500,$A772)+COUNTIF($X$2:$X$2500,$A772))</f>
      </c>
      <c r="E772">
        <f>IF($A772="","",IFERROR(MATCH($C772,$R$2:$R$5,0),0))</f>
      </c>
      <c r="F772">
        <f>IF($A772="","",MOD(ROW(),34))</f>
      </c>
      <c r="G772">
        <f>IF($A772="",NA(),IF($C772="Action",$B772,NA()))</f>
      </c>
      <c r="H772">
        <f>IF($A772="",NA(),IF($C772="Action",1+$F772*0.023,NA()))</f>
      </c>
      <c r="I772">
        <f>IF($A772="",NA(),IF($C772="Strategy",$B772,NA()))</f>
      </c>
      <c r="J772">
        <f>IF($A772="",NA(),IF($C772="Strategy",2+$F772*0.023,NA()))</f>
      </c>
      <c r="K772">
        <f>IF($A772="",NA(),IF($C772="Deckbuilder",$B772,NA()))</f>
      </c>
      <c r="L772">
        <f>IF($A772="",NA(),IF($C772="Deckbuilder",3+$F772*0.023,NA()))</f>
      </c>
      <c r="M772">
        <f>IF($A772="",NA(),IF($C772="Traditional",$B772,NA()))</f>
      </c>
      <c r="N772">
        <f>IF($A772="",NA(),IF($C772="Traditional",4+$F772*0.023,NA()))</f>
      </c>
      <c r="O772">
        <f>IF($A772="","",$D772+ROW()/1000000)</f>
      </c>
      <c r="P772" t="str">
        <f>IF(OR($A772="",INDEX(games!$H:$H,ROW())=""),"",INDEX(games!$H:$H,ROW()))</f>
      </c>
      <c r="Q772">
        <f>IF(OR($A772="",$P772&lt;&gt;"Yes"),"",$D772+ROW()/1000000)</f>
      </c>
      <c r="T772">
        <f>IF($Y772="","",INDEX($B$2:$B$1500,$Y772))</f>
      </c>
      <c r="U772">
        <f>IF($Z772="","",INDEX($B$2:$B$1500,$Z772))</f>
      </c>
      <c r="V772">
        <f>IF(OR($T772="",$U772=""),"",$U772-$T772)</f>
      </c>
      <c r="W772" t="str">
        <f>IF(TRIM(INDEX(connections!$A:$A,ROW()))="","",TRIM(INDEX(connections!$A:$A,ROW())))</f>
      </c>
      <c r="X772" t="str">
        <f>IF($W772="","",TRIM(INDEX(connections!$B:$B,ROW())))</f>
      </c>
      <c r="Y772">
        <f>IF($W772="","",IFERROR(MATCH($W772,$A$2:$A$1500,0),""))</f>
      </c>
      <c r="Z772">
        <f>IF($X772="","",IFERROR(MATCH($X772,$A$2:$A$1500,0),""))</f>
      </c>
      <c r="AA772" t="str">
        <f>IF($Y772="","",INDEX($P$2:$P$1500,$Y772))</f>
      </c>
      <c r="AB772" t="str">
        <f>IF($Z772="","",INDEX($P$2:$P$1500,$Z772))</f>
      </c>
      <c r="AC772">
        <f>IF(AND($AA772="Yes",$AB772="Yes"),1,"")</f>
      </c>
      <c r="AD772">
        <f>IF(OR($Y772="",$Z772=""),"",IF(INDEX($C$2:$C$1500,$Y772)=INDEX($C$2:$C$1500,$Z772),0,1))</f>
      </c>
      <c r="AE772">
        <f>IF($AC772&lt;&gt;1,"",IF(AND(INDEX($AG$2:$AG$1500,$Y772)=1,INDEX($AG$2:$AG$1500,$Z772)=1),1,""))</f>
      </c>
      <c r="AG772">
        <f>IF($A772="","",COUNTIFS($W$2:$W$2500,$A772,$AB$2:$AB$2500,"Yes")+COUNTIFS($X$2:$X$2500,$A772,$AA$2:$AA$2500,"Yes"))</f>
      </c>
      <c r="AH772" t="str">
        <f>IF(OR($P772&lt;&gt;"Yes",N($AG772)=0),"",IF(AND($AG772=1,COUNTIFS($W$2:$W$2500,$A772,$AE$2:$AE$2500,1)+COUNTIFS($X$2:$X$2500,$A772,$AE$2:$AE$2500,1)&gt;0),"","Yes"))</f>
      </c>
      <c r="AI772">
        <f>IF($AH772="Yes",$AG772,"")</f>
      </c>
      <c r="AJ772">
        <f>IF($AI772="","",$AI772+ROW()/1000000)</f>
      </c>
      <c r="AK772">
        <f>IF(OR($A772="",$P772="Yes",N($AG772)=0),"",$AG772+ROW()/1000000)</f>
      </c>
      <c r="AL772" t="str">
        <f>IF($A772="","",INDEX(games!$J:$J,ROW())&amp;"")</f>
      </c>
    </row>
    <row r="773">
      <c r="A773" t="str">
        <f>IF(TRIM(INDEX(games!$A:$A,ROW()))="","",TRIM(INDEX(games!$A:$A,ROW())))</f>
      </c>
      <c r="B773">
        <f>IF(OR($A773="",INDEX(games!$B:$B,ROW())=""),"",INDEX(games!$B:$B,ROW()))</f>
      </c>
      <c r="C773" t="str">
        <f>IF(OR($A773="",INDEX(games!$C:$C,ROW())=""),"",INDEX(games!$C:$C,ROW()))</f>
      </c>
      <c r="D773">
        <f>IF($A773="","",COUNTIF($W$2:$W$2500,$A773)+COUNTIF($X$2:$X$2500,$A773))</f>
      </c>
      <c r="E773">
        <f>IF($A773="","",IFERROR(MATCH($C773,$R$2:$R$5,0),0))</f>
      </c>
      <c r="F773">
        <f>IF($A773="","",MOD(ROW(),34))</f>
      </c>
      <c r="G773">
        <f>IF($A773="",NA(),IF($C773="Action",$B773,NA()))</f>
      </c>
      <c r="H773">
        <f>IF($A773="",NA(),IF($C773="Action",1+$F773*0.023,NA()))</f>
      </c>
      <c r="I773">
        <f>IF($A773="",NA(),IF($C773="Strategy",$B773,NA()))</f>
      </c>
      <c r="J773">
        <f>IF($A773="",NA(),IF($C773="Strategy",2+$F773*0.023,NA()))</f>
      </c>
      <c r="K773">
        <f>IF($A773="",NA(),IF($C773="Deckbuilder",$B773,NA()))</f>
      </c>
      <c r="L773">
        <f>IF($A773="",NA(),IF($C773="Deckbuilder",3+$F773*0.023,NA()))</f>
      </c>
      <c r="M773">
        <f>IF($A773="",NA(),IF($C773="Traditional",$B773,NA()))</f>
      </c>
      <c r="N773">
        <f>IF($A773="",NA(),IF($C773="Traditional",4+$F773*0.023,NA()))</f>
      </c>
      <c r="O773">
        <f>IF($A773="","",$D773+ROW()/1000000)</f>
      </c>
      <c r="P773" t="str">
        <f>IF(OR($A773="",INDEX(games!$H:$H,ROW())=""),"",INDEX(games!$H:$H,ROW()))</f>
      </c>
      <c r="Q773">
        <f>IF(OR($A773="",$P773&lt;&gt;"Yes"),"",$D773+ROW()/1000000)</f>
      </c>
      <c r="T773">
        <f>IF($Y773="","",INDEX($B$2:$B$1500,$Y773))</f>
      </c>
      <c r="U773">
        <f>IF($Z773="","",INDEX($B$2:$B$1500,$Z773))</f>
      </c>
      <c r="V773">
        <f>IF(OR($T773="",$U773=""),"",$U773-$T773)</f>
      </c>
      <c r="W773" t="str">
        <f>IF(TRIM(INDEX(connections!$A:$A,ROW()))="","",TRIM(INDEX(connections!$A:$A,ROW())))</f>
      </c>
      <c r="X773" t="str">
        <f>IF($W773="","",TRIM(INDEX(connections!$B:$B,ROW())))</f>
      </c>
      <c r="Y773">
        <f>IF($W773="","",IFERROR(MATCH($W773,$A$2:$A$1500,0),""))</f>
      </c>
      <c r="Z773">
        <f>IF($X773="","",IFERROR(MATCH($X773,$A$2:$A$1500,0),""))</f>
      </c>
      <c r="AA773" t="str">
        <f>IF($Y773="","",INDEX($P$2:$P$1500,$Y773))</f>
      </c>
      <c r="AB773" t="str">
        <f>IF($Z773="","",INDEX($P$2:$P$1500,$Z773))</f>
      </c>
      <c r="AC773">
        <f>IF(AND($AA773="Yes",$AB773="Yes"),1,"")</f>
      </c>
      <c r="AD773">
        <f>IF(OR($Y773="",$Z773=""),"",IF(INDEX($C$2:$C$1500,$Y773)=INDEX($C$2:$C$1500,$Z773),0,1))</f>
      </c>
      <c r="AE773">
        <f>IF($AC773&lt;&gt;1,"",IF(AND(INDEX($AG$2:$AG$1500,$Y773)=1,INDEX($AG$2:$AG$1500,$Z773)=1),1,""))</f>
      </c>
      <c r="AG773">
        <f>IF($A773="","",COUNTIFS($W$2:$W$2500,$A773,$AB$2:$AB$2500,"Yes")+COUNTIFS($X$2:$X$2500,$A773,$AA$2:$AA$2500,"Yes"))</f>
      </c>
      <c r="AH773" t="str">
        <f>IF(OR($P773&lt;&gt;"Yes",N($AG773)=0),"",IF(AND($AG773=1,COUNTIFS($W$2:$W$2500,$A773,$AE$2:$AE$2500,1)+COUNTIFS($X$2:$X$2500,$A773,$AE$2:$AE$2500,1)&gt;0),"","Yes"))</f>
      </c>
      <c r="AI773">
        <f>IF($AH773="Yes",$AG773,"")</f>
      </c>
      <c r="AJ773">
        <f>IF($AI773="","",$AI773+ROW()/1000000)</f>
      </c>
      <c r="AK773">
        <f>IF(OR($A773="",$P773="Yes",N($AG773)=0),"",$AG773+ROW()/1000000)</f>
      </c>
      <c r="AL773" t="str">
        <f>IF($A773="","",INDEX(games!$J:$J,ROW())&amp;"")</f>
      </c>
    </row>
    <row r="774">
      <c r="A774" t="str">
        <f>IF(TRIM(INDEX(games!$A:$A,ROW()))="","",TRIM(INDEX(games!$A:$A,ROW())))</f>
      </c>
      <c r="B774">
        <f>IF(OR($A774="",INDEX(games!$B:$B,ROW())=""),"",INDEX(games!$B:$B,ROW()))</f>
      </c>
      <c r="C774" t="str">
        <f>IF(OR($A774="",INDEX(games!$C:$C,ROW())=""),"",INDEX(games!$C:$C,ROW()))</f>
      </c>
      <c r="D774">
        <f>IF($A774="","",COUNTIF($W$2:$W$2500,$A774)+COUNTIF($X$2:$X$2500,$A774))</f>
      </c>
      <c r="E774">
        <f>IF($A774="","",IFERROR(MATCH($C774,$R$2:$R$5,0),0))</f>
      </c>
      <c r="F774">
        <f>IF($A774="","",MOD(ROW(),34))</f>
      </c>
      <c r="G774">
        <f>IF($A774="",NA(),IF($C774="Action",$B774,NA()))</f>
      </c>
      <c r="H774">
        <f>IF($A774="",NA(),IF($C774="Action",1+$F774*0.023,NA()))</f>
      </c>
      <c r="I774">
        <f>IF($A774="",NA(),IF($C774="Strategy",$B774,NA()))</f>
      </c>
      <c r="J774">
        <f>IF($A774="",NA(),IF($C774="Strategy",2+$F774*0.023,NA()))</f>
      </c>
      <c r="K774">
        <f>IF($A774="",NA(),IF($C774="Deckbuilder",$B774,NA()))</f>
      </c>
      <c r="L774">
        <f>IF($A774="",NA(),IF($C774="Deckbuilder",3+$F774*0.023,NA()))</f>
      </c>
      <c r="M774">
        <f>IF($A774="",NA(),IF($C774="Traditional",$B774,NA()))</f>
      </c>
      <c r="N774">
        <f>IF($A774="",NA(),IF($C774="Traditional",4+$F774*0.023,NA()))</f>
      </c>
      <c r="O774">
        <f>IF($A774="","",$D774+ROW()/1000000)</f>
      </c>
      <c r="P774" t="str">
        <f>IF(OR($A774="",INDEX(games!$H:$H,ROW())=""),"",INDEX(games!$H:$H,ROW()))</f>
      </c>
      <c r="Q774">
        <f>IF(OR($A774="",$P774&lt;&gt;"Yes"),"",$D774+ROW()/1000000)</f>
      </c>
      <c r="T774">
        <f>IF($Y774="","",INDEX($B$2:$B$1500,$Y774))</f>
      </c>
      <c r="U774">
        <f>IF($Z774="","",INDEX($B$2:$B$1500,$Z774))</f>
      </c>
      <c r="V774">
        <f>IF(OR($T774="",$U774=""),"",$U774-$T774)</f>
      </c>
      <c r="W774" t="str">
        <f>IF(TRIM(INDEX(connections!$A:$A,ROW()))="","",TRIM(INDEX(connections!$A:$A,ROW())))</f>
      </c>
      <c r="X774" t="str">
        <f>IF($W774="","",TRIM(INDEX(connections!$B:$B,ROW())))</f>
      </c>
      <c r="Y774">
        <f>IF($W774="","",IFERROR(MATCH($W774,$A$2:$A$1500,0),""))</f>
      </c>
      <c r="Z774">
        <f>IF($X774="","",IFERROR(MATCH($X774,$A$2:$A$1500,0),""))</f>
      </c>
      <c r="AA774" t="str">
        <f>IF($Y774="","",INDEX($P$2:$P$1500,$Y774))</f>
      </c>
      <c r="AB774" t="str">
        <f>IF($Z774="","",INDEX($P$2:$P$1500,$Z774))</f>
      </c>
      <c r="AC774">
        <f>IF(AND($AA774="Yes",$AB774="Yes"),1,"")</f>
      </c>
      <c r="AD774">
        <f>IF(OR($Y774="",$Z774=""),"",IF(INDEX($C$2:$C$1500,$Y774)=INDEX($C$2:$C$1500,$Z774),0,1))</f>
      </c>
      <c r="AE774">
        <f>IF($AC774&lt;&gt;1,"",IF(AND(INDEX($AG$2:$AG$1500,$Y774)=1,INDEX($AG$2:$AG$1500,$Z774)=1),1,""))</f>
      </c>
      <c r="AG774">
        <f>IF($A774="","",COUNTIFS($W$2:$W$2500,$A774,$AB$2:$AB$2500,"Yes")+COUNTIFS($X$2:$X$2500,$A774,$AA$2:$AA$2500,"Yes"))</f>
      </c>
      <c r="AH774" t="str">
        <f>IF(OR($P774&lt;&gt;"Yes",N($AG774)=0),"",IF(AND($AG774=1,COUNTIFS($W$2:$W$2500,$A774,$AE$2:$AE$2500,1)+COUNTIFS($X$2:$X$2500,$A774,$AE$2:$AE$2500,1)&gt;0),"","Yes"))</f>
      </c>
      <c r="AI774">
        <f>IF($AH774="Yes",$AG774,"")</f>
      </c>
      <c r="AJ774">
        <f>IF($AI774="","",$AI774+ROW()/1000000)</f>
      </c>
      <c r="AK774">
        <f>IF(OR($A774="",$P774="Yes",N($AG774)=0),"",$AG774+ROW()/1000000)</f>
      </c>
      <c r="AL774" t="str">
        <f>IF($A774="","",INDEX(games!$J:$J,ROW())&amp;"")</f>
      </c>
    </row>
    <row r="775">
      <c r="A775" t="str">
        <f>IF(TRIM(INDEX(games!$A:$A,ROW()))="","",TRIM(INDEX(games!$A:$A,ROW())))</f>
      </c>
      <c r="B775">
        <f>IF(OR($A775="",INDEX(games!$B:$B,ROW())=""),"",INDEX(games!$B:$B,ROW()))</f>
      </c>
      <c r="C775" t="str">
        <f>IF(OR($A775="",INDEX(games!$C:$C,ROW())=""),"",INDEX(games!$C:$C,ROW()))</f>
      </c>
      <c r="D775">
        <f>IF($A775="","",COUNTIF($W$2:$W$2500,$A775)+COUNTIF($X$2:$X$2500,$A775))</f>
      </c>
      <c r="E775">
        <f>IF($A775="","",IFERROR(MATCH($C775,$R$2:$R$5,0),0))</f>
      </c>
      <c r="F775">
        <f>IF($A775="","",MOD(ROW(),34))</f>
      </c>
      <c r="G775">
        <f>IF($A775="",NA(),IF($C775="Action",$B775,NA()))</f>
      </c>
      <c r="H775">
        <f>IF($A775="",NA(),IF($C775="Action",1+$F775*0.023,NA()))</f>
      </c>
      <c r="I775">
        <f>IF($A775="",NA(),IF($C775="Strategy",$B775,NA()))</f>
      </c>
      <c r="J775">
        <f>IF($A775="",NA(),IF($C775="Strategy",2+$F775*0.023,NA()))</f>
      </c>
      <c r="K775">
        <f>IF($A775="",NA(),IF($C775="Deckbuilder",$B775,NA()))</f>
      </c>
      <c r="L775">
        <f>IF($A775="",NA(),IF($C775="Deckbuilder",3+$F775*0.023,NA()))</f>
      </c>
      <c r="M775">
        <f>IF($A775="",NA(),IF($C775="Traditional",$B775,NA()))</f>
      </c>
      <c r="N775">
        <f>IF($A775="",NA(),IF($C775="Traditional",4+$F775*0.023,NA()))</f>
      </c>
      <c r="O775">
        <f>IF($A775="","",$D775+ROW()/1000000)</f>
      </c>
      <c r="P775" t="str">
        <f>IF(OR($A775="",INDEX(games!$H:$H,ROW())=""),"",INDEX(games!$H:$H,ROW()))</f>
      </c>
      <c r="Q775">
        <f>IF(OR($A775="",$P775&lt;&gt;"Yes"),"",$D775+ROW()/1000000)</f>
      </c>
      <c r="T775">
        <f>IF($Y775="","",INDEX($B$2:$B$1500,$Y775))</f>
      </c>
      <c r="U775">
        <f>IF($Z775="","",INDEX($B$2:$B$1500,$Z775))</f>
      </c>
      <c r="V775">
        <f>IF(OR($T775="",$U775=""),"",$U775-$T775)</f>
      </c>
      <c r="W775" t="str">
        <f>IF(TRIM(INDEX(connections!$A:$A,ROW()))="","",TRIM(INDEX(connections!$A:$A,ROW())))</f>
      </c>
      <c r="X775" t="str">
        <f>IF($W775="","",TRIM(INDEX(connections!$B:$B,ROW())))</f>
      </c>
      <c r="Y775">
        <f>IF($W775="","",IFERROR(MATCH($W775,$A$2:$A$1500,0),""))</f>
      </c>
      <c r="Z775">
        <f>IF($X775="","",IFERROR(MATCH($X775,$A$2:$A$1500,0),""))</f>
      </c>
      <c r="AA775" t="str">
        <f>IF($Y775="","",INDEX($P$2:$P$1500,$Y775))</f>
      </c>
      <c r="AB775" t="str">
        <f>IF($Z775="","",INDEX($P$2:$P$1500,$Z775))</f>
      </c>
      <c r="AC775">
        <f>IF(AND($AA775="Yes",$AB775="Yes"),1,"")</f>
      </c>
      <c r="AD775">
        <f>IF(OR($Y775="",$Z775=""),"",IF(INDEX($C$2:$C$1500,$Y775)=INDEX($C$2:$C$1500,$Z775),0,1))</f>
      </c>
      <c r="AE775">
        <f>IF($AC775&lt;&gt;1,"",IF(AND(INDEX($AG$2:$AG$1500,$Y775)=1,INDEX($AG$2:$AG$1500,$Z775)=1),1,""))</f>
      </c>
      <c r="AG775">
        <f>IF($A775="","",COUNTIFS($W$2:$W$2500,$A775,$AB$2:$AB$2500,"Yes")+COUNTIFS($X$2:$X$2500,$A775,$AA$2:$AA$2500,"Yes"))</f>
      </c>
      <c r="AH775" t="str">
        <f>IF(OR($P775&lt;&gt;"Yes",N($AG775)=0),"",IF(AND($AG775=1,COUNTIFS($W$2:$W$2500,$A775,$AE$2:$AE$2500,1)+COUNTIFS($X$2:$X$2500,$A775,$AE$2:$AE$2500,1)&gt;0),"","Yes"))</f>
      </c>
      <c r="AI775">
        <f>IF($AH775="Yes",$AG775,"")</f>
      </c>
      <c r="AJ775">
        <f>IF($AI775="","",$AI775+ROW()/1000000)</f>
      </c>
      <c r="AK775">
        <f>IF(OR($A775="",$P775="Yes",N($AG775)=0),"",$AG775+ROW()/1000000)</f>
      </c>
      <c r="AL775" t="str">
        <f>IF($A775="","",INDEX(games!$J:$J,ROW())&amp;"")</f>
      </c>
    </row>
    <row r="776">
      <c r="A776" t="str">
        <f>IF(TRIM(INDEX(games!$A:$A,ROW()))="","",TRIM(INDEX(games!$A:$A,ROW())))</f>
      </c>
      <c r="B776">
        <f>IF(OR($A776="",INDEX(games!$B:$B,ROW())=""),"",INDEX(games!$B:$B,ROW()))</f>
      </c>
      <c r="C776" t="str">
        <f>IF(OR($A776="",INDEX(games!$C:$C,ROW())=""),"",INDEX(games!$C:$C,ROW()))</f>
      </c>
      <c r="D776">
        <f>IF($A776="","",COUNTIF($W$2:$W$2500,$A776)+COUNTIF($X$2:$X$2500,$A776))</f>
      </c>
      <c r="E776">
        <f>IF($A776="","",IFERROR(MATCH($C776,$R$2:$R$5,0),0))</f>
      </c>
      <c r="F776">
        <f>IF($A776="","",MOD(ROW(),34))</f>
      </c>
      <c r="G776">
        <f>IF($A776="",NA(),IF($C776="Action",$B776,NA()))</f>
      </c>
      <c r="H776">
        <f>IF($A776="",NA(),IF($C776="Action",1+$F776*0.023,NA()))</f>
      </c>
      <c r="I776">
        <f>IF($A776="",NA(),IF($C776="Strategy",$B776,NA()))</f>
      </c>
      <c r="J776">
        <f>IF($A776="",NA(),IF($C776="Strategy",2+$F776*0.023,NA()))</f>
      </c>
      <c r="K776">
        <f>IF($A776="",NA(),IF($C776="Deckbuilder",$B776,NA()))</f>
      </c>
      <c r="L776">
        <f>IF($A776="",NA(),IF($C776="Deckbuilder",3+$F776*0.023,NA()))</f>
      </c>
      <c r="M776">
        <f>IF($A776="",NA(),IF($C776="Traditional",$B776,NA()))</f>
      </c>
      <c r="N776">
        <f>IF($A776="",NA(),IF($C776="Traditional",4+$F776*0.023,NA()))</f>
      </c>
      <c r="O776">
        <f>IF($A776="","",$D776+ROW()/1000000)</f>
      </c>
      <c r="P776" t="str">
        <f>IF(OR($A776="",INDEX(games!$H:$H,ROW())=""),"",INDEX(games!$H:$H,ROW()))</f>
      </c>
      <c r="Q776">
        <f>IF(OR($A776="",$P776&lt;&gt;"Yes"),"",$D776+ROW()/1000000)</f>
      </c>
      <c r="T776">
        <f>IF($Y776="","",INDEX($B$2:$B$1500,$Y776))</f>
      </c>
      <c r="U776">
        <f>IF($Z776="","",INDEX($B$2:$B$1500,$Z776))</f>
      </c>
      <c r="V776">
        <f>IF(OR($T776="",$U776=""),"",$U776-$T776)</f>
      </c>
      <c r="W776" t="str">
        <f>IF(TRIM(INDEX(connections!$A:$A,ROW()))="","",TRIM(INDEX(connections!$A:$A,ROW())))</f>
      </c>
      <c r="X776" t="str">
        <f>IF($W776="","",TRIM(INDEX(connections!$B:$B,ROW())))</f>
      </c>
      <c r="Y776">
        <f>IF($W776="","",IFERROR(MATCH($W776,$A$2:$A$1500,0),""))</f>
      </c>
      <c r="Z776">
        <f>IF($X776="","",IFERROR(MATCH($X776,$A$2:$A$1500,0),""))</f>
      </c>
      <c r="AA776" t="str">
        <f>IF($Y776="","",INDEX($P$2:$P$1500,$Y776))</f>
      </c>
      <c r="AB776" t="str">
        <f>IF($Z776="","",INDEX($P$2:$P$1500,$Z776))</f>
      </c>
      <c r="AC776">
        <f>IF(AND($AA776="Yes",$AB776="Yes"),1,"")</f>
      </c>
      <c r="AD776">
        <f>IF(OR($Y776="",$Z776=""),"",IF(INDEX($C$2:$C$1500,$Y776)=INDEX($C$2:$C$1500,$Z776),0,1))</f>
      </c>
      <c r="AE776">
        <f>IF($AC776&lt;&gt;1,"",IF(AND(INDEX($AG$2:$AG$1500,$Y776)=1,INDEX($AG$2:$AG$1500,$Z776)=1),1,""))</f>
      </c>
      <c r="AG776">
        <f>IF($A776="","",COUNTIFS($W$2:$W$2500,$A776,$AB$2:$AB$2500,"Yes")+COUNTIFS($X$2:$X$2500,$A776,$AA$2:$AA$2500,"Yes"))</f>
      </c>
      <c r="AH776" t="str">
        <f>IF(OR($P776&lt;&gt;"Yes",N($AG776)=0),"",IF(AND($AG776=1,COUNTIFS($W$2:$W$2500,$A776,$AE$2:$AE$2500,1)+COUNTIFS($X$2:$X$2500,$A776,$AE$2:$AE$2500,1)&gt;0),"","Yes"))</f>
      </c>
      <c r="AI776">
        <f>IF($AH776="Yes",$AG776,"")</f>
      </c>
      <c r="AJ776">
        <f>IF($AI776="","",$AI776+ROW()/1000000)</f>
      </c>
      <c r="AK776">
        <f>IF(OR($A776="",$P776="Yes",N($AG776)=0),"",$AG776+ROW()/1000000)</f>
      </c>
      <c r="AL776" t="str">
        <f>IF($A776="","",INDEX(games!$J:$J,ROW())&amp;"")</f>
      </c>
    </row>
    <row r="777">
      <c r="A777" t="str">
        <f>IF(TRIM(INDEX(games!$A:$A,ROW()))="","",TRIM(INDEX(games!$A:$A,ROW())))</f>
      </c>
      <c r="B777">
        <f>IF(OR($A777="",INDEX(games!$B:$B,ROW())=""),"",INDEX(games!$B:$B,ROW()))</f>
      </c>
      <c r="C777" t="str">
        <f>IF(OR($A777="",INDEX(games!$C:$C,ROW())=""),"",INDEX(games!$C:$C,ROW()))</f>
      </c>
      <c r="D777">
        <f>IF($A777="","",COUNTIF($W$2:$W$2500,$A777)+COUNTIF($X$2:$X$2500,$A777))</f>
      </c>
      <c r="E777">
        <f>IF($A777="","",IFERROR(MATCH($C777,$R$2:$R$5,0),0))</f>
      </c>
      <c r="F777">
        <f>IF($A777="","",MOD(ROW(),34))</f>
      </c>
      <c r="G777">
        <f>IF($A777="",NA(),IF($C777="Action",$B777,NA()))</f>
      </c>
      <c r="H777">
        <f>IF($A777="",NA(),IF($C777="Action",1+$F777*0.023,NA()))</f>
      </c>
      <c r="I777">
        <f>IF($A777="",NA(),IF($C777="Strategy",$B777,NA()))</f>
      </c>
      <c r="J777">
        <f>IF($A777="",NA(),IF($C777="Strategy",2+$F777*0.023,NA()))</f>
      </c>
      <c r="K777">
        <f>IF($A777="",NA(),IF($C777="Deckbuilder",$B777,NA()))</f>
      </c>
      <c r="L777">
        <f>IF($A777="",NA(),IF($C777="Deckbuilder",3+$F777*0.023,NA()))</f>
      </c>
      <c r="M777">
        <f>IF($A777="",NA(),IF($C777="Traditional",$B777,NA()))</f>
      </c>
      <c r="N777">
        <f>IF($A777="",NA(),IF($C777="Traditional",4+$F777*0.023,NA()))</f>
      </c>
      <c r="O777">
        <f>IF($A777="","",$D777+ROW()/1000000)</f>
      </c>
      <c r="P777" t="str">
        <f>IF(OR($A777="",INDEX(games!$H:$H,ROW())=""),"",INDEX(games!$H:$H,ROW()))</f>
      </c>
      <c r="Q777">
        <f>IF(OR($A777="",$P777&lt;&gt;"Yes"),"",$D777+ROW()/1000000)</f>
      </c>
      <c r="T777">
        <f>IF($Y777="","",INDEX($B$2:$B$1500,$Y777))</f>
      </c>
      <c r="U777">
        <f>IF($Z777="","",INDEX($B$2:$B$1500,$Z777))</f>
      </c>
      <c r="V777">
        <f>IF(OR($T777="",$U777=""),"",$U777-$T777)</f>
      </c>
      <c r="W777" t="str">
        <f>IF(TRIM(INDEX(connections!$A:$A,ROW()))="","",TRIM(INDEX(connections!$A:$A,ROW())))</f>
      </c>
      <c r="X777" t="str">
        <f>IF($W777="","",TRIM(INDEX(connections!$B:$B,ROW())))</f>
      </c>
      <c r="Y777">
        <f>IF($W777="","",IFERROR(MATCH($W777,$A$2:$A$1500,0),""))</f>
      </c>
      <c r="Z777">
        <f>IF($X777="","",IFERROR(MATCH($X777,$A$2:$A$1500,0),""))</f>
      </c>
      <c r="AA777" t="str">
        <f>IF($Y777="","",INDEX($P$2:$P$1500,$Y777))</f>
      </c>
      <c r="AB777" t="str">
        <f>IF($Z777="","",INDEX($P$2:$P$1500,$Z777))</f>
      </c>
      <c r="AC777">
        <f>IF(AND($AA777="Yes",$AB777="Yes"),1,"")</f>
      </c>
      <c r="AD777">
        <f>IF(OR($Y777="",$Z777=""),"",IF(INDEX($C$2:$C$1500,$Y777)=INDEX($C$2:$C$1500,$Z777),0,1))</f>
      </c>
      <c r="AE777">
        <f>IF($AC777&lt;&gt;1,"",IF(AND(INDEX($AG$2:$AG$1500,$Y777)=1,INDEX($AG$2:$AG$1500,$Z777)=1),1,""))</f>
      </c>
      <c r="AG777">
        <f>IF($A777="","",COUNTIFS($W$2:$W$2500,$A777,$AB$2:$AB$2500,"Yes")+COUNTIFS($X$2:$X$2500,$A777,$AA$2:$AA$2500,"Yes"))</f>
      </c>
      <c r="AH777" t="str">
        <f>IF(OR($P777&lt;&gt;"Yes",N($AG777)=0),"",IF(AND($AG777=1,COUNTIFS($W$2:$W$2500,$A777,$AE$2:$AE$2500,1)+COUNTIFS($X$2:$X$2500,$A777,$AE$2:$AE$2500,1)&gt;0),"","Yes"))</f>
      </c>
      <c r="AI777">
        <f>IF($AH777="Yes",$AG777,"")</f>
      </c>
      <c r="AJ777">
        <f>IF($AI777="","",$AI777+ROW()/1000000)</f>
      </c>
      <c r="AK777">
        <f>IF(OR($A777="",$P777="Yes",N($AG777)=0),"",$AG777+ROW()/1000000)</f>
      </c>
      <c r="AL777" t="str">
        <f>IF($A777="","",INDEX(games!$J:$J,ROW())&amp;"")</f>
      </c>
    </row>
    <row r="778">
      <c r="A778" t="str">
        <f>IF(TRIM(INDEX(games!$A:$A,ROW()))="","",TRIM(INDEX(games!$A:$A,ROW())))</f>
      </c>
      <c r="B778">
        <f>IF(OR($A778="",INDEX(games!$B:$B,ROW())=""),"",INDEX(games!$B:$B,ROW()))</f>
      </c>
      <c r="C778" t="str">
        <f>IF(OR($A778="",INDEX(games!$C:$C,ROW())=""),"",INDEX(games!$C:$C,ROW()))</f>
      </c>
      <c r="D778">
        <f>IF($A778="","",COUNTIF($W$2:$W$2500,$A778)+COUNTIF($X$2:$X$2500,$A778))</f>
      </c>
      <c r="E778">
        <f>IF($A778="","",IFERROR(MATCH($C778,$R$2:$R$5,0),0))</f>
      </c>
      <c r="F778">
        <f>IF($A778="","",MOD(ROW(),34))</f>
      </c>
      <c r="G778">
        <f>IF($A778="",NA(),IF($C778="Action",$B778,NA()))</f>
      </c>
      <c r="H778">
        <f>IF($A778="",NA(),IF($C778="Action",1+$F778*0.023,NA()))</f>
      </c>
      <c r="I778">
        <f>IF($A778="",NA(),IF($C778="Strategy",$B778,NA()))</f>
      </c>
      <c r="J778">
        <f>IF($A778="",NA(),IF($C778="Strategy",2+$F778*0.023,NA()))</f>
      </c>
      <c r="K778">
        <f>IF($A778="",NA(),IF($C778="Deckbuilder",$B778,NA()))</f>
      </c>
      <c r="L778">
        <f>IF($A778="",NA(),IF($C778="Deckbuilder",3+$F778*0.023,NA()))</f>
      </c>
      <c r="M778">
        <f>IF($A778="",NA(),IF($C778="Traditional",$B778,NA()))</f>
      </c>
      <c r="N778">
        <f>IF($A778="",NA(),IF($C778="Traditional",4+$F778*0.023,NA()))</f>
      </c>
      <c r="O778">
        <f>IF($A778="","",$D778+ROW()/1000000)</f>
      </c>
      <c r="P778" t="str">
        <f>IF(OR($A778="",INDEX(games!$H:$H,ROW())=""),"",INDEX(games!$H:$H,ROW()))</f>
      </c>
      <c r="Q778">
        <f>IF(OR($A778="",$P778&lt;&gt;"Yes"),"",$D778+ROW()/1000000)</f>
      </c>
      <c r="T778">
        <f>IF($Y778="","",INDEX($B$2:$B$1500,$Y778))</f>
      </c>
      <c r="U778">
        <f>IF($Z778="","",INDEX($B$2:$B$1500,$Z778))</f>
      </c>
      <c r="V778">
        <f>IF(OR($T778="",$U778=""),"",$U778-$T778)</f>
      </c>
      <c r="W778" t="str">
        <f>IF(TRIM(INDEX(connections!$A:$A,ROW()))="","",TRIM(INDEX(connections!$A:$A,ROW())))</f>
      </c>
      <c r="X778" t="str">
        <f>IF($W778="","",TRIM(INDEX(connections!$B:$B,ROW())))</f>
      </c>
      <c r="Y778">
        <f>IF($W778="","",IFERROR(MATCH($W778,$A$2:$A$1500,0),""))</f>
      </c>
      <c r="Z778">
        <f>IF($X778="","",IFERROR(MATCH($X778,$A$2:$A$1500,0),""))</f>
      </c>
      <c r="AA778" t="str">
        <f>IF($Y778="","",INDEX($P$2:$P$1500,$Y778))</f>
      </c>
      <c r="AB778" t="str">
        <f>IF($Z778="","",INDEX($P$2:$P$1500,$Z778))</f>
      </c>
      <c r="AC778">
        <f>IF(AND($AA778="Yes",$AB778="Yes"),1,"")</f>
      </c>
      <c r="AD778">
        <f>IF(OR($Y778="",$Z778=""),"",IF(INDEX($C$2:$C$1500,$Y778)=INDEX($C$2:$C$1500,$Z778),0,1))</f>
      </c>
      <c r="AE778">
        <f>IF($AC778&lt;&gt;1,"",IF(AND(INDEX($AG$2:$AG$1500,$Y778)=1,INDEX($AG$2:$AG$1500,$Z778)=1),1,""))</f>
      </c>
      <c r="AG778">
        <f>IF($A778="","",COUNTIFS($W$2:$W$2500,$A778,$AB$2:$AB$2500,"Yes")+COUNTIFS($X$2:$X$2500,$A778,$AA$2:$AA$2500,"Yes"))</f>
      </c>
      <c r="AH778" t="str">
        <f>IF(OR($P778&lt;&gt;"Yes",N($AG778)=0),"",IF(AND($AG778=1,COUNTIFS($W$2:$W$2500,$A778,$AE$2:$AE$2500,1)+COUNTIFS($X$2:$X$2500,$A778,$AE$2:$AE$2500,1)&gt;0),"","Yes"))</f>
      </c>
      <c r="AI778">
        <f>IF($AH778="Yes",$AG778,"")</f>
      </c>
      <c r="AJ778">
        <f>IF($AI778="","",$AI778+ROW()/1000000)</f>
      </c>
      <c r="AK778">
        <f>IF(OR($A778="",$P778="Yes",N($AG778)=0),"",$AG778+ROW()/1000000)</f>
      </c>
      <c r="AL778" t="str">
        <f>IF($A778="","",INDEX(games!$J:$J,ROW())&amp;"")</f>
      </c>
    </row>
    <row r="779">
      <c r="A779" t="str">
        <f>IF(TRIM(INDEX(games!$A:$A,ROW()))="","",TRIM(INDEX(games!$A:$A,ROW())))</f>
      </c>
      <c r="B779">
        <f>IF(OR($A779="",INDEX(games!$B:$B,ROW())=""),"",INDEX(games!$B:$B,ROW()))</f>
      </c>
      <c r="C779" t="str">
        <f>IF(OR($A779="",INDEX(games!$C:$C,ROW())=""),"",INDEX(games!$C:$C,ROW()))</f>
      </c>
      <c r="D779">
        <f>IF($A779="","",COUNTIF($W$2:$W$2500,$A779)+COUNTIF($X$2:$X$2500,$A779))</f>
      </c>
      <c r="E779">
        <f>IF($A779="","",IFERROR(MATCH($C779,$R$2:$R$5,0),0))</f>
      </c>
      <c r="F779">
        <f>IF($A779="","",MOD(ROW(),34))</f>
      </c>
      <c r="G779">
        <f>IF($A779="",NA(),IF($C779="Action",$B779,NA()))</f>
      </c>
      <c r="H779">
        <f>IF($A779="",NA(),IF($C779="Action",1+$F779*0.023,NA()))</f>
      </c>
      <c r="I779">
        <f>IF($A779="",NA(),IF($C779="Strategy",$B779,NA()))</f>
      </c>
      <c r="J779">
        <f>IF($A779="",NA(),IF($C779="Strategy",2+$F779*0.023,NA()))</f>
      </c>
      <c r="K779">
        <f>IF($A779="",NA(),IF($C779="Deckbuilder",$B779,NA()))</f>
      </c>
      <c r="L779">
        <f>IF($A779="",NA(),IF($C779="Deckbuilder",3+$F779*0.023,NA()))</f>
      </c>
      <c r="M779">
        <f>IF($A779="",NA(),IF($C779="Traditional",$B779,NA()))</f>
      </c>
      <c r="N779">
        <f>IF($A779="",NA(),IF($C779="Traditional",4+$F779*0.023,NA()))</f>
      </c>
      <c r="O779">
        <f>IF($A779="","",$D779+ROW()/1000000)</f>
      </c>
      <c r="P779" t="str">
        <f>IF(OR($A779="",INDEX(games!$H:$H,ROW())=""),"",INDEX(games!$H:$H,ROW()))</f>
      </c>
      <c r="Q779">
        <f>IF(OR($A779="",$P779&lt;&gt;"Yes"),"",$D779+ROW()/1000000)</f>
      </c>
      <c r="T779">
        <f>IF($Y779="","",INDEX($B$2:$B$1500,$Y779))</f>
      </c>
      <c r="U779">
        <f>IF($Z779="","",INDEX($B$2:$B$1500,$Z779))</f>
      </c>
      <c r="V779">
        <f>IF(OR($T779="",$U779=""),"",$U779-$T779)</f>
      </c>
      <c r="W779" t="str">
        <f>IF(TRIM(INDEX(connections!$A:$A,ROW()))="","",TRIM(INDEX(connections!$A:$A,ROW())))</f>
      </c>
      <c r="X779" t="str">
        <f>IF($W779="","",TRIM(INDEX(connections!$B:$B,ROW())))</f>
      </c>
      <c r="Y779">
        <f>IF($W779="","",IFERROR(MATCH($W779,$A$2:$A$1500,0),""))</f>
      </c>
      <c r="Z779">
        <f>IF($X779="","",IFERROR(MATCH($X779,$A$2:$A$1500,0),""))</f>
      </c>
      <c r="AA779" t="str">
        <f>IF($Y779="","",INDEX($P$2:$P$1500,$Y779))</f>
      </c>
      <c r="AB779" t="str">
        <f>IF($Z779="","",INDEX($P$2:$P$1500,$Z779))</f>
      </c>
      <c r="AC779">
        <f>IF(AND($AA779="Yes",$AB779="Yes"),1,"")</f>
      </c>
      <c r="AD779">
        <f>IF(OR($Y779="",$Z779=""),"",IF(INDEX($C$2:$C$1500,$Y779)=INDEX($C$2:$C$1500,$Z779),0,1))</f>
      </c>
      <c r="AE779">
        <f>IF($AC779&lt;&gt;1,"",IF(AND(INDEX($AG$2:$AG$1500,$Y779)=1,INDEX($AG$2:$AG$1500,$Z779)=1),1,""))</f>
      </c>
      <c r="AG779">
        <f>IF($A779="","",COUNTIFS($W$2:$W$2500,$A779,$AB$2:$AB$2500,"Yes")+COUNTIFS($X$2:$X$2500,$A779,$AA$2:$AA$2500,"Yes"))</f>
      </c>
      <c r="AH779" t="str">
        <f>IF(OR($P779&lt;&gt;"Yes",N($AG779)=0),"",IF(AND($AG779=1,COUNTIFS($W$2:$W$2500,$A779,$AE$2:$AE$2500,1)+COUNTIFS($X$2:$X$2500,$A779,$AE$2:$AE$2500,1)&gt;0),"","Yes"))</f>
      </c>
      <c r="AI779">
        <f>IF($AH779="Yes",$AG779,"")</f>
      </c>
      <c r="AJ779">
        <f>IF($AI779="","",$AI779+ROW()/1000000)</f>
      </c>
      <c r="AK779">
        <f>IF(OR($A779="",$P779="Yes",N($AG779)=0),"",$AG779+ROW()/1000000)</f>
      </c>
      <c r="AL779" t="str">
        <f>IF($A779="","",INDEX(games!$J:$J,ROW())&amp;"")</f>
      </c>
    </row>
    <row r="780">
      <c r="A780" t="str">
        <f>IF(TRIM(INDEX(games!$A:$A,ROW()))="","",TRIM(INDEX(games!$A:$A,ROW())))</f>
      </c>
      <c r="B780">
        <f>IF(OR($A780="",INDEX(games!$B:$B,ROW())=""),"",INDEX(games!$B:$B,ROW()))</f>
      </c>
      <c r="C780" t="str">
        <f>IF(OR($A780="",INDEX(games!$C:$C,ROW())=""),"",INDEX(games!$C:$C,ROW()))</f>
      </c>
      <c r="D780">
        <f>IF($A780="","",COUNTIF($W$2:$W$2500,$A780)+COUNTIF($X$2:$X$2500,$A780))</f>
      </c>
      <c r="E780">
        <f>IF($A780="","",IFERROR(MATCH($C780,$R$2:$R$5,0),0))</f>
      </c>
      <c r="F780">
        <f>IF($A780="","",MOD(ROW(),34))</f>
      </c>
      <c r="G780">
        <f>IF($A780="",NA(),IF($C780="Action",$B780,NA()))</f>
      </c>
      <c r="H780">
        <f>IF($A780="",NA(),IF($C780="Action",1+$F780*0.023,NA()))</f>
      </c>
      <c r="I780">
        <f>IF($A780="",NA(),IF($C780="Strategy",$B780,NA()))</f>
      </c>
      <c r="J780">
        <f>IF($A780="",NA(),IF($C780="Strategy",2+$F780*0.023,NA()))</f>
      </c>
      <c r="K780">
        <f>IF($A780="",NA(),IF($C780="Deckbuilder",$B780,NA()))</f>
      </c>
      <c r="L780">
        <f>IF($A780="",NA(),IF($C780="Deckbuilder",3+$F780*0.023,NA()))</f>
      </c>
      <c r="M780">
        <f>IF($A780="",NA(),IF($C780="Traditional",$B780,NA()))</f>
      </c>
      <c r="N780">
        <f>IF($A780="",NA(),IF($C780="Traditional",4+$F780*0.023,NA()))</f>
      </c>
      <c r="O780">
        <f>IF($A780="","",$D780+ROW()/1000000)</f>
      </c>
      <c r="P780" t="str">
        <f>IF(OR($A780="",INDEX(games!$H:$H,ROW())=""),"",INDEX(games!$H:$H,ROW()))</f>
      </c>
      <c r="Q780">
        <f>IF(OR($A780="",$P780&lt;&gt;"Yes"),"",$D780+ROW()/1000000)</f>
      </c>
      <c r="T780">
        <f>IF($Y780="","",INDEX($B$2:$B$1500,$Y780))</f>
      </c>
      <c r="U780">
        <f>IF($Z780="","",INDEX($B$2:$B$1500,$Z780))</f>
      </c>
      <c r="V780">
        <f>IF(OR($T780="",$U780=""),"",$U780-$T780)</f>
      </c>
      <c r="W780" t="str">
        <f>IF(TRIM(INDEX(connections!$A:$A,ROW()))="","",TRIM(INDEX(connections!$A:$A,ROW())))</f>
      </c>
      <c r="X780" t="str">
        <f>IF($W780="","",TRIM(INDEX(connections!$B:$B,ROW())))</f>
      </c>
      <c r="Y780">
        <f>IF($W780="","",IFERROR(MATCH($W780,$A$2:$A$1500,0),""))</f>
      </c>
      <c r="Z780">
        <f>IF($X780="","",IFERROR(MATCH($X780,$A$2:$A$1500,0),""))</f>
      </c>
      <c r="AA780" t="str">
        <f>IF($Y780="","",INDEX($P$2:$P$1500,$Y780))</f>
      </c>
      <c r="AB780" t="str">
        <f>IF($Z780="","",INDEX($P$2:$P$1500,$Z780))</f>
      </c>
      <c r="AC780">
        <f>IF(AND($AA780="Yes",$AB780="Yes"),1,"")</f>
      </c>
      <c r="AD780">
        <f>IF(OR($Y780="",$Z780=""),"",IF(INDEX($C$2:$C$1500,$Y780)=INDEX($C$2:$C$1500,$Z780),0,1))</f>
      </c>
      <c r="AE780">
        <f>IF($AC780&lt;&gt;1,"",IF(AND(INDEX($AG$2:$AG$1500,$Y780)=1,INDEX($AG$2:$AG$1500,$Z780)=1),1,""))</f>
      </c>
      <c r="AG780">
        <f>IF($A780="","",COUNTIFS($W$2:$W$2500,$A780,$AB$2:$AB$2500,"Yes")+COUNTIFS($X$2:$X$2500,$A780,$AA$2:$AA$2500,"Yes"))</f>
      </c>
      <c r="AH780" t="str">
        <f>IF(OR($P780&lt;&gt;"Yes",N($AG780)=0),"",IF(AND($AG780=1,COUNTIFS($W$2:$W$2500,$A780,$AE$2:$AE$2500,1)+COUNTIFS($X$2:$X$2500,$A780,$AE$2:$AE$2500,1)&gt;0),"","Yes"))</f>
      </c>
      <c r="AI780">
        <f>IF($AH780="Yes",$AG780,"")</f>
      </c>
      <c r="AJ780">
        <f>IF($AI780="","",$AI780+ROW()/1000000)</f>
      </c>
      <c r="AK780">
        <f>IF(OR($A780="",$P780="Yes",N($AG780)=0),"",$AG780+ROW()/1000000)</f>
      </c>
      <c r="AL780" t="str">
        <f>IF($A780="","",INDEX(games!$J:$J,ROW())&amp;"")</f>
      </c>
    </row>
    <row r="781">
      <c r="A781" t="str">
        <f>IF(TRIM(INDEX(games!$A:$A,ROW()))="","",TRIM(INDEX(games!$A:$A,ROW())))</f>
      </c>
      <c r="B781">
        <f>IF(OR($A781="",INDEX(games!$B:$B,ROW())=""),"",INDEX(games!$B:$B,ROW()))</f>
      </c>
      <c r="C781" t="str">
        <f>IF(OR($A781="",INDEX(games!$C:$C,ROW())=""),"",INDEX(games!$C:$C,ROW()))</f>
      </c>
      <c r="D781">
        <f>IF($A781="","",COUNTIF($W$2:$W$2500,$A781)+COUNTIF($X$2:$X$2500,$A781))</f>
      </c>
      <c r="E781">
        <f>IF($A781="","",IFERROR(MATCH($C781,$R$2:$R$5,0),0))</f>
      </c>
      <c r="F781">
        <f>IF($A781="","",MOD(ROW(),34))</f>
      </c>
      <c r="G781">
        <f>IF($A781="",NA(),IF($C781="Action",$B781,NA()))</f>
      </c>
      <c r="H781">
        <f>IF($A781="",NA(),IF($C781="Action",1+$F781*0.023,NA()))</f>
      </c>
      <c r="I781">
        <f>IF($A781="",NA(),IF($C781="Strategy",$B781,NA()))</f>
      </c>
      <c r="J781">
        <f>IF($A781="",NA(),IF($C781="Strategy",2+$F781*0.023,NA()))</f>
      </c>
      <c r="K781">
        <f>IF($A781="",NA(),IF($C781="Deckbuilder",$B781,NA()))</f>
      </c>
      <c r="L781">
        <f>IF($A781="",NA(),IF($C781="Deckbuilder",3+$F781*0.023,NA()))</f>
      </c>
      <c r="M781">
        <f>IF($A781="",NA(),IF($C781="Traditional",$B781,NA()))</f>
      </c>
      <c r="N781">
        <f>IF($A781="",NA(),IF($C781="Traditional",4+$F781*0.023,NA()))</f>
      </c>
      <c r="O781">
        <f>IF($A781="","",$D781+ROW()/1000000)</f>
      </c>
      <c r="P781" t="str">
        <f>IF(OR($A781="",INDEX(games!$H:$H,ROW())=""),"",INDEX(games!$H:$H,ROW()))</f>
      </c>
      <c r="Q781">
        <f>IF(OR($A781="",$P781&lt;&gt;"Yes"),"",$D781+ROW()/1000000)</f>
      </c>
      <c r="T781">
        <f>IF($Y781="","",INDEX($B$2:$B$1500,$Y781))</f>
      </c>
      <c r="U781">
        <f>IF($Z781="","",INDEX($B$2:$B$1500,$Z781))</f>
      </c>
      <c r="V781">
        <f>IF(OR($T781="",$U781=""),"",$U781-$T781)</f>
      </c>
      <c r="W781" t="str">
        <f>IF(TRIM(INDEX(connections!$A:$A,ROW()))="","",TRIM(INDEX(connections!$A:$A,ROW())))</f>
      </c>
      <c r="X781" t="str">
        <f>IF($W781="","",TRIM(INDEX(connections!$B:$B,ROW())))</f>
      </c>
      <c r="Y781">
        <f>IF($W781="","",IFERROR(MATCH($W781,$A$2:$A$1500,0),""))</f>
      </c>
      <c r="Z781">
        <f>IF($X781="","",IFERROR(MATCH($X781,$A$2:$A$1500,0),""))</f>
      </c>
      <c r="AA781" t="str">
        <f>IF($Y781="","",INDEX($P$2:$P$1500,$Y781))</f>
      </c>
      <c r="AB781" t="str">
        <f>IF($Z781="","",INDEX($P$2:$P$1500,$Z781))</f>
      </c>
      <c r="AC781">
        <f>IF(AND($AA781="Yes",$AB781="Yes"),1,"")</f>
      </c>
      <c r="AD781">
        <f>IF(OR($Y781="",$Z781=""),"",IF(INDEX($C$2:$C$1500,$Y781)=INDEX($C$2:$C$1500,$Z781),0,1))</f>
      </c>
      <c r="AE781">
        <f>IF($AC781&lt;&gt;1,"",IF(AND(INDEX($AG$2:$AG$1500,$Y781)=1,INDEX($AG$2:$AG$1500,$Z781)=1),1,""))</f>
      </c>
      <c r="AG781">
        <f>IF($A781="","",COUNTIFS($W$2:$W$2500,$A781,$AB$2:$AB$2500,"Yes")+COUNTIFS($X$2:$X$2500,$A781,$AA$2:$AA$2500,"Yes"))</f>
      </c>
      <c r="AH781" t="str">
        <f>IF(OR($P781&lt;&gt;"Yes",N($AG781)=0),"",IF(AND($AG781=1,COUNTIFS($W$2:$W$2500,$A781,$AE$2:$AE$2500,1)+COUNTIFS($X$2:$X$2500,$A781,$AE$2:$AE$2500,1)&gt;0),"","Yes"))</f>
      </c>
      <c r="AI781">
        <f>IF($AH781="Yes",$AG781,"")</f>
      </c>
      <c r="AJ781">
        <f>IF($AI781="","",$AI781+ROW()/1000000)</f>
      </c>
      <c r="AK781">
        <f>IF(OR($A781="",$P781="Yes",N($AG781)=0),"",$AG781+ROW()/1000000)</f>
      </c>
      <c r="AL781" t="str">
        <f>IF($A781="","",INDEX(games!$J:$J,ROW())&amp;"")</f>
      </c>
    </row>
    <row r="782">
      <c r="A782" t="str">
        <f>IF(TRIM(INDEX(games!$A:$A,ROW()))="","",TRIM(INDEX(games!$A:$A,ROW())))</f>
      </c>
      <c r="B782">
        <f>IF(OR($A782="",INDEX(games!$B:$B,ROW())=""),"",INDEX(games!$B:$B,ROW()))</f>
      </c>
      <c r="C782" t="str">
        <f>IF(OR($A782="",INDEX(games!$C:$C,ROW())=""),"",INDEX(games!$C:$C,ROW()))</f>
      </c>
      <c r="D782">
        <f>IF($A782="","",COUNTIF($W$2:$W$2500,$A782)+COUNTIF($X$2:$X$2500,$A782))</f>
      </c>
      <c r="E782">
        <f>IF($A782="","",IFERROR(MATCH($C782,$R$2:$R$5,0),0))</f>
      </c>
      <c r="F782">
        <f>IF($A782="","",MOD(ROW(),34))</f>
      </c>
      <c r="G782">
        <f>IF($A782="",NA(),IF($C782="Action",$B782,NA()))</f>
      </c>
      <c r="H782">
        <f>IF($A782="",NA(),IF($C782="Action",1+$F782*0.023,NA()))</f>
      </c>
      <c r="I782">
        <f>IF($A782="",NA(),IF($C782="Strategy",$B782,NA()))</f>
      </c>
      <c r="J782">
        <f>IF($A782="",NA(),IF($C782="Strategy",2+$F782*0.023,NA()))</f>
      </c>
      <c r="K782">
        <f>IF($A782="",NA(),IF($C782="Deckbuilder",$B782,NA()))</f>
      </c>
      <c r="L782">
        <f>IF($A782="",NA(),IF($C782="Deckbuilder",3+$F782*0.023,NA()))</f>
      </c>
      <c r="M782">
        <f>IF($A782="",NA(),IF($C782="Traditional",$B782,NA()))</f>
      </c>
      <c r="N782">
        <f>IF($A782="",NA(),IF($C782="Traditional",4+$F782*0.023,NA()))</f>
      </c>
      <c r="O782">
        <f>IF($A782="","",$D782+ROW()/1000000)</f>
      </c>
      <c r="P782" t="str">
        <f>IF(OR($A782="",INDEX(games!$H:$H,ROW())=""),"",INDEX(games!$H:$H,ROW()))</f>
      </c>
      <c r="Q782">
        <f>IF(OR($A782="",$P782&lt;&gt;"Yes"),"",$D782+ROW()/1000000)</f>
      </c>
      <c r="T782">
        <f>IF($Y782="","",INDEX($B$2:$B$1500,$Y782))</f>
      </c>
      <c r="U782">
        <f>IF($Z782="","",INDEX($B$2:$B$1500,$Z782))</f>
      </c>
      <c r="V782">
        <f>IF(OR($T782="",$U782=""),"",$U782-$T782)</f>
      </c>
      <c r="W782" t="str">
        <f>IF(TRIM(INDEX(connections!$A:$A,ROW()))="","",TRIM(INDEX(connections!$A:$A,ROW())))</f>
      </c>
      <c r="X782" t="str">
        <f>IF($W782="","",TRIM(INDEX(connections!$B:$B,ROW())))</f>
      </c>
      <c r="Y782">
        <f>IF($W782="","",IFERROR(MATCH($W782,$A$2:$A$1500,0),""))</f>
      </c>
      <c r="Z782">
        <f>IF($X782="","",IFERROR(MATCH($X782,$A$2:$A$1500,0),""))</f>
      </c>
      <c r="AA782" t="str">
        <f>IF($Y782="","",INDEX($P$2:$P$1500,$Y782))</f>
      </c>
      <c r="AB782" t="str">
        <f>IF($Z782="","",INDEX($P$2:$P$1500,$Z782))</f>
      </c>
      <c r="AC782">
        <f>IF(AND($AA782="Yes",$AB782="Yes"),1,"")</f>
      </c>
      <c r="AD782">
        <f>IF(OR($Y782="",$Z782=""),"",IF(INDEX($C$2:$C$1500,$Y782)=INDEX($C$2:$C$1500,$Z782),0,1))</f>
      </c>
      <c r="AE782">
        <f>IF($AC782&lt;&gt;1,"",IF(AND(INDEX($AG$2:$AG$1500,$Y782)=1,INDEX($AG$2:$AG$1500,$Z782)=1),1,""))</f>
      </c>
      <c r="AG782">
        <f>IF($A782="","",COUNTIFS($W$2:$W$2500,$A782,$AB$2:$AB$2500,"Yes")+COUNTIFS($X$2:$X$2500,$A782,$AA$2:$AA$2500,"Yes"))</f>
      </c>
      <c r="AH782" t="str">
        <f>IF(OR($P782&lt;&gt;"Yes",N($AG782)=0),"",IF(AND($AG782=1,COUNTIFS($W$2:$W$2500,$A782,$AE$2:$AE$2500,1)+COUNTIFS($X$2:$X$2500,$A782,$AE$2:$AE$2500,1)&gt;0),"","Yes"))</f>
      </c>
      <c r="AI782">
        <f>IF($AH782="Yes",$AG782,"")</f>
      </c>
      <c r="AJ782">
        <f>IF($AI782="","",$AI782+ROW()/1000000)</f>
      </c>
      <c r="AK782">
        <f>IF(OR($A782="",$P782="Yes",N($AG782)=0),"",$AG782+ROW()/1000000)</f>
      </c>
      <c r="AL782" t="str">
        <f>IF($A782="","",INDEX(games!$J:$J,ROW())&amp;"")</f>
      </c>
    </row>
    <row r="783">
      <c r="A783" t="str">
        <f>IF(TRIM(INDEX(games!$A:$A,ROW()))="","",TRIM(INDEX(games!$A:$A,ROW())))</f>
      </c>
      <c r="B783">
        <f>IF(OR($A783="",INDEX(games!$B:$B,ROW())=""),"",INDEX(games!$B:$B,ROW()))</f>
      </c>
      <c r="C783" t="str">
        <f>IF(OR($A783="",INDEX(games!$C:$C,ROW())=""),"",INDEX(games!$C:$C,ROW()))</f>
      </c>
      <c r="D783">
        <f>IF($A783="","",COUNTIF($W$2:$W$2500,$A783)+COUNTIF($X$2:$X$2500,$A783))</f>
      </c>
      <c r="E783">
        <f>IF($A783="","",IFERROR(MATCH($C783,$R$2:$R$5,0),0))</f>
      </c>
      <c r="F783">
        <f>IF($A783="","",MOD(ROW(),34))</f>
      </c>
      <c r="G783">
        <f>IF($A783="",NA(),IF($C783="Action",$B783,NA()))</f>
      </c>
      <c r="H783">
        <f>IF($A783="",NA(),IF($C783="Action",1+$F783*0.023,NA()))</f>
      </c>
      <c r="I783">
        <f>IF($A783="",NA(),IF($C783="Strategy",$B783,NA()))</f>
      </c>
      <c r="J783">
        <f>IF($A783="",NA(),IF($C783="Strategy",2+$F783*0.023,NA()))</f>
      </c>
      <c r="K783">
        <f>IF($A783="",NA(),IF($C783="Deckbuilder",$B783,NA()))</f>
      </c>
      <c r="L783">
        <f>IF($A783="",NA(),IF($C783="Deckbuilder",3+$F783*0.023,NA()))</f>
      </c>
      <c r="M783">
        <f>IF($A783="",NA(),IF($C783="Traditional",$B783,NA()))</f>
      </c>
      <c r="N783">
        <f>IF($A783="",NA(),IF($C783="Traditional",4+$F783*0.023,NA()))</f>
      </c>
      <c r="O783">
        <f>IF($A783="","",$D783+ROW()/1000000)</f>
      </c>
      <c r="P783" t="str">
        <f>IF(OR($A783="",INDEX(games!$H:$H,ROW())=""),"",INDEX(games!$H:$H,ROW()))</f>
      </c>
      <c r="Q783">
        <f>IF(OR($A783="",$P783&lt;&gt;"Yes"),"",$D783+ROW()/1000000)</f>
      </c>
      <c r="T783">
        <f>IF($Y783="","",INDEX($B$2:$B$1500,$Y783))</f>
      </c>
      <c r="U783">
        <f>IF($Z783="","",INDEX($B$2:$B$1500,$Z783))</f>
      </c>
      <c r="V783">
        <f>IF(OR($T783="",$U783=""),"",$U783-$T783)</f>
      </c>
      <c r="W783" t="str">
        <f>IF(TRIM(INDEX(connections!$A:$A,ROW()))="","",TRIM(INDEX(connections!$A:$A,ROW())))</f>
      </c>
      <c r="X783" t="str">
        <f>IF($W783="","",TRIM(INDEX(connections!$B:$B,ROW())))</f>
      </c>
      <c r="Y783">
        <f>IF($W783="","",IFERROR(MATCH($W783,$A$2:$A$1500,0),""))</f>
      </c>
      <c r="Z783">
        <f>IF($X783="","",IFERROR(MATCH($X783,$A$2:$A$1500,0),""))</f>
      </c>
      <c r="AA783" t="str">
        <f>IF($Y783="","",INDEX($P$2:$P$1500,$Y783))</f>
      </c>
      <c r="AB783" t="str">
        <f>IF($Z783="","",INDEX($P$2:$P$1500,$Z783))</f>
      </c>
      <c r="AC783">
        <f>IF(AND($AA783="Yes",$AB783="Yes"),1,"")</f>
      </c>
      <c r="AD783">
        <f>IF(OR($Y783="",$Z783=""),"",IF(INDEX($C$2:$C$1500,$Y783)=INDEX($C$2:$C$1500,$Z783),0,1))</f>
      </c>
      <c r="AE783">
        <f>IF($AC783&lt;&gt;1,"",IF(AND(INDEX($AG$2:$AG$1500,$Y783)=1,INDEX($AG$2:$AG$1500,$Z783)=1),1,""))</f>
      </c>
      <c r="AG783">
        <f>IF($A783="","",COUNTIFS($W$2:$W$2500,$A783,$AB$2:$AB$2500,"Yes")+COUNTIFS($X$2:$X$2500,$A783,$AA$2:$AA$2500,"Yes"))</f>
      </c>
      <c r="AH783" t="str">
        <f>IF(OR($P783&lt;&gt;"Yes",N($AG783)=0),"",IF(AND($AG783=1,COUNTIFS($W$2:$W$2500,$A783,$AE$2:$AE$2500,1)+COUNTIFS($X$2:$X$2500,$A783,$AE$2:$AE$2500,1)&gt;0),"","Yes"))</f>
      </c>
      <c r="AI783">
        <f>IF($AH783="Yes",$AG783,"")</f>
      </c>
      <c r="AJ783">
        <f>IF($AI783="","",$AI783+ROW()/1000000)</f>
      </c>
      <c r="AK783">
        <f>IF(OR($A783="",$P783="Yes",N($AG783)=0),"",$AG783+ROW()/1000000)</f>
      </c>
      <c r="AL783" t="str">
        <f>IF($A783="","",INDEX(games!$J:$J,ROW())&amp;"")</f>
      </c>
    </row>
    <row r="784">
      <c r="A784" t="str">
        <f>IF(TRIM(INDEX(games!$A:$A,ROW()))="","",TRIM(INDEX(games!$A:$A,ROW())))</f>
      </c>
      <c r="B784">
        <f>IF(OR($A784="",INDEX(games!$B:$B,ROW())=""),"",INDEX(games!$B:$B,ROW()))</f>
      </c>
      <c r="C784" t="str">
        <f>IF(OR($A784="",INDEX(games!$C:$C,ROW())=""),"",INDEX(games!$C:$C,ROW()))</f>
      </c>
      <c r="D784">
        <f>IF($A784="","",COUNTIF($W$2:$W$2500,$A784)+COUNTIF($X$2:$X$2500,$A784))</f>
      </c>
      <c r="E784">
        <f>IF($A784="","",IFERROR(MATCH($C784,$R$2:$R$5,0),0))</f>
      </c>
      <c r="F784">
        <f>IF($A784="","",MOD(ROW(),34))</f>
      </c>
      <c r="G784">
        <f>IF($A784="",NA(),IF($C784="Action",$B784,NA()))</f>
      </c>
      <c r="H784">
        <f>IF($A784="",NA(),IF($C784="Action",1+$F784*0.023,NA()))</f>
      </c>
      <c r="I784">
        <f>IF($A784="",NA(),IF($C784="Strategy",$B784,NA()))</f>
      </c>
      <c r="J784">
        <f>IF($A784="",NA(),IF($C784="Strategy",2+$F784*0.023,NA()))</f>
      </c>
      <c r="K784">
        <f>IF($A784="",NA(),IF($C784="Deckbuilder",$B784,NA()))</f>
      </c>
      <c r="L784">
        <f>IF($A784="",NA(),IF($C784="Deckbuilder",3+$F784*0.023,NA()))</f>
      </c>
      <c r="M784">
        <f>IF($A784="",NA(),IF($C784="Traditional",$B784,NA()))</f>
      </c>
      <c r="N784">
        <f>IF($A784="",NA(),IF($C784="Traditional",4+$F784*0.023,NA()))</f>
      </c>
      <c r="O784">
        <f>IF($A784="","",$D784+ROW()/1000000)</f>
      </c>
      <c r="P784" t="str">
        <f>IF(OR($A784="",INDEX(games!$H:$H,ROW())=""),"",INDEX(games!$H:$H,ROW()))</f>
      </c>
      <c r="Q784">
        <f>IF(OR($A784="",$P784&lt;&gt;"Yes"),"",$D784+ROW()/1000000)</f>
      </c>
      <c r="T784">
        <f>IF($Y784="","",INDEX($B$2:$B$1500,$Y784))</f>
      </c>
      <c r="U784">
        <f>IF($Z784="","",INDEX($B$2:$B$1500,$Z784))</f>
      </c>
      <c r="V784">
        <f>IF(OR($T784="",$U784=""),"",$U784-$T784)</f>
      </c>
      <c r="W784" t="str">
        <f>IF(TRIM(INDEX(connections!$A:$A,ROW()))="","",TRIM(INDEX(connections!$A:$A,ROW())))</f>
      </c>
      <c r="X784" t="str">
        <f>IF($W784="","",TRIM(INDEX(connections!$B:$B,ROW())))</f>
      </c>
      <c r="Y784">
        <f>IF($W784="","",IFERROR(MATCH($W784,$A$2:$A$1500,0),""))</f>
      </c>
      <c r="Z784">
        <f>IF($X784="","",IFERROR(MATCH($X784,$A$2:$A$1500,0),""))</f>
      </c>
      <c r="AA784" t="str">
        <f>IF($Y784="","",INDEX($P$2:$P$1500,$Y784))</f>
      </c>
      <c r="AB784" t="str">
        <f>IF($Z784="","",INDEX($P$2:$P$1500,$Z784))</f>
      </c>
      <c r="AC784">
        <f>IF(AND($AA784="Yes",$AB784="Yes"),1,"")</f>
      </c>
      <c r="AD784">
        <f>IF(OR($Y784="",$Z784=""),"",IF(INDEX($C$2:$C$1500,$Y784)=INDEX($C$2:$C$1500,$Z784),0,1))</f>
      </c>
      <c r="AE784">
        <f>IF($AC784&lt;&gt;1,"",IF(AND(INDEX($AG$2:$AG$1500,$Y784)=1,INDEX($AG$2:$AG$1500,$Z784)=1),1,""))</f>
      </c>
      <c r="AG784">
        <f>IF($A784="","",COUNTIFS($W$2:$W$2500,$A784,$AB$2:$AB$2500,"Yes")+COUNTIFS($X$2:$X$2500,$A784,$AA$2:$AA$2500,"Yes"))</f>
      </c>
      <c r="AH784" t="str">
        <f>IF(OR($P784&lt;&gt;"Yes",N($AG784)=0),"",IF(AND($AG784=1,COUNTIFS($W$2:$W$2500,$A784,$AE$2:$AE$2500,1)+COUNTIFS($X$2:$X$2500,$A784,$AE$2:$AE$2500,1)&gt;0),"","Yes"))</f>
      </c>
      <c r="AI784">
        <f>IF($AH784="Yes",$AG784,"")</f>
      </c>
      <c r="AJ784">
        <f>IF($AI784="","",$AI784+ROW()/1000000)</f>
      </c>
      <c r="AK784">
        <f>IF(OR($A784="",$P784="Yes",N($AG784)=0),"",$AG784+ROW()/1000000)</f>
      </c>
      <c r="AL784" t="str">
        <f>IF($A784="","",INDEX(games!$J:$J,ROW())&amp;"")</f>
      </c>
    </row>
    <row r="785">
      <c r="A785" t="str">
        <f>IF(TRIM(INDEX(games!$A:$A,ROW()))="","",TRIM(INDEX(games!$A:$A,ROW())))</f>
      </c>
      <c r="B785">
        <f>IF(OR($A785="",INDEX(games!$B:$B,ROW())=""),"",INDEX(games!$B:$B,ROW()))</f>
      </c>
      <c r="C785" t="str">
        <f>IF(OR($A785="",INDEX(games!$C:$C,ROW())=""),"",INDEX(games!$C:$C,ROW()))</f>
      </c>
      <c r="D785">
        <f>IF($A785="","",COUNTIF($W$2:$W$2500,$A785)+COUNTIF($X$2:$X$2500,$A785))</f>
      </c>
      <c r="E785">
        <f>IF($A785="","",IFERROR(MATCH($C785,$R$2:$R$5,0),0))</f>
      </c>
      <c r="F785">
        <f>IF($A785="","",MOD(ROW(),34))</f>
      </c>
      <c r="G785">
        <f>IF($A785="",NA(),IF($C785="Action",$B785,NA()))</f>
      </c>
      <c r="H785">
        <f>IF($A785="",NA(),IF($C785="Action",1+$F785*0.023,NA()))</f>
      </c>
      <c r="I785">
        <f>IF($A785="",NA(),IF($C785="Strategy",$B785,NA()))</f>
      </c>
      <c r="J785">
        <f>IF($A785="",NA(),IF($C785="Strategy",2+$F785*0.023,NA()))</f>
      </c>
      <c r="K785">
        <f>IF($A785="",NA(),IF($C785="Deckbuilder",$B785,NA()))</f>
      </c>
      <c r="L785">
        <f>IF($A785="",NA(),IF($C785="Deckbuilder",3+$F785*0.023,NA()))</f>
      </c>
      <c r="M785">
        <f>IF($A785="",NA(),IF($C785="Traditional",$B785,NA()))</f>
      </c>
      <c r="N785">
        <f>IF($A785="",NA(),IF($C785="Traditional",4+$F785*0.023,NA()))</f>
      </c>
      <c r="O785">
        <f>IF($A785="","",$D785+ROW()/1000000)</f>
      </c>
      <c r="P785" t="str">
        <f>IF(OR($A785="",INDEX(games!$H:$H,ROW())=""),"",INDEX(games!$H:$H,ROW()))</f>
      </c>
      <c r="Q785">
        <f>IF(OR($A785="",$P785&lt;&gt;"Yes"),"",$D785+ROW()/1000000)</f>
      </c>
      <c r="T785">
        <f>IF($Y785="","",INDEX($B$2:$B$1500,$Y785))</f>
      </c>
      <c r="U785">
        <f>IF($Z785="","",INDEX($B$2:$B$1500,$Z785))</f>
      </c>
      <c r="V785">
        <f>IF(OR($T785="",$U785=""),"",$U785-$T785)</f>
      </c>
      <c r="W785" t="str">
        <f>IF(TRIM(INDEX(connections!$A:$A,ROW()))="","",TRIM(INDEX(connections!$A:$A,ROW())))</f>
      </c>
      <c r="X785" t="str">
        <f>IF($W785="","",TRIM(INDEX(connections!$B:$B,ROW())))</f>
      </c>
      <c r="Y785">
        <f>IF($W785="","",IFERROR(MATCH($W785,$A$2:$A$1500,0),""))</f>
      </c>
      <c r="Z785">
        <f>IF($X785="","",IFERROR(MATCH($X785,$A$2:$A$1500,0),""))</f>
      </c>
      <c r="AA785" t="str">
        <f>IF($Y785="","",INDEX($P$2:$P$1500,$Y785))</f>
      </c>
      <c r="AB785" t="str">
        <f>IF($Z785="","",INDEX($P$2:$P$1500,$Z785))</f>
      </c>
      <c r="AC785">
        <f>IF(AND($AA785="Yes",$AB785="Yes"),1,"")</f>
      </c>
      <c r="AD785">
        <f>IF(OR($Y785="",$Z785=""),"",IF(INDEX($C$2:$C$1500,$Y785)=INDEX($C$2:$C$1500,$Z785),0,1))</f>
      </c>
      <c r="AE785">
        <f>IF($AC785&lt;&gt;1,"",IF(AND(INDEX($AG$2:$AG$1500,$Y785)=1,INDEX($AG$2:$AG$1500,$Z785)=1),1,""))</f>
      </c>
      <c r="AG785">
        <f>IF($A785="","",COUNTIFS($W$2:$W$2500,$A785,$AB$2:$AB$2500,"Yes")+COUNTIFS($X$2:$X$2500,$A785,$AA$2:$AA$2500,"Yes"))</f>
      </c>
      <c r="AH785" t="str">
        <f>IF(OR($P785&lt;&gt;"Yes",N($AG785)=0),"",IF(AND($AG785=1,COUNTIFS($W$2:$W$2500,$A785,$AE$2:$AE$2500,1)+COUNTIFS($X$2:$X$2500,$A785,$AE$2:$AE$2500,1)&gt;0),"","Yes"))</f>
      </c>
      <c r="AI785">
        <f>IF($AH785="Yes",$AG785,"")</f>
      </c>
      <c r="AJ785">
        <f>IF($AI785="","",$AI785+ROW()/1000000)</f>
      </c>
      <c r="AK785">
        <f>IF(OR($A785="",$P785="Yes",N($AG785)=0),"",$AG785+ROW()/1000000)</f>
      </c>
      <c r="AL785" t="str">
        <f>IF($A785="","",INDEX(games!$J:$J,ROW())&amp;"")</f>
      </c>
    </row>
    <row r="786">
      <c r="A786" t="str">
        <f>IF(TRIM(INDEX(games!$A:$A,ROW()))="","",TRIM(INDEX(games!$A:$A,ROW())))</f>
      </c>
      <c r="B786">
        <f>IF(OR($A786="",INDEX(games!$B:$B,ROW())=""),"",INDEX(games!$B:$B,ROW()))</f>
      </c>
      <c r="C786" t="str">
        <f>IF(OR($A786="",INDEX(games!$C:$C,ROW())=""),"",INDEX(games!$C:$C,ROW()))</f>
      </c>
      <c r="D786">
        <f>IF($A786="","",COUNTIF($W$2:$W$2500,$A786)+COUNTIF($X$2:$X$2500,$A786))</f>
      </c>
      <c r="E786">
        <f>IF($A786="","",IFERROR(MATCH($C786,$R$2:$R$5,0),0))</f>
      </c>
      <c r="F786">
        <f>IF($A786="","",MOD(ROW(),34))</f>
      </c>
      <c r="G786">
        <f>IF($A786="",NA(),IF($C786="Action",$B786,NA()))</f>
      </c>
      <c r="H786">
        <f>IF($A786="",NA(),IF($C786="Action",1+$F786*0.023,NA()))</f>
      </c>
      <c r="I786">
        <f>IF($A786="",NA(),IF($C786="Strategy",$B786,NA()))</f>
      </c>
      <c r="J786">
        <f>IF($A786="",NA(),IF($C786="Strategy",2+$F786*0.023,NA()))</f>
      </c>
      <c r="K786">
        <f>IF($A786="",NA(),IF($C786="Deckbuilder",$B786,NA()))</f>
      </c>
      <c r="L786">
        <f>IF($A786="",NA(),IF($C786="Deckbuilder",3+$F786*0.023,NA()))</f>
      </c>
      <c r="M786">
        <f>IF($A786="",NA(),IF($C786="Traditional",$B786,NA()))</f>
      </c>
      <c r="N786">
        <f>IF($A786="",NA(),IF($C786="Traditional",4+$F786*0.023,NA()))</f>
      </c>
      <c r="O786">
        <f>IF($A786="","",$D786+ROW()/1000000)</f>
      </c>
      <c r="P786" t="str">
        <f>IF(OR($A786="",INDEX(games!$H:$H,ROW())=""),"",INDEX(games!$H:$H,ROW()))</f>
      </c>
      <c r="Q786">
        <f>IF(OR($A786="",$P786&lt;&gt;"Yes"),"",$D786+ROW()/1000000)</f>
      </c>
      <c r="T786">
        <f>IF($Y786="","",INDEX($B$2:$B$1500,$Y786))</f>
      </c>
      <c r="U786">
        <f>IF($Z786="","",INDEX($B$2:$B$1500,$Z786))</f>
      </c>
      <c r="V786">
        <f>IF(OR($T786="",$U786=""),"",$U786-$T786)</f>
      </c>
      <c r="W786" t="str">
        <f>IF(TRIM(INDEX(connections!$A:$A,ROW()))="","",TRIM(INDEX(connections!$A:$A,ROW())))</f>
      </c>
      <c r="X786" t="str">
        <f>IF($W786="","",TRIM(INDEX(connections!$B:$B,ROW())))</f>
      </c>
      <c r="Y786">
        <f>IF($W786="","",IFERROR(MATCH($W786,$A$2:$A$1500,0),""))</f>
      </c>
      <c r="Z786">
        <f>IF($X786="","",IFERROR(MATCH($X786,$A$2:$A$1500,0),""))</f>
      </c>
      <c r="AA786" t="str">
        <f>IF($Y786="","",INDEX($P$2:$P$1500,$Y786))</f>
      </c>
      <c r="AB786" t="str">
        <f>IF($Z786="","",INDEX($P$2:$P$1500,$Z786))</f>
      </c>
      <c r="AC786">
        <f>IF(AND($AA786="Yes",$AB786="Yes"),1,"")</f>
      </c>
      <c r="AD786">
        <f>IF(OR($Y786="",$Z786=""),"",IF(INDEX($C$2:$C$1500,$Y786)=INDEX($C$2:$C$1500,$Z786),0,1))</f>
      </c>
      <c r="AE786">
        <f>IF($AC786&lt;&gt;1,"",IF(AND(INDEX($AG$2:$AG$1500,$Y786)=1,INDEX($AG$2:$AG$1500,$Z786)=1),1,""))</f>
      </c>
      <c r="AG786">
        <f>IF($A786="","",COUNTIFS($W$2:$W$2500,$A786,$AB$2:$AB$2500,"Yes")+COUNTIFS($X$2:$X$2500,$A786,$AA$2:$AA$2500,"Yes"))</f>
      </c>
      <c r="AH786" t="str">
        <f>IF(OR($P786&lt;&gt;"Yes",N($AG786)=0),"",IF(AND($AG786=1,COUNTIFS($W$2:$W$2500,$A786,$AE$2:$AE$2500,1)+COUNTIFS($X$2:$X$2500,$A786,$AE$2:$AE$2500,1)&gt;0),"","Yes"))</f>
      </c>
      <c r="AI786">
        <f>IF($AH786="Yes",$AG786,"")</f>
      </c>
      <c r="AJ786">
        <f>IF($AI786="","",$AI786+ROW()/1000000)</f>
      </c>
      <c r="AK786">
        <f>IF(OR($A786="",$P786="Yes",N($AG786)=0),"",$AG786+ROW()/1000000)</f>
      </c>
      <c r="AL786" t="str">
        <f>IF($A786="","",INDEX(games!$J:$J,ROW())&amp;"")</f>
      </c>
    </row>
    <row r="787">
      <c r="A787" t="str">
        <f>IF(TRIM(INDEX(games!$A:$A,ROW()))="","",TRIM(INDEX(games!$A:$A,ROW())))</f>
      </c>
      <c r="B787">
        <f>IF(OR($A787="",INDEX(games!$B:$B,ROW())=""),"",INDEX(games!$B:$B,ROW()))</f>
      </c>
      <c r="C787" t="str">
        <f>IF(OR($A787="",INDEX(games!$C:$C,ROW())=""),"",INDEX(games!$C:$C,ROW()))</f>
      </c>
      <c r="D787">
        <f>IF($A787="","",COUNTIF($W$2:$W$2500,$A787)+COUNTIF($X$2:$X$2500,$A787))</f>
      </c>
      <c r="E787">
        <f>IF($A787="","",IFERROR(MATCH($C787,$R$2:$R$5,0),0))</f>
      </c>
      <c r="F787">
        <f>IF($A787="","",MOD(ROW(),34))</f>
      </c>
      <c r="G787">
        <f>IF($A787="",NA(),IF($C787="Action",$B787,NA()))</f>
      </c>
      <c r="H787">
        <f>IF($A787="",NA(),IF($C787="Action",1+$F787*0.023,NA()))</f>
      </c>
      <c r="I787">
        <f>IF($A787="",NA(),IF($C787="Strategy",$B787,NA()))</f>
      </c>
      <c r="J787">
        <f>IF($A787="",NA(),IF($C787="Strategy",2+$F787*0.023,NA()))</f>
      </c>
      <c r="K787">
        <f>IF($A787="",NA(),IF($C787="Deckbuilder",$B787,NA()))</f>
      </c>
      <c r="L787">
        <f>IF($A787="",NA(),IF($C787="Deckbuilder",3+$F787*0.023,NA()))</f>
      </c>
      <c r="M787">
        <f>IF($A787="",NA(),IF($C787="Traditional",$B787,NA()))</f>
      </c>
      <c r="N787">
        <f>IF($A787="",NA(),IF($C787="Traditional",4+$F787*0.023,NA()))</f>
      </c>
      <c r="O787">
        <f>IF($A787="","",$D787+ROW()/1000000)</f>
      </c>
      <c r="P787" t="str">
        <f>IF(OR($A787="",INDEX(games!$H:$H,ROW())=""),"",INDEX(games!$H:$H,ROW()))</f>
      </c>
      <c r="Q787">
        <f>IF(OR($A787="",$P787&lt;&gt;"Yes"),"",$D787+ROW()/1000000)</f>
      </c>
      <c r="T787">
        <f>IF($Y787="","",INDEX($B$2:$B$1500,$Y787))</f>
      </c>
      <c r="U787">
        <f>IF($Z787="","",INDEX($B$2:$B$1500,$Z787))</f>
      </c>
      <c r="V787">
        <f>IF(OR($T787="",$U787=""),"",$U787-$T787)</f>
      </c>
      <c r="W787" t="str">
        <f>IF(TRIM(INDEX(connections!$A:$A,ROW()))="","",TRIM(INDEX(connections!$A:$A,ROW())))</f>
      </c>
      <c r="X787" t="str">
        <f>IF($W787="","",TRIM(INDEX(connections!$B:$B,ROW())))</f>
      </c>
      <c r="Y787">
        <f>IF($W787="","",IFERROR(MATCH($W787,$A$2:$A$1500,0),""))</f>
      </c>
      <c r="Z787">
        <f>IF($X787="","",IFERROR(MATCH($X787,$A$2:$A$1500,0),""))</f>
      </c>
      <c r="AA787" t="str">
        <f>IF($Y787="","",INDEX($P$2:$P$1500,$Y787))</f>
      </c>
      <c r="AB787" t="str">
        <f>IF($Z787="","",INDEX($P$2:$P$1500,$Z787))</f>
      </c>
      <c r="AC787">
        <f>IF(AND($AA787="Yes",$AB787="Yes"),1,"")</f>
      </c>
      <c r="AD787">
        <f>IF(OR($Y787="",$Z787=""),"",IF(INDEX($C$2:$C$1500,$Y787)=INDEX($C$2:$C$1500,$Z787),0,1))</f>
      </c>
      <c r="AE787">
        <f>IF($AC787&lt;&gt;1,"",IF(AND(INDEX($AG$2:$AG$1500,$Y787)=1,INDEX($AG$2:$AG$1500,$Z787)=1),1,""))</f>
      </c>
      <c r="AG787">
        <f>IF($A787="","",COUNTIFS($W$2:$W$2500,$A787,$AB$2:$AB$2500,"Yes")+COUNTIFS($X$2:$X$2500,$A787,$AA$2:$AA$2500,"Yes"))</f>
      </c>
      <c r="AH787" t="str">
        <f>IF(OR($P787&lt;&gt;"Yes",N($AG787)=0),"",IF(AND($AG787=1,COUNTIFS($W$2:$W$2500,$A787,$AE$2:$AE$2500,1)+COUNTIFS($X$2:$X$2500,$A787,$AE$2:$AE$2500,1)&gt;0),"","Yes"))</f>
      </c>
      <c r="AI787">
        <f>IF($AH787="Yes",$AG787,"")</f>
      </c>
      <c r="AJ787">
        <f>IF($AI787="","",$AI787+ROW()/1000000)</f>
      </c>
      <c r="AK787">
        <f>IF(OR($A787="",$P787="Yes",N($AG787)=0),"",$AG787+ROW()/1000000)</f>
      </c>
      <c r="AL787" t="str">
        <f>IF($A787="","",INDEX(games!$J:$J,ROW())&amp;"")</f>
      </c>
    </row>
    <row r="788">
      <c r="A788" t="str">
        <f>IF(TRIM(INDEX(games!$A:$A,ROW()))="","",TRIM(INDEX(games!$A:$A,ROW())))</f>
      </c>
      <c r="B788">
        <f>IF(OR($A788="",INDEX(games!$B:$B,ROW())=""),"",INDEX(games!$B:$B,ROW()))</f>
      </c>
      <c r="C788" t="str">
        <f>IF(OR($A788="",INDEX(games!$C:$C,ROW())=""),"",INDEX(games!$C:$C,ROW()))</f>
      </c>
      <c r="D788">
        <f>IF($A788="","",COUNTIF($W$2:$W$2500,$A788)+COUNTIF($X$2:$X$2500,$A788))</f>
      </c>
      <c r="E788">
        <f>IF($A788="","",IFERROR(MATCH($C788,$R$2:$R$5,0),0))</f>
      </c>
      <c r="F788">
        <f>IF($A788="","",MOD(ROW(),34))</f>
      </c>
      <c r="G788">
        <f>IF($A788="",NA(),IF($C788="Action",$B788,NA()))</f>
      </c>
      <c r="H788">
        <f>IF($A788="",NA(),IF($C788="Action",1+$F788*0.023,NA()))</f>
      </c>
      <c r="I788">
        <f>IF($A788="",NA(),IF($C788="Strategy",$B788,NA()))</f>
      </c>
      <c r="J788">
        <f>IF($A788="",NA(),IF($C788="Strategy",2+$F788*0.023,NA()))</f>
      </c>
      <c r="K788">
        <f>IF($A788="",NA(),IF($C788="Deckbuilder",$B788,NA()))</f>
      </c>
      <c r="L788">
        <f>IF($A788="",NA(),IF($C788="Deckbuilder",3+$F788*0.023,NA()))</f>
      </c>
      <c r="M788">
        <f>IF($A788="",NA(),IF($C788="Traditional",$B788,NA()))</f>
      </c>
      <c r="N788">
        <f>IF($A788="",NA(),IF($C788="Traditional",4+$F788*0.023,NA()))</f>
      </c>
      <c r="O788">
        <f>IF($A788="","",$D788+ROW()/1000000)</f>
      </c>
      <c r="P788" t="str">
        <f>IF(OR($A788="",INDEX(games!$H:$H,ROW())=""),"",INDEX(games!$H:$H,ROW()))</f>
      </c>
      <c r="Q788">
        <f>IF(OR($A788="",$P788&lt;&gt;"Yes"),"",$D788+ROW()/1000000)</f>
      </c>
      <c r="T788">
        <f>IF($Y788="","",INDEX($B$2:$B$1500,$Y788))</f>
      </c>
      <c r="U788">
        <f>IF($Z788="","",INDEX($B$2:$B$1500,$Z788))</f>
      </c>
      <c r="V788">
        <f>IF(OR($T788="",$U788=""),"",$U788-$T788)</f>
      </c>
      <c r="W788" t="str">
        <f>IF(TRIM(INDEX(connections!$A:$A,ROW()))="","",TRIM(INDEX(connections!$A:$A,ROW())))</f>
      </c>
      <c r="X788" t="str">
        <f>IF($W788="","",TRIM(INDEX(connections!$B:$B,ROW())))</f>
      </c>
      <c r="Y788">
        <f>IF($W788="","",IFERROR(MATCH($W788,$A$2:$A$1500,0),""))</f>
      </c>
      <c r="Z788">
        <f>IF($X788="","",IFERROR(MATCH($X788,$A$2:$A$1500,0),""))</f>
      </c>
      <c r="AA788" t="str">
        <f>IF($Y788="","",INDEX($P$2:$P$1500,$Y788))</f>
      </c>
      <c r="AB788" t="str">
        <f>IF($Z788="","",INDEX($P$2:$P$1500,$Z788))</f>
      </c>
      <c r="AC788">
        <f>IF(AND($AA788="Yes",$AB788="Yes"),1,"")</f>
      </c>
      <c r="AD788">
        <f>IF(OR($Y788="",$Z788=""),"",IF(INDEX($C$2:$C$1500,$Y788)=INDEX($C$2:$C$1500,$Z788),0,1))</f>
      </c>
      <c r="AE788">
        <f>IF($AC788&lt;&gt;1,"",IF(AND(INDEX($AG$2:$AG$1500,$Y788)=1,INDEX($AG$2:$AG$1500,$Z788)=1),1,""))</f>
      </c>
      <c r="AG788">
        <f>IF($A788="","",COUNTIFS($W$2:$W$2500,$A788,$AB$2:$AB$2500,"Yes")+COUNTIFS($X$2:$X$2500,$A788,$AA$2:$AA$2500,"Yes"))</f>
      </c>
      <c r="AH788" t="str">
        <f>IF(OR($P788&lt;&gt;"Yes",N($AG788)=0),"",IF(AND($AG788=1,COUNTIFS($W$2:$W$2500,$A788,$AE$2:$AE$2500,1)+COUNTIFS($X$2:$X$2500,$A788,$AE$2:$AE$2500,1)&gt;0),"","Yes"))</f>
      </c>
      <c r="AI788">
        <f>IF($AH788="Yes",$AG788,"")</f>
      </c>
      <c r="AJ788">
        <f>IF($AI788="","",$AI788+ROW()/1000000)</f>
      </c>
      <c r="AK788">
        <f>IF(OR($A788="",$P788="Yes",N($AG788)=0),"",$AG788+ROW()/1000000)</f>
      </c>
      <c r="AL788" t="str">
        <f>IF($A788="","",INDEX(games!$J:$J,ROW())&amp;"")</f>
      </c>
    </row>
    <row r="789">
      <c r="A789" t="str">
        <f>IF(TRIM(INDEX(games!$A:$A,ROW()))="","",TRIM(INDEX(games!$A:$A,ROW())))</f>
      </c>
      <c r="B789">
        <f>IF(OR($A789="",INDEX(games!$B:$B,ROW())=""),"",INDEX(games!$B:$B,ROW()))</f>
      </c>
      <c r="C789" t="str">
        <f>IF(OR($A789="",INDEX(games!$C:$C,ROW())=""),"",INDEX(games!$C:$C,ROW()))</f>
      </c>
      <c r="D789">
        <f>IF($A789="","",COUNTIF($W$2:$W$2500,$A789)+COUNTIF($X$2:$X$2500,$A789))</f>
      </c>
      <c r="E789">
        <f>IF($A789="","",IFERROR(MATCH($C789,$R$2:$R$5,0),0))</f>
      </c>
      <c r="F789">
        <f>IF($A789="","",MOD(ROW(),34))</f>
      </c>
      <c r="G789">
        <f>IF($A789="",NA(),IF($C789="Action",$B789,NA()))</f>
      </c>
      <c r="H789">
        <f>IF($A789="",NA(),IF($C789="Action",1+$F789*0.023,NA()))</f>
      </c>
      <c r="I789">
        <f>IF($A789="",NA(),IF($C789="Strategy",$B789,NA()))</f>
      </c>
      <c r="J789">
        <f>IF($A789="",NA(),IF($C789="Strategy",2+$F789*0.023,NA()))</f>
      </c>
      <c r="K789">
        <f>IF($A789="",NA(),IF($C789="Deckbuilder",$B789,NA()))</f>
      </c>
      <c r="L789">
        <f>IF($A789="",NA(),IF($C789="Deckbuilder",3+$F789*0.023,NA()))</f>
      </c>
      <c r="M789">
        <f>IF($A789="",NA(),IF($C789="Traditional",$B789,NA()))</f>
      </c>
      <c r="N789">
        <f>IF($A789="",NA(),IF($C789="Traditional",4+$F789*0.023,NA()))</f>
      </c>
      <c r="O789">
        <f>IF($A789="","",$D789+ROW()/1000000)</f>
      </c>
      <c r="P789" t="str">
        <f>IF(OR($A789="",INDEX(games!$H:$H,ROW())=""),"",INDEX(games!$H:$H,ROW()))</f>
      </c>
      <c r="Q789">
        <f>IF(OR($A789="",$P789&lt;&gt;"Yes"),"",$D789+ROW()/1000000)</f>
      </c>
      <c r="T789">
        <f>IF($Y789="","",INDEX($B$2:$B$1500,$Y789))</f>
      </c>
      <c r="U789">
        <f>IF($Z789="","",INDEX($B$2:$B$1500,$Z789))</f>
      </c>
      <c r="V789">
        <f>IF(OR($T789="",$U789=""),"",$U789-$T789)</f>
      </c>
      <c r="W789" t="str">
        <f>IF(TRIM(INDEX(connections!$A:$A,ROW()))="","",TRIM(INDEX(connections!$A:$A,ROW())))</f>
      </c>
      <c r="X789" t="str">
        <f>IF($W789="","",TRIM(INDEX(connections!$B:$B,ROW())))</f>
      </c>
      <c r="Y789">
        <f>IF($W789="","",IFERROR(MATCH($W789,$A$2:$A$1500,0),""))</f>
      </c>
      <c r="Z789">
        <f>IF($X789="","",IFERROR(MATCH($X789,$A$2:$A$1500,0),""))</f>
      </c>
      <c r="AA789" t="str">
        <f>IF($Y789="","",INDEX($P$2:$P$1500,$Y789))</f>
      </c>
      <c r="AB789" t="str">
        <f>IF($Z789="","",INDEX($P$2:$P$1500,$Z789))</f>
      </c>
      <c r="AC789">
        <f>IF(AND($AA789="Yes",$AB789="Yes"),1,"")</f>
      </c>
      <c r="AD789">
        <f>IF(OR($Y789="",$Z789=""),"",IF(INDEX($C$2:$C$1500,$Y789)=INDEX($C$2:$C$1500,$Z789),0,1))</f>
      </c>
      <c r="AE789">
        <f>IF($AC789&lt;&gt;1,"",IF(AND(INDEX($AG$2:$AG$1500,$Y789)=1,INDEX($AG$2:$AG$1500,$Z789)=1),1,""))</f>
      </c>
      <c r="AG789">
        <f>IF($A789="","",COUNTIFS($W$2:$W$2500,$A789,$AB$2:$AB$2500,"Yes")+COUNTIFS($X$2:$X$2500,$A789,$AA$2:$AA$2500,"Yes"))</f>
      </c>
      <c r="AH789" t="str">
        <f>IF(OR($P789&lt;&gt;"Yes",N($AG789)=0),"",IF(AND($AG789=1,COUNTIFS($W$2:$W$2500,$A789,$AE$2:$AE$2500,1)+COUNTIFS($X$2:$X$2500,$A789,$AE$2:$AE$2500,1)&gt;0),"","Yes"))</f>
      </c>
      <c r="AI789">
        <f>IF($AH789="Yes",$AG789,"")</f>
      </c>
      <c r="AJ789">
        <f>IF($AI789="","",$AI789+ROW()/1000000)</f>
      </c>
      <c r="AK789">
        <f>IF(OR($A789="",$P789="Yes",N($AG789)=0),"",$AG789+ROW()/1000000)</f>
      </c>
      <c r="AL789" t="str">
        <f>IF($A789="","",INDEX(games!$J:$J,ROW())&amp;"")</f>
      </c>
    </row>
    <row r="790">
      <c r="A790" t="str">
        <f>IF(TRIM(INDEX(games!$A:$A,ROW()))="","",TRIM(INDEX(games!$A:$A,ROW())))</f>
      </c>
      <c r="B790">
        <f>IF(OR($A790="",INDEX(games!$B:$B,ROW())=""),"",INDEX(games!$B:$B,ROW()))</f>
      </c>
      <c r="C790" t="str">
        <f>IF(OR($A790="",INDEX(games!$C:$C,ROW())=""),"",INDEX(games!$C:$C,ROW()))</f>
      </c>
      <c r="D790">
        <f>IF($A790="","",COUNTIF($W$2:$W$2500,$A790)+COUNTIF($X$2:$X$2500,$A790))</f>
      </c>
      <c r="E790">
        <f>IF($A790="","",IFERROR(MATCH($C790,$R$2:$R$5,0),0))</f>
      </c>
      <c r="F790">
        <f>IF($A790="","",MOD(ROW(),34))</f>
      </c>
      <c r="G790">
        <f>IF($A790="",NA(),IF($C790="Action",$B790,NA()))</f>
      </c>
      <c r="H790">
        <f>IF($A790="",NA(),IF($C790="Action",1+$F790*0.023,NA()))</f>
      </c>
      <c r="I790">
        <f>IF($A790="",NA(),IF($C790="Strategy",$B790,NA()))</f>
      </c>
      <c r="J790">
        <f>IF($A790="",NA(),IF($C790="Strategy",2+$F790*0.023,NA()))</f>
      </c>
      <c r="K790">
        <f>IF($A790="",NA(),IF($C790="Deckbuilder",$B790,NA()))</f>
      </c>
      <c r="L790">
        <f>IF($A790="",NA(),IF($C790="Deckbuilder",3+$F790*0.023,NA()))</f>
      </c>
      <c r="M790">
        <f>IF($A790="",NA(),IF($C790="Traditional",$B790,NA()))</f>
      </c>
      <c r="N790">
        <f>IF($A790="",NA(),IF($C790="Traditional",4+$F790*0.023,NA()))</f>
      </c>
      <c r="O790">
        <f>IF($A790="","",$D790+ROW()/1000000)</f>
      </c>
      <c r="P790" t="str">
        <f>IF(OR($A790="",INDEX(games!$H:$H,ROW())=""),"",INDEX(games!$H:$H,ROW()))</f>
      </c>
      <c r="Q790">
        <f>IF(OR($A790="",$P790&lt;&gt;"Yes"),"",$D790+ROW()/1000000)</f>
      </c>
      <c r="T790">
        <f>IF($Y790="","",INDEX($B$2:$B$1500,$Y790))</f>
      </c>
      <c r="U790">
        <f>IF($Z790="","",INDEX($B$2:$B$1500,$Z790))</f>
      </c>
      <c r="V790">
        <f>IF(OR($T790="",$U790=""),"",$U790-$T790)</f>
      </c>
      <c r="W790" t="str">
        <f>IF(TRIM(INDEX(connections!$A:$A,ROW()))="","",TRIM(INDEX(connections!$A:$A,ROW())))</f>
      </c>
      <c r="X790" t="str">
        <f>IF($W790="","",TRIM(INDEX(connections!$B:$B,ROW())))</f>
      </c>
      <c r="Y790">
        <f>IF($W790="","",IFERROR(MATCH($W790,$A$2:$A$1500,0),""))</f>
      </c>
      <c r="Z790">
        <f>IF($X790="","",IFERROR(MATCH($X790,$A$2:$A$1500,0),""))</f>
      </c>
      <c r="AA790" t="str">
        <f>IF($Y790="","",INDEX($P$2:$P$1500,$Y790))</f>
      </c>
      <c r="AB790" t="str">
        <f>IF($Z790="","",INDEX($P$2:$P$1500,$Z790))</f>
      </c>
      <c r="AC790">
        <f>IF(AND($AA790="Yes",$AB790="Yes"),1,"")</f>
      </c>
      <c r="AD790">
        <f>IF(OR($Y790="",$Z790=""),"",IF(INDEX($C$2:$C$1500,$Y790)=INDEX($C$2:$C$1500,$Z790),0,1))</f>
      </c>
      <c r="AE790">
        <f>IF($AC790&lt;&gt;1,"",IF(AND(INDEX($AG$2:$AG$1500,$Y790)=1,INDEX($AG$2:$AG$1500,$Z790)=1),1,""))</f>
      </c>
      <c r="AG790">
        <f>IF($A790="","",COUNTIFS($W$2:$W$2500,$A790,$AB$2:$AB$2500,"Yes")+COUNTIFS($X$2:$X$2500,$A790,$AA$2:$AA$2500,"Yes"))</f>
      </c>
      <c r="AH790" t="str">
        <f>IF(OR($P790&lt;&gt;"Yes",N($AG790)=0),"",IF(AND($AG790=1,COUNTIFS($W$2:$W$2500,$A790,$AE$2:$AE$2500,1)+COUNTIFS($X$2:$X$2500,$A790,$AE$2:$AE$2500,1)&gt;0),"","Yes"))</f>
      </c>
      <c r="AI790">
        <f>IF($AH790="Yes",$AG790,"")</f>
      </c>
      <c r="AJ790">
        <f>IF($AI790="","",$AI790+ROW()/1000000)</f>
      </c>
      <c r="AK790">
        <f>IF(OR($A790="",$P790="Yes",N($AG790)=0),"",$AG790+ROW()/1000000)</f>
      </c>
      <c r="AL790" t="str">
        <f>IF($A790="","",INDEX(games!$J:$J,ROW())&amp;"")</f>
      </c>
    </row>
    <row r="791">
      <c r="A791" t="str">
        <f>IF(TRIM(INDEX(games!$A:$A,ROW()))="","",TRIM(INDEX(games!$A:$A,ROW())))</f>
      </c>
      <c r="B791">
        <f>IF(OR($A791="",INDEX(games!$B:$B,ROW())=""),"",INDEX(games!$B:$B,ROW()))</f>
      </c>
      <c r="C791" t="str">
        <f>IF(OR($A791="",INDEX(games!$C:$C,ROW())=""),"",INDEX(games!$C:$C,ROW()))</f>
      </c>
      <c r="D791">
        <f>IF($A791="","",COUNTIF($W$2:$W$2500,$A791)+COUNTIF($X$2:$X$2500,$A791))</f>
      </c>
      <c r="E791">
        <f>IF($A791="","",IFERROR(MATCH($C791,$R$2:$R$5,0),0))</f>
      </c>
      <c r="F791">
        <f>IF($A791="","",MOD(ROW(),34))</f>
      </c>
      <c r="G791">
        <f>IF($A791="",NA(),IF($C791="Action",$B791,NA()))</f>
      </c>
      <c r="H791">
        <f>IF($A791="",NA(),IF($C791="Action",1+$F791*0.023,NA()))</f>
      </c>
      <c r="I791">
        <f>IF($A791="",NA(),IF($C791="Strategy",$B791,NA()))</f>
      </c>
      <c r="J791">
        <f>IF($A791="",NA(),IF($C791="Strategy",2+$F791*0.023,NA()))</f>
      </c>
      <c r="K791">
        <f>IF($A791="",NA(),IF($C791="Deckbuilder",$B791,NA()))</f>
      </c>
      <c r="L791">
        <f>IF($A791="",NA(),IF($C791="Deckbuilder",3+$F791*0.023,NA()))</f>
      </c>
      <c r="M791">
        <f>IF($A791="",NA(),IF($C791="Traditional",$B791,NA()))</f>
      </c>
      <c r="N791">
        <f>IF($A791="",NA(),IF($C791="Traditional",4+$F791*0.023,NA()))</f>
      </c>
      <c r="O791">
        <f>IF($A791="","",$D791+ROW()/1000000)</f>
      </c>
      <c r="P791" t="str">
        <f>IF(OR($A791="",INDEX(games!$H:$H,ROW())=""),"",INDEX(games!$H:$H,ROW()))</f>
      </c>
      <c r="Q791">
        <f>IF(OR($A791="",$P791&lt;&gt;"Yes"),"",$D791+ROW()/1000000)</f>
      </c>
      <c r="T791">
        <f>IF($Y791="","",INDEX($B$2:$B$1500,$Y791))</f>
      </c>
      <c r="U791">
        <f>IF($Z791="","",INDEX($B$2:$B$1500,$Z791))</f>
      </c>
      <c r="V791">
        <f>IF(OR($T791="",$U791=""),"",$U791-$T791)</f>
      </c>
      <c r="W791" t="str">
        <f>IF(TRIM(INDEX(connections!$A:$A,ROW()))="","",TRIM(INDEX(connections!$A:$A,ROW())))</f>
      </c>
      <c r="X791" t="str">
        <f>IF($W791="","",TRIM(INDEX(connections!$B:$B,ROW())))</f>
      </c>
      <c r="Y791">
        <f>IF($W791="","",IFERROR(MATCH($W791,$A$2:$A$1500,0),""))</f>
      </c>
      <c r="Z791">
        <f>IF($X791="","",IFERROR(MATCH($X791,$A$2:$A$1500,0),""))</f>
      </c>
      <c r="AA791" t="str">
        <f>IF($Y791="","",INDEX($P$2:$P$1500,$Y791))</f>
      </c>
      <c r="AB791" t="str">
        <f>IF($Z791="","",INDEX($P$2:$P$1500,$Z791))</f>
      </c>
      <c r="AC791">
        <f>IF(AND($AA791="Yes",$AB791="Yes"),1,"")</f>
      </c>
      <c r="AD791">
        <f>IF(OR($Y791="",$Z791=""),"",IF(INDEX($C$2:$C$1500,$Y791)=INDEX($C$2:$C$1500,$Z791),0,1))</f>
      </c>
      <c r="AE791">
        <f>IF($AC791&lt;&gt;1,"",IF(AND(INDEX($AG$2:$AG$1500,$Y791)=1,INDEX($AG$2:$AG$1500,$Z791)=1),1,""))</f>
      </c>
      <c r="AG791">
        <f>IF($A791="","",COUNTIFS($W$2:$W$2500,$A791,$AB$2:$AB$2500,"Yes")+COUNTIFS($X$2:$X$2500,$A791,$AA$2:$AA$2500,"Yes"))</f>
      </c>
      <c r="AH791" t="str">
        <f>IF(OR($P791&lt;&gt;"Yes",N($AG791)=0),"",IF(AND($AG791=1,COUNTIFS($W$2:$W$2500,$A791,$AE$2:$AE$2500,1)+COUNTIFS($X$2:$X$2500,$A791,$AE$2:$AE$2500,1)&gt;0),"","Yes"))</f>
      </c>
      <c r="AI791">
        <f>IF($AH791="Yes",$AG791,"")</f>
      </c>
      <c r="AJ791">
        <f>IF($AI791="","",$AI791+ROW()/1000000)</f>
      </c>
      <c r="AK791">
        <f>IF(OR($A791="",$P791="Yes",N($AG791)=0),"",$AG791+ROW()/1000000)</f>
      </c>
      <c r="AL791" t="str">
        <f>IF($A791="","",INDEX(games!$J:$J,ROW())&amp;"")</f>
      </c>
    </row>
    <row r="792">
      <c r="A792" t="str">
        <f>IF(TRIM(INDEX(games!$A:$A,ROW()))="","",TRIM(INDEX(games!$A:$A,ROW())))</f>
      </c>
      <c r="B792">
        <f>IF(OR($A792="",INDEX(games!$B:$B,ROW())=""),"",INDEX(games!$B:$B,ROW()))</f>
      </c>
      <c r="C792" t="str">
        <f>IF(OR($A792="",INDEX(games!$C:$C,ROW())=""),"",INDEX(games!$C:$C,ROW()))</f>
      </c>
      <c r="D792">
        <f>IF($A792="","",COUNTIF($W$2:$W$2500,$A792)+COUNTIF($X$2:$X$2500,$A792))</f>
      </c>
      <c r="E792">
        <f>IF($A792="","",IFERROR(MATCH($C792,$R$2:$R$5,0),0))</f>
      </c>
      <c r="F792">
        <f>IF($A792="","",MOD(ROW(),34))</f>
      </c>
      <c r="G792">
        <f>IF($A792="",NA(),IF($C792="Action",$B792,NA()))</f>
      </c>
      <c r="H792">
        <f>IF($A792="",NA(),IF($C792="Action",1+$F792*0.023,NA()))</f>
      </c>
      <c r="I792">
        <f>IF($A792="",NA(),IF($C792="Strategy",$B792,NA()))</f>
      </c>
      <c r="J792">
        <f>IF($A792="",NA(),IF($C792="Strategy",2+$F792*0.023,NA()))</f>
      </c>
      <c r="K792">
        <f>IF($A792="",NA(),IF($C792="Deckbuilder",$B792,NA()))</f>
      </c>
      <c r="L792">
        <f>IF($A792="",NA(),IF($C792="Deckbuilder",3+$F792*0.023,NA()))</f>
      </c>
      <c r="M792">
        <f>IF($A792="",NA(),IF($C792="Traditional",$B792,NA()))</f>
      </c>
      <c r="N792">
        <f>IF($A792="",NA(),IF($C792="Traditional",4+$F792*0.023,NA()))</f>
      </c>
      <c r="O792">
        <f>IF($A792="","",$D792+ROW()/1000000)</f>
      </c>
      <c r="P792" t="str">
        <f>IF(OR($A792="",INDEX(games!$H:$H,ROW())=""),"",INDEX(games!$H:$H,ROW()))</f>
      </c>
      <c r="Q792">
        <f>IF(OR($A792="",$P792&lt;&gt;"Yes"),"",$D792+ROW()/1000000)</f>
      </c>
      <c r="T792">
        <f>IF($Y792="","",INDEX($B$2:$B$1500,$Y792))</f>
      </c>
      <c r="U792">
        <f>IF($Z792="","",INDEX($B$2:$B$1500,$Z792))</f>
      </c>
      <c r="V792">
        <f>IF(OR($T792="",$U792=""),"",$U792-$T792)</f>
      </c>
      <c r="W792" t="str">
        <f>IF(TRIM(INDEX(connections!$A:$A,ROW()))="","",TRIM(INDEX(connections!$A:$A,ROW())))</f>
      </c>
      <c r="X792" t="str">
        <f>IF($W792="","",TRIM(INDEX(connections!$B:$B,ROW())))</f>
      </c>
      <c r="Y792">
        <f>IF($W792="","",IFERROR(MATCH($W792,$A$2:$A$1500,0),""))</f>
      </c>
      <c r="Z792">
        <f>IF($X792="","",IFERROR(MATCH($X792,$A$2:$A$1500,0),""))</f>
      </c>
      <c r="AA792" t="str">
        <f>IF($Y792="","",INDEX($P$2:$P$1500,$Y792))</f>
      </c>
      <c r="AB792" t="str">
        <f>IF($Z792="","",INDEX($P$2:$P$1500,$Z792))</f>
      </c>
      <c r="AC792">
        <f>IF(AND($AA792="Yes",$AB792="Yes"),1,"")</f>
      </c>
      <c r="AD792">
        <f>IF(OR($Y792="",$Z792=""),"",IF(INDEX($C$2:$C$1500,$Y792)=INDEX($C$2:$C$1500,$Z792),0,1))</f>
      </c>
      <c r="AE792">
        <f>IF($AC792&lt;&gt;1,"",IF(AND(INDEX($AG$2:$AG$1500,$Y792)=1,INDEX($AG$2:$AG$1500,$Z792)=1),1,""))</f>
      </c>
      <c r="AG792">
        <f>IF($A792="","",COUNTIFS($W$2:$W$2500,$A792,$AB$2:$AB$2500,"Yes")+COUNTIFS($X$2:$X$2500,$A792,$AA$2:$AA$2500,"Yes"))</f>
      </c>
      <c r="AH792" t="str">
        <f>IF(OR($P792&lt;&gt;"Yes",N($AG792)=0),"",IF(AND($AG792=1,COUNTIFS($W$2:$W$2500,$A792,$AE$2:$AE$2500,1)+COUNTIFS($X$2:$X$2500,$A792,$AE$2:$AE$2500,1)&gt;0),"","Yes"))</f>
      </c>
      <c r="AI792">
        <f>IF($AH792="Yes",$AG792,"")</f>
      </c>
      <c r="AJ792">
        <f>IF($AI792="","",$AI792+ROW()/1000000)</f>
      </c>
      <c r="AK792">
        <f>IF(OR($A792="",$P792="Yes",N($AG792)=0),"",$AG792+ROW()/1000000)</f>
      </c>
      <c r="AL792" t="str">
        <f>IF($A792="","",INDEX(games!$J:$J,ROW())&amp;"")</f>
      </c>
    </row>
    <row r="793">
      <c r="A793" t="str">
        <f>IF(TRIM(INDEX(games!$A:$A,ROW()))="","",TRIM(INDEX(games!$A:$A,ROW())))</f>
      </c>
      <c r="B793">
        <f>IF(OR($A793="",INDEX(games!$B:$B,ROW())=""),"",INDEX(games!$B:$B,ROW()))</f>
      </c>
      <c r="C793" t="str">
        <f>IF(OR($A793="",INDEX(games!$C:$C,ROW())=""),"",INDEX(games!$C:$C,ROW()))</f>
      </c>
      <c r="D793">
        <f>IF($A793="","",COUNTIF($W$2:$W$2500,$A793)+COUNTIF($X$2:$X$2500,$A793))</f>
      </c>
      <c r="E793">
        <f>IF($A793="","",IFERROR(MATCH($C793,$R$2:$R$5,0),0))</f>
      </c>
      <c r="F793">
        <f>IF($A793="","",MOD(ROW(),34))</f>
      </c>
      <c r="G793">
        <f>IF($A793="",NA(),IF($C793="Action",$B793,NA()))</f>
      </c>
      <c r="H793">
        <f>IF($A793="",NA(),IF($C793="Action",1+$F793*0.023,NA()))</f>
      </c>
      <c r="I793">
        <f>IF($A793="",NA(),IF($C793="Strategy",$B793,NA()))</f>
      </c>
      <c r="J793">
        <f>IF($A793="",NA(),IF($C793="Strategy",2+$F793*0.023,NA()))</f>
      </c>
      <c r="K793">
        <f>IF($A793="",NA(),IF($C793="Deckbuilder",$B793,NA()))</f>
      </c>
      <c r="L793">
        <f>IF($A793="",NA(),IF($C793="Deckbuilder",3+$F793*0.023,NA()))</f>
      </c>
      <c r="M793">
        <f>IF($A793="",NA(),IF($C793="Traditional",$B793,NA()))</f>
      </c>
      <c r="N793">
        <f>IF($A793="",NA(),IF($C793="Traditional",4+$F793*0.023,NA()))</f>
      </c>
      <c r="O793">
        <f>IF($A793="","",$D793+ROW()/1000000)</f>
      </c>
      <c r="P793" t="str">
        <f>IF(OR($A793="",INDEX(games!$H:$H,ROW())=""),"",INDEX(games!$H:$H,ROW()))</f>
      </c>
      <c r="Q793">
        <f>IF(OR($A793="",$P793&lt;&gt;"Yes"),"",$D793+ROW()/1000000)</f>
      </c>
      <c r="T793">
        <f>IF($Y793="","",INDEX($B$2:$B$1500,$Y793))</f>
      </c>
      <c r="U793">
        <f>IF($Z793="","",INDEX($B$2:$B$1500,$Z793))</f>
      </c>
      <c r="V793">
        <f>IF(OR($T793="",$U793=""),"",$U793-$T793)</f>
      </c>
      <c r="W793" t="str">
        <f>IF(TRIM(INDEX(connections!$A:$A,ROW()))="","",TRIM(INDEX(connections!$A:$A,ROW())))</f>
      </c>
      <c r="X793" t="str">
        <f>IF($W793="","",TRIM(INDEX(connections!$B:$B,ROW())))</f>
      </c>
      <c r="Y793">
        <f>IF($W793="","",IFERROR(MATCH($W793,$A$2:$A$1500,0),""))</f>
      </c>
      <c r="Z793">
        <f>IF($X793="","",IFERROR(MATCH($X793,$A$2:$A$1500,0),""))</f>
      </c>
      <c r="AA793" t="str">
        <f>IF($Y793="","",INDEX($P$2:$P$1500,$Y793))</f>
      </c>
      <c r="AB793" t="str">
        <f>IF($Z793="","",INDEX($P$2:$P$1500,$Z793))</f>
      </c>
      <c r="AC793">
        <f>IF(AND($AA793="Yes",$AB793="Yes"),1,"")</f>
      </c>
      <c r="AD793">
        <f>IF(OR($Y793="",$Z793=""),"",IF(INDEX($C$2:$C$1500,$Y793)=INDEX($C$2:$C$1500,$Z793),0,1))</f>
      </c>
      <c r="AE793">
        <f>IF($AC793&lt;&gt;1,"",IF(AND(INDEX($AG$2:$AG$1500,$Y793)=1,INDEX($AG$2:$AG$1500,$Z793)=1),1,""))</f>
      </c>
      <c r="AG793">
        <f>IF($A793="","",COUNTIFS($W$2:$W$2500,$A793,$AB$2:$AB$2500,"Yes")+COUNTIFS($X$2:$X$2500,$A793,$AA$2:$AA$2500,"Yes"))</f>
      </c>
      <c r="AH793" t="str">
        <f>IF(OR($P793&lt;&gt;"Yes",N($AG793)=0),"",IF(AND($AG793=1,COUNTIFS($W$2:$W$2500,$A793,$AE$2:$AE$2500,1)+COUNTIFS($X$2:$X$2500,$A793,$AE$2:$AE$2500,1)&gt;0),"","Yes"))</f>
      </c>
      <c r="AI793">
        <f>IF($AH793="Yes",$AG793,"")</f>
      </c>
      <c r="AJ793">
        <f>IF($AI793="","",$AI793+ROW()/1000000)</f>
      </c>
      <c r="AK793">
        <f>IF(OR($A793="",$P793="Yes",N($AG793)=0),"",$AG793+ROW()/1000000)</f>
      </c>
      <c r="AL793" t="str">
        <f>IF($A793="","",INDEX(games!$J:$J,ROW())&amp;"")</f>
      </c>
    </row>
    <row r="794">
      <c r="A794" t="str">
        <f>IF(TRIM(INDEX(games!$A:$A,ROW()))="","",TRIM(INDEX(games!$A:$A,ROW())))</f>
      </c>
      <c r="B794">
        <f>IF(OR($A794="",INDEX(games!$B:$B,ROW())=""),"",INDEX(games!$B:$B,ROW()))</f>
      </c>
      <c r="C794" t="str">
        <f>IF(OR($A794="",INDEX(games!$C:$C,ROW())=""),"",INDEX(games!$C:$C,ROW()))</f>
      </c>
      <c r="D794">
        <f>IF($A794="","",COUNTIF($W$2:$W$2500,$A794)+COUNTIF($X$2:$X$2500,$A794))</f>
      </c>
      <c r="E794">
        <f>IF($A794="","",IFERROR(MATCH($C794,$R$2:$R$5,0),0))</f>
      </c>
      <c r="F794">
        <f>IF($A794="","",MOD(ROW(),34))</f>
      </c>
      <c r="G794">
        <f>IF($A794="",NA(),IF($C794="Action",$B794,NA()))</f>
      </c>
      <c r="H794">
        <f>IF($A794="",NA(),IF($C794="Action",1+$F794*0.023,NA()))</f>
      </c>
      <c r="I794">
        <f>IF($A794="",NA(),IF($C794="Strategy",$B794,NA()))</f>
      </c>
      <c r="J794">
        <f>IF($A794="",NA(),IF($C794="Strategy",2+$F794*0.023,NA()))</f>
      </c>
      <c r="K794">
        <f>IF($A794="",NA(),IF($C794="Deckbuilder",$B794,NA()))</f>
      </c>
      <c r="L794">
        <f>IF($A794="",NA(),IF($C794="Deckbuilder",3+$F794*0.023,NA()))</f>
      </c>
      <c r="M794">
        <f>IF($A794="",NA(),IF($C794="Traditional",$B794,NA()))</f>
      </c>
      <c r="N794">
        <f>IF($A794="",NA(),IF($C794="Traditional",4+$F794*0.023,NA()))</f>
      </c>
      <c r="O794">
        <f>IF($A794="","",$D794+ROW()/1000000)</f>
      </c>
      <c r="P794" t="str">
        <f>IF(OR($A794="",INDEX(games!$H:$H,ROW())=""),"",INDEX(games!$H:$H,ROW()))</f>
      </c>
      <c r="Q794">
        <f>IF(OR($A794="",$P794&lt;&gt;"Yes"),"",$D794+ROW()/1000000)</f>
      </c>
      <c r="T794">
        <f>IF($Y794="","",INDEX($B$2:$B$1500,$Y794))</f>
      </c>
      <c r="U794">
        <f>IF($Z794="","",INDEX($B$2:$B$1500,$Z794))</f>
      </c>
      <c r="V794">
        <f>IF(OR($T794="",$U794=""),"",$U794-$T794)</f>
      </c>
      <c r="W794" t="str">
        <f>IF(TRIM(INDEX(connections!$A:$A,ROW()))="","",TRIM(INDEX(connections!$A:$A,ROW())))</f>
      </c>
      <c r="X794" t="str">
        <f>IF($W794="","",TRIM(INDEX(connections!$B:$B,ROW())))</f>
      </c>
      <c r="Y794">
        <f>IF($W794="","",IFERROR(MATCH($W794,$A$2:$A$1500,0),""))</f>
      </c>
      <c r="Z794">
        <f>IF($X794="","",IFERROR(MATCH($X794,$A$2:$A$1500,0),""))</f>
      </c>
      <c r="AA794" t="str">
        <f>IF($Y794="","",INDEX($P$2:$P$1500,$Y794))</f>
      </c>
      <c r="AB794" t="str">
        <f>IF($Z794="","",INDEX($P$2:$P$1500,$Z794))</f>
      </c>
      <c r="AC794">
        <f>IF(AND($AA794="Yes",$AB794="Yes"),1,"")</f>
      </c>
      <c r="AD794">
        <f>IF(OR($Y794="",$Z794=""),"",IF(INDEX($C$2:$C$1500,$Y794)=INDEX($C$2:$C$1500,$Z794),0,1))</f>
      </c>
      <c r="AE794">
        <f>IF($AC794&lt;&gt;1,"",IF(AND(INDEX($AG$2:$AG$1500,$Y794)=1,INDEX($AG$2:$AG$1500,$Z794)=1),1,""))</f>
      </c>
      <c r="AG794">
        <f>IF($A794="","",COUNTIFS($W$2:$W$2500,$A794,$AB$2:$AB$2500,"Yes")+COUNTIFS($X$2:$X$2500,$A794,$AA$2:$AA$2500,"Yes"))</f>
      </c>
      <c r="AH794" t="str">
        <f>IF(OR($P794&lt;&gt;"Yes",N($AG794)=0),"",IF(AND($AG794=1,COUNTIFS($W$2:$W$2500,$A794,$AE$2:$AE$2500,1)+COUNTIFS($X$2:$X$2500,$A794,$AE$2:$AE$2500,1)&gt;0),"","Yes"))</f>
      </c>
      <c r="AI794">
        <f>IF($AH794="Yes",$AG794,"")</f>
      </c>
      <c r="AJ794">
        <f>IF($AI794="","",$AI794+ROW()/1000000)</f>
      </c>
      <c r="AK794">
        <f>IF(OR($A794="",$P794="Yes",N($AG794)=0),"",$AG794+ROW()/1000000)</f>
      </c>
      <c r="AL794" t="str">
        <f>IF($A794="","",INDEX(games!$J:$J,ROW())&amp;"")</f>
      </c>
    </row>
    <row r="795">
      <c r="A795" t="str">
        <f>IF(TRIM(INDEX(games!$A:$A,ROW()))="","",TRIM(INDEX(games!$A:$A,ROW())))</f>
      </c>
      <c r="B795">
        <f>IF(OR($A795="",INDEX(games!$B:$B,ROW())=""),"",INDEX(games!$B:$B,ROW()))</f>
      </c>
      <c r="C795" t="str">
        <f>IF(OR($A795="",INDEX(games!$C:$C,ROW())=""),"",INDEX(games!$C:$C,ROW()))</f>
      </c>
      <c r="D795">
        <f>IF($A795="","",COUNTIF($W$2:$W$2500,$A795)+COUNTIF($X$2:$X$2500,$A795))</f>
      </c>
      <c r="E795">
        <f>IF($A795="","",IFERROR(MATCH($C795,$R$2:$R$5,0),0))</f>
      </c>
      <c r="F795">
        <f>IF($A795="","",MOD(ROW(),34))</f>
      </c>
      <c r="G795">
        <f>IF($A795="",NA(),IF($C795="Action",$B795,NA()))</f>
      </c>
      <c r="H795">
        <f>IF($A795="",NA(),IF($C795="Action",1+$F795*0.023,NA()))</f>
      </c>
      <c r="I795">
        <f>IF($A795="",NA(),IF($C795="Strategy",$B795,NA()))</f>
      </c>
      <c r="J795">
        <f>IF($A795="",NA(),IF($C795="Strategy",2+$F795*0.023,NA()))</f>
      </c>
      <c r="K795">
        <f>IF($A795="",NA(),IF($C795="Deckbuilder",$B795,NA()))</f>
      </c>
      <c r="L795">
        <f>IF($A795="",NA(),IF($C795="Deckbuilder",3+$F795*0.023,NA()))</f>
      </c>
      <c r="M795">
        <f>IF($A795="",NA(),IF($C795="Traditional",$B795,NA()))</f>
      </c>
      <c r="N795">
        <f>IF($A795="",NA(),IF($C795="Traditional",4+$F795*0.023,NA()))</f>
      </c>
      <c r="O795">
        <f>IF($A795="","",$D795+ROW()/1000000)</f>
      </c>
      <c r="P795" t="str">
        <f>IF(OR($A795="",INDEX(games!$H:$H,ROW())=""),"",INDEX(games!$H:$H,ROW()))</f>
      </c>
      <c r="Q795">
        <f>IF(OR($A795="",$P795&lt;&gt;"Yes"),"",$D795+ROW()/1000000)</f>
      </c>
      <c r="T795">
        <f>IF($Y795="","",INDEX($B$2:$B$1500,$Y795))</f>
      </c>
      <c r="U795">
        <f>IF($Z795="","",INDEX($B$2:$B$1500,$Z795))</f>
      </c>
      <c r="V795">
        <f>IF(OR($T795="",$U795=""),"",$U795-$T795)</f>
      </c>
      <c r="W795" t="str">
        <f>IF(TRIM(INDEX(connections!$A:$A,ROW()))="","",TRIM(INDEX(connections!$A:$A,ROW())))</f>
      </c>
      <c r="X795" t="str">
        <f>IF($W795="","",TRIM(INDEX(connections!$B:$B,ROW())))</f>
      </c>
      <c r="Y795">
        <f>IF($W795="","",IFERROR(MATCH($W795,$A$2:$A$1500,0),""))</f>
      </c>
      <c r="Z795">
        <f>IF($X795="","",IFERROR(MATCH($X795,$A$2:$A$1500,0),""))</f>
      </c>
      <c r="AA795" t="str">
        <f>IF($Y795="","",INDEX($P$2:$P$1500,$Y795))</f>
      </c>
      <c r="AB795" t="str">
        <f>IF($Z795="","",INDEX($P$2:$P$1500,$Z795))</f>
      </c>
      <c r="AC795">
        <f>IF(AND($AA795="Yes",$AB795="Yes"),1,"")</f>
      </c>
      <c r="AD795">
        <f>IF(OR($Y795="",$Z795=""),"",IF(INDEX($C$2:$C$1500,$Y795)=INDEX($C$2:$C$1500,$Z795),0,1))</f>
      </c>
      <c r="AE795">
        <f>IF($AC795&lt;&gt;1,"",IF(AND(INDEX($AG$2:$AG$1500,$Y795)=1,INDEX($AG$2:$AG$1500,$Z795)=1),1,""))</f>
      </c>
      <c r="AG795">
        <f>IF($A795="","",COUNTIFS($W$2:$W$2500,$A795,$AB$2:$AB$2500,"Yes")+COUNTIFS($X$2:$X$2500,$A795,$AA$2:$AA$2500,"Yes"))</f>
      </c>
      <c r="AH795" t="str">
        <f>IF(OR($P795&lt;&gt;"Yes",N($AG795)=0),"",IF(AND($AG795=1,COUNTIFS($W$2:$W$2500,$A795,$AE$2:$AE$2500,1)+COUNTIFS($X$2:$X$2500,$A795,$AE$2:$AE$2500,1)&gt;0),"","Yes"))</f>
      </c>
      <c r="AI795">
        <f>IF($AH795="Yes",$AG795,"")</f>
      </c>
      <c r="AJ795">
        <f>IF($AI795="","",$AI795+ROW()/1000000)</f>
      </c>
      <c r="AK795">
        <f>IF(OR($A795="",$P795="Yes",N($AG795)=0),"",$AG795+ROW()/1000000)</f>
      </c>
      <c r="AL795" t="str">
        <f>IF($A795="","",INDEX(games!$J:$J,ROW())&amp;"")</f>
      </c>
    </row>
    <row r="796">
      <c r="A796" t="str">
        <f>IF(TRIM(INDEX(games!$A:$A,ROW()))="","",TRIM(INDEX(games!$A:$A,ROW())))</f>
      </c>
      <c r="B796">
        <f>IF(OR($A796="",INDEX(games!$B:$B,ROW())=""),"",INDEX(games!$B:$B,ROW()))</f>
      </c>
      <c r="C796" t="str">
        <f>IF(OR($A796="",INDEX(games!$C:$C,ROW())=""),"",INDEX(games!$C:$C,ROW()))</f>
      </c>
      <c r="D796">
        <f>IF($A796="","",COUNTIF($W$2:$W$2500,$A796)+COUNTIF($X$2:$X$2500,$A796))</f>
      </c>
      <c r="E796">
        <f>IF($A796="","",IFERROR(MATCH($C796,$R$2:$R$5,0),0))</f>
      </c>
      <c r="F796">
        <f>IF($A796="","",MOD(ROW(),34))</f>
      </c>
      <c r="G796">
        <f>IF($A796="",NA(),IF($C796="Action",$B796,NA()))</f>
      </c>
      <c r="H796">
        <f>IF($A796="",NA(),IF($C796="Action",1+$F796*0.023,NA()))</f>
      </c>
      <c r="I796">
        <f>IF($A796="",NA(),IF($C796="Strategy",$B796,NA()))</f>
      </c>
      <c r="J796">
        <f>IF($A796="",NA(),IF($C796="Strategy",2+$F796*0.023,NA()))</f>
      </c>
      <c r="K796">
        <f>IF($A796="",NA(),IF($C796="Deckbuilder",$B796,NA()))</f>
      </c>
      <c r="L796">
        <f>IF($A796="",NA(),IF($C796="Deckbuilder",3+$F796*0.023,NA()))</f>
      </c>
      <c r="M796">
        <f>IF($A796="",NA(),IF($C796="Traditional",$B796,NA()))</f>
      </c>
      <c r="N796">
        <f>IF($A796="",NA(),IF($C796="Traditional",4+$F796*0.023,NA()))</f>
      </c>
      <c r="O796">
        <f>IF($A796="","",$D796+ROW()/1000000)</f>
      </c>
      <c r="P796" t="str">
        <f>IF(OR($A796="",INDEX(games!$H:$H,ROW())=""),"",INDEX(games!$H:$H,ROW()))</f>
      </c>
      <c r="Q796">
        <f>IF(OR($A796="",$P796&lt;&gt;"Yes"),"",$D796+ROW()/1000000)</f>
      </c>
      <c r="T796">
        <f>IF($Y796="","",INDEX($B$2:$B$1500,$Y796))</f>
      </c>
      <c r="U796">
        <f>IF($Z796="","",INDEX($B$2:$B$1500,$Z796))</f>
      </c>
      <c r="V796">
        <f>IF(OR($T796="",$U796=""),"",$U796-$T796)</f>
      </c>
      <c r="W796" t="str">
        <f>IF(TRIM(INDEX(connections!$A:$A,ROW()))="","",TRIM(INDEX(connections!$A:$A,ROW())))</f>
      </c>
      <c r="X796" t="str">
        <f>IF($W796="","",TRIM(INDEX(connections!$B:$B,ROW())))</f>
      </c>
      <c r="Y796">
        <f>IF($W796="","",IFERROR(MATCH($W796,$A$2:$A$1500,0),""))</f>
      </c>
      <c r="Z796">
        <f>IF($X796="","",IFERROR(MATCH($X796,$A$2:$A$1500,0),""))</f>
      </c>
      <c r="AA796" t="str">
        <f>IF($Y796="","",INDEX($P$2:$P$1500,$Y796))</f>
      </c>
      <c r="AB796" t="str">
        <f>IF($Z796="","",INDEX($P$2:$P$1500,$Z796))</f>
      </c>
      <c r="AC796">
        <f>IF(AND($AA796="Yes",$AB796="Yes"),1,"")</f>
      </c>
      <c r="AD796">
        <f>IF(OR($Y796="",$Z796=""),"",IF(INDEX($C$2:$C$1500,$Y796)=INDEX($C$2:$C$1500,$Z796),0,1))</f>
      </c>
      <c r="AE796">
        <f>IF($AC796&lt;&gt;1,"",IF(AND(INDEX($AG$2:$AG$1500,$Y796)=1,INDEX($AG$2:$AG$1500,$Z796)=1),1,""))</f>
      </c>
      <c r="AG796">
        <f>IF($A796="","",COUNTIFS($W$2:$W$2500,$A796,$AB$2:$AB$2500,"Yes")+COUNTIFS($X$2:$X$2500,$A796,$AA$2:$AA$2500,"Yes"))</f>
      </c>
      <c r="AH796" t="str">
        <f>IF(OR($P796&lt;&gt;"Yes",N($AG796)=0),"",IF(AND($AG796=1,COUNTIFS($W$2:$W$2500,$A796,$AE$2:$AE$2500,1)+COUNTIFS($X$2:$X$2500,$A796,$AE$2:$AE$2500,1)&gt;0),"","Yes"))</f>
      </c>
      <c r="AI796">
        <f>IF($AH796="Yes",$AG796,"")</f>
      </c>
      <c r="AJ796">
        <f>IF($AI796="","",$AI796+ROW()/1000000)</f>
      </c>
      <c r="AK796">
        <f>IF(OR($A796="",$P796="Yes",N($AG796)=0),"",$AG796+ROW()/1000000)</f>
      </c>
      <c r="AL796" t="str">
        <f>IF($A796="","",INDEX(games!$J:$J,ROW())&amp;"")</f>
      </c>
    </row>
    <row r="797">
      <c r="A797" t="str">
        <f>IF(TRIM(INDEX(games!$A:$A,ROW()))="","",TRIM(INDEX(games!$A:$A,ROW())))</f>
      </c>
      <c r="B797">
        <f>IF(OR($A797="",INDEX(games!$B:$B,ROW())=""),"",INDEX(games!$B:$B,ROW()))</f>
      </c>
      <c r="C797" t="str">
        <f>IF(OR($A797="",INDEX(games!$C:$C,ROW())=""),"",INDEX(games!$C:$C,ROW()))</f>
      </c>
      <c r="D797">
        <f>IF($A797="","",COUNTIF($W$2:$W$2500,$A797)+COUNTIF($X$2:$X$2500,$A797))</f>
      </c>
      <c r="E797">
        <f>IF($A797="","",IFERROR(MATCH($C797,$R$2:$R$5,0),0))</f>
      </c>
      <c r="F797">
        <f>IF($A797="","",MOD(ROW(),34))</f>
      </c>
      <c r="G797">
        <f>IF($A797="",NA(),IF($C797="Action",$B797,NA()))</f>
      </c>
      <c r="H797">
        <f>IF($A797="",NA(),IF($C797="Action",1+$F797*0.023,NA()))</f>
      </c>
      <c r="I797">
        <f>IF($A797="",NA(),IF($C797="Strategy",$B797,NA()))</f>
      </c>
      <c r="J797">
        <f>IF($A797="",NA(),IF($C797="Strategy",2+$F797*0.023,NA()))</f>
      </c>
      <c r="K797">
        <f>IF($A797="",NA(),IF($C797="Deckbuilder",$B797,NA()))</f>
      </c>
      <c r="L797">
        <f>IF($A797="",NA(),IF($C797="Deckbuilder",3+$F797*0.023,NA()))</f>
      </c>
      <c r="M797">
        <f>IF($A797="",NA(),IF($C797="Traditional",$B797,NA()))</f>
      </c>
      <c r="N797">
        <f>IF($A797="",NA(),IF($C797="Traditional",4+$F797*0.023,NA()))</f>
      </c>
      <c r="O797">
        <f>IF($A797="","",$D797+ROW()/1000000)</f>
      </c>
      <c r="P797" t="str">
        <f>IF(OR($A797="",INDEX(games!$H:$H,ROW())=""),"",INDEX(games!$H:$H,ROW()))</f>
      </c>
      <c r="Q797">
        <f>IF(OR($A797="",$P797&lt;&gt;"Yes"),"",$D797+ROW()/1000000)</f>
      </c>
      <c r="T797">
        <f>IF($Y797="","",INDEX($B$2:$B$1500,$Y797))</f>
      </c>
      <c r="U797">
        <f>IF($Z797="","",INDEX($B$2:$B$1500,$Z797))</f>
      </c>
      <c r="V797">
        <f>IF(OR($T797="",$U797=""),"",$U797-$T797)</f>
      </c>
      <c r="W797" t="str">
        <f>IF(TRIM(INDEX(connections!$A:$A,ROW()))="","",TRIM(INDEX(connections!$A:$A,ROW())))</f>
      </c>
      <c r="X797" t="str">
        <f>IF($W797="","",TRIM(INDEX(connections!$B:$B,ROW())))</f>
      </c>
      <c r="Y797">
        <f>IF($W797="","",IFERROR(MATCH($W797,$A$2:$A$1500,0),""))</f>
      </c>
      <c r="Z797">
        <f>IF($X797="","",IFERROR(MATCH($X797,$A$2:$A$1500,0),""))</f>
      </c>
      <c r="AA797" t="str">
        <f>IF($Y797="","",INDEX($P$2:$P$1500,$Y797))</f>
      </c>
      <c r="AB797" t="str">
        <f>IF($Z797="","",INDEX($P$2:$P$1500,$Z797))</f>
      </c>
      <c r="AC797">
        <f>IF(AND($AA797="Yes",$AB797="Yes"),1,"")</f>
      </c>
      <c r="AD797">
        <f>IF(OR($Y797="",$Z797=""),"",IF(INDEX($C$2:$C$1500,$Y797)=INDEX($C$2:$C$1500,$Z797),0,1))</f>
      </c>
      <c r="AE797">
        <f>IF($AC797&lt;&gt;1,"",IF(AND(INDEX($AG$2:$AG$1500,$Y797)=1,INDEX($AG$2:$AG$1500,$Z797)=1),1,""))</f>
      </c>
      <c r="AG797">
        <f>IF($A797="","",COUNTIFS($W$2:$W$2500,$A797,$AB$2:$AB$2500,"Yes")+COUNTIFS($X$2:$X$2500,$A797,$AA$2:$AA$2500,"Yes"))</f>
      </c>
      <c r="AH797" t="str">
        <f>IF(OR($P797&lt;&gt;"Yes",N($AG797)=0),"",IF(AND($AG797=1,COUNTIFS($W$2:$W$2500,$A797,$AE$2:$AE$2500,1)+COUNTIFS($X$2:$X$2500,$A797,$AE$2:$AE$2500,1)&gt;0),"","Yes"))</f>
      </c>
      <c r="AI797">
        <f>IF($AH797="Yes",$AG797,"")</f>
      </c>
      <c r="AJ797">
        <f>IF($AI797="","",$AI797+ROW()/1000000)</f>
      </c>
      <c r="AK797">
        <f>IF(OR($A797="",$P797="Yes",N($AG797)=0),"",$AG797+ROW()/1000000)</f>
      </c>
      <c r="AL797" t="str">
        <f>IF($A797="","",INDEX(games!$J:$J,ROW())&amp;"")</f>
      </c>
    </row>
    <row r="798">
      <c r="A798" t="str">
        <f>IF(TRIM(INDEX(games!$A:$A,ROW()))="","",TRIM(INDEX(games!$A:$A,ROW())))</f>
      </c>
      <c r="B798">
        <f>IF(OR($A798="",INDEX(games!$B:$B,ROW())=""),"",INDEX(games!$B:$B,ROW()))</f>
      </c>
      <c r="C798" t="str">
        <f>IF(OR($A798="",INDEX(games!$C:$C,ROW())=""),"",INDEX(games!$C:$C,ROW()))</f>
      </c>
      <c r="D798">
        <f>IF($A798="","",COUNTIF($W$2:$W$2500,$A798)+COUNTIF($X$2:$X$2500,$A798))</f>
      </c>
      <c r="E798">
        <f>IF($A798="","",IFERROR(MATCH($C798,$R$2:$R$5,0),0))</f>
      </c>
      <c r="F798">
        <f>IF($A798="","",MOD(ROW(),34))</f>
      </c>
      <c r="G798">
        <f>IF($A798="",NA(),IF($C798="Action",$B798,NA()))</f>
      </c>
      <c r="H798">
        <f>IF($A798="",NA(),IF($C798="Action",1+$F798*0.023,NA()))</f>
      </c>
      <c r="I798">
        <f>IF($A798="",NA(),IF($C798="Strategy",$B798,NA()))</f>
      </c>
      <c r="J798">
        <f>IF($A798="",NA(),IF($C798="Strategy",2+$F798*0.023,NA()))</f>
      </c>
      <c r="K798">
        <f>IF($A798="",NA(),IF($C798="Deckbuilder",$B798,NA()))</f>
      </c>
      <c r="L798">
        <f>IF($A798="",NA(),IF($C798="Deckbuilder",3+$F798*0.023,NA()))</f>
      </c>
      <c r="M798">
        <f>IF($A798="",NA(),IF($C798="Traditional",$B798,NA()))</f>
      </c>
      <c r="N798">
        <f>IF($A798="",NA(),IF($C798="Traditional",4+$F798*0.023,NA()))</f>
      </c>
      <c r="O798">
        <f>IF($A798="","",$D798+ROW()/1000000)</f>
      </c>
      <c r="P798" t="str">
        <f>IF(OR($A798="",INDEX(games!$H:$H,ROW())=""),"",INDEX(games!$H:$H,ROW()))</f>
      </c>
      <c r="Q798">
        <f>IF(OR($A798="",$P798&lt;&gt;"Yes"),"",$D798+ROW()/1000000)</f>
      </c>
      <c r="T798">
        <f>IF($Y798="","",INDEX($B$2:$B$1500,$Y798))</f>
      </c>
      <c r="U798">
        <f>IF($Z798="","",INDEX($B$2:$B$1500,$Z798))</f>
      </c>
      <c r="V798">
        <f>IF(OR($T798="",$U798=""),"",$U798-$T798)</f>
      </c>
      <c r="W798" t="str">
        <f>IF(TRIM(INDEX(connections!$A:$A,ROW()))="","",TRIM(INDEX(connections!$A:$A,ROW())))</f>
      </c>
      <c r="X798" t="str">
        <f>IF($W798="","",TRIM(INDEX(connections!$B:$B,ROW())))</f>
      </c>
      <c r="Y798">
        <f>IF($W798="","",IFERROR(MATCH($W798,$A$2:$A$1500,0),""))</f>
      </c>
      <c r="Z798">
        <f>IF($X798="","",IFERROR(MATCH($X798,$A$2:$A$1500,0),""))</f>
      </c>
      <c r="AA798" t="str">
        <f>IF($Y798="","",INDEX($P$2:$P$1500,$Y798))</f>
      </c>
      <c r="AB798" t="str">
        <f>IF($Z798="","",INDEX($P$2:$P$1500,$Z798))</f>
      </c>
      <c r="AC798">
        <f>IF(AND($AA798="Yes",$AB798="Yes"),1,"")</f>
      </c>
      <c r="AD798">
        <f>IF(OR($Y798="",$Z798=""),"",IF(INDEX($C$2:$C$1500,$Y798)=INDEX($C$2:$C$1500,$Z798),0,1))</f>
      </c>
      <c r="AE798">
        <f>IF($AC798&lt;&gt;1,"",IF(AND(INDEX($AG$2:$AG$1500,$Y798)=1,INDEX($AG$2:$AG$1500,$Z798)=1),1,""))</f>
      </c>
      <c r="AG798">
        <f>IF($A798="","",COUNTIFS($W$2:$W$2500,$A798,$AB$2:$AB$2500,"Yes")+COUNTIFS($X$2:$X$2500,$A798,$AA$2:$AA$2500,"Yes"))</f>
      </c>
      <c r="AH798" t="str">
        <f>IF(OR($P798&lt;&gt;"Yes",N($AG798)=0),"",IF(AND($AG798=1,COUNTIFS($W$2:$W$2500,$A798,$AE$2:$AE$2500,1)+COUNTIFS($X$2:$X$2500,$A798,$AE$2:$AE$2500,1)&gt;0),"","Yes"))</f>
      </c>
      <c r="AI798">
        <f>IF($AH798="Yes",$AG798,"")</f>
      </c>
      <c r="AJ798">
        <f>IF($AI798="","",$AI798+ROW()/1000000)</f>
      </c>
      <c r="AK798">
        <f>IF(OR($A798="",$P798="Yes",N($AG798)=0),"",$AG798+ROW()/1000000)</f>
      </c>
      <c r="AL798" t="str">
        <f>IF($A798="","",INDEX(games!$J:$J,ROW())&amp;"")</f>
      </c>
    </row>
    <row r="799">
      <c r="A799" t="str">
        <f>IF(TRIM(INDEX(games!$A:$A,ROW()))="","",TRIM(INDEX(games!$A:$A,ROW())))</f>
      </c>
      <c r="B799">
        <f>IF(OR($A799="",INDEX(games!$B:$B,ROW())=""),"",INDEX(games!$B:$B,ROW()))</f>
      </c>
      <c r="C799" t="str">
        <f>IF(OR($A799="",INDEX(games!$C:$C,ROW())=""),"",INDEX(games!$C:$C,ROW()))</f>
      </c>
      <c r="D799">
        <f>IF($A799="","",COUNTIF($W$2:$W$2500,$A799)+COUNTIF($X$2:$X$2500,$A799))</f>
      </c>
      <c r="E799">
        <f>IF($A799="","",IFERROR(MATCH($C799,$R$2:$R$5,0),0))</f>
      </c>
      <c r="F799">
        <f>IF($A799="","",MOD(ROW(),34))</f>
      </c>
      <c r="G799">
        <f>IF($A799="",NA(),IF($C799="Action",$B799,NA()))</f>
      </c>
      <c r="H799">
        <f>IF($A799="",NA(),IF($C799="Action",1+$F799*0.023,NA()))</f>
      </c>
      <c r="I799">
        <f>IF($A799="",NA(),IF($C799="Strategy",$B799,NA()))</f>
      </c>
      <c r="J799">
        <f>IF($A799="",NA(),IF($C799="Strategy",2+$F799*0.023,NA()))</f>
      </c>
      <c r="K799">
        <f>IF($A799="",NA(),IF($C799="Deckbuilder",$B799,NA()))</f>
      </c>
      <c r="L799">
        <f>IF($A799="",NA(),IF($C799="Deckbuilder",3+$F799*0.023,NA()))</f>
      </c>
      <c r="M799">
        <f>IF($A799="",NA(),IF($C799="Traditional",$B799,NA()))</f>
      </c>
      <c r="N799">
        <f>IF($A799="",NA(),IF($C799="Traditional",4+$F799*0.023,NA()))</f>
      </c>
      <c r="O799">
        <f>IF($A799="","",$D799+ROW()/1000000)</f>
      </c>
      <c r="P799" t="str">
        <f>IF(OR($A799="",INDEX(games!$H:$H,ROW())=""),"",INDEX(games!$H:$H,ROW()))</f>
      </c>
      <c r="Q799">
        <f>IF(OR($A799="",$P799&lt;&gt;"Yes"),"",$D799+ROW()/1000000)</f>
      </c>
      <c r="T799">
        <f>IF($Y799="","",INDEX($B$2:$B$1500,$Y799))</f>
      </c>
      <c r="U799">
        <f>IF($Z799="","",INDEX($B$2:$B$1500,$Z799))</f>
      </c>
      <c r="V799">
        <f>IF(OR($T799="",$U799=""),"",$U799-$T799)</f>
      </c>
      <c r="W799" t="str">
        <f>IF(TRIM(INDEX(connections!$A:$A,ROW()))="","",TRIM(INDEX(connections!$A:$A,ROW())))</f>
      </c>
      <c r="X799" t="str">
        <f>IF($W799="","",TRIM(INDEX(connections!$B:$B,ROW())))</f>
      </c>
      <c r="Y799">
        <f>IF($W799="","",IFERROR(MATCH($W799,$A$2:$A$1500,0),""))</f>
      </c>
      <c r="Z799">
        <f>IF($X799="","",IFERROR(MATCH($X799,$A$2:$A$1500,0),""))</f>
      </c>
      <c r="AA799" t="str">
        <f>IF($Y799="","",INDEX($P$2:$P$1500,$Y799))</f>
      </c>
      <c r="AB799" t="str">
        <f>IF($Z799="","",INDEX($P$2:$P$1500,$Z799))</f>
      </c>
      <c r="AC799">
        <f>IF(AND($AA799="Yes",$AB799="Yes"),1,"")</f>
      </c>
      <c r="AD799">
        <f>IF(OR($Y799="",$Z799=""),"",IF(INDEX($C$2:$C$1500,$Y799)=INDEX($C$2:$C$1500,$Z799),0,1))</f>
      </c>
      <c r="AE799">
        <f>IF($AC799&lt;&gt;1,"",IF(AND(INDEX($AG$2:$AG$1500,$Y799)=1,INDEX($AG$2:$AG$1500,$Z799)=1),1,""))</f>
      </c>
      <c r="AG799">
        <f>IF($A799="","",COUNTIFS($W$2:$W$2500,$A799,$AB$2:$AB$2500,"Yes")+COUNTIFS($X$2:$X$2500,$A799,$AA$2:$AA$2500,"Yes"))</f>
      </c>
      <c r="AH799" t="str">
        <f>IF(OR($P799&lt;&gt;"Yes",N($AG799)=0),"",IF(AND($AG799=1,COUNTIFS($W$2:$W$2500,$A799,$AE$2:$AE$2500,1)+COUNTIFS($X$2:$X$2500,$A799,$AE$2:$AE$2500,1)&gt;0),"","Yes"))</f>
      </c>
      <c r="AI799">
        <f>IF($AH799="Yes",$AG799,"")</f>
      </c>
      <c r="AJ799">
        <f>IF($AI799="","",$AI799+ROW()/1000000)</f>
      </c>
      <c r="AK799">
        <f>IF(OR($A799="",$P799="Yes",N($AG799)=0),"",$AG799+ROW()/1000000)</f>
      </c>
      <c r="AL799" t="str">
        <f>IF($A799="","",INDEX(games!$J:$J,ROW())&amp;"")</f>
      </c>
    </row>
    <row r="800">
      <c r="A800" t="str">
        <f>IF(TRIM(INDEX(games!$A:$A,ROW()))="","",TRIM(INDEX(games!$A:$A,ROW())))</f>
      </c>
      <c r="B800">
        <f>IF(OR($A800="",INDEX(games!$B:$B,ROW())=""),"",INDEX(games!$B:$B,ROW()))</f>
      </c>
      <c r="C800" t="str">
        <f>IF(OR($A800="",INDEX(games!$C:$C,ROW())=""),"",INDEX(games!$C:$C,ROW()))</f>
      </c>
      <c r="D800">
        <f>IF($A800="","",COUNTIF($W$2:$W$2500,$A800)+COUNTIF($X$2:$X$2500,$A800))</f>
      </c>
      <c r="E800">
        <f>IF($A800="","",IFERROR(MATCH($C800,$R$2:$R$5,0),0))</f>
      </c>
      <c r="F800">
        <f>IF($A800="","",MOD(ROW(),34))</f>
      </c>
      <c r="G800">
        <f>IF($A800="",NA(),IF($C800="Action",$B800,NA()))</f>
      </c>
      <c r="H800">
        <f>IF($A800="",NA(),IF($C800="Action",1+$F800*0.023,NA()))</f>
      </c>
      <c r="I800">
        <f>IF($A800="",NA(),IF($C800="Strategy",$B800,NA()))</f>
      </c>
      <c r="J800">
        <f>IF($A800="",NA(),IF($C800="Strategy",2+$F800*0.023,NA()))</f>
      </c>
      <c r="K800">
        <f>IF($A800="",NA(),IF($C800="Deckbuilder",$B800,NA()))</f>
      </c>
      <c r="L800">
        <f>IF($A800="",NA(),IF($C800="Deckbuilder",3+$F800*0.023,NA()))</f>
      </c>
      <c r="M800">
        <f>IF($A800="",NA(),IF($C800="Traditional",$B800,NA()))</f>
      </c>
      <c r="N800">
        <f>IF($A800="",NA(),IF($C800="Traditional",4+$F800*0.023,NA()))</f>
      </c>
      <c r="O800">
        <f>IF($A800="","",$D800+ROW()/1000000)</f>
      </c>
      <c r="P800" t="str">
        <f>IF(OR($A800="",INDEX(games!$H:$H,ROW())=""),"",INDEX(games!$H:$H,ROW()))</f>
      </c>
      <c r="Q800">
        <f>IF(OR($A800="",$P800&lt;&gt;"Yes"),"",$D800+ROW()/1000000)</f>
      </c>
      <c r="T800">
        <f>IF($Y800="","",INDEX($B$2:$B$1500,$Y800))</f>
      </c>
      <c r="U800">
        <f>IF($Z800="","",INDEX($B$2:$B$1500,$Z800))</f>
      </c>
      <c r="V800">
        <f>IF(OR($T800="",$U800=""),"",$U800-$T800)</f>
      </c>
      <c r="W800" t="str">
        <f>IF(TRIM(INDEX(connections!$A:$A,ROW()))="","",TRIM(INDEX(connections!$A:$A,ROW())))</f>
      </c>
      <c r="X800" t="str">
        <f>IF($W800="","",TRIM(INDEX(connections!$B:$B,ROW())))</f>
      </c>
      <c r="Y800">
        <f>IF($W800="","",IFERROR(MATCH($W800,$A$2:$A$1500,0),""))</f>
      </c>
      <c r="Z800">
        <f>IF($X800="","",IFERROR(MATCH($X800,$A$2:$A$1500,0),""))</f>
      </c>
      <c r="AA800" t="str">
        <f>IF($Y800="","",INDEX($P$2:$P$1500,$Y800))</f>
      </c>
      <c r="AB800" t="str">
        <f>IF($Z800="","",INDEX($P$2:$P$1500,$Z800))</f>
      </c>
      <c r="AC800">
        <f>IF(AND($AA800="Yes",$AB800="Yes"),1,"")</f>
      </c>
      <c r="AD800">
        <f>IF(OR($Y800="",$Z800=""),"",IF(INDEX($C$2:$C$1500,$Y800)=INDEX($C$2:$C$1500,$Z800),0,1))</f>
      </c>
      <c r="AE800">
        <f>IF($AC800&lt;&gt;1,"",IF(AND(INDEX($AG$2:$AG$1500,$Y800)=1,INDEX($AG$2:$AG$1500,$Z800)=1),1,""))</f>
      </c>
      <c r="AG800">
        <f>IF($A800="","",COUNTIFS($W$2:$W$2500,$A800,$AB$2:$AB$2500,"Yes")+COUNTIFS($X$2:$X$2500,$A800,$AA$2:$AA$2500,"Yes"))</f>
      </c>
      <c r="AH800" t="str">
        <f>IF(OR($P800&lt;&gt;"Yes",N($AG800)=0),"",IF(AND($AG800=1,COUNTIFS($W$2:$W$2500,$A800,$AE$2:$AE$2500,1)+COUNTIFS($X$2:$X$2500,$A800,$AE$2:$AE$2500,1)&gt;0),"","Yes"))</f>
      </c>
      <c r="AI800">
        <f>IF($AH800="Yes",$AG800,"")</f>
      </c>
      <c r="AJ800">
        <f>IF($AI800="","",$AI800+ROW()/1000000)</f>
      </c>
      <c r="AK800">
        <f>IF(OR($A800="",$P800="Yes",N($AG800)=0),"",$AG800+ROW()/1000000)</f>
      </c>
      <c r="AL800" t="str">
        <f>IF($A800="","",INDEX(games!$J:$J,ROW())&amp;"")</f>
      </c>
    </row>
    <row r="801">
      <c r="A801" t="str">
        <f>IF(TRIM(INDEX(games!$A:$A,ROW()))="","",TRIM(INDEX(games!$A:$A,ROW())))</f>
      </c>
      <c r="B801">
        <f>IF(OR($A801="",INDEX(games!$B:$B,ROW())=""),"",INDEX(games!$B:$B,ROW()))</f>
      </c>
      <c r="C801" t="str">
        <f>IF(OR($A801="",INDEX(games!$C:$C,ROW())=""),"",INDEX(games!$C:$C,ROW()))</f>
      </c>
      <c r="D801">
        <f>IF($A801="","",COUNTIF($W$2:$W$2500,$A801)+COUNTIF($X$2:$X$2500,$A801))</f>
      </c>
      <c r="E801">
        <f>IF($A801="","",IFERROR(MATCH($C801,$R$2:$R$5,0),0))</f>
      </c>
      <c r="F801">
        <f>IF($A801="","",MOD(ROW(),34))</f>
      </c>
      <c r="G801">
        <f>IF($A801="",NA(),IF($C801="Action",$B801,NA()))</f>
      </c>
      <c r="H801">
        <f>IF($A801="",NA(),IF($C801="Action",1+$F801*0.023,NA()))</f>
      </c>
      <c r="I801">
        <f>IF($A801="",NA(),IF($C801="Strategy",$B801,NA()))</f>
      </c>
      <c r="J801">
        <f>IF($A801="",NA(),IF($C801="Strategy",2+$F801*0.023,NA()))</f>
      </c>
      <c r="K801">
        <f>IF($A801="",NA(),IF($C801="Deckbuilder",$B801,NA()))</f>
      </c>
      <c r="L801">
        <f>IF($A801="",NA(),IF($C801="Deckbuilder",3+$F801*0.023,NA()))</f>
      </c>
      <c r="M801">
        <f>IF($A801="",NA(),IF($C801="Traditional",$B801,NA()))</f>
      </c>
      <c r="N801">
        <f>IF($A801="",NA(),IF($C801="Traditional",4+$F801*0.023,NA()))</f>
      </c>
      <c r="O801">
        <f>IF($A801="","",$D801+ROW()/1000000)</f>
      </c>
      <c r="P801" t="str">
        <f>IF(OR($A801="",INDEX(games!$H:$H,ROW())=""),"",INDEX(games!$H:$H,ROW()))</f>
      </c>
      <c r="Q801">
        <f>IF(OR($A801="",$P801&lt;&gt;"Yes"),"",$D801+ROW()/1000000)</f>
      </c>
      <c r="T801">
        <f>IF($Y801="","",INDEX($B$2:$B$1500,$Y801))</f>
      </c>
      <c r="U801">
        <f>IF($Z801="","",INDEX($B$2:$B$1500,$Z801))</f>
      </c>
      <c r="V801">
        <f>IF(OR($T801="",$U801=""),"",$U801-$T801)</f>
      </c>
      <c r="W801" t="str">
        <f>IF(TRIM(INDEX(connections!$A:$A,ROW()))="","",TRIM(INDEX(connections!$A:$A,ROW())))</f>
      </c>
      <c r="X801" t="str">
        <f>IF($W801="","",TRIM(INDEX(connections!$B:$B,ROW())))</f>
      </c>
      <c r="Y801">
        <f>IF($W801="","",IFERROR(MATCH($W801,$A$2:$A$1500,0),""))</f>
      </c>
      <c r="Z801">
        <f>IF($X801="","",IFERROR(MATCH($X801,$A$2:$A$1500,0),""))</f>
      </c>
      <c r="AA801" t="str">
        <f>IF($Y801="","",INDEX($P$2:$P$1500,$Y801))</f>
      </c>
      <c r="AB801" t="str">
        <f>IF($Z801="","",INDEX($P$2:$P$1500,$Z801))</f>
      </c>
      <c r="AC801">
        <f>IF(AND($AA801="Yes",$AB801="Yes"),1,"")</f>
      </c>
      <c r="AD801">
        <f>IF(OR($Y801="",$Z801=""),"",IF(INDEX($C$2:$C$1500,$Y801)=INDEX($C$2:$C$1500,$Z801),0,1))</f>
      </c>
      <c r="AE801">
        <f>IF($AC801&lt;&gt;1,"",IF(AND(INDEX($AG$2:$AG$1500,$Y801)=1,INDEX($AG$2:$AG$1500,$Z801)=1),1,""))</f>
      </c>
      <c r="AG801">
        <f>IF($A801="","",COUNTIFS($W$2:$W$2500,$A801,$AB$2:$AB$2500,"Yes")+COUNTIFS($X$2:$X$2500,$A801,$AA$2:$AA$2500,"Yes"))</f>
      </c>
      <c r="AH801" t="str">
        <f>IF(OR($P801&lt;&gt;"Yes",N($AG801)=0),"",IF(AND($AG801=1,COUNTIFS($W$2:$W$2500,$A801,$AE$2:$AE$2500,1)+COUNTIFS($X$2:$X$2500,$A801,$AE$2:$AE$2500,1)&gt;0),"","Yes"))</f>
      </c>
      <c r="AI801">
        <f>IF($AH801="Yes",$AG801,"")</f>
      </c>
      <c r="AJ801">
        <f>IF($AI801="","",$AI801+ROW()/1000000)</f>
      </c>
      <c r="AK801">
        <f>IF(OR($A801="",$P801="Yes",N($AG801)=0),"",$AG801+ROW()/1000000)</f>
      </c>
      <c r="AL801" t="str">
        <f>IF($A801="","",INDEX(games!$J:$J,ROW())&amp;"")</f>
      </c>
    </row>
    <row r="802">
      <c r="A802" t="str">
        <f>IF(TRIM(INDEX(games!$A:$A,ROW()))="","",TRIM(INDEX(games!$A:$A,ROW())))</f>
      </c>
      <c r="B802">
        <f>IF(OR($A802="",INDEX(games!$B:$B,ROW())=""),"",INDEX(games!$B:$B,ROW()))</f>
      </c>
      <c r="C802" t="str">
        <f>IF(OR($A802="",INDEX(games!$C:$C,ROW())=""),"",INDEX(games!$C:$C,ROW()))</f>
      </c>
      <c r="D802">
        <f>IF($A802="","",COUNTIF($W$2:$W$2500,$A802)+COUNTIF($X$2:$X$2500,$A802))</f>
      </c>
      <c r="E802">
        <f>IF($A802="","",IFERROR(MATCH($C802,$R$2:$R$5,0),0))</f>
      </c>
      <c r="F802">
        <f>IF($A802="","",MOD(ROW(),34))</f>
      </c>
      <c r="G802">
        <f>IF($A802="",NA(),IF($C802="Action",$B802,NA()))</f>
      </c>
      <c r="H802">
        <f>IF($A802="",NA(),IF($C802="Action",1+$F802*0.023,NA()))</f>
      </c>
      <c r="I802">
        <f>IF($A802="",NA(),IF($C802="Strategy",$B802,NA()))</f>
      </c>
      <c r="J802">
        <f>IF($A802="",NA(),IF($C802="Strategy",2+$F802*0.023,NA()))</f>
      </c>
      <c r="K802">
        <f>IF($A802="",NA(),IF($C802="Deckbuilder",$B802,NA()))</f>
      </c>
      <c r="L802">
        <f>IF($A802="",NA(),IF($C802="Deckbuilder",3+$F802*0.023,NA()))</f>
      </c>
      <c r="M802">
        <f>IF($A802="",NA(),IF($C802="Traditional",$B802,NA()))</f>
      </c>
      <c r="N802">
        <f>IF($A802="",NA(),IF($C802="Traditional",4+$F802*0.023,NA()))</f>
      </c>
      <c r="O802">
        <f>IF($A802="","",$D802+ROW()/1000000)</f>
      </c>
      <c r="P802" t="str">
        <f>IF(OR($A802="",INDEX(games!$H:$H,ROW())=""),"",INDEX(games!$H:$H,ROW()))</f>
      </c>
      <c r="Q802">
        <f>IF(OR($A802="",$P802&lt;&gt;"Yes"),"",$D802+ROW()/1000000)</f>
      </c>
      <c r="T802">
        <f>IF($Y802="","",INDEX($B$2:$B$1500,$Y802))</f>
      </c>
      <c r="U802">
        <f>IF($Z802="","",INDEX($B$2:$B$1500,$Z802))</f>
      </c>
      <c r="V802">
        <f>IF(OR($T802="",$U802=""),"",$U802-$T802)</f>
      </c>
      <c r="W802" t="str">
        <f>IF(TRIM(INDEX(connections!$A:$A,ROW()))="","",TRIM(INDEX(connections!$A:$A,ROW())))</f>
      </c>
      <c r="X802" t="str">
        <f>IF($W802="","",TRIM(INDEX(connections!$B:$B,ROW())))</f>
      </c>
      <c r="Y802">
        <f>IF($W802="","",IFERROR(MATCH($W802,$A$2:$A$1500,0),""))</f>
      </c>
      <c r="Z802">
        <f>IF($X802="","",IFERROR(MATCH($X802,$A$2:$A$1500,0),""))</f>
      </c>
      <c r="AA802" t="str">
        <f>IF($Y802="","",INDEX($P$2:$P$1500,$Y802))</f>
      </c>
      <c r="AB802" t="str">
        <f>IF($Z802="","",INDEX($P$2:$P$1500,$Z802))</f>
      </c>
      <c r="AC802">
        <f>IF(AND($AA802="Yes",$AB802="Yes"),1,"")</f>
      </c>
      <c r="AD802">
        <f>IF(OR($Y802="",$Z802=""),"",IF(INDEX($C$2:$C$1500,$Y802)=INDEX($C$2:$C$1500,$Z802),0,1))</f>
      </c>
      <c r="AE802">
        <f>IF($AC802&lt;&gt;1,"",IF(AND(INDEX($AG$2:$AG$1500,$Y802)=1,INDEX($AG$2:$AG$1500,$Z802)=1),1,""))</f>
      </c>
      <c r="AG802">
        <f>IF($A802="","",COUNTIFS($W$2:$W$2500,$A802,$AB$2:$AB$2500,"Yes")+COUNTIFS($X$2:$X$2500,$A802,$AA$2:$AA$2500,"Yes"))</f>
      </c>
      <c r="AH802" t="str">
        <f>IF(OR($P802&lt;&gt;"Yes",N($AG802)=0),"",IF(AND($AG802=1,COUNTIFS($W$2:$W$2500,$A802,$AE$2:$AE$2500,1)+COUNTIFS($X$2:$X$2500,$A802,$AE$2:$AE$2500,1)&gt;0),"","Yes"))</f>
      </c>
      <c r="AI802">
        <f>IF($AH802="Yes",$AG802,"")</f>
      </c>
      <c r="AJ802">
        <f>IF($AI802="","",$AI802+ROW()/1000000)</f>
      </c>
      <c r="AK802">
        <f>IF(OR($A802="",$P802="Yes",N($AG802)=0),"",$AG802+ROW()/1000000)</f>
      </c>
      <c r="AL802" t="str">
        <f>IF($A802="","",INDEX(games!$J:$J,ROW())&amp;"")</f>
      </c>
    </row>
    <row r="803">
      <c r="A803" t="str">
        <f>IF(TRIM(INDEX(games!$A:$A,ROW()))="","",TRIM(INDEX(games!$A:$A,ROW())))</f>
      </c>
      <c r="B803">
        <f>IF(OR($A803="",INDEX(games!$B:$B,ROW())=""),"",INDEX(games!$B:$B,ROW()))</f>
      </c>
      <c r="C803" t="str">
        <f>IF(OR($A803="",INDEX(games!$C:$C,ROW())=""),"",INDEX(games!$C:$C,ROW()))</f>
      </c>
      <c r="D803">
        <f>IF($A803="","",COUNTIF($W$2:$W$2500,$A803)+COUNTIF($X$2:$X$2500,$A803))</f>
      </c>
      <c r="E803">
        <f>IF($A803="","",IFERROR(MATCH($C803,$R$2:$R$5,0),0))</f>
      </c>
      <c r="F803">
        <f>IF($A803="","",MOD(ROW(),34))</f>
      </c>
      <c r="G803">
        <f>IF($A803="",NA(),IF($C803="Action",$B803,NA()))</f>
      </c>
      <c r="H803">
        <f>IF($A803="",NA(),IF($C803="Action",1+$F803*0.023,NA()))</f>
      </c>
      <c r="I803">
        <f>IF($A803="",NA(),IF($C803="Strategy",$B803,NA()))</f>
      </c>
      <c r="J803">
        <f>IF($A803="",NA(),IF($C803="Strategy",2+$F803*0.023,NA()))</f>
      </c>
      <c r="K803">
        <f>IF($A803="",NA(),IF($C803="Deckbuilder",$B803,NA()))</f>
      </c>
      <c r="L803">
        <f>IF($A803="",NA(),IF($C803="Deckbuilder",3+$F803*0.023,NA()))</f>
      </c>
      <c r="M803">
        <f>IF($A803="",NA(),IF($C803="Traditional",$B803,NA()))</f>
      </c>
      <c r="N803">
        <f>IF($A803="",NA(),IF($C803="Traditional",4+$F803*0.023,NA()))</f>
      </c>
      <c r="O803">
        <f>IF($A803="","",$D803+ROW()/1000000)</f>
      </c>
      <c r="P803" t="str">
        <f>IF(OR($A803="",INDEX(games!$H:$H,ROW())=""),"",INDEX(games!$H:$H,ROW()))</f>
      </c>
      <c r="Q803">
        <f>IF(OR($A803="",$P803&lt;&gt;"Yes"),"",$D803+ROW()/1000000)</f>
      </c>
      <c r="T803">
        <f>IF($Y803="","",INDEX($B$2:$B$1500,$Y803))</f>
      </c>
      <c r="U803">
        <f>IF($Z803="","",INDEX($B$2:$B$1500,$Z803))</f>
      </c>
      <c r="V803">
        <f>IF(OR($T803="",$U803=""),"",$U803-$T803)</f>
      </c>
      <c r="W803" t="str">
        <f>IF(TRIM(INDEX(connections!$A:$A,ROW()))="","",TRIM(INDEX(connections!$A:$A,ROW())))</f>
      </c>
      <c r="X803" t="str">
        <f>IF($W803="","",TRIM(INDEX(connections!$B:$B,ROW())))</f>
      </c>
      <c r="Y803">
        <f>IF($W803="","",IFERROR(MATCH($W803,$A$2:$A$1500,0),""))</f>
      </c>
      <c r="Z803">
        <f>IF($X803="","",IFERROR(MATCH($X803,$A$2:$A$1500,0),""))</f>
      </c>
      <c r="AA803" t="str">
        <f>IF($Y803="","",INDEX($P$2:$P$1500,$Y803))</f>
      </c>
      <c r="AB803" t="str">
        <f>IF($Z803="","",INDEX($P$2:$P$1500,$Z803))</f>
      </c>
      <c r="AC803">
        <f>IF(AND($AA803="Yes",$AB803="Yes"),1,"")</f>
      </c>
      <c r="AD803">
        <f>IF(OR($Y803="",$Z803=""),"",IF(INDEX($C$2:$C$1500,$Y803)=INDEX($C$2:$C$1500,$Z803),0,1))</f>
      </c>
      <c r="AE803">
        <f>IF($AC803&lt;&gt;1,"",IF(AND(INDEX($AG$2:$AG$1500,$Y803)=1,INDEX($AG$2:$AG$1500,$Z803)=1),1,""))</f>
      </c>
      <c r="AG803">
        <f>IF($A803="","",COUNTIFS($W$2:$W$2500,$A803,$AB$2:$AB$2500,"Yes")+COUNTIFS($X$2:$X$2500,$A803,$AA$2:$AA$2500,"Yes"))</f>
      </c>
      <c r="AH803" t="str">
        <f>IF(OR($P803&lt;&gt;"Yes",N($AG803)=0),"",IF(AND($AG803=1,COUNTIFS($W$2:$W$2500,$A803,$AE$2:$AE$2500,1)+COUNTIFS($X$2:$X$2500,$A803,$AE$2:$AE$2500,1)&gt;0),"","Yes"))</f>
      </c>
      <c r="AI803">
        <f>IF($AH803="Yes",$AG803,"")</f>
      </c>
      <c r="AJ803">
        <f>IF($AI803="","",$AI803+ROW()/1000000)</f>
      </c>
      <c r="AK803">
        <f>IF(OR($A803="",$P803="Yes",N($AG803)=0),"",$AG803+ROW()/1000000)</f>
      </c>
      <c r="AL803" t="str">
        <f>IF($A803="","",INDEX(games!$J:$J,ROW())&amp;"")</f>
      </c>
    </row>
    <row r="804">
      <c r="A804" t="str">
        <f>IF(TRIM(INDEX(games!$A:$A,ROW()))="","",TRIM(INDEX(games!$A:$A,ROW())))</f>
      </c>
      <c r="B804">
        <f>IF(OR($A804="",INDEX(games!$B:$B,ROW())=""),"",INDEX(games!$B:$B,ROW()))</f>
      </c>
      <c r="C804" t="str">
        <f>IF(OR($A804="",INDEX(games!$C:$C,ROW())=""),"",INDEX(games!$C:$C,ROW()))</f>
      </c>
      <c r="D804">
        <f>IF($A804="","",COUNTIF($W$2:$W$2500,$A804)+COUNTIF($X$2:$X$2500,$A804))</f>
      </c>
      <c r="E804">
        <f>IF($A804="","",IFERROR(MATCH($C804,$R$2:$R$5,0),0))</f>
      </c>
      <c r="F804">
        <f>IF($A804="","",MOD(ROW(),34))</f>
      </c>
      <c r="G804">
        <f>IF($A804="",NA(),IF($C804="Action",$B804,NA()))</f>
      </c>
      <c r="H804">
        <f>IF($A804="",NA(),IF($C804="Action",1+$F804*0.023,NA()))</f>
      </c>
      <c r="I804">
        <f>IF($A804="",NA(),IF($C804="Strategy",$B804,NA()))</f>
      </c>
      <c r="J804">
        <f>IF($A804="",NA(),IF($C804="Strategy",2+$F804*0.023,NA()))</f>
      </c>
      <c r="K804">
        <f>IF($A804="",NA(),IF($C804="Deckbuilder",$B804,NA()))</f>
      </c>
      <c r="L804">
        <f>IF($A804="",NA(),IF($C804="Deckbuilder",3+$F804*0.023,NA()))</f>
      </c>
      <c r="M804">
        <f>IF($A804="",NA(),IF($C804="Traditional",$B804,NA()))</f>
      </c>
      <c r="N804">
        <f>IF($A804="",NA(),IF($C804="Traditional",4+$F804*0.023,NA()))</f>
      </c>
      <c r="O804">
        <f>IF($A804="","",$D804+ROW()/1000000)</f>
      </c>
      <c r="P804" t="str">
        <f>IF(OR($A804="",INDEX(games!$H:$H,ROW())=""),"",INDEX(games!$H:$H,ROW()))</f>
      </c>
      <c r="Q804">
        <f>IF(OR($A804="",$P804&lt;&gt;"Yes"),"",$D804+ROW()/1000000)</f>
      </c>
      <c r="T804">
        <f>IF($Y804="","",INDEX($B$2:$B$1500,$Y804))</f>
      </c>
      <c r="U804">
        <f>IF($Z804="","",INDEX($B$2:$B$1500,$Z804))</f>
      </c>
      <c r="V804">
        <f>IF(OR($T804="",$U804=""),"",$U804-$T804)</f>
      </c>
      <c r="W804" t="str">
        <f>IF(TRIM(INDEX(connections!$A:$A,ROW()))="","",TRIM(INDEX(connections!$A:$A,ROW())))</f>
      </c>
      <c r="X804" t="str">
        <f>IF($W804="","",TRIM(INDEX(connections!$B:$B,ROW())))</f>
      </c>
      <c r="Y804">
        <f>IF($W804="","",IFERROR(MATCH($W804,$A$2:$A$1500,0),""))</f>
      </c>
      <c r="Z804">
        <f>IF($X804="","",IFERROR(MATCH($X804,$A$2:$A$1500,0),""))</f>
      </c>
      <c r="AA804" t="str">
        <f>IF($Y804="","",INDEX($P$2:$P$1500,$Y804))</f>
      </c>
      <c r="AB804" t="str">
        <f>IF($Z804="","",INDEX($P$2:$P$1500,$Z804))</f>
      </c>
      <c r="AC804">
        <f>IF(AND($AA804="Yes",$AB804="Yes"),1,"")</f>
      </c>
      <c r="AD804">
        <f>IF(OR($Y804="",$Z804=""),"",IF(INDEX($C$2:$C$1500,$Y804)=INDEX($C$2:$C$1500,$Z804),0,1))</f>
      </c>
      <c r="AE804">
        <f>IF($AC804&lt;&gt;1,"",IF(AND(INDEX($AG$2:$AG$1500,$Y804)=1,INDEX($AG$2:$AG$1500,$Z804)=1),1,""))</f>
      </c>
      <c r="AG804">
        <f>IF($A804="","",COUNTIFS($W$2:$W$2500,$A804,$AB$2:$AB$2500,"Yes")+COUNTIFS($X$2:$X$2500,$A804,$AA$2:$AA$2500,"Yes"))</f>
      </c>
      <c r="AH804" t="str">
        <f>IF(OR($P804&lt;&gt;"Yes",N($AG804)=0),"",IF(AND($AG804=1,COUNTIFS($W$2:$W$2500,$A804,$AE$2:$AE$2500,1)+COUNTIFS($X$2:$X$2500,$A804,$AE$2:$AE$2500,1)&gt;0),"","Yes"))</f>
      </c>
      <c r="AI804">
        <f>IF($AH804="Yes",$AG804,"")</f>
      </c>
      <c r="AJ804">
        <f>IF($AI804="","",$AI804+ROW()/1000000)</f>
      </c>
      <c r="AK804">
        <f>IF(OR($A804="",$P804="Yes",N($AG804)=0),"",$AG804+ROW()/1000000)</f>
      </c>
      <c r="AL804" t="str">
        <f>IF($A804="","",INDEX(games!$J:$J,ROW())&amp;"")</f>
      </c>
    </row>
    <row r="805">
      <c r="A805" t="str">
        <f>IF(TRIM(INDEX(games!$A:$A,ROW()))="","",TRIM(INDEX(games!$A:$A,ROW())))</f>
      </c>
      <c r="B805">
        <f>IF(OR($A805="",INDEX(games!$B:$B,ROW())=""),"",INDEX(games!$B:$B,ROW()))</f>
      </c>
      <c r="C805" t="str">
        <f>IF(OR($A805="",INDEX(games!$C:$C,ROW())=""),"",INDEX(games!$C:$C,ROW()))</f>
      </c>
      <c r="D805">
        <f>IF($A805="","",COUNTIF($W$2:$W$2500,$A805)+COUNTIF($X$2:$X$2500,$A805))</f>
      </c>
      <c r="E805">
        <f>IF($A805="","",IFERROR(MATCH($C805,$R$2:$R$5,0),0))</f>
      </c>
      <c r="F805">
        <f>IF($A805="","",MOD(ROW(),34))</f>
      </c>
      <c r="G805">
        <f>IF($A805="",NA(),IF($C805="Action",$B805,NA()))</f>
      </c>
      <c r="H805">
        <f>IF($A805="",NA(),IF($C805="Action",1+$F805*0.023,NA()))</f>
      </c>
      <c r="I805">
        <f>IF($A805="",NA(),IF($C805="Strategy",$B805,NA()))</f>
      </c>
      <c r="J805">
        <f>IF($A805="",NA(),IF($C805="Strategy",2+$F805*0.023,NA()))</f>
      </c>
      <c r="K805">
        <f>IF($A805="",NA(),IF($C805="Deckbuilder",$B805,NA()))</f>
      </c>
      <c r="L805">
        <f>IF($A805="",NA(),IF($C805="Deckbuilder",3+$F805*0.023,NA()))</f>
      </c>
      <c r="M805">
        <f>IF($A805="",NA(),IF($C805="Traditional",$B805,NA()))</f>
      </c>
      <c r="N805">
        <f>IF($A805="",NA(),IF($C805="Traditional",4+$F805*0.023,NA()))</f>
      </c>
      <c r="O805">
        <f>IF($A805="","",$D805+ROW()/1000000)</f>
      </c>
      <c r="P805" t="str">
        <f>IF(OR($A805="",INDEX(games!$H:$H,ROW())=""),"",INDEX(games!$H:$H,ROW()))</f>
      </c>
      <c r="Q805">
        <f>IF(OR($A805="",$P805&lt;&gt;"Yes"),"",$D805+ROW()/1000000)</f>
      </c>
      <c r="T805">
        <f>IF($Y805="","",INDEX($B$2:$B$1500,$Y805))</f>
      </c>
      <c r="U805">
        <f>IF($Z805="","",INDEX($B$2:$B$1500,$Z805))</f>
      </c>
      <c r="V805">
        <f>IF(OR($T805="",$U805=""),"",$U805-$T805)</f>
      </c>
      <c r="W805" t="str">
        <f>IF(TRIM(INDEX(connections!$A:$A,ROW()))="","",TRIM(INDEX(connections!$A:$A,ROW())))</f>
      </c>
      <c r="X805" t="str">
        <f>IF($W805="","",TRIM(INDEX(connections!$B:$B,ROW())))</f>
      </c>
      <c r="Y805">
        <f>IF($W805="","",IFERROR(MATCH($W805,$A$2:$A$1500,0),""))</f>
      </c>
      <c r="Z805">
        <f>IF($X805="","",IFERROR(MATCH($X805,$A$2:$A$1500,0),""))</f>
      </c>
      <c r="AA805" t="str">
        <f>IF($Y805="","",INDEX($P$2:$P$1500,$Y805))</f>
      </c>
      <c r="AB805" t="str">
        <f>IF($Z805="","",INDEX($P$2:$P$1500,$Z805))</f>
      </c>
      <c r="AC805">
        <f>IF(AND($AA805="Yes",$AB805="Yes"),1,"")</f>
      </c>
      <c r="AD805">
        <f>IF(OR($Y805="",$Z805=""),"",IF(INDEX($C$2:$C$1500,$Y805)=INDEX($C$2:$C$1500,$Z805),0,1))</f>
      </c>
      <c r="AE805">
        <f>IF($AC805&lt;&gt;1,"",IF(AND(INDEX($AG$2:$AG$1500,$Y805)=1,INDEX($AG$2:$AG$1500,$Z805)=1),1,""))</f>
      </c>
      <c r="AG805">
        <f>IF($A805="","",COUNTIFS($W$2:$W$2500,$A805,$AB$2:$AB$2500,"Yes")+COUNTIFS($X$2:$X$2500,$A805,$AA$2:$AA$2500,"Yes"))</f>
      </c>
      <c r="AH805" t="str">
        <f>IF(OR($P805&lt;&gt;"Yes",N($AG805)=0),"",IF(AND($AG805=1,COUNTIFS($W$2:$W$2500,$A805,$AE$2:$AE$2500,1)+COUNTIFS($X$2:$X$2500,$A805,$AE$2:$AE$2500,1)&gt;0),"","Yes"))</f>
      </c>
      <c r="AI805">
        <f>IF($AH805="Yes",$AG805,"")</f>
      </c>
      <c r="AJ805">
        <f>IF($AI805="","",$AI805+ROW()/1000000)</f>
      </c>
      <c r="AK805">
        <f>IF(OR($A805="",$P805="Yes",N($AG805)=0),"",$AG805+ROW()/1000000)</f>
      </c>
      <c r="AL805" t="str">
        <f>IF($A805="","",INDEX(games!$J:$J,ROW())&amp;"")</f>
      </c>
    </row>
    <row r="806">
      <c r="A806" t="str">
        <f>IF(TRIM(INDEX(games!$A:$A,ROW()))="","",TRIM(INDEX(games!$A:$A,ROW())))</f>
      </c>
      <c r="B806">
        <f>IF(OR($A806="",INDEX(games!$B:$B,ROW())=""),"",INDEX(games!$B:$B,ROW()))</f>
      </c>
      <c r="C806" t="str">
        <f>IF(OR($A806="",INDEX(games!$C:$C,ROW())=""),"",INDEX(games!$C:$C,ROW()))</f>
      </c>
      <c r="D806">
        <f>IF($A806="","",COUNTIF($W$2:$W$2500,$A806)+COUNTIF($X$2:$X$2500,$A806))</f>
      </c>
      <c r="E806">
        <f>IF($A806="","",IFERROR(MATCH($C806,$R$2:$R$5,0),0))</f>
      </c>
      <c r="F806">
        <f>IF($A806="","",MOD(ROW(),34))</f>
      </c>
      <c r="G806">
        <f>IF($A806="",NA(),IF($C806="Action",$B806,NA()))</f>
      </c>
      <c r="H806">
        <f>IF($A806="",NA(),IF($C806="Action",1+$F806*0.023,NA()))</f>
      </c>
      <c r="I806">
        <f>IF($A806="",NA(),IF($C806="Strategy",$B806,NA()))</f>
      </c>
      <c r="J806">
        <f>IF($A806="",NA(),IF($C806="Strategy",2+$F806*0.023,NA()))</f>
      </c>
      <c r="K806">
        <f>IF($A806="",NA(),IF($C806="Deckbuilder",$B806,NA()))</f>
      </c>
      <c r="L806">
        <f>IF($A806="",NA(),IF($C806="Deckbuilder",3+$F806*0.023,NA()))</f>
      </c>
      <c r="M806">
        <f>IF($A806="",NA(),IF($C806="Traditional",$B806,NA()))</f>
      </c>
      <c r="N806">
        <f>IF($A806="",NA(),IF($C806="Traditional",4+$F806*0.023,NA()))</f>
      </c>
      <c r="O806">
        <f>IF($A806="","",$D806+ROW()/1000000)</f>
      </c>
      <c r="P806" t="str">
        <f>IF(OR($A806="",INDEX(games!$H:$H,ROW())=""),"",INDEX(games!$H:$H,ROW()))</f>
      </c>
      <c r="Q806">
        <f>IF(OR($A806="",$P806&lt;&gt;"Yes"),"",$D806+ROW()/1000000)</f>
      </c>
      <c r="T806">
        <f>IF($Y806="","",INDEX($B$2:$B$1500,$Y806))</f>
      </c>
      <c r="U806">
        <f>IF($Z806="","",INDEX($B$2:$B$1500,$Z806))</f>
      </c>
      <c r="V806">
        <f>IF(OR($T806="",$U806=""),"",$U806-$T806)</f>
      </c>
      <c r="W806" t="str">
        <f>IF(TRIM(INDEX(connections!$A:$A,ROW()))="","",TRIM(INDEX(connections!$A:$A,ROW())))</f>
      </c>
      <c r="X806" t="str">
        <f>IF($W806="","",TRIM(INDEX(connections!$B:$B,ROW())))</f>
      </c>
      <c r="Y806">
        <f>IF($W806="","",IFERROR(MATCH($W806,$A$2:$A$1500,0),""))</f>
      </c>
      <c r="Z806">
        <f>IF($X806="","",IFERROR(MATCH($X806,$A$2:$A$1500,0),""))</f>
      </c>
      <c r="AA806" t="str">
        <f>IF($Y806="","",INDEX($P$2:$P$1500,$Y806))</f>
      </c>
      <c r="AB806" t="str">
        <f>IF($Z806="","",INDEX($P$2:$P$1500,$Z806))</f>
      </c>
      <c r="AC806">
        <f>IF(AND($AA806="Yes",$AB806="Yes"),1,"")</f>
      </c>
      <c r="AD806">
        <f>IF(OR($Y806="",$Z806=""),"",IF(INDEX($C$2:$C$1500,$Y806)=INDEX($C$2:$C$1500,$Z806),0,1))</f>
      </c>
      <c r="AE806">
        <f>IF($AC806&lt;&gt;1,"",IF(AND(INDEX($AG$2:$AG$1500,$Y806)=1,INDEX($AG$2:$AG$1500,$Z806)=1),1,""))</f>
      </c>
      <c r="AG806">
        <f>IF($A806="","",COUNTIFS($W$2:$W$2500,$A806,$AB$2:$AB$2500,"Yes")+COUNTIFS($X$2:$X$2500,$A806,$AA$2:$AA$2500,"Yes"))</f>
      </c>
      <c r="AH806" t="str">
        <f>IF(OR($P806&lt;&gt;"Yes",N($AG806)=0),"",IF(AND($AG806=1,COUNTIFS($W$2:$W$2500,$A806,$AE$2:$AE$2500,1)+COUNTIFS($X$2:$X$2500,$A806,$AE$2:$AE$2500,1)&gt;0),"","Yes"))</f>
      </c>
      <c r="AI806">
        <f>IF($AH806="Yes",$AG806,"")</f>
      </c>
      <c r="AJ806">
        <f>IF($AI806="","",$AI806+ROW()/1000000)</f>
      </c>
      <c r="AK806">
        <f>IF(OR($A806="",$P806="Yes",N($AG806)=0),"",$AG806+ROW()/1000000)</f>
      </c>
      <c r="AL806" t="str">
        <f>IF($A806="","",INDEX(games!$J:$J,ROW())&amp;"")</f>
      </c>
    </row>
    <row r="807">
      <c r="A807" t="str">
        <f>IF(TRIM(INDEX(games!$A:$A,ROW()))="","",TRIM(INDEX(games!$A:$A,ROW())))</f>
      </c>
      <c r="B807">
        <f>IF(OR($A807="",INDEX(games!$B:$B,ROW())=""),"",INDEX(games!$B:$B,ROW()))</f>
      </c>
      <c r="C807" t="str">
        <f>IF(OR($A807="",INDEX(games!$C:$C,ROW())=""),"",INDEX(games!$C:$C,ROW()))</f>
      </c>
      <c r="D807">
        <f>IF($A807="","",COUNTIF($W$2:$W$2500,$A807)+COUNTIF($X$2:$X$2500,$A807))</f>
      </c>
      <c r="E807">
        <f>IF($A807="","",IFERROR(MATCH($C807,$R$2:$R$5,0),0))</f>
      </c>
      <c r="F807">
        <f>IF($A807="","",MOD(ROW(),34))</f>
      </c>
      <c r="G807">
        <f>IF($A807="",NA(),IF($C807="Action",$B807,NA()))</f>
      </c>
      <c r="H807">
        <f>IF($A807="",NA(),IF($C807="Action",1+$F807*0.023,NA()))</f>
      </c>
      <c r="I807">
        <f>IF($A807="",NA(),IF($C807="Strategy",$B807,NA()))</f>
      </c>
      <c r="J807">
        <f>IF($A807="",NA(),IF($C807="Strategy",2+$F807*0.023,NA()))</f>
      </c>
      <c r="K807">
        <f>IF($A807="",NA(),IF($C807="Deckbuilder",$B807,NA()))</f>
      </c>
      <c r="L807">
        <f>IF($A807="",NA(),IF($C807="Deckbuilder",3+$F807*0.023,NA()))</f>
      </c>
      <c r="M807">
        <f>IF($A807="",NA(),IF($C807="Traditional",$B807,NA()))</f>
      </c>
      <c r="N807">
        <f>IF($A807="",NA(),IF($C807="Traditional",4+$F807*0.023,NA()))</f>
      </c>
      <c r="O807">
        <f>IF($A807="","",$D807+ROW()/1000000)</f>
      </c>
      <c r="P807" t="str">
        <f>IF(OR($A807="",INDEX(games!$H:$H,ROW())=""),"",INDEX(games!$H:$H,ROW()))</f>
      </c>
      <c r="Q807">
        <f>IF(OR($A807="",$P807&lt;&gt;"Yes"),"",$D807+ROW()/1000000)</f>
      </c>
      <c r="T807">
        <f>IF($Y807="","",INDEX($B$2:$B$1500,$Y807))</f>
      </c>
      <c r="U807">
        <f>IF($Z807="","",INDEX($B$2:$B$1500,$Z807))</f>
      </c>
      <c r="V807">
        <f>IF(OR($T807="",$U807=""),"",$U807-$T807)</f>
      </c>
      <c r="W807" t="str">
        <f>IF(TRIM(INDEX(connections!$A:$A,ROW()))="","",TRIM(INDEX(connections!$A:$A,ROW())))</f>
      </c>
      <c r="X807" t="str">
        <f>IF($W807="","",TRIM(INDEX(connections!$B:$B,ROW())))</f>
      </c>
      <c r="Y807">
        <f>IF($W807="","",IFERROR(MATCH($W807,$A$2:$A$1500,0),""))</f>
      </c>
      <c r="Z807">
        <f>IF($X807="","",IFERROR(MATCH($X807,$A$2:$A$1500,0),""))</f>
      </c>
      <c r="AA807" t="str">
        <f>IF($Y807="","",INDEX($P$2:$P$1500,$Y807))</f>
      </c>
      <c r="AB807" t="str">
        <f>IF($Z807="","",INDEX($P$2:$P$1500,$Z807))</f>
      </c>
      <c r="AC807">
        <f>IF(AND($AA807="Yes",$AB807="Yes"),1,"")</f>
      </c>
      <c r="AD807">
        <f>IF(OR($Y807="",$Z807=""),"",IF(INDEX($C$2:$C$1500,$Y807)=INDEX($C$2:$C$1500,$Z807),0,1))</f>
      </c>
      <c r="AE807">
        <f>IF($AC807&lt;&gt;1,"",IF(AND(INDEX($AG$2:$AG$1500,$Y807)=1,INDEX($AG$2:$AG$1500,$Z807)=1),1,""))</f>
      </c>
      <c r="AG807">
        <f>IF($A807="","",COUNTIFS($W$2:$W$2500,$A807,$AB$2:$AB$2500,"Yes")+COUNTIFS($X$2:$X$2500,$A807,$AA$2:$AA$2500,"Yes"))</f>
      </c>
      <c r="AH807" t="str">
        <f>IF(OR($P807&lt;&gt;"Yes",N($AG807)=0),"",IF(AND($AG807=1,COUNTIFS($W$2:$W$2500,$A807,$AE$2:$AE$2500,1)+COUNTIFS($X$2:$X$2500,$A807,$AE$2:$AE$2500,1)&gt;0),"","Yes"))</f>
      </c>
      <c r="AI807">
        <f>IF($AH807="Yes",$AG807,"")</f>
      </c>
      <c r="AJ807">
        <f>IF($AI807="","",$AI807+ROW()/1000000)</f>
      </c>
      <c r="AK807">
        <f>IF(OR($A807="",$P807="Yes",N($AG807)=0),"",$AG807+ROW()/1000000)</f>
      </c>
      <c r="AL807" t="str">
        <f>IF($A807="","",INDEX(games!$J:$J,ROW())&amp;"")</f>
      </c>
    </row>
    <row r="808">
      <c r="A808" t="str">
        <f>IF(TRIM(INDEX(games!$A:$A,ROW()))="","",TRIM(INDEX(games!$A:$A,ROW())))</f>
      </c>
      <c r="B808">
        <f>IF(OR($A808="",INDEX(games!$B:$B,ROW())=""),"",INDEX(games!$B:$B,ROW()))</f>
      </c>
      <c r="C808" t="str">
        <f>IF(OR($A808="",INDEX(games!$C:$C,ROW())=""),"",INDEX(games!$C:$C,ROW()))</f>
      </c>
      <c r="D808">
        <f>IF($A808="","",COUNTIF($W$2:$W$2500,$A808)+COUNTIF($X$2:$X$2500,$A808))</f>
      </c>
      <c r="E808">
        <f>IF($A808="","",IFERROR(MATCH($C808,$R$2:$R$5,0),0))</f>
      </c>
      <c r="F808">
        <f>IF($A808="","",MOD(ROW(),34))</f>
      </c>
      <c r="G808">
        <f>IF($A808="",NA(),IF($C808="Action",$B808,NA()))</f>
      </c>
      <c r="H808">
        <f>IF($A808="",NA(),IF($C808="Action",1+$F808*0.023,NA()))</f>
      </c>
      <c r="I808">
        <f>IF($A808="",NA(),IF($C808="Strategy",$B808,NA()))</f>
      </c>
      <c r="J808">
        <f>IF($A808="",NA(),IF($C808="Strategy",2+$F808*0.023,NA()))</f>
      </c>
      <c r="K808">
        <f>IF($A808="",NA(),IF($C808="Deckbuilder",$B808,NA()))</f>
      </c>
      <c r="L808">
        <f>IF($A808="",NA(),IF($C808="Deckbuilder",3+$F808*0.023,NA()))</f>
      </c>
      <c r="M808">
        <f>IF($A808="",NA(),IF($C808="Traditional",$B808,NA()))</f>
      </c>
      <c r="N808">
        <f>IF($A808="",NA(),IF($C808="Traditional",4+$F808*0.023,NA()))</f>
      </c>
      <c r="O808">
        <f>IF($A808="","",$D808+ROW()/1000000)</f>
      </c>
      <c r="P808" t="str">
        <f>IF(OR($A808="",INDEX(games!$H:$H,ROW())=""),"",INDEX(games!$H:$H,ROW()))</f>
      </c>
      <c r="Q808">
        <f>IF(OR($A808="",$P808&lt;&gt;"Yes"),"",$D808+ROW()/1000000)</f>
      </c>
      <c r="T808">
        <f>IF($Y808="","",INDEX($B$2:$B$1500,$Y808))</f>
      </c>
      <c r="U808">
        <f>IF($Z808="","",INDEX($B$2:$B$1500,$Z808))</f>
      </c>
      <c r="V808">
        <f>IF(OR($T808="",$U808=""),"",$U808-$T808)</f>
      </c>
      <c r="W808" t="str">
        <f>IF(TRIM(INDEX(connections!$A:$A,ROW()))="","",TRIM(INDEX(connections!$A:$A,ROW())))</f>
      </c>
      <c r="X808" t="str">
        <f>IF($W808="","",TRIM(INDEX(connections!$B:$B,ROW())))</f>
      </c>
      <c r="Y808">
        <f>IF($W808="","",IFERROR(MATCH($W808,$A$2:$A$1500,0),""))</f>
      </c>
      <c r="Z808">
        <f>IF($X808="","",IFERROR(MATCH($X808,$A$2:$A$1500,0),""))</f>
      </c>
      <c r="AA808" t="str">
        <f>IF($Y808="","",INDEX($P$2:$P$1500,$Y808))</f>
      </c>
      <c r="AB808" t="str">
        <f>IF($Z808="","",INDEX($P$2:$P$1500,$Z808))</f>
      </c>
      <c r="AC808">
        <f>IF(AND($AA808="Yes",$AB808="Yes"),1,"")</f>
      </c>
      <c r="AD808">
        <f>IF(OR($Y808="",$Z808=""),"",IF(INDEX($C$2:$C$1500,$Y808)=INDEX($C$2:$C$1500,$Z808),0,1))</f>
      </c>
      <c r="AE808">
        <f>IF($AC808&lt;&gt;1,"",IF(AND(INDEX($AG$2:$AG$1500,$Y808)=1,INDEX($AG$2:$AG$1500,$Z808)=1),1,""))</f>
      </c>
      <c r="AG808">
        <f>IF($A808="","",COUNTIFS($W$2:$W$2500,$A808,$AB$2:$AB$2500,"Yes")+COUNTIFS($X$2:$X$2500,$A808,$AA$2:$AA$2500,"Yes"))</f>
      </c>
      <c r="AH808" t="str">
        <f>IF(OR($P808&lt;&gt;"Yes",N($AG808)=0),"",IF(AND($AG808=1,COUNTIFS($W$2:$W$2500,$A808,$AE$2:$AE$2500,1)+COUNTIFS($X$2:$X$2500,$A808,$AE$2:$AE$2500,1)&gt;0),"","Yes"))</f>
      </c>
      <c r="AI808">
        <f>IF($AH808="Yes",$AG808,"")</f>
      </c>
      <c r="AJ808">
        <f>IF($AI808="","",$AI808+ROW()/1000000)</f>
      </c>
      <c r="AK808">
        <f>IF(OR($A808="",$P808="Yes",N($AG808)=0),"",$AG808+ROW()/1000000)</f>
      </c>
      <c r="AL808" t="str">
        <f>IF($A808="","",INDEX(games!$J:$J,ROW())&amp;"")</f>
      </c>
    </row>
    <row r="809">
      <c r="A809" t="str">
        <f>IF(TRIM(INDEX(games!$A:$A,ROW()))="","",TRIM(INDEX(games!$A:$A,ROW())))</f>
      </c>
      <c r="B809">
        <f>IF(OR($A809="",INDEX(games!$B:$B,ROW())=""),"",INDEX(games!$B:$B,ROW()))</f>
      </c>
      <c r="C809" t="str">
        <f>IF(OR($A809="",INDEX(games!$C:$C,ROW())=""),"",INDEX(games!$C:$C,ROW()))</f>
      </c>
      <c r="D809">
        <f>IF($A809="","",COUNTIF($W$2:$W$2500,$A809)+COUNTIF($X$2:$X$2500,$A809))</f>
      </c>
      <c r="E809">
        <f>IF($A809="","",IFERROR(MATCH($C809,$R$2:$R$5,0),0))</f>
      </c>
      <c r="F809">
        <f>IF($A809="","",MOD(ROW(),34))</f>
      </c>
      <c r="G809">
        <f>IF($A809="",NA(),IF($C809="Action",$B809,NA()))</f>
      </c>
      <c r="H809">
        <f>IF($A809="",NA(),IF($C809="Action",1+$F809*0.023,NA()))</f>
      </c>
      <c r="I809">
        <f>IF($A809="",NA(),IF($C809="Strategy",$B809,NA()))</f>
      </c>
      <c r="J809">
        <f>IF($A809="",NA(),IF($C809="Strategy",2+$F809*0.023,NA()))</f>
      </c>
      <c r="K809">
        <f>IF($A809="",NA(),IF($C809="Deckbuilder",$B809,NA()))</f>
      </c>
      <c r="L809">
        <f>IF($A809="",NA(),IF($C809="Deckbuilder",3+$F809*0.023,NA()))</f>
      </c>
      <c r="M809">
        <f>IF($A809="",NA(),IF($C809="Traditional",$B809,NA()))</f>
      </c>
      <c r="N809">
        <f>IF($A809="",NA(),IF($C809="Traditional",4+$F809*0.023,NA()))</f>
      </c>
      <c r="O809">
        <f>IF($A809="","",$D809+ROW()/1000000)</f>
      </c>
      <c r="P809" t="str">
        <f>IF(OR($A809="",INDEX(games!$H:$H,ROW())=""),"",INDEX(games!$H:$H,ROW()))</f>
      </c>
      <c r="Q809">
        <f>IF(OR($A809="",$P809&lt;&gt;"Yes"),"",$D809+ROW()/1000000)</f>
      </c>
      <c r="T809">
        <f>IF($Y809="","",INDEX($B$2:$B$1500,$Y809))</f>
      </c>
      <c r="U809">
        <f>IF($Z809="","",INDEX($B$2:$B$1500,$Z809))</f>
      </c>
      <c r="V809">
        <f>IF(OR($T809="",$U809=""),"",$U809-$T809)</f>
      </c>
      <c r="W809" t="str">
        <f>IF(TRIM(INDEX(connections!$A:$A,ROW()))="","",TRIM(INDEX(connections!$A:$A,ROW())))</f>
      </c>
      <c r="X809" t="str">
        <f>IF($W809="","",TRIM(INDEX(connections!$B:$B,ROW())))</f>
      </c>
      <c r="Y809">
        <f>IF($W809="","",IFERROR(MATCH($W809,$A$2:$A$1500,0),""))</f>
      </c>
      <c r="Z809">
        <f>IF($X809="","",IFERROR(MATCH($X809,$A$2:$A$1500,0),""))</f>
      </c>
      <c r="AA809" t="str">
        <f>IF($Y809="","",INDEX($P$2:$P$1500,$Y809))</f>
      </c>
      <c r="AB809" t="str">
        <f>IF($Z809="","",INDEX($P$2:$P$1500,$Z809))</f>
      </c>
      <c r="AC809">
        <f>IF(AND($AA809="Yes",$AB809="Yes"),1,"")</f>
      </c>
      <c r="AD809">
        <f>IF(OR($Y809="",$Z809=""),"",IF(INDEX($C$2:$C$1500,$Y809)=INDEX($C$2:$C$1500,$Z809),0,1))</f>
      </c>
      <c r="AE809">
        <f>IF($AC809&lt;&gt;1,"",IF(AND(INDEX($AG$2:$AG$1500,$Y809)=1,INDEX($AG$2:$AG$1500,$Z809)=1),1,""))</f>
      </c>
      <c r="AG809">
        <f>IF($A809="","",COUNTIFS($W$2:$W$2500,$A809,$AB$2:$AB$2500,"Yes")+COUNTIFS($X$2:$X$2500,$A809,$AA$2:$AA$2500,"Yes"))</f>
      </c>
      <c r="AH809" t="str">
        <f>IF(OR($P809&lt;&gt;"Yes",N($AG809)=0),"",IF(AND($AG809=1,COUNTIFS($W$2:$W$2500,$A809,$AE$2:$AE$2500,1)+COUNTIFS($X$2:$X$2500,$A809,$AE$2:$AE$2500,1)&gt;0),"","Yes"))</f>
      </c>
      <c r="AI809">
        <f>IF($AH809="Yes",$AG809,"")</f>
      </c>
      <c r="AJ809">
        <f>IF($AI809="","",$AI809+ROW()/1000000)</f>
      </c>
      <c r="AK809">
        <f>IF(OR($A809="",$P809="Yes",N($AG809)=0),"",$AG809+ROW()/1000000)</f>
      </c>
      <c r="AL809" t="str">
        <f>IF($A809="","",INDEX(games!$J:$J,ROW())&amp;"")</f>
      </c>
    </row>
    <row r="810">
      <c r="A810" t="str">
        <f>IF(TRIM(INDEX(games!$A:$A,ROW()))="","",TRIM(INDEX(games!$A:$A,ROW())))</f>
      </c>
      <c r="B810">
        <f>IF(OR($A810="",INDEX(games!$B:$B,ROW())=""),"",INDEX(games!$B:$B,ROW()))</f>
      </c>
      <c r="C810" t="str">
        <f>IF(OR($A810="",INDEX(games!$C:$C,ROW())=""),"",INDEX(games!$C:$C,ROW()))</f>
      </c>
      <c r="D810">
        <f>IF($A810="","",COUNTIF($W$2:$W$2500,$A810)+COUNTIF($X$2:$X$2500,$A810))</f>
      </c>
      <c r="E810">
        <f>IF($A810="","",IFERROR(MATCH($C810,$R$2:$R$5,0),0))</f>
      </c>
      <c r="F810">
        <f>IF($A810="","",MOD(ROW(),34))</f>
      </c>
      <c r="G810">
        <f>IF($A810="",NA(),IF($C810="Action",$B810,NA()))</f>
      </c>
      <c r="H810">
        <f>IF($A810="",NA(),IF($C810="Action",1+$F810*0.023,NA()))</f>
      </c>
      <c r="I810">
        <f>IF($A810="",NA(),IF($C810="Strategy",$B810,NA()))</f>
      </c>
      <c r="J810">
        <f>IF($A810="",NA(),IF($C810="Strategy",2+$F810*0.023,NA()))</f>
      </c>
      <c r="K810">
        <f>IF($A810="",NA(),IF($C810="Deckbuilder",$B810,NA()))</f>
      </c>
      <c r="L810">
        <f>IF($A810="",NA(),IF($C810="Deckbuilder",3+$F810*0.023,NA()))</f>
      </c>
      <c r="M810">
        <f>IF($A810="",NA(),IF($C810="Traditional",$B810,NA()))</f>
      </c>
      <c r="N810">
        <f>IF($A810="",NA(),IF($C810="Traditional",4+$F810*0.023,NA()))</f>
      </c>
      <c r="O810">
        <f>IF($A810="","",$D810+ROW()/1000000)</f>
      </c>
      <c r="P810" t="str">
        <f>IF(OR($A810="",INDEX(games!$H:$H,ROW())=""),"",INDEX(games!$H:$H,ROW()))</f>
      </c>
      <c r="Q810">
        <f>IF(OR($A810="",$P810&lt;&gt;"Yes"),"",$D810+ROW()/1000000)</f>
      </c>
      <c r="T810">
        <f>IF($Y810="","",INDEX($B$2:$B$1500,$Y810))</f>
      </c>
      <c r="U810">
        <f>IF($Z810="","",INDEX($B$2:$B$1500,$Z810))</f>
      </c>
      <c r="V810">
        <f>IF(OR($T810="",$U810=""),"",$U810-$T810)</f>
      </c>
      <c r="W810" t="str">
        <f>IF(TRIM(INDEX(connections!$A:$A,ROW()))="","",TRIM(INDEX(connections!$A:$A,ROW())))</f>
      </c>
      <c r="X810" t="str">
        <f>IF($W810="","",TRIM(INDEX(connections!$B:$B,ROW())))</f>
      </c>
      <c r="Y810">
        <f>IF($W810="","",IFERROR(MATCH($W810,$A$2:$A$1500,0),""))</f>
      </c>
      <c r="Z810">
        <f>IF($X810="","",IFERROR(MATCH($X810,$A$2:$A$1500,0),""))</f>
      </c>
      <c r="AA810" t="str">
        <f>IF($Y810="","",INDEX($P$2:$P$1500,$Y810))</f>
      </c>
      <c r="AB810" t="str">
        <f>IF($Z810="","",INDEX($P$2:$P$1500,$Z810))</f>
      </c>
      <c r="AC810">
        <f>IF(AND($AA810="Yes",$AB810="Yes"),1,"")</f>
      </c>
      <c r="AD810">
        <f>IF(OR($Y810="",$Z810=""),"",IF(INDEX($C$2:$C$1500,$Y810)=INDEX($C$2:$C$1500,$Z810),0,1))</f>
      </c>
      <c r="AE810">
        <f>IF($AC810&lt;&gt;1,"",IF(AND(INDEX($AG$2:$AG$1500,$Y810)=1,INDEX($AG$2:$AG$1500,$Z810)=1),1,""))</f>
      </c>
      <c r="AG810">
        <f>IF($A810="","",COUNTIFS($W$2:$W$2500,$A810,$AB$2:$AB$2500,"Yes")+COUNTIFS($X$2:$X$2500,$A810,$AA$2:$AA$2500,"Yes"))</f>
      </c>
      <c r="AH810" t="str">
        <f>IF(OR($P810&lt;&gt;"Yes",N($AG810)=0),"",IF(AND($AG810=1,COUNTIFS($W$2:$W$2500,$A810,$AE$2:$AE$2500,1)+COUNTIFS($X$2:$X$2500,$A810,$AE$2:$AE$2500,1)&gt;0),"","Yes"))</f>
      </c>
      <c r="AI810">
        <f>IF($AH810="Yes",$AG810,"")</f>
      </c>
      <c r="AJ810">
        <f>IF($AI810="","",$AI810+ROW()/1000000)</f>
      </c>
      <c r="AK810">
        <f>IF(OR($A810="",$P810="Yes",N($AG810)=0),"",$AG810+ROW()/1000000)</f>
      </c>
      <c r="AL810" t="str">
        <f>IF($A810="","",INDEX(games!$J:$J,ROW())&amp;"")</f>
      </c>
    </row>
    <row r="811">
      <c r="A811" t="str">
        <f>IF(TRIM(INDEX(games!$A:$A,ROW()))="","",TRIM(INDEX(games!$A:$A,ROW())))</f>
      </c>
      <c r="B811">
        <f>IF(OR($A811="",INDEX(games!$B:$B,ROW())=""),"",INDEX(games!$B:$B,ROW()))</f>
      </c>
      <c r="C811" t="str">
        <f>IF(OR($A811="",INDEX(games!$C:$C,ROW())=""),"",INDEX(games!$C:$C,ROW()))</f>
      </c>
      <c r="D811">
        <f>IF($A811="","",COUNTIF($W$2:$W$2500,$A811)+COUNTIF($X$2:$X$2500,$A811))</f>
      </c>
      <c r="E811">
        <f>IF($A811="","",IFERROR(MATCH($C811,$R$2:$R$5,0),0))</f>
      </c>
      <c r="F811">
        <f>IF($A811="","",MOD(ROW(),34))</f>
      </c>
      <c r="G811">
        <f>IF($A811="",NA(),IF($C811="Action",$B811,NA()))</f>
      </c>
      <c r="H811">
        <f>IF($A811="",NA(),IF($C811="Action",1+$F811*0.023,NA()))</f>
      </c>
      <c r="I811">
        <f>IF($A811="",NA(),IF($C811="Strategy",$B811,NA()))</f>
      </c>
      <c r="J811">
        <f>IF($A811="",NA(),IF($C811="Strategy",2+$F811*0.023,NA()))</f>
      </c>
      <c r="K811">
        <f>IF($A811="",NA(),IF($C811="Deckbuilder",$B811,NA()))</f>
      </c>
      <c r="L811">
        <f>IF($A811="",NA(),IF($C811="Deckbuilder",3+$F811*0.023,NA()))</f>
      </c>
      <c r="M811">
        <f>IF($A811="",NA(),IF($C811="Traditional",$B811,NA()))</f>
      </c>
      <c r="N811">
        <f>IF($A811="",NA(),IF($C811="Traditional",4+$F811*0.023,NA()))</f>
      </c>
      <c r="O811">
        <f>IF($A811="","",$D811+ROW()/1000000)</f>
      </c>
      <c r="P811" t="str">
        <f>IF(OR($A811="",INDEX(games!$H:$H,ROW())=""),"",INDEX(games!$H:$H,ROW()))</f>
      </c>
      <c r="Q811">
        <f>IF(OR($A811="",$P811&lt;&gt;"Yes"),"",$D811+ROW()/1000000)</f>
      </c>
      <c r="T811">
        <f>IF($Y811="","",INDEX($B$2:$B$1500,$Y811))</f>
      </c>
      <c r="U811">
        <f>IF($Z811="","",INDEX($B$2:$B$1500,$Z811))</f>
      </c>
      <c r="V811">
        <f>IF(OR($T811="",$U811=""),"",$U811-$T811)</f>
      </c>
      <c r="W811" t="str">
        <f>IF(TRIM(INDEX(connections!$A:$A,ROW()))="","",TRIM(INDEX(connections!$A:$A,ROW())))</f>
      </c>
      <c r="X811" t="str">
        <f>IF($W811="","",TRIM(INDEX(connections!$B:$B,ROW())))</f>
      </c>
      <c r="Y811">
        <f>IF($W811="","",IFERROR(MATCH($W811,$A$2:$A$1500,0),""))</f>
      </c>
      <c r="Z811">
        <f>IF($X811="","",IFERROR(MATCH($X811,$A$2:$A$1500,0),""))</f>
      </c>
      <c r="AA811" t="str">
        <f>IF($Y811="","",INDEX($P$2:$P$1500,$Y811))</f>
      </c>
      <c r="AB811" t="str">
        <f>IF($Z811="","",INDEX($P$2:$P$1500,$Z811))</f>
      </c>
      <c r="AC811">
        <f>IF(AND($AA811="Yes",$AB811="Yes"),1,"")</f>
      </c>
      <c r="AD811">
        <f>IF(OR($Y811="",$Z811=""),"",IF(INDEX($C$2:$C$1500,$Y811)=INDEX($C$2:$C$1500,$Z811),0,1))</f>
      </c>
      <c r="AE811">
        <f>IF($AC811&lt;&gt;1,"",IF(AND(INDEX($AG$2:$AG$1500,$Y811)=1,INDEX($AG$2:$AG$1500,$Z811)=1),1,""))</f>
      </c>
      <c r="AG811">
        <f>IF($A811="","",COUNTIFS($W$2:$W$2500,$A811,$AB$2:$AB$2500,"Yes")+COUNTIFS($X$2:$X$2500,$A811,$AA$2:$AA$2500,"Yes"))</f>
      </c>
      <c r="AH811" t="str">
        <f>IF(OR($P811&lt;&gt;"Yes",N($AG811)=0),"",IF(AND($AG811=1,COUNTIFS($W$2:$W$2500,$A811,$AE$2:$AE$2500,1)+COUNTIFS($X$2:$X$2500,$A811,$AE$2:$AE$2500,1)&gt;0),"","Yes"))</f>
      </c>
      <c r="AI811">
        <f>IF($AH811="Yes",$AG811,"")</f>
      </c>
      <c r="AJ811">
        <f>IF($AI811="","",$AI811+ROW()/1000000)</f>
      </c>
      <c r="AK811">
        <f>IF(OR($A811="",$P811="Yes",N($AG811)=0),"",$AG811+ROW()/1000000)</f>
      </c>
      <c r="AL811" t="str">
        <f>IF($A811="","",INDEX(games!$J:$J,ROW())&amp;"")</f>
      </c>
    </row>
    <row r="812">
      <c r="A812" t="str">
        <f>IF(TRIM(INDEX(games!$A:$A,ROW()))="","",TRIM(INDEX(games!$A:$A,ROW())))</f>
      </c>
      <c r="B812">
        <f>IF(OR($A812="",INDEX(games!$B:$B,ROW())=""),"",INDEX(games!$B:$B,ROW()))</f>
      </c>
      <c r="C812" t="str">
        <f>IF(OR($A812="",INDEX(games!$C:$C,ROW())=""),"",INDEX(games!$C:$C,ROW()))</f>
      </c>
      <c r="D812">
        <f>IF($A812="","",COUNTIF($W$2:$W$2500,$A812)+COUNTIF($X$2:$X$2500,$A812))</f>
      </c>
      <c r="E812">
        <f>IF($A812="","",IFERROR(MATCH($C812,$R$2:$R$5,0),0))</f>
      </c>
      <c r="F812">
        <f>IF($A812="","",MOD(ROW(),34))</f>
      </c>
      <c r="G812">
        <f>IF($A812="",NA(),IF($C812="Action",$B812,NA()))</f>
      </c>
      <c r="H812">
        <f>IF($A812="",NA(),IF($C812="Action",1+$F812*0.023,NA()))</f>
      </c>
      <c r="I812">
        <f>IF($A812="",NA(),IF($C812="Strategy",$B812,NA()))</f>
      </c>
      <c r="J812">
        <f>IF($A812="",NA(),IF($C812="Strategy",2+$F812*0.023,NA()))</f>
      </c>
      <c r="K812">
        <f>IF($A812="",NA(),IF($C812="Deckbuilder",$B812,NA()))</f>
      </c>
      <c r="L812">
        <f>IF($A812="",NA(),IF($C812="Deckbuilder",3+$F812*0.023,NA()))</f>
      </c>
      <c r="M812">
        <f>IF($A812="",NA(),IF($C812="Traditional",$B812,NA()))</f>
      </c>
      <c r="N812">
        <f>IF($A812="",NA(),IF($C812="Traditional",4+$F812*0.023,NA()))</f>
      </c>
      <c r="O812">
        <f>IF($A812="","",$D812+ROW()/1000000)</f>
      </c>
      <c r="P812" t="str">
        <f>IF(OR($A812="",INDEX(games!$H:$H,ROW())=""),"",INDEX(games!$H:$H,ROW()))</f>
      </c>
      <c r="Q812">
        <f>IF(OR($A812="",$P812&lt;&gt;"Yes"),"",$D812+ROW()/1000000)</f>
      </c>
      <c r="T812">
        <f>IF($Y812="","",INDEX($B$2:$B$1500,$Y812))</f>
      </c>
      <c r="U812">
        <f>IF($Z812="","",INDEX($B$2:$B$1500,$Z812))</f>
      </c>
      <c r="V812">
        <f>IF(OR($T812="",$U812=""),"",$U812-$T812)</f>
      </c>
      <c r="W812" t="str">
        <f>IF(TRIM(INDEX(connections!$A:$A,ROW()))="","",TRIM(INDEX(connections!$A:$A,ROW())))</f>
      </c>
      <c r="X812" t="str">
        <f>IF($W812="","",TRIM(INDEX(connections!$B:$B,ROW())))</f>
      </c>
      <c r="Y812">
        <f>IF($W812="","",IFERROR(MATCH($W812,$A$2:$A$1500,0),""))</f>
      </c>
      <c r="Z812">
        <f>IF($X812="","",IFERROR(MATCH($X812,$A$2:$A$1500,0),""))</f>
      </c>
      <c r="AA812" t="str">
        <f>IF($Y812="","",INDEX($P$2:$P$1500,$Y812))</f>
      </c>
      <c r="AB812" t="str">
        <f>IF($Z812="","",INDEX($P$2:$P$1500,$Z812))</f>
      </c>
      <c r="AC812">
        <f>IF(AND($AA812="Yes",$AB812="Yes"),1,"")</f>
      </c>
      <c r="AD812">
        <f>IF(OR($Y812="",$Z812=""),"",IF(INDEX($C$2:$C$1500,$Y812)=INDEX($C$2:$C$1500,$Z812),0,1))</f>
      </c>
      <c r="AE812">
        <f>IF($AC812&lt;&gt;1,"",IF(AND(INDEX($AG$2:$AG$1500,$Y812)=1,INDEX($AG$2:$AG$1500,$Z812)=1),1,""))</f>
      </c>
      <c r="AG812">
        <f>IF($A812="","",COUNTIFS($W$2:$W$2500,$A812,$AB$2:$AB$2500,"Yes")+COUNTIFS($X$2:$X$2500,$A812,$AA$2:$AA$2500,"Yes"))</f>
      </c>
      <c r="AH812" t="str">
        <f>IF(OR($P812&lt;&gt;"Yes",N($AG812)=0),"",IF(AND($AG812=1,COUNTIFS($W$2:$W$2500,$A812,$AE$2:$AE$2500,1)+COUNTIFS($X$2:$X$2500,$A812,$AE$2:$AE$2500,1)&gt;0),"","Yes"))</f>
      </c>
      <c r="AI812">
        <f>IF($AH812="Yes",$AG812,"")</f>
      </c>
      <c r="AJ812">
        <f>IF($AI812="","",$AI812+ROW()/1000000)</f>
      </c>
      <c r="AK812">
        <f>IF(OR($A812="",$P812="Yes",N($AG812)=0),"",$AG812+ROW()/1000000)</f>
      </c>
      <c r="AL812" t="str">
        <f>IF($A812="","",INDEX(games!$J:$J,ROW())&amp;"")</f>
      </c>
    </row>
    <row r="813">
      <c r="A813" t="str">
        <f>IF(TRIM(INDEX(games!$A:$A,ROW()))="","",TRIM(INDEX(games!$A:$A,ROW())))</f>
      </c>
      <c r="B813">
        <f>IF(OR($A813="",INDEX(games!$B:$B,ROW())=""),"",INDEX(games!$B:$B,ROW()))</f>
      </c>
      <c r="C813" t="str">
        <f>IF(OR($A813="",INDEX(games!$C:$C,ROW())=""),"",INDEX(games!$C:$C,ROW()))</f>
      </c>
      <c r="D813">
        <f>IF($A813="","",COUNTIF($W$2:$W$2500,$A813)+COUNTIF($X$2:$X$2500,$A813))</f>
      </c>
      <c r="E813">
        <f>IF($A813="","",IFERROR(MATCH($C813,$R$2:$R$5,0),0))</f>
      </c>
      <c r="F813">
        <f>IF($A813="","",MOD(ROW(),34))</f>
      </c>
      <c r="G813">
        <f>IF($A813="",NA(),IF($C813="Action",$B813,NA()))</f>
      </c>
      <c r="H813">
        <f>IF($A813="",NA(),IF($C813="Action",1+$F813*0.023,NA()))</f>
      </c>
      <c r="I813">
        <f>IF($A813="",NA(),IF($C813="Strategy",$B813,NA()))</f>
      </c>
      <c r="J813">
        <f>IF($A813="",NA(),IF($C813="Strategy",2+$F813*0.023,NA()))</f>
      </c>
      <c r="K813">
        <f>IF($A813="",NA(),IF($C813="Deckbuilder",$B813,NA()))</f>
      </c>
      <c r="L813">
        <f>IF($A813="",NA(),IF($C813="Deckbuilder",3+$F813*0.023,NA()))</f>
      </c>
      <c r="M813">
        <f>IF($A813="",NA(),IF($C813="Traditional",$B813,NA()))</f>
      </c>
      <c r="N813">
        <f>IF($A813="",NA(),IF($C813="Traditional",4+$F813*0.023,NA()))</f>
      </c>
      <c r="O813">
        <f>IF($A813="","",$D813+ROW()/1000000)</f>
      </c>
      <c r="P813" t="str">
        <f>IF(OR($A813="",INDEX(games!$H:$H,ROW())=""),"",INDEX(games!$H:$H,ROW()))</f>
      </c>
      <c r="Q813">
        <f>IF(OR($A813="",$P813&lt;&gt;"Yes"),"",$D813+ROW()/1000000)</f>
      </c>
      <c r="T813">
        <f>IF($Y813="","",INDEX($B$2:$B$1500,$Y813))</f>
      </c>
      <c r="U813">
        <f>IF($Z813="","",INDEX($B$2:$B$1500,$Z813))</f>
      </c>
      <c r="V813">
        <f>IF(OR($T813="",$U813=""),"",$U813-$T813)</f>
      </c>
      <c r="W813" t="str">
        <f>IF(TRIM(INDEX(connections!$A:$A,ROW()))="","",TRIM(INDEX(connections!$A:$A,ROW())))</f>
      </c>
      <c r="X813" t="str">
        <f>IF($W813="","",TRIM(INDEX(connections!$B:$B,ROW())))</f>
      </c>
      <c r="Y813">
        <f>IF($W813="","",IFERROR(MATCH($W813,$A$2:$A$1500,0),""))</f>
      </c>
      <c r="Z813">
        <f>IF($X813="","",IFERROR(MATCH($X813,$A$2:$A$1500,0),""))</f>
      </c>
      <c r="AA813" t="str">
        <f>IF($Y813="","",INDEX($P$2:$P$1500,$Y813))</f>
      </c>
      <c r="AB813" t="str">
        <f>IF($Z813="","",INDEX($P$2:$P$1500,$Z813))</f>
      </c>
      <c r="AC813">
        <f>IF(AND($AA813="Yes",$AB813="Yes"),1,"")</f>
      </c>
      <c r="AD813">
        <f>IF(OR($Y813="",$Z813=""),"",IF(INDEX($C$2:$C$1500,$Y813)=INDEX($C$2:$C$1500,$Z813),0,1))</f>
      </c>
      <c r="AE813">
        <f>IF($AC813&lt;&gt;1,"",IF(AND(INDEX($AG$2:$AG$1500,$Y813)=1,INDEX($AG$2:$AG$1500,$Z813)=1),1,""))</f>
      </c>
      <c r="AG813">
        <f>IF($A813="","",COUNTIFS($W$2:$W$2500,$A813,$AB$2:$AB$2500,"Yes")+COUNTIFS($X$2:$X$2500,$A813,$AA$2:$AA$2500,"Yes"))</f>
      </c>
      <c r="AH813" t="str">
        <f>IF(OR($P813&lt;&gt;"Yes",N($AG813)=0),"",IF(AND($AG813=1,COUNTIFS($W$2:$W$2500,$A813,$AE$2:$AE$2500,1)+COUNTIFS($X$2:$X$2500,$A813,$AE$2:$AE$2500,1)&gt;0),"","Yes"))</f>
      </c>
      <c r="AI813">
        <f>IF($AH813="Yes",$AG813,"")</f>
      </c>
      <c r="AJ813">
        <f>IF($AI813="","",$AI813+ROW()/1000000)</f>
      </c>
      <c r="AK813">
        <f>IF(OR($A813="",$P813="Yes",N($AG813)=0),"",$AG813+ROW()/1000000)</f>
      </c>
      <c r="AL813" t="str">
        <f>IF($A813="","",INDEX(games!$J:$J,ROW())&amp;"")</f>
      </c>
    </row>
    <row r="814">
      <c r="A814" t="str">
        <f>IF(TRIM(INDEX(games!$A:$A,ROW()))="","",TRIM(INDEX(games!$A:$A,ROW())))</f>
      </c>
      <c r="B814">
        <f>IF(OR($A814="",INDEX(games!$B:$B,ROW())=""),"",INDEX(games!$B:$B,ROW()))</f>
      </c>
      <c r="C814" t="str">
        <f>IF(OR($A814="",INDEX(games!$C:$C,ROW())=""),"",INDEX(games!$C:$C,ROW()))</f>
      </c>
      <c r="D814">
        <f>IF($A814="","",COUNTIF($W$2:$W$2500,$A814)+COUNTIF($X$2:$X$2500,$A814))</f>
      </c>
      <c r="E814">
        <f>IF($A814="","",IFERROR(MATCH($C814,$R$2:$R$5,0),0))</f>
      </c>
      <c r="F814">
        <f>IF($A814="","",MOD(ROW(),34))</f>
      </c>
      <c r="G814">
        <f>IF($A814="",NA(),IF($C814="Action",$B814,NA()))</f>
      </c>
      <c r="H814">
        <f>IF($A814="",NA(),IF($C814="Action",1+$F814*0.023,NA()))</f>
      </c>
      <c r="I814">
        <f>IF($A814="",NA(),IF($C814="Strategy",$B814,NA()))</f>
      </c>
      <c r="J814">
        <f>IF($A814="",NA(),IF($C814="Strategy",2+$F814*0.023,NA()))</f>
      </c>
      <c r="K814">
        <f>IF($A814="",NA(),IF($C814="Deckbuilder",$B814,NA()))</f>
      </c>
      <c r="L814">
        <f>IF($A814="",NA(),IF($C814="Deckbuilder",3+$F814*0.023,NA()))</f>
      </c>
      <c r="M814">
        <f>IF($A814="",NA(),IF($C814="Traditional",$B814,NA()))</f>
      </c>
      <c r="N814">
        <f>IF($A814="",NA(),IF($C814="Traditional",4+$F814*0.023,NA()))</f>
      </c>
      <c r="O814">
        <f>IF($A814="","",$D814+ROW()/1000000)</f>
      </c>
      <c r="P814" t="str">
        <f>IF(OR($A814="",INDEX(games!$H:$H,ROW())=""),"",INDEX(games!$H:$H,ROW()))</f>
      </c>
      <c r="Q814">
        <f>IF(OR($A814="",$P814&lt;&gt;"Yes"),"",$D814+ROW()/1000000)</f>
      </c>
      <c r="T814">
        <f>IF($Y814="","",INDEX($B$2:$B$1500,$Y814))</f>
      </c>
      <c r="U814">
        <f>IF($Z814="","",INDEX($B$2:$B$1500,$Z814))</f>
      </c>
      <c r="V814">
        <f>IF(OR($T814="",$U814=""),"",$U814-$T814)</f>
      </c>
      <c r="W814" t="str">
        <f>IF(TRIM(INDEX(connections!$A:$A,ROW()))="","",TRIM(INDEX(connections!$A:$A,ROW())))</f>
      </c>
      <c r="X814" t="str">
        <f>IF($W814="","",TRIM(INDEX(connections!$B:$B,ROW())))</f>
      </c>
      <c r="Y814">
        <f>IF($W814="","",IFERROR(MATCH($W814,$A$2:$A$1500,0),""))</f>
      </c>
      <c r="Z814">
        <f>IF($X814="","",IFERROR(MATCH($X814,$A$2:$A$1500,0),""))</f>
      </c>
      <c r="AA814" t="str">
        <f>IF($Y814="","",INDEX($P$2:$P$1500,$Y814))</f>
      </c>
      <c r="AB814" t="str">
        <f>IF($Z814="","",INDEX($P$2:$P$1500,$Z814))</f>
      </c>
      <c r="AC814">
        <f>IF(AND($AA814="Yes",$AB814="Yes"),1,"")</f>
      </c>
      <c r="AD814">
        <f>IF(OR($Y814="",$Z814=""),"",IF(INDEX($C$2:$C$1500,$Y814)=INDEX($C$2:$C$1500,$Z814),0,1))</f>
      </c>
      <c r="AE814">
        <f>IF($AC814&lt;&gt;1,"",IF(AND(INDEX($AG$2:$AG$1500,$Y814)=1,INDEX($AG$2:$AG$1500,$Z814)=1),1,""))</f>
      </c>
      <c r="AG814">
        <f>IF($A814="","",COUNTIFS($W$2:$W$2500,$A814,$AB$2:$AB$2500,"Yes")+COUNTIFS($X$2:$X$2500,$A814,$AA$2:$AA$2500,"Yes"))</f>
      </c>
      <c r="AH814" t="str">
        <f>IF(OR($P814&lt;&gt;"Yes",N($AG814)=0),"",IF(AND($AG814=1,COUNTIFS($W$2:$W$2500,$A814,$AE$2:$AE$2500,1)+COUNTIFS($X$2:$X$2500,$A814,$AE$2:$AE$2500,1)&gt;0),"","Yes"))</f>
      </c>
      <c r="AI814">
        <f>IF($AH814="Yes",$AG814,"")</f>
      </c>
      <c r="AJ814">
        <f>IF($AI814="","",$AI814+ROW()/1000000)</f>
      </c>
      <c r="AK814">
        <f>IF(OR($A814="",$P814="Yes",N($AG814)=0),"",$AG814+ROW()/1000000)</f>
      </c>
      <c r="AL814" t="str">
        <f>IF($A814="","",INDEX(games!$J:$J,ROW())&amp;"")</f>
      </c>
    </row>
    <row r="815">
      <c r="A815" t="str">
        <f>IF(TRIM(INDEX(games!$A:$A,ROW()))="","",TRIM(INDEX(games!$A:$A,ROW())))</f>
      </c>
      <c r="B815">
        <f>IF(OR($A815="",INDEX(games!$B:$B,ROW())=""),"",INDEX(games!$B:$B,ROW()))</f>
      </c>
      <c r="C815" t="str">
        <f>IF(OR($A815="",INDEX(games!$C:$C,ROW())=""),"",INDEX(games!$C:$C,ROW()))</f>
      </c>
      <c r="D815">
        <f>IF($A815="","",COUNTIF($W$2:$W$2500,$A815)+COUNTIF($X$2:$X$2500,$A815))</f>
      </c>
      <c r="E815">
        <f>IF($A815="","",IFERROR(MATCH($C815,$R$2:$R$5,0),0))</f>
      </c>
      <c r="F815">
        <f>IF($A815="","",MOD(ROW(),34))</f>
      </c>
      <c r="G815">
        <f>IF($A815="",NA(),IF($C815="Action",$B815,NA()))</f>
      </c>
      <c r="H815">
        <f>IF($A815="",NA(),IF($C815="Action",1+$F815*0.023,NA()))</f>
      </c>
      <c r="I815">
        <f>IF($A815="",NA(),IF($C815="Strategy",$B815,NA()))</f>
      </c>
      <c r="J815">
        <f>IF($A815="",NA(),IF($C815="Strategy",2+$F815*0.023,NA()))</f>
      </c>
      <c r="K815">
        <f>IF($A815="",NA(),IF($C815="Deckbuilder",$B815,NA()))</f>
      </c>
      <c r="L815">
        <f>IF($A815="",NA(),IF($C815="Deckbuilder",3+$F815*0.023,NA()))</f>
      </c>
      <c r="M815">
        <f>IF($A815="",NA(),IF($C815="Traditional",$B815,NA()))</f>
      </c>
      <c r="N815">
        <f>IF($A815="",NA(),IF($C815="Traditional",4+$F815*0.023,NA()))</f>
      </c>
      <c r="O815">
        <f>IF($A815="","",$D815+ROW()/1000000)</f>
      </c>
      <c r="P815" t="str">
        <f>IF(OR($A815="",INDEX(games!$H:$H,ROW())=""),"",INDEX(games!$H:$H,ROW()))</f>
      </c>
      <c r="Q815">
        <f>IF(OR($A815="",$P815&lt;&gt;"Yes"),"",$D815+ROW()/1000000)</f>
      </c>
      <c r="T815">
        <f>IF($Y815="","",INDEX($B$2:$B$1500,$Y815))</f>
      </c>
      <c r="U815">
        <f>IF($Z815="","",INDEX($B$2:$B$1500,$Z815))</f>
      </c>
      <c r="V815">
        <f>IF(OR($T815="",$U815=""),"",$U815-$T815)</f>
      </c>
      <c r="W815" t="str">
        <f>IF(TRIM(INDEX(connections!$A:$A,ROW()))="","",TRIM(INDEX(connections!$A:$A,ROW())))</f>
      </c>
      <c r="X815" t="str">
        <f>IF($W815="","",TRIM(INDEX(connections!$B:$B,ROW())))</f>
      </c>
      <c r="Y815">
        <f>IF($W815="","",IFERROR(MATCH($W815,$A$2:$A$1500,0),""))</f>
      </c>
      <c r="Z815">
        <f>IF($X815="","",IFERROR(MATCH($X815,$A$2:$A$1500,0),""))</f>
      </c>
      <c r="AA815" t="str">
        <f>IF($Y815="","",INDEX($P$2:$P$1500,$Y815))</f>
      </c>
      <c r="AB815" t="str">
        <f>IF($Z815="","",INDEX($P$2:$P$1500,$Z815))</f>
      </c>
      <c r="AC815">
        <f>IF(AND($AA815="Yes",$AB815="Yes"),1,"")</f>
      </c>
      <c r="AD815">
        <f>IF(OR($Y815="",$Z815=""),"",IF(INDEX($C$2:$C$1500,$Y815)=INDEX($C$2:$C$1500,$Z815),0,1))</f>
      </c>
      <c r="AE815">
        <f>IF($AC815&lt;&gt;1,"",IF(AND(INDEX($AG$2:$AG$1500,$Y815)=1,INDEX($AG$2:$AG$1500,$Z815)=1),1,""))</f>
      </c>
      <c r="AG815">
        <f>IF($A815="","",COUNTIFS($W$2:$W$2500,$A815,$AB$2:$AB$2500,"Yes")+COUNTIFS($X$2:$X$2500,$A815,$AA$2:$AA$2500,"Yes"))</f>
      </c>
      <c r="AH815" t="str">
        <f>IF(OR($P815&lt;&gt;"Yes",N($AG815)=0),"",IF(AND($AG815=1,COUNTIFS($W$2:$W$2500,$A815,$AE$2:$AE$2500,1)+COUNTIFS($X$2:$X$2500,$A815,$AE$2:$AE$2500,1)&gt;0),"","Yes"))</f>
      </c>
      <c r="AI815">
        <f>IF($AH815="Yes",$AG815,"")</f>
      </c>
      <c r="AJ815">
        <f>IF($AI815="","",$AI815+ROW()/1000000)</f>
      </c>
      <c r="AK815">
        <f>IF(OR($A815="",$P815="Yes",N($AG815)=0),"",$AG815+ROW()/1000000)</f>
      </c>
      <c r="AL815" t="str">
        <f>IF($A815="","",INDEX(games!$J:$J,ROW())&amp;"")</f>
      </c>
    </row>
    <row r="816">
      <c r="A816" t="str">
        <f>IF(TRIM(INDEX(games!$A:$A,ROW()))="","",TRIM(INDEX(games!$A:$A,ROW())))</f>
      </c>
      <c r="B816">
        <f>IF(OR($A816="",INDEX(games!$B:$B,ROW())=""),"",INDEX(games!$B:$B,ROW()))</f>
      </c>
      <c r="C816" t="str">
        <f>IF(OR($A816="",INDEX(games!$C:$C,ROW())=""),"",INDEX(games!$C:$C,ROW()))</f>
      </c>
      <c r="D816">
        <f>IF($A816="","",COUNTIF($W$2:$W$2500,$A816)+COUNTIF($X$2:$X$2500,$A816))</f>
      </c>
      <c r="E816">
        <f>IF($A816="","",IFERROR(MATCH($C816,$R$2:$R$5,0),0))</f>
      </c>
      <c r="F816">
        <f>IF($A816="","",MOD(ROW(),34))</f>
      </c>
      <c r="G816">
        <f>IF($A816="",NA(),IF($C816="Action",$B816,NA()))</f>
      </c>
      <c r="H816">
        <f>IF($A816="",NA(),IF($C816="Action",1+$F816*0.023,NA()))</f>
      </c>
      <c r="I816">
        <f>IF($A816="",NA(),IF($C816="Strategy",$B816,NA()))</f>
      </c>
      <c r="J816">
        <f>IF($A816="",NA(),IF($C816="Strategy",2+$F816*0.023,NA()))</f>
      </c>
      <c r="K816">
        <f>IF($A816="",NA(),IF($C816="Deckbuilder",$B816,NA()))</f>
      </c>
      <c r="L816">
        <f>IF($A816="",NA(),IF($C816="Deckbuilder",3+$F816*0.023,NA()))</f>
      </c>
      <c r="M816">
        <f>IF($A816="",NA(),IF($C816="Traditional",$B816,NA()))</f>
      </c>
      <c r="N816">
        <f>IF($A816="",NA(),IF($C816="Traditional",4+$F816*0.023,NA()))</f>
      </c>
      <c r="O816">
        <f>IF($A816="","",$D816+ROW()/1000000)</f>
      </c>
      <c r="P816" t="str">
        <f>IF(OR($A816="",INDEX(games!$H:$H,ROW())=""),"",INDEX(games!$H:$H,ROW()))</f>
      </c>
      <c r="Q816">
        <f>IF(OR($A816="",$P816&lt;&gt;"Yes"),"",$D816+ROW()/1000000)</f>
      </c>
      <c r="T816">
        <f>IF($Y816="","",INDEX($B$2:$B$1500,$Y816))</f>
      </c>
      <c r="U816">
        <f>IF($Z816="","",INDEX($B$2:$B$1500,$Z816))</f>
      </c>
      <c r="V816">
        <f>IF(OR($T816="",$U816=""),"",$U816-$T816)</f>
      </c>
      <c r="W816" t="str">
        <f>IF(TRIM(INDEX(connections!$A:$A,ROW()))="","",TRIM(INDEX(connections!$A:$A,ROW())))</f>
      </c>
      <c r="X816" t="str">
        <f>IF($W816="","",TRIM(INDEX(connections!$B:$B,ROW())))</f>
      </c>
      <c r="Y816">
        <f>IF($W816="","",IFERROR(MATCH($W816,$A$2:$A$1500,0),""))</f>
      </c>
      <c r="Z816">
        <f>IF($X816="","",IFERROR(MATCH($X816,$A$2:$A$1500,0),""))</f>
      </c>
      <c r="AA816" t="str">
        <f>IF($Y816="","",INDEX($P$2:$P$1500,$Y816))</f>
      </c>
      <c r="AB816" t="str">
        <f>IF($Z816="","",INDEX($P$2:$P$1500,$Z816))</f>
      </c>
      <c r="AC816">
        <f>IF(AND($AA816="Yes",$AB816="Yes"),1,"")</f>
      </c>
      <c r="AD816">
        <f>IF(OR($Y816="",$Z816=""),"",IF(INDEX($C$2:$C$1500,$Y816)=INDEX($C$2:$C$1500,$Z816),0,1))</f>
      </c>
      <c r="AE816">
        <f>IF($AC816&lt;&gt;1,"",IF(AND(INDEX($AG$2:$AG$1500,$Y816)=1,INDEX($AG$2:$AG$1500,$Z816)=1),1,""))</f>
      </c>
      <c r="AG816">
        <f>IF($A816="","",COUNTIFS($W$2:$W$2500,$A816,$AB$2:$AB$2500,"Yes")+COUNTIFS($X$2:$X$2500,$A816,$AA$2:$AA$2500,"Yes"))</f>
      </c>
      <c r="AH816" t="str">
        <f>IF(OR($P816&lt;&gt;"Yes",N($AG816)=0),"",IF(AND($AG816=1,COUNTIFS($W$2:$W$2500,$A816,$AE$2:$AE$2500,1)+COUNTIFS($X$2:$X$2500,$A816,$AE$2:$AE$2500,1)&gt;0),"","Yes"))</f>
      </c>
      <c r="AI816">
        <f>IF($AH816="Yes",$AG816,"")</f>
      </c>
      <c r="AJ816">
        <f>IF($AI816="","",$AI816+ROW()/1000000)</f>
      </c>
      <c r="AK816">
        <f>IF(OR($A816="",$P816="Yes",N($AG816)=0),"",$AG816+ROW()/1000000)</f>
      </c>
      <c r="AL816" t="str">
        <f>IF($A816="","",INDEX(games!$J:$J,ROW())&amp;"")</f>
      </c>
    </row>
    <row r="817">
      <c r="A817" t="str">
        <f>IF(TRIM(INDEX(games!$A:$A,ROW()))="","",TRIM(INDEX(games!$A:$A,ROW())))</f>
      </c>
      <c r="B817">
        <f>IF(OR($A817="",INDEX(games!$B:$B,ROW())=""),"",INDEX(games!$B:$B,ROW()))</f>
      </c>
      <c r="C817" t="str">
        <f>IF(OR($A817="",INDEX(games!$C:$C,ROW())=""),"",INDEX(games!$C:$C,ROW()))</f>
      </c>
      <c r="D817">
        <f>IF($A817="","",COUNTIF($W$2:$W$2500,$A817)+COUNTIF($X$2:$X$2500,$A817))</f>
      </c>
      <c r="E817">
        <f>IF($A817="","",IFERROR(MATCH($C817,$R$2:$R$5,0),0))</f>
      </c>
      <c r="F817">
        <f>IF($A817="","",MOD(ROW(),34))</f>
      </c>
      <c r="G817">
        <f>IF($A817="",NA(),IF($C817="Action",$B817,NA()))</f>
      </c>
      <c r="H817">
        <f>IF($A817="",NA(),IF($C817="Action",1+$F817*0.023,NA()))</f>
      </c>
      <c r="I817">
        <f>IF($A817="",NA(),IF($C817="Strategy",$B817,NA()))</f>
      </c>
      <c r="J817">
        <f>IF($A817="",NA(),IF($C817="Strategy",2+$F817*0.023,NA()))</f>
      </c>
      <c r="K817">
        <f>IF($A817="",NA(),IF($C817="Deckbuilder",$B817,NA()))</f>
      </c>
      <c r="L817">
        <f>IF($A817="",NA(),IF($C817="Deckbuilder",3+$F817*0.023,NA()))</f>
      </c>
      <c r="M817">
        <f>IF($A817="",NA(),IF($C817="Traditional",$B817,NA()))</f>
      </c>
      <c r="N817">
        <f>IF($A817="",NA(),IF($C817="Traditional",4+$F817*0.023,NA()))</f>
      </c>
      <c r="O817">
        <f>IF($A817="","",$D817+ROW()/1000000)</f>
      </c>
      <c r="P817" t="str">
        <f>IF(OR($A817="",INDEX(games!$H:$H,ROW())=""),"",INDEX(games!$H:$H,ROW()))</f>
      </c>
      <c r="Q817">
        <f>IF(OR($A817="",$P817&lt;&gt;"Yes"),"",$D817+ROW()/1000000)</f>
      </c>
      <c r="T817">
        <f>IF($Y817="","",INDEX($B$2:$B$1500,$Y817))</f>
      </c>
      <c r="U817">
        <f>IF($Z817="","",INDEX($B$2:$B$1500,$Z817))</f>
      </c>
      <c r="V817">
        <f>IF(OR($T817="",$U817=""),"",$U817-$T817)</f>
      </c>
      <c r="W817" t="str">
        <f>IF(TRIM(INDEX(connections!$A:$A,ROW()))="","",TRIM(INDEX(connections!$A:$A,ROW())))</f>
      </c>
      <c r="X817" t="str">
        <f>IF($W817="","",TRIM(INDEX(connections!$B:$B,ROW())))</f>
      </c>
      <c r="Y817">
        <f>IF($W817="","",IFERROR(MATCH($W817,$A$2:$A$1500,0),""))</f>
      </c>
      <c r="Z817">
        <f>IF($X817="","",IFERROR(MATCH($X817,$A$2:$A$1500,0),""))</f>
      </c>
      <c r="AA817" t="str">
        <f>IF($Y817="","",INDEX($P$2:$P$1500,$Y817))</f>
      </c>
      <c r="AB817" t="str">
        <f>IF($Z817="","",INDEX($P$2:$P$1500,$Z817))</f>
      </c>
      <c r="AC817">
        <f>IF(AND($AA817="Yes",$AB817="Yes"),1,"")</f>
      </c>
      <c r="AD817">
        <f>IF(OR($Y817="",$Z817=""),"",IF(INDEX($C$2:$C$1500,$Y817)=INDEX($C$2:$C$1500,$Z817),0,1))</f>
      </c>
      <c r="AE817">
        <f>IF($AC817&lt;&gt;1,"",IF(AND(INDEX($AG$2:$AG$1500,$Y817)=1,INDEX($AG$2:$AG$1500,$Z817)=1),1,""))</f>
      </c>
      <c r="AG817">
        <f>IF($A817="","",COUNTIFS($W$2:$W$2500,$A817,$AB$2:$AB$2500,"Yes")+COUNTIFS($X$2:$X$2500,$A817,$AA$2:$AA$2500,"Yes"))</f>
      </c>
      <c r="AH817" t="str">
        <f>IF(OR($P817&lt;&gt;"Yes",N($AG817)=0),"",IF(AND($AG817=1,COUNTIFS($W$2:$W$2500,$A817,$AE$2:$AE$2500,1)+COUNTIFS($X$2:$X$2500,$A817,$AE$2:$AE$2500,1)&gt;0),"","Yes"))</f>
      </c>
      <c r="AI817">
        <f>IF($AH817="Yes",$AG817,"")</f>
      </c>
      <c r="AJ817">
        <f>IF($AI817="","",$AI817+ROW()/1000000)</f>
      </c>
      <c r="AK817">
        <f>IF(OR($A817="",$P817="Yes",N($AG817)=0),"",$AG817+ROW()/1000000)</f>
      </c>
      <c r="AL817" t="str">
        <f>IF($A817="","",INDEX(games!$J:$J,ROW())&amp;"")</f>
      </c>
    </row>
    <row r="818">
      <c r="A818" t="str">
        <f>IF(TRIM(INDEX(games!$A:$A,ROW()))="","",TRIM(INDEX(games!$A:$A,ROW())))</f>
      </c>
      <c r="B818">
        <f>IF(OR($A818="",INDEX(games!$B:$B,ROW())=""),"",INDEX(games!$B:$B,ROW()))</f>
      </c>
      <c r="C818" t="str">
        <f>IF(OR($A818="",INDEX(games!$C:$C,ROW())=""),"",INDEX(games!$C:$C,ROW()))</f>
      </c>
      <c r="D818">
        <f>IF($A818="","",COUNTIF($W$2:$W$2500,$A818)+COUNTIF($X$2:$X$2500,$A818))</f>
      </c>
      <c r="E818">
        <f>IF($A818="","",IFERROR(MATCH($C818,$R$2:$R$5,0),0))</f>
      </c>
      <c r="F818">
        <f>IF($A818="","",MOD(ROW(),34))</f>
      </c>
      <c r="G818">
        <f>IF($A818="",NA(),IF($C818="Action",$B818,NA()))</f>
      </c>
      <c r="H818">
        <f>IF($A818="",NA(),IF($C818="Action",1+$F818*0.023,NA()))</f>
      </c>
      <c r="I818">
        <f>IF($A818="",NA(),IF($C818="Strategy",$B818,NA()))</f>
      </c>
      <c r="J818">
        <f>IF($A818="",NA(),IF($C818="Strategy",2+$F818*0.023,NA()))</f>
      </c>
      <c r="K818">
        <f>IF($A818="",NA(),IF($C818="Deckbuilder",$B818,NA()))</f>
      </c>
      <c r="L818">
        <f>IF($A818="",NA(),IF($C818="Deckbuilder",3+$F818*0.023,NA()))</f>
      </c>
      <c r="M818">
        <f>IF($A818="",NA(),IF($C818="Traditional",$B818,NA()))</f>
      </c>
      <c r="N818">
        <f>IF($A818="",NA(),IF($C818="Traditional",4+$F818*0.023,NA()))</f>
      </c>
      <c r="O818">
        <f>IF($A818="","",$D818+ROW()/1000000)</f>
      </c>
      <c r="P818" t="str">
        <f>IF(OR($A818="",INDEX(games!$H:$H,ROW())=""),"",INDEX(games!$H:$H,ROW()))</f>
      </c>
      <c r="Q818">
        <f>IF(OR($A818="",$P818&lt;&gt;"Yes"),"",$D818+ROW()/1000000)</f>
      </c>
      <c r="T818">
        <f>IF($Y818="","",INDEX($B$2:$B$1500,$Y818))</f>
      </c>
      <c r="U818">
        <f>IF($Z818="","",INDEX($B$2:$B$1500,$Z818))</f>
      </c>
      <c r="V818">
        <f>IF(OR($T818="",$U818=""),"",$U818-$T818)</f>
      </c>
      <c r="W818" t="str">
        <f>IF(TRIM(INDEX(connections!$A:$A,ROW()))="","",TRIM(INDEX(connections!$A:$A,ROW())))</f>
      </c>
      <c r="X818" t="str">
        <f>IF($W818="","",TRIM(INDEX(connections!$B:$B,ROW())))</f>
      </c>
      <c r="Y818">
        <f>IF($W818="","",IFERROR(MATCH($W818,$A$2:$A$1500,0),""))</f>
      </c>
      <c r="Z818">
        <f>IF($X818="","",IFERROR(MATCH($X818,$A$2:$A$1500,0),""))</f>
      </c>
      <c r="AA818" t="str">
        <f>IF($Y818="","",INDEX($P$2:$P$1500,$Y818))</f>
      </c>
      <c r="AB818" t="str">
        <f>IF($Z818="","",INDEX($P$2:$P$1500,$Z818))</f>
      </c>
      <c r="AC818">
        <f>IF(AND($AA818="Yes",$AB818="Yes"),1,"")</f>
      </c>
      <c r="AD818">
        <f>IF(OR($Y818="",$Z818=""),"",IF(INDEX($C$2:$C$1500,$Y818)=INDEX($C$2:$C$1500,$Z818),0,1))</f>
      </c>
      <c r="AE818">
        <f>IF($AC818&lt;&gt;1,"",IF(AND(INDEX($AG$2:$AG$1500,$Y818)=1,INDEX($AG$2:$AG$1500,$Z818)=1),1,""))</f>
      </c>
      <c r="AG818">
        <f>IF($A818="","",COUNTIFS($W$2:$W$2500,$A818,$AB$2:$AB$2500,"Yes")+COUNTIFS($X$2:$X$2500,$A818,$AA$2:$AA$2500,"Yes"))</f>
      </c>
      <c r="AH818" t="str">
        <f>IF(OR($P818&lt;&gt;"Yes",N($AG818)=0),"",IF(AND($AG818=1,COUNTIFS($W$2:$W$2500,$A818,$AE$2:$AE$2500,1)+COUNTIFS($X$2:$X$2500,$A818,$AE$2:$AE$2500,1)&gt;0),"","Yes"))</f>
      </c>
      <c r="AI818">
        <f>IF($AH818="Yes",$AG818,"")</f>
      </c>
      <c r="AJ818">
        <f>IF($AI818="","",$AI818+ROW()/1000000)</f>
      </c>
      <c r="AK818">
        <f>IF(OR($A818="",$P818="Yes",N($AG818)=0),"",$AG818+ROW()/1000000)</f>
      </c>
      <c r="AL818" t="str">
        <f>IF($A818="","",INDEX(games!$J:$J,ROW())&amp;"")</f>
      </c>
    </row>
    <row r="819">
      <c r="A819" t="str">
        <f>IF(TRIM(INDEX(games!$A:$A,ROW()))="","",TRIM(INDEX(games!$A:$A,ROW())))</f>
      </c>
      <c r="B819">
        <f>IF(OR($A819="",INDEX(games!$B:$B,ROW())=""),"",INDEX(games!$B:$B,ROW()))</f>
      </c>
      <c r="C819" t="str">
        <f>IF(OR($A819="",INDEX(games!$C:$C,ROW())=""),"",INDEX(games!$C:$C,ROW()))</f>
      </c>
      <c r="D819">
        <f>IF($A819="","",COUNTIF($W$2:$W$2500,$A819)+COUNTIF($X$2:$X$2500,$A819))</f>
      </c>
      <c r="E819">
        <f>IF($A819="","",IFERROR(MATCH($C819,$R$2:$R$5,0),0))</f>
      </c>
      <c r="F819">
        <f>IF($A819="","",MOD(ROW(),34))</f>
      </c>
      <c r="G819">
        <f>IF($A819="",NA(),IF($C819="Action",$B819,NA()))</f>
      </c>
      <c r="H819">
        <f>IF($A819="",NA(),IF($C819="Action",1+$F819*0.023,NA()))</f>
      </c>
      <c r="I819">
        <f>IF($A819="",NA(),IF($C819="Strategy",$B819,NA()))</f>
      </c>
      <c r="J819">
        <f>IF($A819="",NA(),IF($C819="Strategy",2+$F819*0.023,NA()))</f>
      </c>
      <c r="K819">
        <f>IF($A819="",NA(),IF($C819="Deckbuilder",$B819,NA()))</f>
      </c>
      <c r="L819">
        <f>IF($A819="",NA(),IF($C819="Deckbuilder",3+$F819*0.023,NA()))</f>
      </c>
      <c r="M819">
        <f>IF($A819="",NA(),IF($C819="Traditional",$B819,NA()))</f>
      </c>
      <c r="N819">
        <f>IF($A819="",NA(),IF($C819="Traditional",4+$F819*0.023,NA()))</f>
      </c>
      <c r="O819">
        <f>IF($A819="","",$D819+ROW()/1000000)</f>
      </c>
      <c r="P819" t="str">
        <f>IF(OR($A819="",INDEX(games!$H:$H,ROW())=""),"",INDEX(games!$H:$H,ROW()))</f>
      </c>
      <c r="Q819">
        <f>IF(OR($A819="",$P819&lt;&gt;"Yes"),"",$D819+ROW()/1000000)</f>
      </c>
      <c r="T819">
        <f>IF($Y819="","",INDEX($B$2:$B$1500,$Y819))</f>
      </c>
      <c r="U819">
        <f>IF($Z819="","",INDEX($B$2:$B$1500,$Z819))</f>
      </c>
      <c r="V819">
        <f>IF(OR($T819="",$U819=""),"",$U819-$T819)</f>
      </c>
      <c r="W819" t="str">
        <f>IF(TRIM(INDEX(connections!$A:$A,ROW()))="","",TRIM(INDEX(connections!$A:$A,ROW())))</f>
      </c>
      <c r="X819" t="str">
        <f>IF($W819="","",TRIM(INDEX(connections!$B:$B,ROW())))</f>
      </c>
      <c r="Y819">
        <f>IF($W819="","",IFERROR(MATCH($W819,$A$2:$A$1500,0),""))</f>
      </c>
      <c r="Z819">
        <f>IF($X819="","",IFERROR(MATCH($X819,$A$2:$A$1500,0),""))</f>
      </c>
      <c r="AA819" t="str">
        <f>IF($Y819="","",INDEX($P$2:$P$1500,$Y819))</f>
      </c>
      <c r="AB819" t="str">
        <f>IF($Z819="","",INDEX($P$2:$P$1500,$Z819))</f>
      </c>
      <c r="AC819">
        <f>IF(AND($AA819="Yes",$AB819="Yes"),1,"")</f>
      </c>
      <c r="AD819">
        <f>IF(OR($Y819="",$Z819=""),"",IF(INDEX($C$2:$C$1500,$Y819)=INDEX($C$2:$C$1500,$Z819),0,1))</f>
      </c>
      <c r="AE819">
        <f>IF($AC819&lt;&gt;1,"",IF(AND(INDEX($AG$2:$AG$1500,$Y819)=1,INDEX($AG$2:$AG$1500,$Z819)=1),1,""))</f>
      </c>
      <c r="AG819">
        <f>IF($A819="","",COUNTIFS($W$2:$W$2500,$A819,$AB$2:$AB$2500,"Yes")+COUNTIFS($X$2:$X$2500,$A819,$AA$2:$AA$2500,"Yes"))</f>
      </c>
      <c r="AH819" t="str">
        <f>IF(OR($P819&lt;&gt;"Yes",N($AG819)=0),"",IF(AND($AG819=1,COUNTIFS($W$2:$W$2500,$A819,$AE$2:$AE$2500,1)+COUNTIFS($X$2:$X$2500,$A819,$AE$2:$AE$2500,1)&gt;0),"","Yes"))</f>
      </c>
      <c r="AI819">
        <f>IF($AH819="Yes",$AG819,"")</f>
      </c>
      <c r="AJ819">
        <f>IF($AI819="","",$AI819+ROW()/1000000)</f>
      </c>
      <c r="AK819">
        <f>IF(OR($A819="",$P819="Yes",N($AG819)=0),"",$AG819+ROW()/1000000)</f>
      </c>
      <c r="AL819" t="str">
        <f>IF($A819="","",INDEX(games!$J:$J,ROW())&amp;"")</f>
      </c>
    </row>
    <row r="820">
      <c r="A820" t="str">
        <f>IF(TRIM(INDEX(games!$A:$A,ROW()))="","",TRIM(INDEX(games!$A:$A,ROW())))</f>
      </c>
      <c r="B820">
        <f>IF(OR($A820="",INDEX(games!$B:$B,ROW())=""),"",INDEX(games!$B:$B,ROW()))</f>
      </c>
      <c r="C820" t="str">
        <f>IF(OR($A820="",INDEX(games!$C:$C,ROW())=""),"",INDEX(games!$C:$C,ROW()))</f>
      </c>
      <c r="D820">
        <f>IF($A820="","",COUNTIF($W$2:$W$2500,$A820)+COUNTIF($X$2:$X$2500,$A820))</f>
      </c>
      <c r="E820">
        <f>IF($A820="","",IFERROR(MATCH($C820,$R$2:$R$5,0),0))</f>
      </c>
      <c r="F820">
        <f>IF($A820="","",MOD(ROW(),34))</f>
      </c>
      <c r="G820">
        <f>IF($A820="",NA(),IF($C820="Action",$B820,NA()))</f>
      </c>
      <c r="H820">
        <f>IF($A820="",NA(),IF($C820="Action",1+$F820*0.023,NA()))</f>
      </c>
      <c r="I820">
        <f>IF($A820="",NA(),IF($C820="Strategy",$B820,NA()))</f>
      </c>
      <c r="J820">
        <f>IF($A820="",NA(),IF($C820="Strategy",2+$F820*0.023,NA()))</f>
      </c>
      <c r="K820">
        <f>IF($A820="",NA(),IF($C820="Deckbuilder",$B820,NA()))</f>
      </c>
      <c r="L820">
        <f>IF($A820="",NA(),IF($C820="Deckbuilder",3+$F820*0.023,NA()))</f>
      </c>
      <c r="M820">
        <f>IF($A820="",NA(),IF($C820="Traditional",$B820,NA()))</f>
      </c>
      <c r="N820">
        <f>IF($A820="",NA(),IF($C820="Traditional",4+$F820*0.023,NA()))</f>
      </c>
      <c r="O820">
        <f>IF($A820="","",$D820+ROW()/1000000)</f>
      </c>
      <c r="P820" t="str">
        <f>IF(OR($A820="",INDEX(games!$H:$H,ROW())=""),"",INDEX(games!$H:$H,ROW()))</f>
      </c>
      <c r="Q820">
        <f>IF(OR($A820="",$P820&lt;&gt;"Yes"),"",$D820+ROW()/1000000)</f>
      </c>
      <c r="T820">
        <f>IF($Y820="","",INDEX($B$2:$B$1500,$Y820))</f>
      </c>
      <c r="U820">
        <f>IF($Z820="","",INDEX($B$2:$B$1500,$Z820))</f>
      </c>
      <c r="V820">
        <f>IF(OR($T820="",$U820=""),"",$U820-$T820)</f>
      </c>
      <c r="W820" t="str">
        <f>IF(TRIM(INDEX(connections!$A:$A,ROW()))="","",TRIM(INDEX(connections!$A:$A,ROW())))</f>
      </c>
      <c r="X820" t="str">
        <f>IF($W820="","",TRIM(INDEX(connections!$B:$B,ROW())))</f>
      </c>
      <c r="Y820">
        <f>IF($W820="","",IFERROR(MATCH($W820,$A$2:$A$1500,0),""))</f>
      </c>
      <c r="Z820">
        <f>IF($X820="","",IFERROR(MATCH($X820,$A$2:$A$1500,0),""))</f>
      </c>
      <c r="AA820" t="str">
        <f>IF($Y820="","",INDEX($P$2:$P$1500,$Y820))</f>
      </c>
      <c r="AB820" t="str">
        <f>IF($Z820="","",INDEX($P$2:$P$1500,$Z820))</f>
      </c>
      <c r="AC820">
        <f>IF(AND($AA820="Yes",$AB820="Yes"),1,"")</f>
      </c>
      <c r="AD820">
        <f>IF(OR($Y820="",$Z820=""),"",IF(INDEX($C$2:$C$1500,$Y820)=INDEX($C$2:$C$1500,$Z820),0,1))</f>
      </c>
      <c r="AE820">
        <f>IF($AC820&lt;&gt;1,"",IF(AND(INDEX($AG$2:$AG$1500,$Y820)=1,INDEX($AG$2:$AG$1500,$Z820)=1),1,""))</f>
      </c>
      <c r="AG820">
        <f>IF($A820="","",COUNTIFS($W$2:$W$2500,$A820,$AB$2:$AB$2500,"Yes")+COUNTIFS($X$2:$X$2500,$A820,$AA$2:$AA$2500,"Yes"))</f>
      </c>
      <c r="AH820" t="str">
        <f>IF(OR($P820&lt;&gt;"Yes",N($AG820)=0),"",IF(AND($AG820=1,COUNTIFS($W$2:$W$2500,$A820,$AE$2:$AE$2500,1)+COUNTIFS($X$2:$X$2500,$A820,$AE$2:$AE$2500,1)&gt;0),"","Yes"))</f>
      </c>
      <c r="AI820">
        <f>IF($AH820="Yes",$AG820,"")</f>
      </c>
      <c r="AJ820">
        <f>IF($AI820="","",$AI820+ROW()/1000000)</f>
      </c>
      <c r="AK820">
        <f>IF(OR($A820="",$P820="Yes",N($AG820)=0),"",$AG820+ROW()/1000000)</f>
      </c>
      <c r="AL820" t="str">
        <f>IF($A820="","",INDEX(games!$J:$J,ROW())&amp;"")</f>
      </c>
    </row>
    <row r="821">
      <c r="A821" t="str">
        <f>IF(TRIM(INDEX(games!$A:$A,ROW()))="","",TRIM(INDEX(games!$A:$A,ROW())))</f>
      </c>
      <c r="B821">
        <f>IF(OR($A821="",INDEX(games!$B:$B,ROW())=""),"",INDEX(games!$B:$B,ROW()))</f>
      </c>
      <c r="C821" t="str">
        <f>IF(OR($A821="",INDEX(games!$C:$C,ROW())=""),"",INDEX(games!$C:$C,ROW()))</f>
      </c>
      <c r="D821">
        <f>IF($A821="","",COUNTIF($W$2:$W$2500,$A821)+COUNTIF($X$2:$X$2500,$A821))</f>
      </c>
      <c r="E821">
        <f>IF($A821="","",IFERROR(MATCH($C821,$R$2:$R$5,0),0))</f>
      </c>
      <c r="F821">
        <f>IF($A821="","",MOD(ROW(),34))</f>
      </c>
      <c r="G821">
        <f>IF($A821="",NA(),IF($C821="Action",$B821,NA()))</f>
      </c>
      <c r="H821">
        <f>IF($A821="",NA(),IF($C821="Action",1+$F821*0.023,NA()))</f>
      </c>
      <c r="I821">
        <f>IF($A821="",NA(),IF($C821="Strategy",$B821,NA()))</f>
      </c>
      <c r="J821">
        <f>IF($A821="",NA(),IF($C821="Strategy",2+$F821*0.023,NA()))</f>
      </c>
      <c r="K821">
        <f>IF($A821="",NA(),IF($C821="Deckbuilder",$B821,NA()))</f>
      </c>
      <c r="L821">
        <f>IF($A821="",NA(),IF($C821="Deckbuilder",3+$F821*0.023,NA()))</f>
      </c>
      <c r="M821">
        <f>IF($A821="",NA(),IF($C821="Traditional",$B821,NA()))</f>
      </c>
      <c r="N821">
        <f>IF($A821="",NA(),IF($C821="Traditional",4+$F821*0.023,NA()))</f>
      </c>
      <c r="O821">
        <f>IF($A821="","",$D821+ROW()/1000000)</f>
      </c>
      <c r="P821" t="str">
        <f>IF(OR($A821="",INDEX(games!$H:$H,ROW())=""),"",INDEX(games!$H:$H,ROW()))</f>
      </c>
      <c r="Q821">
        <f>IF(OR($A821="",$P821&lt;&gt;"Yes"),"",$D821+ROW()/1000000)</f>
      </c>
      <c r="T821">
        <f>IF($Y821="","",INDEX($B$2:$B$1500,$Y821))</f>
      </c>
      <c r="U821">
        <f>IF($Z821="","",INDEX($B$2:$B$1500,$Z821))</f>
      </c>
      <c r="V821">
        <f>IF(OR($T821="",$U821=""),"",$U821-$T821)</f>
      </c>
      <c r="W821" t="str">
        <f>IF(TRIM(INDEX(connections!$A:$A,ROW()))="","",TRIM(INDEX(connections!$A:$A,ROW())))</f>
      </c>
      <c r="X821" t="str">
        <f>IF($W821="","",TRIM(INDEX(connections!$B:$B,ROW())))</f>
      </c>
      <c r="Y821">
        <f>IF($W821="","",IFERROR(MATCH($W821,$A$2:$A$1500,0),""))</f>
      </c>
      <c r="Z821">
        <f>IF($X821="","",IFERROR(MATCH($X821,$A$2:$A$1500,0),""))</f>
      </c>
      <c r="AA821" t="str">
        <f>IF($Y821="","",INDEX($P$2:$P$1500,$Y821))</f>
      </c>
      <c r="AB821" t="str">
        <f>IF($Z821="","",INDEX($P$2:$P$1500,$Z821))</f>
      </c>
      <c r="AC821">
        <f>IF(AND($AA821="Yes",$AB821="Yes"),1,"")</f>
      </c>
      <c r="AD821">
        <f>IF(OR($Y821="",$Z821=""),"",IF(INDEX($C$2:$C$1500,$Y821)=INDEX($C$2:$C$1500,$Z821),0,1))</f>
      </c>
      <c r="AE821">
        <f>IF($AC821&lt;&gt;1,"",IF(AND(INDEX($AG$2:$AG$1500,$Y821)=1,INDEX($AG$2:$AG$1500,$Z821)=1),1,""))</f>
      </c>
      <c r="AG821">
        <f>IF($A821="","",COUNTIFS($W$2:$W$2500,$A821,$AB$2:$AB$2500,"Yes")+COUNTIFS($X$2:$X$2500,$A821,$AA$2:$AA$2500,"Yes"))</f>
      </c>
      <c r="AH821" t="str">
        <f>IF(OR($P821&lt;&gt;"Yes",N($AG821)=0),"",IF(AND($AG821=1,COUNTIFS($W$2:$W$2500,$A821,$AE$2:$AE$2500,1)+COUNTIFS($X$2:$X$2500,$A821,$AE$2:$AE$2500,1)&gt;0),"","Yes"))</f>
      </c>
      <c r="AI821">
        <f>IF($AH821="Yes",$AG821,"")</f>
      </c>
      <c r="AJ821">
        <f>IF($AI821="","",$AI821+ROW()/1000000)</f>
      </c>
      <c r="AK821">
        <f>IF(OR($A821="",$P821="Yes",N($AG821)=0),"",$AG821+ROW()/1000000)</f>
      </c>
      <c r="AL821" t="str">
        <f>IF($A821="","",INDEX(games!$J:$J,ROW())&amp;"")</f>
      </c>
    </row>
    <row r="822">
      <c r="A822" t="str">
        <f>IF(TRIM(INDEX(games!$A:$A,ROW()))="","",TRIM(INDEX(games!$A:$A,ROW())))</f>
      </c>
      <c r="B822">
        <f>IF(OR($A822="",INDEX(games!$B:$B,ROW())=""),"",INDEX(games!$B:$B,ROW()))</f>
      </c>
      <c r="C822" t="str">
        <f>IF(OR($A822="",INDEX(games!$C:$C,ROW())=""),"",INDEX(games!$C:$C,ROW()))</f>
      </c>
      <c r="D822">
        <f>IF($A822="","",COUNTIF($W$2:$W$2500,$A822)+COUNTIF($X$2:$X$2500,$A822))</f>
      </c>
      <c r="E822">
        <f>IF($A822="","",IFERROR(MATCH($C822,$R$2:$R$5,0),0))</f>
      </c>
      <c r="F822">
        <f>IF($A822="","",MOD(ROW(),34))</f>
      </c>
      <c r="G822">
        <f>IF($A822="",NA(),IF($C822="Action",$B822,NA()))</f>
      </c>
      <c r="H822">
        <f>IF($A822="",NA(),IF($C822="Action",1+$F822*0.023,NA()))</f>
      </c>
      <c r="I822">
        <f>IF($A822="",NA(),IF($C822="Strategy",$B822,NA()))</f>
      </c>
      <c r="J822">
        <f>IF($A822="",NA(),IF($C822="Strategy",2+$F822*0.023,NA()))</f>
      </c>
      <c r="K822">
        <f>IF($A822="",NA(),IF($C822="Deckbuilder",$B822,NA()))</f>
      </c>
      <c r="L822">
        <f>IF($A822="",NA(),IF($C822="Deckbuilder",3+$F822*0.023,NA()))</f>
      </c>
      <c r="M822">
        <f>IF($A822="",NA(),IF($C822="Traditional",$B822,NA()))</f>
      </c>
      <c r="N822">
        <f>IF($A822="",NA(),IF($C822="Traditional",4+$F822*0.023,NA()))</f>
      </c>
      <c r="O822">
        <f>IF($A822="","",$D822+ROW()/1000000)</f>
      </c>
      <c r="P822" t="str">
        <f>IF(OR($A822="",INDEX(games!$H:$H,ROW())=""),"",INDEX(games!$H:$H,ROW()))</f>
      </c>
      <c r="Q822">
        <f>IF(OR($A822="",$P822&lt;&gt;"Yes"),"",$D822+ROW()/1000000)</f>
      </c>
      <c r="T822">
        <f>IF($Y822="","",INDEX($B$2:$B$1500,$Y822))</f>
      </c>
      <c r="U822">
        <f>IF($Z822="","",INDEX($B$2:$B$1500,$Z822))</f>
      </c>
      <c r="V822">
        <f>IF(OR($T822="",$U822=""),"",$U822-$T822)</f>
      </c>
      <c r="W822" t="str">
        <f>IF(TRIM(INDEX(connections!$A:$A,ROW()))="","",TRIM(INDEX(connections!$A:$A,ROW())))</f>
      </c>
      <c r="X822" t="str">
        <f>IF($W822="","",TRIM(INDEX(connections!$B:$B,ROW())))</f>
      </c>
      <c r="Y822">
        <f>IF($W822="","",IFERROR(MATCH($W822,$A$2:$A$1500,0),""))</f>
      </c>
      <c r="Z822">
        <f>IF($X822="","",IFERROR(MATCH($X822,$A$2:$A$1500,0),""))</f>
      </c>
      <c r="AA822" t="str">
        <f>IF($Y822="","",INDEX($P$2:$P$1500,$Y822))</f>
      </c>
      <c r="AB822" t="str">
        <f>IF($Z822="","",INDEX($P$2:$P$1500,$Z822))</f>
      </c>
      <c r="AC822">
        <f>IF(AND($AA822="Yes",$AB822="Yes"),1,"")</f>
      </c>
      <c r="AD822">
        <f>IF(OR($Y822="",$Z822=""),"",IF(INDEX($C$2:$C$1500,$Y822)=INDEX($C$2:$C$1500,$Z822),0,1))</f>
      </c>
      <c r="AE822">
        <f>IF($AC822&lt;&gt;1,"",IF(AND(INDEX($AG$2:$AG$1500,$Y822)=1,INDEX($AG$2:$AG$1500,$Z822)=1),1,""))</f>
      </c>
      <c r="AG822">
        <f>IF($A822="","",COUNTIFS($W$2:$W$2500,$A822,$AB$2:$AB$2500,"Yes")+COUNTIFS($X$2:$X$2500,$A822,$AA$2:$AA$2500,"Yes"))</f>
      </c>
      <c r="AH822" t="str">
        <f>IF(OR($P822&lt;&gt;"Yes",N($AG822)=0),"",IF(AND($AG822=1,COUNTIFS($W$2:$W$2500,$A822,$AE$2:$AE$2500,1)+COUNTIFS($X$2:$X$2500,$A822,$AE$2:$AE$2500,1)&gt;0),"","Yes"))</f>
      </c>
      <c r="AI822">
        <f>IF($AH822="Yes",$AG822,"")</f>
      </c>
      <c r="AJ822">
        <f>IF($AI822="","",$AI822+ROW()/1000000)</f>
      </c>
      <c r="AK822">
        <f>IF(OR($A822="",$P822="Yes",N($AG822)=0),"",$AG822+ROW()/1000000)</f>
      </c>
      <c r="AL822" t="str">
        <f>IF($A822="","",INDEX(games!$J:$J,ROW())&amp;"")</f>
      </c>
    </row>
    <row r="823">
      <c r="A823" t="str">
        <f>IF(TRIM(INDEX(games!$A:$A,ROW()))="","",TRIM(INDEX(games!$A:$A,ROW())))</f>
      </c>
      <c r="B823">
        <f>IF(OR($A823="",INDEX(games!$B:$B,ROW())=""),"",INDEX(games!$B:$B,ROW()))</f>
      </c>
      <c r="C823" t="str">
        <f>IF(OR($A823="",INDEX(games!$C:$C,ROW())=""),"",INDEX(games!$C:$C,ROW()))</f>
      </c>
      <c r="D823">
        <f>IF($A823="","",COUNTIF($W$2:$W$2500,$A823)+COUNTIF($X$2:$X$2500,$A823))</f>
      </c>
      <c r="E823">
        <f>IF($A823="","",IFERROR(MATCH($C823,$R$2:$R$5,0),0))</f>
      </c>
      <c r="F823">
        <f>IF($A823="","",MOD(ROW(),34))</f>
      </c>
      <c r="G823">
        <f>IF($A823="",NA(),IF($C823="Action",$B823,NA()))</f>
      </c>
      <c r="H823">
        <f>IF($A823="",NA(),IF($C823="Action",1+$F823*0.023,NA()))</f>
      </c>
      <c r="I823">
        <f>IF($A823="",NA(),IF($C823="Strategy",$B823,NA()))</f>
      </c>
      <c r="J823">
        <f>IF($A823="",NA(),IF($C823="Strategy",2+$F823*0.023,NA()))</f>
      </c>
      <c r="K823">
        <f>IF($A823="",NA(),IF($C823="Deckbuilder",$B823,NA()))</f>
      </c>
      <c r="L823">
        <f>IF($A823="",NA(),IF($C823="Deckbuilder",3+$F823*0.023,NA()))</f>
      </c>
      <c r="M823">
        <f>IF($A823="",NA(),IF($C823="Traditional",$B823,NA()))</f>
      </c>
      <c r="N823">
        <f>IF($A823="",NA(),IF($C823="Traditional",4+$F823*0.023,NA()))</f>
      </c>
      <c r="O823">
        <f>IF($A823="","",$D823+ROW()/1000000)</f>
      </c>
      <c r="P823" t="str">
        <f>IF(OR($A823="",INDEX(games!$H:$H,ROW())=""),"",INDEX(games!$H:$H,ROW()))</f>
      </c>
      <c r="Q823">
        <f>IF(OR($A823="",$P823&lt;&gt;"Yes"),"",$D823+ROW()/1000000)</f>
      </c>
      <c r="T823">
        <f>IF($Y823="","",INDEX($B$2:$B$1500,$Y823))</f>
      </c>
      <c r="U823">
        <f>IF($Z823="","",INDEX($B$2:$B$1500,$Z823))</f>
      </c>
      <c r="V823">
        <f>IF(OR($T823="",$U823=""),"",$U823-$T823)</f>
      </c>
      <c r="W823" t="str">
        <f>IF(TRIM(INDEX(connections!$A:$A,ROW()))="","",TRIM(INDEX(connections!$A:$A,ROW())))</f>
      </c>
      <c r="X823" t="str">
        <f>IF($W823="","",TRIM(INDEX(connections!$B:$B,ROW())))</f>
      </c>
      <c r="Y823">
        <f>IF($W823="","",IFERROR(MATCH($W823,$A$2:$A$1500,0),""))</f>
      </c>
      <c r="Z823">
        <f>IF($X823="","",IFERROR(MATCH($X823,$A$2:$A$1500,0),""))</f>
      </c>
      <c r="AA823" t="str">
        <f>IF($Y823="","",INDEX($P$2:$P$1500,$Y823))</f>
      </c>
      <c r="AB823" t="str">
        <f>IF($Z823="","",INDEX($P$2:$P$1500,$Z823))</f>
      </c>
      <c r="AC823">
        <f>IF(AND($AA823="Yes",$AB823="Yes"),1,"")</f>
      </c>
      <c r="AD823">
        <f>IF(OR($Y823="",$Z823=""),"",IF(INDEX($C$2:$C$1500,$Y823)=INDEX($C$2:$C$1500,$Z823),0,1))</f>
      </c>
      <c r="AE823">
        <f>IF($AC823&lt;&gt;1,"",IF(AND(INDEX($AG$2:$AG$1500,$Y823)=1,INDEX($AG$2:$AG$1500,$Z823)=1),1,""))</f>
      </c>
      <c r="AG823">
        <f>IF($A823="","",COUNTIFS($W$2:$W$2500,$A823,$AB$2:$AB$2500,"Yes")+COUNTIFS($X$2:$X$2500,$A823,$AA$2:$AA$2500,"Yes"))</f>
      </c>
      <c r="AH823" t="str">
        <f>IF(OR($P823&lt;&gt;"Yes",N($AG823)=0),"",IF(AND($AG823=1,COUNTIFS($W$2:$W$2500,$A823,$AE$2:$AE$2500,1)+COUNTIFS($X$2:$X$2500,$A823,$AE$2:$AE$2500,1)&gt;0),"","Yes"))</f>
      </c>
      <c r="AI823">
        <f>IF($AH823="Yes",$AG823,"")</f>
      </c>
      <c r="AJ823">
        <f>IF($AI823="","",$AI823+ROW()/1000000)</f>
      </c>
      <c r="AK823">
        <f>IF(OR($A823="",$P823="Yes",N($AG823)=0),"",$AG823+ROW()/1000000)</f>
      </c>
      <c r="AL823" t="str">
        <f>IF($A823="","",INDEX(games!$J:$J,ROW())&amp;"")</f>
      </c>
    </row>
    <row r="824">
      <c r="A824" t="str">
        <f>IF(TRIM(INDEX(games!$A:$A,ROW()))="","",TRIM(INDEX(games!$A:$A,ROW())))</f>
      </c>
      <c r="B824">
        <f>IF(OR($A824="",INDEX(games!$B:$B,ROW())=""),"",INDEX(games!$B:$B,ROW()))</f>
      </c>
      <c r="C824" t="str">
        <f>IF(OR($A824="",INDEX(games!$C:$C,ROW())=""),"",INDEX(games!$C:$C,ROW()))</f>
      </c>
      <c r="D824">
        <f>IF($A824="","",COUNTIF($W$2:$W$2500,$A824)+COUNTIF($X$2:$X$2500,$A824))</f>
      </c>
      <c r="E824">
        <f>IF($A824="","",IFERROR(MATCH($C824,$R$2:$R$5,0),0))</f>
      </c>
      <c r="F824">
        <f>IF($A824="","",MOD(ROW(),34))</f>
      </c>
      <c r="G824">
        <f>IF($A824="",NA(),IF($C824="Action",$B824,NA()))</f>
      </c>
      <c r="H824">
        <f>IF($A824="",NA(),IF($C824="Action",1+$F824*0.023,NA()))</f>
      </c>
      <c r="I824">
        <f>IF($A824="",NA(),IF($C824="Strategy",$B824,NA()))</f>
      </c>
      <c r="J824">
        <f>IF($A824="",NA(),IF($C824="Strategy",2+$F824*0.023,NA()))</f>
      </c>
      <c r="K824">
        <f>IF($A824="",NA(),IF($C824="Deckbuilder",$B824,NA()))</f>
      </c>
      <c r="L824">
        <f>IF($A824="",NA(),IF($C824="Deckbuilder",3+$F824*0.023,NA()))</f>
      </c>
      <c r="M824">
        <f>IF($A824="",NA(),IF($C824="Traditional",$B824,NA()))</f>
      </c>
      <c r="N824">
        <f>IF($A824="",NA(),IF($C824="Traditional",4+$F824*0.023,NA()))</f>
      </c>
      <c r="O824">
        <f>IF($A824="","",$D824+ROW()/1000000)</f>
      </c>
      <c r="P824" t="str">
        <f>IF(OR($A824="",INDEX(games!$H:$H,ROW())=""),"",INDEX(games!$H:$H,ROW()))</f>
      </c>
      <c r="Q824">
        <f>IF(OR($A824="",$P824&lt;&gt;"Yes"),"",$D824+ROW()/1000000)</f>
      </c>
      <c r="T824">
        <f>IF($Y824="","",INDEX($B$2:$B$1500,$Y824))</f>
      </c>
      <c r="U824">
        <f>IF($Z824="","",INDEX($B$2:$B$1500,$Z824))</f>
      </c>
      <c r="V824">
        <f>IF(OR($T824="",$U824=""),"",$U824-$T824)</f>
      </c>
      <c r="W824" t="str">
        <f>IF(TRIM(INDEX(connections!$A:$A,ROW()))="","",TRIM(INDEX(connections!$A:$A,ROW())))</f>
      </c>
      <c r="X824" t="str">
        <f>IF($W824="","",TRIM(INDEX(connections!$B:$B,ROW())))</f>
      </c>
      <c r="Y824">
        <f>IF($W824="","",IFERROR(MATCH($W824,$A$2:$A$1500,0),""))</f>
      </c>
      <c r="Z824">
        <f>IF($X824="","",IFERROR(MATCH($X824,$A$2:$A$1500,0),""))</f>
      </c>
      <c r="AA824" t="str">
        <f>IF($Y824="","",INDEX($P$2:$P$1500,$Y824))</f>
      </c>
      <c r="AB824" t="str">
        <f>IF($Z824="","",INDEX($P$2:$P$1500,$Z824))</f>
      </c>
      <c r="AC824">
        <f>IF(AND($AA824="Yes",$AB824="Yes"),1,"")</f>
      </c>
      <c r="AD824">
        <f>IF(OR($Y824="",$Z824=""),"",IF(INDEX($C$2:$C$1500,$Y824)=INDEX($C$2:$C$1500,$Z824),0,1))</f>
      </c>
      <c r="AE824">
        <f>IF($AC824&lt;&gt;1,"",IF(AND(INDEX($AG$2:$AG$1500,$Y824)=1,INDEX($AG$2:$AG$1500,$Z824)=1),1,""))</f>
      </c>
      <c r="AG824">
        <f>IF($A824="","",COUNTIFS($W$2:$W$2500,$A824,$AB$2:$AB$2500,"Yes")+COUNTIFS($X$2:$X$2500,$A824,$AA$2:$AA$2500,"Yes"))</f>
      </c>
      <c r="AH824" t="str">
        <f>IF(OR($P824&lt;&gt;"Yes",N($AG824)=0),"",IF(AND($AG824=1,COUNTIFS($W$2:$W$2500,$A824,$AE$2:$AE$2500,1)+COUNTIFS($X$2:$X$2500,$A824,$AE$2:$AE$2500,1)&gt;0),"","Yes"))</f>
      </c>
      <c r="AI824">
        <f>IF($AH824="Yes",$AG824,"")</f>
      </c>
      <c r="AJ824">
        <f>IF($AI824="","",$AI824+ROW()/1000000)</f>
      </c>
      <c r="AK824">
        <f>IF(OR($A824="",$P824="Yes",N($AG824)=0),"",$AG824+ROW()/1000000)</f>
      </c>
      <c r="AL824" t="str">
        <f>IF($A824="","",INDEX(games!$J:$J,ROW())&amp;"")</f>
      </c>
    </row>
    <row r="825">
      <c r="A825" t="str">
        <f>IF(TRIM(INDEX(games!$A:$A,ROW()))="","",TRIM(INDEX(games!$A:$A,ROW())))</f>
      </c>
      <c r="B825">
        <f>IF(OR($A825="",INDEX(games!$B:$B,ROW())=""),"",INDEX(games!$B:$B,ROW()))</f>
      </c>
      <c r="C825" t="str">
        <f>IF(OR($A825="",INDEX(games!$C:$C,ROW())=""),"",INDEX(games!$C:$C,ROW()))</f>
      </c>
      <c r="D825">
        <f>IF($A825="","",COUNTIF($W$2:$W$2500,$A825)+COUNTIF($X$2:$X$2500,$A825))</f>
      </c>
      <c r="E825">
        <f>IF($A825="","",IFERROR(MATCH($C825,$R$2:$R$5,0),0))</f>
      </c>
      <c r="F825">
        <f>IF($A825="","",MOD(ROW(),34))</f>
      </c>
      <c r="G825">
        <f>IF($A825="",NA(),IF($C825="Action",$B825,NA()))</f>
      </c>
      <c r="H825">
        <f>IF($A825="",NA(),IF($C825="Action",1+$F825*0.023,NA()))</f>
      </c>
      <c r="I825">
        <f>IF($A825="",NA(),IF($C825="Strategy",$B825,NA()))</f>
      </c>
      <c r="J825">
        <f>IF($A825="",NA(),IF($C825="Strategy",2+$F825*0.023,NA()))</f>
      </c>
      <c r="K825">
        <f>IF($A825="",NA(),IF($C825="Deckbuilder",$B825,NA()))</f>
      </c>
      <c r="L825">
        <f>IF($A825="",NA(),IF($C825="Deckbuilder",3+$F825*0.023,NA()))</f>
      </c>
      <c r="M825">
        <f>IF($A825="",NA(),IF($C825="Traditional",$B825,NA()))</f>
      </c>
      <c r="N825">
        <f>IF($A825="",NA(),IF($C825="Traditional",4+$F825*0.023,NA()))</f>
      </c>
      <c r="O825">
        <f>IF($A825="","",$D825+ROW()/1000000)</f>
      </c>
      <c r="P825" t="str">
        <f>IF(OR($A825="",INDEX(games!$H:$H,ROW())=""),"",INDEX(games!$H:$H,ROW()))</f>
      </c>
      <c r="Q825">
        <f>IF(OR($A825="",$P825&lt;&gt;"Yes"),"",$D825+ROW()/1000000)</f>
      </c>
      <c r="T825">
        <f>IF($Y825="","",INDEX($B$2:$B$1500,$Y825))</f>
      </c>
      <c r="U825">
        <f>IF($Z825="","",INDEX($B$2:$B$1500,$Z825))</f>
      </c>
      <c r="V825">
        <f>IF(OR($T825="",$U825=""),"",$U825-$T825)</f>
      </c>
      <c r="W825" t="str">
        <f>IF(TRIM(INDEX(connections!$A:$A,ROW()))="","",TRIM(INDEX(connections!$A:$A,ROW())))</f>
      </c>
      <c r="X825" t="str">
        <f>IF($W825="","",TRIM(INDEX(connections!$B:$B,ROW())))</f>
      </c>
      <c r="Y825">
        <f>IF($W825="","",IFERROR(MATCH($W825,$A$2:$A$1500,0),""))</f>
      </c>
      <c r="Z825">
        <f>IF($X825="","",IFERROR(MATCH($X825,$A$2:$A$1500,0),""))</f>
      </c>
      <c r="AA825" t="str">
        <f>IF($Y825="","",INDEX($P$2:$P$1500,$Y825))</f>
      </c>
      <c r="AB825" t="str">
        <f>IF($Z825="","",INDEX($P$2:$P$1500,$Z825))</f>
      </c>
      <c r="AC825">
        <f>IF(AND($AA825="Yes",$AB825="Yes"),1,"")</f>
      </c>
      <c r="AD825">
        <f>IF(OR($Y825="",$Z825=""),"",IF(INDEX($C$2:$C$1500,$Y825)=INDEX($C$2:$C$1500,$Z825),0,1))</f>
      </c>
      <c r="AE825">
        <f>IF($AC825&lt;&gt;1,"",IF(AND(INDEX($AG$2:$AG$1500,$Y825)=1,INDEX($AG$2:$AG$1500,$Z825)=1),1,""))</f>
      </c>
      <c r="AG825">
        <f>IF($A825="","",COUNTIFS($W$2:$W$2500,$A825,$AB$2:$AB$2500,"Yes")+COUNTIFS($X$2:$X$2500,$A825,$AA$2:$AA$2500,"Yes"))</f>
      </c>
      <c r="AH825" t="str">
        <f>IF(OR($P825&lt;&gt;"Yes",N($AG825)=0),"",IF(AND($AG825=1,COUNTIFS($W$2:$W$2500,$A825,$AE$2:$AE$2500,1)+COUNTIFS($X$2:$X$2500,$A825,$AE$2:$AE$2500,1)&gt;0),"","Yes"))</f>
      </c>
      <c r="AI825">
        <f>IF($AH825="Yes",$AG825,"")</f>
      </c>
      <c r="AJ825">
        <f>IF($AI825="","",$AI825+ROW()/1000000)</f>
      </c>
      <c r="AK825">
        <f>IF(OR($A825="",$P825="Yes",N($AG825)=0),"",$AG825+ROW()/1000000)</f>
      </c>
      <c r="AL825" t="str">
        <f>IF($A825="","",INDEX(games!$J:$J,ROW())&amp;"")</f>
      </c>
    </row>
    <row r="826">
      <c r="A826" t="str">
        <f>IF(TRIM(INDEX(games!$A:$A,ROW()))="","",TRIM(INDEX(games!$A:$A,ROW())))</f>
      </c>
      <c r="B826">
        <f>IF(OR($A826="",INDEX(games!$B:$B,ROW())=""),"",INDEX(games!$B:$B,ROW()))</f>
      </c>
      <c r="C826" t="str">
        <f>IF(OR($A826="",INDEX(games!$C:$C,ROW())=""),"",INDEX(games!$C:$C,ROW()))</f>
      </c>
      <c r="D826">
        <f>IF($A826="","",COUNTIF($W$2:$W$2500,$A826)+COUNTIF($X$2:$X$2500,$A826))</f>
      </c>
      <c r="E826">
        <f>IF($A826="","",IFERROR(MATCH($C826,$R$2:$R$5,0),0))</f>
      </c>
      <c r="F826">
        <f>IF($A826="","",MOD(ROW(),34))</f>
      </c>
      <c r="G826">
        <f>IF($A826="",NA(),IF($C826="Action",$B826,NA()))</f>
      </c>
      <c r="H826">
        <f>IF($A826="",NA(),IF($C826="Action",1+$F826*0.023,NA()))</f>
      </c>
      <c r="I826">
        <f>IF($A826="",NA(),IF($C826="Strategy",$B826,NA()))</f>
      </c>
      <c r="J826">
        <f>IF($A826="",NA(),IF($C826="Strategy",2+$F826*0.023,NA()))</f>
      </c>
      <c r="K826">
        <f>IF($A826="",NA(),IF($C826="Deckbuilder",$B826,NA()))</f>
      </c>
      <c r="L826">
        <f>IF($A826="",NA(),IF($C826="Deckbuilder",3+$F826*0.023,NA()))</f>
      </c>
      <c r="M826">
        <f>IF($A826="",NA(),IF($C826="Traditional",$B826,NA()))</f>
      </c>
      <c r="N826">
        <f>IF($A826="",NA(),IF($C826="Traditional",4+$F826*0.023,NA()))</f>
      </c>
      <c r="O826">
        <f>IF($A826="","",$D826+ROW()/1000000)</f>
      </c>
      <c r="P826" t="str">
        <f>IF(OR($A826="",INDEX(games!$H:$H,ROW())=""),"",INDEX(games!$H:$H,ROW()))</f>
      </c>
      <c r="Q826">
        <f>IF(OR($A826="",$P826&lt;&gt;"Yes"),"",$D826+ROW()/1000000)</f>
      </c>
      <c r="T826">
        <f>IF($Y826="","",INDEX($B$2:$B$1500,$Y826))</f>
      </c>
      <c r="U826">
        <f>IF($Z826="","",INDEX($B$2:$B$1500,$Z826))</f>
      </c>
      <c r="V826">
        <f>IF(OR($T826="",$U826=""),"",$U826-$T826)</f>
      </c>
      <c r="W826" t="str">
        <f>IF(TRIM(INDEX(connections!$A:$A,ROW()))="","",TRIM(INDEX(connections!$A:$A,ROW())))</f>
      </c>
      <c r="X826" t="str">
        <f>IF($W826="","",TRIM(INDEX(connections!$B:$B,ROW())))</f>
      </c>
      <c r="Y826">
        <f>IF($W826="","",IFERROR(MATCH($W826,$A$2:$A$1500,0),""))</f>
      </c>
      <c r="Z826">
        <f>IF($X826="","",IFERROR(MATCH($X826,$A$2:$A$1500,0),""))</f>
      </c>
      <c r="AA826" t="str">
        <f>IF($Y826="","",INDEX($P$2:$P$1500,$Y826))</f>
      </c>
      <c r="AB826" t="str">
        <f>IF($Z826="","",INDEX($P$2:$P$1500,$Z826))</f>
      </c>
      <c r="AC826">
        <f>IF(AND($AA826="Yes",$AB826="Yes"),1,"")</f>
      </c>
      <c r="AD826">
        <f>IF(OR($Y826="",$Z826=""),"",IF(INDEX($C$2:$C$1500,$Y826)=INDEX($C$2:$C$1500,$Z826),0,1))</f>
      </c>
      <c r="AE826">
        <f>IF($AC826&lt;&gt;1,"",IF(AND(INDEX($AG$2:$AG$1500,$Y826)=1,INDEX($AG$2:$AG$1500,$Z826)=1),1,""))</f>
      </c>
      <c r="AG826">
        <f>IF($A826="","",COUNTIFS($W$2:$W$2500,$A826,$AB$2:$AB$2500,"Yes")+COUNTIFS($X$2:$X$2500,$A826,$AA$2:$AA$2500,"Yes"))</f>
      </c>
      <c r="AH826" t="str">
        <f>IF(OR($P826&lt;&gt;"Yes",N($AG826)=0),"",IF(AND($AG826=1,COUNTIFS($W$2:$W$2500,$A826,$AE$2:$AE$2500,1)+COUNTIFS($X$2:$X$2500,$A826,$AE$2:$AE$2500,1)&gt;0),"","Yes"))</f>
      </c>
      <c r="AI826">
        <f>IF($AH826="Yes",$AG826,"")</f>
      </c>
      <c r="AJ826">
        <f>IF($AI826="","",$AI826+ROW()/1000000)</f>
      </c>
      <c r="AK826">
        <f>IF(OR($A826="",$P826="Yes",N($AG826)=0),"",$AG826+ROW()/1000000)</f>
      </c>
      <c r="AL826" t="str">
        <f>IF($A826="","",INDEX(games!$J:$J,ROW())&amp;"")</f>
      </c>
    </row>
    <row r="827">
      <c r="A827" t="str">
        <f>IF(TRIM(INDEX(games!$A:$A,ROW()))="","",TRIM(INDEX(games!$A:$A,ROW())))</f>
      </c>
      <c r="B827">
        <f>IF(OR($A827="",INDEX(games!$B:$B,ROW())=""),"",INDEX(games!$B:$B,ROW()))</f>
      </c>
      <c r="C827" t="str">
        <f>IF(OR($A827="",INDEX(games!$C:$C,ROW())=""),"",INDEX(games!$C:$C,ROW()))</f>
      </c>
      <c r="D827">
        <f>IF($A827="","",COUNTIF($W$2:$W$2500,$A827)+COUNTIF($X$2:$X$2500,$A827))</f>
      </c>
      <c r="E827">
        <f>IF($A827="","",IFERROR(MATCH($C827,$R$2:$R$5,0),0))</f>
      </c>
      <c r="F827">
        <f>IF($A827="","",MOD(ROW(),34))</f>
      </c>
      <c r="G827">
        <f>IF($A827="",NA(),IF($C827="Action",$B827,NA()))</f>
      </c>
      <c r="H827">
        <f>IF($A827="",NA(),IF($C827="Action",1+$F827*0.023,NA()))</f>
      </c>
      <c r="I827">
        <f>IF($A827="",NA(),IF($C827="Strategy",$B827,NA()))</f>
      </c>
      <c r="J827">
        <f>IF($A827="",NA(),IF($C827="Strategy",2+$F827*0.023,NA()))</f>
      </c>
      <c r="K827">
        <f>IF($A827="",NA(),IF($C827="Deckbuilder",$B827,NA()))</f>
      </c>
      <c r="L827">
        <f>IF($A827="",NA(),IF($C827="Deckbuilder",3+$F827*0.023,NA()))</f>
      </c>
      <c r="M827">
        <f>IF($A827="",NA(),IF($C827="Traditional",$B827,NA()))</f>
      </c>
      <c r="N827">
        <f>IF($A827="",NA(),IF($C827="Traditional",4+$F827*0.023,NA()))</f>
      </c>
      <c r="O827">
        <f>IF($A827="","",$D827+ROW()/1000000)</f>
      </c>
      <c r="P827" t="str">
        <f>IF(OR($A827="",INDEX(games!$H:$H,ROW())=""),"",INDEX(games!$H:$H,ROW()))</f>
      </c>
      <c r="Q827">
        <f>IF(OR($A827="",$P827&lt;&gt;"Yes"),"",$D827+ROW()/1000000)</f>
      </c>
      <c r="T827">
        <f>IF($Y827="","",INDEX($B$2:$B$1500,$Y827))</f>
      </c>
      <c r="U827">
        <f>IF($Z827="","",INDEX($B$2:$B$1500,$Z827))</f>
      </c>
      <c r="V827">
        <f>IF(OR($T827="",$U827=""),"",$U827-$T827)</f>
      </c>
      <c r="W827" t="str">
        <f>IF(TRIM(INDEX(connections!$A:$A,ROW()))="","",TRIM(INDEX(connections!$A:$A,ROW())))</f>
      </c>
      <c r="X827" t="str">
        <f>IF($W827="","",TRIM(INDEX(connections!$B:$B,ROW())))</f>
      </c>
      <c r="Y827">
        <f>IF($W827="","",IFERROR(MATCH($W827,$A$2:$A$1500,0),""))</f>
      </c>
      <c r="Z827">
        <f>IF($X827="","",IFERROR(MATCH($X827,$A$2:$A$1500,0),""))</f>
      </c>
      <c r="AA827" t="str">
        <f>IF($Y827="","",INDEX($P$2:$P$1500,$Y827))</f>
      </c>
      <c r="AB827" t="str">
        <f>IF($Z827="","",INDEX($P$2:$P$1500,$Z827))</f>
      </c>
      <c r="AC827">
        <f>IF(AND($AA827="Yes",$AB827="Yes"),1,"")</f>
      </c>
      <c r="AD827">
        <f>IF(OR($Y827="",$Z827=""),"",IF(INDEX($C$2:$C$1500,$Y827)=INDEX($C$2:$C$1500,$Z827),0,1))</f>
      </c>
      <c r="AE827">
        <f>IF($AC827&lt;&gt;1,"",IF(AND(INDEX($AG$2:$AG$1500,$Y827)=1,INDEX($AG$2:$AG$1500,$Z827)=1),1,""))</f>
      </c>
      <c r="AG827">
        <f>IF($A827="","",COUNTIFS($W$2:$W$2500,$A827,$AB$2:$AB$2500,"Yes")+COUNTIFS($X$2:$X$2500,$A827,$AA$2:$AA$2500,"Yes"))</f>
      </c>
      <c r="AH827" t="str">
        <f>IF(OR($P827&lt;&gt;"Yes",N($AG827)=0),"",IF(AND($AG827=1,COUNTIFS($W$2:$W$2500,$A827,$AE$2:$AE$2500,1)+COUNTIFS($X$2:$X$2500,$A827,$AE$2:$AE$2500,1)&gt;0),"","Yes"))</f>
      </c>
      <c r="AI827">
        <f>IF($AH827="Yes",$AG827,"")</f>
      </c>
      <c r="AJ827">
        <f>IF($AI827="","",$AI827+ROW()/1000000)</f>
      </c>
      <c r="AK827">
        <f>IF(OR($A827="",$P827="Yes",N($AG827)=0),"",$AG827+ROW()/1000000)</f>
      </c>
      <c r="AL827" t="str">
        <f>IF($A827="","",INDEX(games!$J:$J,ROW())&amp;"")</f>
      </c>
    </row>
    <row r="828">
      <c r="A828" t="str">
        <f>IF(TRIM(INDEX(games!$A:$A,ROW()))="","",TRIM(INDEX(games!$A:$A,ROW())))</f>
      </c>
      <c r="B828">
        <f>IF(OR($A828="",INDEX(games!$B:$B,ROW())=""),"",INDEX(games!$B:$B,ROW()))</f>
      </c>
      <c r="C828" t="str">
        <f>IF(OR($A828="",INDEX(games!$C:$C,ROW())=""),"",INDEX(games!$C:$C,ROW()))</f>
      </c>
      <c r="D828">
        <f>IF($A828="","",COUNTIF($W$2:$W$2500,$A828)+COUNTIF($X$2:$X$2500,$A828))</f>
      </c>
      <c r="E828">
        <f>IF($A828="","",IFERROR(MATCH($C828,$R$2:$R$5,0),0))</f>
      </c>
      <c r="F828">
        <f>IF($A828="","",MOD(ROW(),34))</f>
      </c>
      <c r="G828">
        <f>IF($A828="",NA(),IF($C828="Action",$B828,NA()))</f>
      </c>
      <c r="H828">
        <f>IF($A828="",NA(),IF($C828="Action",1+$F828*0.023,NA()))</f>
      </c>
      <c r="I828">
        <f>IF($A828="",NA(),IF($C828="Strategy",$B828,NA()))</f>
      </c>
      <c r="J828">
        <f>IF($A828="",NA(),IF($C828="Strategy",2+$F828*0.023,NA()))</f>
      </c>
      <c r="K828">
        <f>IF($A828="",NA(),IF($C828="Deckbuilder",$B828,NA()))</f>
      </c>
      <c r="L828">
        <f>IF($A828="",NA(),IF($C828="Deckbuilder",3+$F828*0.023,NA()))</f>
      </c>
      <c r="M828">
        <f>IF($A828="",NA(),IF($C828="Traditional",$B828,NA()))</f>
      </c>
      <c r="N828">
        <f>IF($A828="",NA(),IF($C828="Traditional",4+$F828*0.023,NA()))</f>
      </c>
      <c r="O828">
        <f>IF($A828="","",$D828+ROW()/1000000)</f>
      </c>
      <c r="P828" t="str">
        <f>IF(OR($A828="",INDEX(games!$H:$H,ROW())=""),"",INDEX(games!$H:$H,ROW()))</f>
      </c>
      <c r="Q828">
        <f>IF(OR($A828="",$P828&lt;&gt;"Yes"),"",$D828+ROW()/1000000)</f>
      </c>
      <c r="T828">
        <f>IF($Y828="","",INDEX($B$2:$B$1500,$Y828))</f>
      </c>
      <c r="U828">
        <f>IF($Z828="","",INDEX($B$2:$B$1500,$Z828))</f>
      </c>
      <c r="V828">
        <f>IF(OR($T828="",$U828=""),"",$U828-$T828)</f>
      </c>
      <c r="W828" t="str">
        <f>IF(TRIM(INDEX(connections!$A:$A,ROW()))="","",TRIM(INDEX(connections!$A:$A,ROW())))</f>
      </c>
      <c r="X828" t="str">
        <f>IF($W828="","",TRIM(INDEX(connections!$B:$B,ROW())))</f>
      </c>
      <c r="Y828">
        <f>IF($W828="","",IFERROR(MATCH($W828,$A$2:$A$1500,0),""))</f>
      </c>
      <c r="Z828">
        <f>IF($X828="","",IFERROR(MATCH($X828,$A$2:$A$1500,0),""))</f>
      </c>
      <c r="AA828" t="str">
        <f>IF($Y828="","",INDEX($P$2:$P$1500,$Y828))</f>
      </c>
      <c r="AB828" t="str">
        <f>IF($Z828="","",INDEX($P$2:$P$1500,$Z828))</f>
      </c>
      <c r="AC828">
        <f>IF(AND($AA828="Yes",$AB828="Yes"),1,"")</f>
      </c>
      <c r="AD828">
        <f>IF(OR($Y828="",$Z828=""),"",IF(INDEX($C$2:$C$1500,$Y828)=INDEX($C$2:$C$1500,$Z828),0,1))</f>
      </c>
      <c r="AE828">
        <f>IF($AC828&lt;&gt;1,"",IF(AND(INDEX($AG$2:$AG$1500,$Y828)=1,INDEX($AG$2:$AG$1500,$Z828)=1),1,""))</f>
      </c>
      <c r="AG828">
        <f>IF($A828="","",COUNTIFS($W$2:$W$2500,$A828,$AB$2:$AB$2500,"Yes")+COUNTIFS($X$2:$X$2500,$A828,$AA$2:$AA$2500,"Yes"))</f>
      </c>
      <c r="AH828" t="str">
        <f>IF(OR($P828&lt;&gt;"Yes",N($AG828)=0),"",IF(AND($AG828=1,COUNTIFS($W$2:$W$2500,$A828,$AE$2:$AE$2500,1)+COUNTIFS($X$2:$X$2500,$A828,$AE$2:$AE$2500,1)&gt;0),"","Yes"))</f>
      </c>
      <c r="AI828">
        <f>IF($AH828="Yes",$AG828,"")</f>
      </c>
      <c r="AJ828">
        <f>IF($AI828="","",$AI828+ROW()/1000000)</f>
      </c>
      <c r="AK828">
        <f>IF(OR($A828="",$P828="Yes",N($AG828)=0),"",$AG828+ROW()/1000000)</f>
      </c>
      <c r="AL828" t="str">
        <f>IF($A828="","",INDEX(games!$J:$J,ROW())&amp;"")</f>
      </c>
    </row>
    <row r="829">
      <c r="A829" t="str">
        <f>IF(TRIM(INDEX(games!$A:$A,ROW()))="","",TRIM(INDEX(games!$A:$A,ROW())))</f>
      </c>
      <c r="B829">
        <f>IF(OR($A829="",INDEX(games!$B:$B,ROW())=""),"",INDEX(games!$B:$B,ROW()))</f>
      </c>
      <c r="C829" t="str">
        <f>IF(OR($A829="",INDEX(games!$C:$C,ROW())=""),"",INDEX(games!$C:$C,ROW()))</f>
      </c>
      <c r="D829">
        <f>IF($A829="","",COUNTIF($W$2:$W$2500,$A829)+COUNTIF($X$2:$X$2500,$A829))</f>
      </c>
      <c r="E829">
        <f>IF($A829="","",IFERROR(MATCH($C829,$R$2:$R$5,0),0))</f>
      </c>
      <c r="F829">
        <f>IF($A829="","",MOD(ROW(),34))</f>
      </c>
      <c r="G829">
        <f>IF($A829="",NA(),IF($C829="Action",$B829,NA()))</f>
      </c>
      <c r="H829">
        <f>IF($A829="",NA(),IF($C829="Action",1+$F829*0.023,NA()))</f>
      </c>
      <c r="I829">
        <f>IF($A829="",NA(),IF($C829="Strategy",$B829,NA()))</f>
      </c>
      <c r="J829">
        <f>IF($A829="",NA(),IF($C829="Strategy",2+$F829*0.023,NA()))</f>
      </c>
      <c r="K829">
        <f>IF($A829="",NA(),IF($C829="Deckbuilder",$B829,NA()))</f>
      </c>
      <c r="L829">
        <f>IF($A829="",NA(),IF($C829="Deckbuilder",3+$F829*0.023,NA()))</f>
      </c>
      <c r="M829">
        <f>IF($A829="",NA(),IF($C829="Traditional",$B829,NA()))</f>
      </c>
      <c r="N829">
        <f>IF($A829="",NA(),IF($C829="Traditional",4+$F829*0.023,NA()))</f>
      </c>
      <c r="O829">
        <f>IF($A829="","",$D829+ROW()/1000000)</f>
      </c>
      <c r="P829" t="str">
        <f>IF(OR($A829="",INDEX(games!$H:$H,ROW())=""),"",INDEX(games!$H:$H,ROW()))</f>
      </c>
      <c r="Q829">
        <f>IF(OR($A829="",$P829&lt;&gt;"Yes"),"",$D829+ROW()/1000000)</f>
      </c>
      <c r="T829">
        <f>IF($Y829="","",INDEX($B$2:$B$1500,$Y829))</f>
      </c>
      <c r="U829">
        <f>IF($Z829="","",INDEX($B$2:$B$1500,$Z829))</f>
      </c>
      <c r="V829">
        <f>IF(OR($T829="",$U829=""),"",$U829-$T829)</f>
      </c>
      <c r="W829" t="str">
        <f>IF(TRIM(INDEX(connections!$A:$A,ROW()))="","",TRIM(INDEX(connections!$A:$A,ROW())))</f>
      </c>
      <c r="X829" t="str">
        <f>IF($W829="","",TRIM(INDEX(connections!$B:$B,ROW())))</f>
      </c>
      <c r="Y829">
        <f>IF($W829="","",IFERROR(MATCH($W829,$A$2:$A$1500,0),""))</f>
      </c>
      <c r="Z829">
        <f>IF($X829="","",IFERROR(MATCH($X829,$A$2:$A$1500,0),""))</f>
      </c>
      <c r="AA829" t="str">
        <f>IF($Y829="","",INDEX($P$2:$P$1500,$Y829))</f>
      </c>
      <c r="AB829" t="str">
        <f>IF($Z829="","",INDEX($P$2:$P$1500,$Z829))</f>
      </c>
      <c r="AC829">
        <f>IF(AND($AA829="Yes",$AB829="Yes"),1,"")</f>
      </c>
      <c r="AD829">
        <f>IF(OR($Y829="",$Z829=""),"",IF(INDEX($C$2:$C$1500,$Y829)=INDEX($C$2:$C$1500,$Z829),0,1))</f>
      </c>
      <c r="AE829">
        <f>IF($AC829&lt;&gt;1,"",IF(AND(INDEX($AG$2:$AG$1500,$Y829)=1,INDEX($AG$2:$AG$1500,$Z829)=1),1,""))</f>
      </c>
      <c r="AG829">
        <f>IF($A829="","",COUNTIFS($W$2:$W$2500,$A829,$AB$2:$AB$2500,"Yes")+COUNTIFS($X$2:$X$2500,$A829,$AA$2:$AA$2500,"Yes"))</f>
      </c>
      <c r="AH829" t="str">
        <f>IF(OR($P829&lt;&gt;"Yes",N($AG829)=0),"",IF(AND($AG829=1,COUNTIFS($W$2:$W$2500,$A829,$AE$2:$AE$2500,1)+COUNTIFS($X$2:$X$2500,$A829,$AE$2:$AE$2500,1)&gt;0),"","Yes"))</f>
      </c>
      <c r="AI829">
        <f>IF($AH829="Yes",$AG829,"")</f>
      </c>
      <c r="AJ829">
        <f>IF($AI829="","",$AI829+ROW()/1000000)</f>
      </c>
      <c r="AK829">
        <f>IF(OR($A829="",$P829="Yes",N($AG829)=0),"",$AG829+ROW()/1000000)</f>
      </c>
      <c r="AL829" t="str">
        <f>IF($A829="","",INDEX(games!$J:$J,ROW())&amp;"")</f>
      </c>
    </row>
    <row r="830">
      <c r="A830" t="str">
        <f>IF(TRIM(INDEX(games!$A:$A,ROW()))="","",TRIM(INDEX(games!$A:$A,ROW())))</f>
      </c>
      <c r="B830">
        <f>IF(OR($A830="",INDEX(games!$B:$B,ROW())=""),"",INDEX(games!$B:$B,ROW()))</f>
      </c>
      <c r="C830" t="str">
        <f>IF(OR($A830="",INDEX(games!$C:$C,ROW())=""),"",INDEX(games!$C:$C,ROW()))</f>
      </c>
      <c r="D830">
        <f>IF($A830="","",COUNTIF($W$2:$W$2500,$A830)+COUNTIF($X$2:$X$2500,$A830))</f>
      </c>
      <c r="E830">
        <f>IF($A830="","",IFERROR(MATCH($C830,$R$2:$R$5,0),0))</f>
      </c>
      <c r="F830">
        <f>IF($A830="","",MOD(ROW(),34))</f>
      </c>
      <c r="G830">
        <f>IF($A830="",NA(),IF($C830="Action",$B830,NA()))</f>
      </c>
      <c r="H830">
        <f>IF($A830="",NA(),IF($C830="Action",1+$F830*0.023,NA()))</f>
      </c>
      <c r="I830">
        <f>IF($A830="",NA(),IF($C830="Strategy",$B830,NA()))</f>
      </c>
      <c r="J830">
        <f>IF($A830="",NA(),IF($C830="Strategy",2+$F830*0.023,NA()))</f>
      </c>
      <c r="K830">
        <f>IF($A830="",NA(),IF($C830="Deckbuilder",$B830,NA()))</f>
      </c>
      <c r="L830">
        <f>IF($A830="",NA(),IF($C830="Deckbuilder",3+$F830*0.023,NA()))</f>
      </c>
      <c r="M830">
        <f>IF($A830="",NA(),IF($C830="Traditional",$B830,NA()))</f>
      </c>
      <c r="N830">
        <f>IF($A830="",NA(),IF($C830="Traditional",4+$F830*0.023,NA()))</f>
      </c>
      <c r="O830">
        <f>IF($A830="","",$D830+ROW()/1000000)</f>
      </c>
      <c r="P830" t="str">
        <f>IF(OR($A830="",INDEX(games!$H:$H,ROW())=""),"",INDEX(games!$H:$H,ROW()))</f>
      </c>
      <c r="Q830">
        <f>IF(OR($A830="",$P830&lt;&gt;"Yes"),"",$D830+ROW()/1000000)</f>
      </c>
      <c r="T830">
        <f>IF($Y830="","",INDEX($B$2:$B$1500,$Y830))</f>
      </c>
      <c r="U830">
        <f>IF($Z830="","",INDEX($B$2:$B$1500,$Z830))</f>
      </c>
      <c r="V830">
        <f>IF(OR($T830="",$U830=""),"",$U830-$T830)</f>
      </c>
      <c r="W830" t="str">
        <f>IF(TRIM(INDEX(connections!$A:$A,ROW()))="","",TRIM(INDEX(connections!$A:$A,ROW())))</f>
      </c>
      <c r="X830" t="str">
        <f>IF($W830="","",TRIM(INDEX(connections!$B:$B,ROW())))</f>
      </c>
      <c r="Y830">
        <f>IF($W830="","",IFERROR(MATCH($W830,$A$2:$A$1500,0),""))</f>
      </c>
      <c r="Z830">
        <f>IF($X830="","",IFERROR(MATCH($X830,$A$2:$A$1500,0),""))</f>
      </c>
      <c r="AA830" t="str">
        <f>IF($Y830="","",INDEX($P$2:$P$1500,$Y830))</f>
      </c>
      <c r="AB830" t="str">
        <f>IF($Z830="","",INDEX($P$2:$P$1500,$Z830))</f>
      </c>
      <c r="AC830">
        <f>IF(AND($AA830="Yes",$AB830="Yes"),1,"")</f>
      </c>
      <c r="AD830">
        <f>IF(OR($Y830="",$Z830=""),"",IF(INDEX($C$2:$C$1500,$Y830)=INDEX($C$2:$C$1500,$Z830),0,1))</f>
      </c>
      <c r="AE830">
        <f>IF($AC830&lt;&gt;1,"",IF(AND(INDEX($AG$2:$AG$1500,$Y830)=1,INDEX($AG$2:$AG$1500,$Z830)=1),1,""))</f>
      </c>
      <c r="AG830">
        <f>IF($A830="","",COUNTIFS($W$2:$W$2500,$A830,$AB$2:$AB$2500,"Yes")+COUNTIFS($X$2:$X$2500,$A830,$AA$2:$AA$2500,"Yes"))</f>
      </c>
      <c r="AH830" t="str">
        <f>IF(OR($P830&lt;&gt;"Yes",N($AG830)=0),"",IF(AND($AG830=1,COUNTIFS($W$2:$W$2500,$A830,$AE$2:$AE$2500,1)+COUNTIFS($X$2:$X$2500,$A830,$AE$2:$AE$2500,1)&gt;0),"","Yes"))</f>
      </c>
      <c r="AI830">
        <f>IF($AH830="Yes",$AG830,"")</f>
      </c>
      <c r="AJ830">
        <f>IF($AI830="","",$AI830+ROW()/1000000)</f>
      </c>
      <c r="AK830">
        <f>IF(OR($A830="",$P830="Yes",N($AG830)=0),"",$AG830+ROW()/1000000)</f>
      </c>
      <c r="AL830" t="str">
        <f>IF($A830="","",INDEX(games!$J:$J,ROW())&amp;"")</f>
      </c>
    </row>
    <row r="831">
      <c r="A831" t="str">
        <f>IF(TRIM(INDEX(games!$A:$A,ROW()))="","",TRIM(INDEX(games!$A:$A,ROW())))</f>
      </c>
      <c r="B831">
        <f>IF(OR($A831="",INDEX(games!$B:$B,ROW())=""),"",INDEX(games!$B:$B,ROW()))</f>
      </c>
      <c r="C831" t="str">
        <f>IF(OR($A831="",INDEX(games!$C:$C,ROW())=""),"",INDEX(games!$C:$C,ROW()))</f>
      </c>
      <c r="D831">
        <f>IF($A831="","",COUNTIF($W$2:$W$2500,$A831)+COUNTIF($X$2:$X$2500,$A831))</f>
      </c>
      <c r="E831">
        <f>IF($A831="","",IFERROR(MATCH($C831,$R$2:$R$5,0),0))</f>
      </c>
      <c r="F831">
        <f>IF($A831="","",MOD(ROW(),34))</f>
      </c>
      <c r="G831">
        <f>IF($A831="",NA(),IF($C831="Action",$B831,NA()))</f>
      </c>
      <c r="H831">
        <f>IF($A831="",NA(),IF($C831="Action",1+$F831*0.023,NA()))</f>
      </c>
      <c r="I831">
        <f>IF($A831="",NA(),IF($C831="Strategy",$B831,NA()))</f>
      </c>
      <c r="J831">
        <f>IF($A831="",NA(),IF($C831="Strategy",2+$F831*0.023,NA()))</f>
      </c>
      <c r="K831">
        <f>IF($A831="",NA(),IF($C831="Deckbuilder",$B831,NA()))</f>
      </c>
      <c r="L831">
        <f>IF($A831="",NA(),IF($C831="Deckbuilder",3+$F831*0.023,NA()))</f>
      </c>
      <c r="M831">
        <f>IF($A831="",NA(),IF($C831="Traditional",$B831,NA()))</f>
      </c>
      <c r="N831">
        <f>IF($A831="",NA(),IF($C831="Traditional",4+$F831*0.023,NA()))</f>
      </c>
      <c r="O831">
        <f>IF($A831="","",$D831+ROW()/1000000)</f>
      </c>
      <c r="P831" t="str">
        <f>IF(OR($A831="",INDEX(games!$H:$H,ROW())=""),"",INDEX(games!$H:$H,ROW()))</f>
      </c>
      <c r="Q831">
        <f>IF(OR($A831="",$P831&lt;&gt;"Yes"),"",$D831+ROW()/1000000)</f>
      </c>
      <c r="T831">
        <f>IF($Y831="","",INDEX($B$2:$B$1500,$Y831))</f>
      </c>
      <c r="U831">
        <f>IF($Z831="","",INDEX($B$2:$B$1500,$Z831))</f>
      </c>
      <c r="V831">
        <f>IF(OR($T831="",$U831=""),"",$U831-$T831)</f>
      </c>
      <c r="W831" t="str">
        <f>IF(TRIM(INDEX(connections!$A:$A,ROW()))="","",TRIM(INDEX(connections!$A:$A,ROW())))</f>
      </c>
      <c r="X831" t="str">
        <f>IF($W831="","",TRIM(INDEX(connections!$B:$B,ROW())))</f>
      </c>
      <c r="Y831">
        <f>IF($W831="","",IFERROR(MATCH($W831,$A$2:$A$1500,0),""))</f>
      </c>
      <c r="Z831">
        <f>IF($X831="","",IFERROR(MATCH($X831,$A$2:$A$1500,0),""))</f>
      </c>
      <c r="AA831" t="str">
        <f>IF($Y831="","",INDEX($P$2:$P$1500,$Y831))</f>
      </c>
      <c r="AB831" t="str">
        <f>IF($Z831="","",INDEX($P$2:$P$1500,$Z831))</f>
      </c>
      <c r="AC831">
        <f>IF(AND($AA831="Yes",$AB831="Yes"),1,"")</f>
      </c>
      <c r="AD831">
        <f>IF(OR($Y831="",$Z831=""),"",IF(INDEX($C$2:$C$1500,$Y831)=INDEX($C$2:$C$1500,$Z831),0,1))</f>
      </c>
      <c r="AE831">
        <f>IF($AC831&lt;&gt;1,"",IF(AND(INDEX($AG$2:$AG$1500,$Y831)=1,INDEX($AG$2:$AG$1500,$Z831)=1),1,""))</f>
      </c>
      <c r="AG831">
        <f>IF($A831="","",COUNTIFS($W$2:$W$2500,$A831,$AB$2:$AB$2500,"Yes")+COUNTIFS($X$2:$X$2500,$A831,$AA$2:$AA$2500,"Yes"))</f>
      </c>
      <c r="AH831" t="str">
        <f>IF(OR($P831&lt;&gt;"Yes",N($AG831)=0),"",IF(AND($AG831=1,COUNTIFS($W$2:$W$2500,$A831,$AE$2:$AE$2500,1)+COUNTIFS($X$2:$X$2500,$A831,$AE$2:$AE$2500,1)&gt;0),"","Yes"))</f>
      </c>
      <c r="AI831">
        <f>IF($AH831="Yes",$AG831,"")</f>
      </c>
      <c r="AJ831">
        <f>IF($AI831="","",$AI831+ROW()/1000000)</f>
      </c>
      <c r="AK831">
        <f>IF(OR($A831="",$P831="Yes",N($AG831)=0),"",$AG831+ROW()/1000000)</f>
      </c>
      <c r="AL831" t="str">
        <f>IF($A831="","",INDEX(games!$J:$J,ROW())&amp;"")</f>
      </c>
    </row>
    <row r="832">
      <c r="A832" t="str">
        <f>IF(TRIM(INDEX(games!$A:$A,ROW()))="","",TRIM(INDEX(games!$A:$A,ROW())))</f>
      </c>
      <c r="B832">
        <f>IF(OR($A832="",INDEX(games!$B:$B,ROW())=""),"",INDEX(games!$B:$B,ROW()))</f>
      </c>
      <c r="C832" t="str">
        <f>IF(OR($A832="",INDEX(games!$C:$C,ROW())=""),"",INDEX(games!$C:$C,ROW()))</f>
      </c>
      <c r="D832">
        <f>IF($A832="","",COUNTIF($W$2:$W$2500,$A832)+COUNTIF($X$2:$X$2500,$A832))</f>
      </c>
      <c r="E832">
        <f>IF($A832="","",IFERROR(MATCH($C832,$R$2:$R$5,0),0))</f>
      </c>
      <c r="F832">
        <f>IF($A832="","",MOD(ROW(),34))</f>
      </c>
      <c r="G832">
        <f>IF($A832="",NA(),IF($C832="Action",$B832,NA()))</f>
      </c>
      <c r="H832">
        <f>IF($A832="",NA(),IF($C832="Action",1+$F832*0.023,NA()))</f>
      </c>
      <c r="I832">
        <f>IF($A832="",NA(),IF($C832="Strategy",$B832,NA()))</f>
      </c>
      <c r="J832">
        <f>IF($A832="",NA(),IF($C832="Strategy",2+$F832*0.023,NA()))</f>
      </c>
      <c r="K832">
        <f>IF($A832="",NA(),IF($C832="Deckbuilder",$B832,NA()))</f>
      </c>
      <c r="L832">
        <f>IF($A832="",NA(),IF($C832="Deckbuilder",3+$F832*0.023,NA()))</f>
      </c>
      <c r="M832">
        <f>IF($A832="",NA(),IF($C832="Traditional",$B832,NA()))</f>
      </c>
      <c r="N832">
        <f>IF($A832="",NA(),IF($C832="Traditional",4+$F832*0.023,NA()))</f>
      </c>
      <c r="O832">
        <f>IF($A832="","",$D832+ROW()/1000000)</f>
      </c>
      <c r="P832" t="str">
        <f>IF(OR($A832="",INDEX(games!$H:$H,ROW())=""),"",INDEX(games!$H:$H,ROW()))</f>
      </c>
      <c r="Q832">
        <f>IF(OR($A832="",$P832&lt;&gt;"Yes"),"",$D832+ROW()/1000000)</f>
      </c>
      <c r="T832">
        <f>IF($Y832="","",INDEX($B$2:$B$1500,$Y832))</f>
      </c>
      <c r="U832">
        <f>IF($Z832="","",INDEX($B$2:$B$1500,$Z832))</f>
      </c>
      <c r="V832">
        <f>IF(OR($T832="",$U832=""),"",$U832-$T832)</f>
      </c>
      <c r="W832" t="str">
        <f>IF(TRIM(INDEX(connections!$A:$A,ROW()))="","",TRIM(INDEX(connections!$A:$A,ROW())))</f>
      </c>
      <c r="X832" t="str">
        <f>IF($W832="","",TRIM(INDEX(connections!$B:$B,ROW())))</f>
      </c>
      <c r="Y832">
        <f>IF($W832="","",IFERROR(MATCH($W832,$A$2:$A$1500,0),""))</f>
      </c>
      <c r="Z832">
        <f>IF($X832="","",IFERROR(MATCH($X832,$A$2:$A$1500,0),""))</f>
      </c>
      <c r="AA832" t="str">
        <f>IF($Y832="","",INDEX($P$2:$P$1500,$Y832))</f>
      </c>
      <c r="AB832" t="str">
        <f>IF($Z832="","",INDEX($P$2:$P$1500,$Z832))</f>
      </c>
      <c r="AC832">
        <f>IF(AND($AA832="Yes",$AB832="Yes"),1,"")</f>
      </c>
      <c r="AD832">
        <f>IF(OR($Y832="",$Z832=""),"",IF(INDEX($C$2:$C$1500,$Y832)=INDEX($C$2:$C$1500,$Z832),0,1))</f>
      </c>
      <c r="AE832">
        <f>IF($AC832&lt;&gt;1,"",IF(AND(INDEX($AG$2:$AG$1500,$Y832)=1,INDEX($AG$2:$AG$1500,$Z832)=1),1,""))</f>
      </c>
      <c r="AG832">
        <f>IF($A832="","",COUNTIFS($W$2:$W$2500,$A832,$AB$2:$AB$2500,"Yes")+COUNTIFS($X$2:$X$2500,$A832,$AA$2:$AA$2500,"Yes"))</f>
      </c>
      <c r="AH832" t="str">
        <f>IF(OR($P832&lt;&gt;"Yes",N($AG832)=0),"",IF(AND($AG832=1,COUNTIFS($W$2:$W$2500,$A832,$AE$2:$AE$2500,1)+COUNTIFS($X$2:$X$2500,$A832,$AE$2:$AE$2500,1)&gt;0),"","Yes"))</f>
      </c>
      <c r="AI832">
        <f>IF($AH832="Yes",$AG832,"")</f>
      </c>
      <c r="AJ832">
        <f>IF($AI832="","",$AI832+ROW()/1000000)</f>
      </c>
      <c r="AK832">
        <f>IF(OR($A832="",$P832="Yes",N($AG832)=0),"",$AG832+ROW()/1000000)</f>
      </c>
      <c r="AL832" t="str">
        <f>IF($A832="","",INDEX(games!$J:$J,ROW())&amp;"")</f>
      </c>
    </row>
    <row r="833">
      <c r="A833" t="str">
        <f>IF(TRIM(INDEX(games!$A:$A,ROW()))="","",TRIM(INDEX(games!$A:$A,ROW())))</f>
      </c>
      <c r="B833">
        <f>IF(OR($A833="",INDEX(games!$B:$B,ROW())=""),"",INDEX(games!$B:$B,ROW()))</f>
      </c>
      <c r="C833" t="str">
        <f>IF(OR($A833="",INDEX(games!$C:$C,ROW())=""),"",INDEX(games!$C:$C,ROW()))</f>
      </c>
      <c r="D833">
        <f>IF($A833="","",COUNTIF($W$2:$W$2500,$A833)+COUNTIF($X$2:$X$2500,$A833))</f>
      </c>
      <c r="E833">
        <f>IF($A833="","",IFERROR(MATCH($C833,$R$2:$R$5,0),0))</f>
      </c>
      <c r="F833">
        <f>IF($A833="","",MOD(ROW(),34))</f>
      </c>
      <c r="G833">
        <f>IF($A833="",NA(),IF($C833="Action",$B833,NA()))</f>
      </c>
      <c r="H833">
        <f>IF($A833="",NA(),IF($C833="Action",1+$F833*0.023,NA()))</f>
      </c>
      <c r="I833">
        <f>IF($A833="",NA(),IF($C833="Strategy",$B833,NA()))</f>
      </c>
      <c r="J833">
        <f>IF($A833="",NA(),IF($C833="Strategy",2+$F833*0.023,NA()))</f>
      </c>
      <c r="K833">
        <f>IF($A833="",NA(),IF($C833="Deckbuilder",$B833,NA()))</f>
      </c>
      <c r="L833">
        <f>IF($A833="",NA(),IF($C833="Deckbuilder",3+$F833*0.023,NA()))</f>
      </c>
      <c r="M833">
        <f>IF($A833="",NA(),IF($C833="Traditional",$B833,NA()))</f>
      </c>
      <c r="N833">
        <f>IF($A833="",NA(),IF($C833="Traditional",4+$F833*0.023,NA()))</f>
      </c>
      <c r="O833">
        <f>IF($A833="","",$D833+ROW()/1000000)</f>
      </c>
      <c r="P833" t="str">
        <f>IF(OR($A833="",INDEX(games!$H:$H,ROW())=""),"",INDEX(games!$H:$H,ROW()))</f>
      </c>
      <c r="Q833">
        <f>IF(OR($A833="",$P833&lt;&gt;"Yes"),"",$D833+ROW()/1000000)</f>
      </c>
      <c r="T833">
        <f>IF($Y833="","",INDEX($B$2:$B$1500,$Y833))</f>
      </c>
      <c r="U833">
        <f>IF($Z833="","",INDEX($B$2:$B$1500,$Z833))</f>
      </c>
      <c r="V833">
        <f>IF(OR($T833="",$U833=""),"",$U833-$T833)</f>
      </c>
      <c r="W833" t="str">
        <f>IF(TRIM(INDEX(connections!$A:$A,ROW()))="","",TRIM(INDEX(connections!$A:$A,ROW())))</f>
      </c>
      <c r="X833" t="str">
        <f>IF($W833="","",TRIM(INDEX(connections!$B:$B,ROW())))</f>
      </c>
      <c r="Y833">
        <f>IF($W833="","",IFERROR(MATCH($W833,$A$2:$A$1500,0),""))</f>
      </c>
      <c r="Z833">
        <f>IF($X833="","",IFERROR(MATCH($X833,$A$2:$A$1500,0),""))</f>
      </c>
      <c r="AA833" t="str">
        <f>IF($Y833="","",INDEX($P$2:$P$1500,$Y833))</f>
      </c>
      <c r="AB833" t="str">
        <f>IF($Z833="","",INDEX($P$2:$P$1500,$Z833))</f>
      </c>
      <c r="AC833">
        <f>IF(AND($AA833="Yes",$AB833="Yes"),1,"")</f>
      </c>
      <c r="AD833">
        <f>IF(OR($Y833="",$Z833=""),"",IF(INDEX($C$2:$C$1500,$Y833)=INDEX($C$2:$C$1500,$Z833),0,1))</f>
      </c>
      <c r="AE833">
        <f>IF($AC833&lt;&gt;1,"",IF(AND(INDEX($AG$2:$AG$1500,$Y833)=1,INDEX($AG$2:$AG$1500,$Z833)=1),1,""))</f>
      </c>
      <c r="AG833">
        <f>IF($A833="","",COUNTIFS($W$2:$W$2500,$A833,$AB$2:$AB$2500,"Yes")+COUNTIFS($X$2:$X$2500,$A833,$AA$2:$AA$2500,"Yes"))</f>
      </c>
      <c r="AH833" t="str">
        <f>IF(OR($P833&lt;&gt;"Yes",N($AG833)=0),"",IF(AND($AG833=1,COUNTIFS($W$2:$W$2500,$A833,$AE$2:$AE$2500,1)+COUNTIFS($X$2:$X$2500,$A833,$AE$2:$AE$2500,1)&gt;0),"","Yes"))</f>
      </c>
      <c r="AI833">
        <f>IF($AH833="Yes",$AG833,"")</f>
      </c>
      <c r="AJ833">
        <f>IF($AI833="","",$AI833+ROW()/1000000)</f>
      </c>
      <c r="AK833">
        <f>IF(OR($A833="",$P833="Yes",N($AG833)=0),"",$AG833+ROW()/1000000)</f>
      </c>
      <c r="AL833" t="str">
        <f>IF($A833="","",INDEX(games!$J:$J,ROW())&amp;"")</f>
      </c>
    </row>
    <row r="834">
      <c r="A834" t="str">
        <f>IF(TRIM(INDEX(games!$A:$A,ROW()))="","",TRIM(INDEX(games!$A:$A,ROW())))</f>
      </c>
      <c r="B834">
        <f>IF(OR($A834="",INDEX(games!$B:$B,ROW())=""),"",INDEX(games!$B:$B,ROW()))</f>
      </c>
      <c r="C834" t="str">
        <f>IF(OR($A834="",INDEX(games!$C:$C,ROW())=""),"",INDEX(games!$C:$C,ROW()))</f>
      </c>
      <c r="D834">
        <f>IF($A834="","",COUNTIF($W$2:$W$2500,$A834)+COUNTIF($X$2:$X$2500,$A834))</f>
      </c>
      <c r="E834">
        <f>IF($A834="","",IFERROR(MATCH($C834,$R$2:$R$5,0),0))</f>
      </c>
      <c r="F834">
        <f>IF($A834="","",MOD(ROW(),34))</f>
      </c>
      <c r="G834">
        <f>IF($A834="",NA(),IF($C834="Action",$B834,NA()))</f>
      </c>
      <c r="H834">
        <f>IF($A834="",NA(),IF($C834="Action",1+$F834*0.023,NA()))</f>
      </c>
      <c r="I834">
        <f>IF($A834="",NA(),IF($C834="Strategy",$B834,NA()))</f>
      </c>
      <c r="J834">
        <f>IF($A834="",NA(),IF($C834="Strategy",2+$F834*0.023,NA()))</f>
      </c>
      <c r="K834">
        <f>IF($A834="",NA(),IF($C834="Deckbuilder",$B834,NA()))</f>
      </c>
      <c r="L834">
        <f>IF($A834="",NA(),IF($C834="Deckbuilder",3+$F834*0.023,NA()))</f>
      </c>
      <c r="M834">
        <f>IF($A834="",NA(),IF($C834="Traditional",$B834,NA()))</f>
      </c>
      <c r="N834">
        <f>IF($A834="",NA(),IF($C834="Traditional",4+$F834*0.023,NA()))</f>
      </c>
      <c r="O834">
        <f>IF($A834="","",$D834+ROW()/1000000)</f>
      </c>
      <c r="P834" t="str">
        <f>IF(OR($A834="",INDEX(games!$H:$H,ROW())=""),"",INDEX(games!$H:$H,ROW()))</f>
      </c>
      <c r="Q834">
        <f>IF(OR($A834="",$P834&lt;&gt;"Yes"),"",$D834+ROW()/1000000)</f>
      </c>
      <c r="T834">
        <f>IF($Y834="","",INDEX($B$2:$B$1500,$Y834))</f>
      </c>
      <c r="U834">
        <f>IF($Z834="","",INDEX($B$2:$B$1500,$Z834))</f>
      </c>
      <c r="V834">
        <f>IF(OR($T834="",$U834=""),"",$U834-$T834)</f>
      </c>
      <c r="W834" t="str">
        <f>IF(TRIM(INDEX(connections!$A:$A,ROW()))="","",TRIM(INDEX(connections!$A:$A,ROW())))</f>
      </c>
      <c r="X834" t="str">
        <f>IF($W834="","",TRIM(INDEX(connections!$B:$B,ROW())))</f>
      </c>
      <c r="Y834">
        <f>IF($W834="","",IFERROR(MATCH($W834,$A$2:$A$1500,0),""))</f>
      </c>
      <c r="Z834">
        <f>IF($X834="","",IFERROR(MATCH($X834,$A$2:$A$1500,0),""))</f>
      </c>
      <c r="AA834" t="str">
        <f>IF($Y834="","",INDEX($P$2:$P$1500,$Y834))</f>
      </c>
      <c r="AB834" t="str">
        <f>IF($Z834="","",INDEX($P$2:$P$1500,$Z834))</f>
      </c>
      <c r="AC834">
        <f>IF(AND($AA834="Yes",$AB834="Yes"),1,"")</f>
      </c>
      <c r="AD834">
        <f>IF(OR($Y834="",$Z834=""),"",IF(INDEX($C$2:$C$1500,$Y834)=INDEX($C$2:$C$1500,$Z834),0,1))</f>
      </c>
      <c r="AE834">
        <f>IF($AC834&lt;&gt;1,"",IF(AND(INDEX($AG$2:$AG$1500,$Y834)=1,INDEX($AG$2:$AG$1500,$Z834)=1),1,""))</f>
      </c>
      <c r="AG834">
        <f>IF($A834="","",COUNTIFS($W$2:$W$2500,$A834,$AB$2:$AB$2500,"Yes")+COUNTIFS($X$2:$X$2500,$A834,$AA$2:$AA$2500,"Yes"))</f>
      </c>
      <c r="AH834" t="str">
        <f>IF(OR($P834&lt;&gt;"Yes",N($AG834)=0),"",IF(AND($AG834=1,COUNTIFS($W$2:$W$2500,$A834,$AE$2:$AE$2500,1)+COUNTIFS($X$2:$X$2500,$A834,$AE$2:$AE$2500,1)&gt;0),"","Yes"))</f>
      </c>
      <c r="AI834">
        <f>IF($AH834="Yes",$AG834,"")</f>
      </c>
      <c r="AJ834">
        <f>IF($AI834="","",$AI834+ROW()/1000000)</f>
      </c>
      <c r="AK834">
        <f>IF(OR($A834="",$P834="Yes",N($AG834)=0),"",$AG834+ROW()/1000000)</f>
      </c>
      <c r="AL834" t="str">
        <f>IF($A834="","",INDEX(games!$J:$J,ROW())&amp;"")</f>
      </c>
    </row>
    <row r="835">
      <c r="A835" t="str">
        <f>IF(TRIM(INDEX(games!$A:$A,ROW()))="","",TRIM(INDEX(games!$A:$A,ROW())))</f>
      </c>
      <c r="B835">
        <f>IF(OR($A835="",INDEX(games!$B:$B,ROW())=""),"",INDEX(games!$B:$B,ROW()))</f>
      </c>
      <c r="C835" t="str">
        <f>IF(OR($A835="",INDEX(games!$C:$C,ROW())=""),"",INDEX(games!$C:$C,ROW()))</f>
      </c>
      <c r="D835">
        <f>IF($A835="","",COUNTIF($W$2:$W$2500,$A835)+COUNTIF($X$2:$X$2500,$A835))</f>
      </c>
      <c r="E835">
        <f>IF($A835="","",IFERROR(MATCH($C835,$R$2:$R$5,0),0))</f>
      </c>
      <c r="F835">
        <f>IF($A835="","",MOD(ROW(),34))</f>
      </c>
      <c r="G835">
        <f>IF($A835="",NA(),IF($C835="Action",$B835,NA()))</f>
      </c>
      <c r="H835">
        <f>IF($A835="",NA(),IF($C835="Action",1+$F835*0.023,NA()))</f>
      </c>
      <c r="I835">
        <f>IF($A835="",NA(),IF($C835="Strategy",$B835,NA()))</f>
      </c>
      <c r="J835">
        <f>IF($A835="",NA(),IF($C835="Strategy",2+$F835*0.023,NA()))</f>
      </c>
      <c r="K835">
        <f>IF($A835="",NA(),IF($C835="Deckbuilder",$B835,NA()))</f>
      </c>
      <c r="L835">
        <f>IF($A835="",NA(),IF($C835="Deckbuilder",3+$F835*0.023,NA()))</f>
      </c>
      <c r="M835">
        <f>IF($A835="",NA(),IF($C835="Traditional",$B835,NA()))</f>
      </c>
      <c r="N835">
        <f>IF($A835="",NA(),IF($C835="Traditional",4+$F835*0.023,NA()))</f>
      </c>
      <c r="O835">
        <f>IF($A835="","",$D835+ROW()/1000000)</f>
      </c>
      <c r="P835" t="str">
        <f>IF(OR($A835="",INDEX(games!$H:$H,ROW())=""),"",INDEX(games!$H:$H,ROW()))</f>
      </c>
      <c r="Q835">
        <f>IF(OR($A835="",$P835&lt;&gt;"Yes"),"",$D835+ROW()/1000000)</f>
      </c>
      <c r="T835">
        <f>IF($Y835="","",INDEX($B$2:$B$1500,$Y835))</f>
      </c>
      <c r="U835">
        <f>IF($Z835="","",INDEX($B$2:$B$1500,$Z835))</f>
      </c>
      <c r="V835">
        <f>IF(OR($T835="",$U835=""),"",$U835-$T835)</f>
      </c>
      <c r="W835" t="str">
        <f>IF(TRIM(INDEX(connections!$A:$A,ROW()))="","",TRIM(INDEX(connections!$A:$A,ROW())))</f>
      </c>
      <c r="X835" t="str">
        <f>IF($W835="","",TRIM(INDEX(connections!$B:$B,ROW())))</f>
      </c>
      <c r="Y835">
        <f>IF($W835="","",IFERROR(MATCH($W835,$A$2:$A$1500,0),""))</f>
      </c>
      <c r="Z835">
        <f>IF($X835="","",IFERROR(MATCH($X835,$A$2:$A$1500,0),""))</f>
      </c>
      <c r="AA835" t="str">
        <f>IF($Y835="","",INDEX($P$2:$P$1500,$Y835))</f>
      </c>
      <c r="AB835" t="str">
        <f>IF($Z835="","",INDEX($P$2:$P$1500,$Z835))</f>
      </c>
      <c r="AC835">
        <f>IF(AND($AA835="Yes",$AB835="Yes"),1,"")</f>
      </c>
      <c r="AD835">
        <f>IF(OR($Y835="",$Z835=""),"",IF(INDEX($C$2:$C$1500,$Y835)=INDEX($C$2:$C$1500,$Z835),0,1))</f>
      </c>
      <c r="AE835">
        <f>IF($AC835&lt;&gt;1,"",IF(AND(INDEX($AG$2:$AG$1500,$Y835)=1,INDEX($AG$2:$AG$1500,$Z835)=1),1,""))</f>
      </c>
      <c r="AG835">
        <f>IF($A835="","",COUNTIFS($W$2:$W$2500,$A835,$AB$2:$AB$2500,"Yes")+COUNTIFS($X$2:$X$2500,$A835,$AA$2:$AA$2500,"Yes"))</f>
      </c>
      <c r="AH835" t="str">
        <f>IF(OR($P835&lt;&gt;"Yes",N($AG835)=0),"",IF(AND($AG835=1,COUNTIFS($W$2:$W$2500,$A835,$AE$2:$AE$2500,1)+COUNTIFS($X$2:$X$2500,$A835,$AE$2:$AE$2500,1)&gt;0),"","Yes"))</f>
      </c>
      <c r="AI835">
        <f>IF($AH835="Yes",$AG835,"")</f>
      </c>
      <c r="AJ835">
        <f>IF($AI835="","",$AI835+ROW()/1000000)</f>
      </c>
      <c r="AK835">
        <f>IF(OR($A835="",$P835="Yes",N($AG835)=0),"",$AG835+ROW()/1000000)</f>
      </c>
      <c r="AL835" t="str">
        <f>IF($A835="","",INDEX(games!$J:$J,ROW())&amp;"")</f>
      </c>
    </row>
    <row r="836">
      <c r="A836" t="str">
        <f>IF(TRIM(INDEX(games!$A:$A,ROW()))="","",TRIM(INDEX(games!$A:$A,ROW())))</f>
      </c>
      <c r="B836">
        <f>IF(OR($A836="",INDEX(games!$B:$B,ROW())=""),"",INDEX(games!$B:$B,ROW()))</f>
      </c>
      <c r="C836" t="str">
        <f>IF(OR($A836="",INDEX(games!$C:$C,ROW())=""),"",INDEX(games!$C:$C,ROW()))</f>
      </c>
      <c r="D836">
        <f>IF($A836="","",COUNTIF($W$2:$W$2500,$A836)+COUNTIF($X$2:$X$2500,$A836))</f>
      </c>
      <c r="E836">
        <f>IF($A836="","",IFERROR(MATCH($C836,$R$2:$R$5,0),0))</f>
      </c>
      <c r="F836">
        <f>IF($A836="","",MOD(ROW(),34))</f>
      </c>
      <c r="G836">
        <f>IF($A836="",NA(),IF($C836="Action",$B836,NA()))</f>
      </c>
      <c r="H836">
        <f>IF($A836="",NA(),IF($C836="Action",1+$F836*0.023,NA()))</f>
      </c>
      <c r="I836">
        <f>IF($A836="",NA(),IF($C836="Strategy",$B836,NA()))</f>
      </c>
      <c r="J836">
        <f>IF($A836="",NA(),IF($C836="Strategy",2+$F836*0.023,NA()))</f>
      </c>
      <c r="K836">
        <f>IF($A836="",NA(),IF($C836="Deckbuilder",$B836,NA()))</f>
      </c>
      <c r="L836">
        <f>IF($A836="",NA(),IF($C836="Deckbuilder",3+$F836*0.023,NA()))</f>
      </c>
      <c r="M836">
        <f>IF($A836="",NA(),IF($C836="Traditional",$B836,NA()))</f>
      </c>
      <c r="N836">
        <f>IF($A836="",NA(),IF($C836="Traditional",4+$F836*0.023,NA()))</f>
      </c>
      <c r="O836">
        <f>IF($A836="","",$D836+ROW()/1000000)</f>
      </c>
      <c r="P836" t="str">
        <f>IF(OR($A836="",INDEX(games!$H:$H,ROW())=""),"",INDEX(games!$H:$H,ROW()))</f>
      </c>
      <c r="Q836">
        <f>IF(OR($A836="",$P836&lt;&gt;"Yes"),"",$D836+ROW()/1000000)</f>
      </c>
      <c r="T836">
        <f>IF($Y836="","",INDEX($B$2:$B$1500,$Y836))</f>
      </c>
      <c r="U836">
        <f>IF($Z836="","",INDEX($B$2:$B$1500,$Z836))</f>
      </c>
      <c r="V836">
        <f>IF(OR($T836="",$U836=""),"",$U836-$T836)</f>
      </c>
      <c r="W836" t="str">
        <f>IF(TRIM(INDEX(connections!$A:$A,ROW()))="","",TRIM(INDEX(connections!$A:$A,ROW())))</f>
      </c>
      <c r="X836" t="str">
        <f>IF($W836="","",TRIM(INDEX(connections!$B:$B,ROW())))</f>
      </c>
      <c r="Y836">
        <f>IF($W836="","",IFERROR(MATCH($W836,$A$2:$A$1500,0),""))</f>
      </c>
      <c r="Z836">
        <f>IF($X836="","",IFERROR(MATCH($X836,$A$2:$A$1500,0),""))</f>
      </c>
      <c r="AA836" t="str">
        <f>IF($Y836="","",INDEX($P$2:$P$1500,$Y836))</f>
      </c>
      <c r="AB836" t="str">
        <f>IF($Z836="","",INDEX($P$2:$P$1500,$Z836))</f>
      </c>
      <c r="AC836">
        <f>IF(AND($AA836="Yes",$AB836="Yes"),1,"")</f>
      </c>
      <c r="AD836">
        <f>IF(OR($Y836="",$Z836=""),"",IF(INDEX($C$2:$C$1500,$Y836)=INDEX($C$2:$C$1500,$Z836),0,1))</f>
      </c>
      <c r="AE836">
        <f>IF($AC836&lt;&gt;1,"",IF(AND(INDEX($AG$2:$AG$1500,$Y836)=1,INDEX($AG$2:$AG$1500,$Z836)=1),1,""))</f>
      </c>
      <c r="AG836">
        <f>IF($A836="","",COUNTIFS($W$2:$W$2500,$A836,$AB$2:$AB$2500,"Yes")+COUNTIFS($X$2:$X$2500,$A836,$AA$2:$AA$2500,"Yes"))</f>
      </c>
      <c r="AH836" t="str">
        <f>IF(OR($P836&lt;&gt;"Yes",N($AG836)=0),"",IF(AND($AG836=1,COUNTIFS($W$2:$W$2500,$A836,$AE$2:$AE$2500,1)+COUNTIFS($X$2:$X$2500,$A836,$AE$2:$AE$2500,1)&gt;0),"","Yes"))</f>
      </c>
      <c r="AI836">
        <f>IF($AH836="Yes",$AG836,"")</f>
      </c>
      <c r="AJ836">
        <f>IF($AI836="","",$AI836+ROW()/1000000)</f>
      </c>
      <c r="AK836">
        <f>IF(OR($A836="",$P836="Yes",N($AG836)=0),"",$AG836+ROW()/1000000)</f>
      </c>
      <c r="AL836" t="str">
        <f>IF($A836="","",INDEX(games!$J:$J,ROW())&amp;"")</f>
      </c>
    </row>
    <row r="837">
      <c r="A837" t="str">
        <f>IF(TRIM(INDEX(games!$A:$A,ROW()))="","",TRIM(INDEX(games!$A:$A,ROW())))</f>
      </c>
      <c r="B837">
        <f>IF(OR($A837="",INDEX(games!$B:$B,ROW())=""),"",INDEX(games!$B:$B,ROW()))</f>
      </c>
      <c r="C837" t="str">
        <f>IF(OR($A837="",INDEX(games!$C:$C,ROW())=""),"",INDEX(games!$C:$C,ROW()))</f>
      </c>
      <c r="D837">
        <f>IF($A837="","",COUNTIF($W$2:$W$2500,$A837)+COUNTIF($X$2:$X$2500,$A837))</f>
      </c>
      <c r="E837">
        <f>IF($A837="","",IFERROR(MATCH($C837,$R$2:$R$5,0),0))</f>
      </c>
      <c r="F837">
        <f>IF($A837="","",MOD(ROW(),34))</f>
      </c>
      <c r="G837">
        <f>IF($A837="",NA(),IF($C837="Action",$B837,NA()))</f>
      </c>
      <c r="H837">
        <f>IF($A837="",NA(),IF($C837="Action",1+$F837*0.023,NA()))</f>
      </c>
      <c r="I837">
        <f>IF($A837="",NA(),IF($C837="Strategy",$B837,NA()))</f>
      </c>
      <c r="J837">
        <f>IF($A837="",NA(),IF($C837="Strategy",2+$F837*0.023,NA()))</f>
      </c>
      <c r="K837">
        <f>IF($A837="",NA(),IF($C837="Deckbuilder",$B837,NA()))</f>
      </c>
      <c r="L837">
        <f>IF($A837="",NA(),IF($C837="Deckbuilder",3+$F837*0.023,NA()))</f>
      </c>
      <c r="M837">
        <f>IF($A837="",NA(),IF($C837="Traditional",$B837,NA()))</f>
      </c>
      <c r="N837">
        <f>IF($A837="",NA(),IF($C837="Traditional",4+$F837*0.023,NA()))</f>
      </c>
      <c r="O837">
        <f>IF($A837="","",$D837+ROW()/1000000)</f>
      </c>
      <c r="P837" t="str">
        <f>IF(OR($A837="",INDEX(games!$H:$H,ROW())=""),"",INDEX(games!$H:$H,ROW()))</f>
      </c>
      <c r="Q837">
        <f>IF(OR($A837="",$P837&lt;&gt;"Yes"),"",$D837+ROW()/1000000)</f>
      </c>
      <c r="T837">
        <f>IF($Y837="","",INDEX($B$2:$B$1500,$Y837))</f>
      </c>
      <c r="U837">
        <f>IF($Z837="","",INDEX($B$2:$B$1500,$Z837))</f>
      </c>
      <c r="V837">
        <f>IF(OR($T837="",$U837=""),"",$U837-$T837)</f>
      </c>
      <c r="W837" t="str">
        <f>IF(TRIM(INDEX(connections!$A:$A,ROW()))="","",TRIM(INDEX(connections!$A:$A,ROW())))</f>
      </c>
      <c r="X837" t="str">
        <f>IF($W837="","",TRIM(INDEX(connections!$B:$B,ROW())))</f>
      </c>
      <c r="Y837">
        <f>IF($W837="","",IFERROR(MATCH($W837,$A$2:$A$1500,0),""))</f>
      </c>
      <c r="Z837">
        <f>IF($X837="","",IFERROR(MATCH($X837,$A$2:$A$1500,0),""))</f>
      </c>
      <c r="AA837" t="str">
        <f>IF($Y837="","",INDEX($P$2:$P$1500,$Y837))</f>
      </c>
      <c r="AB837" t="str">
        <f>IF($Z837="","",INDEX($P$2:$P$1500,$Z837))</f>
      </c>
      <c r="AC837">
        <f>IF(AND($AA837="Yes",$AB837="Yes"),1,"")</f>
      </c>
      <c r="AD837">
        <f>IF(OR($Y837="",$Z837=""),"",IF(INDEX($C$2:$C$1500,$Y837)=INDEX($C$2:$C$1500,$Z837),0,1))</f>
      </c>
      <c r="AE837">
        <f>IF($AC837&lt;&gt;1,"",IF(AND(INDEX($AG$2:$AG$1500,$Y837)=1,INDEX($AG$2:$AG$1500,$Z837)=1),1,""))</f>
      </c>
      <c r="AG837">
        <f>IF($A837="","",COUNTIFS($W$2:$W$2500,$A837,$AB$2:$AB$2500,"Yes")+COUNTIFS($X$2:$X$2500,$A837,$AA$2:$AA$2500,"Yes"))</f>
      </c>
      <c r="AH837" t="str">
        <f>IF(OR($P837&lt;&gt;"Yes",N($AG837)=0),"",IF(AND($AG837=1,COUNTIFS($W$2:$W$2500,$A837,$AE$2:$AE$2500,1)+COUNTIFS($X$2:$X$2500,$A837,$AE$2:$AE$2500,1)&gt;0),"","Yes"))</f>
      </c>
      <c r="AI837">
        <f>IF($AH837="Yes",$AG837,"")</f>
      </c>
      <c r="AJ837">
        <f>IF($AI837="","",$AI837+ROW()/1000000)</f>
      </c>
      <c r="AK837">
        <f>IF(OR($A837="",$P837="Yes",N($AG837)=0),"",$AG837+ROW()/1000000)</f>
      </c>
      <c r="AL837" t="str">
        <f>IF($A837="","",INDEX(games!$J:$J,ROW())&amp;"")</f>
      </c>
    </row>
    <row r="838">
      <c r="A838" t="str">
        <f>IF(TRIM(INDEX(games!$A:$A,ROW()))="","",TRIM(INDEX(games!$A:$A,ROW())))</f>
      </c>
      <c r="B838">
        <f>IF(OR($A838="",INDEX(games!$B:$B,ROW())=""),"",INDEX(games!$B:$B,ROW()))</f>
      </c>
      <c r="C838" t="str">
        <f>IF(OR($A838="",INDEX(games!$C:$C,ROW())=""),"",INDEX(games!$C:$C,ROW()))</f>
      </c>
      <c r="D838">
        <f>IF($A838="","",COUNTIF($W$2:$W$2500,$A838)+COUNTIF($X$2:$X$2500,$A838))</f>
      </c>
      <c r="E838">
        <f>IF($A838="","",IFERROR(MATCH($C838,$R$2:$R$5,0),0))</f>
      </c>
      <c r="F838">
        <f>IF($A838="","",MOD(ROW(),34))</f>
      </c>
      <c r="G838">
        <f>IF($A838="",NA(),IF($C838="Action",$B838,NA()))</f>
      </c>
      <c r="H838">
        <f>IF($A838="",NA(),IF($C838="Action",1+$F838*0.023,NA()))</f>
      </c>
      <c r="I838">
        <f>IF($A838="",NA(),IF($C838="Strategy",$B838,NA()))</f>
      </c>
      <c r="J838">
        <f>IF($A838="",NA(),IF($C838="Strategy",2+$F838*0.023,NA()))</f>
      </c>
      <c r="K838">
        <f>IF($A838="",NA(),IF($C838="Deckbuilder",$B838,NA()))</f>
      </c>
      <c r="L838">
        <f>IF($A838="",NA(),IF($C838="Deckbuilder",3+$F838*0.023,NA()))</f>
      </c>
      <c r="M838">
        <f>IF($A838="",NA(),IF($C838="Traditional",$B838,NA()))</f>
      </c>
      <c r="N838">
        <f>IF($A838="",NA(),IF($C838="Traditional",4+$F838*0.023,NA()))</f>
      </c>
      <c r="O838">
        <f>IF($A838="","",$D838+ROW()/1000000)</f>
      </c>
      <c r="P838" t="str">
        <f>IF(OR($A838="",INDEX(games!$H:$H,ROW())=""),"",INDEX(games!$H:$H,ROW()))</f>
      </c>
      <c r="Q838">
        <f>IF(OR($A838="",$P838&lt;&gt;"Yes"),"",$D838+ROW()/1000000)</f>
      </c>
      <c r="T838">
        <f>IF($Y838="","",INDEX($B$2:$B$1500,$Y838))</f>
      </c>
      <c r="U838">
        <f>IF($Z838="","",INDEX($B$2:$B$1500,$Z838))</f>
      </c>
      <c r="V838">
        <f>IF(OR($T838="",$U838=""),"",$U838-$T838)</f>
      </c>
      <c r="W838" t="str">
        <f>IF(TRIM(INDEX(connections!$A:$A,ROW()))="","",TRIM(INDEX(connections!$A:$A,ROW())))</f>
      </c>
      <c r="X838" t="str">
        <f>IF($W838="","",TRIM(INDEX(connections!$B:$B,ROW())))</f>
      </c>
      <c r="Y838">
        <f>IF($W838="","",IFERROR(MATCH($W838,$A$2:$A$1500,0),""))</f>
      </c>
      <c r="Z838">
        <f>IF($X838="","",IFERROR(MATCH($X838,$A$2:$A$1500,0),""))</f>
      </c>
      <c r="AA838" t="str">
        <f>IF($Y838="","",INDEX($P$2:$P$1500,$Y838))</f>
      </c>
      <c r="AB838" t="str">
        <f>IF($Z838="","",INDEX($P$2:$P$1500,$Z838))</f>
      </c>
      <c r="AC838">
        <f>IF(AND($AA838="Yes",$AB838="Yes"),1,"")</f>
      </c>
      <c r="AD838">
        <f>IF(OR($Y838="",$Z838=""),"",IF(INDEX($C$2:$C$1500,$Y838)=INDEX($C$2:$C$1500,$Z838),0,1))</f>
      </c>
      <c r="AE838">
        <f>IF($AC838&lt;&gt;1,"",IF(AND(INDEX($AG$2:$AG$1500,$Y838)=1,INDEX($AG$2:$AG$1500,$Z838)=1),1,""))</f>
      </c>
      <c r="AG838">
        <f>IF($A838="","",COUNTIFS($W$2:$W$2500,$A838,$AB$2:$AB$2500,"Yes")+COUNTIFS($X$2:$X$2500,$A838,$AA$2:$AA$2500,"Yes"))</f>
      </c>
      <c r="AH838" t="str">
        <f>IF(OR($P838&lt;&gt;"Yes",N($AG838)=0),"",IF(AND($AG838=1,COUNTIFS($W$2:$W$2500,$A838,$AE$2:$AE$2500,1)+COUNTIFS($X$2:$X$2500,$A838,$AE$2:$AE$2500,1)&gt;0),"","Yes"))</f>
      </c>
      <c r="AI838">
        <f>IF($AH838="Yes",$AG838,"")</f>
      </c>
      <c r="AJ838">
        <f>IF($AI838="","",$AI838+ROW()/1000000)</f>
      </c>
      <c r="AK838">
        <f>IF(OR($A838="",$P838="Yes",N($AG838)=0),"",$AG838+ROW()/1000000)</f>
      </c>
      <c r="AL838" t="str">
        <f>IF($A838="","",INDEX(games!$J:$J,ROW())&amp;"")</f>
      </c>
    </row>
    <row r="839">
      <c r="A839" t="str">
        <f>IF(TRIM(INDEX(games!$A:$A,ROW()))="","",TRIM(INDEX(games!$A:$A,ROW())))</f>
      </c>
      <c r="B839">
        <f>IF(OR($A839="",INDEX(games!$B:$B,ROW())=""),"",INDEX(games!$B:$B,ROW()))</f>
      </c>
      <c r="C839" t="str">
        <f>IF(OR($A839="",INDEX(games!$C:$C,ROW())=""),"",INDEX(games!$C:$C,ROW()))</f>
      </c>
      <c r="D839">
        <f>IF($A839="","",COUNTIF($W$2:$W$2500,$A839)+COUNTIF($X$2:$X$2500,$A839))</f>
      </c>
      <c r="E839">
        <f>IF($A839="","",IFERROR(MATCH($C839,$R$2:$R$5,0),0))</f>
      </c>
      <c r="F839">
        <f>IF($A839="","",MOD(ROW(),34))</f>
      </c>
      <c r="G839">
        <f>IF($A839="",NA(),IF($C839="Action",$B839,NA()))</f>
      </c>
      <c r="H839">
        <f>IF($A839="",NA(),IF($C839="Action",1+$F839*0.023,NA()))</f>
      </c>
      <c r="I839">
        <f>IF($A839="",NA(),IF($C839="Strategy",$B839,NA()))</f>
      </c>
      <c r="J839">
        <f>IF($A839="",NA(),IF($C839="Strategy",2+$F839*0.023,NA()))</f>
      </c>
      <c r="K839">
        <f>IF($A839="",NA(),IF($C839="Deckbuilder",$B839,NA()))</f>
      </c>
      <c r="L839">
        <f>IF($A839="",NA(),IF($C839="Deckbuilder",3+$F839*0.023,NA()))</f>
      </c>
      <c r="M839">
        <f>IF($A839="",NA(),IF($C839="Traditional",$B839,NA()))</f>
      </c>
      <c r="N839">
        <f>IF($A839="",NA(),IF($C839="Traditional",4+$F839*0.023,NA()))</f>
      </c>
      <c r="O839">
        <f>IF($A839="","",$D839+ROW()/1000000)</f>
      </c>
      <c r="P839" t="str">
        <f>IF(OR($A839="",INDEX(games!$H:$H,ROW())=""),"",INDEX(games!$H:$H,ROW()))</f>
      </c>
      <c r="Q839">
        <f>IF(OR($A839="",$P839&lt;&gt;"Yes"),"",$D839+ROW()/1000000)</f>
      </c>
      <c r="T839">
        <f>IF($Y839="","",INDEX($B$2:$B$1500,$Y839))</f>
      </c>
      <c r="U839">
        <f>IF($Z839="","",INDEX($B$2:$B$1500,$Z839))</f>
      </c>
      <c r="V839">
        <f>IF(OR($T839="",$U839=""),"",$U839-$T839)</f>
      </c>
      <c r="W839" t="str">
        <f>IF(TRIM(INDEX(connections!$A:$A,ROW()))="","",TRIM(INDEX(connections!$A:$A,ROW())))</f>
      </c>
      <c r="X839" t="str">
        <f>IF($W839="","",TRIM(INDEX(connections!$B:$B,ROW())))</f>
      </c>
      <c r="Y839">
        <f>IF($W839="","",IFERROR(MATCH($W839,$A$2:$A$1500,0),""))</f>
      </c>
      <c r="Z839">
        <f>IF($X839="","",IFERROR(MATCH($X839,$A$2:$A$1500,0),""))</f>
      </c>
      <c r="AA839" t="str">
        <f>IF($Y839="","",INDEX($P$2:$P$1500,$Y839))</f>
      </c>
      <c r="AB839" t="str">
        <f>IF($Z839="","",INDEX($P$2:$P$1500,$Z839))</f>
      </c>
      <c r="AC839">
        <f>IF(AND($AA839="Yes",$AB839="Yes"),1,"")</f>
      </c>
      <c r="AD839">
        <f>IF(OR($Y839="",$Z839=""),"",IF(INDEX($C$2:$C$1500,$Y839)=INDEX($C$2:$C$1500,$Z839),0,1))</f>
      </c>
      <c r="AE839">
        <f>IF($AC839&lt;&gt;1,"",IF(AND(INDEX($AG$2:$AG$1500,$Y839)=1,INDEX($AG$2:$AG$1500,$Z839)=1),1,""))</f>
      </c>
      <c r="AG839">
        <f>IF($A839="","",COUNTIFS($W$2:$W$2500,$A839,$AB$2:$AB$2500,"Yes")+COUNTIFS($X$2:$X$2500,$A839,$AA$2:$AA$2500,"Yes"))</f>
      </c>
      <c r="AH839" t="str">
        <f>IF(OR($P839&lt;&gt;"Yes",N($AG839)=0),"",IF(AND($AG839=1,COUNTIFS($W$2:$W$2500,$A839,$AE$2:$AE$2500,1)+COUNTIFS($X$2:$X$2500,$A839,$AE$2:$AE$2500,1)&gt;0),"","Yes"))</f>
      </c>
      <c r="AI839">
        <f>IF($AH839="Yes",$AG839,"")</f>
      </c>
      <c r="AJ839">
        <f>IF($AI839="","",$AI839+ROW()/1000000)</f>
      </c>
      <c r="AK839">
        <f>IF(OR($A839="",$P839="Yes",N($AG839)=0),"",$AG839+ROW()/1000000)</f>
      </c>
      <c r="AL839" t="str">
        <f>IF($A839="","",INDEX(games!$J:$J,ROW())&amp;"")</f>
      </c>
    </row>
    <row r="840">
      <c r="A840" t="str">
        <f>IF(TRIM(INDEX(games!$A:$A,ROW()))="","",TRIM(INDEX(games!$A:$A,ROW())))</f>
      </c>
      <c r="B840">
        <f>IF(OR($A840="",INDEX(games!$B:$B,ROW())=""),"",INDEX(games!$B:$B,ROW()))</f>
      </c>
      <c r="C840" t="str">
        <f>IF(OR($A840="",INDEX(games!$C:$C,ROW())=""),"",INDEX(games!$C:$C,ROW()))</f>
      </c>
      <c r="D840">
        <f>IF($A840="","",COUNTIF($W$2:$W$2500,$A840)+COUNTIF($X$2:$X$2500,$A840))</f>
      </c>
      <c r="E840">
        <f>IF($A840="","",IFERROR(MATCH($C840,$R$2:$R$5,0),0))</f>
      </c>
      <c r="F840">
        <f>IF($A840="","",MOD(ROW(),34))</f>
      </c>
      <c r="G840">
        <f>IF($A840="",NA(),IF($C840="Action",$B840,NA()))</f>
      </c>
      <c r="H840">
        <f>IF($A840="",NA(),IF($C840="Action",1+$F840*0.023,NA()))</f>
      </c>
      <c r="I840">
        <f>IF($A840="",NA(),IF($C840="Strategy",$B840,NA()))</f>
      </c>
      <c r="J840">
        <f>IF($A840="",NA(),IF($C840="Strategy",2+$F840*0.023,NA()))</f>
      </c>
      <c r="K840">
        <f>IF($A840="",NA(),IF($C840="Deckbuilder",$B840,NA()))</f>
      </c>
      <c r="L840">
        <f>IF($A840="",NA(),IF($C840="Deckbuilder",3+$F840*0.023,NA()))</f>
      </c>
      <c r="M840">
        <f>IF($A840="",NA(),IF($C840="Traditional",$B840,NA()))</f>
      </c>
      <c r="N840">
        <f>IF($A840="",NA(),IF($C840="Traditional",4+$F840*0.023,NA()))</f>
      </c>
      <c r="O840">
        <f>IF($A840="","",$D840+ROW()/1000000)</f>
      </c>
      <c r="P840" t="str">
        <f>IF(OR($A840="",INDEX(games!$H:$H,ROW())=""),"",INDEX(games!$H:$H,ROW()))</f>
      </c>
      <c r="Q840">
        <f>IF(OR($A840="",$P840&lt;&gt;"Yes"),"",$D840+ROW()/1000000)</f>
      </c>
      <c r="T840">
        <f>IF($Y840="","",INDEX($B$2:$B$1500,$Y840))</f>
      </c>
      <c r="U840">
        <f>IF($Z840="","",INDEX($B$2:$B$1500,$Z840))</f>
      </c>
      <c r="V840">
        <f>IF(OR($T840="",$U840=""),"",$U840-$T840)</f>
      </c>
      <c r="W840" t="str">
        <f>IF(TRIM(INDEX(connections!$A:$A,ROW()))="","",TRIM(INDEX(connections!$A:$A,ROW())))</f>
      </c>
      <c r="X840" t="str">
        <f>IF($W840="","",TRIM(INDEX(connections!$B:$B,ROW())))</f>
      </c>
      <c r="Y840">
        <f>IF($W840="","",IFERROR(MATCH($W840,$A$2:$A$1500,0),""))</f>
      </c>
      <c r="Z840">
        <f>IF($X840="","",IFERROR(MATCH($X840,$A$2:$A$1500,0),""))</f>
      </c>
      <c r="AA840" t="str">
        <f>IF($Y840="","",INDEX($P$2:$P$1500,$Y840))</f>
      </c>
      <c r="AB840" t="str">
        <f>IF($Z840="","",INDEX($P$2:$P$1500,$Z840))</f>
      </c>
      <c r="AC840">
        <f>IF(AND($AA840="Yes",$AB840="Yes"),1,"")</f>
      </c>
      <c r="AD840">
        <f>IF(OR($Y840="",$Z840=""),"",IF(INDEX($C$2:$C$1500,$Y840)=INDEX($C$2:$C$1500,$Z840),0,1))</f>
      </c>
      <c r="AE840">
        <f>IF($AC840&lt;&gt;1,"",IF(AND(INDEX($AG$2:$AG$1500,$Y840)=1,INDEX($AG$2:$AG$1500,$Z840)=1),1,""))</f>
      </c>
      <c r="AG840">
        <f>IF($A840="","",COUNTIFS($W$2:$W$2500,$A840,$AB$2:$AB$2500,"Yes")+COUNTIFS($X$2:$X$2500,$A840,$AA$2:$AA$2500,"Yes"))</f>
      </c>
      <c r="AH840" t="str">
        <f>IF(OR($P840&lt;&gt;"Yes",N($AG840)=0),"",IF(AND($AG840=1,COUNTIFS($W$2:$W$2500,$A840,$AE$2:$AE$2500,1)+COUNTIFS($X$2:$X$2500,$A840,$AE$2:$AE$2500,1)&gt;0),"","Yes"))</f>
      </c>
      <c r="AI840">
        <f>IF($AH840="Yes",$AG840,"")</f>
      </c>
      <c r="AJ840">
        <f>IF($AI840="","",$AI840+ROW()/1000000)</f>
      </c>
      <c r="AK840">
        <f>IF(OR($A840="",$P840="Yes",N($AG840)=0),"",$AG840+ROW()/1000000)</f>
      </c>
      <c r="AL840" t="str">
        <f>IF($A840="","",INDEX(games!$J:$J,ROW())&amp;"")</f>
      </c>
    </row>
    <row r="841">
      <c r="A841" t="str">
        <f>IF(TRIM(INDEX(games!$A:$A,ROW()))="","",TRIM(INDEX(games!$A:$A,ROW())))</f>
      </c>
      <c r="B841">
        <f>IF(OR($A841="",INDEX(games!$B:$B,ROW())=""),"",INDEX(games!$B:$B,ROW()))</f>
      </c>
      <c r="C841" t="str">
        <f>IF(OR($A841="",INDEX(games!$C:$C,ROW())=""),"",INDEX(games!$C:$C,ROW()))</f>
      </c>
      <c r="D841">
        <f>IF($A841="","",COUNTIF($W$2:$W$2500,$A841)+COUNTIF($X$2:$X$2500,$A841))</f>
      </c>
      <c r="E841">
        <f>IF($A841="","",IFERROR(MATCH($C841,$R$2:$R$5,0),0))</f>
      </c>
      <c r="F841">
        <f>IF($A841="","",MOD(ROW(),34))</f>
      </c>
      <c r="G841">
        <f>IF($A841="",NA(),IF($C841="Action",$B841,NA()))</f>
      </c>
      <c r="H841">
        <f>IF($A841="",NA(),IF($C841="Action",1+$F841*0.023,NA()))</f>
      </c>
      <c r="I841">
        <f>IF($A841="",NA(),IF($C841="Strategy",$B841,NA()))</f>
      </c>
      <c r="J841">
        <f>IF($A841="",NA(),IF($C841="Strategy",2+$F841*0.023,NA()))</f>
      </c>
      <c r="K841">
        <f>IF($A841="",NA(),IF($C841="Deckbuilder",$B841,NA()))</f>
      </c>
      <c r="L841">
        <f>IF($A841="",NA(),IF($C841="Deckbuilder",3+$F841*0.023,NA()))</f>
      </c>
      <c r="M841">
        <f>IF($A841="",NA(),IF($C841="Traditional",$B841,NA()))</f>
      </c>
      <c r="N841">
        <f>IF($A841="",NA(),IF($C841="Traditional",4+$F841*0.023,NA()))</f>
      </c>
      <c r="O841">
        <f>IF($A841="","",$D841+ROW()/1000000)</f>
      </c>
      <c r="P841" t="str">
        <f>IF(OR($A841="",INDEX(games!$H:$H,ROW())=""),"",INDEX(games!$H:$H,ROW()))</f>
      </c>
      <c r="Q841">
        <f>IF(OR($A841="",$P841&lt;&gt;"Yes"),"",$D841+ROW()/1000000)</f>
      </c>
      <c r="T841">
        <f>IF($Y841="","",INDEX($B$2:$B$1500,$Y841))</f>
      </c>
      <c r="U841">
        <f>IF($Z841="","",INDEX($B$2:$B$1500,$Z841))</f>
      </c>
      <c r="V841">
        <f>IF(OR($T841="",$U841=""),"",$U841-$T841)</f>
      </c>
      <c r="W841" t="str">
        <f>IF(TRIM(INDEX(connections!$A:$A,ROW()))="","",TRIM(INDEX(connections!$A:$A,ROW())))</f>
      </c>
      <c r="X841" t="str">
        <f>IF($W841="","",TRIM(INDEX(connections!$B:$B,ROW())))</f>
      </c>
      <c r="Y841">
        <f>IF($W841="","",IFERROR(MATCH($W841,$A$2:$A$1500,0),""))</f>
      </c>
      <c r="Z841">
        <f>IF($X841="","",IFERROR(MATCH($X841,$A$2:$A$1500,0),""))</f>
      </c>
      <c r="AA841" t="str">
        <f>IF($Y841="","",INDEX($P$2:$P$1500,$Y841))</f>
      </c>
      <c r="AB841" t="str">
        <f>IF($Z841="","",INDEX($P$2:$P$1500,$Z841))</f>
      </c>
      <c r="AC841">
        <f>IF(AND($AA841="Yes",$AB841="Yes"),1,"")</f>
      </c>
      <c r="AD841">
        <f>IF(OR($Y841="",$Z841=""),"",IF(INDEX($C$2:$C$1500,$Y841)=INDEX($C$2:$C$1500,$Z841),0,1))</f>
      </c>
      <c r="AE841">
        <f>IF($AC841&lt;&gt;1,"",IF(AND(INDEX($AG$2:$AG$1500,$Y841)=1,INDEX($AG$2:$AG$1500,$Z841)=1),1,""))</f>
      </c>
      <c r="AG841">
        <f>IF($A841="","",COUNTIFS($W$2:$W$2500,$A841,$AB$2:$AB$2500,"Yes")+COUNTIFS($X$2:$X$2500,$A841,$AA$2:$AA$2500,"Yes"))</f>
      </c>
      <c r="AH841" t="str">
        <f>IF(OR($P841&lt;&gt;"Yes",N($AG841)=0),"",IF(AND($AG841=1,COUNTIFS($W$2:$W$2500,$A841,$AE$2:$AE$2500,1)+COUNTIFS($X$2:$X$2500,$A841,$AE$2:$AE$2500,1)&gt;0),"","Yes"))</f>
      </c>
      <c r="AI841">
        <f>IF($AH841="Yes",$AG841,"")</f>
      </c>
      <c r="AJ841">
        <f>IF($AI841="","",$AI841+ROW()/1000000)</f>
      </c>
      <c r="AK841">
        <f>IF(OR($A841="",$P841="Yes",N($AG841)=0),"",$AG841+ROW()/1000000)</f>
      </c>
      <c r="AL841" t="str">
        <f>IF($A841="","",INDEX(games!$J:$J,ROW())&amp;"")</f>
      </c>
    </row>
    <row r="842">
      <c r="A842" t="str">
        <f>IF(TRIM(INDEX(games!$A:$A,ROW()))="","",TRIM(INDEX(games!$A:$A,ROW())))</f>
      </c>
      <c r="B842">
        <f>IF(OR($A842="",INDEX(games!$B:$B,ROW())=""),"",INDEX(games!$B:$B,ROW()))</f>
      </c>
      <c r="C842" t="str">
        <f>IF(OR($A842="",INDEX(games!$C:$C,ROW())=""),"",INDEX(games!$C:$C,ROW()))</f>
      </c>
      <c r="D842">
        <f>IF($A842="","",COUNTIF($W$2:$W$2500,$A842)+COUNTIF($X$2:$X$2500,$A842))</f>
      </c>
      <c r="E842">
        <f>IF($A842="","",IFERROR(MATCH($C842,$R$2:$R$5,0),0))</f>
      </c>
      <c r="F842">
        <f>IF($A842="","",MOD(ROW(),34))</f>
      </c>
      <c r="G842">
        <f>IF($A842="",NA(),IF($C842="Action",$B842,NA()))</f>
      </c>
      <c r="H842">
        <f>IF($A842="",NA(),IF($C842="Action",1+$F842*0.023,NA()))</f>
      </c>
      <c r="I842">
        <f>IF($A842="",NA(),IF($C842="Strategy",$B842,NA()))</f>
      </c>
      <c r="J842">
        <f>IF($A842="",NA(),IF($C842="Strategy",2+$F842*0.023,NA()))</f>
      </c>
      <c r="K842">
        <f>IF($A842="",NA(),IF($C842="Deckbuilder",$B842,NA()))</f>
      </c>
      <c r="L842">
        <f>IF($A842="",NA(),IF($C842="Deckbuilder",3+$F842*0.023,NA()))</f>
      </c>
      <c r="M842">
        <f>IF($A842="",NA(),IF($C842="Traditional",$B842,NA()))</f>
      </c>
      <c r="N842">
        <f>IF($A842="",NA(),IF($C842="Traditional",4+$F842*0.023,NA()))</f>
      </c>
      <c r="O842">
        <f>IF($A842="","",$D842+ROW()/1000000)</f>
      </c>
      <c r="P842" t="str">
        <f>IF(OR($A842="",INDEX(games!$H:$H,ROW())=""),"",INDEX(games!$H:$H,ROW()))</f>
      </c>
      <c r="Q842">
        <f>IF(OR($A842="",$P842&lt;&gt;"Yes"),"",$D842+ROW()/1000000)</f>
      </c>
      <c r="T842">
        <f>IF($Y842="","",INDEX($B$2:$B$1500,$Y842))</f>
      </c>
      <c r="U842">
        <f>IF($Z842="","",INDEX($B$2:$B$1500,$Z842))</f>
      </c>
      <c r="V842">
        <f>IF(OR($T842="",$U842=""),"",$U842-$T842)</f>
      </c>
      <c r="W842" t="str">
        <f>IF(TRIM(INDEX(connections!$A:$A,ROW()))="","",TRIM(INDEX(connections!$A:$A,ROW())))</f>
      </c>
      <c r="X842" t="str">
        <f>IF($W842="","",TRIM(INDEX(connections!$B:$B,ROW())))</f>
      </c>
      <c r="Y842">
        <f>IF($W842="","",IFERROR(MATCH($W842,$A$2:$A$1500,0),""))</f>
      </c>
      <c r="Z842">
        <f>IF($X842="","",IFERROR(MATCH($X842,$A$2:$A$1500,0),""))</f>
      </c>
      <c r="AA842" t="str">
        <f>IF($Y842="","",INDEX($P$2:$P$1500,$Y842))</f>
      </c>
      <c r="AB842" t="str">
        <f>IF($Z842="","",INDEX($P$2:$P$1500,$Z842))</f>
      </c>
      <c r="AC842">
        <f>IF(AND($AA842="Yes",$AB842="Yes"),1,"")</f>
      </c>
      <c r="AD842">
        <f>IF(OR($Y842="",$Z842=""),"",IF(INDEX($C$2:$C$1500,$Y842)=INDEX($C$2:$C$1500,$Z842),0,1))</f>
      </c>
      <c r="AE842">
        <f>IF($AC842&lt;&gt;1,"",IF(AND(INDEX($AG$2:$AG$1500,$Y842)=1,INDEX($AG$2:$AG$1500,$Z842)=1),1,""))</f>
      </c>
      <c r="AG842">
        <f>IF($A842="","",COUNTIFS($W$2:$W$2500,$A842,$AB$2:$AB$2500,"Yes")+COUNTIFS($X$2:$X$2500,$A842,$AA$2:$AA$2500,"Yes"))</f>
      </c>
      <c r="AH842" t="str">
        <f>IF(OR($P842&lt;&gt;"Yes",N($AG842)=0),"",IF(AND($AG842=1,COUNTIFS($W$2:$W$2500,$A842,$AE$2:$AE$2500,1)+COUNTIFS($X$2:$X$2500,$A842,$AE$2:$AE$2500,1)&gt;0),"","Yes"))</f>
      </c>
      <c r="AI842">
        <f>IF($AH842="Yes",$AG842,"")</f>
      </c>
      <c r="AJ842">
        <f>IF($AI842="","",$AI842+ROW()/1000000)</f>
      </c>
      <c r="AK842">
        <f>IF(OR($A842="",$P842="Yes",N($AG842)=0),"",$AG842+ROW()/1000000)</f>
      </c>
      <c r="AL842" t="str">
        <f>IF($A842="","",INDEX(games!$J:$J,ROW())&amp;"")</f>
      </c>
    </row>
    <row r="843">
      <c r="A843" t="str">
        <f>IF(TRIM(INDEX(games!$A:$A,ROW()))="","",TRIM(INDEX(games!$A:$A,ROW())))</f>
      </c>
      <c r="B843">
        <f>IF(OR($A843="",INDEX(games!$B:$B,ROW())=""),"",INDEX(games!$B:$B,ROW()))</f>
      </c>
      <c r="C843" t="str">
        <f>IF(OR($A843="",INDEX(games!$C:$C,ROW())=""),"",INDEX(games!$C:$C,ROW()))</f>
      </c>
      <c r="D843">
        <f>IF($A843="","",COUNTIF($W$2:$W$2500,$A843)+COUNTIF($X$2:$X$2500,$A843))</f>
      </c>
      <c r="E843">
        <f>IF($A843="","",IFERROR(MATCH($C843,$R$2:$R$5,0),0))</f>
      </c>
      <c r="F843">
        <f>IF($A843="","",MOD(ROW(),34))</f>
      </c>
      <c r="G843">
        <f>IF($A843="",NA(),IF($C843="Action",$B843,NA()))</f>
      </c>
      <c r="H843">
        <f>IF($A843="",NA(),IF($C843="Action",1+$F843*0.023,NA()))</f>
      </c>
      <c r="I843">
        <f>IF($A843="",NA(),IF($C843="Strategy",$B843,NA()))</f>
      </c>
      <c r="J843">
        <f>IF($A843="",NA(),IF($C843="Strategy",2+$F843*0.023,NA()))</f>
      </c>
      <c r="K843">
        <f>IF($A843="",NA(),IF($C843="Deckbuilder",$B843,NA()))</f>
      </c>
      <c r="L843">
        <f>IF($A843="",NA(),IF($C843="Deckbuilder",3+$F843*0.023,NA()))</f>
      </c>
      <c r="M843">
        <f>IF($A843="",NA(),IF($C843="Traditional",$B843,NA()))</f>
      </c>
      <c r="N843">
        <f>IF($A843="",NA(),IF($C843="Traditional",4+$F843*0.023,NA()))</f>
      </c>
      <c r="O843">
        <f>IF($A843="","",$D843+ROW()/1000000)</f>
      </c>
      <c r="P843" t="str">
        <f>IF(OR($A843="",INDEX(games!$H:$H,ROW())=""),"",INDEX(games!$H:$H,ROW()))</f>
      </c>
      <c r="Q843">
        <f>IF(OR($A843="",$P843&lt;&gt;"Yes"),"",$D843+ROW()/1000000)</f>
      </c>
      <c r="T843">
        <f>IF($Y843="","",INDEX($B$2:$B$1500,$Y843))</f>
      </c>
      <c r="U843">
        <f>IF($Z843="","",INDEX($B$2:$B$1500,$Z843))</f>
      </c>
      <c r="V843">
        <f>IF(OR($T843="",$U843=""),"",$U843-$T843)</f>
      </c>
      <c r="W843" t="str">
        <f>IF(TRIM(INDEX(connections!$A:$A,ROW()))="","",TRIM(INDEX(connections!$A:$A,ROW())))</f>
      </c>
      <c r="X843" t="str">
        <f>IF($W843="","",TRIM(INDEX(connections!$B:$B,ROW())))</f>
      </c>
      <c r="Y843">
        <f>IF($W843="","",IFERROR(MATCH($W843,$A$2:$A$1500,0),""))</f>
      </c>
      <c r="Z843">
        <f>IF($X843="","",IFERROR(MATCH($X843,$A$2:$A$1500,0),""))</f>
      </c>
      <c r="AA843" t="str">
        <f>IF($Y843="","",INDEX($P$2:$P$1500,$Y843))</f>
      </c>
      <c r="AB843" t="str">
        <f>IF($Z843="","",INDEX($P$2:$P$1500,$Z843))</f>
      </c>
      <c r="AC843">
        <f>IF(AND($AA843="Yes",$AB843="Yes"),1,"")</f>
      </c>
      <c r="AD843">
        <f>IF(OR($Y843="",$Z843=""),"",IF(INDEX($C$2:$C$1500,$Y843)=INDEX($C$2:$C$1500,$Z843),0,1))</f>
      </c>
      <c r="AE843">
        <f>IF($AC843&lt;&gt;1,"",IF(AND(INDEX($AG$2:$AG$1500,$Y843)=1,INDEX($AG$2:$AG$1500,$Z843)=1),1,""))</f>
      </c>
      <c r="AG843">
        <f>IF($A843="","",COUNTIFS($W$2:$W$2500,$A843,$AB$2:$AB$2500,"Yes")+COUNTIFS($X$2:$X$2500,$A843,$AA$2:$AA$2500,"Yes"))</f>
      </c>
      <c r="AH843" t="str">
        <f>IF(OR($P843&lt;&gt;"Yes",N($AG843)=0),"",IF(AND($AG843=1,COUNTIFS($W$2:$W$2500,$A843,$AE$2:$AE$2500,1)+COUNTIFS($X$2:$X$2500,$A843,$AE$2:$AE$2500,1)&gt;0),"","Yes"))</f>
      </c>
      <c r="AI843">
        <f>IF($AH843="Yes",$AG843,"")</f>
      </c>
      <c r="AJ843">
        <f>IF($AI843="","",$AI843+ROW()/1000000)</f>
      </c>
      <c r="AK843">
        <f>IF(OR($A843="",$P843="Yes",N($AG843)=0),"",$AG843+ROW()/1000000)</f>
      </c>
      <c r="AL843" t="str">
        <f>IF($A843="","",INDEX(games!$J:$J,ROW())&amp;"")</f>
      </c>
    </row>
    <row r="844">
      <c r="A844" t="str">
        <f>IF(TRIM(INDEX(games!$A:$A,ROW()))="","",TRIM(INDEX(games!$A:$A,ROW())))</f>
      </c>
      <c r="B844">
        <f>IF(OR($A844="",INDEX(games!$B:$B,ROW())=""),"",INDEX(games!$B:$B,ROW()))</f>
      </c>
      <c r="C844" t="str">
        <f>IF(OR($A844="",INDEX(games!$C:$C,ROW())=""),"",INDEX(games!$C:$C,ROW()))</f>
      </c>
      <c r="D844">
        <f>IF($A844="","",COUNTIF($W$2:$W$2500,$A844)+COUNTIF($X$2:$X$2500,$A844))</f>
      </c>
      <c r="E844">
        <f>IF($A844="","",IFERROR(MATCH($C844,$R$2:$R$5,0),0))</f>
      </c>
      <c r="F844">
        <f>IF($A844="","",MOD(ROW(),34))</f>
      </c>
      <c r="G844">
        <f>IF($A844="",NA(),IF($C844="Action",$B844,NA()))</f>
      </c>
      <c r="H844">
        <f>IF($A844="",NA(),IF($C844="Action",1+$F844*0.023,NA()))</f>
      </c>
      <c r="I844">
        <f>IF($A844="",NA(),IF($C844="Strategy",$B844,NA()))</f>
      </c>
      <c r="J844">
        <f>IF($A844="",NA(),IF($C844="Strategy",2+$F844*0.023,NA()))</f>
      </c>
      <c r="K844">
        <f>IF($A844="",NA(),IF($C844="Deckbuilder",$B844,NA()))</f>
      </c>
      <c r="L844">
        <f>IF($A844="",NA(),IF($C844="Deckbuilder",3+$F844*0.023,NA()))</f>
      </c>
      <c r="M844">
        <f>IF($A844="",NA(),IF($C844="Traditional",$B844,NA()))</f>
      </c>
      <c r="N844">
        <f>IF($A844="",NA(),IF($C844="Traditional",4+$F844*0.023,NA()))</f>
      </c>
      <c r="O844">
        <f>IF($A844="","",$D844+ROW()/1000000)</f>
      </c>
      <c r="P844" t="str">
        <f>IF(OR($A844="",INDEX(games!$H:$H,ROW())=""),"",INDEX(games!$H:$H,ROW()))</f>
      </c>
      <c r="Q844">
        <f>IF(OR($A844="",$P844&lt;&gt;"Yes"),"",$D844+ROW()/1000000)</f>
      </c>
      <c r="T844">
        <f>IF($Y844="","",INDEX($B$2:$B$1500,$Y844))</f>
      </c>
      <c r="U844">
        <f>IF($Z844="","",INDEX($B$2:$B$1500,$Z844))</f>
      </c>
      <c r="V844">
        <f>IF(OR($T844="",$U844=""),"",$U844-$T844)</f>
      </c>
      <c r="W844" t="str">
        <f>IF(TRIM(INDEX(connections!$A:$A,ROW()))="","",TRIM(INDEX(connections!$A:$A,ROW())))</f>
      </c>
      <c r="X844" t="str">
        <f>IF($W844="","",TRIM(INDEX(connections!$B:$B,ROW())))</f>
      </c>
      <c r="Y844">
        <f>IF($W844="","",IFERROR(MATCH($W844,$A$2:$A$1500,0),""))</f>
      </c>
      <c r="Z844">
        <f>IF($X844="","",IFERROR(MATCH($X844,$A$2:$A$1500,0),""))</f>
      </c>
      <c r="AA844" t="str">
        <f>IF($Y844="","",INDEX($P$2:$P$1500,$Y844))</f>
      </c>
      <c r="AB844" t="str">
        <f>IF($Z844="","",INDEX($P$2:$P$1500,$Z844))</f>
      </c>
      <c r="AC844">
        <f>IF(AND($AA844="Yes",$AB844="Yes"),1,"")</f>
      </c>
      <c r="AD844">
        <f>IF(OR($Y844="",$Z844=""),"",IF(INDEX($C$2:$C$1500,$Y844)=INDEX($C$2:$C$1500,$Z844),0,1))</f>
      </c>
      <c r="AE844">
        <f>IF($AC844&lt;&gt;1,"",IF(AND(INDEX($AG$2:$AG$1500,$Y844)=1,INDEX($AG$2:$AG$1500,$Z844)=1),1,""))</f>
      </c>
      <c r="AG844">
        <f>IF($A844="","",COUNTIFS($W$2:$W$2500,$A844,$AB$2:$AB$2500,"Yes")+COUNTIFS($X$2:$X$2500,$A844,$AA$2:$AA$2500,"Yes"))</f>
      </c>
      <c r="AH844" t="str">
        <f>IF(OR($P844&lt;&gt;"Yes",N($AG844)=0),"",IF(AND($AG844=1,COUNTIFS($W$2:$W$2500,$A844,$AE$2:$AE$2500,1)+COUNTIFS($X$2:$X$2500,$A844,$AE$2:$AE$2500,1)&gt;0),"","Yes"))</f>
      </c>
      <c r="AI844">
        <f>IF($AH844="Yes",$AG844,"")</f>
      </c>
      <c r="AJ844">
        <f>IF($AI844="","",$AI844+ROW()/1000000)</f>
      </c>
      <c r="AK844">
        <f>IF(OR($A844="",$P844="Yes",N($AG844)=0),"",$AG844+ROW()/1000000)</f>
      </c>
      <c r="AL844" t="str">
        <f>IF($A844="","",INDEX(games!$J:$J,ROW())&amp;"")</f>
      </c>
    </row>
    <row r="845">
      <c r="A845" t="str">
        <f>IF(TRIM(INDEX(games!$A:$A,ROW()))="","",TRIM(INDEX(games!$A:$A,ROW())))</f>
      </c>
      <c r="B845">
        <f>IF(OR($A845="",INDEX(games!$B:$B,ROW())=""),"",INDEX(games!$B:$B,ROW()))</f>
      </c>
      <c r="C845" t="str">
        <f>IF(OR($A845="",INDEX(games!$C:$C,ROW())=""),"",INDEX(games!$C:$C,ROW()))</f>
      </c>
      <c r="D845">
        <f>IF($A845="","",COUNTIF($W$2:$W$2500,$A845)+COUNTIF($X$2:$X$2500,$A845))</f>
      </c>
      <c r="E845">
        <f>IF($A845="","",IFERROR(MATCH($C845,$R$2:$R$5,0),0))</f>
      </c>
      <c r="F845">
        <f>IF($A845="","",MOD(ROW(),34))</f>
      </c>
      <c r="G845">
        <f>IF($A845="",NA(),IF($C845="Action",$B845,NA()))</f>
      </c>
      <c r="H845">
        <f>IF($A845="",NA(),IF($C845="Action",1+$F845*0.023,NA()))</f>
      </c>
      <c r="I845">
        <f>IF($A845="",NA(),IF($C845="Strategy",$B845,NA()))</f>
      </c>
      <c r="J845">
        <f>IF($A845="",NA(),IF($C845="Strategy",2+$F845*0.023,NA()))</f>
      </c>
      <c r="K845">
        <f>IF($A845="",NA(),IF($C845="Deckbuilder",$B845,NA()))</f>
      </c>
      <c r="L845">
        <f>IF($A845="",NA(),IF($C845="Deckbuilder",3+$F845*0.023,NA()))</f>
      </c>
      <c r="M845">
        <f>IF($A845="",NA(),IF($C845="Traditional",$B845,NA()))</f>
      </c>
      <c r="N845">
        <f>IF($A845="",NA(),IF($C845="Traditional",4+$F845*0.023,NA()))</f>
      </c>
      <c r="O845">
        <f>IF($A845="","",$D845+ROW()/1000000)</f>
      </c>
      <c r="P845" t="str">
        <f>IF(OR($A845="",INDEX(games!$H:$H,ROW())=""),"",INDEX(games!$H:$H,ROW()))</f>
      </c>
      <c r="Q845">
        <f>IF(OR($A845="",$P845&lt;&gt;"Yes"),"",$D845+ROW()/1000000)</f>
      </c>
      <c r="T845">
        <f>IF($Y845="","",INDEX($B$2:$B$1500,$Y845))</f>
      </c>
      <c r="U845">
        <f>IF($Z845="","",INDEX($B$2:$B$1500,$Z845))</f>
      </c>
      <c r="V845">
        <f>IF(OR($T845="",$U845=""),"",$U845-$T845)</f>
      </c>
      <c r="W845" t="str">
        <f>IF(TRIM(INDEX(connections!$A:$A,ROW()))="","",TRIM(INDEX(connections!$A:$A,ROW())))</f>
      </c>
      <c r="X845" t="str">
        <f>IF($W845="","",TRIM(INDEX(connections!$B:$B,ROW())))</f>
      </c>
      <c r="Y845">
        <f>IF($W845="","",IFERROR(MATCH($W845,$A$2:$A$1500,0),""))</f>
      </c>
      <c r="Z845">
        <f>IF($X845="","",IFERROR(MATCH($X845,$A$2:$A$1500,0),""))</f>
      </c>
      <c r="AA845" t="str">
        <f>IF($Y845="","",INDEX($P$2:$P$1500,$Y845))</f>
      </c>
      <c r="AB845" t="str">
        <f>IF($Z845="","",INDEX($P$2:$P$1500,$Z845))</f>
      </c>
      <c r="AC845">
        <f>IF(AND($AA845="Yes",$AB845="Yes"),1,"")</f>
      </c>
      <c r="AD845">
        <f>IF(OR($Y845="",$Z845=""),"",IF(INDEX($C$2:$C$1500,$Y845)=INDEX($C$2:$C$1500,$Z845),0,1))</f>
      </c>
      <c r="AE845">
        <f>IF($AC845&lt;&gt;1,"",IF(AND(INDEX($AG$2:$AG$1500,$Y845)=1,INDEX($AG$2:$AG$1500,$Z845)=1),1,""))</f>
      </c>
      <c r="AG845">
        <f>IF($A845="","",COUNTIFS($W$2:$W$2500,$A845,$AB$2:$AB$2500,"Yes")+COUNTIFS($X$2:$X$2500,$A845,$AA$2:$AA$2500,"Yes"))</f>
      </c>
      <c r="AH845" t="str">
        <f>IF(OR($P845&lt;&gt;"Yes",N($AG845)=0),"",IF(AND($AG845=1,COUNTIFS($W$2:$W$2500,$A845,$AE$2:$AE$2500,1)+COUNTIFS($X$2:$X$2500,$A845,$AE$2:$AE$2500,1)&gt;0),"","Yes"))</f>
      </c>
      <c r="AI845">
        <f>IF($AH845="Yes",$AG845,"")</f>
      </c>
      <c r="AJ845">
        <f>IF($AI845="","",$AI845+ROW()/1000000)</f>
      </c>
      <c r="AK845">
        <f>IF(OR($A845="",$P845="Yes",N($AG845)=0),"",$AG845+ROW()/1000000)</f>
      </c>
      <c r="AL845" t="str">
        <f>IF($A845="","",INDEX(games!$J:$J,ROW())&amp;"")</f>
      </c>
    </row>
    <row r="846">
      <c r="A846" t="str">
        <f>IF(TRIM(INDEX(games!$A:$A,ROW()))="","",TRIM(INDEX(games!$A:$A,ROW())))</f>
      </c>
      <c r="B846">
        <f>IF(OR($A846="",INDEX(games!$B:$B,ROW())=""),"",INDEX(games!$B:$B,ROW()))</f>
      </c>
      <c r="C846" t="str">
        <f>IF(OR($A846="",INDEX(games!$C:$C,ROW())=""),"",INDEX(games!$C:$C,ROW()))</f>
      </c>
      <c r="D846">
        <f>IF($A846="","",COUNTIF($W$2:$W$2500,$A846)+COUNTIF($X$2:$X$2500,$A846))</f>
      </c>
      <c r="E846">
        <f>IF($A846="","",IFERROR(MATCH($C846,$R$2:$R$5,0),0))</f>
      </c>
      <c r="F846">
        <f>IF($A846="","",MOD(ROW(),34))</f>
      </c>
      <c r="G846">
        <f>IF($A846="",NA(),IF($C846="Action",$B846,NA()))</f>
      </c>
      <c r="H846">
        <f>IF($A846="",NA(),IF($C846="Action",1+$F846*0.023,NA()))</f>
      </c>
      <c r="I846">
        <f>IF($A846="",NA(),IF($C846="Strategy",$B846,NA()))</f>
      </c>
      <c r="J846">
        <f>IF($A846="",NA(),IF($C846="Strategy",2+$F846*0.023,NA()))</f>
      </c>
      <c r="K846">
        <f>IF($A846="",NA(),IF($C846="Deckbuilder",$B846,NA()))</f>
      </c>
      <c r="L846">
        <f>IF($A846="",NA(),IF($C846="Deckbuilder",3+$F846*0.023,NA()))</f>
      </c>
      <c r="M846">
        <f>IF($A846="",NA(),IF($C846="Traditional",$B846,NA()))</f>
      </c>
      <c r="N846">
        <f>IF($A846="",NA(),IF($C846="Traditional",4+$F846*0.023,NA()))</f>
      </c>
      <c r="O846">
        <f>IF($A846="","",$D846+ROW()/1000000)</f>
      </c>
      <c r="P846" t="str">
        <f>IF(OR($A846="",INDEX(games!$H:$H,ROW())=""),"",INDEX(games!$H:$H,ROW()))</f>
      </c>
      <c r="Q846">
        <f>IF(OR($A846="",$P846&lt;&gt;"Yes"),"",$D846+ROW()/1000000)</f>
      </c>
      <c r="T846">
        <f>IF($Y846="","",INDEX($B$2:$B$1500,$Y846))</f>
      </c>
      <c r="U846">
        <f>IF($Z846="","",INDEX($B$2:$B$1500,$Z846))</f>
      </c>
      <c r="V846">
        <f>IF(OR($T846="",$U846=""),"",$U846-$T846)</f>
      </c>
      <c r="W846" t="str">
        <f>IF(TRIM(INDEX(connections!$A:$A,ROW()))="","",TRIM(INDEX(connections!$A:$A,ROW())))</f>
      </c>
      <c r="X846" t="str">
        <f>IF($W846="","",TRIM(INDEX(connections!$B:$B,ROW())))</f>
      </c>
      <c r="Y846">
        <f>IF($W846="","",IFERROR(MATCH($W846,$A$2:$A$1500,0),""))</f>
      </c>
      <c r="Z846">
        <f>IF($X846="","",IFERROR(MATCH($X846,$A$2:$A$1500,0),""))</f>
      </c>
      <c r="AA846" t="str">
        <f>IF($Y846="","",INDEX($P$2:$P$1500,$Y846))</f>
      </c>
      <c r="AB846" t="str">
        <f>IF($Z846="","",INDEX($P$2:$P$1500,$Z846))</f>
      </c>
      <c r="AC846">
        <f>IF(AND($AA846="Yes",$AB846="Yes"),1,"")</f>
      </c>
      <c r="AD846">
        <f>IF(OR($Y846="",$Z846=""),"",IF(INDEX($C$2:$C$1500,$Y846)=INDEX($C$2:$C$1500,$Z846),0,1))</f>
      </c>
      <c r="AE846">
        <f>IF($AC846&lt;&gt;1,"",IF(AND(INDEX($AG$2:$AG$1500,$Y846)=1,INDEX($AG$2:$AG$1500,$Z846)=1),1,""))</f>
      </c>
      <c r="AG846">
        <f>IF($A846="","",COUNTIFS($W$2:$W$2500,$A846,$AB$2:$AB$2500,"Yes")+COUNTIFS($X$2:$X$2500,$A846,$AA$2:$AA$2500,"Yes"))</f>
      </c>
      <c r="AH846" t="str">
        <f>IF(OR($P846&lt;&gt;"Yes",N($AG846)=0),"",IF(AND($AG846=1,COUNTIFS($W$2:$W$2500,$A846,$AE$2:$AE$2500,1)+COUNTIFS($X$2:$X$2500,$A846,$AE$2:$AE$2500,1)&gt;0),"","Yes"))</f>
      </c>
      <c r="AI846">
        <f>IF($AH846="Yes",$AG846,"")</f>
      </c>
      <c r="AJ846">
        <f>IF($AI846="","",$AI846+ROW()/1000000)</f>
      </c>
      <c r="AK846">
        <f>IF(OR($A846="",$P846="Yes",N($AG846)=0),"",$AG846+ROW()/1000000)</f>
      </c>
      <c r="AL846" t="str">
        <f>IF($A846="","",INDEX(games!$J:$J,ROW())&amp;"")</f>
      </c>
    </row>
    <row r="847">
      <c r="A847" t="str">
        <f>IF(TRIM(INDEX(games!$A:$A,ROW()))="","",TRIM(INDEX(games!$A:$A,ROW())))</f>
      </c>
      <c r="B847">
        <f>IF(OR($A847="",INDEX(games!$B:$B,ROW())=""),"",INDEX(games!$B:$B,ROW()))</f>
      </c>
      <c r="C847" t="str">
        <f>IF(OR($A847="",INDEX(games!$C:$C,ROW())=""),"",INDEX(games!$C:$C,ROW()))</f>
      </c>
      <c r="D847">
        <f>IF($A847="","",COUNTIF($W$2:$W$2500,$A847)+COUNTIF($X$2:$X$2500,$A847))</f>
      </c>
      <c r="E847">
        <f>IF($A847="","",IFERROR(MATCH($C847,$R$2:$R$5,0),0))</f>
      </c>
      <c r="F847">
        <f>IF($A847="","",MOD(ROW(),34))</f>
      </c>
      <c r="G847">
        <f>IF($A847="",NA(),IF($C847="Action",$B847,NA()))</f>
      </c>
      <c r="H847">
        <f>IF($A847="",NA(),IF($C847="Action",1+$F847*0.023,NA()))</f>
      </c>
      <c r="I847">
        <f>IF($A847="",NA(),IF($C847="Strategy",$B847,NA()))</f>
      </c>
      <c r="J847">
        <f>IF($A847="",NA(),IF($C847="Strategy",2+$F847*0.023,NA()))</f>
      </c>
      <c r="K847">
        <f>IF($A847="",NA(),IF($C847="Deckbuilder",$B847,NA()))</f>
      </c>
      <c r="L847">
        <f>IF($A847="",NA(),IF($C847="Deckbuilder",3+$F847*0.023,NA()))</f>
      </c>
      <c r="M847">
        <f>IF($A847="",NA(),IF($C847="Traditional",$B847,NA()))</f>
      </c>
      <c r="N847">
        <f>IF($A847="",NA(),IF($C847="Traditional",4+$F847*0.023,NA()))</f>
      </c>
      <c r="O847">
        <f>IF($A847="","",$D847+ROW()/1000000)</f>
      </c>
      <c r="P847" t="str">
        <f>IF(OR($A847="",INDEX(games!$H:$H,ROW())=""),"",INDEX(games!$H:$H,ROW()))</f>
      </c>
      <c r="Q847">
        <f>IF(OR($A847="",$P847&lt;&gt;"Yes"),"",$D847+ROW()/1000000)</f>
      </c>
      <c r="T847">
        <f>IF($Y847="","",INDEX($B$2:$B$1500,$Y847))</f>
      </c>
      <c r="U847">
        <f>IF($Z847="","",INDEX($B$2:$B$1500,$Z847))</f>
      </c>
      <c r="V847">
        <f>IF(OR($T847="",$U847=""),"",$U847-$T847)</f>
      </c>
      <c r="W847" t="str">
        <f>IF(TRIM(INDEX(connections!$A:$A,ROW()))="","",TRIM(INDEX(connections!$A:$A,ROW())))</f>
      </c>
      <c r="X847" t="str">
        <f>IF($W847="","",TRIM(INDEX(connections!$B:$B,ROW())))</f>
      </c>
      <c r="Y847">
        <f>IF($W847="","",IFERROR(MATCH($W847,$A$2:$A$1500,0),""))</f>
      </c>
      <c r="Z847">
        <f>IF($X847="","",IFERROR(MATCH($X847,$A$2:$A$1500,0),""))</f>
      </c>
      <c r="AA847" t="str">
        <f>IF($Y847="","",INDEX($P$2:$P$1500,$Y847))</f>
      </c>
      <c r="AB847" t="str">
        <f>IF($Z847="","",INDEX($P$2:$P$1500,$Z847))</f>
      </c>
      <c r="AC847">
        <f>IF(AND($AA847="Yes",$AB847="Yes"),1,"")</f>
      </c>
      <c r="AD847">
        <f>IF(OR($Y847="",$Z847=""),"",IF(INDEX($C$2:$C$1500,$Y847)=INDEX($C$2:$C$1500,$Z847),0,1))</f>
      </c>
      <c r="AE847">
        <f>IF($AC847&lt;&gt;1,"",IF(AND(INDEX($AG$2:$AG$1500,$Y847)=1,INDEX($AG$2:$AG$1500,$Z847)=1),1,""))</f>
      </c>
      <c r="AG847">
        <f>IF($A847="","",COUNTIFS($W$2:$W$2500,$A847,$AB$2:$AB$2500,"Yes")+COUNTIFS($X$2:$X$2500,$A847,$AA$2:$AA$2500,"Yes"))</f>
      </c>
      <c r="AH847" t="str">
        <f>IF(OR($P847&lt;&gt;"Yes",N($AG847)=0),"",IF(AND($AG847=1,COUNTIFS($W$2:$W$2500,$A847,$AE$2:$AE$2500,1)+COUNTIFS($X$2:$X$2500,$A847,$AE$2:$AE$2500,1)&gt;0),"","Yes"))</f>
      </c>
      <c r="AI847">
        <f>IF($AH847="Yes",$AG847,"")</f>
      </c>
      <c r="AJ847">
        <f>IF($AI847="","",$AI847+ROW()/1000000)</f>
      </c>
      <c r="AK847">
        <f>IF(OR($A847="",$P847="Yes",N($AG847)=0),"",$AG847+ROW()/1000000)</f>
      </c>
      <c r="AL847" t="str">
        <f>IF($A847="","",INDEX(games!$J:$J,ROW())&amp;"")</f>
      </c>
    </row>
    <row r="848">
      <c r="A848" t="str">
        <f>IF(TRIM(INDEX(games!$A:$A,ROW()))="","",TRIM(INDEX(games!$A:$A,ROW())))</f>
      </c>
      <c r="B848">
        <f>IF(OR($A848="",INDEX(games!$B:$B,ROW())=""),"",INDEX(games!$B:$B,ROW()))</f>
      </c>
      <c r="C848" t="str">
        <f>IF(OR($A848="",INDEX(games!$C:$C,ROW())=""),"",INDEX(games!$C:$C,ROW()))</f>
      </c>
      <c r="D848">
        <f>IF($A848="","",COUNTIF($W$2:$W$2500,$A848)+COUNTIF($X$2:$X$2500,$A848))</f>
      </c>
      <c r="E848">
        <f>IF($A848="","",IFERROR(MATCH($C848,$R$2:$R$5,0),0))</f>
      </c>
      <c r="F848">
        <f>IF($A848="","",MOD(ROW(),34))</f>
      </c>
      <c r="G848">
        <f>IF($A848="",NA(),IF($C848="Action",$B848,NA()))</f>
      </c>
      <c r="H848">
        <f>IF($A848="",NA(),IF($C848="Action",1+$F848*0.023,NA()))</f>
      </c>
      <c r="I848">
        <f>IF($A848="",NA(),IF($C848="Strategy",$B848,NA()))</f>
      </c>
      <c r="J848">
        <f>IF($A848="",NA(),IF($C848="Strategy",2+$F848*0.023,NA()))</f>
      </c>
      <c r="K848">
        <f>IF($A848="",NA(),IF($C848="Deckbuilder",$B848,NA()))</f>
      </c>
      <c r="L848">
        <f>IF($A848="",NA(),IF($C848="Deckbuilder",3+$F848*0.023,NA()))</f>
      </c>
      <c r="M848">
        <f>IF($A848="",NA(),IF($C848="Traditional",$B848,NA()))</f>
      </c>
      <c r="N848">
        <f>IF($A848="",NA(),IF($C848="Traditional",4+$F848*0.023,NA()))</f>
      </c>
      <c r="O848">
        <f>IF($A848="","",$D848+ROW()/1000000)</f>
      </c>
      <c r="P848" t="str">
        <f>IF(OR($A848="",INDEX(games!$H:$H,ROW())=""),"",INDEX(games!$H:$H,ROW()))</f>
      </c>
      <c r="Q848">
        <f>IF(OR($A848="",$P848&lt;&gt;"Yes"),"",$D848+ROW()/1000000)</f>
      </c>
      <c r="T848">
        <f>IF($Y848="","",INDEX($B$2:$B$1500,$Y848))</f>
      </c>
      <c r="U848">
        <f>IF($Z848="","",INDEX($B$2:$B$1500,$Z848))</f>
      </c>
      <c r="V848">
        <f>IF(OR($T848="",$U848=""),"",$U848-$T848)</f>
      </c>
      <c r="W848" t="str">
        <f>IF(TRIM(INDEX(connections!$A:$A,ROW()))="","",TRIM(INDEX(connections!$A:$A,ROW())))</f>
      </c>
      <c r="X848" t="str">
        <f>IF($W848="","",TRIM(INDEX(connections!$B:$B,ROW())))</f>
      </c>
      <c r="Y848">
        <f>IF($W848="","",IFERROR(MATCH($W848,$A$2:$A$1500,0),""))</f>
      </c>
      <c r="Z848">
        <f>IF($X848="","",IFERROR(MATCH($X848,$A$2:$A$1500,0),""))</f>
      </c>
      <c r="AA848" t="str">
        <f>IF($Y848="","",INDEX($P$2:$P$1500,$Y848))</f>
      </c>
      <c r="AB848" t="str">
        <f>IF($Z848="","",INDEX($P$2:$P$1500,$Z848))</f>
      </c>
      <c r="AC848">
        <f>IF(AND($AA848="Yes",$AB848="Yes"),1,"")</f>
      </c>
      <c r="AD848">
        <f>IF(OR($Y848="",$Z848=""),"",IF(INDEX($C$2:$C$1500,$Y848)=INDEX($C$2:$C$1500,$Z848),0,1))</f>
      </c>
      <c r="AE848">
        <f>IF($AC848&lt;&gt;1,"",IF(AND(INDEX($AG$2:$AG$1500,$Y848)=1,INDEX($AG$2:$AG$1500,$Z848)=1),1,""))</f>
      </c>
      <c r="AG848">
        <f>IF($A848="","",COUNTIFS($W$2:$W$2500,$A848,$AB$2:$AB$2500,"Yes")+COUNTIFS($X$2:$X$2500,$A848,$AA$2:$AA$2500,"Yes"))</f>
      </c>
      <c r="AH848" t="str">
        <f>IF(OR($P848&lt;&gt;"Yes",N($AG848)=0),"",IF(AND($AG848=1,COUNTIFS($W$2:$W$2500,$A848,$AE$2:$AE$2500,1)+COUNTIFS($X$2:$X$2500,$A848,$AE$2:$AE$2500,1)&gt;0),"","Yes"))</f>
      </c>
      <c r="AI848">
        <f>IF($AH848="Yes",$AG848,"")</f>
      </c>
      <c r="AJ848">
        <f>IF($AI848="","",$AI848+ROW()/1000000)</f>
      </c>
      <c r="AK848">
        <f>IF(OR($A848="",$P848="Yes",N($AG848)=0),"",$AG848+ROW()/1000000)</f>
      </c>
      <c r="AL848" t="str">
        <f>IF($A848="","",INDEX(games!$J:$J,ROW())&amp;"")</f>
      </c>
    </row>
    <row r="849">
      <c r="A849" t="str">
        <f>IF(TRIM(INDEX(games!$A:$A,ROW()))="","",TRIM(INDEX(games!$A:$A,ROW())))</f>
      </c>
      <c r="B849">
        <f>IF(OR($A849="",INDEX(games!$B:$B,ROW())=""),"",INDEX(games!$B:$B,ROW()))</f>
      </c>
      <c r="C849" t="str">
        <f>IF(OR($A849="",INDEX(games!$C:$C,ROW())=""),"",INDEX(games!$C:$C,ROW()))</f>
      </c>
      <c r="D849">
        <f>IF($A849="","",COUNTIF($W$2:$W$2500,$A849)+COUNTIF($X$2:$X$2500,$A849))</f>
      </c>
      <c r="E849">
        <f>IF($A849="","",IFERROR(MATCH($C849,$R$2:$R$5,0),0))</f>
      </c>
      <c r="F849">
        <f>IF($A849="","",MOD(ROW(),34))</f>
      </c>
      <c r="G849">
        <f>IF($A849="",NA(),IF($C849="Action",$B849,NA()))</f>
      </c>
      <c r="H849">
        <f>IF($A849="",NA(),IF($C849="Action",1+$F849*0.023,NA()))</f>
      </c>
      <c r="I849">
        <f>IF($A849="",NA(),IF($C849="Strategy",$B849,NA()))</f>
      </c>
      <c r="J849">
        <f>IF($A849="",NA(),IF($C849="Strategy",2+$F849*0.023,NA()))</f>
      </c>
      <c r="K849">
        <f>IF($A849="",NA(),IF($C849="Deckbuilder",$B849,NA()))</f>
      </c>
      <c r="L849">
        <f>IF($A849="",NA(),IF($C849="Deckbuilder",3+$F849*0.023,NA()))</f>
      </c>
      <c r="M849">
        <f>IF($A849="",NA(),IF($C849="Traditional",$B849,NA()))</f>
      </c>
      <c r="N849">
        <f>IF($A849="",NA(),IF($C849="Traditional",4+$F849*0.023,NA()))</f>
      </c>
      <c r="O849">
        <f>IF($A849="","",$D849+ROW()/1000000)</f>
      </c>
      <c r="P849" t="str">
        <f>IF(OR($A849="",INDEX(games!$H:$H,ROW())=""),"",INDEX(games!$H:$H,ROW()))</f>
      </c>
      <c r="Q849">
        <f>IF(OR($A849="",$P849&lt;&gt;"Yes"),"",$D849+ROW()/1000000)</f>
      </c>
      <c r="T849">
        <f>IF($Y849="","",INDEX($B$2:$B$1500,$Y849))</f>
      </c>
      <c r="U849">
        <f>IF($Z849="","",INDEX($B$2:$B$1500,$Z849))</f>
      </c>
      <c r="V849">
        <f>IF(OR($T849="",$U849=""),"",$U849-$T849)</f>
      </c>
      <c r="W849" t="str">
        <f>IF(TRIM(INDEX(connections!$A:$A,ROW()))="","",TRIM(INDEX(connections!$A:$A,ROW())))</f>
      </c>
      <c r="X849" t="str">
        <f>IF($W849="","",TRIM(INDEX(connections!$B:$B,ROW())))</f>
      </c>
      <c r="Y849">
        <f>IF($W849="","",IFERROR(MATCH($W849,$A$2:$A$1500,0),""))</f>
      </c>
      <c r="Z849">
        <f>IF($X849="","",IFERROR(MATCH($X849,$A$2:$A$1500,0),""))</f>
      </c>
      <c r="AA849" t="str">
        <f>IF($Y849="","",INDEX($P$2:$P$1500,$Y849))</f>
      </c>
      <c r="AB849" t="str">
        <f>IF($Z849="","",INDEX($P$2:$P$1500,$Z849))</f>
      </c>
      <c r="AC849">
        <f>IF(AND($AA849="Yes",$AB849="Yes"),1,"")</f>
      </c>
      <c r="AD849">
        <f>IF(OR($Y849="",$Z849=""),"",IF(INDEX($C$2:$C$1500,$Y849)=INDEX($C$2:$C$1500,$Z849),0,1))</f>
      </c>
      <c r="AE849">
        <f>IF($AC849&lt;&gt;1,"",IF(AND(INDEX($AG$2:$AG$1500,$Y849)=1,INDEX($AG$2:$AG$1500,$Z849)=1),1,""))</f>
      </c>
      <c r="AG849">
        <f>IF($A849="","",COUNTIFS($W$2:$W$2500,$A849,$AB$2:$AB$2500,"Yes")+COUNTIFS($X$2:$X$2500,$A849,$AA$2:$AA$2500,"Yes"))</f>
      </c>
      <c r="AH849" t="str">
        <f>IF(OR($P849&lt;&gt;"Yes",N($AG849)=0),"",IF(AND($AG849=1,COUNTIFS($W$2:$W$2500,$A849,$AE$2:$AE$2500,1)+COUNTIFS($X$2:$X$2500,$A849,$AE$2:$AE$2500,1)&gt;0),"","Yes"))</f>
      </c>
      <c r="AI849">
        <f>IF($AH849="Yes",$AG849,"")</f>
      </c>
      <c r="AJ849">
        <f>IF($AI849="","",$AI849+ROW()/1000000)</f>
      </c>
      <c r="AK849">
        <f>IF(OR($A849="",$P849="Yes",N($AG849)=0),"",$AG849+ROW()/1000000)</f>
      </c>
      <c r="AL849" t="str">
        <f>IF($A849="","",INDEX(games!$J:$J,ROW())&amp;"")</f>
      </c>
    </row>
    <row r="850">
      <c r="A850" t="str">
        <f>IF(TRIM(INDEX(games!$A:$A,ROW()))="","",TRIM(INDEX(games!$A:$A,ROW())))</f>
      </c>
      <c r="B850">
        <f>IF(OR($A850="",INDEX(games!$B:$B,ROW())=""),"",INDEX(games!$B:$B,ROW()))</f>
      </c>
      <c r="C850" t="str">
        <f>IF(OR($A850="",INDEX(games!$C:$C,ROW())=""),"",INDEX(games!$C:$C,ROW()))</f>
      </c>
      <c r="D850">
        <f>IF($A850="","",COUNTIF($W$2:$W$2500,$A850)+COUNTIF($X$2:$X$2500,$A850))</f>
      </c>
      <c r="E850">
        <f>IF($A850="","",IFERROR(MATCH($C850,$R$2:$R$5,0),0))</f>
      </c>
      <c r="F850">
        <f>IF($A850="","",MOD(ROW(),34))</f>
      </c>
      <c r="G850">
        <f>IF($A850="",NA(),IF($C850="Action",$B850,NA()))</f>
      </c>
      <c r="H850">
        <f>IF($A850="",NA(),IF($C850="Action",1+$F850*0.023,NA()))</f>
      </c>
      <c r="I850">
        <f>IF($A850="",NA(),IF($C850="Strategy",$B850,NA()))</f>
      </c>
      <c r="J850">
        <f>IF($A850="",NA(),IF($C850="Strategy",2+$F850*0.023,NA()))</f>
      </c>
      <c r="K850">
        <f>IF($A850="",NA(),IF($C850="Deckbuilder",$B850,NA()))</f>
      </c>
      <c r="L850">
        <f>IF($A850="",NA(),IF($C850="Deckbuilder",3+$F850*0.023,NA()))</f>
      </c>
      <c r="M850">
        <f>IF($A850="",NA(),IF($C850="Traditional",$B850,NA()))</f>
      </c>
      <c r="N850">
        <f>IF($A850="",NA(),IF($C850="Traditional",4+$F850*0.023,NA()))</f>
      </c>
      <c r="O850">
        <f>IF($A850="","",$D850+ROW()/1000000)</f>
      </c>
      <c r="P850" t="str">
        <f>IF(OR($A850="",INDEX(games!$H:$H,ROW())=""),"",INDEX(games!$H:$H,ROW()))</f>
      </c>
      <c r="Q850">
        <f>IF(OR($A850="",$P850&lt;&gt;"Yes"),"",$D850+ROW()/1000000)</f>
      </c>
      <c r="T850">
        <f>IF($Y850="","",INDEX($B$2:$B$1500,$Y850))</f>
      </c>
      <c r="U850">
        <f>IF($Z850="","",INDEX($B$2:$B$1500,$Z850))</f>
      </c>
      <c r="V850">
        <f>IF(OR($T850="",$U850=""),"",$U850-$T850)</f>
      </c>
      <c r="W850" t="str">
        <f>IF(TRIM(INDEX(connections!$A:$A,ROW()))="","",TRIM(INDEX(connections!$A:$A,ROW())))</f>
      </c>
      <c r="X850" t="str">
        <f>IF($W850="","",TRIM(INDEX(connections!$B:$B,ROW())))</f>
      </c>
      <c r="Y850">
        <f>IF($W850="","",IFERROR(MATCH($W850,$A$2:$A$1500,0),""))</f>
      </c>
      <c r="Z850">
        <f>IF($X850="","",IFERROR(MATCH($X850,$A$2:$A$1500,0),""))</f>
      </c>
      <c r="AA850" t="str">
        <f>IF($Y850="","",INDEX($P$2:$P$1500,$Y850))</f>
      </c>
      <c r="AB850" t="str">
        <f>IF($Z850="","",INDEX($P$2:$P$1500,$Z850))</f>
      </c>
      <c r="AC850">
        <f>IF(AND($AA850="Yes",$AB850="Yes"),1,"")</f>
      </c>
      <c r="AD850">
        <f>IF(OR($Y850="",$Z850=""),"",IF(INDEX($C$2:$C$1500,$Y850)=INDEX($C$2:$C$1500,$Z850),0,1))</f>
      </c>
      <c r="AE850">
        <f>IF($AC850&lt;&gt;1,"",IF(AND(INDEX($AG$2:$AG$1500,$Y850)=1,INDEX($AG$2:$AG$1500,$Z850)=1),1,""))</f>
      </c>
      <c r="AG850">
        <f>IF($A850="","",COUNTIFS($W$2:$W$2500,$A850,$AB$2:$AB$2500,"Yes")+COUNTIFS($X$2:$X$2500,$A850,$AA$2:$AA$2500,"Yes"))</f>
      </c>
      <c r="AH850" t="str">
        <f>IF(OR($P850&lt;&gt;"Yes",N($AG850)=0),"",IF(AND($AG850=1,COUNTIFS($W$2:$W$2500,$A850,$AE$2:$AE$2500,1)+COUNTIFS($X$2:$X$2500,$A850,$AE$2:$AE$2500,1)&gt;0),"","Yes"))</f>
      </c>
      <c r="AI850">
        <f>IF($AH850="Yes",$AG850,"")</f>
      </c>
      <c r="AJ850">
        <f>IF($AI850="","",$AI850+ROW()/1000000)</f>
      </c>
      <c r="AK850">
        <f>IF(OR($A850="",$P850="Yes",N($AG850)=0),"",$AG850+ROW()/1000000)</f>
      </c>
      <c r="AL850" t="str">
        <f>IF($A850="","",INDEX(games!$J:$J,ROW())&amp;"")</f>
      </c>
    </row>
    <row r="851">
      <c r="A851" t="str">
        <f>IF(TRIM(INDEX(games!$A:$A,ROW()))="","",TRIM(INDEX(games!$A:$A,ROW())))</f>
      </c>
      <c r="B851">
        <f>IF(OR($A851="",INDEX(games!$B:$B,ROW())=""),"",INDEX(games!$B:$B,ROW()))</f>
      </c>
      <c r="C851" t="str">
        <f>IF(OR($A851="",INDEX(games!$C:$C,ROW())=""),"",INDEX(games!$C:$C,ROW()))</f>
      </c>
      <c r="D851">
        <f>IF($A851="","",COUNTIF($W$2:$W$2500,$A851)+COUNTIF($X$2:$X$2500,$A851))</f>
      </c>
      <c r="E851">
        <f>IF($A851="","",IFERROR(MATCH($C851,$R$2:$R$5,0),0))</f>
      </c>
      <c r="F851">
        <f>IF($A851="","",MOD(ROW(),34))</f>
      </c>
      <c r="G851">
        <f>IF($A851="",NA(),IF($C851="Action",$B851,NA()))</f>
      </c>
      <c r="H851">
        <f>IF($A851="",NA(),IF($C851="Action",1+$F851*0.023,NA()))</f>
      </c>
      <c r="I851">
        <f>IF($A851="",NA(),IF($C851="Strategy",$B851,NA()))</f>
      </c>
      <c r="J851">
        <f>IF($A851="",NA(),IF($C851="Strategy",2+$F851*0.023,NA()))</f>
      </c>
      <c r="K851">
        <f>IF($A851="",NA(),IF($C851="Deckbuilder",$B851,NA()))</f>
      </c>
      <c r="L851">
        <f>IF($A851="",NA(),IF($C851="Deckbuilder",3+$F851*0.023,NA()))</f>
      </c>
      <c r="M851">
        <f>IF($A851="",NA(),IF($C851="Traditional",$B851,NA()))</f>
      </c>
      <c r="N851">
        <f>IF($A851="",NA(),IF($C851="Traditional",4+$F851*0.023,NA()))</f>
      </c>
      <c r="O851">
        <f>IF($A851="","",$D851+ROW()/1000000)</f>
      </c>
      <c r="P851" t="str">
        <f>IF(OR($A851="",INDEX(games!$H:$H,ROW())=""),"",INDEX(games!$H:$H,ROW()))</f>
      </c>
      <c r="Q851">
        <f>IF(OR($A851="",$P851&lt;&gt;"Yes"),"",$D851+ROW()/1000000)</f>
      </c>
      <c r="T851">
        <f>IF($Y851="","",INDEX($B$2:$B$1500,$Y851))</f>
      </c>
      <c r="U851">
        <f>IF($Z851="","",INDEX($B$2:$B$1500,$Z851))</f>
      </c>
      <c r="V851">
        <f>IF(OR($T851="",$U851=""),"",$U851-$T851)</f>
      </c>
      <c r="W851" t="str">
        <f>IF(TRIM(INDEX(connections!$A:$A,ROW()))="","",TRIM(INDEX(connections!$A:$A,ROW())))</f>
      </c>
      <c r="X851" t="str">
        <f>IF($W851="","",TRIM(INDEX(connections!$B:$B,ROW())))</f>
      </c>
      <c r="Y851">
        <f>IF($W851="","",IFERROR(MATCH($W851,$A$2:$A$1500,0),""))</f>
      </c>
      <c r="Z851">
        <f>IF($X851="","",IFERROR(MATCH($X851,$A$2:$A$1500,0),""))</f>
      </c>
      <c r="AA851" t="str">
        <f>IF($Y851="","",INDEX($P$2:$P$1500,$Y851))</f>
      </c>
      <c r="AB851" t="str">
        <f>IF($Z851="","",INDEX($P$2:$P$1500,$Z851))</f>
      </c>
      <c r="AC851">
        <f>IF(AND($AA851="Yes",$AB851="Yes"),1,"")</f>
      </c>
      <c r="AD851">
        <f>IF(OR($Y851="",$Z851=""),"",IF(INDEX($C$2:$C$1500,$Y851)=INDEX($C$2:$C$1500,$Z851),0,1))</f>
      </c>
      <c r="AE851">
        <f>IF($AC851&lt;&gt;1,"",IF(AND(INDEX($AG$2:$AG$1500,$Y851)=1,INDEX($AG$2:$AG$1500,$Z851)=1),1,""))</f>
      </c>
      <c r="AG851">
        <f>IF($A851="","",COUNTIFS($W$2:$W$2500,$A851,$AB$2:$AB$2500,"Yes")+COUNTIFS($X$2:$X$2500,$A851,$AA$2:$AA$2500,"Yes"))</f>
      </c>
      <c r="AH851" t="str">
        <f>IF(OR($P851&lt;&gt;"Yes",N($AG851)=0),"",IF(AND($AG851=1,COUNTIFS($W$2:$W$2500,$A851,$AE$2:$AE$2500,1)+COUNTIFS($X$2:$X$2500,$A851,$AE$2:$AE$2500,1)&gt;0),"","Yes"))</f>
      </c>
      <c r="AI851">
        <f>IF($AH851="Yes",$AG851,"")</f>
      </c>
      <c r="AJ851">
        <f>IF($AI851="","",$AI851+ROW()/1000000)</f>
      </c>
      <c r="AK851">
        <f>IF(OR($A851="",$P851="Yes",N($AG851)=0),"",$AG851+ROW()/1000000)</f>
      </c>
      <c r="AL851" t="str">
        <f>IF($A851="","",INDEX(games!$J:$J,ROW())&amp;"")</f>
      </c>
    </row>
    <row r="852">
      <c r="A852" t="str">
        <f>IF(TRIM(INDEX(games!$A:$A,ROW()))="","",TRIM(INDEX(games!$A:$A,ROW())))</f>
      </c>
      <c r="B852">
        <f>IF(OR($A852="",INDEX(games!$B:$B,ROW())=""),"",INDEX(games!$B:$B,ROW()))</f>
      </c>
      <c r="C852" t="str">
        <f>IF(OR($A852="",INDEX(games!$C:$C,ROW())=""),"",INDEX(games!$C:$C,ROW()))</f>
      </c>
      <c r="D852">
        <f>IF($A852="","",COUNTIF($W$2:$W$2500,$A852)+COUNTIF($X$2:$X$2500,$A852))</f>
      </c>
      <c r="E852">
        <f>IF($A852="","",IFERROR(MATCH($C852,$R$2:$R$5,0),0))</f>
      </c>
      <c r="F852">
        <f>IF($A852="","",MOD(ROW(),34))</f>
      </c>
      <c r="G852">
        <f>IF($A852="",NA(),IF($C852="Action",$B852,NA()))</f>
      </c>
      <c r="H852">
        <f>IF($A852="",NA(),IF($C852="Action",1+$F852*0.023,NA()))</f>
      </c>
      <c r="I852">
        <f>IF($A852="",NA(),IF($C852="Strategy",$B852,NA()))</f>
      </c>
      <c r="J852">
        <f>IF($A852="",NA(),IF($C852="Strategy",2+$F852*0.023,NA()))</f>
      </c>
      <c r="K852">
        <f>IF($A852="",NA(),IF($C852="Deckbuilder",$B852,NA()))</f>
      </c>
      <c r="L852">
        <f>IF($A852="",NA(),IF($C852="Deckbuilder",3+$F852*0.023,NA()))</f>
      </c>
      <c r="M852">
        <f>IF($A852="",NA(),IF($C852="Traditional",$B852,NA()))</f>
      </c>
      <c r="N852">
        <f>IF($A852="",NA(),IF($C852="Traditional",4+$F852*0.023,NA()))</f>
      </c>
      <c r="O852">
        <f>IF($A852="","",$D852+ROW()/1000000)</f>
      </c>
      <c r="P852" t="str">
        <f>IF(OR($A852="",INDEX(games!$H:$H,ROW())=""),"",INDEX(games!$H:$H,ROW()))</f>
      </c>
      <c r="Q852">
        <f>IF(OR($A852="",$P852&lt;&gt;"Yes"),"",$D852+ROW()/1000000)</f>
      </c>
      <c r="T852">
        <f>IF($Y852="","",INDEX($B$2:$B$1500,$Y852))</f>
      </c>
      <c r="U852">
        <f>IF($Z852="","",INDEX($B$2:$B$1500,$Z852))</f>
      </c>
      <c r="V852">
        <f>IF(OR($T852="",$U852=""),"",$U852-$T852)</f>
      </c>
      <c r="W852" t="str">
        <f>IF(TRIM(INDEX(connections!$A:$A,ROW()))="","",TRIM(INDEX(connections!$A:$A,ROW())))</f>
      </c>
      <c r="X852" t="str">
        <f>IF($W852="","",TRIM(INDEX(connections!$B:$B,ROW())))</f>
      </c>
      <c r="Y852">
        <f>IF($W852="","",IFERROR(MATCH($W852,$A$2:$A$1500,0),""))</f>
      </c>
      <c r="Z852">
        <f>IF($X852="","",IFERROR(MATCH($X852,$A$2:$A$1500,0),""))</f>
      </c>
      <c r="AA852" t="str">
        <f>IF($Y852="","",INDEX($P$2:$P$1500,$Y852))</f>
      </c>
      <c r="AB852" t="str">
        <f>IF($Z852="","",INDEX($P$2:$P$1500,$Z852))</f>
      </c>
      <c r="AC852">
        <f>IF(AND($AA852="Yes",$AB852="Yes"),1,"")</f>
      </c>
      <c r="AD852">
        <f>IF(OR($Y852="",$Z852=""),"",IF(INDEX($C$2:$C$1500,$Y852)=INDEX($C$2:$C$1500,$Z852),0,1))</f>
      </c>
      <c r="AE852">
        <f>IF($AC852&lt;&gt;1,"",IF(AND(INDEX($AG$2:$AG$1500,$Y852)=1,INDEX($AG$2:$AG$1500,$Z852)=1),1,""))</f>
      </c>
      <c r="AG852">
        <f>IF($A852="","",COUNTIFS($W$2:$W$2500,$A852,$AB$2:$AB$2500,"Yes")+COUNTIFS($X$2:$X$2500,$A852,$AA$2:$AA$2500,"Yes"))</f>
      </c>
      <c r="AH852" t="str">
        <f>IF(OR($P852&lt;&gt;"Yes",N($AG852)=0),"",IF(AND($AG852=1,COUNTIFS($W$2:$W$2500,$A852,$AE$2:$AE$2500,1)+COUNTIFS($X$2:$X$2500,$A852,$AE$2:$AE$2500,1)&gt;0),"","Yes"))</f>
      </c>
      <c r="AI852">
        <f>IF($AH852="Yes",$AG852,"")</f>
      </c>
      <c r="AJ852">
        <f>IF($AI852="","",$AI852+ROW()/1000000)</f>
      </c>
      <c r="AK852">
        <f>IF(OR($A852="",$P852="Yes",N($AG852)=0),"",$AG852+ROW()/1000000)</f>
      </c>
      <c r="AL852" t="str">
        <f>IF($A852="","",INDEX(games!$J:$J,ROW())&amp;"")</f>
      </c>
    </row>
    <row r="853">
      <c r="A853" t="str">
        <f>IF(TRIM(INDEX(games!$A:$A,ROW()))="","",TRIM(INDEX(games!$A:$A,ROW())))</f>
      </c>
      <c r="B853">
        <f>IF(OR($A853="",INDEX(games!$B:$B,ROW())=""),"",INDEX(games!$B:$B,ROW()))</f>
      </c>
      <c r="C853" t="str">
        <f>IF(OR($A853="",INDEX(games!$C:$C,ROW())=""),"",INDEX(games!$C:$C,ROW()))</f>
      </c>
      <c r="D853">
        <f>IF($A853="","",COUNTIF($W$2:$W$2500,$A853)+COUNTIF($X$2:$X$2500,$A853))</f>
      </c>
      <c r="E853">
        <f>IF($A853="","",IFERROR(MATCH($C853,$R$2:$R$5,0),0))</f>
      </c>
      <c r="F853">
        <f>IF($A853="","",MOD(ROW(),34))</f>
      </c>
      <c r="G853">
        <f>IF($A853="",NA(),IF($C853="Action",$B853,NA()))</f>
      </c>
      <c r="H853">
        <f>IF($A853="",NA(),IF($C853="Action",1+$F853*0.023,NA()))</f>
      </c>
      <c r="I853">
        <f>IF($A853="",NA(),IF($C853="Strategy",$B853,NA()))</f>
      </c>
      <c r="J853">
        <f>IF($A853="",NA(),IF($C853="Strategy",2+$F853*0.023,NA()))</f>
      </c>
      <c r="K853">
        <f>IF($A853="",NA(),IF($C853="Deckbuilder",$B853,NA()))</f>
      </c>
      <c r="L853">
        <f>IF($A853="",NA(),IF($C853="Deckbuilder",3+$F853*0.023,NA()))</f>
      </c>
      <c r="M853">
        <f>IF($A853="",NA(),IF($C853="Traditional",$B853,NA()))</f>
      </c>
      <c r="N853">
        <f>IF($A853="",NA(),IF($C853="Traditional",4+$F853*0.023,NA()))</f>
      </c>
      <c r="O853">
        <f>IF($A853="","",$D853+ROW()/1000000)</f>
      </c>
      <c r="P853" t="str">
        <f>IF(OR($A853="",INDEX(games!$H:$H,ROW())=""),"",INDEX(games!$H:$H,ROW()))</f>
      </c>
      <c r="Q853">
        <f>IF(OR($A853="",$P853&lt;&gt;"Yes"),"",$D853+ROW()/1000000)</f>
      </c>
      <c r="T853">
        <f>IF($Y853="","",INDEX($B$2:$B$1500,$Y853))</f>
      </c>
      <c r="U853">
        <f>IF($Z853="","",INDEX($B$2:$B$1500,$Z853))</f>
      </c>
      <c r="V853">
        <f>IF(OR($T853="",$U853=""),"",$U853-$T853)</f>
      </c>
      <c r="W853" t="str">
        <f>IF(TRIM(INDEX(connections!$A:$A,ROW()))="","",TRIM(INDEX(connections!$A:$A,ROW())))</f>
      </c>
      <c r="X853" t="str">
        <f>IF($W853="","",TRIM(INDEX(connections!$B:$B,ROW())))</f>
      </c>
      <c r="Y853">
        <f>IF($W853="","",IFERROR(MATCH($W853,$A$2:$A$1500,0),""))</f>
      </c>
      <c r="Z853">
        <f>IF($X853="","",IFERROR(MATCH($X853,$A$2:$A$1500,0),""))</f>
      </c>
      <c r="AA853" t="str">
        <f>IF($Y853="","",INDEX($P$2:$P$1500,$Y853))</f>
      </c>
      <c r="AB853" t="str">
        <f>IF($Z853="","",INDEX($P$2:$P$1500,$Z853))</f>
      </c>
      <c r="AC853">
        <f>IF(AND($AA853="Yes",$AB853="Yes"),1,"")</f>
      </c>
      <c r="AD853">
        <f>IF(OR($Y853="",$Z853=""),"",IF(INDEX($C$2:$C$1500,$Y853)=INDEX($C$2:$C$1500,$Z853),0,1))</f>
      </c>
      <c r="AE853">
        <f>IF($AC853&lt;&gt;1,"",IF(AND(INDEX($AG$2:$AG$1500,$Y853)=1,INDEX($AG$2:$AG$1500,$Z853)=1),1,""))</f>
      </c>
      <c r="AG853">
        <f>IF($A853="","",COUNTIFS($W$2:$W$2500,$A853,$AB$2:$AB$2500,"Yes")+COUNTIFS($X$2:$X$2500,$A853,$AA$2:$AA$2500,"Yes"))</f>
      </c>
      <c r="AH853" t="str">
        <f>IF(OR($P853&lt;&gt;"Yes",N($AG853)=0),"",IF(AND($AG853=1,COUNTIFS($W$2:$W$2500,$A853,$AE$2:$AE$2500,1)+COUNTIFS($X$2:$X$2500,$A853,$AE$2:$AE$2500,1)&gt;0),"","Yes"))</f>
      </c>
      <c r="AI853">
        <f>IF($AH853="Yes",$AG853,"")</f>
      </c>
      <c r="AJ853">
        <f>IF($AI853="","",$AI853+ROW()/1000000)</f>
      </c>
      <c r="AK853">
        <f>IF(OR($A853="",$P853="Yes",N($AG853)=0),"",$AG853+ROW()/1000000)</f>
      </c>
      <c r="AL853" t="str">
        <f>IF($A853="","",INDEX(games!$J:$J,ROW())&amp;"")</f>
      </c>
    </row>
    <row r="854">
      <c r="A854" t="str">
        <f>IF(TRIM(INDEX(games!$A:$A,ROW()))="","",TRIM(INDEX(games!$A:$A,ROW())))</f>
      </c>
      <c r="B854">
        <f>IF(OR($A854="",INDEX(games!$B:$B,ROW())=""),"",INDEX(games!$B:$B,ROW()))</f>
      </c>
      <c r="C854" t="str">
        <f>IF(OR($A854="",INDEX(games!$C:$C,ROW())=""),"",INDEX(games!$C:$C,ROW()))</f>
      </c>
      <c r="D854">
        <f>IF($A854="","",COUNTIF($W$2:$W$2500,$A854)+COUNTIF($X$2:$X$2500,$A854))</f>
      </c>
      <c r="E854">
        <f>IF($A854="","",IFERROR(MATCH($C854,$R$2:$R$5,0),0))</f>
      </c>
      <c r="F854">
        <f>IF($A854="","",MOD(ROW(),34))</f>
      </c>
      <c r="G854">
        <f>IF($A854="",NA(),IF($C854="Action",$B854,NA()))</f>
      </c>
      <c r="H854">
        <f>IF($A854="",NA(),IF($C854="Action",1+$F854*0.023,NA()))</f>
      </c>
      <c r="I854">
        <f>IF($A854="",NA(),IF($C854="Strategy",$B854,NA()))</f>
      </c>
      <c r="J854">
        <f>IF($A854="",NA(),IF($C854="Strategy",2+$F854*0.023,NA()))</f>
      </c>
      <c r="K854">
        <f>IF($A854="",NA(),IF($C854="Deckbuilder",$B854,NA()))</f>
      </c>
      <c r="L854">
        <f>IF($A854="",NA(),IF($C854="Deckbuilder",3+$F854*0.023,NA()))</f>
      </c>
      <c r="M854">
        <f>IF($A854="",NA(),IF($C854="Traditional",$B854,NA()))</f>
      </c>
      <c r="N854">
        <f>IF($A854="",NA(),IF($C854="Traditional",4+$F854*0.023,NA()))</f>
      </c>
      <c r="O854">
        <f>IF($A854="","",$D854+ROW()/1000000)</f>
      </c>
      <c r="P854" t="str">
        <f>IF(OR($A854="",INDEX(games!$H:$H,ROW())=""),"",INDEX(games!$H:$H,ROW()))</f>
      </c>
      <c r="Q854">
        <f>IF(OR($A854="",$P854&lt;&gt;"Yes"),"",$D854+ROW()/1000000)</f>
      </c>
      <c r="T854">
        <f>IF($Y854="","",INDEX($B$2:$B$1500,$Y854))</f>
      </c>
      <c r="U854">
        <f>IF($Z854="","",INDEX($B$2:$B$1500,$Z854))</f>
      </c>
      <c r="V854">
        <f>IF(OR($T854="",$U854=""),"",$U854-$T854)</f>
      </c>
      <c r="W854" t="str">
        <f>IF(TRIM(INDEX(connections!$A:$A,ROW()))="","",TRIM(INDEX(connections!$A:$A,ROW())))</f>
      </c>
      <c r="X854" t="str">
        <f>IF($W854="","",TRIM(INDEX(connections!$B:$B,ROW())))</f>
      </c>
      <c r="Y854">
        <f>IF($W854="","",IFERROR(MATCH($W854,$A$2:$A$1500,0),""))</f>
      </c>
      <c r="Z854">
        <f>IF($X854="","",IFERROR(MATCH($X854,$A$2:$A$1500,0),""))</f>
      </c>
      <c r="AA854" t="str">
        <f>IF($Y854="","",INDEX($P$2:$P$1500,$Y854))</f>
      </c>
      <c r="AB854" t="str">
        <f>IF($Z854="","",INDEX($P$2:$P$1500,$Z854))</f>
      </c>
      <c r="AC854">
        <f>IF(AND($AA854="Yes",$AB854="Yes"),1,"")</f>
      </c>
      <c r="AD854">
        <f>IF(OR($Y854="",$Z854=""),"",IF(INDEX($C$2:$C$1500,$Y854)=INDEX($C$2:$C$1500,$Z854),0,1))</f>
      </c>
      <c r="AE854">
        <f>IF($AC854&lt;&gt;1,"",IF(AND(INDEX($AG$2:$AG$1500,$Y854)=1,INDEX($AG$2:$AG$1500,$Z854)=1),1,""))</f>
      </c>
      <c r="AG854">
        <f>IF($A854="","",COUNTIFS($W$2:$W$2500,$A854,$AB$2:$AB$2500,"Yes")+COUNTIFS($X$2:$X$2500,$A854,$AA$2:$AA$2500,"Yes"))</f>
      </c>
      <c r="AH854" t="str">
        <f>IF(OR($P854&lt;&gt;"Yes",N($AG854)=0),"",IF(AND($AG854=1,COUNTIFS($W$2:$W$2500,$A854,$AE$2:$AE$2500,1)+COUNTIFS($X$2:$X$2500,$A854,$AE$2:$AE$2500,1)&gt;0),"","Yes"))</f>
      </c>
      <c r="AI854">
        <f>IF($AH854="Yes",$AG854,"")</f>
      </c>
      <c r="AJ854">
        <f>IF($AI854="","",$AI854+ROW()/1000000)</f>
      </c>
      <c r="AK854">
        <f>IF(OR($A854="",$P854="Yes",N($AG854)=0),"",$AG854+ROW()/1000000)</f>
      </c>
      <c r="AL854" t="str">
        <f>IF($A854="","",INDEX(games!$J:$J,ROW())&amp;"")</f>
      </c>
    </row>
    <row r="855">
      <c r="A855" t="str">
        <f>IF(TRIM(INDEX(games!$A:$A,ROW()))="","",TRIM(INDEX(games!$A:$A,ROW())))</f>
      </c>
      <c r="B855">
        <f>IF(OR($A855="",INDEX(games!$B:$B,ROW())=""),"",INDEX(games!$B:$B,ROW()))</f>
      </c>
      <c r="C855" t="str">
        <f>IF(OR($A855="",INDEX(games!$C:$C,ROW())=""),"",INDEX(games!$C:$C,ROW()))</f>
      </c>
      <c r="D855">
        <f>IF($A855="","",COUNTIF($W$2:$W$2500,$A855)+COUNTIF($X$2:$X$2500,$A855))</f>
      </c>
      <c r="E855">
        <f>IF($A855="","",IFERROR(MATCH($C855,$R$2:$R$5,0),0))</f>
      </c>
      <c r="F855">
        <f>IF($A855="","",MOD(ROW(),34))</f>
      </c>
      <c r="G855">
        <f>IF($A855="",NA(),IF($C855="Action",$B855,NA()))</f>
      </c>
      <c r="H855">
        <f>IF($A855="",NA(),IF($C855="Action",1+$F855*0.023,NA()))</f>
      </c>
      <c r="I855">
        <f>IF($A855="",NA(),IF($C855="Strategy",$B855,NA()))</f>
      </c>
      <c r="J855">
        <f>IF($A855="",NA(),IF($C855="Strategy",2+$F855*0.023,NA()))</f>
      </c>
      <c r="K855">
        <f>IF($A855="",NA(),IF($C855="Deckbuilder",$B855,NA()))</f>
      </c>
      <c r="L855">
        <f>IF($A855="",NA(),IF($C855="Deckbuilder",3+$F855*0.023,NA()))</f>
      </c>
      <c r="M855">
        <f>IF($A855="",NA(),IF($C855="Traditional",$B855,NA()))</f>
      </c>
      <c r="N855">
        <f>IF($A855="",NA(),IF($C855="Traditional",4+$F855*0.023,NA()))</f>
      </c>
      <c r="O855">
        <f>IF($A855="","",$D855+ROW()/1000000)</f>
      </c>
      <c r="P855" t="str">
        <f>IF(OR($A855="",INDEX(games!$H:$H,ROW())=""),"",INDEX(games!$H:$H,ROW()))</f>
      </c>
      <c r="Q855">
        <f>IF(OR($A855="",$P855&lt;&gt;"Yes"),"",$D855+ROW()/1000000)</f>
      </c>
      <c r="T855">
        <f>IF($Y855="","",INDEX($B$2:$B$1500,$Y855))</f>
      </c>
      <c r="U855">
        <f>IF($Z855="","",INDEX($B$2:$B$1500,$Z855))</f>
      </c>
      <c r="V855">
        <f>IF(OR($T855="",$U855=""),"",$U855-$T855)</f>
      </c>
      <c r="W855" t="str">
        <f>IF(TRIM(INDEX(connections!$A:$A,ROW()))="","",TRIM(INDEX(connections!$A:$A,ROW())))</f>
      </c>
      <c r="X855" t="str">
        <f>IF($W855="","",TRIM(INDEX(connections!$B:$B,ROW())))</f>
      </c>
      <c r="Y855">
        <f>IF($W855="","",IFERROR(MATCH($W855,$A$2:$A$1500,0),""))</f>
      </c>
      <c r="Z855">
        <f>IF($X855="","",IFERROR(MATCH($X855,$A$2:$A$1500,0),""))</f>
      </c>
      <c r="AA855" t="str">
        <f>IF($Y855="","",INDEX($P$2:$P$1500,$Y855))</f>
      </c>
      <c r="AB855" t="str">
        <f>IF($Z855="","",INDEX($P$2:$P$1500,$Z855))</f>
      </c>
      <c r="AC855">
        <f>IF(AND($AA855="Yes",$AB855="Yes"),1,"")</f>
      </c>
      <c r="AD855">
        <f>IF(OR($Y855="",$Z855=""),"",IF(INDEX($C$2:$C$1500,$Y855)=INDEX($C$2:$C$1500,$Z855),0,1))</f>
      </c>
      <c r="AE855">
        <f>IF($AC855&lt;&gt;1,"",IF(AND(INDEX($AG$2:$AG$1500,$Y855)=1,INDEX($AG$2:$AG$1500,$Z855)=1),1,""))</f>
      </c>
      <c r="AG855">
        <f>IF($A855="","",COUNTIFS($W$2:$W$2500,$A855,$AB$2:$AB$2500,"Yes")+COUNTIFS($X$2:$X$2500,$A855,$AA$2:$AA$2500,"Yes"))</f>
      </c>
      <c r="AH855" t="str">
        <f>IF(OR($P855&lt;&gt;"Yes",N($AG855)=0),"",IF(AND($AG855=1,COUNTIFS($W$2:$W$2500,$A855,$AE$2:$AE$2500,1)+COUNTIFS($X$2:$X$2500,$A855,$AE$2:$AE$2500,1)&gt;0),"","Yes"))</f>
      </c>
      <c r="AI855">
        <f>IF($AH855="Yes",$AG855,"")</f>
      </c>
      <c r="AJ855">
        <f>IF($AI855="","",$AI855+ROW()/1000000)</f>
      </c>
      <c r="AK855">
        <f>IF(OR($A855="",$P855="Yes",N($AG855)=0),"",$AG855+ROW()/1000000)</f>
      </c>
      <c r="AL855" t="str">
        <f>IF($A855="","",INDEX(games!$J:$J,ROW())&amp;"")</f>
      </c>
    </row>
    <row r="856">
      <c r="A856" t="str">
        <f>IF(TRIM(INDEX(games!$A:$A,ROW()))="","",TRIM(INDEX(games!$A:$A,ROW())))</f>
      </c>
      <c r="B856">
        <f>IF(OR($A856="",INDEX(games!$B:$B,ROW())=""),"",INDEX(games!$B:$B,ROW()))</f>
      </c>
      <c r="C856" t="str">
        <f>IF(OR($A856="",INDEX(games!$C:$C,ROW())=""),"",INDEX(games!$C:$C,ROW()))</f>
      </c>
      <c r="D856">
        <f>IF($A856="","",COUNTIF($W$2:$W$2500,$A856)+COUNTIF($X$2:$X$2500,$A856))</f>
      </c>
      <c r="E856">
        <f>IF($A856="","",IFERROR(MATCH($C856,$R$2:$R$5,0),0))</f>
      </c>
      <c r="F856">
        <f>IF($A856="","",MOD(ROW(),34))</f>
      </c>
      <c r="G856">
        <f>IF($A856="",NA(),IF($C856="Action",$B856,NA()))</f>
      </c>
      <c r="H856">
        <f>IF($A856="",NA(),IF($C856="Action",1+$F856*0.023,NA()))</f>
      </c>
      <c r="I856">
        <f>IF($A856="",NA(),IF($C856="Strategy",$B856,NA()))</f>
      </c>
      <c r="J856">
        <f>IF($A856="",NA(),IF($C856="Strategy",2+$F856*0.023,NA()))</f>
      </c>
      <c r="K856">
        <f>IF($A856="",NA(),IF($C856="Deckbuilder",$B856,NA()))</f>
      </c>
      <c r="L856">
        <f>IF($A856="",NA(),IF($C856="Deckbuilder",3+$F856*0.023,NA()))</f>
      </c>
      <c r="M856">
        <f>IF($A856="",NA(),IF($C856="Traditional",$B856,NA()))</f>
      </c>
      <c r="N856">
        <f>IF($A856="",NA(),IF($C856="Traditional",4+$F856*0.023,NA()))</f>
      </c>
      <c r="O856">
        <f>IF($A856="","",$D856+ROW()/1000000)</f>
      </c>
      <c r="P856" t="str">
        <f>IF(OR($A856="",INDEX(games!$H:$H,ROW())=""),"",INDEX(games!$H:$H,ROW()))</f>
      </c>
      <c r="Q856">
        <f>IF(OR($A856="",$P856&lt;&gt;"Yes"),"",$D856+ROW()/1000000)</f>
      </c>
      <c r="T856">
        <f>IF($Y856="","",INDEX($B$2:$B$1500,$Y856))</f>
      </c>
      <c r="U856">
        <f>IF($Z856="","",INDEX($B$2:$B$1500,$Z856))</f>
      </c>
      <c r="V856">
        <f>IF(OR($T856="",$U856=""),"",$U856-$T856)</f>
      </c>
      <c r="W856" t="str">
        <f>IF(TRIM(INDEX(connections!$A:$A,ROW()))="","",TRIM(INDEX(connections!$A:$A,ROW())))</f>
      </c>
      <c r="X856" t="str">
        <f>IF($W856="","",TRIM(INDEX(connections!$B:$B,ROW())))</f>
      </c>
      <c r="Y856">
        <f>IF($W856="","",IFERROR(MATCH($W856,$A$2:$A$1500,0),""))</f>
      </c>
      <c r="Z856">
        <f>IF($X856="","",IFERROR(MATCH($X856,$A$2:$A$1500,0),""))</f>
      </c>
      <c r="AA856" t="str">
        <f>IF($Y856="","",INDEX($P$2:$P$1500,$Y856))</f>
      </c>
      <c r="AB856" t="str">
        <f>IF($Z856="","",INDEX($P$2:$P$1500,$Z856))</f>
      </c>
      <c r="AC856">
        <f>IF(AND($AA856="Yes",$AB856="Yes"),1,"")</f>
      </c>
      <c r="AD856">
        <f>IF(OR($Y856="",$Z856=""),"",IF(INDEX($C$2:$C$1500,$Y856)=INDEX($C$2:$C$1500,$Z856),0,1))</f>
      </c>
      <c r="AE856">
        <f>IF($AC856&lt;&gt;1,"",IF(AND(INDEX($AG$2:$AG$1500,$Y856)=1,INDEX($AG$2:$AG$1500,$Z856)=1),1,""))</f>
      </c>
      <c r="AG856">
        <f>IF($A856="","",COUNTIFS($W$2:$W$2500,$A856,$AB$2:$AB$2500,"Yes")+COUNTIFS($X$2:$X$2500,$A856,$AA$2:$AA$2500,"Yes"))</f>
      </c>
      <c r="AH856" t="str">
        <f>IF(OR($P856&lt;&gt;"Yes",N($AG856)=0),"",IF(AND($AG856=1,COUNTIFS($W$2:$W$2500,$A856,$AE$2:$AE$2500,1)+COUNTIFS($X$2:$X$2500,$A856,$AE$2:$AE$2500,1)&gt;0),"","Yes"))</f>
      </c>
      <c r="AI856">
        <f>IF($AH856="Yes",$AG856,"")</f>
      </c>
      <c r="AJ856">
        <f>IF($AI856="","",$AI856+ROW()/1000000)</f>
      </c>
      <c r="AK856">
        <f>IF(OR($A856="",$P856="Yes",N($AG856)=0),"",$AG856+ROW()/1000000)</f>
      </c>
      <c r="AL856" t="str">
        <f>IF($A856="","",INDEX(games!$J:$J,ROW())&amp;"")</f>
      </c>
    </row>
    <row r="857">
      <c r="A857" t="str">
        <f>IF(TRIM(INDEX(games!$A:$A,ROW()))="","",TRIM(INDEX(games!$A:$A,ROW())))</f>
      </c>
      <c r="B857">
        <f>IF(OR($A857="",INDEX(games!$B:$B,ROW())=""),"",INDEX(games!$B:$B,ROW()))</f>
      </c>
      <c r="C857" t="str">
        <f>IF(OR($A857="",INDEX(games!$C:$C,ROW())=""),"",INDEX(games!$C:$C,ROW()))</f>
      </c>
      <c r="D857">
        <f>IF($A857="","",COUNTIF($W$2:$W$2500,$A857)+COUNTIF($X$2:$X$2500,$A857))</f>
      </c>
      <c r="E857">
        <f>IF($A857="","",IFERROR(MATCH($C857,$R$2:$R$5,0),0))</f>
      </c>
      <c r="F857">
        <f>IF($A857="","",MOD(ROW(),34))</f>
      </c>
      <c r="G857">
        <f>IF($A857="",NA(),IF($C857="Action",$B857,NA()))</f>
      </c>
      <c r="H857">
        <f>IF($A857="",NA(),IF($C857="Action",1+$F857*0.023,NA()))</f>
      </c>
      <c r="I857">
        <f>IF($A857="",NA(),IF($C857="Strategy",$B857,NA()))</f>
      </c>
      <c r="J857">
        <f>IF($A857="",NA(),IF($C857="Strategy",2+$F857*0.023,NA()))</f>
      </c>
      <c r="K857">
        <f>IF($A857="",NA(),IF($C857="Deckbuilder",$B857,NA()))</f>
      </c>
      <c r="L857">
        <f>IF($A857="",NA(),IF($C857="Deckbuilder",3+$F857*0.023,NA()))</f>
      </c>
      <c r="M857">
        <f>IF($A857="",NA(),IF($C857="Traditional",$B857,NA()))</f>
      </c>
      <c r="N857">
        <f>IF($A857="",NA(),IF($C857="Traditional",4+$F857*0.023,NA()))</f>
      </c>
      <c r="O857">
        <f>IF($A857="","",$D857+ROW()/1000000)</f>
      </c>
      <c r="P857" t="str">
        <f>IF(OR($A857="",INDEX(games!$H:$H,ROW())=""),"",INDEX(games!$H:$H,ROW()))</f>
      </c>
      <c r="Q857">
        <f>IF(OR($A857="",$P857&lt;&gt;"Yes"),"",$D857+ROW()/1000000)</f>
      </c>
      <c r="T857">
        <f>IF($Y857="","",INDEX($B$2:$B$1500,$Y857))</f>
      </c>
      <c r="U857">
        <f>IF($Z857="","",INDEX($B$2:$B$1500,$Z857))</f>
      </c>
      <c r="V857">
        <f>IF(OR($T857="",$U857=""),"",$U857-$T857)</f>
      </c>
      <c r="W857" t="str">
        <f>IF(TRIM(INDEX(connections!$A:$A,ROW()))="","",TRIM(INDEX(connections!$A:$A,ROW())))</f>
      </c>
      <c r="X857" t="str">
        <f>IF($W857="","",TRIM(INDEX(connections!$B:$B,ROW())))</f>
      </c>
      <c r="Y857">
        <f>IF($W857="","",IFERROR(MATCH($W857,$A$2:$A$1500,0),""))</f>
      </c>
      <c r="Z857">
        <f>IF($X857="","",IFERROR(MATCH($X857,$A$2:$A$1500,0),""))</f>
      </c>
      <c r="AA857" t="str">
        <f>IF($Y857="","",INDEX($P$2:$P$1500,$Y857))</f>
      </c>
      <c r="AB857" t="str">
        <f>IF($Z857="","",INDEX($P$2:$P$1500,$Z857))</f>
      </c>
      <c r="AC857">
        <f>IF(AND($AA857="Yes",$AB857="Yes"),1,"")</f>
      </c>
      <c r="AD857">
        <f>IF(OR($Y857="",$Z857=""),"",IF(INDEX($C$2:$C$1500,$Y857)=INDEX($C$2:$C$1500,$Z857),0,1))</f>
      </c>
      <c r="AE857">
        <f>IF($AC857&lt;&gt;1,"",IF(AND(INDEX($AG$2:$AG$1500,$Y857)=1,INDEX($AG$2:$AG$1500,$Z857)=1),1,""))</f>
      </c>
      <c r="AG857">
        <f>IF($A857="","",COUNTIFS($W$2:$W$2500,$A857,$AB$2:$AB$2500,"Yes")+COUNTIFS($X$2:$X$2500,$A857,$AA$2:$AA$2500,"Yes"))</f>
      </c>
      <c r="AH857" t="str">
        <f>IF(OR($P857&lt;&gt;"Yes",N($AG857)=0),"",IF(AND($AG857=1,COUNTIFS($W$2:$W$2500,$A857,$AE$2:$AE$2500,1)+COUNTIFS($X$2:$X$2500,$A857,$AE$2:$AE$2500,1)&gt;0),"","Yes"))</f>
      </c>
      <c r="AI857">
        <f>IF($AH857="Yes",$AG857,"")</f>
      </c>
      <c r="AJ857">
        <f>IF($AI857="","",$AI857+ROW()/1000000)</f>
      </c>
      <c r="AK857">
        <f>IF(OR($A857="",$P857="Yes",N($AG857)=0),"",$AG857+ROW()/1000000)</f>
      </c>
      <c r="AL857" t="str">
        <f>IF($A857="","",INDEX(games!$J:$J,ROW())&amp;"")</f>
      </c>
    </row>
    <row r="858">
      <c r="A858" t="str">
        <f>IF(TRIM(INDEX(games!$A:$A,ROW()))="","",TRIM(INDEX(games!$A:$A,ROW())))</f>
      </c>
      <c r="B858">
        <f>IF(OR($A858="",INDEX(games!$B:$B,ROW())=""),"",INDEX(games!$B:$B,ROW()))</f>
      </c>
      <c r="C858" t="str">
        <f>IF(OR($A858="",INDEX(games!$C:$C,ROW())=""),"",INDEX(games!$C:$C,ROW()))</f>
      </c>
      <c r="D858">
        <f>IF($A858="","",COUNTIF($W$2:$W$2500,$A858)+COUNTIF($X$2:$X$2500,$A858))</f>
      </c>
      <c r="E858">
        <f>IF($A858="","",IFERROR(MATCH($C858,$R$2:$R$5,0),0))</f>
      </c>
      <c r="F858">
        <f>IF($A858="","",MOD(ROW(),34))</f>
      </c>
      <c r="G858">
        <f>IF($A858="",NA(),IF($C858="Action",$B858,NA()))</f>
      </c>
      <c r="H858">
        <f>IF($A858="",NA(),IF($C858="Action",1+$F858*0.023,NA()))</f>
      </c>
      <c r="I858">
        <f>IF($A858="",NA(),IF($C858="Strategy",$B858,NA()))</f>
      </c>
      <c r="J858">
        <f>IF($A858="",NA(),IF($C858="Strategy",2+$F858*0.023,NA()))</f>
      </c>
      <c r="K858">
        <f>IF($A858="",NA(),IF($C858="Deckbuilder",$B858,NA()))</f>
      </c>
      <c r="L858">
        <f>IF($A858="",NA(),IF($C858="Deckbuilder",3+$F858*0.023,NA()))</f>
      </c>
      <c r="M858">
        <f>IF($A858="",NA(),IF($C858="Traditional",$B858,NA()))</f>
      </c>
      <c r="N858">
        <f>IF($A858="",NA(),IF($C858="Traditional",4+$F858*0.023,NA()))</f>
      </c>
      <c r="O858">
        <f>IF($A858="","",$D858+ROW()/1000000)</f>
      </c>
      <c r="P858" t="str">
        <f>IF(OR($A858="",INDEX(games!$H:$H,ROW())=""),"",INDEX(games!$H:$H,ROW()))</f>
      </c>
      <c r="Q858">
        <f>IF(OR($A858="",$P858&lt;&gt;"Yes"),"",$D858+ROW()/1000000)</f>
      </c>
      <c r="T858">
        <f>IF($Y858="","",INDEX($B$2:$B$1500,$Y858))</f>
      </c>
      <c r="U858">
        <f>IF($Z858="","",INDEX($B$2:$B$1500,$Z858))</f>
      </c>
      <c r="V858">
        <f>IF(OR($T858="",$U858=""),"",$U858-$T858)</f>
      </c>
      <c r="W858" t="str">
        <f>IF(TRIM(INDEX(connections!$A:$A,ROW()))="","",TRIM(INDEX(connections!$A:$A,ROW())))</f>
      </c>
      <c r="X858" t="str">
        <f>IF($W858="","",TRIM(INDEX(connections!$B:$B,ROW())))</f>
      </c>
      <c r="Y858">
        <f>IF($W858="","",IFERROR(MATCH($W858,$A$2:$A$1500,0),""))</f>
      </c>
      <c r="Z858">
        <f>IF($X858="","",IFERROR(MATCH($X858,$A$2:$A$1500,0),""))</f>
      </c>
      <c r="AA858" t="str">
        <f>IF($Y858="","",INDEX($P$2:$P$1500,$Y858))</f>
      </c>
      <c r="AB858" t="str">
        <f>IF($Z858="","",INDEX($P$2:$P$1500,$Z858))</f>
      </c>
      <c r="AC858">
        <f>IF(AND($AA858="Yes",$AB858="Yes"),1,"")</f>
      </c>
      <c r="AD858">
        <f>IF(OR($Y858="",$Z858=""),"",IF(INDEX($C$2:$C$1500,$Y858)=INDEX($C$2:$C$1500,$Z858),0,1))</f>
      </c>
      <c r="AE858">
        <f>IF($AC858&lt;&gt;1,"",IF(AND(INDEX($AG$2:$AG$1500,$Y858)=1,INDEX($AG$2:$AG$1500,$Z858)=1),1,""))</f>
      </c>
      <c r="AG858">
        <f>IF($A858="","",COUNTIFS($W$2:$W$2500,$A858,$AB$2:$AB$2500,"Yes")+COUNTIFS($X$2:$X$2500,$A858,$AA$2:$AA$2500,"Yes"))</f>
      </c>
      <c r="AH858" t="str">
        <f>IF(OR($P858&lt;&gt;"Yes",N($AG858)=0),"",IF(AND($AG858=1,COUNTIFS($W$2:$W$2500,$A858,$AE$2:$AE$2500,1)+COUNTIFS($X$2:$X$2500,$A858,$AE$2:$AE$2500,1)&gt;0),"","Yes"))</f>
      </c>
      <c r="AI858">
        <f>IF($AH858="Yes",$AG858,"")</f>
      </c>
      <c r="AJ858">
        <f>IF($AI858="","",$AI858+ROW()/1000000)</f>
      </c>
      <c r="AK858">
        <f>IF(OR($A858="",$P858="Yes",N($AG858)=0),"",$AG858+ROW()/1000000)</f>
      </c>
      <c r="AL858" t="str">
        <f>IF($A858="","",INDEX(games!$J:$J,ROW())&amp;"")</f>
      </c>
    </row>
    <row r="859">
      <c r="A859" t="str">
        <f>IF(TRIM(INDEX(games!$A:$A,ROW()))="","",TRIM(INDEX(games!$A:$A,ROW())))</f>
      </c>
      <c r="B859">
        <f>IF(OR($A859="",INDEX(games!$B:$B,ROW())=""),"",INDEX(games!$B:$B,ROW()))</f>
      </c>
      <c r="C859" t="str">
        <f>IF(OR($A859="",INDEX(games!$C:$C,ROW())=""),"",INDEX(games!$C:$C,ROW()))</f>
      </c>
      <c r="D859">
        <f>IF($A859="","",COUNTIF($W$2:$W$2500,$A859)+COUNTIF($X$2:$X$2500,$A859))</f>
      </c>
      <c r="E859">
        <f>IF($A859="","",IFERROR(MATCH($C859,$R$2:$R$5,0),0))</f>
      </c>
      <c r="F859">
        <f>IF($A859="","",MOD(ROW(),34))</f>
      </c>
      <c r="G859">
        <f>IF($A859="",NA(),IF($C859="Action",$B859,NA()))</f>
      </c>
      <c r="H859">
        <f>IF($A859="",NA(),IF($C859="Action",1+$F859*0.023,NA()))</f>
      </c>
      <c r="I859">
        <f>IF($A859="",NA(),IF($C859="Strategy",$B859,NA()))</f>
      </c>
      <c r="J859">
        <f>IF($A859="",NA(),IF($C859="Strategy",2+$F859*0.023,NA()))</f>
      </c>
      <c r="K859">
        <f>IF($A859="",NA(),IF($C859="Deckbuilder",$B859,NA()))</f>
      </c>
      <c r="L859">
        <f>IF($A859="",NA(),IF($C859="Deckbuilder",3+$F859*0.023,NA()))</f>
      </c>
      <c r="M859">
        <f>IF($A859="",NA(),IF($C859="Traditional",$B859,NA()))</f>
      </c>
      <c r="N859">
        <f>IF($A859="",NA(),IF($C859="Traditional",4+$F859*0.023,NA()))</f>
      </c>
      <c r="O859">
        <f>IF($A859="","",$D859+ROW()/1000000)</f>
      </c>
      <c r="P859" t="str">
        <f>IF(OR($A859="",INDEX(games!$H:$H,ROW())=""),"",INDEX(games!$H:$H,ROW()))</f>
      </c>
      <c r="Q859">
        <f>IF(OR($A859="",$P859&lt;&gt;"Yes"),"",$D859+ROW()/1000000)</f>
      </c>
      <c r="T859">
        <f>IF($Y859="","",INDEX($B$2:$B$1500,$Y859))</f>
      </c>
      <c r="U859">
        <f>IF($Z859="","",INDEX($B$2:$B$1500,$Z859))</f>
      </c>
      <c r="V859">
        <f>IF(OR($T859="",$U859=""),"",$U859-$T859)</f>
      </c>
      <c r="W859" t="str">
        <f>IF(TRIM(INDEX(connections!$A:$A,ROW()))="","",TRIM(INDEX(connections!$A:$A,ROW())))</f>
      </c>
      <c r="X859" t="str">
        <f>IF($W859="","",TRIM(INDEX(connections!$B:$B,ROW())))</f>
      </c>
      <c r="Y859">
        <f>IF($W859="","",IFERROR(MATCH($W859,$A$2:$A$1500,0),""))</f>
      </c>
      <c r="Z859">
        <f>IF($X859="","",IFERROR(MATCH($X859,$A$2:$A$1500,0),""))</f>
      </c>
      <c r="AA859" t="str">
        <f>IF($Y859="","",INDEX($P$2:$P$1500,$Y859))</f>
      </c>
      <c r="AB859" t="str">
        <f>IF($Z859="","",INDEX($P$2:$P$1500,$Z859))</f>
      </c>
      <c r="AC859">
        <f>IF(AND($AA859="Yes",$AB859="Yes"),1,"")</f>
      </c>
      <c r="AD859">
        <f>IF(OR($Y859="",$Z859=""),"",IF(INDEX($C$2:$C$1500,$Y859)=INDEX($C$2:$C$1500,$Z859),0,1))</f>
      </c>
      <c r="AE859">
        <f>IF($AC859&lt;&gt;1,"",IF(AND(INDEX($AG$2:$AG$1500,$Y859)=1,INDEX($AG$2:$AG$1500,$Z859)=1),1,""))</f>
      </c>
      <c r="AG859">
        <f>IF($A859="","",COUNTIFS($W$2:$W$2500,$A859,$AB$2:$AB$2500,"Yes")+COUNTIFS($X$2:$X$2500,$A859,$AA$2:$AA$2500,"Yes"))</f>
      </c>
      <c r="AH859" t="str">
        <f>IF(OR($P859&lt;&gt;"Yes",N($AG859)=0),"",IF(AND($AG859=1,COUNTIFS($W$2:$W$2500,$A859,$AE$2:$AE$2500,1)+COUNTIFS($X$2:$X$2500,$A859,$AE$2:$AE$2500,1)&gt;0),"","Yes"))</f>
      </c>
      <c r="AI859">
        <f>IF($AH859="Yes",$AG859,"")</f>
      </c>
      <c r="AJ859">
        <f>IF($AI859="","",$AI859+ROW()/1000000)</f>
      </c>
      <c r="AK859">
        <f>IF(OR($A859="",$P859="Yes",N($AG859)=0),"",$AG859+ROW()/1000000)</f>
      </c>
      <c r="AL859" t="str">
        <f>IF($A859="","",INDEX(games!$J:$J,ROW())&amp;"")</f>
      </c>
    </row>
    <row r="860">
      <c r="A860" t="str">
        <f>IF(TRIM(INDEX(games!$A:$A,ROW()))="","",TRIM(INDEX(games!$A:$A,ROW())))</f>
      </c>
      <c r="B860">
        <f>IF(OR($A860="",INDEX(games!$B:$B,ROW())=""),"",INDEX(games!$B:$B,ROW()))</f>
      </c>
      <c r="C860" t="str">
        <f>IF(OR($A860="",INDEX(games!$C:$C,ROW())=""),"",INDEX(games!$C:$C,ROW()))</f>
      </c>
      <c r="D860">
        <f>IF($A860="","",COUNTIF($W$2:$W$2500,$A860)+COUNTIF($X$2:$X$2500,$A860))</f>
      </c>
      <c r="E860">
        <f>IF($A860="","",IFERROR(MATCH($C860,$R$2:$R$5,0),0))</f>
      </c>
      <c r="F860">
        <f>IF($A860="","",MOD(ROW(),34))</f>
      </c>
      <c r="G860">
        <f>IF($A860="",NA(),IF($C860="Action",$B860,NA()))</f>
      </c>
      <c r="H860">
        <f>IF($A860="",NA(),IF($C860="Action",1+$F860*0.023,NA()))</f>
      </c>
      <c r="I860">
        <f>IF($A860="",NA(),IF($C860="Strategy",$B860,NA()))</f>
      </c>
      <c r="J860">
        <f>IF($A860="",NA(),IF($C860="Strategy",2+$F860*0.023,NA()))</f>
      </c>
      <c r="K860">
        <f>IF($A860="",NA(),IF($C860="Deckbuilder",$B860,NA()))</f>
      </c>
      <c r="L860">
        <f>IF($A860="",NA(),IF($C860="Deckbuilder",3+$F860*0.023,NA()))</f>
      </c>
      <c r="M860">
        <f>IF($A860="",NA(),IF($C860="Traditional",$B860,NA()))</f>
      </c>
      <c r="N860">
        <f>IF($A860="",NA(),IF($C860="Traditional",4+$F860*0.023,NA()))</f>
      </c>
      <c r="O860">
        <f>IF($A860="","",$D860+ROW()/1000000)</f>
      </c>
      <c r="P860" t="str">
        <f>IF(OR($A860="",INDEX(games!$H:$H,ROW())=""),"",INDEX(games!$H:$H,ROW()))</f>
      </c>
      <c r="Q860">
        <f>IF(OR($A860="",$P860&lt;&gt;"Yes"),"",$D860+ROW()/1000000)</f>
      </c>
      <c r="T860">
        <f>IF($Y860="","",INDEX($B$2:$B$1500,$Y860))</f>
      </c>
      <c r="U860">
        <f>IF($Z860="","",INDEX($B$2:$B$1500,$Z860))</f>
      </c>
      <c r="V860">
        <f>IF(OR($T860="",$U860=""),"",$U860-$T860)</f>
      </c>
      <c r="W860" t="str">
        <f>IF(TRIM(INDEX(connections!$A:$A,ROW()))="","",TRIM(INDEX(connections!$A:$A,ROW())))</f>
      </c>
      <c r="X860" t="str">
        <f>IF($W860="","",TRIM(INDEX(connections!$B:$B,ROW())))</f>
      </c>
      <c r="Y860">
        <f>IF($W860="","",IFERROR(MATCH($W860,$A$2:$A$1500,0),""))</f>
      </c>
      <c r="Z860">
        <f>IF($X860="","",IFERROR(MATCH($X860,$A$2:$A$1500,0),""))</f>
      </c>
      <c r="AA860" t="str">
        <f>IF($Y860="","",INDEX($P$2:$P$1500,$Y860))</f>
      </c>
      <c r="AB860" t="str">
        <f>IF($Z860="","",INDEX($P$2:$P$1500,$Z860))</f>
      </c>
      <c r="AC860">
        <f>IF(AND($AA860="Yes",$AB860="Yes"),1,"")</f>
      </c>
      <c r="AD860">
        <f>IF(OR($Y860="",$Z860=""),"",IF(INDEX($C$2:$C$1500,$Y860)=INDEX($C$2:$C$1500,$Z860),0,1))</f>
      </c>
      <c r="AE860">
        <f>IF($AC860&lt;&gt;1,"",IF(AND(INDEX($AG$2:$AG$1500,$Y860)=1,INDEX($AG$2:$AG$1500,$Z860)=1),1,""))</f>
      </c>
      <c r="AG860">
        <f>IF($A860="","",COUNTIFS($W$2:$W$2500,$A860,$AB$2:$AB$2500,"Yes")+COUNTIFS($X$2:$X$2500,$A860,$AA$2:$AA$2500,"Yes"))</f>
      </c>
      <c r="AH860" t="str">
        <f>IF(OR($P860&lt;&gt;"Yes",N($AG860)=0),"",IF(AND($AG860=1,COUNTIFS($W$2:$W$2500,$A860,$AE$2:$AE$2500,1)+COUNTIFS($X$2:$X$2500,$A860,$AE$2:$AE$2500,1)&gt;0),"","Yes"))</f>
      </c>
      <c r="AI860">
        <f>IF($AH860="Yes",$AG860,"")</f>
      </c>
      <c r="AJ860">
        <f>IF($AI860="","",$AI860+ROW()/1000000)</f>
      </c>
      <c r="AK860">
        <f>IF(OR($A860="",$P860="Yes",N($AG860)=0),"",$AG860+ROW()/1000000)</f>
      </c>
      <c r="AL860" t="str">
        <f>IF($A860="","",INDEX(games!$J:$J,ROW())&amp;"")</f>
      </c>
    </row>
    <row r="861">
      <c r="A861" t="str">
        <f>IF(TRIM(INDEX(games!$A:$A,ROW()))="","",TRIM(INDEX(games!$A:$A,ROW())))</f>
      </c>
      <c r="B861">
        <f>IF(OR($A861="",INDEX(games!$B:$B,ROW())=""),"",INDEX(games!$B:$B,ROW()))</f>
      </c>
      <c r="C861" t="str">
        <f>IF(OR($A861="",INDEX(games!$C:$C,ROW())=""),"",INDEX(games!$C:$C,ROW()))</f>
      </c>
      <c r="D861">
        <f>IF($A861="","",COUNTIF($W$2:$W$2500,$A861)+COUNTIF($X$2:$X$2500,$A861))</f>
      </c>
      <c r="E861">
        <f>IF($A861="","",IFERROR(MATCH($C861,$R$2:$R$5,0),0))</f>
      </c>
      <c r="F861">
        <f>IF($A861="","",MOD(ROW(),34))</f>
      </c>
      <c r="G861">
        <f>IF($A861="",NA(),IF($C861="Action",$B861,NA()))</f>
      </c>
      <c r="H861">
        <f>IF($A861="",NA(),IF($C861="Action",1+$F861*0.023,NA()))</f>
      </c>
      <c r="I861">
        <f>IF($A861="",NA(),IF($C861="Strategy",$B861,NA()))</f>
      </c>
      <c r="J861">
        <f>IF($A861="",NA(),IF($C861="Strategy",2+$F861*0.023,NA()))</f>
      </c>
      <c r="K861">
        <f>IF($A861="",NA(),IF($C861="Deckbuilder",$B861,NA()))</f>
      </c>
      <c r="L861">
        <f>IF($A861="",NA(),IF($C861="Deckbuilder",3+$F861*0.023,NA()))</f>
      </c>
      <c r="M861">
        <f>IF($A861="",NA(),IF($C861="Traditional",$B861,NA()))</f>
      </c>
      <c r="N861">
        <f>IF($A861="",NA(),IF($C861="Traditional",4+$F861*0.023,NA()))</f>
      </c>
      <c r="O861">
        <f>IF($A861="","",$D861+ROW()/1000000)</f>
      </c>
      <c r="P861" t="str">
        <f>IF(OR($A861="",INDEX(games!$H:$H,ROW())=""),"",INDEX(games!$H:$H,ROW()))</f>
      </c>
      <c r="Q861">
        <f>IF(OR($A861="",$P861&lt;&gt;"Yes"),"",$D861+ROW()/1000000)</f>
      </c>
      <c r="T861">
        <f>IF($Y861="","",INDEX($B$2:$B$1500,$Y861))</f>
      </c>
      <c r="U861">
        <f>IF($Z861="","",INDEX($B$2:$B$1500,$Z861))</f>
      </c>
      <c r="V861">
        <f>IF(OR($T861="",$U861=""),"",$U861-$T861)</f>
      </c>
      <c r="W861" t="str">
        <f>IF(TRIM(INDEX(connections!$A:$A,ROW()))="","",TRIM(INDEX(connections!$A:$A,ROW())))</f>
      </c>
      <c r="X861" t="str">
        <f>IF($W861="","",TRIM(INDEX(connections!$B:$B,ROW())))</f>
      </c>
      <c r="Y861">
        <f>IF($W861="","",IFERROR(MATCH($W861,$A$2:$A$1500,0),""))</f>
      </c>
      <c r="Z861">
        <f>IF($X861="","",IFERROR(MATCH($X861,$A$2:$A$1500,0),""))</f>
      </c>
      <c r="AA861" t="str">
        <f>IF($Y861="","",INDEX($P$2:$P$1500,$Y861))</f>
      </c>
      <c r="AB861" t="str">
        <f>IF($Z861="","",INDEX($P$2:$P$1500,$Z861))</f>
      </c>
      <c r="AC861">
        <f>IF(AND($AA861="Yes",$AB861="Yes"),1,"")</f>
      </c>
      <c r="AD861">
        <f>IF(OR($Y861="",$Z861=""),"",IF(INDEX($C$2:$C$1500,$Y861)=INDEX($C$2:$C$1500,$Z861),0,1))</f>
      </c>
      <c r="AE861">
        <f>IF($AC861&lt;&gt;1,"",IF(AND(INDEX($AG$2:$AG$1500,$Y861)=1,INDEX($AG$2:$AG$1500,$Z861)=1),1,""))</f>
      </c>
      <c r="AG861">
        <f>IF($A861="","",COUNTIFS($W$2:$W$2500,$A861,$AB$2:$AB$2500,"Yes")+COUNTIFS($X$2:$X$2500,$A861,$AA$2:$AA$2500,"Yes"))</f>
      </c>
      <c r="AH861" t="str">
        <f>IF(OR($P861&lt;&gt;"Yes",N($AG861)=0),"",IF(AND($AG861=1,COUNTIFS($W$2:$W$2500,$A861,$AE$2:$AE$2500,1)+COUNTIFS($X$2:$X$2500,$A861,$AE$2:$AE$2500,1)&gt;0),"","Yes"))</f>
      </c>
      <c r="AI861">
        <f>IF($AH861="Yes",$AG861,"")</f>
      </c>
      <c r="AJ861">
        <f>IF($AI861="","",$AI861+ROW()/1000000)</f>
      </c>
      <c r="AK861">
        <f>IF(OR($A861="",$P861="Yes",N($AG861)=0),"",$AG861+ROW()/1000000)</f>
      </c>
      <c r="AL861" t="str">
        <f>IF($A861="","",INDEX(games!$J:$J,ROW())&amp;"")</f>
      </c>
    </row>
    <row r="862">
      <c r="A862" t="str">
        <f>IF(TRIM(INDEX(games!$A:$A,ROW()))="","",TRIM(INDEX(games!$A:$A,ROW())))</f>
      </c>
      <c r="B862">
        <f>IF(OR($A862="",INDEX(games!$B:$B,ROW())=""),"",INDEX(games!$B:$B,ROW()))</f>
      </c>
      <c r="C862" t="str">
        <f>IF(OR($A862="",INDEX(games!$C:$C,ROW())=""),"",INDEX(games!$C:$C,ROW()))</f>
      </c>
      <c r="D862">
        <f>IF($A862="","",COUNTIF($W$2:$W$2500,$A862)+COUNTIF($X$2:$X$2500,$A862))</f>
      </c>
      <c r="E862">
        <f>IF($A862="","",IFERROR(MATCH($C862,$R$2:$R$5,0),0))</f>
      </c>
      <c r="F862">
        <f>IF($A862="","",MOD(ROW(),34))</f>
      </c>
      <c r="G862">
        <f>IF($A862="",NA(),IF($C862="Action",$B862,NA()))</f>
      </c>
      <c r="H862">
        <f>IF($A862="",NA(),IF($C862="Action",1+$F862*0.023,NA()))</f>
      </c>
      <c r="I862">
        <f>IF($A862="",NA(),IF($C862="Strategy",$B862,NA()))</f>
      </c>
      <c r="J862">
        <f>IF($A862="",NA(),IF($C862="Strategy",2+$F862*0.023,NA()))</f>
      </c>
      <c r="K862">
        <f>IF($A862="",NA(),IF($C862="Deckbuilder",$B862,NA()))</f>
      </c>
      <c r="L862">
        <f>IF($A862="",NA(),IF($C862="Deckbuilder",3+$F862*0.023,NA()))</f>
      </c>
      <c r="M862">
        <f>IF($A862="",NA(),IF($C862="Traditional",$B862,NA()))</f>
      </c>
      <c r="N862">
        <f>IF($A862="",NA(),IF($C862="Traditional",4+$F862*0.023,NA()))</f>
      </c>
      <c r="O862">
        <f>IF($A862="","",$D862+ROW()/1000000)</f>
      </c>
      <c r="P862" t="str">
        <f>IF(OR($A862="",INDEX(games!$H:$H,ROW())=""),"",INDEX(games!$H:$H,ROW()))</f>
      </c>
      <c r="Q862">
        <f>IF(OR($A862="",$P862&lt;&gt;"Yes"),"",$D862+ROW()/1000000)</f>
      </c>
      <c r="T862">
        <f>IF($Y862="","",INDEX($B$2:$B$1500,$Y862))</f>
      </c>
      <c r="U862">
        <f>IF($Z862="","",INDEX($B$2:$B$1500,$Z862))</f>
      </c>
      <c r="V862">
        <f>IF(OR($T862="",$U862=""),"",$U862-$T862)</f>
      </c>
      <c r="W862" t="str">
        <f>IF(TRIM(INDEX(connections!$A:$A,ROW()))="","",TRIM(INDEX(connections!$A:$A,ROW())))</f>
      </c>
      <c r="X862" t="str">
        <f>IF($W862="","",TRIM(INDEX(connections!$B:$B,ROW())))</f>
      </c>
      <c r="Y862">
        <f>IF($W862="","",IFERROR(MATCH($W862,$A$2:$A$1500,0),""))</f>
      </c>
      <c r="Z862">
        <f>IF($X862="","",IFERROR(MATCH($X862,$A$2:$A$1500,0),""))</f>
      </c>
      <c r="AA862" t="str">
        <f>IF($Y862="","",INDEX($P$2:$P$1500,$Y862))</f>
      </c>
      <c r="AB862" t="str">
        <f>IF($Z862="","",INDEX($P$2:$P$1500,$Z862))</f>
      </c>
      <c r="AC862">
        <f>IF(AND($AA862="Yes",$AB862="Yes"),1,"")</f>
      </c>
      <c r="AD862">
        <f>IF(OR($Y862="",$Z862=""),"",IF(INDEX($C$2:$C$1500,$Y862)=INDEX($C$2:$C$1500,$Z862),0,1))</f>
      </c>
      <c r="AE862">
        <f>IF($AC862&lt;&gt;1,"",IF(AND(INDEX($AG$2:$AG$1500,$Y862)=1,INDEX($AG$2:$AG$1500,$Z862)=1),1,""))</f>
      </c>
      <c r="AG862">
        <f>IF($A862="","",COUNTIFS($W$2:$W$2500,$A862,$AB$2:$AB$2500,"Yes")+COUNTIFS($X$2:$X$2500,$A862,$AA$2:$AA$2500,"Yes"))</f>
      </c>
      <c r="AH862" t="str">
        <f>IF(OR($P862&lt;&gt;"Yes",N($AG862)=0),"",IF(AND($AG862=1,COUNTIFS($W$2:$W$2500,$A862,$AE$2:$AE$2500,1)+COUNTIFS($X$2:$X$2500,$A862,$AE$2:$AE$2500,1)&gt;0),"","Yes"))</f>
      </c>
      <c r="AI862">
        <f>IF($AH862="Yes",$AG862,"")</f>
      </c>
      <c r="AJ862">
        <f>IF($AI862="","",$AI862+ROW()/1000000)</f>
      </c>
      <c r="AK862">
        <f>IF(OR($A862="",$P862="Yes",N($AG862)=0),"",$AG862+ROW()/1000000)</f>
      </c>
      <c r="AL862" t="str">
        <f>IF($A862="","",INDEX(games!$J:$J,ROW())&amp;"")</f>
      </c>
    </row>
    <row r="863">
      <c r="A863" t="str">
        <f>IF(TRIM(INDEX(games!$A:$A,ROW()))="","",TRIM(INDEX(games!$A:$A,ROW())))</f>
      </c>
      <c r="B863">
        <f>IF(OR($A863="",INDEX(games!$B:$B,ROW())=""),"",INDEX(games!$B:$B,ROW()))</f>
      </c>
      <c r="C863" t="str">
        <f>IF(OR($A863="",INDEX(games!$C:$C,ROW())=""),"",INDEX(games!$C:$C,ROW()))</f>
      </c>
      <c r="D863">
        <f>IF($A863="","",COUNTIF($W$2:$W$2500,$A863)+COUNTIF($X$2:$X$2500,$A863))</f>
      </c>
      <c r="E863">
        <f>IF($A863="","",IFERROR(MATCH($C863,$R$2:$R$5,0),0))</f>
      </c>
      <c r="F863">
        <f>IF($A863="","",MOD(ROW(),34))</f>
      </c>
      <c r="G863">
        <f>IF($A863="",NA(),IF($C863="Action",$B863,NA()))</f>
      </c>
      <c r="H863">
        <f>IF($A863="",NA(),IF($C863="Action",1+$F863*0.023,NA()))</f>
      </c>
      <c r="I863">
        <f>IF($A863="",NA(),IF($C863="Strategy",$B863,NA()))</f>
      </c>
      <c r="J863">
        <f>IF($A863="",NA(),IF($C863="Strategy",2+$F863*0.023,NA()))</f>
      </c>
      <c r="K863">
        <f>IF($A863="",NA(),IF($C863="Deckbuilder",$B863,NA()))</f>
      </c>
      <c r="L863">
        <f>IF($A863="",NA(),IF($C863="Deckbuilder",3+$F863*0.023,NA()))</f>
      </c>
      <c r="M863">
        <f>IF($A863="",NA(),IF($C863="Traditional",$B863,NA()))</f>
      </c>
      <c r="N863">
        <f>IF($A863="",NA(),IF($C863="Traditional",4+$F863*0.023,NA()))</f>
      </c>
      <c r="O863">
        <f>IF($A863="","",$D863+ROW()/1000000)</f>
      </c>
      <c r="P863" t="str">
        <f>IF(OR($A863="",INDEX(games!$H:$H,ROW())=""),"",INDEX(games!$H:$H,ROW()))</f>
      </c>
      <c r="Q863">
        <f>IF(OR($A863="",$P863&lt;&gt;"Yes"),"",$D863+ROW()/1000000)</f>
      </c>
      <c r="T863">
        <f>IF($Y863="","",INDEX($B$2:$B$1500,$Y863))</f>
      </c>
      <c r="U863">
        <f>IF($Z863="","",INDEX($B$2:$B$1500,$Z863))</f>
      </c>
      <c r="V863">
        <f>IF(OR($T863="",$U863=""),"",$U863-$T863)</f>
      </c>
      <c r="W863" t="str">
        <f>IF(TRIM(INDEX(connections!$A:$A,ROW()))="","",TRIM(INDEX(connections!$A:$A,ROW())))</f>
      </c>
      <c r="X863" t="str">
        <f>IF($W863="","",TRIM(INDEX(connections!$B:$B,ROW())))</f>
      </c>
      <c r="Y863">
        <f>IF($W863="","",IFERROR(MATCH($W863,$A$2:$A$1500,0),""))</f>
      </c>
      <c r="Z863">
        <f>IF($X863="","",IFERROR(MATCH($X863,$A$2:$A$1500,0),""))</f>
      </c>
      <c r="AA863" t="str">
        <f>IF($Y863="","",INDEX($P$2:$P$1500,$Y863))</f>
      </c>
      <c r="AB863" t="str">
        <f>IF($Z863="","",INDEX($P$2:$P$1500,$Z863))</f>
      </c>
      <c r="AC863">
        <f>IF(AND($AA863="Yes",$AB863="Yes"),1,"")</f>
      </c>
      <c r="AD863">
        <f>IF(OR($Y863="",$Z863=""),"",IF(INDEX($C$2:$C$1500,$Y863)=INDEX($C$2:$C$1500,$Z863),0,1))</f>
      </c>
      <c r="AE863">
        <f>IF($AC863&lt;&gt;1,"",IF(AND(INDEX($AG$2:$AG$1500,$Y863)=1,INDEX($AG$2:$AG$1500,$Z863)=1),1,""))</f>
      </c>
      <c r="AG863">
        <f>IF($A863="","",COUNTIFS($W$2:$W$2500,$A863,$AB$2:$AB$2500,"Yes")+COUNTIFS($X$2:$X$2500,$A863,$AA$2:$AA$2500,"Yes"))</f>
      </c>
      <c r="AH863" t="str">
        <f>IF(OR($P863&lt;&gt;"Yes",N($AG863)=0),"",IF(AND($AG863=1,COUNTIFS($W$2:$W$2500,$A863,$AE$2:$AE$2500,1)+COUNTIFS($X$2:$X$2500,$A863,$AE$2:$AE$2500,1)&gt;0),"","Yes"))</f>
      </c>
      <c r="AI863">
        <f>IF($AH863="Yes",$AG863,"")</f>
      </c>
      <c r="AJ863">
        <f>IF($AI863="","",$AI863+ROW()/1000000)</f>
      </c>
      <c r="AK863">
        <f>IF(OR($A863="",$P863="Yes",N($AG863)=0),"",$AG863+ROW()/1000000)</f>
      </c>
      <c r="AL863" t="str">
        <f>IF($A863="","",INDEX(games!$J:$J,ROW())&amp;"")</f>
      </c>
    </row>
    <row r="864">
      <c r="A864" t="str">
        <f>IF(TRIM(INDEX(games!$A:$A,ROW()))="","",TRIM(INDEX(games!$A:$A,ROW())))</f>
      </c>
      <c r="B864">
        <f>IF(OR($A864="",INDEX(games!$B:$B,ROW())=""),"",INDEX(games!$B:$B,ROW()))</f>
      </c>
      <c r="C864" t="str">
        <f>IF(OR($A864="",INDEX(games!$C:$C,ROW())=""),"",INDEX(games!$C:$C,ROW()))</f>
      </c>
      <c r="D864">
        <f>IF($A864="","",COUNTIF($W$2:$W$2500,$A864)+COUNTIF($X$2:$X$2500,$A864))</f>
      </c>
      <c r="E864">
        <f>IF($A864="","",IFERROR(MATCH($C864,$R$2:$R$5,0),0))</f>
      </c>
      <c r="F864">
        <f>IF($A864="","",MOD(ROW(),34))</f>
      </c>
      <c r="G864">
        <f>IF($A864="",NA(),IF($C864="Action",$B864,NA()))</f>
      </c>
      <c r="H864">
        <f>IF($A864="",NA(),IF($C864="Action",1+$F864*0.023,NA()))</f>
      </c>
      <c r="I864">
        <f>IF($A864="",NA(),IF($C864="Strategy",$B864,NA()))</f>
      </c>
      <c r="J864">
        <f>IF($A864="",NA(),IF($C864="Strategy",2+$F864*0.023,NA()))</f>
      </c>
      <c r="K864">
        <f>IF($A864="",NA(),IF($C864="Deckbuilder",$B864,NA()))</f>
      </c>
      <c r="L864">
        <f>IF($A864="",NA(),IF($C864="Deckbuilder",3+$F864*0.023,NA()))</f>
      </c>
      <c r="M864">
        <f>IF($A864="",NA(),IF($C864="Traditional",$B864,NA()))</f>
      </c>
      <c r="N864">
        <f>IF($A864="",NA(),IF($C864="Traditional",4+$F864*0.023,NA()))</f>
      </c>
      <c r="O864">
        <f>IF($A864="","",$D864+ROW()/1000000)</f>
      </c>
      <c r="P864" t="str">
        <f>IF(OR($A864="",INDEX(games!$H:$H,ROW())=""),"",INDEX(games!$H:$H,ROW()))</f>
      </c>
      <c r="Q864">
        <f>IF(OR($A864="",$P864&lt;&gt;"Yes"),"",$D864+ROW()/1000000)</f>
      </c>
      <c r="T864">
        <f>IF($Y864="","",INDEX($B$2:$B$1500,$Y864))</f>
      </c>
      <c r="U864">
        <f>IF($Z864="","",INDEX($B$2:$B$1500,$Z864))</f>
      </c>
      <c r="V864">
        <f>IF(OR($T864="",$U864=""),"",$U864-$T864)</f>
      </c>
      <c r="W864" t="str">
        <f>IF(TRIM(INDEX(connections!$A:$A,ROW()))="","",TRIM(INDEX(connections!$A:$A,ROW())))</f>
      </c>
      <c r="X864" t="str">
        <f>IF($W864="","",TRIM(INDEX(connections!$B:$B,ROW())))</f>
      </c>
      <c r="Y864">
        <f>IF($W864="","",IFERROR(MATCH($W864,$A$2:$A$1500,0),""))</f>
      </c>
      <c r="Z864">
        <f>IF($X864="","",IFERROR(MATCH($X864,$A$2:$A$1500,0),""))</f>
      </c>
      <c r="AA864" t="str">
        <f>IF($Y864="","",INDEX($P$2:$P$1500,$Y864))</f>
      </c>
      <c r="AB864" t="str">
        <f>IF($Z864="","",INDEX($P$2:$P$1500,$Z864))</f>
      </c>
      <c r="AC864">
        <f>IF(AND($AA864="Yes",$AB864="Yes"),1,"")</f>
      </c>
      <c r="AD864">
        <f>IF(OR($Y864="",$Z864=""),"",IF(INDEX($C$2:$C$1500,$Y864)=INDEX($C$2:$C$1500,$Z864),0,1))</f>
      </c>
      <c r="AE864">
        <f>IF($AC864&lt;&gt;1,"",IF(AND(INDEX($AG$2:$AG$1500,$Y864)=1,INDEX($AG$2:$AG$1500,$Z864)=1),1,""))</f>
      </c>
      <c r="AG864">
        <f>IF($A864="","",COUNTIFS($W$2:$W$2500,$A864,$AB$2:$AB$2500,"Yes")+COUNTIFS($X$2:$X$2500,$A864,$AA$2:$AA$2500,"Yes"))</f>
      </c>
      <c r="AH864" t="str">
        <f>IF(OR($P864&lt;&gt;"Yes",N($AG864)=0),"",IF(AND($AG864=1,COUNTIFS($W$2:$W$2500,$A864,$AE$2:$AE$2500,1)+COUNTIFS($X$2:$X$2500,$A864,$AE$2:$AE$2500,1)&gt;0),"","Yes"))</f>
      </c>
      <c r="AI864">
        <f>IF($AH864="Yes",$AG864,"")</f>
      </c>
      <c r="AJ864">
        <f>IF($AI864="","",$AI864+ROW()/1000000)</f>
      </c>
      <c r="AK864">
        <f>IF(OR($A864="",$P864="Yes",N($AG864)=0),"",$AG864+ROW()/1000000)</f>
      </c>
      <c r="AL864" t="str">
        <f>IF($A864="","",INDEX(games!$J:$J,ROW())&amp;"")</f>
      </c>
    </row>
    <row r="865">
      <c r="A865" t="str">
        <f>IF(TRIM(INDEX(games!$A:$A,ROW()))="","",TRIM(INDEX(games!$A:$A,ROW())))</f>
      </c>
      <c r="B865">
        <f>IF(OR($A865="",INDEX(games!$B:$B,ROW())=""),"",INDEX(games!$B:$B,ROW()))</f>
      </c>
      <c r="C865" t="str">
        <f>IF(OR($A865="",INDEX(games!$C:$C,ROW())=""),"",INDEX(games!$C:$C,ROW()))</f>
      </c>
      <c r="D865">
        <f>IF($A865="","",COUNTIF($W$2:$W$2500,$A865)+COUNTIF($X$2:$X$2500,$A865))</f>
      </c>
      <c r="E865">
        <f>IF($A865="","",IFERROR(MATCH($C865,$R$2:$R$5,0),0))</f>
      </c>
      <c r="F865">
        <f>IF($A865="","",MOD(ROW(),34))</f>
      </c>
      <c r="G865">
        <f>IF($A865="",NA(),IF($C865="Action",$B865,NA()))</f>
      </c>
      <c r="H865">
        <f>IF($A865="",NA(),IF($C865="Action",1+$F865*0.023,NA()))</f>
      </c>
      <c r="I865">
        <f>IF($A865="",NA(),IF($C865="Strategy",$B865,NA()))</f>
      </c>
      <c r="J865">
        <f>IF($A865="",NA(),IF($C865="Strategy",2+$F865*0.023,NA()))</f>
      </c>
      <c r="K865">
        <f>IF($A865="",NA(),IF($C865="Deckbuilder",$B865,NA()))</f>
      </c>
      <c r="L865">
        <f>IF($A865="",NA(),IF($C865="Deckbuilder",3+$F865*0.023,NA()))</f>
      </c>
      <c r="M865">
        <f>IF($A865="",NA(),IF($C865="Traditional",$B865,NA()))</f>
      </c>
      <c r="N865">
        <f>IF($A865="",NA(),IF($C865="Traditional",4+$F865*0.023,NA()))</f>
      </c>
      <c r="O865">
        <f>IF($A865="","",$D865+ROW()/1000000)</f>
      </c>
      <c r="P865" t="str">
        <f>IF(OR($A865="",INDEX(games!$H:$H,ROW())=""),"",INDEX(games!$H:$H,ROW()))</f>
      </c>
      <c r="Q865">
        <f>IF(OR($A865="",$P865&lt;&gt;"Yes"),"",$D865+ROW()/1000000)</f>
      </c>
      <c r="T865">
        <f>IF($Y865="","",INDEX($B$2:$B$1500,$Y865))</f>
      </c>
      <c r="U865">
        <f>IF($Z865="","",INDEX($B$2:$B$1500,$Z865))</f>
      </c>
      <c r="V865">
        <f>IF(OR($T865="",$U865=""),"",$U865-$T865)</f>
      </c>
      <c r="W865" t="str">
        <f>IF(TRIM(INDEX(connections!$A:$A,ROW()))="","",TRIM(INDEX(connections!$A:$A,ROW())))</f>
      </c>
      <c r="X865" t="str">
        <f>IF($W865="","",TRIM(INDEX(connections!$B:$B,ROW())))</f>
      </c>
      <c r="Y865">
        <f>IF($W865="","",IFERROR(MATCH($W865,$A$2:$A$1500,0),""))</f>
      </c>
      <c r="Z865">
        <f>IF($X865="","",IFERROR(MATCH($X865,$A$2:$A$1500,0),""))</f>
      </c>
      <c r="AA865" t="str">
        <f>IF($Y865="","",INDEX($P$2:$P$1500,$Y865))</f>
      </c>
      <c r="AB865" t="str">
        <f>IF($Z865="","",INDEX($P$2:$P$1500,$Z865))</f>
      </c>
      <c r="AC865">
        <f>IF(AND($AA865="Yes",$AB865="Yes"),1,"")</f>
      </c>
      <c r="AD865">
        <f>IF(OR($Y865="",$Z865=""),"",IF(INDEX($C$2:$C$1500,$Y865)=INDEX($C$2:$C$1500,$Z865),0,1))</f>
      </c>
      <c r="AE865">
        <f>IF($AC865&lt;&gt;1,"",IF(AND(INDEX($AG$2:$AG$1500,$Y865)=1,INDEX($AG$2:$AG$1500,$Z865)=1),1,""))</f>
      </c>
      <c r="AG865">
        <f>IF($A865="","",COUNTIFS($W$2:$W$2500,$A865,$AB$2:$AB$2500,"Yes")+COUNTIFS($X$2:$X$2500,$A865,$AA$2:$AA$2500,"Yes"))</f>
      </c>
      <c r="AH865" t="str">
        <f>IF(OR($P865&lt;&gt;"Yes",N($AG865)=0),"",IF(AND($AG865=1,COUNTIFS($W$2:$W$2500,$A865,$AE$2:$AE$2500,1)+COUNTIFS($X$2:$X$2500,$A865,$AE$2:$AE$2500,1)&gt;0),"","Yes"))</f>
      </c>
      <c r="AI865">
        <f>IF($AH865="Yes",$AG865,"")</f>
      </c>
      <c r="AJ865">
        <f>IF($AI865="","",$AI865+ROW()/1000000)</f>
      </c>
      <c r="AK865">
        <f>IF(OR($A865="",$P865="Yes",N($AG865)=0),"",$AG865+ROW()/1000000)</f>
      </c>
      <c r="AL865" t="str">
        <f>IF($A865="","",INDEX(games!$J:$J,ROW())&amp;"")</f>
      </c>
    </row>
    <row r="866">
      <c r="A866" t="str">
        <f>IF(TRIM(INDEX(games!$A:$A,ROW()))="","",TRIM(INDEX(games!$A:$A,ROW())))</f>
      </c>
      <c r="B866">
        <f>IF(OR($A866="",INDEX(games!$B:$B,ROW())=""),"",INDEX(games!$B:$B,ROW()))</f>
      </c>
      <c r="C866" t="str">
        <f>IF(OR($A866="",INDEX(games!$C:$C,ROW())=""),"",INDEX(games!$C:$C,ROW()))</f>
      </c>
      <c r="D866">
        <f>IF($A866="","",COUNTIF($W$2:$W$2500,$A866)+COUNTIF($X$2:$X$2500,$A866))</f>
      </c>
      <c r="E866">
        <f>IF($A866="","",IFERROR(MATCH($C866,$R$2:$R$5,0),0))</f>
      </c>
      <c r="F866">
        <f>IF($A866="","",MOD(ROW(),34))</f>
      </c>
      <c r="G866">
        <f>IF($A866="",NA(),IF($C866="Action",$B866,NA()))</f>
      </c>
      <c r="H866">
        <f>IF($A866="",NA(),IF($C866="Action",1+$F866*0.023,NA()))</f>
      </c>
      <c r="I866">
        <f>IF($A866="",NA(),IF($C866="Strategy",$B866,NA()))</f>
      </c>
      <c r="J866">
        <f>IF($A866="",NA(),IF($C866="Strategy",2+$F866*0.023,NA()))</f>
      </c>
      <c r="K866">
        <f>IF($A866="",NA(),IF($C866="Deckbuilder",$B866,NA()))</f>
      </c>
      <c r="L866">
        <f>IF($A866="",NA(),IF($C866="Deckbuilder",3+$F866*0.023,NA()))</f>
      </c>
      <c r="M866">
        <f>IF($A866="",NA(),IF($C866="Traditional",$B866,NA()))</f>
      </c>
      <c r="N866">
        <f>IF($A866="",NA(),IF($C866="Traditional",4+$F866*0.023,NA()))</f>
      </c>
      <c r="O866">
        <f>IF($A866="","",$D866+ROW()/1000000)</f>
      </c>
      <c r="P866" t="str">
        <f>IF(OR($A866="",INDEX(games!$H:$H,ROW())=""),"",INDEX(games!$H:$H,ROW()))</f>
      </c>
      <c r="Q866">
        <f>IF(OR($A866="",$P866&lt;&gt;"Yes"),"",$D866+ROW()/1000000)</f>
      </c>
      <c r="T866">
        <f>IF($Y866="","",INDEX($B$2:$B$1500,$Y866))</f>
      </c>
      <c r="U866">
        <f>IF($Z866="","",INDEX($B$2:$B$1500,$Z866))</f>
      </c>
      <c r="V866">
        <f>IF(OR($T866="",$U866=""),"",$U866-$T866)</f>
      </c>
      <c r="W866" t="str">
        <f>IF(TRIM(INDEX(connections!$A:$A,ROW()))="","",TRIM(INDEX(connections!$A:$A,ROW())))</f>
      </c>
      <c r="X866" t="str">
        <f>IF($W866="","",TRIM(INDEX(connections!$B:$B,ROW())))</f>
      </c>
      <c r="Y866">
        <f>IF($W866="","",IFERROR(MATCH($W866,$A$2:$A$1500,0),""))</f>
      </c>
      <c r="Z866">
        <f>IF($X866="","",IFERROR(MATCH($X866,$A$2:$A$1500,0),""))</f>
      </c>
      <c r="AA866" t="str">
        <f>IF($Y866="","",INDEX($P$2:$P$1500,$Y866))</f>
      </c>
      <c r="AB866" t="str">
        <f>IF($Z866="","",INDEX($P$2:$P$1500,$Z866))</f>
      </c>
      <c r="AC866">
        <f>IF(AND($AA866="Yes",$AB866="Yes"),1,"")</f>
      </c>
      <c r="AD866">
        <f>IF(OR($Y866="",$Z866=""),"",IF(INDEX($C$2:$C$1500,$Y866)=INDEX($C$2:$C$1500,$Z866),0,1))</f>
      </c>
      <c r="AE866">
        <f>IF($AC866&lt;&gt;1,"",IF(AND(INDEX($AG$2:$AG$1500,$Y866)=1,INDEX($AG$2:$AG$1500,$Z866)=1),1,""))</f>
      </c>
      <c r="AG866">
        <f>IF($A866="","",COUNTIFS($W$2:$W$2500,$A866,$AB$2:$AB$2500,"Yes")+COUNTIFS($X$2:$X$2500,$A866,$AA$2:$AA$2500,"Yes"))</f>
      </c>
      <c r="AH866" t="str">
        <f>IF(OR($P866&lt;&gt;"Yes",N($AG866)=0),"",IF(AND($AG866=1,COUNTIFS($W$2:$W$2500,$A866,$AE$2:$AE$2500,1)+COUNTIFS($X$2:$X$2500,$A866,$AE$2:$AE$2500,1)&gt;0),"","Yes"))</f>
      </c>
      <c r="AI866">
        <f>IF($AH866="Yes",$AG866,"")</f>
      </c>
      <c r="AJ866">
        <f>IF($AI866="","",$AI866+ROW()/1000000)</f>
      </c>
      <c r="AK866">
        <f>IF(OR($A866="",$P866="Yes",N($AG866)=0),"",$AG866+ROW()/1000000)</f>
      </c>
      <c r="AL866" t="str">
        <f>IF($A866="","",INDEX(games!$J:$J,ROW())&amp;"")</f>
      </c>
    </row>
    <row r="867">
      <c r="A867" t="str">
        <f>IF(TRIM(INDEX(games!$A:$A,ROW()))="","",TRIM(INDEX(games!$A:$A,ROW())))</f>
      </c>
      <c r="B867">
        <f>IF(OR($A867="",INDEX(games!$B:$B,ROW())=""),"",INDEX(games!$B:$B,ROW()))</f>
      </c>
      <c r="C867" t="str">
        <f>IF(OR($A867="",INDEX(games!$C:$C,ROW())=""),"",INDEX(games!$C:$C,ROW()))</f>
      </c>
      <c r="D867">
        <f>IF($A867="","",COUNTIF($W$2:$W$2500,$A867)+COUNTIF($X$2:$X$2500,$A867))</f>
      </c>
      <c r="E867">
        <f>IF($A867="","",IFERROR(MATCH($C867,$R$2:$R$5,0),0))</f>
      </c>
      <c r="F867">
        <f>IF($A867="","",MOD(ROW(),34))</f>
      </c>
      <c r="G867">
        <f>IF($A867="",NA(),IF($C867="Action",$B867,NA()))</f>
      </c>
      <c r="H867">
        <f>IF($A867="",NA(),IF($C867="Action",1+$F867*0.023,NA()))</f>
      </c>
      <c r="I867">
        <f>IF($A867="",NA(),IF($C867="Strategy",$B867,NA()))</f>
      </c>
      <c r="J867">
        <f>IF($A867="",NA(),IF($C867="Strategy",2+$F867*0.023,NA()))</f>
      </c>
      <c r="K867">
        <f>IF($A867="",NA(),IF($C867="Deckbuilder",$B867,NA()))</f>
      </c>
      <c r="L867">
        <f>IF($A867="",NA(),IF($C867="Deckbuilder",3+$F867*0.023,NA()))</f>
      </c>
      <c r="M867">
        <f>IF($A867="",NA(),IF($C867="Traditional",$B867,NA()))</f>
      </c>
      <c r="N867">
        <f>IF($A867="",NA(),IF($C867="Traditional",4+$F867*0.023,NA()))</f>
      </c>
      <c r="O867">
        <f>IF($A867="","",$D867+ROW()/1000000)</f>
      </c>
      <c r="P867" t="str">
        <f>IF(OR($A867="",INDEX(games!$H:$H,ROW())=""),"",INDEX(games!$H:$H,ROW()))</f>
      </c>
      <c r="Q867">
        <f>IF(OR($A867="",$P867&lt;&gt;"Yes"),"",$D867+ROW()/1000000)</f>
      </c>
      <c r="T867">
        <f>IF($Y867="","",INDEX($B$2:$B$1500,$Y867))</f>
      </c>
      <c r="U867">
        <f>IF($Z867="","",INDEX($B$2:$B$1500,$Z867))</f>
      </c>
      <c r="V867">
        <f>IF(OR($T867="",$U867=""),"",$U867-$T867)</f>
      </c>
      <c r="W867" t="str">
        <f>IF(TRIM(INDEX(connections!$A:$A,ROW()))="","",TRIM(INDEX(connections!$A:$A,ROW())))</f>
      </c>
      <c r="X867" t="str">
        <f>IF($W867="","",TRIM(INDEX(connections!$B:$B,ROW())))</f>
      </c>
      <c r="Y867">
        <f>IF($W867="","",IFERROR(MATCH($W867,$A$2:$A$1500,0),""))</f>
      </c>
      <c r="Z867">
        <f>IF($X867="","",IFERROR(MATCH($X867,$A$2:$A$1500,0),""))</f>
      </c>
      <c r="AA867" t="str">
        <f>IF($Y867="","",INDEX($P$2:$P$1500,$Y867))</f>
      </c>
      <c r="AB867" t="str">
        <f>IF($Z867="","",INDEX($P$2:$P$1500,$Z867))</f>
      </c>
      <c r="AC867">
        <f>IF(AND($AA867="Yes",$AB867="Yes"),1,"")</f>
      </c>
      <c r="AD867">
        <f>IF(OR($Y867="",$Z867=""),"",IF(INDEX($C$2:$C$1500,$Y867)=INDEX($C$2:$C$1500,$Z867),0,1))</f>
      </c>
      <c r="AE867">
        <f>IF($AC867&lt;&gt;1,"",IF(AND(INDEX($AG$2:$AG$1500,$Y867)=1,INDEX($AG$2:$AG$1500,$Z867)=1),1,""))</f>
      </c>
      <c r="AG867">
        <f>IF($A867="","",COUNTIFS($W$2:$W$2500,$A867,$AB$2:$AB$2500,"Yes")+COUNTIFS($X$2:$X$2500,$A867,$AA$2:$AA$2500,"Yes"))</f>
      </c>
      <c r="AH867" t="str">
        <f>IF(OR($P867&lt;&gt;"Yes",N($AG867)=0),"",IF(AND($AG867=1,COUNTIFS($W$2:$W$2500,$A867,$AE$2:$AE$2500,1)+COUNTIFS($X$2:$X$2500,$A867,$AE$2:$AE$2500,1)&gt;0),"","Yes"))</f>
      </c>
      <c r="AI867">
        <f>IF($AH867="Yes",$AG867,"")</f>
      </c>
      <c r="AJ867">
        <f>IF($AI867="","",$AI867+ROW()/1000000)</f>
      </c>
      <c r="AK867">
        <f>IF(OR($A867="",$P867="Yes",N($AG867)=0),"",$AG867+ROW()/1000000)</f>
      </c>
      <c r="AL867" t="str">
        <f>IF($A867="","",INDEX(games!$J:$J,ROW())&amp;"")</f>
      </c>
    </row>
    <row r="868">
      <c r="A868" t="str">
        <f>IF(TRIM(INDEX(games!$A:$A,ROW()))="","",TRIM(INDEX(games!$A:$A,ROW())))</f>
      </c>
      <c r="B868">
        <f>IF(OR($A868="",INDEX(games!$B:$B,ROW())=""),"",INDEX(games!$B:$B,ROW()))</f>
      </c>
      <c r="C868" t="str">
        <f>IF(OR($A868="",INDEX(games!$C:$C,ROW())=""),"",INDEX(games!$C:$C,ROW()))</f>
      </c>
      <c r="D868">
        <f>IF($A868="","",COUNTIF($W$2:$W$2500,$A868)+COUNTIF($X$2:$X$2500,$A868))</f>
      </c>
      <c r="E868">
        <f>IF($A868="","",IFERROR(MATCH($C868,$R$2:$R$5,0),0))</f>
      </c>
      <c r="F868">
        <f>IF($A868="","",MOD(ROW(),34))</f>
      </c>
      <c r="G868">
        <f>IF($A868="",NA(),IF($C868="Action",$B868,NA()))</f>
      </c>
      <c r="H868">
        <f>IF($A868="",NA(),IF($C868="Action",1+$F868*0.023,NA()))</f>
      </c>
      <c r="I868">
        <f>IF($A868="",NA(),IF($C868="Strategy",$B868,NA()))</f>
      </c>
      <c r="J868">
        <f>IF($A868="",NA(),IF($C868="Strategy",2+$F868*0.023,NA()))</f>
      </c>
      <c r="K868">
        <f>IF($A868="",NA(),IF($C868="Deckbuilder",$B868,NA()))</f>
      </c>
      <c r="L868">
        <f>IF($A868="",NA(),IF($C868="Deckbuilder",3+$F868*0.023,NA()))</f>
      </c>
      <c r="M868">
        <f>IF($A868="",NA(),IF($C868="Traditional",$B868,NA()))</f>
      </c>
      <c r="N868">
        <f>IF($A868="",NA(),IF($C868="Traditional",4+$F868*0.023,NA()))</f>
      </c>
      <c r="O868">
        <f>IF($A868="","",$D868+ROW()/1000000)</f>
      </c>
      <c r="P868" t="str">
        <f>IF(OR($A868="",INDEX(games!$H:$H,ROW())=""),"",INDEX(games!$H:$H,ROW()))</f>
      </c>
      <c r="Q868">
        <f>IF(OR($A868="",$P868&lt;&gt;"Yes"),"",$D868+ROW()/1000000)</f>
      </c>
      <c r="T868">
        <f>IF($Y868="","",INDEX($B$2:$B$1500,$Y868))</f>
      </c>
      <c r="U868">
        <f>IF($Z868="","",INDEX($B$2:$B$1500,$Z868))</f>
      </c>
      <c r="V868">
        <f>IF(OR($T868="",$U868=""),"",$U868-$T868)</f>
      </c>
      <c r="W868" t="str">
        <f>IF(TRIM(INDEX(connections!$A:$A,ROW()))="","",TRIM(INDEX(connections!$A:$A,ROW())))</f>
      </c>
      <c r="X868" t="str">
        <f>IF($W868="","",TRIM(INDEX(connections!$B:$B,ROW())))</f>
      </c>
      <c r="Y868">
        <f>IF($W868="","",IFERROR(MATCH($W868,$A$2:$A$1500,0),""))</f>
      </c>
      <c r="Z868">
        <f>IF($X868="","",IFERROR(MATCH($X868,$A$2:$A$1500,0),""))</f>
      </c>
      <c r="AA868" t="str">
        <f>IF($Y868="","",INDEX($P$2:$P$1500,$Y868))</f>
      </c>
      <c r="AB868" t="str">
        <f>IF($Z868="","",INDEX($P$2:$P$1500,$Z868))</f>
      </c>
      <c r="AC868">
        <f>IF(AND($AA868="Yes",$AB868="Yes"),1,"")</f>
      </c>
      <c r="AD868">
        <f>IF(OR($Y868="",$Z868=""),"",IF(INDEX($C$2:$C$1500,$Y868)=INDEX($C$2:$C$1500,$Z868),0,1))</f>
      </c>
      <c r="AE868">
        <f>IF($AC868&lt;&gt;1,"",IF(AND(INDEX($AG$2:$AG$1500,$Y868)=1,INDEX($AG$2:$AG$1500,$Z868)=1),1,""))</f>
      </c>
      <c r="AG868">
        <f>IF($A868="","",COUNTIFS($W$2:$W$2500,$A868,$AB$2:$AB$2500,"Yes")+COUNTIFS($X$2:$X$2500,$A868,$AA$2:$AA$2500,"Yes"))</f>
      </c>
      <c r="AH868" t="str">
        <f>IF(OR($P868&lt;&gt;"Yes",N($AG868)=0),"",IF(AND($AG868=1,COUNTIFS($W$2:$W$2500,$A868,$AE$2:$AE$2500,1)+COUNTIFS($X$2:$X$2500,$A868,$AE$2:$AE$2500,1)&gt;0),"","Yes"))</f>
      </c>
      <c r="AI868">
        <f>IF($AH868="Yes",$AG868,"")</f>
      </c>
      <c r="AJ868">
        <f>IF($AI868="","",$AI868+ROW()/1000000)</f>
      </c>
      <c r="AK868">
        <f>IF(OR($A868="",$P868="Yes",N($AG868)=0),"",$AG868+ROW()/1000000)</f>
      </c>
      <c r="AL868" t="str">
        <f>IF($A868="","",INDEX(games!$J:$J,ROW())&amp;"")</f>
      </c>
    </row>
    <row r="869">
      <c r="A869" t="str">
        <f>IF(TRIM(INDEX(games!$A:$A,ROW()))="","",TRIM(INDEX(games!$A:$A,ROW())))</f>
      </c>
      <c r="B869">
        <f>IF(OR($A869="",INDEX(games!$B:$B,ROW())=""),"",INDEX(games!$B:$B,ROW()))</f>
      </c>
      <c r="C869" t="str">
        <f>IF(OR($A869="",INDEX(games!$C:$C,ROW())=""),"",INDEX(games!$C:$C,ROW()))</f>
      </c>
      <c r="D869">
        <f>IF($A869="","",COUNTIF($W$2:$W$2500,$A869)+COUNTIF($X$2:$X$2500,$A869))</f>
      </c>
      <c r="E869">
        <f>IF($A869="","",IFERROR(MATCH($C869,$R$2:$R$5,0),0))</f>
      </c>
      <c r="F869">
        <f>IF($A869="","",MOD(ROW(),34))</f>
      </c>
      <c r="G869">
        <f>IF($A869="",NA(),IF($C869="Action",$B869,NA()))</f>
      </c>
      <c r="H869">
        <f>IF($A869="",NA(),IF($C869="Action",1+$F869*0.023,NA()))</f>
      </c>
      <c r="I869">
        <f>IF($A869="",NA(),IF($C869="Strategy",$B869,NA()))</f>
      </c>
      <c r="J869">
        <f>IF($A869="",NA(),IF($C869="Strategy",2+$F869*0.023,NA()))</f>
      </c>
      <c r="K869">
        <f>IF($A869="",NA(),IF($C869="Deckbuilder",$B869,NA()))</f>
      </c>
      <c r="L869">
        <f>IF($A869="",NA(),IF($C869="Deckbuilder",3+$F869*0.023,NA()))</f>
      </c>
      <c r="M869">
        <f>IF($A869="",NA(),IF($C869="Traditional",$B869,NA()))</f>
      </c>
      <c r="N869">
        <f>IF($A869="",NA(),IF($C869="Traditional",4+$F869*0.023,NA()))</f>
      </c>
      <c r="O869">
        <f>IF($A869="","",$D869+ROW()/1000000)</f>
      </c>
      <c r="P869" t="str">
        <f>IF(OR($A869="",INDEX(games!$H:$H,ROW())=""),"",INDEX(games!$H:$H,ROW()))</f>
      </c>
      <c r="Q869">
        <f>IF(OR($A869="",$P869&lt;&gt;"Yes"),"",$D869+ROW()/1000000)</f>
      </c>
      <c r="T869">
        <f>IF($Y869="","",INDEX($B$2:$B$1500,$Y869))</f>
      </c>
      <c r="U869">
        <f>IF($Z869="","",INDEX($B$2:$B$1500,$Z869))</f>
      </c>
      <c r="V869">
        <f>IF(OR($T869="",$U869=""),"",$U869-$T869)</f>
      </c>
      <c r="W869" t="str">
        <f>IF(TRIM(INDEX(connections!$A:$A,ROW()))="","",TRIM(INDEX(connections!$A:$A,ROW())))</f>
      </c>
      <c r="X869" t="str">
        <f>IF($W869="","",TRIM(INDEX(connections!$B:$B,ROW())))</f>
      </c>
      <c r="Y869">
        <f>IF($W869="","",IFERROR(MATCH($W869,$A$2:$A$1500,0),""))</f>
      </c>
      <c r="Z869">
        <f>IF($X869="","",IFERROR(MATCH($X869,$A$2:$A$1500,0),""))</f>
      </c>
      <c r="AA869" t="str">
        <f>IF($Y869="","",INDEX($P$2:$P$1500,$Y869))</f>
      </c>
      <c r="AB869" t="str">
        <f>IF($Z869="","",INDEX($P$2:$P$1500,$Z869))</f>
      </c>
      <c r="AC869">
        <f>IF(AND($AA869="Yes",$AB869="Yes"),1,"")</f>
      </c>
      <c r="AD869">
        <f>IF(OR($Y869="",$Z869=""),"",IF(INDEX($C$2:$C$1500,$Y869)=INDEX($C$2:$C$1500,$Z869),0,1))</f>
      </c>
      <c r="AE869">
        <f>IF($AC869&lt;&gt;1,"",IF(AND(INDEX($AG$2:$AG$1500,$Y869)=1,INDEX($AG$2:$AG$1500,$Z869)=1),1,""))</f>
      </c>
      <c r="AG869">
        <f>IF($A869="","",COUNTIFS($W$2:$W$2500,$A869,$AB$2:$AB$2500,"Yes")+COUNTIFS($X$2:$X$2500,$A869,$AA$2:$AA$2500,"Yes"))</f>
      </c>
      <c r="AH869" t="str">
        <f>IF(OR($P869&lt;&gt;"Yes",N($AG869)=0),"",IF(AND($AG869=1,COUNTIFS($W$2:$W$2500,$A869,$AE$2:$AE$2500,1)+COUNTIFS($X$2:$X$2500,$A869,$AE$2:$AE$2500,1)&gt;0),"","Yes"))</f>
      </c>
      <c r="AI869">
        <f>IF($AH869="Yes",$AG869,"")</f>
      </c>
      <c r="AJ869">
        <f>IF($AI869="","",$AI869+ROW()/1000000)</f>
      </c>
      <c r="AK869">
        <f>IF(OR($A869="",$P869="Yes",N($AG869)=0),"",$AG869+ROW()/1000000)</f>
      </c>
      <c r="AL869" t="str">
        <f>IF($A869="","",INDEX(games!$J:$J,ROW())&amp;"")</f>
      </c>
    </row>
    <row r="870">
      <c r="A870" t="str">
        <f>IF(TRIM(INDEX(games!$A:$A,ROW()))="","",TRIM(INDEX(games!$A:$A,ROW())))</f>
      </c>
      <c r="B870">
        <f>IF(OR($A870="",INDEX(games!$B:$B,ROW())=""),"",INDEX(games!$B:$B,ROW()))</f>
      </c>
      <c r="C870" t="str">
        <f>IF(OR($A870="",INDEX(games!$C:$C,ROW())=""),"",INDEX(games!$C:$C,ROW()))</f>
      </c>
      <c r="D870">
        <f>IF($A870="","",COUNTIF($W$2:$W$2500,$A870)+COUNTIF($X$2:$X$2500,$A870))</f>
      </c>
      <c r="E870">
        <f>IF($A870="","",IFERROR(MATCH($C870,$R$2:$R$5,0),0))</f>
      </c>
      <c r="F870">
        <f>IF($A870="","",MOD(ROW(),34))</f>
      </c>
      <c r="G870">
        <f>IF($A870="",NA(),IF($C870="Action",$B870,NA()))</f>
      </c>
      <c r="H870">
        <f>IF($A870="",NA(),IF($C870="Action",1+$F870*0.023,NA()))</f>
      </c>
      <c r="I870">
        <f>IF($A870="",NA(),IF($C870="Strategy",$B870,NA()))</f>
      </c>
      <c r="J870">
        <f>IF($A870="",NA(),IF($C870="Strategy",2+$F870*0.023,NA()))</f>
      </c>
      <c r="K870">
        <f>IF($A870="",NA(),IF($C870="Deckbuilder",$B870,NA()))</f>
      </c>
      <c r="L870">
        <f>IF($A870="",NA(),IF($C870="Deckbuilder",3+$F870*0.023,NA()))</f>
      </c>
      <c r="M870">
        <f>IF($A870="",NA(),IF($C870="Traditional",$B870,NA()))</f>
      </c>
      <c r="N870">
        <f>IF($A870="",NA(),IF($C870="Traditional",4+$F870*0.023,NA()))</f>
      </c>
      <c r="O870">
        <f>IF($A870="","",$D870+ROW()/1000000)</f>
      </c>
      <c r="P870" t="str">
        <f>IF(OR($A870="",INDEX(games!$H:$H,ROW())=""),"",INDEX(games!$H:$H,ROW()))</f>
      </c>
      <c r="Q870">
        <f>IF(OR($A870="",$P870&lt;&gt;"Yes"),"",$D870+ROW()/1000000)</f>
      </c>
      <c r="T870">
        <f>IF($Y870="","",INDEX($B$2:$B$1500,$Y870))</f>
      </c>
      <c r="U870">
        <f>IF($Z870="","",INDEX($B$2:$B$1500,$Z870))</f>
      </c>
      <c r="V870">
        <f>IF(OR($T870="",$U870=""),"",$U870-$T870)</f>
      </c>
      <c r="W870" t="str">
        <f>IF(TRIM(INDEX(connections!$A:$A,ROW()))="","",TRIM(INDEX(connections!$A:$A,ROW())))</f>
      </c>
      <c r="X870" t="str">
        <f>IF($W870="","",TRIM(INDEX(connections!$B:$B,ROW())))</f>
      </c>
      <c r="Y870">
        <f>IF($W870="","",IFERROR(MATCH($W870,$A$2:$A$1500,0),""))</f>
      </c>
      <c r="Z870">
        <f>IF($X870="","",IFERROR(MATCH($X870,$A$2:$A$1500,0),""))</f>
      </c>
      <c r="AA870" t="str">
        <f>IF($Y870="","",INDEX($P$2:$P$1500,$Y870))</f>
      </c>
      <c r="AB870" t="str">
        <f>IF($Z870="","",INDEX($P$2:$P$1500,$Z870))</f>
      </c>
      <c r="AC870">
        <f>IF(AND($AA870="Yes",$AB870="Yes"),1,"")</f>
      </c>
      <c r="AD870">
        <f>IF(OR($Y870="",$Z870=""),"",IF(INDEX($C$2:$C$1500,$Y870)=INDEX($C$2:$C$1500,$Z870),0,1))</f>
      </c>
      <c r="AE870">
        <f>IF($AC870&lt;&gt;1,"",IF(AND(INDEX($AG$2:$AG$1500,$Y870)=1,INDEX($AG$2:$AG$1500,$Z870)=1),1,""))</f>
      </c>
      <c r="AG870">
        <f>IF($A870="","",COUNTIFS($W$2:$W$2500,$A870,$AB$2:$AB$2500,"Yes")+COUNTIFS($X$2:$X$2500,$A870,$AA$2:$AA$2500,"Yes"))</f>
      </c>
      <c r="AH870" t="str">
        <f>IF(OR($P870&lt;&gt;"Yes",N($AG870)=0),"",IF(AND($AG870=1,COUNTIFS($W$2:$W$2500,$A870,$AE$2:$AE$2500,1)+COUNTIFS($X$2:$X$2500,$A870,$AE$2:$AE$2500,1)&gt;0),"","Yes"))</f>
      </c>
      <c r="AI870">
        <f>IF($AH870="Yes",$AG870,"")</f>
      </c>
      <c r="AJ870">
        <f>IF($AI870="","",$AI870+ROW()/1000000)</f>
      </c>
      <c r="AK870">
        <f>IF(OR($A870="",$P870="Yes",N($AG870)=0),"",$AG870+ROW()/1000000)</f>
      </c>
      <c r="AL870" t="str">
        <f>IF($A870="","",INDEX(games!$J:$J,ROW())&amp;"")</f>
      </c>
    </row>
    <row r="871">
      <c r="A871" t="str">
        <f>IF(TRIM(INDEX(games!$A:$A,ROW()))="","",TRIM(INDEX(games!$A:$A,ROW())))</f>
      </c>
      <c r="B871">
        <f>IF(OR($A871="",INDEX(games!$B:$B,ROW())=""),"",INDEX(games!$B:$B,ROW()))</f>
      </c>
      <c r="C871" t="str">
        <f>IF(OR($A871="",INDEX(games!$C:$C,ROW())=""),"",INDEX(games!$C:$C,ROW()))</f>
      </c>
      <c r="D871">
        <f>IF($A871="","",COUNTIF($W$2:$W$2500,$A871)+COUNTIF($X$2:$X$2500,$A871))</f>
      </c>
      <c r="E871">
        <f>IF($A871="","",IFERROR(MATCH($C871,$R$2:$R$5,0),0))</f>
      </c>
      <c r="F871">
        <f>IF($A871="","",MOD(ROW(),34))</f>
      </c>
      <c r="G871">
        <f>IF($A871="",NA(),IF($C871="Action",$B871,NA()))</f>
      </c>
      <c r="H871">
        <f>IF($A871="",NA(),IF($C871="Action",1+$F871*0.023,NA()))</f>
      </c>
      <c r="I871">
        <f>IF($A871="",NA(),IF($C871="Strategy",$B871,NA()))</f>
      </c>
      <c r="J871">
        <f>IF($A871="",NA(),IF($C871="Strategy",2+$F871*0.023,NA()))</f>
      </c>
      <c r="K871">
        <f>IF($A871="",NA(),IF($C871="Deckbuilder",$B871,NA()))</f>
      </c>
      <c r="L871">
        <f>IF($A871="",NA(),IF($C871="Deckbuilder",3+$F871*0.023,NA()))</f>
      </c>
      <c r="M871">
        <f>IF($A871="",NA(),IF($C871="Traditional",$B871,NA()))</f>
      </c>
      <c r="N871">
        <f>IF($A871="",NA(),IF($C871="Traditional",4+$F871*0.023,NA()))</f>
      </c>
      <c r="O871">
        <f>IF($A871="","",$D871+ROW()/1000000)</f>
      </c>
      <c r="P871" t="str">
        <f>IF(OR($A871="",INDEX(games!$H:$H,ROW())=""),"",INDEX(games!$H:$H,ROW()))</f>
      </c>
      <c r="Q871">
        <f>IF(OR($A871="",$P871&lt;&gt;"Yes"),"",$D871+ROW()/1000000)</f>
      </c>
      <c r="T871">
        <f>IF($Y871="","",INDEX($B$2:$B$1500,$Y871))</f>
      </c>
      <c r="U871">
        <f>IF($Z871="","",INDEX($B$2:$B$1500,$Z871))</f>
      </c>
      <c r="V871">
        <f>IF(OR($T871="",$U871=""),"",$U871-$T871)</f>
      </c>
      <c r="W871" t="str">
        <f>IF(TRIM(INDEX(connections!$A:$A,ROW()))="","",TRIM(INDEX(connections!$A:$A,ROW())))</f>
      </c>
      <c r="X871" t="str">
        <f>IF($W871="","",TRIM(INDEX(connections!$B:$B,ROW())))</f>
      </c>
      <c r="Y871">
        <f>IF($W871="","",IFERROR(MATCH($W871,$A$2:$A$1500,0),""))</f>
      </c>
      <c r="Z871">
        <f>IF($X871="","",IFERROR(MATCH($X871,$A$2:$A$1500,0),""))</f>
      </c>
      <c r="AA871" t="str">
        <f>IF($Y871="","",INDEX($P$2:$P$1500,$Y871))</f>
      </c>
      <c r="AB871" t="str">
        <f>IF($Z871="","",INDEX($P$2:$P$1500,$Z871))</f>
      </c>
      <c r="AC871">
        <f>IF(AND($AA871="Yes",$AB871="Yes"),1,"")</f>
      </c>
      <c r="AD871">
        <f>IF(OR($Y871="",$Z871=""),"",IF(INDEX($C$2:$C$1500,$Y871)=INDEX($C$2:$C$1500,$Z871),0,1))</f>
      </c>
      <c r="AE871">
        <f>IF($AC871&lt;&gt;1,"",IF(AND(INDEX($AG$2:$AG$1500,$Y871)=1,INDEX($AG$2:$AG$1500,$Z871)=1),1,""))</f>
      </c>
      <c r="AG871">
        <f>IF($A871="","",COUNTIFS($W$2:$W$2500,$A871,$AB$2:$AB$2500,"Yes")+COUNTIFS($X$2:$X$2500,$A871,$AA$2:$AA$2500,"Yes"))</f>
      </c>
      <c r="AH871" t="str">
        <f>IF(OR($P871&lt;&gt;"Yes",N($AG871)=0),"",IF(AND($AG871=1,COUNTIFS($W$2:$W$2500,$A871,$AE$2:$AE$2500,1)+COUNTIFS($X$2:$X$2500,$A871,$AE$2:$AE$2500,1)&gt;0),"","Yes"))</f>
      </c>
      <c r="AI871">
        <f>IF($AH871="Yes",$AG871,"")</f>
      </c>
      <c r="AJ871">
        <f>IF($AI871="","",$AI871+ROW()/1000000)</f>
      </c>
      <c r="AK871">
        <f>IF(OR($A871="",$P871="Yes",N($AG871)=0),"",$AG871+ROW()/1000000)</f>
      </c>
      <c r="AL871" t="str">
        <f>IF($A871="","",INDEX(games!$J:$J,ROW())&amp;"")</f>
      </c>
    </row>
    <row r="872">
      <c r="A872" t="str">
        <f>IF(TRIM(INDEX(games!$A:$A,ROW()))="","",TRIM(INDEX(games!$A:$A,ROW())))</f>
      </c>
      <c r="B872">
        <f>IF(OR($A872="",INDEX(games!$B:$B,ROW())=""),"",INDEX(games!$B:$B,ROW()))</f>
      </c>
      <c r="C872" t="str">
        <f>IF(OR($A872="",INDEX(games!$C:$C,ROW())=""),"",INDEX(games!$C:$C,ROW()))</f>
      </c>
      <c r="D872">
        <f>IF($A872="","",COUNTIF($W$2:$W$2500,$A872)+COUNTIF($X$2:$X$2500,$A872))</f>
      </c>
      <c r="E872">
        <f>IF($A872="","",IFERROR(MATCH($C872,$R$2:$R$5,0),0))</f>
      </c>
      <c r="F872">
        <f>IF($A872="","",MOD(ROW(),34))</f>
      </c>
      <c r="G872">
        <f>IF($A872="",NA(),IF($C872="Action",$B872,NA()))</f>
      </c>
      <c r="H872">
        <f>IF($A872="",NA(),IF($C872="Action",1+$F872*0.023,NA()))</f>
      </c>
      <c r="I872">
        <f>IF($A872="",NA(),IF($C872="Strategy",$B872,NA()))</f>
      </c>
      <c r="J872">
        <f>IF($A872="",NA(),IF($C872="Strategy",2+$F872*0.023,NA()))</f>
      </c>
      <c r="K872">
        <f>IF($A872="",NA(),IF($C872="Deckbuilder",$B872,NA()))</f>
      </c>
      <c r="L872">
        <f>IF($A872="",NA(),IF($C872="Deckbuilder",3+$F872*0.023,NA()))</f>
      </c>
      <c r="M872">
        <f>IF($A872="",NA(),IF($C872="Traditional",$B872,NA()))</f>
      </c>
      <c r="N872">
        <f>IF($A872="",NA(),IF($C872="Traditional",4+$F872*0.023,NA()))</f>
      </c>
      <c r="O872">
        <f>IF($A872="","",$D872+ROW()/1000000)</f>
      </c>
      <c r="P872" t="str">
        <f>IF(OR($A872="",INDEX(games!$H:$H,ROW())=""),"",INDEX(games!$H:$H,ROW()))</f>
      </c>
      <c r="Q872">
        <f>IF(OR($A872="",$P872&lt;&gt;"Yes"),"",$D872+ROW()/1000000)</f>
      </c>
      <c r="T872">
        <f>IF($Y872="","",INDEX($B$2:$B$1500,$Y872))</f>
      </c>
      <c r="U872">
        <f>IF($Z872="","",INDEX($B$2:$B$1500,$Z872))</f>
      </c>
      <c r="V872">
        <f>IF(OR($T872="",$U872=""),"",$U872-$T872)</f>
      </c>
      <c r="W872" t="str">
        <f>IF(TRIM(INDEX(connections!$A:$A,ROW()))="","",TRIM(INDEX(connections!$A:$A,ROW())))</f>
      </c>
      <c r="X872" t="str">
        <f>IF($W872="","",TRIM(INDEX(connections!$B:$B,ROW())))</f>
      </c>
      <c r="Y872">
        <f>IF($W872="","",IFERROR(MATCH($W872,$A$2:$A$1500,0),""))</f>
      </c>
      <c r="Z872">
        <f>IF($X872="","",IFERROR(MATCH($X872,$A$2:$A$1500,0),""))</f>
      </c>
      <c r="AA872" t="str">
        <f>IF($Y872="","",INDEX($P$2:$P$1500,$Y872))</f>
      </c>
      <c r="AB872" t="str">
        <f>IF($Z872="","",INDEX($P$2:$P$1500,$Z872))</f>
      </c>
      <c r="AC872">
        <f>IF(AND($AA872="Yes",$AB872="Yes"),1,"")</f>
      </c>
      <c r="AD872">
        <f>IF(OR($Y872="",$Z872=""),"",IF(INDEX($C$2:$C$1500,$Y872)=INDEX($C$2:$C$1500,$Z872),0,1))</f>
      </c>
      <c r="AE872">
        <f>IF($AC872&lt;&gt;1,"",IF(AND(INDEX($AG$2:$AG$1500,$Y872)=1,INDEX($AG$2:$AG$1500,$Z872)=1),1,""))</f>
      </c>
      <c r="AG872">
        <f>IF($A872="","",COUNTIFS($W$2:$W$2500,$A872,$AB$2:$AB$2500,"Yes")+COUNTIFS($X$2:$X$2500,$A872,$AA$2:$AA$2500,"Yes"))</f>
      </c>
      <c r="AH872" t="str">
        <f>IF(OR($P872&lt;&gt;"Yes",N($AG872)=0),"",IF(AND($AG872=1,COUNTIFS($W$2:$W$2500,$A872,$AE$2:$AE$2500,1)+COUNTIFS($X$2:$X$2500,$A872,$AE$2:$AE$2500,1)&gt;0),"","Yes"))</f>
      </c>
      <c r="AI872">
        <f>IF($AH872="Yes",$AG872,"")</f>
      </c>
      <c r="AJ872">
        <f>IF($AI872="","",$AI872+ROW()/1000000)</f>
      </c>
      <c r="AK872">
        <f>IF(OR($A872="",$P872="Yes",N($AG872)=0),"",$AG872+ROW()/1000000)</f>
      </c>
      <c r="AL872" t="str">
        <f>IF($A872="","",INDEX(games!$J:$J,ROW())&amp;"")</f>
      </c>
    </row>
    <row r="873">
      <c r="A873" t="str">
        <f>IF(TRIM(INDEX(games!$A:$A,ROW()))="","",TRIM(INDEX(games!$A:$A,ROW())))</f>
      </c>
      <c r="B873">
        <f>IF(OR($A873="",INDEX(games!$B:$B,ROW())=""),"",INDEX(games!$B:$B,ROW()))</f>
      </c>
      <c r="C873" t="str">
        <f>IF(OR($A873="",INDEX(games!$C:$C,ROW())=""),"",INDEX(games!$C:$C,ROW()))</f>
      </c>
      <c r="D873">
        <f>IF($A873="","",COUNTIF($W$2:$W$2500,$A873)+COUNTIF($X$2:$X$2500,$A873))</f>
      </c>
      <c r="E873">
        <f>IF($A873="","",IFERROR(MATCH($C873,$R$2:$R$5,0),0))</f>
      </c>
      <c r="F873">
        <f>IF($A873="","",MOD(ROW(),34))</f>
      </c>
      <c r="G873">
        <f>IF($A873="",NA(),IF($C873="Action",$B873,NA()))</f>
      </c>
      <c r="H873">
        <f>IF($A873="",NA(),IF($C873="Action",1+$F873*0.023,NA()))</f>
      </c>
      <c r="I873">
        <f>IF($A873="",NA(),IF($C873="Strategy",$B873,NA()))</f>
      </c>
      <c r="J873">
        <f>IF($A873="",NA(),IF($C873="Strategy",2+$F873*0.023,NA()))</f>
      </c>
      <c r="K873">
        <f>IF($A873="",NA(),IF($C873="Deckbuilder",$B873,NA()))</f>
      </c>
      <c r="L873">
        <f>IF($A873="",NA(),IF($C873="Deckbuilder",3+$F873*0.023,NA()))</f>
      </c>
      <c r="M873">
        <f>IF($A873="",NA(),IF($C873="Traditional",$B873,NA()))</f>
      </c>
      <c r="N873">
        <f>IF($A873="",NA(),IF($C873="Traditional",4+$F873*0.023,NA()))</f>
      </c>
      <c r="O873">
        <f>IF($A873="","",$D873+ROW()/1000000)</f>
      </c>
      <c r="P873" t="str">
        <f>IF(OR($A873="",INDEX(games!$H:$H,ROW())=""),"",INDEX(games!$H:$H,ROW()))</f>
      </c>
      <c r="Q873">
        <f>IF(OR($A873="",$P873&lt;&gt;"Yes"),"",$D873+ROW()/1000000)</f>
      </c>
      <c r="T873">
        <f>IF($Y873="","",INDEX($B$2:$B$1500,$Y873))</f>
      </c>
      <c r="U873">
        <f>IF($Z873="","",INDEX($B$2:$B$1500,$Z873))</f>
      </c>
      <c r="V873">
        <f>IF(OR($T873="",$U873=""),"",$U873-$T873)</f>
      </c>
      <c r="W873" t="str">
        <f>IF(TRIM(INDEX(connections!$A:$A,ROW()))="","",TRIM(INDEX(connections!$A:$A,ROW())))</f>
      </c>
      <c r="X873" t="str">
        <f>IF($W873="","",TRIM(INDEX(connections!$B:$B,ROW())))</f>
      </c>
      <c r="Y873">
        <f>IF($W873="","",IFERROR(MATCH($W873,$A$2:$A$1500,0),""))</f>
      </c>
      <c r="Z873">
        <f>IF($X873="","",IFERROR(MATCH($X873,$A$2:$A$1500,0),""))</f>
      </c>
      <c r="AA873" t="str">
        <f>IF($Y873="","",INDEX($P$2:$P$1500,$Y873))</f>
      </c>
      <c r="AB873" t="str">
        <f>IF($Z873="","",INDEX($P$2:$P$1500,$Z873))</f>
      </c>
      <c r="AC873">
        <f>IF(AND($AA873="Yes",$AB873="Yes"),1,"")</f>
      </c>
      <c r="AD873">
        <f>IF(OR($Y873="",$Z873=""),"",IF(INDEX($C$2:$C$1500,$Y873)=INDEX($C$2:$C$1500,$Z873),0,1))</f>
      </c>
      <c r="AE873">
        <f>IF($AC873&lt;&gt;1,"",IF(AND(INDEX($AG$2:$AG$1500,$Y873)=1,INDEX($AG$2:$AG$1500,$Z873)=1),1,""))</f>
      </c>
      <c r="AG873">
        <f>IF($A873="","",COUNTIFS($W$2:$W$2500,$A873,$AB$2:$AB$2500,"Yes")+COUNTIFS($X$2:$X$2500,$A873,$AA$2:$AA$2500,"Yes"))</f>
      </c>
      <c r="AH873" t="str">
        <f>IF(OR($P873&lt;&gt;"Yes",N($AG873)=0),"",IF(AND($AG873=1,COUNTIFS($W$2:$W$2500,$A873,$AE$2:$AE$2500,1)+COUNTIFS($X$2:$X$2500,$A873,$AE$2:$AE$2500,1)&gt;0),"","Yes"))</f>
      </c>
      <c r="AI873">
        <f>IF($AH873="Yes",$AG873,"")</f>
      </c>
      <c r="AJ873">
        <f>IF($AI873="","",$AI873+ROW()/1000000)</f>
      </c>
      <c r="AK873">
        <f>IF(OR($A873="",$P873="Yes",N($AG873)=0),"",$AG873+ROW()/1000000)</f>
      </c>
      <c r="AL873" t="str">
        <f>IF($A873="","",INDEX(games!$J:$J,ROW())&amp;"")</f>
      </c>
    </row>
    <row r="874">
      <c r="A874" t="str">
        <f>IF(TRIM(INDEX(games!$A:$A,ROW()))="","",TRIM(INDEX(games!$A:$A,ROW())))</f>
      </c>
      <c r="B874">
        <f>IF(OR($A874="",INDEX(games!$B:$B,ROW())=""),"",INDEX(games!$B:$B,ROW()))</f>
      </c>
      <c r="C874" t="str">
        <f>IF(OR($A874="",INDEX(games!$C:$C,ROW())=""),"",INDEX(games!$C:$C,ROW()))</f>
      </c>
      <c r="D874">
        <f>IF($A874="","",COUNTIF($W$2:$W$2500,$A874)+COUNTIF($X$2:$X$2500,$A874))</f>
      </c>
      <c r="E874">
        <f>IF($A874="","",IFERROR(MATCH($C874,$R$2:$R$5,0),0))</f>
      </c>
      <c r="F874">
        <f>IF($A874="","",MOD(ROW(),34))</f>
      </c>
      <c r="G874">
        <f>IF($A874="",NA(),IF($C874="Action",$B874,NA()))</f>
      </c>
      <c r="H874">
        <f>IF($A874="",NA(),IF($C874="Action",1+$F874*0.023,NA()))</f>
      </c>
      <c r="I874">
        <f>IF($A874="",NA(),IF($C874="Strategy",$B874,NA()))</f>
      </c>
      <c r="J874">
        <f>IF($A874="",NA(),IF($C874="Strategy",2+$F874*0.023,NA()))</f>
      </c>
      <c r="K874">
        <f>IF($A874="",NA(),IF($C874="Deckbuilder",$B874,NA()))</f>
      </c>
      <c r="L874">
        <f>IF($A874="",NA(),IF($C874="Deckbuilder",3+$F874*0.023,NA()))</f>
      </c>
      <c r="M874">
        <f>IF($A874="",NA(),IF($C874="Traditional",$B874,NA()))</f>
      </c>
      <c r="N874">
        <f>IF($A874="",NA(),IF($C874="Traditional",4+$F874*0.023,NA()))</f>
      </c>
      <c r="O874">
        <f>IF($A874="","",$D874+ROW()/1000000)</f>
      </c>
      <c r="P874" t="str">
        <f>IF(OR($A874="",INDEX(games!$H:$H,ROW())=""),"",INDEX(games!$H:$H,ROW()))</f>
      </c>
      <c r="Q874">
        <f>IF(OR($A874="",$P874&lt;&gt;"Yes"),"",$D874+ROW()/1000000)</f>
      </c>
      <c r="T874">
        <f>IF($Y874="","",INDEX($B$2:$B$1500,$Y874))</f>
      </c>
      <c r="U874">
        <f>IF($Z874="","",INDEX($B$2:$B$1500,$Z874))</f>
      </c>
      <c r="V874">
        <f>IF(OR($T874="",$U874=""),"",$U874-$T874)</f>
      </c>
      <c r="W874" t="str">
        <f>IF(TRIM(INDEX(connections!$A:$A,ROW()))="","",TRIM(INDEX(connections!$A:$A,ROW())))</f>
      </c>
      <c r="X874" t="str">
        <f>IF($W874="","",TRIM(INDEX(connections!$B:$B,ROW())))</f>
      </c>
      <c r="Y874">
        <f>IF($W874="","",IFERROR(MATCH($W874,$A$2:$A$1500,0),""))</f>
      </c>
      <c r="Z874">
        <f>IF($X874="","",IFERROR(MATCH($X874,$A$2:$A$1500,0),""))</f>
      </c>
      <c r="AA874" t="str">
        <f>IF($Y874="","",INDEX($P$2:$P$1500,$Y874))</f>
      </c>
      <c r="AB874" t="str">
        <f>IF($Z874="","",INDEX($P$2:$P$1500,$Z874))</f>
      </c>
      <c r="AC874">
        <f>IF(AND($AA874="Yes",$AB874="Yes"),1,"")</f>
      </c>
      <c r="AD874">
        <f>IF(OR($Y874="",$Z874=""),"",IF(INDEX($C$2:$C$1500,$Y874)=INDEX($C$2:$C$1500,$Z874),0,1))</f>
      </c>
      <c r="AE874">
        <f>IF($AC874&lt;&gt;1,"",IF(AND(INDEX($AG$2:$AG$1500,$Y874)=1,INDEX($AG$2:$AG$1500,$Z874)=1),1,""))</f>
      </c>
      <c r="AG874">
        <f>IF($A874="","",COUNTIFS($W$2:$W$2500,$A874,$AB$2:$AB$2500,"Yes")+COUNTIFS($X$2:$X$2500,$A874,$AA$2:$AA$2500,"Yes"))</f>
      </c>
      <c r="AH874" t="str">
        <f>IF(OR($P874&lt;&gt;"Yes",N($AG874)=0),"",IF(AND($AG874=1,COUNTIFS($W$2:$W$2500,$A874,$AE$2:$AE$2500,1)+COUNTIFS($X$2:$X$2500,$A874,$AE$2:$AE$2500,1)&gt;0),"","Yes"))</f>
      </c>
      <c r="AI874">
        <f>IF($AH874="Yes",$AG874,"")</f>
      </c>
      <c r="AJ874">
        <f>IF($AI874="","",$AI874+ROW()/1000000)</f>
      </c>
      <c r="AK874">
        <f>IF(OR($A874="",$P874="Yes",N($AG874)=0),"",$AG874+ROW()/1000000)</f>
      </c>
      <c r="AL874" t="str">
        <f>IF($A874="","",INDEX(games!$J:$J,ROW())&amp;"")</f>
      </c>
    </row>
    <row r="875">
      <c r="A875" t="str">
        <f>IF(TRIM(INDEX(games!$A:$A,ROW()))="","",TRIM(INDEX(games!$A:$A,ROW())))</f>
      </c>
      <c r="B875">
        <f>IF(OR($A875="",INDEX(games!$B:$B,ROW())=""),"",INDEX(games!$B:$B,ROW()))</f>
      </c>
      <c r="C875" t="str">
        <f>IF(OR($A875="",INDEX(games!$C:$C,ROW())=""),"",INDEX(games!$C:$C,ROW()))</f>
      </c>
      <c r="D875">
        <f>IF($A875="","",COUNTIF($W$2:$W$2500,$A875)+COUNTIF($X$2:$X$2500,$A875))</f>
      </c>
      <c r="E875">
        <f>IF($A875="","",IFERROR(MATCH($C875,$R$2:$R$5,0),0))</f>
      </c>
      <c r="F875">
        <f>IF($A875="","",MOD(ROW(),34))</f>
      </c>
      <c r="G875">
        <f>IF($A875="",NA(),IF($C875="Action",$B875,NA()))</f>
      </c>
      <c r="H875">
        <f>IF($A875="",NA(),IF($C875="Action",1+$F875*0.023,NA()))</f>
      </c>
      <c r="I875">
        <f>IF($A875="",NA(),IF($C875="Strategy",$B875,NA()))</f>
      </c>
      <c r="J875">
        <f>IF($A875="",NA(),IF($C875="Strategy",2+$F875*0.023,NA()))</f>
      </c>
      <c r="K875">
        <f>IF($A875="",NA(),IF($C875="Deckbuilder",$B875,NA()))</f>
      </c>
      <c r="L875">
        <f>IF($A875="",NA(),IF($C875="Deckbuilder",3+$F875*0.023,NA()))</f>
      </c>
      <c r="M875">
        <f>IF($A875="",NA(),IF($C875="Traditional",$B875,NA()))</f>
      </c>
      <c r="N875">
        <f>IF($A875="",NA(),IF($C875="Traditional",4+$F875*0.023,NA()))</f>
      </c>
      <c r="O875">
        <f>IF($A875="","",$D875+ROW()/1000000)</f>
      </c>
      <c r="P875" t="str">
        <f>IF(OR($A875="",INDEX(games!$H:$H,ROW())=""),"",INDEX(games!$H:$H,ROW()))</f>
      </c>
      <c r="Q875">
        <f>IF(OR($A875="",$P875&lt;&gt;"Yes"),"",$D875+ROW()/1000000)</f>
      </c>
      <c r="T875">
        <f>IF($Y875="","",INDEX($B$2:$B$1500,$Y875))</f>
      </c>
      <c r="U875">
        <f>IF($Z875="","",INDEX($B$2:$B$1500,$Z875))</f>
      </c>
      <c r="V875">
        <f>IF(OR($T875="",$U875=""),"",$U875-$T875)</f>
      </c>
      <c r="W875" t="str">
        <f>IF(TRIM(INDEX(connections!$A:$A,ROW()))="","",TRIM(INDEX(connections!$A:$A,ROW())))</f>
      </c>
      <c r="X875" t="str">
        <f>IF($W875="","",TRIM(INDEX(connections!$B:$B,ROW())))</f>
      </c>
      <c r="Y875">
        <f>IF($W875="","",IFERROR(MATCH($W875,$A$2:$A$1500,0),""))</f>
      </c>
      <c r="Z875">
        <f>IF($X875="","",IFERROR(MATCH($X875,$A$2:$A$1500,0),""))</f>
      </c>
      <c r="AA875" t="str">
        <f>IF($Y875="","",INDEX($P$2:$P$1500,$Y875))</f>
      </c>
      <c r="AB875" t="str">
        <f>IF($Z875="","",INDEX($P$2:$P$1500,$Z875))</f>
      </c>
      <c r="AC875">
        <f>IF(AND($AA875="Yes",$AB875="Yes"),1,"")</f>
      </c>
      <c r="AD875">
        <f>IF(OR($Y875="",$Z875=""),"",IF(INDEX($C$2:$C$1500,$Y875)=INDEX($C$2:$C$1500,$Z875),0,1))</f>
      </c>
      <c r="AE875">
        <f>IF($AC875&lt;&gt;1,"",IF(AND(INDEX($AG$2:$AG$1500,$Y875)=1,INDEX($AG$2:$AG$1500,$Z875)=1),1,""))</f>
      </c>
      <c r="AG875">
        <f>IF($A875="","",COUNTIFS($W$2:$W$2500,$A875,$AB$2:$AB$2500,"Yes")+COUNTIFS($X$2:$X$2500,$A875,$AA$2:$AA$2500,"Yes"))</f>
      </c>
      <c r="AH875" t="str">
        <f>IF(OR($P875&lt;&gt;"Yes",N($AG875)=0),"",IF(AND($AG875=1,COUNTIFS($W$2:$W$2500,$A875,$AE$2:$AE$2500,1)+COUNTIFS($X$2:$X$2500,$A875,$AE$2:$AE$2500,1)&gt;0),"","Yes"))</f>
      </c>
      <c r="AI875">
        <f>IF($AH875="Yes",$AG875,"")</f>
      </c>
      <c r="AJ875">
        <f>IF($AI875="","",$AI875+ROW()/1000000)</f>
      </c>
      <c r="AK875">
        <f>IF(OR($A875="",$P875="Yes",N($AG875)=0),"",$AG875+ROW()/1000000)</f>
      </c>
      <c r="AL875" t="str">
        <f>IF($A875="","",INDEX(games!$J:$J,ROW())&amp;"")</f>
      </c>
    </row>
    <row r="876">
      <c r="A876" t="str">
        <f>IF(TRIM(INDEX(games!$A:$A,ROW()))="","",TRIM(INDEX(games!$A:$A,ROW())))</f>
      </c>
      <c r="B876">
        <f>IF(OR($A876="",INDEX(games!$B:$B,ROW())=""),"",INDEX(games!$B:$B,ROW()))</f>
      </c>
      <c r="C876" t="str">
        <f>IF(OR($A876="",INDEX(games!$C:$C,ROW())=""),"",INDEX(games!$C:$C,ROW()))</f>
      </c>
      <c r="D876">
        <f>IF($A876="","",COUNTIF($W$2:$W$2500,$A876)+COUNTIF($X$2:$X$2500,$A876))</f>
      </c>
      <c r="E876">
        <f>IF($A876="","",IFERROR(MATCH($C876,$R$2:$R$5,0),0))</f>
      </c>
      <c r="F876">
        <f>IF($A876="","",MOD(ROW(),34))</f>
      </c>
      <c r="G876">
        <f>IF($A876="",NA(),IF($C876="Action",$B876,NA()))</f>
      </c>
      <c r="H876">
        <f>IF($A876="",NA(),IF($C876="Action",1+$F876*0.023,NA()))</f>
      </c>
      <c r="I876">
        <f>IF($A876="",NA(),IF($C876="Strategy",$B876,NA()))</f>
      </c>
      <c r="J876">
        <f>IF($A876="",NA(),IF($C876="Strategy",2+$F876*0.023,NA()))</f>
      </c>
      <c r="K876">
        <f>IF($A876="",NA(),IF($C876="Deckbuilder",$B876,NA()))</f>
      </c>
      <c r="L876">
        <f>IF($A876="",NA(),IF($C876="Deckbuilder",3+$F876*0.023,NA()))</f>
      </c>
      <c r="M876">
        <f>IF($A876="",NA(),IF($C876="Traditional",$B876,NA()))</f>
      </c>
      <c r="N876">
        <f>IF($A876="",NA(),IF($C876="Traditional",4+$F876*0.023,NA()))</f>
      </c>
      <c r="O876">
        <f>IF($A876="","",$D876+ROW()/1000000)</f>
      </c>
      <c r="P876" t="str">
        <f>IF(OR($A876="",INDEX(games!$H:$H,ROW())=""),"",INDEX(games!$H:$H,ROW()))</f>
      </c>
      <c r="Q876">
        <f>IF(OR($A876="",$P876&lt;&gt;"Yes"),"",$D876+ROW()/1000000)</f>
      </c>
      <c r="T876">
        <f>IF($Y876="","",INDEX($B$2:$B$1500,$Y876))</f>
      </c>
      <c r="U876">
        <f>IF($Z876="","",INDEX($B$2:$B$1500,$Z876))</f>
      </c>
      <c r="V876">
        <f>IF(OR($T876="",$U876=""),"",$U876-$T876)</f>
      </c>
      <c r="W876" t="str">
        <f>IF(TRIM(INDEX(connections!$A:$A,ROW()))="","",TRIM(INDEX(connections!$A:$A,ROW())))</f>
      </c>
      <c r="X876" t="str">
        <f>IF($W876="","",TRIM(INDEX(connections!$B:$B,ROW())))</f>
      </c>
      <c r="Y876">
        <f>IF($W876="","",IFERROR(MATCH($W876,$A$2:$A$1500,0),""))</f>
      </c>
      <c r="Z876">
        <f>IF($X876="","",IFERROR(MATCH($X876,$A$2:$A$1500,0),""))</f>
      </c>
      <c r="AA876" t="str">
        <f>IF($Y876="","",INDEX($P$2:$P$1500,$Y876))</f>
      </c>
      <c r="AB876" t="str">
        <f>IF($Z876="","",INDEX($P$2:$P$1500,$Z876))</f>
      </c>
      <c r="AC876">
        <f>IF(AND($AA876="Yes",$AB876="Yes"),1,"")</f>
      </c>
      <c r="AD876">
        <f>IF(OR($Y876="",$Z876=""),"",IF(INDEX($C$2:$C$1500,$Y876)=INDEX($C$2:$C$1500,$Z876),0,1))</f>
      </c>
      <c r="AE876">
        <f>IF($AC876&lt;&gt;1,"",IF(AND(INDEX($AG$2:$AG$1500,$Y876)=1,INDEX($AG$2:$AG$1500,$Z876)=1),1,""))</f>
      </c>
      <c r="AG876">
        <f>IF($A876="","",COUNTIFS($W$2:$W$2500,$A876,$AB$2:$AB$2500,"Yes")+COUNTIFS($X$2:$X$2500,$A876,$AA$2:$AA$2500,"Yes"))</f>
      </c>
      <c r="AH876" t="str">
        <f>IF(OR($P876&lt;&gt;"Yes",N($AG876)=0),"",IF(AND($AG876=1,COUNTIFS($W$2:$W$2500,$A876,$AE$2:$AE$2500,1)+COUNTIFS($X$2:$X$2500,$A876,$AE$2:$AE$2500,1)&gt;0),"","Yes"))</f>
      </c>
      <c r="AI876">
        <f>IF($AH876="Yes",$AG876,"")</f>
      </c>
      <c r="AJ876">
        <f>IF($AI876="","",$AI876+ROW()/1000000)</f>
      </c>
      <c r="AK876">
        <f>IF(OR($A876="",$P876="Yes",N($AG876)=0),"",$AG876+ROW()/1000000)</f>
      </c>
      <c r="AL876" t="str">
        <f>IF($A876="","",INDEX(games!$J:$J,ROW())&amp;"")</f>
      </c>
    </row>
    <row r="877">
      <c r="A877" t="str">
        <f>IF(TRIM(INDEX(games!$A:$A,ROW()))="","",TRIM(INDEX(games!$A:$A,ROW())))</f>
      </c>
      <c r="B877">
        <f>IF(OR($A877="",INDEX(games!$B:$B,ROW())=""),"",INDEX(games!$B:$B,ROW()))</f>
      </c>
      <c r="C877" t="str">
        <f>IF(OR($A877="",INDEX(games!$C:$C,ROW())=""),"",INDEX(games!$C:$C,ROW()))</f>
      </c>
      <c r="D877">
        <f>IF($A877="","",COUNTIF($W$2:$W$2500,$A877)+COUNTIF($X$2:$X$2500,$A877))</f>
      </c>
      <c r="E877">
        <f>IF($A877="","",IFERROR(MATCH($C877,$R$2:$R$5,0),0))</f>
      </c>
      <c r="F877">
        <f>IF($A877="","",MOD(ROW(),34))</f>
      </c>
      <c r="G877">
        <f>IF($A877="",NA(),IF($C877="Action",$B877,NA()))</f>
      </c>
      <c r="H877">
        <f>IF($A877="",NA(),IF($C877="Action",1+$F877*0.023,NA()))</f>
      </c>
      <c r="I877">
        <f>IF($A877="",NA(),IF($C877="Strategy",$B877,NA()))</f>
      </c>
      <c r="J877">
        <f>IF($A877="",NA(),IF($C877="Strategy",2+$F877*0.023,NA()))</f>
      </c>
      <c r="K877">
        <f>IF($A877="",NA(),IF($C877="Deckbuilder",$B877,NA()))</f>
      </c>
      <c r="L877">
        <f>IF($A877="",NA(),IF($C877="Deckbuilder",3+$F877*0.023,NA()))</f>
      </c>
      <c r="M877">
        <f>IF($A877="",NA(),IF($C877="Traditional",$B877,NA()))</f>
      </c>
      <c r="N877">
        <f>IF($A877="",NA(),IF($C877="Traditional",4+$F877*0.023,NA()))</f>
      </c>
      <c r="O877">
        <f>IF($A877="","",$D877+ROW()/1000000)</f>
      </c>
      <c r="P877" t="str">
        <f>IF(OR($A877="",INDEX(games!$H:$H,ROW())=""),"",INDEX(games!$H:$H,ROW()))</f>
      </c>
      <c r="Q877">
        <f>IF(OR($A877="",$P877&lt;&gt;"Yes"),"",$D877+ROW()/1000000)</f>
      </c>
      <c r="T877">
        <f>IF($Y877="","",INDEX($B$2:$B$1500,$Y877))</f>
      </c>
      <c r="U877">
        <f>IF($Z877="","",INDEX($B$2:$B$1500,$Z877))</f>
      </c>
      <c r="V877">
        <f>IF(OR($T877="",$U877=""),"",$U877-$T877)</f>
      </c>
      <c r="W877" t="str">
        <f>IF(TRIM(INDEX(connections!$A:$A,ROW()))="","",TRIM(INDEX(connections!$A:$A,ROW())))</f>
      </c>
      <c r="X877" t="str">
        <f>IF($W877="","",TRIM(INDEX(connections!$B:$B,ROW())))</f>
      </c>
      <c r="Y877">
        <f>IF($W877="","",IFERROR(MATCH($W877,$A$2:$A$1500,0),""))</f>
      </c>
      <c r="Z877">
        <f>IF($X877="","",IFERROR(MATCH($X877,$A$2:$A$1500,0),""))</f>
      </c>
      <c r="AA877" t="str">
        <f>IF($Y877="","",INDEX($P$2:$P$1500,$Y877))</f>
      </c>
      <c r="AB877" t="str">
        <f>IF($Z877="","",INDEX($P$2:$P$1500,$Z877))</f>
      </c>
      <c r="AC877">
        <f>IF(AND($AA877="Yes",$AB877="Yes"),1,"")</f>
      </c>
      <c r="AD877">
        <f>IF(OR($Y877="",$Z877=""),"",IF(INDEX($C$2:$C$1500,$Y877)=INDEX($C$2:$C$1500,$Z877),0,1))</f>
      </c>
      <c r="AE877">
        <f>IF($AC877&lt;&gt;1,"",IF(AND(INDEX($AG$2:$AG$1500,$Y877)=1,INDEX($AG$2:$AG$1500,$Z877)=1),1,""))</f>
      </c>
      <c r="AG877">
        <f>IF($A877="","",COUNTIFS($W$2:$W$2500,$A877,$AB$2:$AB$2500,"Yes")+COUNTIFS($X$2:$X$2500,$A877,$AA$2:$AA$2500,"Yes"))</f>
      </c>
      <c r="AH877" t="str">
        <f>IF(OR($P877&lt;&gt;"Yes",N($AG877)=0),"",IF(AND($AG877=1,COUNTIFS($W$2:$W$2500,$A877,$AE$2:$AE$2500,1)+COUNTIFS($X$2:$X$2500,$A877,$AE$2:$AE$2500,1)&gt;0),"","Yes"))</f>
      </c>
      <c r="AI877">
        <f>IF($AH877="Yes",$AG877,"")</f>
      </c>
      <c r="AJ877">
        <f>IF($AI877="","",$AI877+ROW()/1000000)</f>
      </c>
      <c r="AK877">
        <f>IF(OR($A877="",$P877="Yes",N($AG877)=0),"",$AG877+ROW()/1000000)</f>
      </c>
      <c r="AL877" t="str">
        <f>IF($A877="","",INDEX(games!$J:$J,ROW())&amp;"")</f>
      </c>
    </row>
    <row r="878">
      <c r="A878" t="str">
        <f>IF(TRIM(INDEX(games!$A:$A,ROW()))="","",TRIM(INDEX(games!$A:$A,ROW())))</f>
      </c>
      <c r="B878">
        <f>IF(OR($A878="",INDEX(games!$B:$B,ROW())=""),"",INDEX(games!$B:$B,ROW()))</f>
      </c>
      <c r="C878" t="str">
        <f>IF(OR($A878="",INDEX(games!$C:$C,ROW())=""),"",INDEX(games!$C:$C,ROW()))</f>
      </c>
      <c r="D878">
        <f>IF($A878="","",COUNTIF($W$2:$W$2500,$A878)+COUNTIF($X$2:$X$2500,$A878))</f>
      </c>
      <c r="E878">
        <f>IF($A878="","",IFERROR(MATCH($C878,$R$2:$R$5,0),0))</f>
      </c>
      <c r="F878">
        <f>IF($A878="","",MOD(ROW(),34))</f>
      </c>
      <c r="G878">
        <f>IF($A878="",NA(),IF($C878="Action",$B878,NA()))</f>
      </c>
      <c r="H878">
        <f>IF($A878="",NA(),IF($C878="Action",1+$F878*0.023,NA()))</f>
      </c>
      <c r="I878">
        <f>IF($A878="",NA(),IF($C878="Strategy",$B878,NA()))</f>
      </c>
      <c r="J878">
        <f>IF($A878="",NA(),IF($C878="Strategy",2+$F878*0.023,NA()))</f>
      </c>
      <c r="K878">
        <f>IF($A878="",NA(),IF($C878="Deckbuilder",$B878,NA()))</f>
      </c>
      <c r="L878">
        <f>IF($A878="",NA(),IF($C878="Deckbuilder",3+$F878*0.023,NA()))</f>
      </c>
      <c r="M878">
        <f>IF($A878="",NA(),IF($C878="Traditional",$B878,NA()))</f>
      </c>
      <c r="N878">
        <f>IF($A878="",NA(),IF($C878="Traditional",4+$F878*0.023,NA()))</f>
      </c>
      <c r="O878">
        <f>IF($A878="","",$D878+ROW()/1000000)</f>
      </c>
      <c r="P878" t="str">
        <f>IF(OR($A878="",INDEX(games!$H:$H,ROW())=""),"",INDEX(games!$H:$H,ROW()))</f>
      </c>
      <c r="Q878">
        <f>IF(OR($A878="",$P878&lt;&gt;"Yes"),"",$D878+ROW()/1000000)</f>
      </c>
      <c r="T878">
        <f>IF($Y878="","",INDEX($B$2:$B$1500,$Y878))</f>
      </c>
      <c r="U878">
        <f>IF($Z878="","",INDEX($B$2:$B$1500,$Z878))</f>
      </c>
      <c r="V878">
        <f>IF(OR($T878="",$U878=""),"",$U878-$T878)</f>
      </c>
      <c r="W878" t="str">
        <f>IF(TRIM(INDEX(connections!$A:$A,ROW()))="","",TRIM(INDEX(connections!$A:$A,ROW())))</f>
      </c>
      <c r="X878" t="str">
        <f>IF($W878="","",TRIM(INDEX(connections!$B:$B,ROW())))</f>
      </c>
      <c r="Y878">
        <f>IF($W878="","",IFERROR(MATCH($W878,$A$2:$A$1500,0),""))</f>
      </c>
      <c r="Z878">
        <f>IF($X878="","",IFERROR(MATCH($X878,$A$2:$A$1500,0),""))</f>
      </c>
      <c r="AA878" t="str">
        <f>IF($Y878="","",INDEX($P$2:$P$1500,$Y878))</f>
      </c>
      <c r="AB878" t="str">
        <f>IF($Z878="","",INDEX($P$2:$P$1500,$Z878))</f>
      </c>
      <c r="AC878">
        <f>IF(AND($AA878="Yes",$AB878="Yes"),1,"")</f>
      </c>
      <c r="AD878">
        <f>IF(OR($Y878="",$Z878=""),"",IF(INDEX($C$2:$C$1500,$Y878)=INDEX($C$2:$C$1500,$Z878),0,1))</f>
      </c>
      <c r="AE878">
        <f>IF($AC878&lt;&gt;1,"",IF(AND(INDEX($AG$2:$AG$1500,$Y878)=1,INDEX($AG$2:$AG$1500,$Z878)=1),1,""))</f>
      </c>
      <c r="AG878">
        <f>IF($A878="","",COUNTIFS($W$2:$W$2500,$A878,$AB$2:$AB$2500,"Yes")+COUNTIFS($X$2:$X$2500,$A878,$AA$2:$AA$2500,"Yes"))</f>
      </c>
      <c r="AH878" t="str">
        <f>IF(OR($P878&lt;&gt;"Yes",N($AG878)=0),"",IF(AND($AG878=1,COUNTIFS($W$2:$W$2500,$A878,$AE$2:$AE$2500,1)+COUNTIFS($X$2:$X$2500,$A878,$AE$2:$AE$2500,1)&gt;0),"","Yes"))</f>
      </c>
      <c r="AI878">
        <f>IF($AH878="Yes",$AG878,"")</f>
      </c>
      <c r="AJ878">
        <f>IF($AI878="","",$AI878+ROW()/1000000)</f>
      </c>
      <c r="AK878">
        <f>IF(OR($A878="",$P878="Yes",N($AG878)=0),"",$AG878+ROW()/1000000)</f>
      </c>
      <c r="AL878" t="str">
        <f>IF($A878="","",INDEX(games!$J:$J,ROW())&amp;"")</f>
      </c>
    </row>
    <row r="879">
      <c r="A879" t="str">
        <f>IF(TRIM(INDEX(games!$A:$A,ROW()))="","",TRIM(INDEX(games!$A:$A,ROW())))</f>
      </c>
      <c r="B879">
        <f>IF(OR($A879="",INDEX(games!$B:$B,ROW())=""),"",INDEX(games!$B:$B,ROW()))</f>
      </c>
      <c r="C879" t="str">
        <f>IF(OR($A879="",INDEX(games!$C:$C,ROW())=""),"",INDEX(games!$C:$C,ROW()))</f>
      </c>
      <c r="D879">
        <f>IF($A879="","",COUNTIF($W$2:$W$2500,$A879)+COUNTIF($X$2:$X$2500,$A879))</f>
      </c>
      <c r="E879">
        <f>IF($A879="","",IFERROR(MATCH($C879,$R$2:$R$5,0),0))</f>
      </c>
      <c r="F879">
        <f>IF($A879="","",MOD(ROW(),34))</f>
      </c>
      <c r="G879">
        <f>IF($A879="",NA(),IF($C879="Action",$B879,NA()))</f>
      </c>
      <c r="H879">
        <f>IF($A879="",NA(),IF($C879="Action",1+$F879*0.023,NA()))</f>
      </c>
      <c r="I879">
        <f>IF($A879="",NA(),IF($C879="Strategy",$B879,NA()))</f>
      </c>
      <c r="J879">
        <f>IF($A879="",NA(),IF($C879="Strategy",2+$F879*0.023,NA()))</f>
      </c>
      <c r="K879">
        <f>IF($A879="",NA(),IF($C879="Deckbuilder",$B879,NA()))</f>
      </c>
      <c r="L879">
        <f>IF($A879="",NA(),IF($C879="Deckbuilder",3+$F879*0.023,NA()))</f>
      </c>
      <c r="M879">
        <f>IF($A879="",NA(),IF($C879="Traditional",$B879,NA()))</f>
      </c>
      <c r="N879">
        <f>IF($A879="",NA(),IF($C879="Traditional",4+$F879*0.023,NA()))</f>
      </c>
      <c r="O879">
        <f>IF($A879="","",$D879+ROW()/1000000)</f>
      </c>
      <c r="P879" t="str">
        <f>IF(OR($A879="",INDEX(games!$H:$H,ROW())=""),"",INDEX(games!$H:$H,ROW()))</f>
      </c>
      <c r="Q879">
        <f>IF(OR($A879="",$P879&lt;&gt;"Yes"),"",$D879+ROW()/1000000)</f>
      </c>
      <c r="T879">
        <f>IF($Y879="","",INDEX($B$2:$B$1500,$Y879))</f>
      </c>
      <c r="U879">
        <f>IF($Z879="","",INDEX($B$2:$B$1500,$Z879))</f>
      </c>
      <c r="V879">
        <f>IF(OR($T879="",$U879=""),"",$U879-$T879)</f>
      </c>
      <c r="W879" t="str">
        <f>IF(TRIM(INDEX(connections!$A:$A,ROW()))="","",TRIM(INDEX(connections!$A:$A,ROW())))</f>
      </c>
      <c r="X879" t="str">
        <f>IF($W879="","",TRIM(INDEX(connections!$B:$B,ROW())))</f>
      </c>
      <c r="Y879">
        <f>IF($W879="","",IFERROR(MATCH($W879,$A$2:$A$1500,0),""))</f>
      </c>
      <c r="Z879">
        <f>IF($X879="","",IFERROR(MATCH($X879,$A$2:$A$1500,0),""))</f>
      </c>
      <c r="AA879" t="str">
        <f>IF($Y879="","",INDEX($P$2:$P$1500,$Y879))</f>
      </c>
      <c r="AB879" t="str">
        <f>IF($Z879="","",INDEX($P$2:$P$1500,$Z879))</f>
      </c>
      <c r="AC879">
        <f>IF(AND($AA879="Yes",$AB879="Yes"),1,"")</f>
      </c>
      <c r="AD879">
        <f>IF(OR($Y879="",$Z879=""),"",IF(INDEX($C$2:$C$1500,$Y879)=INDEX($C$2:$C$1500,$Z879),0,1))</f>
      </c>
      <c r="AE879">
        <f>IF($AC879&lt;&gt;1,"",IF(AND(INDEX($AG$2:$AG$1500,$Y879)=1,INDEX($AG$2:$AG$1500,$Z879)=1),1,""))</f>
      </c>
      <c r="AG879">
        <f>IF($A879="","",COUNTIFS($W$2:$W$2500,$A879,$AB$2:$AB$2500,"Yes")+COUNTIFS($X$2:$X$2500,$A879,$AA$2:$AA$2500,"Yes"))</f>
      </c>
      <c r="AH879" t="str">
        <f>IF(OR($P879&lt;&gt;"Yes",N($AG879)=0),"",IF(AND($AG879=1,COUNTIFS($W$2:$W$2500,$A879,$AE$2:$AE$2500,1)+COUNTIFS($X$2:$X$2500,$A879,$AE$2:$AE$2500,1)&gt;0),"","Yes"))</f>
      </c>
      <c r="AI879">
        <f>IF($AH879="Yes",$AG879,"")</f>
      </c>
      <c r="AJ879">
        <f>IF($AI879="","",$AI879+ROW()/1000000)</f>
      </c>
      <c r="AK879">
        <f>IF(OR($A879="",$P879="Yes",N($AG879)=0),"",$AG879+ROW()/1000000)</f>
      </c>
      <c r="AL879" t="str">
        <f>IF($A879="","",INDEX(games!$J:$J,ROW())&amp;"")</f>
      </c>
    </row>
    <row r="880">
      <c r="A880" t="str">
        <f>IF(TRIM(INDEX(games!$A:$A,ROW()))="","",TRIM(INDEX(games!$A:$A,ROW())))</f>
      </c>
      <c r="B880">
        <f>IF(OR($A880="",INDEX(games!$B:$B,ROW())=""),"",INDEX(games!$B:$B,ROW()))</f>
      </c>
      <c r="C880" t="str">
        <f>IF(OR($A880="",INDEX(games!$C:$C,ROW())=""),"",INDEX(games!$C:$C,ROW()))</f>
      </c>
      <c r="D880">
        <f>IF($A880="","",COUNTIF($W$2:$W$2500,$A880)+COUNTIF($X$2:$X$2500,$A880))</f>
      </c>
      <c r="E880">
        <f>IF($A880="","",IFERROR(MATCH($C880,$R$2:$R$5,0),0))</f>
      </c>
      <c r="F880">
        <f>IF($A880="","",MOD(ROW(),34))</f>
      </c>
      <c r="G880">
        <f>IF($A880="",NA(),IF($C880="Action",$B880,NA()))</f>
      </c>
      <c r="H880">
        <f>IF($A880="",NA(),IF($C880="Action",1+$F880*0.023,NA()))</f>
      </c>
      <c r="I880">
        <f>IF($A880="",NA(),IF($C880="Strategy",$B880,NA()))</f>
      </c>
      <c r="J880">
        <f>IF($A880="",NA(),IF($C880="Strategy",2+$F880*0.023,NA()))</f>
      </c>
      <c r="K880">
        <f>IF($A880="",NA(),IF($C880="Deckbuilder",$B880,NA()))</f>
      </c>
      <c r="L880">
        <f>IF($A880="",NA(),IF($C880="Deckbuilder",3+$F880*0.023,NA()))</f>
      </c>
      <c r="M880">
        <f>IF($A880="",NA(),IF($C880="Traditional",$B880,NA()))</f>
      </c>
      <c r="N880">
        <f>IF($A880="",NA(),IF($C880="Traditional",4+$F880*0.023,NA()))</f>
      </c>
      <c r="O880">
        <f>IF($A880="","",$D880+ROW()/1000000)</f>
      </c>
      <c r="P880" t="str">
        <f>IF(OR($A880="",INDEX(games!$H:$H,ROW())=""),"",INDEX(games!$H:$H,ROW()))</f>
      </c>
      <c r="Q880">
        <f>IF(OR($A880="",$P880&lt;&gt;"Yes"),"",$D880+ROW()/1000000)</f>
      </c>
      <c r="T880">
        <f>IF($Y880="","",INDEX($B$2:$B$1500,$Y880))</f>
      </c>
      <c r="U880">
        <f>IF($Z880="","",INDEX($B$2:$B$1500,$Z880))</f>
      </c>
      <c r="V880">
        <f>IF(OR($T880="",$U880=""),"",$U880-$T880)</f>
      </c>
      <c r="W880" t="str">
        <f>IF(TRIM(INDEX(connections!$A:$A,ROW()))="","",TRIM(INDEX(connections!$A:$A,ROW())))</f>
      </c>
      <c r="X880" t="str">
        <f>IF($W880="","",TRIM(INDEX(connections!$B:$B,ROW())))</f>
      </c>
      <c r="Y880">
        <f>IF($W880="","",IFERROR(MATCH($W880,$A$2:$A$1500,0),""))</f>
      </c>
      <c r="Z880">
        <f>IF($X880="","",IFERROR(MATCH($X880,$A$2:$A$1500,0),""))</f>
      </c>
      <c r="AA880" t="str">
        <f>IF($Y880="","",INDEX($P$2:$P$1500,$Y880))</f>
      </c>
      <c r="AB880" t="str">
        <f>IF($Z880="","",INDEX($P$2:$P$1500,$Z880))</f>
      </c>
      <c r="AC880">
        <f>IF(AND($AA880="Yes",$AB880="Yes"),1,"")</f>
      </c>
      <c r="AD880">
        <f>IF(OR($Y880="",$Z880=""),"",IF(INDEX($C$2:$C$1500,$Y880)=INDEX($C$2:$C$1500,$Z880),0,1))</f>
      </c>
      <c r="AE880">
        <f>IF($AC880&lt;&gt;1,"",IF(AND(INDEX($AG$2:$AG$1500,$Y880)=1,INDEX($AG$2:$AG$1500,$Z880)=1),1,""))</f>
      </c>
      <c r="AG880">
        <f>IF($A880="","",COUNTIFS($W$2:$W$2500,$A880,$AB$2:$AB$2500,"Yes")+COUNTIFS($X$2:$X$2500,$A880,$AA$2:$AA$2500,"Yes"))</f>
      </c>
      <c r="AH880" t="str">
        <f>IF(OR($P880&lt;&gt;"Yes",N($AG880)=0),"",IF(AND($AG880=1,COUNTIFS($W$2:$W$2500,$A880,$AE$2:$AE$2500,1)+COUNTIFS($X$2:$X$2500,$A880,$AE$2:$AE$2500,1)&gt;0),"","Yes"))</f>
      </c>
      <c r="AI880">
        <f>IF($AH880="Yes",$AG880,"")</f>
      </c>
      <c r="AJ880">
        <f>IF($AI880="","",$AI880+ROW()/1000000)</f>
      </c>
      <c r="AK880">
        <f>IF(OR($A880="",$P880="Yes",N($AG880)=0),"",$AG880+ROW()/1000000)</f>
      </c>
      <c r="AL880" t="str">
        <f>IF($A880="","",INDEX(games!$J:$J,ROW())&amp;"")</f>
      </c>
    </row>
    <row r="881">
      <c r="A881" t="str">
        <f>IF(TRIM(INDEX(games!$A:$A,ROW()))="","",TRIM(INDEX(games!$A:$A,ROW())))</f>
      </c>
      <c r="B881">
        <f>IF(OR($A881="",INDEX(games!$B:$B,ROW())=""),"",INDEX(games!$B:$B,ROW()))</f>
      </c>
      <c r="C881" t="str">
        <f>IF(OR($A881="",INDEX(games!$C:$C,ROW())=""),"",INDEX(games!$C:$C,ROW()))</f>
      </c>
      <c r="D881">
        <f>IF($A881="","",COUNTIF($W$2:$W$2500,$A881)+COUNTIF($X$2:$X$2500,$A881))</f>
      </c>
      <c r="E881">
        <f>IF($A881="","",IFERROR(MATCH($C881,$R$2:$R$5,0),0))</f>
      </c>
      <c r="F881">
        <f>IF($A881="","",MOD(ROW(),34))</f>
      </c>
      <c r="G881">
        <f>IF($A881="",NA(),IF($C881="Action",$B881,NA()))</f>
      </c>
      <c r="H881">
        <f>IF($A881="",NA(),IF($C881="Action",1+$F881*0.023,NA()))</f>
      </c>
      <c r="I881">
        <f>IF($A881="",NA(),IF($C881="Strategy",$B881,NA()))</f>
      </c>
      <c r="J881">
        <f>IF($A881="",NA(),IF($C881="Strategy",2+$F881*0.023,NA()))</f>
      </c>
      <c r="K881">
        <f>IF($A881="",NA(),IF($C881="Deckbuilder",$B881,NA()))</f>
      </c>
      <c r="L881">
        <f>IF($A881="",NA(),IF($C881="Deckbuilder",3+$F881*0.023,NA()))</f>
      </c>
      <c r="M881">
        <f>IF($A881="",NA(),IF($C881="Traditional",$B881,NA()))</f>
      </c>
      <c r="N881">
        <f>IF($A881="",NA(),IF($C881="Traditional",4+$F881*0.023,NA()))</f>
      </c>
      <c r="O881">
        <f>IF($A881="","",$D881+ROW()/1000000)</f>
      </c>
      <c r="P881" t="str">
        <f>IF(OR($A881="",INDEX(games!$H:$H,ROW())=""),"",INDEX(games!$H:$H,ROW()))</f>
      </c>
      <c r="Q881">
        <f>IF(OR($A881="",$P881&lt;&gt;"Yes"),"",$D881+ROW()/1000000)</f>
      </c>
      <c r="T881">
        <f>IF($Y881="","",INDEX($B$2:$B$1500,$Y881))</f>
      </c>
      <c r="U881">
        <f>IF($Z881="","",INDEX($B$2:$B$1500,$Z881))</f>
      </c>
      <c r="V881">
        <f>IF(OR($T881="",$U881=""),"",$U881-$T881)</f>
      </c>
      <c r="W881" t="str">
        <f>IF(TRIM(INDEX(connections!$A:$A,ROW()))="","",TRIM(INDEX(connections!$A:$A,ROW())))</f>
      </c>
      <c r="X881" t="str">
        <f>IF($W881="","",TRIM(INDEX(connections!$B:$B,ROW())))</f>
      </c>
      <c r="Y881">
        <f>IF($W881="","",IFERROR(MATCH($W881,$A$2:$A$1500,0),""))</f>
      </c>
      <c r="Z881">
        <f>IF($X881="","",IFERROR(MATCH($X881,$A$2:$A$1500,0),""))</f>
      </c>
      <c r="AA881" t="str">
        <f>IF($Y881="","",INDEX($P$2:$P$1500,$Y881))</f>
      </c>
      <c r="AB881" t="str">
        <f>IF($Z881="","",INDEX($P$2:$P$1500,$Z881))</f>
      </c>
      <c r="AC881">
        <f>IF(AND($AA881="Yes",$AB881="Yes"),1,"")</f>
      </c>
      <c r="AD881">
        <f>IF(OR($Y881="",$Z881=""),"",IF(INDEX($C$2:$C$1500,$Y881)=INDEX($C$2:$C$1500,$Z881),0,1))</f>
      </c>
      <c r="AE881">
        <f>IF($AC881&lt;&gt;1,"",IF(AND(INDEX($AG$2:$AG$1500,$Y881)=1,INDEX($AG$2:$AG$1500,$Z881)=1),1,""))</f>
      </c>
      <c r="AG881">
        <f>IF($A881="","",COUNTIFS($W$2:$W$2500,$A881,$AB$2:$AB$2500,"Yes")+COUNTIFS($X$2:$X$2500,$A881,$AA$2:$AA$2500,"Yes"))</f>
      </c>
      <c r="AH881" t="str">
        <f>IF(OR($P881&lt;&gt;"Yes",N($AG881)=0),"",IF(AND($AG881=1,COUNTIFS($W$2:$W$2500,$A881,$AE$2:$AE$2500,1)+COUNTIFS($X$2:$X$2500,$A881,$AE$2:$AE$2500,1)&gt;0),"","Yes"))</f>
      </c>
      <c r="AI881">
        <f>IF($AH881="Yes",$AG881,"")</f>
      </c>
      <c r="AJ881">
        <f>IF($AI881="","",$AI881+ROW()/1000000)</f>
      </c>
      <c r="AK881">
        <f>IF(OR($A881="",$P881="Yes",N($AG881)=0),"",$AG881+ROW()/1000000)</f>
      </c>
      <c r="AL881" t="str">
        <f>IF($A881="","",INDEX(games!$J:$J,ROW())&amp;"")</f>
      </c>
    </row>
    <row r="882">
      <c r="A882" t="str">
        <f>IF(TRIM(INDEX(games!$A:$A,ROW()))="","",TRIM(INDEX(games!$A:$A,ROW())))</f>
      </c>
      <c r="B882">
        <f>IF(OR($A882="",INDEX(games!$B:$B,ROW())=""),"",INDEX(games!$B:$B,ROW()))</f>
      </c>
      <c r="C882" t="str">
        <f>IF(OR($A882="",INDEX(games!$C:$C,ROW())=""),"",INDEX(games!$C:$C,ROW()))</f>
      </c>
      <c r="D882">
        <f>IF($A882="","",COUNTIF($W$2:$W$2500,$A882)+COUNTIF($X$2:$X$2500,$A882))</f>
      </c>
      <c r="E882">
        <f>IF($A882="","",IFERROR(MATCH($C882,$R$2:$R$5,0),0))</f>
      </c>
      <c r="F882">
        <f>IF($A882="","",MOD(ROW(),34))</f>
      </c>
      <c r="G882">
        <f>IF($A882="",NA(),IF($C882="Action",$B882,NA()))</f>
      </c>
      <c r="H882">
        <f>IF($A882="",NA(),IF($C882="Action",1+$F882*0.023,NA()))</f>
      </c>
      <c r="I882">
        <f>IF($A882="",NA(),IF($C882="Strategy",$B882,NA()))</f>
      </c>
      <c r="J882">
        <f>IF($A882="",NA(),IF($C882="Strategy",2+$F882*0.023,NA()))</f>
      </c>
      <c r="K882">
        <f>IF($A882="",NA(),IF($C882="Deckbuilder",$B882,NA()))</f>
      </c>
      <c r="L882">
        <f>IF($A882="",NA(),IF($C882="Deckbuilder",3+$F882*0.023,NA()))</f>
      </c>
      <c r="M882">
        <f>IF($A882="",NA(),IF($C882="Traditional",$B882,NA()))</f>
      </c>
      <c r="N882">
        <f>IF($A882="",NA(),IF($C882="Traditional",4+$F882*0.023,NA()))</f>
      </c>
      <c r="O882">
        <f>IF($A882="","",$D882+ROW()/1000000)</f>
      </c>
      <c r="P882" t="str">
        <f>IF(OR($A882="",INDEX(games!$H:$H,ROW())=""),"",INDEX(games!$H:$H,ROW()))</f>
      </c>
      <c r="Q882">
        <f>IF(OR($A882="",$P882&lt;&gt;"Yes"),"",$D882+ROW()/1000000)</f>
      </c>
      <c r="T882">
        <f>IF($Y882="","",INDEX($B$2:$B$1500,$Y882))</f>
      </c>
      <c r="U882">
        <f>IF($Z882="","",INDEX($B$2:$B$1500,$Z882))</f>
      </c>
      <c r="V882">
        <f>IF(OR($T882="",$U882=""),"",$U882-$T882)</f>
      </c>
      <c r="W882" t="str">
        <f>IF(TRIM(INDEX(connections!$A:$A,ROW()))="","",TRIM(INDEX(connections!$A:$A,ROW())))</f>
      </c>
      <c r="X882" t="str">
        <f>IF($W882="","",TRIM(INDEX(connections!$B:$B,ROW())))</f>
      </c>
      <c r="Y882">
        <f>IF($W882="","",IFERROR(MATCH($W882,$A$2:$A$1500,0),""))</f>
      </c>
      <c r="Z882">
        <f>IF($X882="","",IFERROR(MATCH($X882,$A$2:$A$1500,0),""))</f>
      </c>
      <c r="AA882" t="str">
        <f>IF($Y882="","",INDEX($P$2:$P$1500,$Y882))</f>
      </c>
      <c r="AB882" t="str">
        <f>IF($Z882="","",INDEX($P$2:$P$1500,$Z882))</f>
      </c>
      <c r="AC882">
        <f>IF(AND($AA882="Yes",$AB882="Yes"),1,"")</f>
      </c>
      <c r="AD882">
        <f>IF(OR($Y882="",$Z882=""),"",IF(INDEX($C$2:$C$1500,$Y882)=INDEX($C$2:$C$1500,$Z882),0,1))</f>
      </c>
      <c r="AE882">
        <f>IF($AC882&lt;&gt;1,"",IF(AND(INDEX($AG$2:$AG$1500,$Y882)=1,INDEX($AG$2:$AG$1500,$Z882)=1),1,""))</f>
      </c>
      <c r="AG882">
        <f>IF($A882="","",COUNTIFS($W$2:$W$2500,$A882,$AB$2:$AB$2500,"Yes")+COUNTIFS($X$2:$X$2500,$A882,$AA$2:$AA$2500,"Yes"))</f>
      </c>
      <c r="AH882" t="str">
        <f>IF(OR($P882&lt;&gt;"Yes",N($AG882)=0),"",IF(AND($AG882=1,COUNTIFS($W$2:$W$2500,$A882,$AE$2:$AE$2500,1)+COUNTIFS($X$2:$X$2500,$A882,$AE$2:$AE$2500,1)&gt;0),"","Yes"))</f>
      </c>
      <c r="AI882">
        <f>IF($AH882="Yes",$AG882,"")</f>
      </c>
      <c r="AJ882">
        <f>IF($AI882="","",$AI882+ROW()/1000000)</f>
      </c>
      <c r="AK882">
        <f>IF(OR($A882="",$P882="Yes",N($AG882)=0),"",$AG882+ROW()/1000000)</f>
      </c>
      <c r="AL882" t="str">
        <f>IF($A882="","",INDEX(games!$J:$J,ROW())&amp;"")</f>
      </c>
    </row>
    <row r="883">
      <c r="A883" t="str">
        <f>IF(TRIM(INDEX(games!$A:$A,ROW()))="","",TRIM(INDEX(games!$A:$A,ROW())))</f>
      </c>
      <c r="B883">
        <f>IF(OR($A883="",INDEX(games!$B:$B,ROW())=""),"",INDEX(games!$B:$B,ROW()))</f>
      </c>
      <c r="C883" t="str">
        <f>IF(OR($A883="",INDEX(games!$C:$C,ROW())=""),"",INDEX(games!$C:$C,ROW()))</f>
      </c>
      <c r="D883">
        <f>IF($A883="","",COUNTIF($W$2:$W$2500,$A883)+COUNTIF($X$2:$X$2500,$A883))</f>
      </c>
      <c r="E883">
        <f>IF($A883="","",IFERROR(MATCH($C883,$R$2:$R$5,0),0))</f>
      </c>
      <c r="F883">
        <f>IF($A883="","",MOD(ROW(),34))</f>
      </c>
      <c r="G883">
        <f>IF($A883="",NA(),IF($C883="Action",$B883,NA()))</f>
      </c>
      <c r="H883">
        <f>IF($A883="",NA(),IF($C883="Action",1+$F883*0.023,NA()))</f>
      </c>
      <c r="I883">
        <f>IF($A883="",NA(),IF($C883="Strategy",$B883,NA()))</f>
      </c>
      <c r="J883">
        <f>IF($A883="",NA(),IF($C883="Strategy",2+$F883*0.023,NA()))</f>
      </c>
      <c r="K883">
        <f>IF($A883="",NA(),IF($C883="Deckbuilder",$B883,NA()))</f>
      </c>
      <c r="L883">
        <f>IF($A883="",NA(),IF($C883="Deckbuilder",3+$F883*0.023,NA()))</f>
      </c>
      <c r="M883">
        <f>IF($A883="",NA(),IF($C883="Traditional",$B883,NA()))</f>
      </c>
      <c r="N883">
        <f>IF($A883="",NA(),IF($C883="Traditional",4+$F883*0.023,NA()))</f>
      </c>
      <c r="O883">
        <f>IF($A883="","",$D883+ROW()/1000000)</f>
      </c>
      <c r="P883" t="str">
        <f>IF(OR($A883="",INDEX(games!$H:$H,ROW())=""),"",INDEX(games!$H:$H,ROW()))</f>
      </c>
      <c r="Q883">
        <f>IF(OR($A883="",$P883&lt;&gt;"Yes"),"",$D883+ROW()/1000000)</f>
      </c>
      <c r="T883">
        <f>IF($Y883="","",INDEX($B$2:$B$1500,$Y883))</f>
      </c>
      <c r="U883">
        <f>IF($Z883="","",INDEX($B$2:$B$1500,$Z883))</f>
      </c>
      <c r="V883">
        <f>IF(OR($T883="",$U883=""),"",$U883-$T883)</f>
      </c>
      <c r="W883" t="str">
        <f>IF(TRIM(INDEX(connections!$A:$A,ROW()))="","",TRIM(INDEX(connections!$A:$A,ROW())))</f>
      </c>
      <c r="X883" t="str">
        <f>IF($W883="","",TRIM(INDEX(connections!$B:$B,ROW())))</f>
      </c>
      <c r="Y883">
        <f>IF($W883="","",IFERROR(MATCH($W883,$A$2:$A$1500,0),""))</f>
      </c>
      <c r="Z883">
        <f>IF($X883="","",IFERROR(MATCH($X883,$A$2:$A$1500,0),""))</f>
      </c>
      <c r="AA883" t="str">
        <f>IF($Y883="","",INDEX($P$2:$P$1500,$Y883))</f>
      </c>
      <c r="AB883" t="str">
        <f>IF($Z883="","",INDEX($P$2:$P$1500,$Z883))</f>
      </c>
      <c r="AC883">
        <f>IF(AND($AA883="Yes",$AB883="Yes"),1,"")</f>
      </c>
      <c r="AD883">
        <f>IF(OR($Y883="",$Z883=""),"",IF(INDEX($C$2:$C$1500,$Y883)=INDEX($C$2:$C$1500,$Z883),0,1))</f>
      </c>
      <c r="AE883">
        <f>IF($AC883&lt;&gt;1,"",IF(AND(INDEX($AG$2:$AG$1500,$Y883)=1,INDEX($AG$2:$AG$1500,$Z883)=1),1,""))</f>
      </c>
      <c r="AG883">
        <f>IF($A883="","",COUNTIFS($W$2:$W$2500,$A883,$AB$2:$AB$2500,"Yes")+COUNTIFS($X$2:$X$2500,$A883,$AA$2:$AA$2500,"Yes"))</f>
      </c>
      <c r="AH883" t="str">
        <f>IF(OR($P883&lt;&gt;"Yes",N($AG883)=0),"",IF(AND($AG883=1,COUNTIFS($W$2:$W$2500,$A883,$AE$2:$AE$2500,1)+COUNTIFS($X$2:$X$2500,$A883,$AE$2:$AE$2500,1)&gt;0),"","Yes"))</f>
      </c>
      <c r="AI883">
        <f>IF($AH883="Yes",$AG883,"")</f>
      </c>
      <c r="AJ883">
        <f>IF($AI883="","",$AI883+ROW()/1000000)</f>
      </c>
      <c r="AK883">
        <f>IF(OR($A883="",$P883="Yes",N($AG883)=0),"",$AG883+ROW()/1000000)</f>
      </c>
      <c r="AL883" t="str">
        <f>IF($A883="","",INDEX(games!$J:$J,ROW())&amp;"")</f>
      </c>
    </row>
    <row r="884">
      <c r="A884" t="str">
        <f>IF(TRIM(INDEX(games!$A:$A,ROW()))="","",TRIM(INDEX(games!$A:$A,ROW())))</f>
      </c>
      <c r="B884">
        <f>IF(OR($A884="",INDEX(games!$B:$B,ROW())=""),"",INDEX(games!$B:$B,ROW()))</f>
      </c>
      <c r="C884" t="str">
        <f>IF(OR($A884="",INDEX(games!$C:$C,ROW())=""),"",INDEX(games!$C:$C,ROW()))</f>
      </c>
      <c r="D884">
        <f>IF($A884="","",COUNTIF($W$2:$W$2500,$A884)+COUNTIF($X$2:$X$2500,$A884))</f>
      </c>
      <c r="E884">
        <f>IF($A884="","",IFERROR(MATCH($C884,$R$2:$R$5,0),0))</f>
      </c>
      <c r="F884">
        <f>IF($A884="","",MOD(ROW(),34))</f>
      </c>
      <c r="G884">
        <f>IF($A884="",NA(),IF($C884="Action",$B884,NA()))</f>
      </c>
      <c r="H884">
        <f>IF($A884="",NA(),IF($C884="Action",1+$F884*0.023,NA()))</f>
      </c>
      <c r="I884">
        <f>IF($A884="",NA(),IF($C884="Strategy",$B884,NA()))</f>
      </c>
      <c r="J884">
        <f>IF($A884="",NA(),IF($C884="Strategy",2+$F884*0.023,NA()))</f>
      </c>
      <c r="K884">
        <f>IF($A884="",NA(),IF($C884="Deckbuilder",$B884,NA()))</f>
      </c>
      <c r="L884">
        <f>IF($A884="",NA(),IF($C884="Deckbuilder",3+$F884*0.023,NA()))</f>
      </c>
      <c r="M884">
        <f>IF($A884="",NA(),IF($C884="Traditional",$B884,NA()))</f>
      </c>
      <c r="N884">
        <f>IF($A884="",NA(),IF($C884="Traditional",4+$F884*0.023,NA()))</f>
      </c>
      <c r="O884">
        <f>IF($A884="","",$D884+ROW()/1000000)</f>
      </c>
      <c r="P884" t="str">
        <f>IF(OR($A884="",INDEX(games!$H:$H,ROW())=""),"",INDEX(games!$H:$H,ROW()))</f>
      </c>
      <c r="Q884">
        <f>IF(OR($A884="",$P884&lt;&gt;"Yes"),"",$D884+ROW()/1000000)</f>
      </c>
      <c r="T884">
        <f>IF($Y884="","",INDEX($B$2:$B$1500,$Y884))</f>
      </c>
      <c r="U884">
        <f>IF($Z884="","",INDEX($B$2:$B$1500,$Z884))</f>
      </c>
      <c r="V884">
        <f>IF(OR($T884="",$U884=""),"",$U884-$T884)</f>
      </c>
      <c r="W884" t="str">
        <f>IF(TRIM(INDEX(connections!$A:$A,ROW()))="","",TRIM(INDEX(connections!$A:$A,ROW())))</f>
      </c>
      <c r="X884" t="str">
        <f>IF($W884="","",TRIM(INDEX(connections!$B:$B,ROW())))</f>
      </c>
      <c r="Y884">
        <f>IF($W884="","",IFERROR(MATCH($W884,$A$2:$A$1500,0),""))</f>
      </c>
      <c r="Z884">
        <f>IF($X884="","",IFERROR(MATCH($X884,$A$2:$A$1500,0),""))</f>
      </c>
      <c r="AA884" t="str">
        <f>IF($Y884="","",INDEX($P$2:$P$1500,$Y884))</f>
      </c>
      <c r="AB884" t="str">
        <f>IF($Z884="","",INDEX($P$2:$P$1500,$Z884))</f>
      </c>
      <c r="AC884">
        <f>IF(AND($AA884="Yes",$AB884="Yes"),1,"")</f>
      </c>
      <c r="AD884">
        <f>IF(OR($Y884="",$Z884=""),"",IF(INDEX($C$2:$C$1500,$Y884)=INDEX($C$2:$C$1500,$Z884),0,1))</f>
      </c>
      <c r="AE884">
        <f>IF($AC884&lt;&gt;1,"",IF(AND(INDEX($AG$2:$AG$1500,$Y884)=1,INDEX($AG$2:$AG$1500,$Z884)=1),1,""))</f>
      </c>
      <c r="AG884">
        <f>IF($A884="","",COUNTIFS($W$2:$W$2500,$A884,$AB$2:$AB$2500,"Yes")+COUNTIFS($X$2:$X$2500,$A884,$AA$2:$AA$2500,"Yes"))</f>
      </c>
      <c r="AH884" t="str">
        <f>IF(OR($P884&lt;&gt;"Yes",N($AG884)=0),"",IF(AND($AG884=1,COUNTIFS($W$2:$W$2500,$A884,$AE$2:$AE$2500,1)+COUNTIFS($X$2:$X$2500,$A884,$AE$2:$AE$2500,1)&gt;0),"","Yes"))</f>
      </c>
      <c r="AI884">
        <f>IF($AH884="Yes",$AG884,"")</f>
      </c>
      <c r="AJ884">
        <f>IF($AI884="","",$AI884+ROW()/1000000)</f>
      </c>
      <c r="AK884">
        <f>IF(OR($A884="",$P884="Yes",N($AG884)=0),"",$AG884+ROW()/1000000)</f>
      </c>
      <c r="AL884" t="str">
        <f>IF($A884="","",INDEX(games!$J:$J,ROW())&amp;"")</f>
      </c>
    </row>
    <row r="885">
      <c r="A885" t="str">
        <f>IF(TRIM(INDEX(games!$A:$A,ROW()))="","",TRIM(INDEX(games!$A:$A,ROW())))</f>
      </c>
      <c r="B885">
        <f>IF(OR($A885="",INDEX(games!$B:$B,ROW())=""),"",INDEX(games!$B:$B,ROW()))</f>
      </c>
      <c r="C885" t="str">
        <f>IF(OR($A885="",INDEX(games!$C:$C,ROW())=""),"",INDEX(games!$C:$C,ROW()))</f>
      </c>
      <c r="D885">
        <f>IF($A885="","",COUNTIF($W$2:$W$2500,$A885)+COUNTIF($X$2:$X$2500,$A885))</f>
      </c>
      <c r="E885">
        <f>IF($A885="","",IFERROR(MATCH($C885,$R$2:$R$5,0),0))</f>
      </c>
      <c r="F885">
        <f>IF($A885="","",MOD(ROW(),34))</f>
      </c>
      <c r="G885">
        <f>IF($A885="",NA(),IF($C885="Action",$B885,NA()))</f>
      </c>
      <c r="H885">
        <f>IF($A885="",NA(),IF($C885="Action",1+$F885*0.023,NA()))</f>
      </c>
      <c r="I885">
        <f>IF($A885="",NA(),IF($C885="Strategy",$B885,NA()))</f>
      </c>
      <c r="J885">
        <f>IF($A885="",NA(),IF($C885="Strategy",2+$F885*0.023,NA()))</f>
      </c>
      <c r="K885">
        <f>IF($A885="",NA(),IF($C885="Deckbuilder",$B885,NA()))</f>
      </c>
      <c r="L885">
        <f>IF($A885="",NA(),IF($C885="Deckbuilder",3+$F885*0.023,NA()))</f>
      </c>
      <c r="M885">
        <f>IF($A885="",NA(),IF($C885="Traditional",$B885,NA()))</f>
      </c>
      <c r="N885">
        <f>IF($A885="",NA(),IF($C885="Traditional",4+$F885*0.023,NA()))</f>
      </c>
      <c r="O885">
        <f>IF($A885="","",$D885+ROW()/1000000)</f>
      </c>
      <c r="P885" t="str">
        <f>IF(OR($A885="",INDEX(games!$H:$H,ROW())=""),"",INDEX(games!$H:$H,ROW()))</f>
      </c>
      <c r="Q885">
        <f>IF(OR($A885="",$P885&lt;&gt;"Yes"),"",$D885+ROW()/1000000)</f>
      </c>
      <c r="T885">
        <f>IF($Y885="","",INDEX($B$2:$B$1500,$Y885))</f>
      </c>
      <c r="U885">
        <f>IF($Z885="","",INDEX($B$2:$B$1500,$Z885))</f>
      </c>
      <c r="V885">
        <f>IF(OR($T885="",$U885=""),"",$U885-$T885)</f>
      </c>
      <c r="W885" t="str">
        <f>IF(TRIM(INDEX(connections!$A:$A,ROW()))="","",TRIM(INDEX(connections!$A:$A,ROW())))</f>
      </c>
      <c r="X885" t="str">
        <f>IF($W885="","",TRIM(INDEX(connections!$B:$B,ROW())))</f>
      </c>
      <c r="Y885">
        <f>IF($W885="","",IFERROR(MATCH($W885,$A$2:$A$1500,0),""))</f>
      </c>
      <c r="Z885">
        <f>IF($X885="","",IFERROR(MATCH($X885,$A$2:$A$1500,0),""))</f>
      </c>
      <c r="AA885" t="str">
        <f>IF($Y885="","",INDEX($P$2:$P$1500,$Y885))</f>
      </c>
      <c r="AB885" t="str">
        <f>IF($Z885="","",INDEX($P$2:$P$1500,$Z885))</f>
      </c>
      <c r="AC885">
        <f>IF(AND($AA885="Yes",$AB885="Yes"),1,"")</f>
      </c>
      <c r="AD885">
        <f>IF(OR($Y885="",$Z885=""),"",IF(INDEX($C$2:$C$1500,$Y885)=INDEX($C$2:$C$1500,$Z885),0,1))</f>
      </c>
      <c r="AE885">
        <f>IF($AC885&lt;&gt;1,"",IF(AND(INDEX($AG$2:$AG$1500,$Y885)=1,INDEX($AG$2:$AG$1500,$Z885)=1),1,""))</f>
      </c>
      <c r="AG885">
        <f>IF($A885="","",COUNTIFS($W$2:$W$2500,$A885,$AB$2:$AB$2500,"Yes")+COUNTIFS($X$2:$X$2500,$A885,$AA$2:$AA$2500,"Yes"))</f>
      </c>
      <c r="AH885" t="str">
        <f>IF(OR($P885&lt;&gt;"Yes",N($AG885)=0),"",IF(AND($AG885=1,COUNTIFS($W$2:$W$2500,$A885,$AE$2:$AE$2500,1)+COUNTIFS($X$2:$X$2500,$A885,$AE$2:$AE$2500,1)&gt;0),"","Yes"))</f>
      </c>
      <c r="AI885">
        <f>IF($AH885="Yes",$AG885,"")</f>
      </c>
      <c r="AJ885">
        <f>IF($AI885="","",$AI885+ROW()/1000000)</f>
      </c>
      <c r="AK885">
        <f>IF(OR($A885="",$P885="Yes",N($AG885)=0),"",$AG885+ROW()/1000000)</f>
      </c>
      <c r="AL885" t="str">
        <f>IF($A885="","",INDEX(games!$J:$J,ROW())&amp;"")</f>
      </c>
    </row>
    <row r="886">
      <c r="A886" t="str">
        <f>IF(TRIM(INDEX(games!$A:$A,ROW()))="","",TRIM(INDEX(games!$A:$A,ROW())))</f>
      </c>
      <c r="B886">
        <f>IF(OR($A886="",INDEX(games!$B:$B,ROW())=""),"",INDEX(games!$B:$B,ROW()))</f>
      </c>
      <c r="C886" t="str">
        <f>IF(OR($A886="",INDEX(games!$C:$C,ROW())=""),"",INDEX(games!$C:$C,ROW()))</f>
      </c>
      <c r="D886">
        <f>IF($A886="","",COUNTIF($W$2:$W$2500,$A886)+COUNTIF($X$2:$X$2500,$A886))</f>
      </c>
      <c r="E886">
        <f>IF($A886="","",IFERROR(MATCH($C886,$R$2:$R$5,0),0))</f>
      </c>
      <c r="F886">
        <f>IF($A886="","",MOD(ROW(),34))</f>
      </c>
      <c r="G886">
        <f>IF($A886="",NA(),IF($C886="Action",$B886,NA()))</f>
      </c>
      <c r="H886">
        <f>IF($A886="",NA(),IF($C886="Action",1+$F886*0.023,NA()))</f>
      </c>
      <c r="I886">
        <f>IF($A886="",NA(),IF($C886="Strategy",$B886,NA()))</f>
      </c>
      <c r="J886">
        <f>IF($A886="",NA(),IF($C886="Strategy",2+$F886*0.023,NA()))</f>
      </c>
      <c r="K886">
        <f>IF($A886="",NA(),IF($C886="Deckbuilder",$B886,NA()))</f>
      </c>
      <c r="L886">
        <f>IF($A886="",NA(),IF($C886="Deckbuilder",3+$F886*0.023,NA()))</f>
      </c>
      <c r="M886">
        <f>IF($A886="",NA(),IF($C886="Traditional",$B886,NA()))</f>
      </c>
      <c r="N886">
        <f>IF($A886="",NA(),IF($C886="Traditional",4+$F886*0.023,NA()))</f>
      </c>
      <c r="O886">
        <f>IF($A886="","",$D886+ROW()/1000000)</f>
      </c>
      <c r="P886" t="str">
        <f>IF(OR($A886="",INDEX(games!$H:$H,ROW())=""),"",INDEX(games!$H:$H,ROW()))</f>
      </c>
      <c r="Q886">
        <f>IF(OR($A886="",$P886&lt;&gt;"Yes"),"",$D886+ROW()/1000000)</f>
      </c>
      <c r="T886">
        <f>IF($Y886="","",INDEX($B$2:$B$1500,$Y886))</f>
      </c>
      <c r="U886">
        <f>IF($Z886="","",INDEX($B$2:$B$1500,$Z886))</f>
      </c>
      <c r="V886">
        <f>IF(OR($T886="",$U886=""),"",$U886-$T886)</f>
      </c>
      <c r="W886" t="str">
        <f>IF(TRIM(INDEX(connections!$A:$A,ROW()))="","",TRIM(INDEX(connections!$A:$A,ROW())))</f>
      </c>
      <c r="X886" t="str">
        <f>IF($W886="","",TRIM(INDEX(connections!$B:$B,ROW())))</f>
      </c>
      <c r="Y886">
        <f>IF($W886="","",IFERROR(MATCH($W886,$A$2:$A$1500,0),""))</f>
      </c>
      <c r="Z886">
        <f>IF($X886="","",IFERROR(MATCH($X886,$A$2:$A$1500,0),""))</f>
      </c>
      <c r="AA886" t="str">
        <f>IF($Y886="","",INDEX($P$2:$P$1500,$Y886))</f>
      </c>
      <c r="AB886" t="str">
        <f>IF($Z886="","",INDEX($P$2:$P$1500,$Z886))</f>
      </c>
      <c r="AC886">
        <f>IF(AND($AA886="Yes",$AB886="Yes"),1,"")</f>
      </c>
      <c r="AD886">
        <f>IF(OR($Y886="",$Z886=""),"",IF(INDEX($C$2:$C$1500,$Y886)=INDEX($C$2:$C$1500,$Z886),0,1))</f>
      </c>
      <c r="AE886">
        <f>IF($AC886&lt;&gt;1,"",IF(AND(INDEX($AG$2:$AG$1500,$Y886)=1,INDEX($AG$2:$AG$1500,$Z886)=1),1,""))</f>
      </c>
      <c r="AG886">
        <f>IF($A886="","",COUNTIFS($W$2:$W$2500,$A886,$AB$2:$AB$2500,"Yes")+COUNTIFS($X$2:$X$2500,$A886,$AA$2:$AA$2500,"Yes"))</f>
      </c>
      <c r="AH886" t="str">
        <f>IF(OR($P886&lt;&gt;"Yes",N($AG886)=0),"",IF(AND($AG886=1,COUNTIFS($W$2:$W$2500,$A886,$AE$2:$AE$2500,1)+COUNTIFS($X$2:$X$2500,$A886,$AE$2:$AE$2500,1)&gt;0),"","Yes"))</f>
      </c>
      <c r="AI886">
        <f>IF($AH886="Yes",$AG886,"")</f>
      </c>
      <c r="AJ886">
        <f>IF($AI886="","",$AI886+ROW()/1000000)</f>
      </c>
      <c r="AK886">
        <f>IF(OR($A886="",$P886="Yes",N($AG886)=0),"",$AG886+ROW()/1000000)</f>
      </c>
      <c r="AL886" t="str">
        <f>IF($A886="","",INDEX(games!$J:$J,ROW())&amp;"")</f>
      </c>
    </row>
    <row r="887">
      <c r="A887" t="str">
        <f>IF(TRIM(INDEX(games!$A:$A,ROW()))="","",TRIM(INDEX(games!$A:$A,ROW())))</f>
      </c>
      <c r="B887">
        <f>IF(OR($A887="",INDEX(games!$B:$B,ROW())=""),"",INDEX(games!$B:$B,ROW()))</f>
      </c>
      <c r="C887" t="str">
        <f>IF(OR($A887="",INDEX(games!$C:$C,ROW())=""),"",INDEX(games!$C:$C,ROW()))</f>
      </c>
      <c r="D887">
        <f>IF($A887="","",COUNTIF($W$2:$W$2500,$A887)+COUNTIF($X$2:$X$2500,$A887))</f>
      </c>
      <c r="E887">
        <f>IF($A887="","",IFERROR(MATCH($C887,$R$2:$R$5,0),0))</f>
      </c>
      <c r="F887">
        <f>IF($A887="","",MOD(ROW(),34))</f>
      </c>
      <c r="G887">
        <f>IF($A887="",NA(),IF($C887="Action",$B887,NA()))</f>
      </c>
      <c r="H887">
        <f>IF($A887="",NA(),IF($C887="Action",1+$F887*0.023,NA()))</f>
      </c>
      <c r="I887">
        <f>IF($A887="",NA(),IF($C887="Strategy",$B887,NA()))</f>
      </c>
      <c r="J887">
        <f>IF($A887="",NA(),IF($C887="Strategy",2+$F887*0.023,NA()))</f>
      </c>
      <c r="K887">
        <f>IF($A887="",NA(),IF($C887="Deckbuilder",$B887,NA()))</f>
      </c>
      <c r="L887">
        <f>IF($A887="",NA(),IF($C887="Deckbuilder",3+$F887*0.023,NA()))</f>
      </c>
      <c r="M887">
        <f>IF($A887="",NA(),IF($C887="Traditional",$B887,NA()))</f>
      </c>
      <c r="N887">
        <f>IF($A887="",NA(),IF($C887="Traditional",4+$F887*0.023,NA()))</f>
      </c>
      <c r="O887">
        <f>IF($A887="","",$D887+ROW()/1000000)</f>
      </c>
      <c r="P887" t="str">
        <f>IF(OR($A887="",INDEX(games!$H:$H,ROW())=""),"",INDEX(games!$H:$H,ROW()))</f>
      </c>
      <c r="Q887">
        <f>IF(OR($A887="",$P887&lt;&gt;"Yes"),"",$D887+ROW()/1000000)</f>
      </c>
      <c r="T887">
        <f>IF($Y887="","",INDEX($B$2:$B$1500,$Y887))</f>
      </c>
      <c r="U887">
        <f>IF($Z887="","",INDEX($B$2:$B$1500,$Z887))</f>
      </c>
      <c r="V887">
        <f>IF(OR($T887="",$U887=""),"",$U887-$T887)</f>
      </c>
      <c r="W887" t="str">
        <f>IF(TRIM(INDEX(connections!$A:$A,ROW()))="","",TRIM(INDEX(connections!$A:$A,ROW())))</f>
      </c>
      <c r="X887" t="str">
        <f>IF($W887="","",TRIM(INDEX(connections!$B:$B,ROW())))</f>
      </c>
      <c r="Y887">
        <f>IF($W887="","",IFERROR(MATCH($W887,$A$2:$A$1500,0),""))</f>
      </c>
      <c r="Z887">
        <f>IF($X887="","",IFERROR(MATCH($X887,$A$2:$A$1500,0),""))</f>
      </c>
      <c r="AA887" t="str">
        <f>IF($Y887="","",INDEX($P$2:$P$1500,$Y887))</f>
      </c>
      <c r="AB887" t="str">
        <f>IF($Z887="","",INDEX($P$2:$P$1500,$Z887))</f>
      </c>
      <c r="AC887">
        <f>IF(AND($AA887="Yes",$AB887="Yes"),1,"")</f>
      </c>
      <c r="AD887">
        <f>IF(OR($Y887="",$Z887=""),"",IF(INDEX($C$2:$C$1500,$Y887)=INDEX($C$2:$C$1500,$Z887),0,1))</f>
      </c>
      <c r="AE887">
        <f>IF($AC887&lt;&gt;1,"",IF(AND(INDEX($AG$2:$AG$1500,$Y887)=1,INDEX($AG$2:$AG$1500,$Z887)=1),1,""))</f>
      </c>
      <c r="AG887">
        <f>IF($A887="","",COUNTIFS($W$2:$W$2500,$A887,$AB$2:$AB$2500,"Yes")+COUNTIFS($X$2:$X$2500,$A887,$AA$2:$AA$2500,"Yes"))</f>
      </c>
      <c r="AH887" t="str">
        <f>IF(OR($P887&lt;&gt;"Yes",N($AG887)=0),"",IF(AND($AG887=1,COUNTIFS($W$2:$W$2500,$A887,$AE$2:$AE$2500,1)+COUNTIFS($X$2:$X$2500,$A887,$AE$2:$AE$2500,1)&gt;0),"","Yes"))</f>
      </c>
      <c r="AI887">
        <f>IF($AH887="Yes",$AG887,"")</f>
      </c>
      <c r="AJ887">
        <f>IF($AI887="","",$AI887+ROW()/1000000)</f>
      </c>
      <c r="AK887">
        <f>IF(OR($A887="",$P887="Yes",N($AG887)=0),"",$AG887+ROW()/1000000)</f>
      </c>
      <c r="AL887" t="str">
        <f>IF($A887="","",INDEX(games!$J:$J,ROW())&amp;"")</f>
      </c>
    </row>
    <row r="888">
      <c r="A888" t="str">
        <f>IF(TRIM(INDEX(games!$A:$A,ROW()))="","",TRIM(INDEX(games!$A:$A,ROW())))</f>
      </c>
      <c r="B888">
        <f>IF(OR($A888="",INDEX(games!$B:$B,ROW())=""),"",INDEX(games!$B:$B,ROW()))</f>
      </c>
      <c r="C888" t="str">
        <f>IF(OR($A888="",INDEX(games!$C:$C,ROW())=""),"",INDEX(games!$C:$C,ROW()))</f>
      </c>
      <c r="D888">
        <f>IF($A888="","",COUNTIF($W$2:$W$2500,$A888)+COUNTIF($X$2:$X$2500,$A888))</f>
      </c>
      <c r="E888">
        <f>IF($A888="","",IFERROR(MATCH($C888,$R$2:$R$5,0),0))</f>
      </c>
      <c r="F888">
        <f>IF($A888="","",MOD(ROW(),34))</f>
      </c>
      <c r="G888">
        <f>IF($A888="",NA(),IF($C888="Action",$B888,NA()))</f>
      </c>
      <c r="H888">
        <f>IF($A888="",NA(),IF($C888="Action",1+$F888*0.023,NA()))</f>
      </c>
      <c r="I888">
        <f>IF($A888="",NA(),IF($C888="Strategy",$B888,NA()))</f>
      </c>
      <c r="J888">
        <f>IF($A888="",NA(),IF($C888="Strategy",2+$F888*0.023,NA()))</f>
      </c>
      <c r="K888">
        <f>IF($A888="",NA(),IF($C888="Deckbuilder",$B888,NA()))</f>
      </c>
      <c r="L888">
        <f>IF($A888="",NA(),IF($C888="Deckbuilder",3+$F888*0.023,NA()))</f>
      </c>
      <c r="M888">
        <f>IF($A888="",NA(),IF($C888="Traditional",$B888,NA()))</f>
      </c>
      <c r="N888">
        <f>IF($A888="",NA(),IF($C888="Traditional",4+$F888*0.023,NA()))</f>
      </c>
      <c r="O888">
        <f>IF($A888="","",$D888+ROW()/1000000)</f>
      </c>
      <c r="P888" t="str">
        <f>IF(OR($A888="",INDEX(games!$H:$H,ROW())=""),"",INDEX(games!$H:$H,ROW()))</f>
      </c>
      <c r="Q888">
        <f>IF(OR($A888="",$P888&lt;&gt;"Yes"),"",$D888+ROW()/1000000)</f>
      </c>
      <c r="T888">
        <f>IF($Y888="","",INDEX($B$2:$B$1500,$Y888))</f>
      </c>
      <c r="U888">
        <f>IF($Z888="","",INDEX($B$2:$B$1500,$Z888))</f>
      </c>
      <c r="V888">
        <f>IF(OR($T888="",$U888=""),"",$U888-$T888)</f>
      </c>
      <c r="W888" t="str">
        <f>IF(TRIM(INDEX(connections!$A:$A,ROW()))="","",TRIM(INDEX(connections!$A:$A,ROW())))</f>
      </c>
      <c r="X888" t="str">
        <f>IF($W888="","",TRIM(INDEX(connections!$B:$B,ROW())))</f>
      </c>
      <c r="Y888">
        <f>IF($W888="","",IFERROR(MATCH($W888,$A$2:$A$1500,0),""))</f>
      </c>
      <c r="Z888">
        <f>IF($X888="","",IFERROR(MATCH($X888,$A$2:$A$1500,0),""))</f>
      </c>
      <c r="AA888" t="str">
        <f>IF($Y888="","",INDEX($P$2:$P$1500,$Y888))</f>
      </c>
      <c r="AB888" t="str">
        <f>IF($Z888="","",INDEX($P$2:$P$1500,$Z888))</f>
      </c>
      <c r="AC888">
        <f>IF(AND($AA888="Yes",$AB888="Yes"),1,"")</f>
      </c>
      <c r="AD888">
        <f>IF(OR($Y888="",$Z888=""),"",IF(INDEX($C$2:$C$1500,$Y888)=INDEX($C$2:$C$1500,$Z888),0,1))</f>
      </c>
      <c r="AE888">
        <f>IF($AC888&lt;&gt;1,"",IF(AND(INDEX($AG$2:$AG$1500,$Y888)=1,INDEX($AG$2:$AG$1500,$Z888)=1),1,""))</f>
      </c>
      <c r="AG888">
        <f>IF($A888="","",COUNTIFS($W$2:$W$2500,$A888,$AB$2:$AB$2500,"Yes")+COUNTIFS($X$2:$X$2500,$A888,$AA$2:$AA$2500,"Yes"))</f>
      </c>
      <c r="AH888" t="str">
        <f>IF(OR($P888&lt;&gt;"Yes",N($AG888)=0),"",IF(AND($AG888=1,COUNTIFS($W$2:$W$2500,$A888,$AE$2:$AE$2500,1)+COUNTIFS($X$2:$X$2500,$A888,$AE$2:$AE$2500,1)&gt;0),"","Yes"))</f>
      </c>
      <c r="AI888">
        <f>IF($AH888="Yes",$AG888,"")</f>
      </c>
      <c r="AJ888">
        <f>IF($AI888="","",$AI888+ROW()/1000000)</f>
      </c>
      <c r="AK888">
        <f>IF(OR($A888="",$P888="Yes",N($AG888)=0),"",$AG888+ROW()/1000000)</f>
      </c>
      <c r="AL888" t="str">
        <f>IF($A888="","",INDEX(games!$J:$J,ROW())&amp;"")</f>
      </c>
    </row>
    <row r="889">
      <c r="A889" t="str">
        <f>IF(TRIM(INDEX(games!$A:$A,ROW()))="","",TRIM(INDEX(games!$A:$A,ROW())))</f>
      </c>
      <c r="B889">
        <f>IF(OR($A889="",INDEX(games!$B:$B,ROW())=""),"",INDEX(games!$B:$B,ROW()))</f>
      </c>
      <c r="C889" t="str">
        <f>IF(OR($A889="",INDEX(games!$C:$C,ROW())=""),"",INDEX(games!$C:$C,ROW()))</f>
      </c>
      <c r="D889">
        <f>IF($A889="","",COUNTIF($W$2:$W$2500,$A889)+COUNTIF($X$2:$X$2500,$A889))</f>
      </c>
      <c r="E889">
        <f>IF($A889="","",IFERROR(MATCH($C889,$R$2:$R$5,0),0))</f>
      </c>
      <c r="F889">
        <f>IF($A889="","",MOD(ROW(),34))</f>
      </c>
      <c r="G889">
        <f>IF($A889="",NA(),IF($C889="Action",$B889,NA()))</f>
      </c>
      <c r="H889">
        <f>IF($A889="",NA(),IF($C889="Action",1+$F889*0.023,NA()))</f>
      </c>
      <c r="I889">
        <f>IF($A889="",NA(),IF($C889="Strategy",$B889,NA()))</f>
      </c>
      <c r="J889">
        <f>IF($A889="",NA(),IF($C889="Strategy",2+$F889*0.023,NA()))</f>
      </c>
      <c r="K889">
        <f>IF($A889="",NA(),IF($C889="Deckbuilder",$B889,NA()))</f>
      </c>
      <c r="L889">
        <f>IF($A889="",NA(),IF($C889="Deckbuilder",3+$F889*0.023,NA()))</f>
      </c>
      <c r="M889">
        <f>IF($A889="",NA(),IF($C889="Traditional",$B889,NA()))</f>
      </c>
      <c r="N889">
        <f>IF($A889="",NA(),IF($C889="Traditional",4+$F889*0.023,NA()))</f>
      </c>
      <c r="O889">
        <f>IF($A889="","",$D889+ROW()/1000000)</f>
      </c>
      <c r="P889" t="str">
        <f>IF(OR($A889="",INDEX(games!$H:$H,ROW())=""),"",INDEX(games!$H:$H,ROW()))</f>
      </c>
      <c r="Q889">
        <f>IF(OR($A889="",$P889&lt;&gt;"Yes"),"",$D889+ROW()/1000000)</f>
      </c>
      <c r="T889">
        <f>IF($Y889="","",INDEX($B$2:$B$1500,$Y889))</f>
      </c>
      <c r="U889">
        <f>IF($Z889="","",INDEX($B$2:$B$1500,$Z889))</f>
      </c>
      <c r="V889">
        <f>IF(OR($T889="",$U889=""),"",$U889-$T889)</f>
      </c>
      <c r="W889" t="str">
        <f>IF(TRIM(INDEX(connections!$A:$A,ROW()))="","",TRIM(INDEX(connections!$A:$A,ROW())))</f>
      </c>
      <c r="X889" t="str">
        <f>IF($W889="","",TRIM(INDEX(connections!$B:$B,ROW())))</f>
      </c>
      <c r="Y889">
        <f>IF($W889="","",IFERROR(MATCH($W889,$A$2:$A$1500,0),""))</f>
      </c>
      <c r="Z889">
        <f>IF($X889="","",IFERROR(MATCH($X889,$A$2:$A$1500,0),""))</f>
      </c>
      <c r="AA889" t="str">
        <f>IF($Y889="","",INDEX($P$2:$P$1500,$Y889))</f>
      </c>
      <c r="AB889" t="str">
        <f>IF($Z889="","",INDEX($P$2:$P$1500,$Z889))</f>
      </c>
      <c r="AC889">
        <f>IF(AND($AA889="Yes",$AB889="Yes"),1,"")</f>
      </c>
      <c r="AD889">
        <f>IF(OR($Y889="",$Z889=""),"",IF(INDEX($C$2:$C$1500,$Y889)=INDEX($C$2:$C$1500,$Z889),0,1))</f>
      </c>
      <c r="AE889">
        <f>IF($AC889&lt;&gt;1,"",IF(AND(INDEX($AG$2:$AG$1500,$Y889)=1,INDEX($AG$2:$AG$1500,$Z889)=1),1,""))</f>
      </c>
      <c r="AG889">
        <f>IF($A889="","",COUNTIFS($W$2:$W$2500,$A889,$AB$2:$AB$2500,"Yes")+COUNTIFS($X$2:$X$2500,$A889,$AA$2:$AA$2500,"Yes"))</f>
      </c>
      <c r="AH889" t="str">
        <f>IF(OR($P889&lt;&gt;"Yes",N($AG889)=0),"",IF(AND($AG889=1,COUNTIFS($W$2:$W$2500,$A889,$AE$2:$AE$2500,1)+COUNTIFS($X$2:$X$2500,$A889,$AE$2:$AE$2500,1)&gt;0),"","Yes"))</f>
      </c>
      <c r="AI889">
        <f>IF($AH889="Yes",$AG889,"")</f>
      </c>
      <c r="AJ889">
        <f>IF($AI889="","",$AI889+ROW()/1000000)</f>
      </c>
      <c r="AK889">
        <f>IF(OR($A889="",$P889="Yes",N($AG889)=0),"",$AG889+ROW()/1000000)</f>
      </c>
      <c r="AL889" t="str">
        <f>IF($A889="","",INDEX(games!$J:$J,ROW())&amp;"")</f>
      </c>
    </row>
    <row r="890">
      <c r="A890" t="str">
        <f>IF(TRIM(INDEX(games!$A:$A,ROW()))="","",TRIM(INDEX(games!$A:$A,ROW())))</f>
      </c>
      <c r="B890">
        <f>IF(OR($A890="",INDEX(games!$B:$B,ROW())=""),"",INDEX(games!$B:$B,ROW()))</f>
      </c>
      <c r="C890" t="str">
        <f>IF(OR($A890="",INDEX(games!$C:$C,ROW())=""),"",INDEX(games!$C:$C,ROW()))</f>
      </c>
      <c r="D890">
        <f>IF($A890="","",COUNTIF($W$2:$W$2500,$A890)+COUNTIF($X$2:$X$2500,$A890))</f>
      </c>
      <c r="E890">
        <f>IF($A890="","",IFERROR(MATCH($C890,$R$2:$R$5,0),0))</f>
      </c>
      <c r="F890">
        <f>IF($A890="","",MOD(ROW(),34))</f>
      </c>
      <c r="G890">
        <f>IF($A890="",NA(),IF($C890="Action",$B890,NA()))</f>
      </c>
      <c r="H890">
        <f>IF($A890="",NA(),IF($C890="Action",1+$F890*0.023,NA()))</f>
      </c>
      <c r="I890">
        <f>IF($A890="",NA(),IF($C890="Strategy",$B890,NA()))</f>
      </c>
      <c r="J890">
        <f>IF($A890="",NA(),IF($C890="Strategy",2+$F890*0.023,NA()))</f>
      </c>
      <c r="K890">
        <f>IF($A890="",NA(),IF($C890="Deckbuilder",$B890,NA()))</f>
      </c>
      <c r="L890">
        <f>IF($A890="",NA(),IF($C890="Deckbuilder",3+$F890*0.023,NA()))</f>
      </c>
      <c r="M890">
        <f>IF($A890="",NA(),IF($C890="Traditional",$B890,NA()))</f>
      </c>
      <c r="N890">
        <f>IF($A890="",NA(),IF($C890="Traditional",4+$F890*0.023,NA()))</f>
      </c>
      <c r="O890">
        <f>IF($A890="","",$D890+ROW()/1000000)</f>
      </c>
      <c r="P890" t="str">
        <f>IF(OR($A890="",INDEX(games!$H:$H,ROW())=""),"",INDEX(games!$H:$H,ROW()))</f>
      </c>
      <c r="Q890">
        <f>IF(OR($A890="",$P890&lt;&gt;"Yes"),"",$D890+ROW()/1000000)</f>
      </c>
      <c r="T890">
        <f>IF($Y890="","",INDEX($B$2:$B$1500,$Y890))</f>
      </c>
      <c r="U890">
        <f>IF($Z890="","",INDEX($B$2:$B$1500,$Z890))</f>
      </c>
      <c r="V890">
        <f>IF(OR($T890="",$U890=""),"",$U890-$T890)</f>
      </c>
      <c r="W890" t="str">
        <f>IF(TRIM(INDEX(connections!$A:$A,ROW()))="","",TRIM(INDEX(connections!$A:$A,ROW())))</f>
      </c>
      <c r="X890" t="str">
        <f>IF($W890="","",TRIM(INDEX(connections!$B:$B,ROW())))</f>
      </c>
      <c r="Y890">
        <f>IF($W890="","",IFERROR(MATCH($W890,$A$2:$A$1500,0),""))</f>
      </c>
      <c r="Z890">
        <f>IF($X890="","",IFERROR(MATCH($X890,$A$2:$A$1500,0),""))</f>
      </c>
      <c r="AA890" t="str">
        <f>IF($Y890="","",INDEX($P$2:$P$1500,$Y890))</f>
      </c>
      <c r="AB890" t="str">
        <f>IF($Z890="","",INDEX($P$2:$P$1500,$Z890))</f>
      </c>
      <c r="AC890">
        <f>IF(AND($AA890="Yes",$AB890="Yes"),1,"")</f>
      </c>
      <c r="AD890">
        <f>IF(OR($Y890="",$Z890=""),"",IF(INDEX($C$2:$C$1500,$Y890)=INDEX($C$2:$C$1500,$Z890),0,1))</f>
      </c>
      <c r="AE890">
        <f>IF($AC890&lt;&gt;1,"",IF(AND(INDEX($AG$2:$AG$1500,$Y890)=1,INDEX($AG$2:$AG$1500,$Z890)=1),1,""))</f>
      </c>
      <c r="AG890">
        <f>IF($A890="","",COUNTIFS($W$2:$W$2500,$A890,$AB$2:$AB$2500,"Yes")+COUNTIFS($X$2:$X$2500,$A890,$AA$2:$AA$2500,"Yes"))</f>
      </c>
      <c r="AH890" t="str">
        <f>IF(OR($P890&lt;&gt;"Yes",N($AG890)=0),"",IF(AND($AG890=1,COUNTIFS($W$2:$W$2500,$A890,$AE$2:$AE$2500,1)+COUNTIFS($X$2:$X$2500,$A890,$AE$2:$AE$2500,1)&gt;0),"","Yes"))</f>
      </c>
      <c r="AI890">
        <f>IF($AH890="Yes",$AG890,"")</f>
      </c>
      <c r="AJ890">
        <f>IF($AI890="","",$AI890+ROW()/1000000)</f>
      </c>
      <c r="AK890">
        <f>IF(OR($A890="",$P890="Yes",N($AG890)=0),"",$AG890+ROW()/1000000)</f>
      </c>
      <c r="AL890" t="str">
        <f>IF($A890="","",INDEX(games!$J:$J,ROW())&amp;"")</f>
      </c>
    </row>
    <row r="891">
      <c r="A891" t="str">
        <f>IF(TRIM(INDEX(games!$A:$A,ROW()))="","",TRIM(INDEX(games!$A:$A,ROW())))</f>
      </c>
      <c r="B891">
        <f>IF(OR($A891="",INDEX(games!$B:$B,ROW())=""),"",INDEX(games!$B:$B,ROW()))</f>
      </c>
      <c r="C891" t="str">
        <f>IF(OR($A891="",INDEX(games!$C:$C,ROW())=""),"",INDEX(games!$C:$C,ROW()))</f>
      </c>
      <c r="D891">
        <f>IF($A891="","",COUNTIF($W$2:$W$2500,$A891)+COUNTIF($X$2:$X$2500,$A891))</f>
      </c>
      <c r="E891">
        <f>IF($A891="","",IFERROR(MATCH($C891,$R$2:$R$5,0),0))</f>
      </c>
      <c r="F891">
        <f>IF($A891="","",MOD(ROW(),34))</f>
      </c>
      <c r="G891">
        <f>IF($A891="",NA(),IF($C891="Action",$B891,NA()))</f>
      </c>
      <c r="H891">
        <f>IF($A891="",NA(),IF($C891="Action",1+$F891*0.023,NA()))</f>
      </c>
      <c r="I891">
        <f>IF($A891="",NA(),IF($C891="Strategy",$B891,NA()))</f>
      </c>
      <c r="J891">
        <f>IF($A891="",NA(),IF($C891="Strategy",2+$F891*0.023,NA()))</f>
      </c>
      <c r="K891">
        <f>IF($A891="",NA(),IF($C891="Deckbuilder",$B891,NA()))</f>
      </c>
      <c r="L891">
        <f>IF($A891="",NA(),IF($C891="Deckbuilder",3+$F891*0.023,NA()))</f>
      </c>
      <c r="M891">
        <f>IF($A891="",NA(),IF($C891="Traditional",$B891,NA()))</f>
      </c>
      <c r="N891">
        <f>IF($A891="",NA(),IF($C891="Traditional",4+$F891*0.023,NA()))</f>
      </c>
      <c r="O891">
        <f>IF($A891="","",$D891+ROW()/1000000)</f>
      </c>
      <c r="P891" t="str">
        <f>IF(OR($A891="",INDEX(games!$H:$H,ROW())=""),"",INDEX(games!$H:$H,ROW()))</f>
      </c>
      <c r="Q891">
        <f>IF(OR($A891="",$P891&lt;&gt;"Yes"),"",$D891+ROW()/1000000)</f>
      </c>
      <c r="T891">
        <f>IF($Y891="","",INDEX($B$2:$B$1500,$Y891))</f>
      </c>
      <c r="U891">
        <f>IF($Z891="","",INDEX($B$2:$B$1500,$Z891))</f>
      </c>
      <c r="V891">
        <f>IF(OR($T891="",$U891=""),"",$U891-$T891)</f>
      </c>
      <c r="W891" t="str">
        <f>IF(TRIM(INDEX(connections!$A:$A,ROW()))="","",TRIM(INDEX(connections!$A:$A,ROW())))</f>
      </c>
      <c r="X891" t="str">
        <f>IF($W891="","",TRIM(INDEX(connections!$B:$B,ROW())))</f>
      </c>
      <c r="Y891">
        <f>IF($W891="","",IFERROR(MATCH($W891,$A$2:$A$1500,0),""))</f>
      </c>
      <c r="Z891">
        <f>IF($X891="","",IFERROR(MATCH($X891,$A$2:$A$1500,0),""))</f>
      </c>
      <c r="AA891" t="str">
        <f>IF($Y891="","",INDEX($P$2:$P$1500,$Y891))</f>
      </c>
      <c r="AB891" t="str">
        <f>IF($Z891="","",INDEX($P$2:$P$1500,$Z891))</f>
      </c>
      <c r="AC891">
        <f>IF(AND($AA891="Yes",$AB891="Yes"),1,"")</f>
      </c>
      <c r="AD891">
        <f>IF(OR($Y891="",$Z891=""),"",IF(INDEX($C$2:$C$1500,$Y891)=INDEX($C$2:$C$1500,$Z891),0,1))</f>
      </c>
      <c r="AE891">
        <f>IF($AC891&lt;&gt;1,"",IF(AND(INDEX($AG$2:$AG$1500,$Y891)=1,INDEX($AG$2:$AG$1500,$Z891)=1),1,""))</f>
      </c>
      <c r="AG891">
        <f>IF($A891="","",COUNTIFS($W$2:$W$2500,$A891,$AB$2:$AB$2500,"Yes")+COUNTIFS($X$2:$X$2500,$A891,$AA$2:$AA$2500,"Yes"))</f>
      </c>
      <c r="AH891" t="str">
        <f>IF(OR($P891&lt;&gt;"Yes",N($AG891)=0),"",IF(AND($AG891=1,COUNTIFS($W$2:$W$2500,$A891,$AE$2:$AE$2500,1)+COUNTIFS($X$2:$X$2500,$A891,$AE$2:$AE$2500,1)&gt;0),"","Yes"))</f>
      </c>
      <c r="AI891">
        <f>IF($AH891="Yes",$AG891,"")</f>
      </c>
      <c r="AJ891">
        <f>IF($AI891="","",$AI891+ROW()/1000000)</f>
      </c>
      <c r="AK891">
        <f>IF(OR($A891="",$P891="Yes",N($AG891)=0),"",$AG891+ROW()/1000000)</f>
      </c>
      <c r="AL891" t="str">
        <f>IF($A891="","",INDEX(games!$J:$J,ROW())&amp;"")</f>
      </c>
    </row>
    <row r="892">
      <c r="A892" t="str">
        <f>IF(TRIM(INDEX(games!$A:$A,ROW()))="","",TRIM(INDEX(games!$A:$A,ROW())))</f>
      </c>
      <c r="B892">
        <f>IF(OR($A892="",INDEX(games!$B:$B,ROW())=""),"",INDEX(games!$B:$B,ROW()))</f>
      </c>
      <c r="C892" t="str">
        <f>IF(OR($A892="",INDEX(games!$C:$C,ROW())=""),"",INDEX(games!$C:$C,ROW()))</f>
      </c>
      <c r="D892">
        <f>IF($A892="","",COUNTIF($W$2:$W$2500,$A892)+COUNTIF($X$2:$X$2500,$A892))</f>
      </c>
      <c r="E892">
        <f>IF($A892="","",IFERROR(MATCH($C892,$R$2:$R$5,0),0))</f>
      </c>
      <c r="F892">
        <f>IF($A892="","",MOD(ROW(),34))</f>
      </c>
      <c r="G892">
        <f>IF($A892="",NA(),IF($C892="Action",$B892,NA()))</f>
      </c>
      <c r="H892">
        <f>IF($A892="",NA(),IF($C892="Action",1+$F892*0.023,NA()))</f>
      </c>
      <c r="I892">
        <f>IF($A892="",NA(),IF($C892="Strategy",$B892,NA()))</f>
      </c>
      <c r="J892">
        <f>IF($A892="",NA(),IF($C892="Strategy",2+$F892*0.023,NA()))</f>
      </c>
      <c r="K892">
        <f>IF($A892="",NA(),IF($C892="Deckbuilder",$B892,NA()))</f>
      </c>
      <c r="L892">
        <f>IF($A892="",NA(),IF($C892="Deckbuilder",3+$F892*0.023,NA()))</f>
      </c>
      <c r="M892">
        <f>IF($A892="",NA(),IF($C892="Traditional",$B892,NA()))</f>
      </c>
      <c r="N892">
        <f>IF($A892="",NA(),IF($C892="Traditional",4+$F892*0.023,NA()))</f>
      </c>
      <c r="O892">
        <f>IF($A892="","",$D892+ROW()/1000000)</f>
      </c>
      <c r="P892" t="str">
        <f>IF(OR($A892="",INDEX(games!$H:$H,ROW())=""),"",INDEX(games!$H:$H,ROW()))</f>
      </c>
      <c r="Q892">
        <f>IF(OR($A892="",$P892&lt;&gt;"Yes"),"",$D892+ROW()/1000000)</f>
      </c>
      <c r="T892">
        <f>IF($Y892="","",INDEX($B$2:$B$1500,$Y892))</f>
      </c>
      <c r="U892">
        <f>IF($Z892="","",INDEX($B$2:$B$1500,$Z892))</f>
      </c>
      <c r="V892">
        <f>IF(OR($T892="",$U892=""),"",$U892-$T892)</f>
      </c>
      <c r="W892" t="str">
        <f>IF(TRIM(INDEX(connections!$A:$A,ROW()))="","",TRIM(INDEX(connections!$A:$A,ROW())))</f>
      </c>
      <c r="X892" t="str">
        <f>IF($W892="","",TRIM(INDEX(connections!$B:$B,ROW())))</f>
      </c>
      <c r="Y892">
        <f>IF($W892="","",IFERROR(MATCH($W892,$A$2:$A$1500,0),""))</f>
      </c>
      <c r="Z892">
        <f>IF($X892="","",IFERROR(MATCH($X892,$A$2:$A$1500,0),""))</f>
      </c>
      <c r="AA892" t="str">
        <f>IF($Y892="","",INDEX($P$2:$P$1500,$Y892))</f>
      </c>
      <c r="AB892" t="str">
        <f>IF($Z892="","",INDEX($P$2:$P$1500,$Z892))</f>
      </c>
      <c r="AC892">
        <f>IF(AND($AA892="Yes",$AB892="Yes"),1,"")</f>
      </c>
      <c r="AD892">
        <f>IF(OR($Y892="",$Z892=""),"",IF(INDEX($C$2:$C$1500,$Y892)=INDEX($C$2:$C$1500,$Z892),0,1))</f>
      </c>
      <c r="AE892">
        <f>IF($AC892&lt;&gt;1,"",IF(AND(INDEX($AG$2:$AG$1500,$Y892)=1,INDEX($AG$2:$AG$1500,$Z892)=1),1,""))</f>
      </c>
      <c r="AG892">
        <f>IF($A892="","",COUNTIFS($W$2:$W$2500,$A892,$AB$2:$AB$2500,"Yes")+COUNTIFS($X$2:$X$2500,$A892,$AA$2:$AA$2500,"Yes"))</f>
      </c>
      <c r="AH892" t="str">
        <f>IF(OR($P892&lt;&gt;"Yes",N($AG892)=0),"",IF(AND($AG892=1,COUNTIFS($W$2:$W$2500,$A892,$AE$2:$AE$2500,1)+COUNTIFS($X$2:$X$2500,$A892,$AE$2:$AE$2500,1)&gt;0),"","Yes"))</f>
      </c>
      <c r="AI892">
        <f>IF($AH892="Yes",$AG892,"")</f>
      </c>
      <c r="AJ892">
        <f>IF($AI892="","",$AI892+ROW()/1000000)</f>
      </c>
      <c r="AK892">
        <f>IF(OR($A892="",$P892="Yes",N($AG892)=0),"",$AG892+ROW()/1000000)</f>
      </c>
      <c r="AL892" t="str">
        <f>IF($A892="","",INDEX(games!$J:$J,ROW())&amp;"")</f>
      </c>
    </row>
    <row r="893">
      <c r="A893" t="str">
        <f>IF(TRIM(INDEX(games!$A:$A,ROW()))="","",TRIM(INDEX(games!$A:$A,ROW())))</f>
      </c>
      <c r="B893">
        <f>IF(OR($A893="",INDEX(games!$B:$B,ROW())=""),"",INDEX(games!$B:$B,ROW()))</f>
      </c>
      <c r="C893" t="str">
        <f>IF(OR($A893="",INDEX(games!$C:$C,ROW())=""),"",INDEX(games!$C:$C,ROW()))</f>
      </c>
      <c r="D893">
        <f>IF($A893="","",COUNTIF($W$2:$W$2500,$A893)+COUNTIF($X$2:$X$2500,$A893))</f>
      </c>
      <c r="E893">
        <f>IF($A893="","",IFERROR(MATCH($C893,$R$2:$R$5,0),0))</f>
      </c>
      <c r="F893">
        <f>IF($A893="","",MOD(ROW(),34))</f>
      </c>
      <c r="G893">
        <f>IF($A893="",NA(),IF($C893="Action",$B893,NA()))</f>
      </c>
      <c r="H893">
        <f>IF($A893="",NA(),IF($C893="Action",1+$F893*0.023,NA()))</f>
      </c>
      <c r="I893">
        <f>IF($A893="",NA(),IF($C893="Strategy",$B893,NA()))</f>
      </c>
      <c r="J893">
        <f>IF($A893="",NA(),IF($C893="Strategy",2+$F893*0.023,NA()))</f>
      </c>
      <c r="K893">
        <f>IF($A893="",NA(),IF($C893="Deckbuilder",$B893,NA()))</f>
      </c>
      <c r="L893">
        <f>IF($A893="",NA(),IF($C893="Deckbuilder",3+$F893*0.023,NA()))</f>
      </c>
      <c r="M893">
        <f>IF($A893="",NA(),IF($C893="Traditional",$B893,NA()))</f>
      </c>
      <c r="N893">
        <f>IF($A893="",NA(),IF($C893="Traditional",4+$F893*0.023,NA()))</f>
      </c>
      <c r="O893">
        <f>IF($A893="","",$D893+ROW()/1000000)</f>
      </c>
      <c r="P893" t="str">
        <f>IF(OR($A893="",INDEX(games!$H:$H,ROW())=""),"",INDEX(games!$H:$H,ROW()))</f>
      </c>
      <c r="Q893">
        <f>IF(OR($A893="",$P893&lt;&gt;"Yes"),"",$D893+ROW()/1000000)</f>
      </c>
      <c r="T893">
        <f>IF($Y893="","",INDEX($B$2:$B$1500,$Y893))</f>
      </c>
      <c r="U893">
        <f>IF($Z893="","",INDEX($B$2:$B$1500,$Z893))</f>
      </c>
      <c r="V893">
        <f>IF(OR($T893="",$U893=""),"",$U893-$T893)</f>
      </c>
      <c r="W893" t="str">
        <f>IF(TRIM(INDEX(connections!$A:$A,ROW()))="","",TRIM(INDEX(connections!$A:$A,ROW())))</f>
      </c>
      <c r="X893" t="str">
        <f>IF($W893="","",TRIM(INDEX(connections!$B:$B,ROW())))</f>
      </c>
      <c r="Y893">
        <f>IF($W893="","",IFERROR(MATCH($W893,$A$2:$A$1500,0),""))</f>
      </c>
      <c r="Z893">
        <f>IF($X893="","",IFERROR(MATCH($X893,$A$2:$A$1500,0),""))</f>
      </c>
      <c r="AA893" t="str">
        <f>IF($Y893="","",INDEX($P$2:$P$1500,$Y893))</f>
      </c>
      <c r="AB893" t="str">
        <f>IF($Z893="","",INDEX($P$2:$P$1500,$Z893))</f>
      </c>
      <c r="AC893">
        <f>IF(AND($AA893="Yes",$AB893="Yes"),1,"")</f>
      </c>
      <c r="AD893">
        <f>IF(OR($Y893="",$Z893=""),"",IF(INDEX($C$2:$C$1500,$Y893)=INDEX($C$2:$C$1500,$Z893),0,1))</f>
      </c>
      <c r="AE893">
        <f>IF($AC893&lt;&gt;1,"",IF(AND(INDEX($AG$2:$AG$1500,$Y893)=1,INDEX($AG$2:$AG$1500,$Z893)=1),1,""))</f>
      </c>
      <c r="AG893">
        <f>IF($A893="","",COUNTIFS($W$2:$W$2500,$A893,$AB$2:$AB$2500,"Yes")+COUNTIFS($X$2:$X$2500,$A893,$AA$2:$AA$2500,"Yes"))</f>
      </c>
      <c r="AH893" t="str">
        <f>IF(OR($P893&lt;&gt;"Yes",N($AG893)=0),"",IF(AND($AG893=1,COUNTIFS($W$2:$W$2500,$A893,$AE$2:$AE$2500,1)+COUNTIFS($X$2:$X$2500,$A893,$AE$2:$AE$2500,1)&gt;0),"","Yes"))</f>
      </c>
      <c r="AI893">
        <f>IF($AH893="Yes",$AG893,"")</f>
      </c>
      <c r="AJ893">
        <f>IF($AI893="","",$AI893+ROW()/1000000)</f>
      </c>
      <c r="AK893">
        <f>IF(OR($A893="",$P893="Yes",N($AG893)=0),"",$AG893+ROW()/1000000)</f>
      </c>
      <c r="AL893" t="str">
        <f>IF($A893="","",INDEX(games!$J:$J,ROW())&amp;"")</f>
      </c>
    </row>
    <row r="894">
      <c r="A894" t="str">
        <f>IF(TRIM(INDEX(games!$A:$A,ROW()))="","",TRIM(INDEX(games!$A:$A,ROW())))</f>
      </c>
      <c r="B894">
        <f>IF(OR($A894="",INDEX(games!$B:$B,ROW())=""),"",INDEX(games!$B:$B,ROW()))</f>
      </c>
      <c r="C894" t="str">
        <f>IF(OR($A894="",INDEX(games!$C:$C,ROW())=""),"",INDEX(games!$C:$C,ROW()))</f>
      </c>
      <c r="D894">
        <f>IF($A894="","",COUNTIF($W$2:$W$2500,$A894)+COUNTIF($X$2:$X$2500,$A894))</f>
      </c>
      <c r="E894">
        <f>IF($A894="","",IFERROR(MATCH($C894,$R$2:$R$5,0),0))</f>
      </c>
      <c r="F894">
        <f>IF($A894="","",MOD(ROW(),34))</f>
      </c>
      <c r="G894">
        <f>IF($A894="",NA(),IF($C894="Action",$B894,NA()))</f>
      </c>
      <c r="H894">
        <f>IF($A894="",NA(),IF($C894="Action",1+$F894*0.023,NA()))</f>
      </c>
      <c r="I894">
        <f>IF($A894="",NA(),IF($C894="Strategy",$B894,NA()))</f>
      </c>
      <c r="J894">
        <f>IF($A894="",NA(),IF($C894="Strategy",2+$F894*0.023,NA()))</f>
      </c>
      <c r="K894">
        <f>IF($A894="",NA(),IF($C894="Deckbuilder",$B894,NA()))</f>
      </c>
      <c r="L894">
        <f>IF($A894="",NA(),IF($C894="Deckbuilder",3+$F894*0.023,NA()))</f>
      </c>
      <c r="M894">
        <f>IF($A894="",NA(),IF($C894="Traditional",$B894,NA()))</f>
      </c>
      <c r="N894">
        <f>IF($A894="",NA(),IF($C894="Traditional",4+$F894*0.023,NA()))</f>
      </c>
      <c r="O894">
        <f>IF($A894="","",$D894+ROW()/1000000)</f>
      </c>
      <c r="P894" t="str">
        <f>IF(OR($A894="",INDEX(games!$H:$H,ROW())=""),"",INDEX(games!$H:$H,ROW()))</f>
      </c>
      <c r="Q894">
        <f>IF(OR($A894="",$P894&lt;&gt;"Yes"),"",$D894+ROW()/1000000)</f>
      </c>
      <c r="T894">
        <f>IF($Y894="","",INDEX($B$2:$B$1500,$Y894))</f>
      </c>
      <c r="U894">
        <f>IF($Z894="","",INDEX($B$2:$B$1500,$Z894))</f>
      </c>
      <c r="V894">
        <f>IF(OR($T894="",$U894=""),"",$U894-$T894)</f>
      </c>
      <c r="W894" t="str">
        <f>IF(TRIM(INDEX(connections!$A:$A,ROW()))="","",TRIM(INDEX(connections!$A:$A,ROW())))</f>
      </c>
      <c r="X894" t="str">
        <f>IF($W894="","",TRIM(INDEX(connections!$B:$B,ROW())))</f>
      </c>
      <c r="Y894">
        <f>IF($W894="","",IFERROR(MATCH($W894,$A$2:$A$1500,0),""))</f>
      </c>
      <c r="Z894">
        <f>IF($X894="","",IFERROR(MATCH($X894,$A$2:$A$1500,0),""))</f>
      </c>
      <c r="AA894" t="str">
        <f>IF($Y894="","",INDEX($P$2:$P$1500,$Y894))</f>
      </c>
      <c r="AB894" t="str">
        <f>IF($Z894="","",INDEX($P$2:$P$1500,$Z894))</f>
      </c>
      <c r="AC894">
        <f>IF(AND($AA894="Yes",$AB894="Yes"),1,"")</f>
      </c>
      <c r="AD894">
        <f>IF(OR($Y894="",$Z894=""),"",IF(INDEX($C$2:$C$1500,$Y894)=INDEX($C$2:$C$1500,$Z894),0,1))</f>
      </c>
      <c r="AE894">
        <f>IF($AC894&lt;&gt;1,"",IF(AND(INDEX($AG$2:$AG$1500,$Y894)=1,INDEX($AG$2:$AG$1500,$Z894)=1),1,""))</f>
      </c>
      <c r="AG894">
        <f>IF($A894="","",COUNTIFS($W$2:$W$2500,$A894,$AB$2:$AB$2500,"Yes")+COUNTIFS($X$2:$X$2500,$A894,$AA$2:$AA$2500,"Yes"))</f>
      </c>
      <c r="AH894" t="str">
        <f>IF(OR($P894&lt;&gt;"Yes",N($AG894)=0),"",IF(AND($AG894=1,COUNTIFS($W$2:$W$2500,$A894,$AE$2:$AE$2500,1)+COUNTIFS($X$2:$X$2500,$A894,$AE$2:$AE$2500,1)&gt;0),"","Yes"))</f>
      </c>
      <c r="AI894">
        <f>IF($AH894="Yes",$AG894,"")</f>
      </c>
      <c r="AJ894">
        <f>IF($AI894="","",$AI894+ROW()/1000000)</f>
      </c>
      <c r="AK894">
        <f>IF(OR($A894="",$P894="Yes",N($AG894)=0),"",$AG894+ROW()/1000000)</f>
      </c>
      <c r="AL894" t="str">
        <f>IF($A894="","",INDEX(games!$J:$J,ROW())&amp;"")</f>
      </c>
    </row>
    <row r="895">
      <c r="A895" t="str">
        <f>IF(TRIM(INDEX(games!$A:$A,ROW()))="","",TRIM(INDEX(games!$A:$A,ROW())))</f>
      </c>
      <c r="B895">
        <f>IF(OR($A895="",INDEX(games!$B:$B,ROW())=""),"",INDEX(games!$B:$B,ROW()))</f>
      </c>
      <c r="C895" t="str">
        <f>IF(OR($A895="",INDEX(games!$C:$C,ROW())=""),"",INDEX(games!$C:$C,ROW()))</f>
      </c>
      <c r="D895">
        <f>IF($A895="","",COUNTIF($W$2:$W$2500,$A895)+COUNTIF($X$2:$X$2500,$A895))</f>
      </c>
      <c r="E895">
        <f>IF($A895="","",IFERROR(MATCH($C895,$R$2:$R$5,0),0))</f>
      </c>
      <c r="F895">
        <f>IF($A895="","",MOD(ROW(),34))</f>
      </c>
      <c r="G895">
        <f>IF($A895="",NA(),IF($C895="Action",$B895,NA()))</f>
      </c>
      <c r="H895">
        <f>IF($A895="",NA(),IF($C895="Action",1+$F895*0.023,NA()))</f>
      </c>
      <c r="I895">
        <f>IF($A895="",NA(),IF($C895="Strategy",$B895,NA()))</f>
      </c>
      <c r="J895">
        <f>IF($A895="",NA(),IF($C895="Strategy",2+$F895*0.023,NA()))</f>
      </c>
      <c r="K895">
        <f>IF($A895="",NA(),IF($C895="Deckbuilder",$B895,NA()))</f>
      </c>
      <c r="L895">
        <f>IF($A895="",NA(),IF($C895="Deckbuilder",3+$F895*0.023,NA()))</f>
      </c>
      <c r="M895">
        <f>IF($A895="",NA(),IF($C895="Traditional",$B895,NA()))</f>
      </c>
      <c r="N895">
        <f>IF($A895="",NA(),IF($C895="Traditional",4+$F895*0.023,NA()))</f>
      </c>
      <c r="O895">
        <f>IF($A895="","",$D895+ROW()/1000000)</f>
      </c>
      <c r="P895" t="str">
        <f>IF(OR($A895="",INDEX(games!$H:$H,ROW())=""),"",INDEX(games!$H:$H,ROW()))</f>
      </c>
      <c r="Q895">
        <f>IF(OR($A895="",$P895&lt;&gt;"Yes"),"",$D895+ROW()/1000000)</f>
      </c>
      <c r="T895">
        <f>IF($Y895="","",INDEX($B$2:$B$1500,$Y895))</f>
      </c>
      <c r="U895">
        <f>IF($Z895="","",INDEX($B$2:$B$1500,$Z895))</f>
      </c>
      <c r="V895">
        <f>IF(OR($T895="",$U895=""),"",$U895-$T895)</f>
      </c>
      <c r="W895" t="str">
        <f>IF(TRIM(INDEX(connections!$A:$A,ROW()))="","",TRIM(INDEX(connections!$A:$A,ROW())))</f>
      </c>
      <c r="X895" t="str">
        <f>IF($W895="","",TRIM(INDEX(connections!$B:$B,ROW())))</f>
      </c>
      <c r="Y895">
        <f>IF($W895="","",IFERROR(MATCH($W895,$A$2:$A$1500,0),""))</f>
      </c>
      <c r="Z895">
        <f>IF($X895="","",IFERROR(MATCH($X895,$A$2:$A$1500,0),""))</f>
      </c>
      <c r="AA895" t="str">
        <f>IF($Y895="","",INDEX($P$2:$P$1500,$Y895))</f>
      </c>
      <c r="AB895" t="str">
        <f>IF($Z895="","",INDEX($P$2:$P$1500,$Z895))</f>
      </c>
      <c r="AC895">
        <f>IF(AND($AA895="Yes",$AB895="Yes"),1,"")</f>
      </c>
      <c r="AD895">
        <f>IF(OR($Y895="",$Z895=""),"",IF(INDEX($C$2:$C$1500,$Y895)=INDEX($C$2:$C$1500,$Z895),0,1))</f>
      </c>
      <c r="AE895">
        <f>IF($AC895&lt;&gt;1,"",IF(AND(INDEX($AG$2:$AG$1500,$Y895)=1,INDEX($AG$2:$AG$1500,$Z895)=1),1,""))</f>
      </c>
      <c r="AG895">
        <f>IF($A895="","",COUNTIFS($W$2:$W$2500,$A895,$AB$2:$AB$2500,"Yes")+COUNTIFS($X$2:$X$2500,$A895,$AA$2:$AA$2500,"Yes"))</f>
      </c>
      <c r="AH895" t="str">
        <f>IF(OR($P895&lt;&gt;"Yes",N($AG895)=0),"",IF(AND($AG895=1,COUNTIFS($W$2:$W$2500,$A895,$AE$2:$AE$2500,1)+COUNTIFS($X$2:$X$2500,$A895,$AE$2:$AE$2500,1)&gt;0),"","Yes"))</f>
      </c>
      <c r="AI895">
        <f>IF($AH895="Yes",$AG895,"")</f>
      </c>
      <c r="AJ895">
        <f>IF($AI895="","",$AI895+ROW()/1000000)</f>
      </c>
      <c r="AK895">
        <f>IF(OR($A895="",$P895="Yes",N($AG895)=0),"",$AG895+ROW()/1000000)</f>
      </c>
      <c r="AL895" t="str">
        <f>IF($A895="","",INDEX(games!$J:$J,ROW())&amp;"")</f>
      </c>
    </row>
    <row r="896">
      <c r="A896" t="str">
        <f>IF(TRIM(INDEX(games!$A:$A,ROW()))="","",TRIM(INDEX(games!$A:$A,ROW())))</f>
      </c>
      <c r="B896">
        <f>IF(OR($A896="",INDEX(games!$B:$B,ROW())=""),"",INDEX(games!$B:$B,ROW()))</f>
      </c>
      <c r="C896" t="str">
        <f>IF(OR($A896="",INDEX(games!$C:$C,ROW())=""),"",INDEX(games!$C:$C,ROW()))</f>
      </c>
      <c r="D896">
        <f>IF($A896="","",COUNTIF($W$2:$W$2500,$A896)+COUNTIF($X$2:$X$2500,$A896))</f>
      </c>
      <c r="E896">
        <f>IF($A896="","",IFERROR(MATCH($C896,$R$2:$R$5,0),0))</f>
      </c>
      <c r="F896">
        <f>IF($A896="","",MOD(ROW(),34))</f>
      </c>
      <c r="G896">
        <f>IF($A896="",NA(),IF($C896="Action",$B896,NA()))</f>
      </c>
      <c r="H896">
        <f>IF($A896="",NA(),IF($C896="Action",1+$F896*0.023,NA()))</f>
      </c>
      <c r="I896">
        <f>IF($A896="",NA(),IF($C896="Strategy",$B896,NA()))</f>
      </c>
      <c r="J896">
        <f>IF($A896="",NA(),IF($C896="Strategy",2+$F896*0.023,NA()))</f>
      </c>
      <c r="K896">
        <f>IF($A896="",NA(),IF($C896="Deckbuilder",$B896,NA()))</f>
      </c>
      <c r="L896">
        <f>IF($A896="",NA(),IF($C896="Deckbuilder",3+$F896*0.023,NA()))</f>
      </c>
      <c r="M896">
        <f>IF($A896="",NA(),IF($C896="Traditional",$B896,NA()))</f>
      </c>
      <c r="N896">
        <f>IF($A896="",NA(),IF($C896="Traditional",4+$F896*0.023,NA()))</f>
      </c>
      <c r="O896">
        <f>IF($A896="","",$D896+ROW()/1000000)</f>
      </c>
      <c r="P896" t="str">
        <f>IF(OR($A896="",INDEX(games!$H:$H,ROW())=""),"",INDEX(games!$H:$H,ROW()))</f>
      </c>
      <c r="Q896">
        <f>IF(OR($A896="",$P896&lt;&gt;"Yes"),"",$D896+ROW()/1000000)</f>
      </c>
      <c r="T896">
        <f>IF($Y896="","",INDEX($B$2:$B$1500,$Y896))</f>
      </c>
      <c r="U896">
        <f>IF($Z896="","",INDEX($B$2:$B$1500,$Z896))</f>
      </c>
      <c r="V896">
        <f>IF(OR($T896="",$U896=""),"",$U896-$T896)</f>
      </c>
      <c r="W896" t="str">
        <f>IF(TRIM(INDEX(connections!$A:$A,ROW()))="","",TRIM(INDEX(connections!$A:$A,ROW())))</f>
      </c>
      <c r="X896" t="str">
        <f>IF($W896="","",TRIM(INDEX(connections!$B:$B,ROW())))</f>
      </c>
      <c r="Y896">
        <f>IF($W896="","",IFERROR(MATCH($W896,$A$2:$A$1500,0),""))</f>
      </c>
      <c r="Z896">
        <f>IF($X896="","",IFERROR(MATCH($X896,$A$2:$A$1500,0),""))</f>
      </c>
      <c r="AA896" t="str">
        <f>IF($Y896="","",INDEX($P$2:$P$1500,$Y896))</f>
      </c>
      <c r="AB896" t="str">
        <f>IF($Z896="","",INDEX($P$2:$P$1500,$Z896))</f>
      </c>
      <c r="AC896">
        <f>IF(AND($AA896="Yes",$AB896="Yes"),1,"")</f>
      </c>
      <c r="AD896">
        <f>IF(OR($Y896="",$Z896=""),"",IF(INDEX($C$2:$C$1500,$Y896)=INDEX($C$2:$C$1500,$Z896),0,1))</f>
      </c>
      <c r="AE896">
        <f>IF($AC896&lt;&gt;1,"",IF(AND(INDEX($AG$2:$AG$1500,$Y896)=1,INDEX($AG$2:$AG$1500,$Z896)=1),1,""))</f>
      </c>
      <c r="AG896">
        <f>IF($A896="","",COUNTIFS($W$2:$W$2500,$A896,$AB$2:$AB$2500,"Yes")+COUNTIFS($X$2:$X$2500,$A896,$AA$2:$AA$2500,"Yes"))</f>
      </c>
      <c r="AH896" t="str">
        <f>IF(OR($P896&lt;&gt;"Yes",N($AG896)=0),"",IF(AND($AG896=1,COUNTIFS($W$2:$W$2500,$A896,$AE$2:$AE$2500,1)+COUNTIFS($X$2:$X$2500,$A896,$AE$2:$AE$2500,1)&gt;0),"","Yes"))</f>
      </c>
      <c r="AI896">
        <f>IF($AH896="Yes",$AG896,"")</f>
      </c>
      <c r="AJ896">
        <f>IF($AI896="","",$AI896+ROW()/1000000)</f>
      </c>
      <c r="AK896">
        <f>IF(OR($A896="",$P896="Yes",N($AG896)=0),"",$AG896+ROW()/1000000)</f>
      </c>
      <c r="AL896" t="str">
        <f>IF($A896="","",INDEX(games!$J:$J,ROW())&amp;"")</f>
      </c>
    </row>
    <row r="897">
      <c r="A897" t="str">
        <f>IF(TRIM(INDEX(games!$A:$A,ROW()))="","",TRIM(INDEX(games!$A:$A,ROW())))</f>
      </c>
      <c r="B897">
        <f>IF(OR($A897="",INDEX(games!$B:$B,ROW())=""),"",INDEX(games!$B:$B,ROW()))</f>
      </c>
      <c r="C897" t="str">
        <f>IF(OR($A897="",INDEX(games!$C:$C,ROW())=""),"",INDEX(games!$C:$C,ROW()))</f>
      </c>
      <c r="D897">
        <f>IF($A897="","",COUNTIF($W$2:$W$2500,$A897)+COUNTIF($X$2:$X$2500,$A897))</f>
      </c>
      <c r="E897">
        <f>IF($A897="","",IFERROR(MATCH($C897,$R$2:$R$5,0),0))</f>
      </c>
      <c r="F897">
        <f>IF($A897="","",MOD(ROW(),34))</f>
      </c>
      <c r="G897">
        <f>IF($A897="",NA(),IF($C897="Action",$B897,NA()))</f>
      </c>
      <c r="H897">
        <f>IF($A897="",NA(),IF($C897="Action",1+$F897*0.023,NA()))</f>
      </c>
      <c r="I897">
        <f>IF($A897="",NA(),IF($C897="Strategy",$B897,NA()))</f>
      </c>
      <c r="J897">
        <f>IF($A897="",NA(),IF($C897="Strategy",2+$F897*0.023,NA()))</f>
      </c>
      <c r="K897">
        <f>IF($A897="",NA(),IF($C897="Deckbuilder",$B897,NA()))</f>
      </c>
      <c r="L897">
        <f>IF($A897="",NA(),IF($C897="Deckbuilder",3+$F897*0.023,NA()))</f>
      </c>
      <c r="M897">
        <f>IF($A897="",NA(),IF($C897="Traditional",$B897,NA()))</f>
      </c>
      <c r="N897">
        <f>IF($A897="",NA(),IF($C897="Traditional",4+$F897*0.023,NA()))</f>
      </c>
      <c r="O897">
        <f>IF($A897="","",$D897+ROW()/1000000)</f>
      </c>
      <c r="P897" t="str">
        <f>IF(OR($A897="",INDEX(games!$H:$H,ROW())=""),"",INDEX(games!$H:$H,ROW()))</f>
      </c>
      <c r="Q897">
        <f>IF(OR($A897="",$P897&lt;&gt;"Yes"),"",$D897+ROW()/1000000)</f>
      </c>
      <c r="T897">
        <f>IF($Y897="","",INDEX($B$2:$B$1500,$Y897))</f>
      </c>
      <c r="U897">
        <f>IF($Z897="","",INDEX($B$2:$B$1500,$Z897))</f>
      </c>
      <c r="V897">
        <f>IF(OR($T897="",$U897=""),"",$U897-$T897)</f>
      </c>
      <c r="W897" t="str">
        <f>IF(TRIM(INDEX(connections!$A:$A,ROW()))="","",TRIM(INDEX(connections!$A:$A,ROW())))</f>
      </c>
      <c r="X897" t="str">
        <f>IF($W897="","",TRIM(INDEX(connections!$B:$B,ROW())))</f>
      </c>
      <c r="Y897">
        <f>IF($W897="","",IFERROR(MATCH($W897,$A$2:$A$1500,0),""))</f>
      </c>
      <c r="Z897">
        <f>IF($X897="","",IFERROR(MATCH($X897,$A$2:$A$1500,0),""))</f>
      </c>
      <c r="AA897" t="str">
        <f>IF($Y897="","",INDEX($P$2:$P$1500,$Y897))</f>
      </c>
      <c r="AB897" t="str">
        <f>IF($Z897="","",INDEX($P$2:$P$1500,$Z897))</f>
      </c>
      <c r="AC897">
        <f>IF(AND($AA897="Yes",$AB897="Yes"),1,"")</f>
      </c>
      <c r="AD897">
        <f>IF(OR($Y897="",$Z897=""),"",IF(INDEX($C$2:$C$1500,$Y897)=INDEX($C$2:$C$1500,$Z897),0,1))</f>
      </c>
      <c r="AE897">
        <f>IF($AC897&lt;&gt;1,"",IF(AND(INDEX($AG$2:$AG$1500,$Y897)=1,INDEX($AG$2:$AG$1500,$Z897)=1),1,""))</f>
      </c>
      <c r="AG897">
        <f>IF($A897="","",COUNTIFS($W$2:$W$2500,$A897,$AB$2:$AB$2500,"Yes")+COUNTIFS($X$2:$X$2500,$A897,$AA$2:$AA$2500,"Yes"))</f>
      </c>
      <c r="AH897" t="str">
        <f>IF(OR($P897&lt;&gt;"Yes",N($AG897)=0),"",IF(AND($AG897=1,COUNTIFS($W$2:$W$2500,$A897,$AE$2:$AE$2500,1)+COUNTIFS($X$2:$X$2500,$A897,$AE$2:$AE$2500,1)&gt;0),"","Yes"))</f>
      </c>
      <c r="AI897">
        <f>IF($AH897="Yes",$AG897,"")</f>
      </c>
      <c r="AJ897">
        <f>IF($AI897="","",$AI897+ROW()/1000000)</f>
      </c>
      <c r="AK897">
        <f>IF(OR($A897="",$P897="Yes",N($AG897)=0),"",$AG897+ROW()/1000000)</f>
      </c>
      <c r="AL897" t="str">
        <f>IF($A897="","",INDEX(games!$J:$J,ROW())&amp;"")</f>
      </c>
    </row>
    <row r="898">
      <c r="A898" t="str">
        <f>IF(TRIM(INDEX(games!$A:$A,ROW()))="","",TRIM(INDEX(games!$A:$A,ROW())))</f>
      </c>
      <c r="B898">
        <f>IF(OR($A898="",INDEX(games!$B:$B,ROW())=""),"",INDEX(games!$B:$B,ROW()))</f>
      </c>
      <c r="C898" t="str">
        <f>IF(OR($A898="",INDEX(games!$C:$C,ROW())=""),"",INDEX(games!$C:$C,ROW()))</f>
      </c>
      <c r="D898">
        <f>IF($A898="","",COUNTIF($W$2:$W$2500,$A898)+COUNTIF($X$2:$X$2500,$A898))</f>
      </c>
      <c r="E898">
        <f>IF($A898="","",IFERROR(MATCH($C898,$R$2:$R$5,0),0))</f>
      </c>
      <c r="F898">
        <f>IF($A898="","",MOD(ROW(),34))</f>
      </c>
      <c r="G898">
        <f>IF($A898="",NA(),IF($C898="Action",$B898,NA()))</f>
      </c>
      <c r="H898">
        <f>IF($A898="",NA(),IF($C898="Action",1+$F898*0.023,NA()))</f>
      </c>
      <c r="I898">
        <f>IF($A898="",NA(),IF($C898="Strategy",$B898,NA()))</f>
      </c>
      <c r="J898">
        <f>IF($A898="",NA(),IF($C898="Strategy",2+$F898*0.023,NA()))</f>
      </c>
      <c r="K898">
        <f>IF($A898="",NA(),IF($C898="Deckbuilder",$B898,NA()))</f>
      </c>
      <c r="L898">
        <f>IF($A898="",NA(),IF($C898="Deckbuilder",3+$F898*0.023,NA()))</f>
      </c>
      <c r="M898">
        <f>IF($A898="",NA(),IF($C898="Traditional",$B898,NA()))</f>
      </c>
      <c r="N898">
        <f>IF($A898="",NA(),IF($C898="Traditional",4+$F898*0.023,NA()))</f>
      </c>
      <c r="O898">
        <f>IF($A898="","",$D898+ROW()/1000000)</f>
      </c>
      <c r="P898" t="str">
        <f>IF(OR($A898="",INDEX(games!$H:$H,ROW())=""),"",INDEX(games!$H:$H,ROW()))</f>
      </c>
      <c r="Q898">
        <f>IF(OR($A898="",$P898&lt;&gt;"Yes"),"",$D898+ROW()/1000000)</f>
      </c>
      <c r="T898">
        <f>IF($Y898="","",INDEX($B$2:$B$1500,$Y898))</f>
      </c>
      <c r="U898">
        <f>IF($Z898="","",INDEX($B$2:$B$1500,$Z898))</f>
      </c>
      <c r="V898">
        <f>IF(OR($T898="",$U898=""),"",$U898-$T898)</f>
      </c>
      <c r="W898" t="str">
        <f>IF(TRIM(INDEX(connections!$A:$A,ROW()))="","",TRIM(INDEX(connections!$A:$A,ROW())))</f>
      </c>
      <c r="X898" t="str">
        <f>IF($W898="","",TRIM(INDEX(connections!$B:$B,ROW())))</f>
      </c>
      <c r="Y898">
        <f>IF($W898="","",IFERROR(MATCH($W898,$A$2:$A$1500,0),""))</f>
      </c>
      <c r="Z898">
        <f>IF($X898="","",IFERROR(MATCH($X898,$A$2:$A$1500,0),""))</f>
      </c>
      <c r="AA898" t="str">
        <f>IF($Y898="","",INDEX($P$2:$P$1500,$Y898))</f>
      </c>
      <c r="AB898" t="str">
        <f>IF($Z898="","",INDEX($P$2:$P$1500,$Z898))</f>
      </c>
      <c r="AC898">
        <f>IF(AND($AA898="Yes",$AB898="Yes"),1,"")</f>
      </c>
      <c r="AD898">
        <f>IF(OR($Y898="",$Z898=""),"",IF(INDEX($C$2:$C$1500,$Y898)=INDEX($C$2:$C$1500,$Z898),0,1))</f>
      </c>
      <c r="AE898">
        <f>IF($AC898&lt;&gt;1,"",IF(AND(INDEX($AG$2:$AG$1500,$Y898)=1,INDEX($AG$2:$AG$1500,$Z898)=1),1,""))</f>
      </c>
      <c r="AG898">
        <f>IF($A898="","",COUNTIFS($W$2:$W$2500,$A898,$AB$2:$AB$2500,"Yes")+COUNTIFS($X$2:$X$2500,$A898,$AA$2:$AA$2500,"Yes"))</f>
      </c>
      <c r="AH898" t="str">
        <f>IF(OR($P898&lt;&gt;"Yes",N($AG898)=0),"",IF(AND($AG898=1,COUNTIFS($W$2:$W$2500,$A898,$AE$2:$AE$2500,1)+COUNTIFS($X$2:$X$2500,$A898,$AE$2:$AE$2500,1)&gt;0),"","Yes"))</f>
      </c>
      <c r="AI898">
        <f>IF($AH898="Yes",$AG898,"")</f>
      </c>
      <c r="AJ898">
        <f>IF($AI898="","",$AI898+ROW()/1000000)</f>
      </c>
      <c r="AK898">
        <f>IF(OR($A898="",$P898="Yes",N($AG898)=0),"",$AG898+ROW()/1000000)</f>
      </c>
      <c r="AL898" t="str">
        <f>IF($A898="","",INDEX(games!$J:$J,ROW())&amp;"")</f>
      </c>
    </row>
    <row r="899">
      <c r="A899" t="str">
        <f>IF(TRIM(INDEX(games!$A:$A,ROW()))="","",TRIM(INDEX(games!$A:$A,ROW())))</f>
      </c>
      <c r="B899">
        <f>IF(OR($A899="",INDEX(games!$B:$B,ROW())=""),"",INDEX(games!$B:$B,ROW()))</f>
      </c>
      <c r="C899" t="str">
        <f>IF(OR($A899="",INDEX(games!$C:$C,ROW())=""),"",INDEX(games!$C:$C,ROW()))</f>
      </c>
      <c r="D899">
        <f>IF($A899="","",COUNTIF($W$2:$W$2500,$A899)+COUNTIF($X$2:$X$2500,$A899))</f>
      </c>
      <c r="E899">
        <f>IF($A899="","",IFERROR(MATCH($C899,$R$2:$R$5,0),0))</f>
      </c>
      <c r="F899">
        <f>IF($A899="","",MOD(ROW(),34))</f>
      </c>
      <c r="G899">
        <f>IF($A899="",NA(),IF($C899="Action",$B899,NA()))</f>
      </c>
      <c r="H899">
        <f>IF($A899="",NA(),IF($C899="Action",1+$F899*0.023,NA()))</f>
      </c>
      <c r="I899">
        <f>IF($A899="",NA(),IF($C899="Strategy",$B899,NA()))</f>
      </c>
      <c r="J899">
        <f>IF($A899="",NA(),IF($C899="Strategy",2+$F899*0.023,NA()))</f>
      </c>
      <c r="K899">
        <f>IF($A899="",NA(),IF($C899="Deckbuilder",$B899,NA()))</f>
      </c>
      <c r="L899">
        <f>IF($A899="",NA(),IF($C899="Deckbuilder",3+$F899*0.023,NA()))</f>
      </c>
      <c r="M899">
        <f>IF($A899="",NA(),IF($C899="Traditional",$B899,NA()))</f>
      </c>
      <c r="N899">
        <f>IF($A899="",NA(),IF($C899="Traditional",4+$F899*0.023,NA()))</f>
      </c>
      <c r="O899">
        <f>IF($A899="","",$D899+ROW()/1000000)</f>
      </c>
      <c r="P899" t="str">
        <f>IF(OR($A899="",INDEX(games!$H:$H,ROW())=""),"",INDEX(games!$H:$H,ROW()))</f>
      </c>
      <c r="Q899">
        <f>IF(OR($A899="",$P899&lt;&gt;"Yes"),"",$D899+ROW()/1000000)</f>
      </c>
      <c r="T899">
        <f>IF($Y899="","",INDEX($B$2:$B$1500,$Y899))</f>
      </c>
      <c r="U899">
        <f>IF($Z899="","",INDEX($B$2:$B$1500,$Z899))</f>
      </c>
      <c r="V899">
        <f>IF(OR($T899="",$U899=""),"",$U899-$T899)</f>
      </c>
      <c r="W899" t="str">
        <f>IF(TRIM(INDEX(connections!$A:$A,ROW()))="","",TRIM(INDEX(connections!$A:$A,ROW())))</f>
      </c>
      <c r="X899" t="str">
        <f>IF($W899="","",TRIM(INDEX(connections!$B:$B,ROW())))</f>
      </c>
      <c r="Y899">
        <f>IF($W899="","",IFERROR(MATCH($W899,$A$2:$A$1500,0),""))</f>
      </c>
      <c r="Z899">
        <f>IF($X899="","",IFERROR(MATCH($X899,$A$2:$A$1500,0),""))</f>
      </c>
      <c r="AA899" t="str">
        <f>IF($Y899="","",INDEX($P$2:$P$1500,$Y899))</f>
      </c>
      <c r="AB899" t="str">
        <f>IF($Z899="","",INDEX($P$2:$P$1500,$Z899))</f>
      </c>
      <c r="AC899">
        <f>IF(AND($AA899="Yes",$AB899="Yes"),1,"")</f>
      </c>
      <c r="AD899">
        <f>IF(OR($Y899="",$Z899=""),"",IF(INDEX($C$2:$C$1500,$Y899)=INDEX($C$2:$C$1500,$Z899),0,1))</f>
      </c>
      <c r="AE899">
        <f>IF($AC899&lt;&gt;1,"",IF(AND(INDEX($AG$2:$AG$1500,$Y899)=1,INDEX($AG$2:$AG$1500,$Z899)=1),1,""))</f>
      </c>
      <c r="AG899">
        <f>IF($A899="","",COUNTIFS($W$2:$W$2500,$A899,$AB$2:$AB$2500,"Yes")+COUNTIFS($X$2:$X$2500,$A899,$AA$2:$AA$2500,"Yes"))</f>
      </c>
      <c r="AH899" t="str">
        <f>IF(OR($P899&lt;&gt;"Yes",N($AG899)=0),"",IF(AND($AG899=1,COUNTIFS($W$2:$W$2500,$A899,$AE$2:$AE$2500,1)+COUNTIFS($X$2:$X$2500,$A899,$AE$2:$AE$2500,1)&gt;0),"","Yes"))</f>
      </c>
      <c r="AI899">
        <f>IF($AH899="Yes",$AG899,"")</f>
      </c>
      <c r="AJ899">
        <f>IF($AI899="","",$AI899+ROW()/1000000)</f>
      </c>
      <c r="AK899">
        <f>IF(OR($A899="",$P899="Yes",N($AG899)=0),"",$AG899+ROW()/1000000)</f>
      </c>
      <c r="AL899" t="str">
        <f>IF($A899="","",INDEX(games!$J:$J,ROW())&amp;"")</f>
      </c>
    </row>
    <row r="900">
      <c r="A900" t="str">
        <f>IF(TRIM(INDEX(games!$A:$A,ROW()))="","",TRIM(INDEX(games!$A:$A,ROW())))</f>
      </c>
      <c r="B900">
        <f>IF(OR($A900="",INDEX(games!$B:$B,ROW())=""),"",INDEX(games!$B:$B,ROW()))</f>
      </c>
      <c r="C900" t="str">
        <f>IF(OR($A900="",INDEX(games!$C:$C,ROW())=""),"",INDEX(games!$C:$C,ROW()))</f>
      </c>
      <c r="D900">
        <f>IF($A900="","",COUNTIF($W$2:$W$2500,$A900)+COUNTIF($X$2:$X$2500,$A900))</f>
      </c>
      <c r="E900">
        <f>IF($A900="","",IFERROR(MATCH($C900,$R$2:$R$5,0),0))</f>
      </c>
      <c r="F900">
        <f>IF($A900="","",MOD(ROW(),34))</f>
      </c>
      <c r="G900">
        <f>IF($A900="",NA(),IF($C900="Action",$B900,NA()))</f>
      </c>
      <c r="H900">
        <f>IF($A900="",NA(),IF($C900="Action",1+$F900*0.023,NA()))</f>
      </c>
      <c r="I900">
        <f>IF($A900="",NA(),IF($C900="Strategy",$B900,NA()))</f>
      </c>
      <c r="J900">
        <f>IF($A900="",NA(),IF($C900="Strategy",2+$F900*0.023,NA()))</f>
      </c>
      <c r="K900">
        <f>IF($A900="",NA(),IF($C900="Deckbuilder",$B900,NA()))</f>
      </c>
      <c r="L900">
        <f>IF($A900="",NA(),IF($C900="Deckbuilder",3+$F900*0.023,NA()))</f>
      </c>
      <c r="M900">
        <f>IF($A900="",NA(),IF($C900="Traditional",$B900,NA()))</f>
      </c>
      <c r="N900">
        <f>IF($A900="",NA(),IF($C900="Traditional",4+$F900*0.023,NA()))</f>
      </c>
      <c r="O900">
        <f>IF($A900="","",$D900+ROW()/1000000)</f>
      </c>
      <c r="P900" t="str">
        <f>IF(OR($A900="",INDEX(games!$H:$H,ROW())=""),"",INDEX(games!$H:$H,ROW()))</f>
      </c>
      <c r="Q900">
        <f>IF(OR($A900="",$P900&lt;&gt;"Yes"),"",$D900+ROW()/1000000)</f>
      </c>
      <c r="T900">
        <f>IF($Y900="","",INDEX($B$2:$B$1500,$Y900))</f>
      </c>
      <c r="U900">
        <f>IF($Z900="","",INDEX($B$2:$B$1500,$Z900))</f>
      </c>
      <c r="V900">
        <f>IF(OR($T900="",$U900=""),"",$U900-$T900)</f>
      </c>
      <c r="W900" t="str">
        <f>IF(TRIM(INDEX(connections!$A:$A,ROW()))="","",TRIM(INDEX(connections!$A:$A,ROW())))</f>
      </c>
      <c r="X900" t="str">
        <f>IF($W900="","",TRIM(INDEX(connections!$B:$B,ROW())))</f>
      </c>
      <c r="Y900">
        <f>IF($W900="","",IFERROR(MATCH($W900,$A$2:$A$1500,0),""))</f>
      </c>
      <c r="Z900">
        <f>IF($X900="","",IFERROR(MATCH($X900,$A$2:$A$1500,0),""))</f>
      </c>
      <c r="AA900" t="str">
        <f>IF($Y900="","",INDEX($P$2:$P$1500,$Y900))</f>
      </c>
      <c r="AB900" t="str">
        <f>IF($Z900="","",INDEX($P$2:$P$1500,$Z900))</f>
      </c>
      <c r="AC900">
        <f>IF(AND($AA900="Yes",$AB900="Yes"),1,"")</f>
      </c>
      <c r="AD900">
        <f>IF(OR($Y900="",$Z900=""),"",IF(INDEX($C$2:$C$1500,$Y900)=INDEX($C$2:$C$1500,$Z900),0,1))</f>
      </c>
      <c r="AE900">
        <f>IF($AC900&lt;&gt;1,"",IF(AND(INDEX($AG$2:$AG$1500,$Y900)=1,INDEX($AG$2:$AG$1500,$Z900)=1),1,""))</f>
      </c>
      <c r="AG900">
        <f>IF($A900="","",COUNTIFS($W$2:$W$2500,$A900,$AB$2:$AB$2500,"Yes")+COUNTIFS($X$2:$X$2500,$A900,$AA$2:$AA$2500,"Yes"))</f>
      </c>
      <c r="AH900" t="str">
        <f>IF(OR($P900&lt;&gt;"Yes",N($AG900)=0),"",IF(AND($AG900=1,COUNTIFS($W$2:$W$2500,$A900,$AE$2:$AE$2500,1)+COUNTIFS($X$2:$X$2500,$A900,$AE$2:$AE$2500,1)&gt;0),"","Yes"))</f>
      </c>
      <c r="AI900">
        <f>IF($AH900="Yes",$AG900,"")</f>
      </c>
      <c r="AJ900">
        <f>IF($AI900="","",$AI900+ROW()/1000000)</f>
      </c>
      <c r="AK900">
        <f>IF(OR($A900="",$P900="Yes",N($AG900)=0),"",$AG900+ROW()/1000000)</f>
      </c>
      <c r="AL900" t="str">
        <f>IF($A900="","",INDEX(games!$J:$J,ROW())&amp;"")</f>
      </c>
    </row>
    <row r="901">
      <c r="A901" t="str">
        <f>IF(TRIM(INDEX(games!$A:$A,ROW()))="","",TRIM(INDEX(games!$A:$A,ROW())))</f>
      </c>
      <c r="B901">
        <f>IF(OR($A901="",INDEX(games!$B:$B,ROW())=""),"",INDEX(games!$B:$B,ROW()))</f>
      </c>
      <c r="C901" t="str">
        <f>IF(OR($A901="",INDEX(games!$C:$C,ROW())=""),"",INDEX(games!$C:$C,ROW()))</f>
      </c>
      <c r="D901">
        <f>IF($A901="","",COUNTIF($W$2:$W$2500,$A901)+COUNTIF($X$2:$X$2500,$A901))</f>
      </c>
      <c r="E901">
        <f>IF($A901="","",IFERROR(MATCH($C901,$R$2:$R$5,0),0))</f>
      </c>
      <c r="F901">
        <f>IF($A901="","",MOD(ROW(),34))</f>
      </c>
      <c r="G901">
        <f>IF($A901="",NA(),IF($C901="Action",$B901,NA()))</f>
      </c>
      <c r="H901">
        <f>IF($A901="",NA(),IF($C901="Action",1+$F901*0.023,NA()))</f>
      </c>
      <c r="I901">
        <f>IF($A901="",NA(),IF($C901="Strategy",$B901,NA()))</f>
      </c>
      <c r="J901">
        <f>IF($A901="",NA(),IF($C901="Strategy",2+$F901*0.023,NA()))</f>
      </c>
      <c r="K901">
        <f>IF($A901="",NA(),IF($C901="Deckbuilder",$B901,NA()))</f>
      </c>
      <c r="L901">
        <f>IF($A901="",NA(),IF($C901="Deckbuilder",3+$F901*0.023,NA()))</f>
      </c>
      <c r="M901">
        <f>IF($A901="",NA(),IF($C901="Traditional",$B901,NA()))</f>
      </c>
      <c r="N901">
        <f>IF($A901="",NA(),IF($C901="Traditional",4+$F901*0.023,NA()))</f>
      </c>
      <c r="O901">
        <f>IF($A901="","",$D901+ROW()/1000000)</f>
      </c>
      <c r="P901" t="str">
        <f>IF(OR($A901="",INDEX(games!$H:$H,ROW())=""),"",INDEX(games!$H:$H,ROW()))</f>
      </c>
      <c r="Q901">
        <f>IF(OR($A901="",$P901&lt;&gt;"Yes"),"",$D901+ROW()/1000000)</f>
      </c>
      <c r="T901">
        <f>IF($Y901="","",INDEX($B$2:$B$1500,$Y901))</f>
      </c>
      <c r="U901">
        <f>IF($Z901="","",INDEX($B$2:$B$1500,$Z901))</f>
      </c>
      <c r="V901">
        <f>IF(OR($T901="",$U901=""),"",$U901-$T901)</f>
      </c>
      <c r="W901" t="str">
        <f>IF(TRIM(INDEX(connections!$A:$A,ROW()))="","",TRIM(INDEX(connections!$A:$A,ROW())))</f>
      </c>
      <c r="X901" t="str">
        <f>IF($W901="","",TRIM(INDEX(connections!$B:$B,ROW())))</f>
      </c>
      <c r="Y901">
        <f>IF($W901="","",IFERROR(MATCH($W901,$A$2:$A$1500,0),""))</f>
      </c>
      <c r="Z901">
        <f>IF($X901="","",IFERROR(MATCH($X901,$A$2:$A$1500,0),""))</f>
      </c>
      <c r="AA901" t="str">
        <f>IF($Y901="","",INDEX($P$2:$P$1500,$Y901))</f>
      </c>
      <c r="AB901" t="str">
        <f>IF($Z901="","",INDEX($P$2:$P$1500,$Z901))</f>
      </c>
      <c r="AC901">
        <f>IF(AND($AA901="Yes",$AB901="Yes"),1,"")</f>
      </c>
      <c r="AD901">
        <f>IF(OR($Y901="",$Z901=""),"",IF(INDEX($C$2:$C$1500,$Y901)=INDEX($C$2:$C$1500,$Z901),0,1))</f>
      </c>
      <c r="AE901">
        <f>IF($AC901&lt;&gt;1,"",IF(AND(INDEX($AG$2:$AG$1500,$Y901)=1,INDEX($AG$2:$AG$1500,$Z901)=1),1,""))</f>
      </c>
      <c r="AG901">
        <f>IF($A901="","",COUNTIFS($W$2:$W$2500,$A901,$AB$2:$AB$2500,"Yes")+COUNTIFS($X$2:$X$2500,$A901,$AA$2:$AA$2500,"Yes"))</f>
      </c>
      <c r="AH901" t="str">
        <f>IF(OR($P901&lt;&gt;"Yes",N($AG901)=0),"",IF(AND($AG901=1,COUNTIFS($W$2:$W$2500,$A901,$AE$2:$AE$2500,1)+COUNTIFS($X$2:$X$2500,$A901,$AE$2:$AE$2500,1)&gt;0),"","Yes"))</f>
      </c>
      <c r="AI901">
        <f>IF($AH901="Yes",$AG901,"")</f>
      </c>
      <c r="AJ901">
        <f>IF($AI901="","",$AI901+ROW()/1000000)</f>
      </c>
      <c r="AK901">
        <f>IF(OR($A901="",$P901="Yes",N($AG901)=0),"",$AG901+ROW()/1000000)</f>
      </c>
      <c r="AL901" t="str">
        <f>IF($A901="","",INDEX(games!$J:$J,ROW())&amp;"")</f>
      </c>
    </row>
    <row r="902">
      <c r="A902" t="str">
        <f>IF(TRIM(INDEX(games!$A:$A,ROW()))="","",TRIM(INDEX(games!$A:$A,ROW())))</f>
      </c>
      <c r="B902">
        <f>IF(OR($A902="",INDEX(games!$B:$B,ROW())=""),"",INDEX(games!$B:$B,ROW()))</f>
      </c>
      <c r="C902" t="str">
        <f>IF(OR($A902="",INDEX(games!$C:$C,ROW())=""),"",INDEX(games!$C:$C,ROW()))</f>
      </c>
      <c r="D902">
        <f>IF($A902="","",COUNTIF($W$2:$W$2500,$A902)+COUNTIF($X$2:$X$2500,$A902))</f>
      </c>
      <c r="E902">
        <f>IF($A902="","",IFERROR(MATCH($C902,$R$2:$R$5,0),0))</f>
      </c>
      <c r="F902">
        <f>IF($A902="","",MOD(ROW(),34))</f>
      </c>
      <c r="G902">
        <f>IF($A902="",NA(),IF($C902="Action",$B902,NA()))</f>
      </c>
      <c r="H902">
        <f>IF($A902="",NA(),IF($C902="Action",1+$F902*0.023,NA()))</f>
      </c>
      <c r="I902">
        <f>IF($A902="",NA(),IF($C902="Strategy",$B902,NA()))</f>
      </c>
      <c r="J902">
        <f>IF($A902="",NA(),IF($C902="Strategy",2+$F902*0.023,NA()))</f>
      </c>
      <c r="K902">
        <f>IF($A902="",NA(),IF($C902="Deckbuilder",$B902,NA()))</f>
      </c>
      <c r="L902">
        <f>IF($A902="",NA(),IF($C902="Deckbuilder",3+$F902*0.023,NA()))</f>
      </c>
      <c r="M902">
        <f>IF($A902="",NA(),IF($C902="Traditional",$B902,NA()))</f>
      </c>
      <c r="N902">
        <f>IF($A902="",NA(),IF($C902="Traditional",4+$F902*0.023,NA()))</f>
      </c>
      <c r="O902">
        <f>IF($A902="","",$D902+ROW()/1000000)</f>
      </c>
      <c r="P902" t="str">
        <f>IF(OR($A902="",INDEX(games!$H:$H,ROW())=""),"",INDEX(games!$H:$H,ROW()))</f>
      </c>
      <c r="Q902">
        <f>IF(OR($A902="",$P902&lt;&gt;"Yes"),"",$D902+ROW()/1000000)</f>
      </c>
      <c r="T902">
        <f>IF($Y902="","",INDEX($B$2:$B$1500,$Y902))</f>
      </c>
      <c r="U902">
        <f>IF($Z902="","",INDEX($B$2:$B$1500,$Z902))</f>
      </c>
      <c r="V902">
        <f>IF(OR($T902="",$U902=""),"",$U902-$T902)</f>
      </c>
      <c r="W902" t="str">
        <f>IF(TRIM(INDEX(connections!$A:$A,ROW()))="","",TRIM(INDEX(connections!$A:$A,ROW())))</f>
      </c>
      <c r="X902" t="str">
        <f>IF($W902="","",TRIM(INDEX(connections!$B:$B,ROW())))</f>
      </c>
      <c r="Y902">
        <f>IF($W902="","",IFERROR(MATCH($W902,$A$2:$A$1500,0),""))</f>
      </c>
      <c r="Z902">
        <f>IF($X902="","",IFERROR(MATCH($X902,$A$2:$A$1500,0),""))</f>
      </c>
      <c r="AA902" t="str">
        <f>IF($Y902="","",INDEX($P$2:$P$1500,$Y902))</f>
      </c>
      <c r="AB902" t="str">
        <f>IF($Z902="","",INDEX($P$2:$P$1500,$Z902))</f>
      </c>
      <c r="AC902">
        <f>IF(AND($AA902="Yes",$AB902="Yes"),1,"")</f>
      </c>
      <c r="AD902">
        <f>IF(OR($Y902="",$Z902=""),"",IF(INDEX($C$2:$C$1500,$Y902)=INDEX($C$2:$C$1500,$Z902),0,1))</f>
      </c>
      <c r="AE902">
        <f>IF($AC902&lt;&gt;1,"",IF(AND(INDEX($AG$2:$AG$1500,$Y902)=1,INDEX($AG$2:$AG$1500,$Z902)=1),1,""))</f>
      </c>
      <c r="AG902">
        <f>IF($A902="","",COUNTIFS($W$2:$W$2500,$A902,$AB$2:$AB$2500,"Yes")+COUNTIFS($X$2:$X$2500,$A902,$AA$2:$AA$2500,"Yes"))</f>
      </c>
      <c r="AH902" t="str">
        <f>IF(OR($P902&lt;&gt;"Yes",N($AG902)=0),"",IF(AND($AG902=1,COUNTIFS($W$2:$W$2500,$A902,$AE$2:$AE$2500,1)+COUNTIFS($X$2:$X$2500,$A902,$AE$2:$AE$2500,1)&gt;0),"","Yes"))</f>
      </c>
      <c r="AI902">
        <f>IF($AH902="Yes",$AG902,"")</f>
      </c>
      <c r="AJ902">
        <f>IF($AI902="","",$AI902+ROW()/1000000)</f>
      </c>
      <c r="AK902">
        <f>IF(OR($A902="",$P902="Yes",N($AG902)=0),"",$AG902+ROW()/1000000)</f>
      </c>
      <c r="AL902" t="str">
        <f>IF($A902="","",INDEX(games!$J:$J,ROW())&amp;"")</f>
      </c>
    </row>
    <row r="903">
      <c r="A903" t="str">
        <f>IF(TRIM(INDEX(games!$A:$A,ROW()))="","",TRIM(INDEX(games!$A:$A,ROW())))</f>
      </c>
      <c r="B903">
        <f>IF(OR($A903="",INDEX(games!$B:$B,ROW())=""),"",INDEX(games!$B:$B,ROW()))</f>
      </c>
      <c r="C903" t="str">
        <f>IF(OR($A903="",INDEX(games!$C:$C,ROW())=""),"",INDEX(games!$C:$C,ROW()))</f>
      </c>
      <c r="D903">
        <f>IF($A903="","",COUNTIF($W$2:$W$2500,$A903)+COUNTIF($X$2:$X$2500,$A903))</f>
      </c>
      <c r="E903">
        <f>IF($A903="","",IFERROR(MATCH($C903,$R$2:$R$5,0),0))</f>
      </c>
      <c r="F903">
        <f>IF($A903="","",MOD(ROW(),34))</f>
      </c>
      <c r="G903">
        <f>IF($A903="",NA(),IF($C903="Action",$B903,NA()))</f>
      </c>
      <c r="H903">
        <f>IF($A903="",NA(),IF($C903="Action",1+$F903*0.023,NA()))</f>
      </c>
      <c r="I903">
        <f>IF($A903="",NA(),IF($C903="Strategy",$B903,NA()))</f>
      </c>
      <c r="J903">
        <f>IF($A903="",NA(),IF($C903="Strategy",2+$F903*0.023,NA()))</f>
      </c>
      <c r="K903">
        <f>IF($A903="",NA(),IF($C903="Deckbuilder",$B903,NA()))</f>
      </c>
      <c r="L903">
        <f>IF($A903="",NA(),IF($C903="Deckbuilder",3+$F903*0.023,NA()))</f>
      </c>
      <c r="M903">
        <f>IF($A903="",NA(),IF($C903="Traditional",$B903,NA()))</f>
      </c>
      <c r="N903">
        <f>IF($A903="",NA(),IF($C903="Traditional",4+$F903*0.023,NA()))</f>
      </c>
      <c r="O903">
        <f>IF($A903="","",$D903+ROW()/1000000)</f>
      </c>
      <c r="P903" t="str">
        <f>IF(OR($A903="",INDEX(games!$H:$H,ROW())=""),"",INDEX(games!$H:$H,ROW()))</f>
      </c>
      <c r="Q903">
        <f>IF(OR($A903="",$P903&lt;&gt;"Yes"),"",$D903+ROW()/1000000)</f>
      </c>
      <c r="T903">
        <f>IF($Y903="","",INDEX($B$2:$B$1500,$Y903))</f>
      </c>
      <c r="U903">
        <f>IF($Z903="","",INDEX($B$2:$B$1500,$Z903))</f>
      </c>
      <c r="V903">
        <f>IF(OR($T903="",$U903=""),"",$U903-$T903)</f>
      </c>
      <c r="W903" t="str">
        <f>IF(TRIM(INDEX(connections!$A:$A,ROW()))="","",TRIM(INDEX(connections!$A:$A,ROW())))</f>
      </c>
      <c r="X903" t="str">
        <f>IF($W903="","",TRIM(INDEX(connections!$B:$B,ROW())))</f>
      </c>
      <c r="Y903">
        <f>IF($W903="","",IFERROR(MATCH($W903,$A$2:$A$1500,0),""))</f>
      </c>
      <c r="Z903">
        <f>IF($X903="","",IFERROR(MATCH($X903,$A$2:$A$1500,0),""))</f>
      </c>
      <c r="AA903" t="str">
        <f>IF($Y903="","",INDEX($P$2:$P$1500,$Y903))</f>
      </c>
      <c r="AB903" t="str">
        <f>IF($Z903="","",INDEX($P$2:$P$1500,$Z903))</f>
      </c>
      <c r="AC903">
        <f>IF(AND($AA903="Yes",$AB903="Yes"),1,"")</f>
      </c>
      <c r="AD903">
        <f>IF(OR($Y903="",$Z903=""),"",IF(INDEX($C$2:$C$1500,$Y903)=INDEX($C$2:$C$1500,$Z903),0,1))</f>
      </c>
      <c r="AE903">
        <f>IF($AC903&lt;&gt;1,"",IF(AND(INDEX($AG$2:$AG$1500,$Y903)=1,INDEX($AG$2:$AG$1500,$Z903)=1),1,""))</f>
      </c>
      <c r="AG903">
        <f>IF($A903="","",COUNTIFS($W$2:$W$2500,$A903,$AB$2:$AB$2500,"Yes")+COUNTIFS($X$2:$X$2500,$A903,$AA$2:$AA$2500,"Yes"))</f>
      </c>
      <c r="AH903" t="str">
        <f>IF(OR($P903&lt;&gt;"Yes",N($AG903)=0),"",IF(AND($AG903=1,COUNTIFS($W$2:$W$2500,$A903,$AE$2:$AE$2500,1)+COUNTIFS($X$2:$X$2500,$A903,$AE$2:$AE$2500,1)&gt;0),"","Yes"))</f>
      </c>
      <c r="AI903">
        <f>IF($AH903="Yes",$AG903,"")</f>
      </c>
      <c r="AJ903">
        <f>IF($AI903="","",$AI903+ROW()/1000000)</f>
      </c>
      <c r="AK903">
        <f>IF(OR($A903="",$P903="Yes",N($AG903)=0),"",$AG903+ROW()/1000000)</f>
      </c>
      <c r="AL903" t="str">
        <f>IF($A903="","",INDEX(games!$J:$J,ROW())&amp;"")</f>
      </c>
    </row>
    <row r="904">
      <c r="A904" t="str">
        <f>IF(TRIM(INDEX(games!$A:$A,ROW()))="","",TRIM(INDEX(games!$A:$A,ROW())))</f>
      </c>
      <c r="B904">
        <f>IF(OR($A904="",INDEX(games!$B:$B,ROW())=""),"",INDEX(games!$B:$B,ROW()))</f>
      </c>
      <c r="C904" t="str">
        <f>IF(OR($A904="",INDEX(games!$C:$C,ROW())=""),"",INDEX(games!$C:$C,ROW()))</f>
      </c>
      <c r="D904">
        <f>IF($A904="","",COUNTIF($W$2:$W$2500,$A904)+COUNTIF($X$2:$X$2500,$A904))</f>
      </c>
      <c r="E904">
        <f>IF($A904="","",IFERROR(MATCH($C904,$R$2:$R$5,0),0))</f>
      </c>
      <c r="F904">
        <f>IF($A904="","",MOD(ROW(),34))</f>
      </c>
      <c r="G904">
        <f>IF($A904="",NA(),IF($C904="Action",$B904,NA()))</f>
      </c>
      <c r="H904">
        <f>IF($A904="",NA(),IF($C904="Action",1+$F904*0.023,NA()))</f>
      </c>
      <c r="I904">
        <f>IF($A904="",NA(),IF($C904="Strategy",$B904,NA()))</f>
      </c>
      <c r="J904">
        <f>IF($A904="",NA(),IF($C904="Strategy",2+$F904*0.023,NA()))</f>
      </c>
      <c r="K904">
        <f>IF($A904="",NA(),IF($C904="Deckbuilder",$B904,NA()))</f>
      </c>
      <c r="L904">
        <f>IF($A904="",NA(),IF($C904="Deckbuilder",3+$F904*0.023,NA()))</f>
      </c>
      <c r="M904">
        <f>IF($A904="",NA(),IF($C904="Traditional",$B904,NA()))</f>
      </c>
      <c r="N904">
        <f>IF($A904="",NA(),IF($C904="Traditional",4+$F904*0.023,NA()))</f>
      </c>
      <c r="O904">
        <f>IF($A904="","",$D904+ROW()/1000000)</f>
      </c>
      <c r="P904" t="str">
        <f>IF(OR($A904="",INDEX(games!$H:$H,ROW())=""),"",INDEX(games!$H:$H,ROW()))</f>
      </c>
      <c r="Q904">
        <f>IF(OR($A904="",$P904&lt;&gt;"Yes"),"",$D904+ROW()/1000000)</f>
      </c>
      <c r="T904">
        <f>IF($Y904="","",INDEX($B$2:$B$1500,$Y904))</f>
      </c>
      <c r="U904">
        <f>IF($Z904="","",INDEX($B$2:$B$1500,$Z904))</f>
      </c>
      <c r="V904">
        <f>IF(OR($T904="",$U904=""),"",$U904-$T904)</f>
      </c>
      <c r="W904" t="str">
        <f>IF(TRIM(INDEX(connections!$A:$A,ROW()))="","",TRIM(INDEX(connections!$A:$A,ROW())))</f>
      </c>
      <c r="X904" t="str">
        <f>IF($W904="","",TRIM(INDEX(connections!$B:$B,ROW())))</f>
      </c>
      <c r="Y904">
        <f>IF($W904="","",IFERROR(MATCH($W904,$A$2:$A$1500,0),""))</f>
      </c>
      <c r="Z904">
        <f>IF($X904="","",IFERROR(MATCH($X904,$A$2:$A$1500,0),""))</f>
      </c>
      <c r="AA904" t="str">
        <f>IF($Y904="","",INDEX($P$2:$P$1500,$Y904))</f>
      </c>
      <c r="AB904" t="str">
        <f>IF($Z904="","",INDEX($P$2:$P$1500,$Z904))</f>
      </c>
      <c r="AC904">
        <f>IF(AND($AA904="Yes",$AB904="Yes"),1,"")</f>
      </c>
      <c r="AD904">
        <f>IF(OR($Y904="",$Z904=""),"",IF(INDEX($C$2:$C$1500,$Y904)=INDEX($C$2:$C$1500,$Z904),0,1))</f>
      </c>
      <c r="AE904">
        <f>IF($AC904&lt;&gt;1,"",IF(AND(INDEX($AG$2:$AG$1500,$Y904)=1,INDEX($AG$2:$AG$1500,$Z904)=1),1,""))</f>
      </c>
      <c r="AG904">
        <f>IF($A904="","",COUNTIFS($W$2:$W$2500,$A904,$AB$2:$AB$2500,"Yes")+COUNTIFS($X$2:$X$2500,$A904,$AA$2:$AA$2500,"Yes"))</f>
      </c>
      <c r="AH904" t="str">
        <f>IF(OR($P904&lt;&gt;"Yes",N($AG904)=0),"",IF(AND($AG904=1,COUNTIFS($W$2:$W$2500,$A904,$AE$2:$AE$2500,1)+COUNTIFS($X$2:$X$2500,$A904,$AE$2:$AE$2500,1)&gt;0),"","Yes"))</f>
      </c>
      <c r="AI904">
        <f>IF($AH904="Yes",$AG904,"")</f>
      </c>
      <c r="AJ904">
        <f>IF($AI904="","",$AI904+ROW()/1000000)</f>
      </c>
      <c r="AK904">
        <f>IF(OR($A904="",$P904="Yes",N($AG904)=0),"",$AG904+ROW()/1000000)</f>
      </c>
      <c r="AL904" t="str">
        <f>IF($A904="","",INDEX(games!$J:$J,ROW())&amp;"")</f>
      </c>
    </row>
    <row r="905">
      <c r="A905" t="str">
        <f>IF(TRIM(INDEX(games!$A:$A,ROW()))="","",TRIM(INDEX(games!$A:$A,ROW())))</f>
      </c>
      <c r="B905">
        <f>IF(OR($A905="",INDEX(games!$B:$B,ROW())=""),"",INDEX(games!$B:$B,ROW()))</f>
      </c>
      <c r="C905" t="str">
        <f>IF(OR($A905="",INDEX(games!$C:$C,ROW())=""),"",INDEX(games!$C:$C,ROW()))</f>
      </c>
      <c r="D905">
        <f>IF($A905="","",COUNTIF($W$2:$W$2500,$A905)+COUNTIF($X$2:$X$2500,$A905))</f>
      </c>
      <c r="E905">
        <f>IF($A905="","",IFERROR(MATCH($C905,$R$2:$R$5,0),0))</f>
      </c>
      <c r="F905">
        <f>IF($A905="","",MOD(ROW(),34))</f>
      </c>
      <c r="G905">
        <f>IF($A905="",NA(),IF($C905="Action",$B905,NA()))</f>
      </c>
      <c r="H905">
        <f>IF($A905="",NA(),IF($C905="Action",1+$F905*0.023,NA()))</f>
      </c>
      <c r="I905">
        <f>IF($A905="",NA(),IF($C905="Strategy",$B905,NA()))</f>
      </c>
      <c r="J905">
        <f>IF($A905="",NA(),IF($C905="Strategy",2+$F905*0.023,NA()))</f>
      </c>
      <c r="K905">
        <f>IF($A905="",NA(),IF($C905="Deckbuilder",$B905,NA()))</f>
      </c>
      <c r="L905">
        <f>IF($A905="",NA(),IF($C905="Deckbuilder",3+$F905*0.023,NA()))</f>
      </c>
      <c r="M905">
        <f>IF($A905="",NA(),IF($C905="Traditional",$B905,NA()))</f>
      </c>
      <c r="N905">
        <f>IF($A905="",NA(),IF($C905="Traditional",4+$F905*0.023,NA()))</f>
      </c>
      <c r="O905">
        <f>IF($A905="","",$D905+ROW()/1000000)</f>
      </c>
      <c r="P905" t="str">
        <f>IF(OR($A905="",INDEX(games!$H:$H,ROW())=""),"",INDEX(games!$H:$H,ROW()))</f>
      </c>
      <c r="Q905">
        <f>IF(OR($A905="",$P905&lt;&gt;"Yes"),"",$D905+ROW()/1000000)</f>
      </c>
      <c r="T905">
        <f>IF($Y905="","",INDEX($B$2:$B$1500,$Y905))</f>
      </c>
      <c r="U905">
        <f>IF($Z905="","",INDEX($B$2:$B$1500,$Z905))</f>
      </c>
      <c r="V905">
        <f>IF(OR($T905="",$U905=""),"",$U905-$T905)</f>
      </c>
      <c r="W905" t="str">
        <f>IF(TRIM(INDEX(connections!$A:$A,ROW()))="","",TRIM(INDEX(connections!$A:$A,ROW())))</f>
      </c>
      <c r="X905" t="str">
        <f>IF($W905="","",TRIM(INDEX(connections!$B:$B,ROW())))</f>
      </c>
      <c r="Y905">
        <f>IF($W905="","",IFERROR(MATCH($W905,$A$2:$A$1500,0),""))</f>
      </c>
      <c r="Z905">
        <f>IF($X905="","",IFERROR(MATCH($X905,$A$2:$A$1500,0),""))</f>
      </c>
      <c r="AA905" t="str">
        <f>IF($Y905="","",INDEX($P$2:$P$1500,$Y905))</f>
      </c>
      <c r="AB905" t="str">
        <f>IF($Z905="","",INDEX($P$2:$P$1500,$Z905))</f>
      </c>
      <c r="AC905">
        <f>IF(AND($AA905="Yes",$AB905="Yes"),1,"")</f>
      </c>
      <c r="AD905">
        <f>IF(OR($Y905="",$Z905=""),"",IF(INDEX($C$2:$C$1500,$Y905)=INDEX($C$2:$C$1500,$Z905),0,1))</f>
      </c>
      <c r="AE905">
        <f>IF($AC905&lt;&gt;1,"",IF(AND(INDEX($AG$2:$AG$1500,$Y905)=1,INDEX($AG$2:$AG$1500,$Z905)=1),1,""))</f>
      </c>
      <c r="AG905">
        <f>IF($A905="","",COUNTIFS($W$2:$W$2500,$A905,$AB$2:$AB$2500,"Yes")+COUNTIFS($X$2:$X$2500,$A905,$AA$2:$AA$2500,"Yes"))</f>
      </c>
      <c r="AH905" t="str">
        <f>IF(OR($P905&lt;&gt;"Yes",N($AG905)=0),"",IF(AND($AG905=1,COUNTIFS($W$2:$W$2500,$A905,$AE$2:$AE$2500,1)+COUNTIFS($X$2:$X$2500,$A905,$AE$2:$AE$2500,1)&gt;0),"","Yes"))</f>
      </c>
      <c r="AI905">
        <f>IF($AH905="Yes",$AG905,"")</f>
      </c>
      <c r="AJ905">
        <f>IF($AI905="","",$AI905+ROW()/1000000)</f>
      </c>
      <c r="AK905">
        <f>IF(OR($A905="",$P905="Yes",N($AG905)=0),"",$AG905+ROW()/1000000)</f>
      </c>
      <c r="AL905" t="str">
        <f>IF($A905="","",INDEX(games!$J:$J,ROW())&amp;"")</f>
      </c>
    </row>
    <row r="906">
      <c r="A906" t="str">
        <f>IF(TRIM(INDEX(games!$A:$A,ROW()))="","",TRIM(INDEX(games!$A:$A,ROW())))</f>
      </c>
      <c r="B906">
        <f>IF(OR($A906="",INDEX(games!$B:$B,ROW())=""),"",INDEX(games!$B:$B,ROW()))</f>
      </c>
      <c r="C906" t="str">
        <f>IF(OR($A906="",INDEX(games!$C:$C,ROW())=""),"",INDEX(games!$C:$C,ROW()))</f>
      </c>
      <c r="D906">
        <f>IF($A906="","",COUNTIF($W$2:$W$2500,$A906)+COUNTIF($X$2:$X$2500,$A906))</f>
      </c>
      <c r="E906">
        <f>IF($A906="","",IFERROR(MATCH($C906,$R$2:$R$5,0),0))</f>
      </c>
      <c r="F906">
        <f>IF($A906="","",MOD(ROW(),34))</f>
      </c>
      <c r="G906">
        <f>IF($A906="",NA(),IF($C906="Action",$B906,NA()))</f>
      </c>
      <c r="H906">
        <f>IF($A906="",NA(),IF($C906="Action",1+$F906*0.023,NA()))</f>
      </c>
      <c r="I906">
        <f>IF($A906="",NA(),IF($C906="Strategy",$B906,NA()))</f>
      </c>
      <c r="J906">
        <f>IF($A906="",NA(),IF($C906="Strategy",2+$F906*0.023,NA()))</f>
      </c>
      <c r="K906">
        <f>IF($A906="",NA(),IF($C906="Deckbuilder",$B906,NA()))</f>
      </c>
      <c r="L906">
        <f>IF($A906="",NA(),IF($C906="Deckbuilder",3+$F906*0.023,NA()))</f>
      </c>
      <c r="M906">
        <f>IF($A906="",NA(),IF($C906="Traditional",$B906,NA()))</f>
      </c>
      <c r="N906">
        <f>IF($A906="",NA(),IF($C906="Traditional",4+$F906*0.023,NA()))</f>
      </c>
      <c r="O906">
        <f>IF($A906="","",$D906+ROW()/1000000)</f>
      </c>
      <c r="P906" t="str">
        <f>IF(OR($A906="",INDEX(games!$H:$H,ROW())=""),"",INDEX(games!$H:$H,ROW()))</f>
      </c>
      <c r="Q906">
        <f>IF(OR($A906="",$P906&lt;&gt;"Yes"),"",$D906+ROW()/1000000)</f>
      </c>
      <c r="T906">
        <f>IF($Y906="","",INDEX($B$2:$B$1500,$Y906))</f>
      </c>
      <c r="U906">
        <f>IF($Z906="","",INDEX($B$2:$B$1500,$Z906))</f>
      </c>
      <c r="V906">
        <f>IF(OR($T906="",$U906=""),"",$U906-$T906)</f>
      </c>
      <c r="W906" t="str">
        <f>IF(TRIM(INDEX(connections!$A:$A,ROW()))="","",TRIM(INDEX(connections!$A:$A,ROW())))</f>
      </c>
      <c r="X906" t="str">
        <f>IF($W906="","",TRIM(INDEX(connections!$B:$B,ROW())))</f>
      </c>
      <c r="Y906">
        <f>IF($W906="","",IFERROR(MATCH($W906,$A$2:$A$1500,0),""))</f>
      </c>
      <c r="Z906">
        <f>IF($X906="","",IFERROR(MATCH($X906,$A$2:$A$1500,0),""))</f>
      </c>
      <c r="AA906" t="str">
        <f>IF($Y906="","",INDEX($P$2:$P$1500,$Y906))</f>
      </c>
      <c r="AB906" t="str">
        <f>IF($Z906="","",INDEX($P$2:$P$1500,$Z906))</f>
      </c>
      <c r="AC906">
        <f>IF(AND($AA906="Yes",$AB906="Yes"),1,"")</f>
      </c>
      <c r="AD906">
        <f>IF(OR($Y906="",$Z906=""),"",IF(INDEX($C$2:$C$1500,$Y906)=INDEX($C$2:$C$1500,$Z906),0,1))</f>
      </c>
      <c r="AE906">
        <f>IF($AC906&lt;&gt;1,"",IF(AND(INDEX($AG$2:$AG$1500,$Y906)=1,INDEX($AG$2:$AG$1500,$Z906)=1),1,""))</f>
      </c>
      <c r="AG906">
        <f>IF($A906="","",COUNTIFS($W$2:$W$2500,$A906,$AB$2:$AB$2500,"Yes")+COUNTIFS($X$2:$X$2500,$A906,$AA$2:$AA$2500,"Yes"))</f>
      </c>
      <c r="AH906" t="str">
        <f>IF(OR($P906&lt;&gt;"Yes",N($AG906)=0),"",IF(AND($AG906=1,COUNTIFS($W$2:$W$2500,$A906,$AE$2:$AE$2500,1)+COUNTIFS($X$2:$X$2500,$A906,$AE$2:$AE$2500,1)&gt;0),"","Yes"))</f>
      </c>
      <c r="AI906">
        <f>IF($AH906="Yes",$AG906,"")</f>
      </c>
      <c r="AJ906">
        <f>IF($AI906="","",$AI906+ROW()/1000000)</f>
      </c>
      <c r="AK906">
        <f>IF(OR($A906="",$P906="Yes",N($AG906)=0),"",$AG906+ROW()/1000000)</f>
      </c>
      <c r="AL906" t="str">
        <f>IF($A906="","",INDEX(games!$J:$J,ROW())&amp;"")</f>
      </c>
    </row>
    <row r="907">
      <c r="A907" t="str">
        <f>IF(TRIM(INDEX(games!$A:$A,ROW()))="","",TRIM(INDEX(games!$A:$A,ROW())))</f>
      </c>
      <c r="B907">
        <f>IF(OR($A907="",INDEX(games!$B:$B,ROW())=""),"",INDEX(games!$B:$B,ROW()))</f>
      </c>
      <c r="C907" t="str">
        <f>IF(OR($A907="",INDEX(games!$C:$C,ROW())=""),"",INDEX(games!$C:$C,ROW()))</f>
      </c>
      <c r="D907">
        <f>IF($A907="","",COUNTIF($W$2:$W$2500,$A907)+COUNTIF($X$2:$X$2500,$A907))</f>
      </c>
      <c r="E907">
        <f>IF($A907="","",IFERROR(MATCH($C907,$R$2:$R$5,0),0))</f>
      </c>
      <c r="F907">
        <f>IF($A907="","",MOD(ROW(),34))</f>
      </c>
      <c r="G907">
        <f>IF($A907="",NA(),IF($C907="Action",$B907,NA()))</f>
      </c>
      <c r="H907">
        <f>IF($A907="",NA(),IF($C907="Action",1+$F907*0.023,NA()))</f>
      </c>
      <c r="I907">
        <f>IF($A907="",NA(),IF($C907="Strategy",$B907,NA()))</f>
      </c>
      <c r="J907">
        <f>IF($A907="",NA(),IF($C907="Strategy",2+$F907*0.023,NA()))</f>
      </c>
      <c r="K907">
        <f>IF($A907="",NA(),IF($C907="Deckbuilder",$B907,NA()))</f>
      </c>
      <c r="L907">
        <f>IF($A907="",NA(),IF($C907="Deckbuilder",3+$F907*0.023,NA()))</f>
      </c>
      <c r="M907">
        <f>IF($A907="",NA(),IF($C907="Traditional",$B907,NA()))</f>
      </c>
      <c r="N907">
        <f>IF($A907="",NA(),IF($C907="Traditional",4+$F907*0.023,NA()))</f>
      </c>
      <c r="O907">
        <f>IF($A907="","",$D907+ROW()/1000000)</f>
      </c>
      <c r="P907" t="str">
        <f>IF(OR($A907="",INDEX(games!$H:$H,ROW())=""),"",INDEX(games!$H:$H,ROW()))</f>
      </c>
      <c r="Q907">
        <f>IF(OR($A907="",$P907&lt;&gt;"Yes"),"",$D907+ROW()/1000000)</f>
      </c>
      <c r="T907">
        <f>IF($Y907="","",INDEX($B$2:$B$1500,$Y907))</f>
      </c>
      <c r="U907">
        <f>IF($Z907="","",INDEX($B$2:$B$1500,$Z907))</f>
      </c>
      <c r="V907">
        <f>IF(OR($T907="",$U907=""),"",$U907-$T907)</f>
      </c>
      <c r="W907" t="str">
        <f>IF(TRIM(INDEX(connections!$A:$A,ROW()))="","",TRIM(INDEX(connections!$A:$A,ROW())))</f>
      </c>
      <c r="X907" t="str">
        <f>IF($W907="","",TRIM(INDEX(connections!$B:$B,ROW())))</f>
      </c>
      <c r="Y907">
        <f>IF($W907="","",IFERROR(MATCH($W907,$A$2:$A$1500,0),""))</f>
      </c>
      <c r="Z907">
        <f>IF($X907="","",IFERROR(MATCH($X907,$A$2:$A$1500,0),""))</f>
      </c>
      <c r="AA907" t="str">
        <f>IF($Y907="","",INDEX($P$2:$P$1500,$Y907))</f>
      </c>
      <c r="AB907" t="str">
        <f>IF($Z907="","",INDEX($P$2:$P$1500,$Z907))</f>
      </c>
      <c r="AC907">
        <f>IF(AND($AA907="Yes",$AB907="Yes"),1,"")</f>
      </c>
      <c r="AD907">
        <f>IF(OR($Y907="",$Z907=""),"",IF(INDEX($C$2:$C$1500,$Y907)=INDEX($C$2:$C$1500,$Z907),0,1))</f>
      </c>
      <c r="AE907">
        <f>IF($AC907&lt;&gt;1,"",IF(AND(INDEX($AG$2:$AG$1500,$Y907)=1,INDEX($AG$2:$AG$1500,$Z907)=1),1,""))</f>
      </c>
      <c r="AG907">
        <f>IF($A907="","",COUNTIFS($W$2:$W$2500,$A907,$AB$2:$AB$2500,"Yes")+COUNTIFS($X$2:$X$2500,$A907,$AA$2:$AA$2500,"Yes"))</f>
      </c>
      <c r="AH907" t="str">
        <f>IF(OR($P907&lt;&gt;"Yes",N($AG907)=0),"",IF(AND($AG907=1,COUNTIFS($W$2:$W$2500,$A907,$AE$2:$AE$2500,1)+COUNTIFS($X$2:$X$2500,$A907,$AE$2:$AE$2500,1)&gt;0),"","Yes"))</f>
      </c>
      <c r="AI907">
        <f>IF($AH907="Yes",$AG907,"")</f>
      </c>
      <c r="AJ907">
        <f>IF($AI907="","",$AI907+ROW()/1000000)</f>
      </c>
      <c r="AK907">
        <f>IF(OR($A907="",$P907="Yes",N($AG907)=0),"",$AG907+ROW()/1000000)</f>
      </c>
      <c r="AL907" t="str">
        <f>IF($A907="","",INDEX(games!$J:$J,ROW())&amp;"")</f>
      </c>
    </row>
    <row r="908">
      <c r="A908" t="str">
        <f>IF(TRIM(INDEX(games!$A:$A,ROW()))="","",TRIM(INDEX(games!$A:$A,ROW())))</f>
      </c>
      <c r="B908">
        <f>IF(OR($A908="",INDEX(games!$B:$B,ROW())=""),"",INDEX(games!$B:$B,ROW()))</f>
      </c>
      <c r="C908" t="str">
        <f>IF(OR($A908="",INDEX(games!$C:$C,ROW())=""),"",INDEX(games!$C:$C,ROW()))</f>
      </c>
      <c r="D908">
        <f>IF($A908="","",COUNTIF($W$2:$W$2500,$A908)+COUNTIF($X$2:$X$2500,$A908))</f>
      </c>
      <c r="E908">
        <f>IF($A908="","",IFERROR(MATCH($C908,$R$2:$R$5,0),0))</f>
      </c>
      <c r="F908">
        <f>IF($A908="","",MOD(ROW(),34))</f>
      </c>
      <c r="G908">
        <f>IF($A908="",NA(),IF($C908="Action",$B908,NA()))</f>
      </c>
      <c r="H908">
        <f>IF($A908="",NA(),IF($C908="Action",1+$F908*0.023,NA()))</f>
      </c>
      <c r="I908">
        <f>IF($A908="",NA(),IF($C908="Strategy",$B908,NA()))</f>
      </c>
      <c r="J908">
        <f>IF($A908="",NA(),IF($C908="Strategy",2+$F908*0.023,NA()))</f>
      </c>
      <c r="K908">
        <f>IF($A908="",NA(),IF($C908="Deckbuilder",$B908,NA()))</f>
      </c>
      <c r="L908">
        <f>IF($A908="",NA(),IF($C908="Deckbuilder",3+$F908*0.023,NA()))</f>
      </c>
      <c r="M908">
        <f>IF($A908="",NA(),IF($C908="Traditional",$B908,NA()))</f>
      </c>
      <c r="N908">
        <f>IF($A908="",NA(),IF($C908="Traditional",4+$F908*0.023,NA()))</f>
      </c>
      <c r="O908">
        <f>IF($A908="","",$D908+ROW()/1000000)</f>
      </c>
      <c r="P908" t="str">
        <f>IF(OR($A908="",INDEX(games!$H:$H,ROW())=""),"",INDEX(games!$H:$H,ROW()))</f>
      </c>
      <c r="Q908">
        <f>IF(OR($A908="",$P908&lt;&gt;"Yes"),"",$D908+ROW()/1000000)</f>
      </c>
      <c r="T908">
        <f>IF($Y908="","",INDEX($B$2:$B$1500,$Y908))</f>
      </c>
      <c r="U908">
        <f>IF($Z908="","",INDEX($B$2:$B$1500,$Z908))</f>
      </c>
      <c r="V908">
        <f>IF(OR($T908="",$U908=""),"",$U908-$T908)</f>
      </c>
      <c r="W908" t="str">
        <f>IF(TRIM(INDEX(connections!$A:$A,ROW()))="","",TRIM(INDEX(connections!$A:$A,ROW())))</f>
      </c>
      <c r="X908" t="str">
        <f>IF($W908="","",TRIM(INDEX(connections!$B:$B,ROW())))</f>
      </c>
      <c r="Y908">
        <f>IF($W908="","",IFERROR(MATCH($W908,$A$2:$A$1500,0),""))</f>
      </c>
      <c r="Z908">
        <f>IF($X908="","",IFERROR(MATCH($X908,$A$2:$A$1500,0),""))</f>
      </c>
      <c r="AA908" t="str">
        <f>IF($Y908="","",INDEX($P$2:$P$1500,$Y908))</f>
      </c>
      <c r="AB908" t="str">
        <f>IF($Z908="","",INDEX($P$2:$P$1500,$Z908))</f>
      </c>
      <c r="AC908">
        <f>IF(AND($AA908="Yes",$AB908="Yes"),1,"")</f>
      </c>
      <c r="AD908">
        <f>IF(OR($Y908="",$Z908=""),"",IF(INDEX($C$2:$C$1500,$Y908)=INDEX($C$2:$C$1500,$Z908),0,1))</f>
      </c>
      <c r="AE908">
        <f>IF($AC908&lt;&gt;1,"",IF(AND(INDEX($AG$2:$AG$1500,$Y908)=1,INDEX($AG$2:$AG$1500,$Z908)=1),1,""))</f>
      </c>
      <c r="AG908">
        <f>IF($A908="","",COUNTIFS($W$2:$W$2500,$A908,$AB$2:$AB$2500,"Yes")+COUNTIFS($X$2:$X$2500,$A908,$AA$2:$AA$2500,"Yes"))</f>
      </c>
      <c r="AH908" t="str">
        <f>IF(OR($P908&lt;&gt;"Yes",N($AG908)=0),"",IF(AND($AG908=1,COUNTIFS($W$2:$W$2500,$A908,$AE$2:$AE$2500,1)+COUNTIFS($X$2:$X$2500,$A908,$AE$2:$AE$2500,1)&gt;0),"","Yes"))</f>
      </c>
      <c r="AI908">
        <f>IF($AH908="Yes",$AG908,"")</f>
      </c>
      <c r="AJ908">
        <f>IF($AI908="","",$AI908+ROW()/1000000)</f>
      </c>
      <c r="AK908">
        <f>IF(OR($A908="",$P908="Yes",N($AG908)=0),"",$AG908+ROW()/1000000)</f>
      </c>
      <c r="AL908" t="str">
        <f>IF($A908="","",INDEX(games!$J:$J,ROW())&amp;"")</f>
      </c>
    </row>
    <row r="909">
      <c r="A909" t="str">
        <f>IF(TRIM(INDEX(games!$A:$A,ROW()))="","",TRIM(INDEX(games!$A:$A,ROW())))</f>
      </c>
      <c r="B909">
        <f>IF(OR($A909="",INDEX(games!$B:$B,ROW())=""),"",INDEX(games!$B:$B,ROW()))</f>
      </c>
      <c r="C909" t="str">
        <f>IF(OR($A909="",INDEX(games!$C:$C,ROW())=""),"",INDEX(games!$C:$C,ROW()))</f>
      </c>
      <c r="D909">
        <f>IF($A909="","",COUNTIF($W$2:$W$2500,$A909)+COUNTIF($X$2:$X$2500,$A909))</f>
      </c>
      <c r="E909">
        <f>IF($A909="","",IFERROR(MATCH($C909,$R$2:$R$5,0),0))</f>
      </c>
      <c r="F909">
        <f>IF($A909="","",MOD(ROW(),34))</f>
      </c>
      <c r="G909">
        <f>IF($A909="",NA(),IF($C909="Action",$B909,NA()))</f>
      </c>
      <c r="H909">
        <f>IF($A909="",NA(),IF($C909="Action",1+$F909*0.023,NA()))</f>
      </c>
      <c r="I909">
        <f>IF($A909="",NA(),IF($C909="Strategy",$B909,NA()))</f>
      </c>
      <c r="J909">
        <f>IF($A909="",NA(),IF($C909="Strategy",2+$F909*0.023,NA()))</f>
      </c>
      <c r="K909">
        <f>IF($A909="",NA(),IF($C909="Deckbuilder",$B909,NA()))</f>
      </c>
      <c r="L909">
        <f>IF($A909="",NA(),IF($C909="Deckbuilder",3+$F909*0.023,NA()))</f>
      </c>
      <c r="M909">
        <f>IF($A909="",NA(),IF($C909="Traditional",$B909,NA()))</f>
      </c>
      <c r="N909">
        <f>IF($A909="",NA(),IF($C909="Traditional",4+$F909*0.023,NA()))</f>
      </c>
      <c r="O909">
        <f>IF($A909="","",$D909+ROW()/1000000)</f>
      </c>
      <c r="P909" t="str">
        <f>IF(OR($A909="",INDEX(games!$H:$H,ROW())=""),"",INDEX(games!$H:$H,ROW()))</f>
      </c>
      <c r="Q909">
        <f>IF(OR($A909="",$P909&lt;&gt;"Yes"),"",$D909+ROW()/1000000)</f>
      </c>
      <c r="T909">
        <f>IF($Y909="","",INDEX($B$2:$B$1500,$Y909))</f>
      </c>
      <c r="U909">
        <f>IF($Z909="","",INDEX($B$2:$B$1500,$Z909))</f>
      </c>
      <c r="V909">
        <f>IF(OR($T909="",$U909=""),"",$U909-$T909)</f>
      </c>
      <c r="W909" t="str">
        <f>IF(TRIM(INDEX(connections!$A:$A,ROW()))="","",TRIM(INDEX(connections!$A:$A,ROW())))</f>
      </c>
      <c r="X909" t="str">
        <f>IF($W909="","",TRIM(INDEX(connections!$B:$B,ROW())))</f>
      </c>
      <c r="Y909">
        <f>IF($W909="","",IFERROR(MATCH($W909,$A$2:$A$1500,0),""))</f>
      </c>
      <c r="Z909">
        <f>IF($X909="","",IFERROR(MATCH($X909,$A$2:$A$1500,0),""))</f>
      </c>
      <c r="AA909" t="str">
        <f>IF($Y909="","",INDEX($P$2:$P$1500,$Y909))</f>
      </c>
      <c r="AB909" t="str">
        <f>IF($Z909="","",INDEX($P$2:$P$1500,$Z909))</f>
      </c>
      <c r="AC909">
        <f>IF(AND($AA909="Yes",$AB909="Yes"),1,"")</f>
      </c>
      <c r="AD909">
        <f>IF(OR($Y909="",$Z909=""),"",IF(INDEX($C$2:$C$1500,$Y909)=INDEX($C$2:$C$1500,$Z909),0,1))</f>
      </c>
      <c r="AE909">
        <f>IF($AC909&lt;&gt;1,"",IF(AND(INDEX($AG$2:$AG$1500,$Y909)=1,INDEX($AG$2:$AG$1500,$Z909)=1),1,""))</f>
      </c>
      <c r="AG909">
        <f>IF($A909="","",COUNTIFS($W$2:$W$2500,$A909,$AB$2:$AB$2500,"Yes")+COUNTIFS($X$2:$X$2500,$A909,$AA$2:$AA$2500,"Yes"))</f>
      </c>
      <c r="AH909" t="str">
        <f>IF(OR($P909&lt;&gt;"Yes",N($AG909)=0),"",IF(AND($AG909=1,COUNTIFS($W$2:$W$2500,$A909,$AE$2:$AE$2500,1)+COUNTIFS($X$2:$X$2500,$A909,$AE$2:$AE$2500,1)&gt;0),"","Yes"))</f>
      </c>
      <c r="AI909">
        <f>IF($AH909="Yes",$AG909,"")</f>
      </c>
      <c r="AJ909">
        <f>IF($AI909="","",$AI909+ROW()/1000000)</f>
      </c>
      <c r="AK909">
        <f>IF(OR($A909="",$P909="Yes",N($AG909)=0),"",$AG909+ROW()/1000000)</f>
      </c>
      <c r="AL909" t="str">
        <f>IF($A909="","",INDEX(games!$J:$J,ROW())&amp;"")</f>
      </c>
    </row>
    <row r="910">
      <c r="A910" t="str">
        <f>IF(TRIM(INDEX(games!$A:$A,ROW()))="","",TRIM(INDEX(games!$A:$A,ROW())))</f>
      </c>
      <c r="B910">
        <f>IF(OR($A910="",INDEX(games!$B:$B,ROW())=""),"",INDEX(games!$B:$B,ROW()))</f>
      </c>
      <c r="C910" t="str">
        <f>IF(OR($A910="",INDEX(games!$C:$C,ROW())=""),"",INDEX(games!$C:$C,ROW()))</f>
      </c>
      <c r="D910">
        <f>IF($A910="","",COUNTIF($W$2:$W$2500,$A910)+COUNTIF($X$2:$X$2500,$A910))</f>
      </c>
      <c r="E910">
        <f>IF($A910="","",IFERROR(MATCH($C910,$R$2:$R$5,0),0))</f>
      </c>
      <c r="F910">
        <f>IF($A910="","",MOD(ROW(),34))</f>
      </c>
      <c r="G910">
        <f>IF($A910="",NA(),IF($C910="Action",$B910,NA()))</f>
      </c>
      <c r="H910">
        <f>IF($A910="",NA(),IF($C910="Action",1+$F910*0.023,NA()))</f>
      </c>
      <c r="I910">
        <f>IF($A910="",NA(),IF($C910="Strategy",$B910,NA()))</f>
      </c>
      <c r="J910">
        <f>IF($A910="",NA(),IF($C910="Strategy",2+$F910*0.023,NA()))</f>
      </c>
      <c r="K910">
        <f>IF($A910="",NA(),IF($C910="Deckbuilder",$B910,NA()))</f>
      </c>
      <c r="L910">
        <f>IF($A910="",NA(),IF($C910="Deckbuilder",3+$F910*0.023,NA()))</f>
      </c>
      <c r="M910">
        <f>IF($A910="",NA(),IF($C910="Traditional",$B910,NA()))</f>
      </c>
      <c r="N910">
        <f>IF($A910="",NA(),IF($C910="Traditional",4+$F910*0.023,NA()))</f>
      </c>
      <c r="O910">
        <f>IF($A910="","",$D910+ROW()/1000000)</f>
      </c>
      <c r="P910" t="str">
        <f>IF(OR($A910="",INDEX(games!$H:$H,ROW())=""),"",INDEX(games!$H:$H,ROW()))</f>
      </c>
      <c r="Q910">
        <f>IF(OR($A910="",$P910&lt;&gt;"Yes"),"",$D910+ROW()/1000000)</f>
      </c>
      <c r="T910">
        <f>IF($Y910="","",INDEX($B$2:$B$1500,$Y910))</f>
      </c>
      <c r="U910">
        <f>IF($Z910="","",INDEX($B$2:$B$1500,$Z910))</f>
      </c>
      <c r="V910">
        <f>IF(OR($T910="",$U910=""),"",$U910-$T910)</f>
      </c>
      <c r="W910" t="str">
        <f>IF(TRIM(INDEX(connections!$A:$A,ROW()))="","",TRIM(INDEX(connections!$A:$A,ROW())))</f>
      </c>
      <c r="X910" t="str">
        <f>IF($W910="","",TRIM(INDEX(connections!$B:$B,ROW())))</f>
      </c>
      <c r="Y910">
        <f>IF($W910="","",IFERROR(MATCH($W910,$A$2:$A$1500,0),""))</f>
      </c>
      <c r="Z910">
        <f>IF($X910="","",IFERROR(MATCH($X910,$A$2:$A$1500,0),""))</f>
      </c>
      <c r="AA910" t="str">
        <f>IF($Y910="","",INDEX($P$2:$P$1500,$Y910))</f>
      </c>
      <c r="AB910" t="str">
        <f>IF($Z910="","",INDEX($P$2:$P$1500,$Z910))</f>
      </c>
      <c r="AC910">
        <f>IF(AND($AA910="Yes",$AB910="Yes"),1,"")</f>
      </c>
      <c r="AD910">
        <f>IF(OR($Y910="",$Z910=""),"",IF(INDEX($C$2:$C$1500,$Y910)=INDEX($C$2:$C$1500,$Z910),0,1))</f>
      </c>
      <c r="AE910">
        <f>IF($AC910&lt;&gt;1,"",IF(AND(INDEX($AG$2:$AG$1500,$Y910)=1,INDEX($AG$2:$AG$1500,$Z910)=1),1,""))</f>
      </c>
      <c r="AG910">
        <f>IF($A910="","",COUNTIFS($W$2:$W$2500,$A910,$AB$2:$AB$2500,"Yes")+COUNTIFS($X$2:$X$2500,$A910,$AA$2:$AA$2500,"Yes"))</f>
      </c>
      <c r="AH910" t="str">
        <f>IF(OR($P910&lt;&gt;"Yes",N($AG910)=0),"",IF(AND($AG910=1,COUNTIFS($W$2:$W$2500,$A910,$AE$2:$AE$2500,1)+COUNTIFS($X$2:$X$2500,$A910,$AE$2:$AE$2500,1)&gt;0),"","Yes"))</f>
      </c>
      <c r="AI910">
        <f>IF($AH910="Yes",$AG910,"")</f>
      </c>
      <c r="AJ910">
        <f>IF($AI910="","",$AI910+ROW()/1000000)</f>
      </c>
      <c r="AK910">
        <f>IF(OR($A910="",$P910="Yes",N($AG910)=0),"",$AG910+ROW()/1000000)</f>
      </c>
      <c r="AL910" t="str">
        <f>IF($A910="","",INDEX(games!$J:$J,ROW())&amp;"")</f>
      </c>
    </row>
    <row r="911">
      <c r="A911" t="str">
        <f>IF(TRIM(INDEX(games!$A:$A,ROW()))="","",TRIM(INDEX(games!$A:$A,ROW())))</f>
      </c>
      <c r="B911">
        <f>IF(OR($A911="",INDEX(games!$B:$B,ROW())=""),"",INDEX(games!$B:$B,ROW()))</f>
      </c>
      <c r="C911" t="str">
        <f>IF(OR($A911="",INDEX(games!$C:$C,ROW())=""),"",INDEX(games!$C:$C,ROW()))</f>
      </c>
      <c r="D911">
        <f>IF($A911="","",COUNTIF($W$2:$W$2500,$A911)+COUNTIF($X$2:$X$2500,$A911))</f>
      </c>
      <c r="E911">
        <f>IF($A911="","",IFERROR(MATCH($C911,$R$2:$R$5,0),0))</f>
      </c>
      <c r="F911">
        <f>IF($A911="","",MOD(ROW(),34))</f>
      </c>
      <c r="G911">
        <f>IF($A911="",NA(),IF($C911="Action",$B911,NA()))</f>
      </c>
      <c r="H911">
        <f>IF($A911="",NA(),IF($C911="Action",1+$F911*0.023,NA()))</f>
      </c>
      <c r="I911">
        <f>IF($A911="",NA(),IF($C911="Strategy",$B911,NA()))</f>
      </c>
      <c r="J911">
        <f>IF($A911="",NA(),IF($C911="Strategy",2+$F911*0.023,NA()))</f>
      </c>
      <c r="K911">
        <f>IF($A911="",NA(),IF($C911="Deckbuilder",$B911,NA()))</f>
      </c>
      <c r="L911">
        <f>IF($A911="",NA(),IF($C911="Deckbuilder",3+$F911*0.023,NA()))</f>
      </c>
      <c r="M911">
        <f>IF($A911="",NA(),IF($C911="Traditional",$B911,NA()))</f>
      </c>
      <c r="N911">
        <f>IF($A911="",NA(),IF($C911="Traditional",4+$F911*0.023,NA()))</f>
      </c>
      <c r="O911">
        <f>IF($A911="","",$D911+ROW()/1000000)</f>
      </c>
      <c r="P911" t="str">
        <f>IF(OR($A911="",INDEX(games!$H:$H,ROW())=""),"",INDEX(games!$H:$H,ROW()))</f>
      </c>
      <c r="Q911">
        <f>IF(OR($A911="",$P911&lt;&gt;"Yes"),"",$D911+ROW()/1000000)</f>
      </c>
      <c r="T911">
        <f>IF($Y911="","",INDEX($B$2:$B$1500,$Y911))</f>
      </c>
      <c r="U911">
        <f>IF($Z911="","",INDEX($B$2:$B$1500,$Z911))</f>
      </c>
      <c r="V911">
        <f>IF(OR($T911="",$U911=""),"",$U911-$T911)</f>
      </c>
      <c r="W911" t="str">
        <f>IF(TRIM(INDEX(connections!$A:$A,ROW()))="","",TRIM(INDEX(connections!$A:$A,ROW())))</f>
      </c>
      <c r="X911" t="str">
        <f>IF($W911="","",TRIM(INDEX(connections!$B:$B,ROW())))</f>
      </c>
      <c r="Y911">
        <f>IF($W911="","",IFERROR(MATCH($W911,$A$2:$A$1500,0),""))</f>
      </c>
      <c r="Z911">
        <f>IF($X911="","",IFERROR(MATCH($X911,$A$2:$A$1500,0),""))</f>
      </c>
      <c r="AA911" t="str">
        <f>IF($Y911="","",INDEX($P$2:$P$1500,$Y911))</f>
      </c>
      <c r="AB911" t="str">
        <f>IF($Z911="","",INDEX($P$2:$P$1500,$Z911))</f>
      </c>
      <c r="AC911">
        <f>IF(AND($AA911="Yes",$AB911="Yes"),1,"")</f>
      </c>
      <c r="AD911">
        <f>IF(OR($Y911="",$Z911=""),"",IF(INDEX($C$2:$C$1500,$Y911)=INDEX($C$2:$C$1500,$Z911),0,1))</f>
      </c>
      <c r="AE911">
        <f>IF($AC911&lt;&gt;1,"",IF(AND(INDEX($AG$2:$AG$1500,$Y911)=1,INDEX($AG$2:$AG$1500,$Z911)=1),1,""))</f>
      </c>
      <c r="AG911">
        <f>IF($A911="","",COUNTIFS($W$2:$W$2500,$A911,$AB$2:$AB$2500,"Yes")+COUNTIFS($X$2:$X$2500,$A911,$AA$2:$AA$2500,"Yes"))</f>
      </c>
      <c r="AH911" t="str">
        <f>IF(OR($P911&lt;&gt;"Yes",N($AG911)=0),"",IF(AND($AG911=1,COUNTIFS($W$2:$W$2500,$A911,$AE$2:$AE$2500,1)+COUNTIFS($X$2:$X$2500,$A911,$AE$2:$AE$2500,1)&gt;0),"","Yes"))</f>
      </c>
      <c r="AI911">
        <f>IF($AH911="Yes",$AG911,"")</f>
      </c>
      <c r="AJ911">
        <f>IF($AI911="","",$AI911+ROW()/1000000)</f>
      </c>
      <c r="AK911">
        <f>IF(OR($A911="",$P911="Yes",N($AG911)=0),"",$AG911+ROW()/1000000)</f>
      </c>
      <c r="AL911" t="str">
        <f>IF($A911="","",INDEX(games!$J:$J,ROW())&amp;"")</f>
      </c>
    </row>
    <row r="912">
      <c r="A912" t="str">
        <f>IF(TRIM(INDEX(games!$A:$A,ROW()))="","",TRIM(INDEX(games!$A:$A,ROW())))</f>
      </c>
      <c r="B912">
        <f>IF(OR($A912="",INDEX(games!$B:$B,ROW())=""),"",INDEX(games!$B:$B,ROW()))</f>
      </c>
      <c r="C912" t="str">
        <f>IF(OR($A912="",INDEX(games!$C:$C,ROW())=""),"",INDEX(games!$C:$C,ROW()))</f>
      </c>
      <c r="D912">
        <f>IF($A912="","",COUNTIF($W$2:$W$2500,$A912)+COUNTIF($X$2:$X$2500,$A912))</f>
      </c>
      <c r="E912">
        <f>IF($A912="","",IFERROR(MATCH($C912,$R$2:$R$5,0),0))</f>
      </c>
      <c r="F912">
        <f>IF($A912="","",MOD(ROW(),34))</f>
      </c>
      <c r="G912">
        <f>IF($A912="",NA(),IF($C912="Action",$B912,NA()))</f>
      </c>
      <c r="H912">
        <f>IF($A912="",NA(),IF($C912="Action",1+$F912*0.023,NA()))</f>
      </c>
      <c r="I912">
        <f>IF($A912="",NA(),IF($C912="Strategy",$B912,NA()))</f>
      </c>
      <c r="J912">
        <f>IF($A912="",NA(),IF($C912="Strategy",2+$F912*0.023,NA()))</f>
      </c>
      <c r="K912">
        <f>IF($A912="",NA(),IF($C912="Deckbuilder",$B912,NA()))</f>
      </c>
      <c r="L912">
        <f>IF($A912="",NA(),IF($C912="Deckbuilder",3+$F912*0.023,NA()))</f>
      </c>
      <c r="M912">
        <f>IF($A912="",NA(),IF($C912="Traditional",$B912,NA()))</f>
      </c>
      <c r="N912">
        <f>IF($A912="",NA(),IF($C912="Traditional",4+$F912*0.023,NA()))</f>
      </c>
      <c r="O912">
        <f>IF($A912="","",$D912+ROW()/1000000)</f>
      </c>
      <c r="P912" t="str">
        <f>IF(OR($A912="",INDEX(games!$H:$H,ROW())=""),"",INDEX(games!$H:$H,ROW()))</f>
      </c>
      <c r="Q912">
        <f>IF(OR($A912="",$P912&lt;&gt;"Yes"),"",$D912+ROW()/1000000)</f>
      </c>
      <c r="T912">
        <f>IF($Y912="","",INDEX($B$2:$B$1500,$Y912))</f>
      </c>
      <c r="U912">
        <f>IF($Z912="","",INDEX($B$2:$B$1500,$Z912))</f>
      </c>
      <c r="V912">
        <f>IF(OR($T912="",$U912=""),"",$U912-$T912)</f>
      </c>
      <c r="W912" t="str">
        <f>IF(TRIM(INDEX(connections!$A:$A,ROW()))="","",TRIM(INDEX(connections!$A:$A,ROW())))</f>
      </c>
      <c r="X912" t="str">
        <f>IF($W912="","",TRIM(INDEX(connections!$B:$B,ROW())))</f>
      </c>
      <c r="Y912">
        <f>IF($W912="","",IFERROR(MATCH($W912,$A$2:$A$1500,0),""))</f>
      </c>
      <c r="Z912">
        <f>IF($X912="","",IFERROR(MATCH($X912,$A$2:$A$1500,0),""))</f>
      </c>
      <c r="AA912" t="str">
        <f>IF($Y912="","",INDEX($P$2:$P$1500,$Y912))</f>
      </c>
      <c r="AB912" t="str">
        <f>IF($Z912="","",INDEX($P$2:$P$1500,$Z912))</f>
      </c>
      <c r="AC912">
        <f>IF(AND($AA912="Yes",$AB912="Yes"),1,"")</f>
      </c>
      <c r="AD912">
        <f>IF(OR($Y912="",$Z912=""),"",IF(INDEX($C$2:$C$1500,$Y912)=INDEX($C$2:$C$1500,$Z912),0,1))</f>
      </c>
      <c r="AE912">
        <f>IF($AC912&lt;&gt;1,"",IF(AND(INDEX($AG$2:$AG$1500,$Y912)=1,INDEX($AG$2:$AG$1500,$Z912)=1),1,""))</f>
      </c>
      <c r="AG912">
        <f>IF($A912="","",COUNTIFS($W$2:$W$2500,$A912,$AB$2:$AB$2500,"Yes")+COUNTIFS($X$2:$X$2500,$A912,$AA$2:$AA$2500,"Yes"))</f>
      </c>
      <c r="AH912" t="str">
        <f>IF(OR($P912&lt;&gt;"Yes",N($AG912)=0),"",IF(AND($AG912=1,COUNTIFS($W$2:$W$2500,$A912,$AE$2:$AE$2500,1)+COUNTIFS($X$2:$X$2500,$A912,$AE$2:$AE$2500,1)&gt;0),"","Yes"))</f>
      </c>
      <c r="AI912">
        <f>IF($AH912="Yes",$AG912,"")</f>
      </c>
      <c r="AJ912">
        <f>IF($AI912="","",$AI912+ROW()/1000000)</f>
      </c>
      <c r="AK912">
        <f>IF(OR($A912="",$P912="Yes",N($AG912)=0),"",$AG912+ROW()/1000000)</f>
      </c>
      <c r="AL912" t="str">
        <f>IF($A912="","",INDEX(games!$J:$J,ROW())&amp;"")</f>
      </c>
    </row>
    <row r="913">
      <c r="A913" t="str">
        <f>IF(TRIM(INDEX(games!$A:$A,ROW()))="","",TRIM(INDEX(games!$A:$A,ROW())))</f>
      </c>
      <c r="B913">
        <f>IF(OR($A913="",INDEX(games!$B:$B,ROW())=""),"",INDEX(games!$B:$B,ROW()))</f>
      </c>
      <c r="C913" t="str">
        <f>IF(OR($A913="",INDEX(games!$C:$C,ROW())=""),"",INDEX(games!$C:$C,ROW()))</f>
      </c>
      <c r="D913">
        <f>IF($A913="","",COUNTIF($W$2:$W$2500,$A913)+COUNTIF($X$2:$X$2500,$A913))</f>
      </c>
      <c r="E913">
        <f>IF($A913="","",IFERROR(MATCH($C913,$R$2:$R$5,0),0))</f>
      </c>
      <c r="F913">
        <f>IF($A913="","",MOD(ROW(),34))</f>
      </c>
      <c r="G913">
        <f>IF($A913="",NA(),IF($C913="Action",$B913,NA()))</f>
      </c>
      <c r="H913">
        <f>IF($A913="",NA(),IF($C913="Action",1+$F913*0.023,NA()))</f>
      </c>
      <c r="I913">
        <f>IF($A913="",NA(),IF($C913="Strategy",$B913,NA()))</f>
      </c>
      <c r="J913">
        <f>IF($A913="",NA(),IF($C913="Strategy",2+$F913*0.023,NA()))</f>
      </c>
      <c r="K913">
        <f>IF($A913="",NA(),IF($C913="Deckbuilder",$B913,NA()))</f>
      </c>
      <c r="L913">
        <f>IF($A913="",NA(),IF($C913="Deckbuilder",3+$F913*0.023,NA()))</f>
      </c>
      <c r="M913">
        <f>IF($A913="",NA(),IF($C913="Traditional",$B913,NA()))</f>
      </c>
      <c r="N913">
        <f>IF($A913="",NA(),IF($C913="Traditional",4+$F913*0.023,NA()))</f>
      </c>
      <c r="O913">
        <f>IF($A913="","",$D913+ROW()/1000000)</f>
      </c>
      <c r="P913" t="str">
        <f>IF(OR($A913="",INDEX(games!$H:$H,ROW())=""),"",INDEX(games!$H:$H,ROW()))</f>
      </c>
      <c r="Q913">
        <f>IF(OR($A913="",$P913&lt;&gt;"Yes"),"",$D913+ROW()/1000000)</f>
      </c>
      <c r="T913">
        <f>IF($Y913="","",INDEX($B$2:$B$1500,$Y913))</f>
      </c>
      <c r="U913">
        <f>IF($Z913="","",INDEX($B$2:$B$1500,$Z913))</f>
      </c>
      <c r="V913">
        <f>IF(OR($T913="",$U913=""),"",$U913-$T913)</f>
      </c>
      <c r="W913" t="str">
        <f>IF(TRIM(INDEX(connections!$A:$A,ROW()))="","",TRIM(INDEX(connections!$A:$A,ROW())))</f>
      </c>
      <c r="X913" t="str">
        <f>IF($W913="","",TRIM(INDEX(connections!$B:$B,ROW())))</f>
      </c>
      <c r="Y913">
        <f>IF($W913="","",IFERROR(MATCH($W913,$A$2:$A$1500,0),""))</f>
      </c>
      <c r="Z913">
        <f>IF($X913="","",IFERROR(MATCH($X913,$A$2:$A$1500,0),""))</f>
      </c>
      <c r="AA913" t="str">
        <f>IF($Y913="","",INDEX($P$2:$P$1500,$Y913))</f>
      </c>
      <c r="AB913" t="str">
        <f>IF($Z913="","",INDEX($P$2:$P$1500,$Z913))</f>
      </c>
      <c r="AC913">
        <f>IF(AND($AA913="Yes",$AB913="Yes"),1,"")</f>
      </c>
      <c r="AD913">
        <f>IF(OR($Y913="",$Z913=""),"",IF(INDEX($C$2:$C$1500,$Y913)=INDEX($C$2:$C$1500,$Z913),0,1))</f>
      </c>
      <c r="AE913">
        <f>IF($AC913&lt;&gt;1,"",IF(AND(INDEX($AG$2:$AG$1500,$Y913)=1,INDEX($AG$2:$AG$1500,$Z913)=1),1,""))</f>
      </c>
      <c r="AG913">
        <f>IF($A913="","",COUNTIFS($W$2:$W$2500,$A913,$AB$2:$AB$2500,"Yes")+COUNTIFS($X$2:$X$2500,$A913,$AA$2:$AA$2500,"Yes"))</f>
      </c>
      <c r="AH913" t="str">
        <f>IF(OR($P913&lt;&gt;"Yes",N($AG913)=0),"",IF(AND($AG913=1,COUNTIFS($W$2:$W$2500,$A913,$AE$2:$AE$2500,1)+COUNTIFS($X$2:$X$2500,$A913,$AE$2:$AE$2500,1)&gt;0),"","Yes"))</f>
      </c>
      <c r="AI913">
        <f>IF($AH913="Yes",$AG913,"")</f>
      </c>
      <c r="AJ913">
        <f>IF($AI913="","",$AI913+ROW()/1000000)</f>
      </c>
      <c r="AK913">
        <f>IF(OR($A913="",$P913="Yes",N($AG913)=0),"",$AG913+ROW()/1000000)</f>
      </c>
      <c r="AL913" t="str">
        <f>IF($A913="","",INDEX(games!$J:$J,ROW())&amp;"")</f>
      </c>
    </row>
    <row r="914">
      <c r="A914" t="str">
        <f>IF(TRIM(INDEX(games!$A:$A,ROW()))="","",TRIM(INDEX(games!$A:$A,ROW())))</f>
      </c>
      <c r="B914">
        <f>IF(OR($A914="",INDEX(games!$B:$B,ROW())=""),"",INDEX(games!$B:$B,ROW()))</f>
      </c>
      <c r="C914" t="str">
        <f>IF(OR($A914="",INDEX(games!$C:$C,ROW())=""),"",INDEX(games!$C:$C,ROW()))</f>
      </c>
      <c r="D914">
        <f>IF($A914="","",COUNTIF($W$2:$W$2500,$A914)+COUNTIF($X$2:$X$2500,$A914))</f>
      </c>
      <c r="E914">
        <f>IF($A914="","",IFERROR(MATCH($C914,$R$2:$R$5,0),0))</f>
      </c>
      <c r="F914">
        <f>IF($A914="","",MOD(ROW(),34))</f>
      </c>
      <c r="G914">
        <f>IF($A914="",NA(),IF($C914="Action",$B914,NA()))</f>
      </c>
      <c r="H914">
        <f>IF($A914="",NA(),IF($C914="Action",1+$F914*0.023,NA()))</f>
      </c>
      <c r="I914">
        <f>IF($A914="",NA(),IF($C914="Strategy",$B914,NA()))</f>
      </c>
      <c r="J914">
        <f>IF($A914="",NA(),IF($C914="Strategy",2+$F914*0.023,NA()))</f>
      </c>
      <c r="K914">
        <f>IF($A914="",NA(),IF($C914="Deckbuilder",$B914,NA()))</f>
      </c>
      <c r="L914">
        <f>IF($A914="",NA(),IF($C914="Deckbuilder",3+$F914*0.023,NA()))</f>
      </c>
      <c r="M914">
        <f>IF($A914="",NA(),IF($C914="Traditional",$B914,NA()))</f>
      </c>
      <c r="N914">
        <f>IF($A914="",NA(),IF($C914="Traditional",4+$F914*0.023,NA()))</f>
      </c>
      <c r="O914">
        <f>IF($A914="","",$D914+ROW()/1000000)</f>
      </c>
      <c r="P914" t="str">
        <f>IF(OR($A914="",INDEX(games!$H:$H,ROW())=""),"",INDEX(games!$H:$H,ROW()))</f>
      </c>
      <c r="Q914">
        <f>IF(OR($A914="",$P914&lt;&gt;"Yes"),"",$D914+ROW()/1000000)</f>
      </c>
      <c r="T914">
        <f>IF($Y914="","",INDEX($B$2:$B$1500,$Y914))</f>
      </c>
      <c r="U914">
        <f>IF($Z914="","",INDEX($B$2:$B$1500,$Z914))</f>
      </c>
      <c r="V914">
        <f>IF(OR($T914="",$U914=""),"",$U914-$T914)</f>
      </c>
      <c r="W914" t="str">
        <f>IF(TRIM(INDEX(connections!$A:$A,ROW()))="","",TRIM(INDEX(connections!$A:$A,ROW())))</f>
      </c>
      <c r="X914" t="str">
        <f>IF($W914="","",TRIM(INDEX(connections!$B:$B,ROW())))</f>
      </c>
      <c r="Y914">
        <f>IF($W914="","",IFERROR(MATCH($W914,$A$2:$A$1500,0),""))</f>
      </c>
      <c r="Z914">
        <f>IF($X914="","",IFERROR(MATCH($X914,$A$2:$A$1500,0),""))</f>
      </c>
      <c r="AA914" t="str">
        <f>IF($Y914="","",INDEX($P$2:$P$1500,$Y914))</f>
      </c>
      <c r="AB914" t="str">
        <f>IF($Z914="","",INDEX($P$2:$P$1500,$Z914))</f>
      </c>
      <c r="AC914">
        <f>IF(AND($AA914="Yes",$AB914="Yes"),1,"")</f>
      </c>
      <c r="AD914">
        <f>IF(OR($Y914="",$Z914=""),"",IF(INDEX($C$2:$C$1500,$Y914)=INDEX($C$2:$C$1500,$Z914),0,1))</f>
      </c>
      <c r="AE914">
        <f>IF($AC914&lt;&gt;1,"",IF(AND(INDEX($AG$2:$AG$1500,$Y914)=1,INDEX($AG$2:$AG$1500,$Z914)=1),1,""))</f>
      </c>
      <c r="AG914">
        <f>IF($A914="","",COUNTIFS($W$2:$W$2500,$A914,$AB$2:$AB$2500,"Yes")+COUNTIFS($X$2:$X$2500,$A914,$AA$2:$AA$2500,"Yes"))</f>
      </c>
      <c r="AH914" t="str">
        <f>IF(OR($P914&lt;&gt;"Yes",N($AG914)=0),"",IF(AND($AG914=1,COUNTIFS($W$2:$W$2500,$A914,$AE$2:$AE$2500,1)+COUNTIFS($X$2:$X$2500,$A914,$AE$2:$AE$2500,1)&gt;0),"","Yes"))</f>
      </c>
      <c r="AI914">
        <f>IF($AH914="Yes",$AG914,"")</f>
      </c>
      <c r="AJ914">
        <f>IF($AI914="","",$AI914+ROW()/1000000)</f>
      </c>
      <c r="AK914">
        <f>IF(OR($A914="",$P914="Yes",N($AG914)=0),"",$AG914+ROW()/1000000)</f>
      </c>
      <c r="AL914" t="str">
        <f>IF($A914="","",INDEX(games!$J:$J,ROW())&amp;"")</f>
      </c>
    </row>
    <row r="915">
      <c r="A915" t="str">
        <f>IF(TRIM(INDEX(games!$A:$A,ROW()))="","",TRIM(INDEX(games!$A:$A,ROW())))</f>
      </c>
      <c r="B915">
        <f>IF(OR($A915="",INDEX(games!$B:$B,ROW())=""),"",INDEX(games!$B:$B,ROW()))</f>
      </c>
      <c r="C915" t="str">
        <f>IF(OR($A915="",INDEX(games!$C:$C,ROW())=""),"",INDEX(games!$C:$C,ROW()))</f>
      </c>
      <c r="D915">
        <f>IF($A915="","",COUNTIF($W$2:$W$2500,$A915)+COUNTIF($X$2:$X$2500,$A915))</f>
      </c>
      <c r="E915">
        <f>IF($A915="","",IFERROR(MATCH($C915,$R$2:$R$5,0),0))</f>
      </c>
      <c r="F915">
        <f>IF($A915="","",MOD(ROW(),34))</f>
      </c>
      <c r="G915">
        <f>IF($A915="",NA(),IF($C915="Action",$B915,NA()))</f>
      </c>
      <c r="H915">
        <f>IF($A915="",NA(),IF($C915="Action",1+$F915*0.023,NA()))</f>
      </c>
      <c r="I915">
        <f>IF($A915="",NA(),IF($C915="Strategy",$B915,NA()))</f>
      </c>
      <c r="J915">
        <f>IF($A915="",NA(),IF($C915="Strategy",2+$F915*0.023,NA()))</f>
      </c>
      <c r="K915">
        <f>IF($A915="",NA(),IF($C915="Deckbuilder",$B915,NA()))</f>
      </c>
      <c r="L915">
        <f>IF($A915="",NA(),IF($C915="Deckbuilder",3+$F915*0.023,NA()))</f>
      </c>
      <c r="M915">
        <f>IF($A915="",NA(),IF($C915="Traditional",$B915,NA()))</f>
      </c>
      <c r="N915">
        <f>IF($A915="",NA(),IF($C915="Traditional",4+$F915*0.023,NA()))</f>
      </c>
      <c r="O915">
        <f>IF($A915="","",$D915+ROW()/1000000)</f>
      </c>
      <c r="P915" t="str">
        <f>IF(OR($A915="",INDEX(games!$H:$H,ROW())=""),"",INDEX(games!$H:$H,ROW()))</f>
      </c>
      <c r="Q915">
        <f>IF(OR($A915="",$P915&lt;&gt;"Yes"),"",$D915+ROW()/1000000)</f>
      </c>
      <c r="T915">
        <f>IF($Y915="","",INDEX($B$2:$B$1500,$Y915))</f>
      </c>
      <c r="U915">
        <f>IF($Z915="","",INDEX($B$2:$B$1500,$Z915))</f>
      </c>
      <c r="V915">
        <f>IF(OR($T915="",$U915=""),"",$U915-$T915)</f>
      </c>
      <c r="W915" t="str">
        <f>IF(TRIM(INDEX(connections!$A:$A,ROW()))="","",TRIM(INDEX(connections!$A:$A,ROW())))</f>
      </c>
      <c r="X915" t="str">
        <f>IF($W915="","",TRIM(INDEX(connections!$B:$B,ROW())))</f>
      </c>
      <c r="Y915">
        <f>IF($W915="","",IFERROR(MATCH($W915,$A$2:$A$1500,0),""))</f>
      </c>
      <c r="Z915">
        <f>IF($X915="","",IFERROR(MATCH($X915,$A$2:$A$1500,0),""))</f>
      </c>
      <c r="AA915" t="str">
        <f>IF($Y915="","",INDEX($P$2:$P$1500,$Y915))</f>
      </c>
      <c r="AB915" t="str">
        <f>IF($Z915="","",INDEX($P$2:$P$1500,$Z915))</f>
      </c>
      <c r="AC915">
        <f>IF(AND($AA915="Yes",$AB915="Yes"),1,"")</f>
      </c>
      <c r="AD915">
        <f>IF(OR($Y915="",$Z915=""),"",IF(INDEX($C$2:$C$1500,$Y915)=INDEX($C$2:$C$1500,$Z915),0,1))</f>
      </c>
      <c r="AE915">
        <f>IF($AC915&lt;&gt;1,"",IF(AND(INDEX($AG$2:$AG$1500,$Y915)=1,INDEX($AG$2:$AG$1500,$Z915)=1),1,""))</f>
      </c>
      <c r="AG915">
        <f>IF($A915="","",COUNTIFS($W$2:$W$2500,$A915,$AB$2:$AB$2500,"Yes")+COUNTIFS($X$2:$X$2500,$A915,$AA$2:$AA$2500,"Yes"))</f>
      </c>
      <c r="AH915" t="str">
        <f>IF(OR($P915&lt;&gt;"Yes",N($AG915)=0),"",IF(AND($AG915=1,COUNTIFS($W$2:$W$2500,$A915,$AE$2:$AE$2500,1)+COUNTIFS($X$2:$X$2500,$A915,$AE$2:$AE$2500,1)&gt;0),"","Yes"))</f>
      </c>
      <c r="AI915">
        <f>IF($AH915="Yes",$AG915,"")</f>
      </c>
      <c r="AJ915">
        <f>IF($AI915="","",$AI915+ROW()/1000000)</f>
      </c>
      <c r="AK915">
        <f>IF(OR($A915="",$P915="Yes",N($AG915)=0),"",$AG915+ROW()/1000000)</f>
      </c>
      <c r="AL915" t="str">
        <f>IF($A915="","",INDEX(games!$J:$J,ROW())&amp;"")</f>
      </c>
    </row>
    <row r="916">
      <c r="A916" t="str">
        <f>IF(TRIM(INDEX(games!$A:$A,ROW()))="","",TRIM(INDEX(games!$A:$A,ROW())))</f>
      </c>
      <c r="B916">
        <f>IF(OR($A916="",INDEX(games!$B:$B,ROW())=""),"",INDEX(games!$B:$B,ROW()))</f>
      </c>
      <c r="C916" t="str">
        <f>IF(OR($A916="",INDEX(games!$C:$C,ROW())=""),"",INDEX(games!$C:$C,ROW()))</f>
      </c>
      <c r="D916">
        <f>IF($A916="","",COUNTIF($W$2:$W$2500,$A916)+COUNTIF($X$2:$X$2500,$A916))</f>
      </c>
      <c r="E916">
        <f>IF($A916="","",IFERROR(MATCH($C916,$R$2:$R$5,0),0))</f>
      </c>
      <c r="F916">
        <f>IF($A916="","",MOD(ROW(),34))</f>
      </c>
      <c r="G916">
        <f>IF($A916="",NA(),IF($C916="Action",$B916,NA()))</f>
      </c>
      <c r="H916">
        <f>IF($A916="",NA(),IF($C916="Action",1+$F916*0.023,NA()))</f>
      </c>
      <c r="I916">
        <f>IF($A916="",NA(),IF($C916="Strategy",$B916,NA()))</f>
      </c>
      <c r="J916">
        <f>IF($A916="",NA(),IF($C916="Strategy",2+$F916*0.023,NA()))</f>
      </c>
      <c r="K916">
        <f>IF($A916="",NA(),IF($C916="Deckbuilder",$B916,NA()))</f>
      </c>
      <c r="L916">
        <f>IF($A916="",NA(),IF($C916="Deckbuilder",3+$F916*0.023,NA()))</f>
      </c>
      <c r="M916">
        <f>IF($A916="",NA(),IF($C916="Traditional",$B916,NA()))</f>
      </c>
      <c r="N916">
        <f>IF($A916="",NA(),IF($C916="Traditional",4+$F916*0.023,NA()))</f>
      </c>
      <c r="O916">
        <f>IF($A916="","",$D916+ROW()/1000000)</f>
      </c>
      <c r="P916" t="str">
        <f>IF(OR($A916="",INDEX(games!$H:$H,ROW())=""),"",INDEX(games!$H:$H,ROW()))</f>
      </c>
      <c r="Q916">
        <f>IF(OR($A916="",$P916&lt;&gt;"Yes"),"",$D916+ROW()/1000000)</f>
      </c>
      <c r="T916">
        <f>IF($Y916="","",INDEX($B$2:$B$1500,$Y916))</f>
      </c>
      <c r="U916">
        <f>IF($Z916="","",INDEX($B$2:$B$1500,$Z916))</f>
      </c>
      <c r="V916">
        <f>IF(OR($T916="",$U916=""),"",$U916-$T916)</f>
      </c>
      <c r="W916" t="str">
        <f>IF(TRIM(INDEX(connections!$A:$A,ROW()))="","",TRIM(INDEX(connections!$A:$A,ROW())))</f>
      </c>
      <c r="X916" t="str">
        <f>IF($W916="","",TRIM(INDEX(connections!$B:$B,ROW())))</f>
      </c>
      <c r="Y916">
        <f>IF($W916="","",IFERROR(MATCH($W916,$A$2:$A$1500,0),""))</f>
      </c>
      <c r="Z916">
        <f>IF($X916="","",IFERROR(MATCH($X916,$A$2:$A$1500,0),""))</f>
      </c>
      <c r="AA916" t="str">
        <f>IF($Y916="","",INDEX($P$2:$P$1500,$Y916))</f>
      </c>
      <c r="AB916" t="str">
        <f>IF($Z916="","",INDEX($P$2:$P$1500,$Z916))</f>
      </c>
      <c r="AC916">
        <f>IF(AND($AA916="Yes",$AB916="Yes"),1,"")</f>
      </c>
      <c r="AD916">
        <f>IF(OR($Y916="",$Z916=""),"",IF(INDEX($C$2:$C$1500,$Y916)=INDEX($C$2:$C$1500,$Z916),0,1))</f>
      </c>
      <c r="AE916">
        <f>IF($AC916&lt;&gt;1,"",IF(AND(INDEX($AG$2:$AG$1500,$Y916)=1,INDEX($AG$2:$AG$1500,$Z916)=1),1,""))</f>
      </c>
      <c r="AG916">
        <f>IF($A916="","",COUNTIFS($W$2:$W$2500,$A916,$AB$2:$AB$2500,"Yes")+COUNTIFS($X$2:$X$2500,$A916,$AA$2:$AA$2500,"Yes"))</f>
      </c>
      <c r="AH916" t="str">
        <f>IF(OR($P916&lt;&gt;"Yes",N($AG916)=0),"",IF(AND($AG916=1,COUNTIFS($W$2:$W$2500,$A916,$AE$2:$AE$2500,1)+COUNTIFS($X$2:$X$2500,$A916,$AE$2:$AE$2500,1)&gt;0),"","Yes"))</f>
      </c>
      <c r="AI916">
        <f>IF($AH916="Yes",$AG916,"")</f>
      </c>
      <c r="AJ916">
        <f>IF($AI916="","",$AI916+ROW()/1000000)</f>
      </c>
      <c r="AK916">
        <f>IF(OR($A916="",$P916="Yes",N($AG916)=0),"",$AG916+ROW()/1000000)</f>
      </c>
      <c r="AL916" t="str">
        <f>IF($A916="","",INDEX(games!$J:$J,ROW())&amp;"")</f>
      </c>
    </row>
    <row r="917">
      <c r="A917" t="str">
        <f>IF(TRIM(INDEX(games!$A:$A,ROW()))="","",TRIM(INDEX(games!$A:$A,ROW())))</f>
      </c>
      <c r="B917">
        <f>IF(OR($A917="",INDEX(games!$B:$B,ROW())=""),"",INDEX(games!$B:$B,ROW()))</f>
      </c>
      <c r="C917" t="str">
        <f>IF(OR($A917="",INDEX(games!$C:$C,ROW())=""),"",INDEX(games!$C:$C,ROW()))</f>
      </c>
      <c r="D917">
        <f>IF($A917="","",COUNTIF($W$2:$W$2500,$A917)+COUNTIF($X$2:$X$2500,$A917))</f>
      </c>
      <c r="E917">
        <f>IF($A917="","",IFERROR(MATCH($C917,$R$2:$R$5,0),0))</f>
      </c>
      <c r="F917">
        <f>IF($A917="","",MOD(ROW(),34))</f>
      </c>
      <c r="G917">
        <f>IF($A917="",NA(),IF($C917="Action",$B917,NA()))</f>
      </c>
      <c r="H917">
        <f>IF($A917="",NA(),IF($C917="Action",1+$F917*0.023,NA()))</f>
      </c>
      <c r="I917">
        <f>IF($A917="",NA(),IF($C917="Strategy",$B917,NA()))</f>
      </c>
      <c r="J917">
        <f>IF($A917="",NA(),IF($C917="Strategy",2+$F917*0.023,NA()))</f>
      </c>
      <c r="K917">
        <f>IF($A917="",NA(),IF($C917="Deckbuilder",$B917,NA()))</f>
      </c>
      <c r="L917">
        <f>IF($A917="",NA(),IF($C917="Deckbuilder",3+$F917*0.023,NA()))</f>
      </c>
      <c r="M917">
        <f>IF($A917="",NA(),IF($C917="Traditional",$B917,NA()))</f>
      </c>
      <c r="N917">
        <f>IF($A917="",NA(),IF($C917="Traditional",4+$F917*0.023,NA()))</f>
      </c>
      <c r="O917">
        <f>IF($A917="","",$D917+ROW()/1000000)</f>
      </c>
      <c r="P917" t="str">
        <f>IF(OR($A917="",INDEX(games!$H:$H,ROW())=""),"",INDEX(games!$H:$H,ROW()))</f>
      </c>
      <c r="Q917">
        <f>IF(OR($A917="",$P917&lt;&gt;"Yes"),"",$D917+ROW()/1000000)</f>
      </c>
      <c r="T917">
        <f>IF($Y917="","",INDEX($B$2:$B$1500,$Y917))</f>
      </c>
      <c r="U917">
        <f>IF($Z917="","",INDEX($B$2:$B$1500,$Z917))</f>
      </c>
      <c r="V917">
        <f>IF(OR($T917="",$U917=""),"",$U917-$T917)</f>
      </c>
      <c r="W917" t="str">
        <f>IF(TRIM(INDEX(connections!$A:$A,ROW()))="","",TRIM(INDEX(connections!$A:$A,ROW())))</f>
      </c>
      <c r="X917" t="str">
        <f>IF($W917="","",TRIM(INDEX(connections!$B:$B,ROW())))</f>
      </c>
      <c r="Y917">
        <f>IF($W917="","",IFERROR(MATCH($W917,$A$2:$A$1500,0),""))</f>
      </c>
      <c r="Z917">
        <f>IF($X917="","",IFERROR(MATCH($X917,$A$2:$A$1500,0),""))</f>
      </c>
      <c r="AA917" t="str">
        <f>IF($Y917="","",INDEX($P$2:$P$1500,$Y917))</f>
      </c>
      <c r="AB917" t="str">
        <f>IF($Z917="","",INDEX($P$2:$P$1500,$Z917))</f>
      </c>
      <c r="AC917">
        <f>IF(AND($AA917="Yes",$AB917="Yes"),1,"")</f>
      </c>
      <c r="AD917">
        <f>IF(OR($Y917="",$Z917=""),"",IF(INDEX($C$2:$C$1500,$Y917)=INDEX($C$2:$C$1500,$Z917),0,1))</f>
      </c>
      <c r="AE917">
        <f>IF($AC917&lt;&gt;1,"",IF(AND(INDEX($AG$2:$AG$1500,$Y917)=1,INDEX($AG$2:$AG$1500,$Z917)=1),1,""))</f>
      </c>
      <c r="AG917">
        <f>IF($A917="","",COUNTIFS($W$2:$W$2500,$A917,$AB$2:$AB$2500,"Yes")+COUNTIFS($X$2:$X$2500,$A917,$AA$2:$AA$2500,"Yes"))</f>
      </c>
      <c r="AH917" t="str">
        <f>IF(OR($P917&lt;&gt;"Yes",N($AG917)=0),"",IF(AND($AG917=1,COUNTIFS($W$2:$W$2500,$A917,$AE$2:$AE$2500,1)+COUNTIFS($X$2:$X$2500,$A917,$AE$2:$AE$2500,1)&gt;0),"","Yes"))</f>
      </c>
      <c r="AI917">
        <f>IF($AH917="Yes",$AG917,"")</f>
      </c>
      <c r="AJ917">
        <f>IF($AI917="","",$AI917+ROW()/1000000)</f>
      </c>
      <c r="AK917">
        <f>IF(OR($A917="",$P917="Yes",N($AG917)=0),"",$AG917+ROW()/1000000)</f>
      </c>
      <c r="AL917" t="str">
        <f>IF($A917="","",INDEX(games!$J:$J,ROW())&amp;"")</f>
      </c>
    </row>
    <row r="918">
      <c r="A918" t="str">
        <f>IF(TRIM(INDEX(games!$A:$A,ROW()))="","",TRIM(INDEX(games!$A:$A,ROW())))</f>
      </c>
      <c r="B918">
        <f>IF(OR($A918="",INDEX(games!$B:$B,ROW())=""),"",INDEX(games!$B:$B,ROW()))</f>
      </c>
      <c r="C918" t="str">
        <f>IF(OR($A918="",INDEX(games!$C:$C,ROW())=""),"",INDEX(games!$C:$C,ROW()))</f>
      </c>
      <c r="D918">
        <f>IF($A918="","",COUNTIF($W$2:$W$2500,$A918)+COUNTIF($X$2:$X$2500,$A918))</f>
      </c>
      <c r="E918">
        <f>IF($A918="","",IFERROR(MATCH($C918,$R$2:$R$5,0),0))</f>
      </c>
      <c r="F918">
        <f>IF($A918="","",MOD(ROW(),34))</f>
      </c>
      <c r="G918">
        <f>IF($A918="",NA(),IF($C918="Action",$B918,NA()))</f>
      </c>
      <c r="H918">
        <f>IF($A918="",NA(),IF($C918="Action",1+$F918*0.023,NA()))</f>
      </c>
      <c r="I918">
        <f>IF($A918="",NA(),IF($C918="Strategy",$B918,NA()))</f>
      </c>
      <c r="J918">
        <f>IF($A918="",NA(),IF($C918="Strategy",2+$F918*0.023,NA()))</f>
      </c>
      <c r="K918">
        <f>IF($A918="",NA(),IF($C918="Deckbuilder",$B918,NA()))</f>
      </c>
      <c r="L918">
        <f>IF($A918="",NA(),IF($C918="Deckbuilder",3+$F918*0.023,NA()))</f>
      </c>
      <c r="M918">
        <f>IF($A918="",NA(),IF($C918="Traditional",$B918,NA()))</f>
      </c>
      <c r="N918">
        <f>IF($A918="",NA(),IF($C918="Traditional",4+$F918*0.023,NA()))</f>
      </c>
      <c r="O918">
        <f>IF($A918="","",$D918+ROW()/1000000)</f>
      </c>
      <c r="P918" t="str">
        <f>IF(OR($A918="",INDEX(games!$H:$H,ROW())=""),"",INDEX(games!$H:$H,ROW()))</f>
      </c>
      <c r="Q918">
        <f>IF(OR($A918="",$P918&lt;&gt;"Yes"),"",$D918+ROW()/1000000)</f>
      </c>
      <c r="T918">
        <f>IF($Y918="","",INDEX($B$2:$B$1500,$Y918))</f>
      </c>
      <c r="U918">
        <f>IF($Z918="","",INDEX($B$2:$B$1500,$Z918))</f>
      </c>
      <c r="V918">
        <f>IF(OR($T918="",$U918=""),"",$U918-$T918)</f>
      </c>
      <c r="W918" t="str">
        <f>IF(TRIM(INDEX(connections!$A:$A,ROW()))="","",TRIM(INDEX(connections!$A:$A,ROW())))</f>
      </c>
      <c r="X918" t="str">
        <f>IF($W918="","",TRIM(INDEX(connections!$B:$B,ROW())))</f>
      </c>
      <c r="Y918">
        <f>IF($W918="","",IFERROR(MATCH($W918,$A$2:$A$1500,0),""))</f>
      </c>
      <c r="Z918">
        <f>IF($X918="","",IFERROR(MATCH($X918,$A$2:$A$1500,0),""))</f>
      </c>
      <c r="AA918" t="str">
        <f>IF($Y918="","",INDEX($P$2:$P$1500,$Y918))</f>
      </c>
      <c r="AB918" t="str">
        <f>IF($Z918="","",INDEX($P$2:$P$1500,$Z918))</f>
      </c>
      <c r="AC918">
        <f>IF(AND($AA918="Yes",$AB918="Yes"),1,"")</f>
      </c>
      <c r="AD918">
        <f>IF(OR($Y918="",$Z918=""),"",IF(INDEX($C$2:$C$1500,$Y918)=INDEX($C$2:$C$1500,$Z918),0,1))</f>
      </c>
      <c r="AE918">
        <f>IF($AC918&lt;&gt;1,"",IF(AND(INDEX($AG$2:$AG$1500,$Y918)=1,INDEX($AG$2:$AG$1500,$Z918)=1),1,""))</f>
      </c>
      <c r="AG918">
        <f>IF($A918="","",COUNTIFS($W$2:$W$2500,$A918,$AB$2:$AB$2500,"Yes")+COUNTIFS($X$2:$X$2500,$A918,$AA$2:$AA$2500,"Yes"))</f>
      </c>
      <c r="AH918" t="str">
        <f>IF(OR($P918&lt;&gt;"Yes",N($AG918)=0),"",IF(AND($AG918=1,COUNTIFS($W$2:$W$2500,$A918,$AE$2:$AE$2500,1)+COUNTIFS($X$2:$X$2500,$A918,$AE$2:$AE$2500,1)&gt;0),"","Yes"))</f>
      </c>
      <c r="AI918">
        <f>IF($AH918="Yes",$AG918,"")</f>
      </c>
      <c r="AJ918">
        <f>IF($AI918="","",$AI918+ROW()/1000000)</f>
      </c>
      <c r="AK918">
        <f>IF(OR($A918="",$P918="Yes",N($AG918)=0),"",$AG918+ROW()/1000000)</f>
      </c>
      <c r="AL918" t="str">
        <f>IF($A918="","",INDEX(games!$J:$J,ROW())&amp;"")</f>
      </c>
    </row>
    <row r="919">
      <c r="A919" t="str">
        <f>IF(TRIM(INDEX(games!$A:$A,ROW()))="","",TRIM(INDEX(games!$A:$A,ROW())))</f>
      </c>
      <c r="B919">
        <f>IF(OR($A919="",INDEX(games!$B:$B,ROW())=""),"",INDEX(games!$B:$B,ROW()))</f>
      </c>
      <c r="C919" t="str">
        <f>IF(OR($A919="",INDEX(games!$C:$C,ROW())=""),"",INDEX(games!$C:$C,ROW()))</f>
      </c>
      <c r="D919">
        <f>IF($A919="","",COUNTIF($W$2:$W$2500,$A919)+COUNTIF($X$2:$X$2500,$A919))</f>
      </c>
      <c r="E919">
        <f>IF($A919="","",IFERROR(MATCH($C919,$R$2:$R$5,0),0))</f>
      </c>
      <c r="F919">
        <f>IF($A919="","",MOD(ROW(),34))</f>
      </c>
      <c r="G919">
        <f>IF($A919="",NA(),IF($C919="Action",$B919,NA()))</f>
      </c>
      <c r="H919">
        <f>IF($A919="",NA(),IF($C919="Action",1+$F919*0.023,NA()))</f>
      </c>
      <c r="I919">
        <f>IF($A919="",NA(),IF($C919="Strategy",$B919,NA()))</f>
      </c>
      <c r="J919">
        <f>IF($A919="",NA(),IF($C919="Strategy",2+$F919*0.023,NA()))</f>
      </c>
      <c r="K919">
        <f>IF($A919="",NA(),IF($C919="Deckbuilder",$B919,NA()))</f>
      </c>
      <c r="L919">
        <f>IF($A919="",NA(),IF($C919="Deckbuilder",3+$F919*0.023,NA()))</f>
      </c>
      <c r="M919">
        <f>IF($A919="",NA(),IF($C919="Traditional",$B919,NA()))</f>
      </c>
      <c r="N919">
        <f>IF($A919="",NA(),IF($C919="Traditional",4+$F919*0.023,NA()))</f>
      </c>
      <c r="O919">
        <f>IF($A919="","",$D919+ROW()/1000000)</f>
      </c>
      <c r="P919" t="str">
        <f>IF(OR($A919="",INDEX(games!$H:$H,ROW())=""),"",INDEX(games!$H:$H,ROW()))</f>
      </c>
      <c r="Q919">
        <f>IF(OR($A919="",$P919&lt;&gt;"Yes"),"",$D919+ROW()/1000000)</f>
      </c>
      <c r="T919">
        <f>IF($Y919="","",INDEX($B$2:$B$1500,$Y919))</f>
      </c>
      <c r="U919">
        <f>IF($Z919="","",INDEX($B$2:$B$1500,$Z919))</f>
      </c>
      <c r="V919">
        <f>IF(OR($T919="",$U919=""),"",$U919-$T919)</f>
      </c>
      <c r="W919" t="str">
        <f>IF(TRIM(INDEX(connections!$A:$A,ROW()))="","",TRIM(INDEX(connections!$A:$A,ROW())))</f>
      </c>
      <c r="X919" t="str">
        <f>IF($W919="","",TRIM(INDEX(connections!$B:$B,ROW())))</f>
      </c>
      <c r="Y919">
        <f>IF($W919="","",IFERROR(MATCH($W919,$A$2:$A$1500,0),""))</f>
      </c>
      <c r="Z919">
        <f>IF($X919="","",IFERROR(MATCH($X919,$A$2:$A$1500,0),""))</f>
      </c>
      <c r="AA919" t="str">
        <f>IF($Y919="","",INDEX($P$2:$P$1500,$Y919))</f>
      </c>
      <c r="AB919" t="str">
        <f>IF($Z919="","",INDEX($P$2:$P$1500,$Z919))</f>
      </c>
      <c r="AC919">
        <f>IF(AND($AA919="Yes",$AB919="Yes"),1,"")</f>
      </c>
      <c r="AD919">
        <f>IF(OR($Y919="",$Z919=""),"",IF(INDEX($C$2:$C$1500,$Y919)=INDEX($C$2:$C$1500,$Z919),0,1))</f>
      </c>
      <c r="AE919">
        <f>IF($AC919&lt;&gt;1,"",IF(AND(INDEX($AG$2:$AG$1500,$Y919)=1,INDEX($AG$2:$AG$1500,$Z919)=1),1,""))</f>
      </c>
      <c r="AG919">
        <f>IF($A919="","",COUNTIFS($W$2:$W$2500,$A919,$AB$2:$AB$2500,"Yes")+COUNTIFS($X$2:$X$2500,$A919,$AA$2:$AA$2500,"Yes"))</f>
      </c>
      <c r="AH919" t="str">
        <f>IF(OR($P919&lt;&gt;"Yes",N($AG919)=0),"",IF(AND($AG919=1,COUNTIFS($W$2:$W$2500,$A919,$AE$2:$AE$2500,1)+COUNTIFS($X$2:$X$2500,$A919,$AE$2:$AE$2500,1)&gt;0),"","Yes"))</f>
      </c>
      <c r="AI919">
        <f>IF($AH919="Yes",$AG919,"")</f>
      </c>
      <c r="AJ919">
        <f>IF($AI919="","",$AI919+ROW()/1000000)</f>
      </c>
      <c r="AK919">
        <f>IF(OR($A919="",$P919="Yes",N($AG919)=0),"",$AG919+ROW()/1000000)</f>
      </c>
      <c r="AL919" t="str">
        <f>IF($A919="","",INDEX(games!$J:$J,ROW())&amp;"")</f>
      </c>
    </row>
    <row r="920">
      <c r="A920" t="str">
        <f>IF(TRIM(INDEX(games!$A:$A,ROW()))="","",TRIM(INDEX(games!$A:$A,ROW())))</f>
      </c>
      <c r="B920">
        <f>IF(OR($A920="",INDEX(games!$B:$B,ROW())=""),"",INDEX(games!$B:$B,ROW()))</f>
      </c>
      <c r="C920" t="str">
        <f>IF(OR($A920="",INDEX(games!$C:$C,ROW())=""),"",INDEX(games!$C:$C,ROW()))</f>
      </c>
      <c r="D920">
        <f>IF($A920="","",COUNTIF($W$2:$W$2500,$A920)+COUNTIF($X$2:$X$2500,$A920))</f>
      </c>
      <c r="E920">
        <f>IF($A920="","",IFERROR(MATCH($C920,$R$2:$R$5,0),0))</f>
      </c>
      <c r="F920">
        <f>IF($A920="","",MOD(ROW(),34))</f>
      </c>
      <c r="G920">
        <f>IF($A920="",NA(),IF($C920="Action",$B920,NA()))</f>
      </c>
      <c r="H920">
        <f>IF($A920="",NA(),IF($C920="Action",1+$F920*0.023,NA()))</f>
      </c>
      <c r="I920">
        <f>IF($A920="",NA(),IF($C920="Strategy",$B920,NA()))</f>
      </c>
      <c r="J920">
        <f>IF($A920="",NA(),IF($C920="Strategy",2+$F920*0.023,NA()))</f>
      </c>
      <c r="K920">
        <f>IF($A920="",NA(),IF($C920="Deckbuilder",$B920,NA()))</f>
      </c>
      <c r="L920">
        <f>IF($A920="",NA(),IF($C920="Deckbuilder",3+$F920*0.023,NA()))</f>
      </c>
      <c r="M920">
        <f>IF($A920="",NA(),IF($C920="Traditional",$B920,NA()))</f>
      </c>
      <c r="N920">
        <f>IF($A920="",NA(),IF($C920="Traditional",4+$F920*0.023,NA()))</f>
      </c>
      <c r="O920">
        <f>IF($A920="","",$D920+ROW()/1000000)</f>
      </c>
      <c r="P920" t="str">
        <f>IF(OR($A920="",INDEX(games!$H:$H,ROW())=""),"",INDEX(games!$H:$H,ROW()))</f>
      </c>
      <c r="Q920">
        <f>IF(OR($A920="",$P920&lt;&gt;"Yes"),"",$D920+ROW()/1000000)</f>
      </c>
      <c r="T920">
        <f>IF($Y920="","",INDEX($B$2:$B$1500,$Y920))</f>
      </c>
      <c r="U920">
        <f>IF($Z920="","",INDEX($B$2:$B$1500,$Z920))</f>
      </c>
      <c r="V920">
        <f>IF(OR($T920="",$U920=""),"",$U920-$T920)</f>
      </c>
      <c r="W920" t="str">
        <f>IF(TRIM(INDEX(connections!$A:$A,ROW()))="","",TRIM(INDEX(connections!$A:$A,ROW())))</f>
      </c>
      <c r="X920" t="str">
        <f>IF($W920="","",TRIM(INDEX(connections!$B:$B,ROW())))</f>
      </c>
      <c r="Y920">
        <f>IF($W920="","",IFERROR(MATCH($W920,$A$2:$A$1500,0),""))</f>
      </c>
      <c r="Z920">
        <f>IF($X920="","",IFERROR(MATCH($X920,$A$2:$A$1500,0),""))</f>
      </c>
      <c r="AA920" t="str">
        <f>IF($Y920="","",INDEX($P$2:$P$1500,$Y920))</f>
      </c>
      <c r="AB920" t="str">
        <f>IF($Z920="","",INDEX($P$2:$P$1500,$Z920))</f>
      </c>
      <c r="AC920">
        <f>IF(AND($AA920="Yes",$AB920="Yes"),1,"")</f>
      </c>
      <c r="AD920">
        <f>IF(OR($Y920="",$Z920=""),"",IF(INDEX($C$2:$C$1500,$Y920)=INDEX($C$2:$C$1500,$Z920),0,1))</f>
      </c>
      <c r="AE920">
        <f>IF($AC920&lt;&gt;1,"",IF(AND(INDEX($AG$2:$AG$1500,$Y920)=1,INDEX($AG$2:$AG$1500,$Z920)=1),1,""))</f>
      </c>
      <c r="AG920">
        <f>IF($A920="","",COUNTIFS($W$2:$W$2500,$A920,$AB$2:$AB$2500,"Yes")+COUNTIFS($X$2:$X$2500,$A920,$AA$2:$AA$2500,"Yes"))</f>
      </c>
      <c r="AH920" t="str">
        <f>IF(OR($P920&lt;&gt;"Yes",N($AG920)=0),"",IF(AND($AG920=1,COUNTIFS($W$2:$W$2500,$A920,$AE$2:$AE$2500,1)+COUNTIFS($X$2:$X$2500,$A920,$AE$2:$AE$2500,1)&gt;0),"","Yes"))</f>
      </c>
      <c r="AI920">
        <f>IF($AH920="Yes",$AG920,"")</f>
      </c>
      <c r="AJ920">
        <f>IF($AI920="","",$AI920+ROW()/1000000)</f>
      </c>
      <c r="AK920">
        <f>IF(OR($A920="",$P920="Yes",N($AG920)=0),"",$AG920+ROW()/1000000)</f>
      </c>
      <c r="AL920" t="str">
        <f>IF($A920="","",INDEX(games!$J:$J,ROW())&amp;"")</f>
      </c>
    </row>
    <row r="921">
      <c r="A921" t="str">
        <f>IF(TRIM(INDEX(games!$A:$A,ROW()))="","",TRIM(INDEX(games!$A:$A,ROW())))</f>
      </c>
      <c r="B921">
        <f>IF(OR($A921="",INDEX(games!$B:$B,ROW())=""),"",INDEX(games!$B:$B,ROW()))</f>
      </c>
      <c r="C921" t="str">
        <f>IF(OR($A921="",INDEX(games!$C:$C,ROW())=""),"",INDEX(games!$C:$C,ROW()))</f>
      </c>
      <c r="D921">
        <f>IF($A921="","",COUNTIF($W$2:$W$2500,$A921)+COUNTIF($X$2:$X$2500,$A921))</f>
      </c>
      <c r="E921">
        <f>IF($A921="","",IFERROR(MATCH($C921,$R$2:$R$5,0),0))</f>
      </c>
      <c r="F921">
        <f>IF($A921="","",MOD(ROW(),34))</f>
      </c>
      <c r="G921">
        <f>IF($A921="",NA(),IF($C921="Action",$B921,NA()))</f>
      </c>
      <c r="H921">
        <f>IF($A921="",NA(),IF($C921="Action",1+$F921*0.023,NA()))</f>
      </c>
      <c r="I921">
        <f>IF($A921="",NA(),IF($C921="Strategy",$B921,NA()))</f>
      </c>
      <c r="J921">
        <f>IF($A921="",NA(),IF($C921="Strategy",2+$F921*0.023,NA()))</f>
      </c>
      <c r="K921">
        <f>IF($A921="",NA(),IF($C921="Deckbuilder",$B921,NA()))</f>
      </c>
      <c r="L921">
        <f>IF($A921="",NA(),IF($C921="Deckbuilder",3+$F921*0.023,NA()))</f>
      </c>
      <c r="M921">
        <f>IF($A921="",NA(),IF($C921="Traditional",$B921,NA()))</f>
      </c>
      <c r="N921">
        <f>IF($A921="",NA(),IF($C921="Traditional",4+$F921*0.023,NA()))</f>
      </c>
      <c r="O921">
        <f>IF($A921="","",$D921+ROW()/1000000)</f>
      </c>
      <c r="P921" t="str">
        <f>IF(OR($A921="",INDEX(games!$H:$H,ROW())=""),"",INDEX(games!$H:$H,ROW()))</f>
      </c>
      <c r="Q921">
        <f>IF(OR($A921="",$P921&lt;&gt;"Yes"),"",$D921+ROW()/1000000)</f>
      </c>
      <c r="T921">
        <f>IF($Y921="","",INDEX($B$2:$B$1500,$Y921))</f>
      </c>
      <c r="U921">
        <f>IF($Z921="","",INDEX($B$2:$B$1500,$Z921))</f>
      </c>
      <c r="V921">
        <f>IF(OR($T921="",$U921=""),"",$U921-$T921)</f>
      </c>
      <c r="W921" t="str">
        <f>IF(TRIM(INDEX(connections!$A:$A,ROW()))="","",TRIM(INDEX(connections!$A:$A,ROW())))</f>
      </c>
      <c r="X921" t="str">
        <f>IF($W921="","",TRIM(INDEX(connections!$B:$B,ROW())))</f>
      </c>
      <c r="Y921">
        <f>IF($W921="","",IFERROR(MATCH($W921,$A$2:$A$1500,0),""))</f>
      </c>
      <c r="Z921">
        <f>IF($X921="","",IFERROR(MATCH($X921,$A$2:$A$1500,0),""))</f>
      </c>
      <c r="AA921" t="str">
        <f>IF($Y921="","",INDEX($P$2:$P$1500,$Y921))</f>
      </c>
      <c r="AB921" t="str">
        <f>IF($Z921="","",INDEX($P$2:$P$1500,$Z921))</f>
      </c>
      <c r="AC921">
        <f>IF(AND($AA921="Yes",$AB921="Yes"),1,"")</f>
      </c>
      <c r="AD921">
        <f>IF(OR($Y921="",$Z921=""),"",IF(INDEX($C$2:$C$1500,$Y921)=INDEX($C$2:$C$1500,$Z921),0,1))</f>
      </c>
      <c r="AE921">
        <f>IF($AC921&lt;&gt;1,"",IF(AND(INDEX($AG$2:$AG$1500,$Y921)=1,INDEX($AG$2:$AG$1500,$Z921)=1),1,""))</f>
      </c>
      <c r="AG921">
        <f>IF($A921="","",COUNTIFS($W$2:$W$2500,$A921,$AB$2:$AB$2500,"Yes")+COUNTIFS($X$2:$X$2500,$A921,$AA$2:$AA$2500,"Yes"))</f>
      </c>
      <c r="AH921" t="str">
        <f>IF(OR($P921&lt;&gt;"Yes",N($AG921)=0),"",IF(AND($AG921=1,COUNTIFS($W$2:$W$2500,$A921,$AE$2:$AE$2500,1)+COUNTIFS($X$2:$X$2500,$A921,$AE$2:$AE$2500,1)&gt;0),"","Yes"))</f>
      </c>
      <c r="AI921">
        <f>IF($AH921="Yes",$AG921,"")</f>
      </c>
      <c r="AJ921">
        <f>IF($AI921="","",$AI921+ROW()/1000000)</f>
      </c>
      <c r="AK921">
        <f>IF(OR($A921="",$P921="Yes",N($AG921)=0),"",$AG921+ROW()/1000000)</f>
      </c>
      <c r="AL921" t="str">
        <f>IF($A921="","",INDEX(games!$J:$J,ROW())&amp;"")</f>
      </c>
    </row>
    <row r="922">
      <c r="A922" t="str">
        <f>IF(TRIM(INDEX(games!$A:$A,ROW()))="","",TRIM(INDEX(games!$A:$A,ROW())))</f>
      </c>
      <c r="B922">
        <f>IF(OR($A922="",INDEX(games!$B:$B,ROW())=""),"",INDEX(games!$B:$B,ROW()))</f>
      </c>
      <c r="C922" t="str">
        <f>IF(OR($A922="",INDEX(games!$C:$C,ROW())=""),"",INDEX(games!$C:$C,ROW()))</f>
      </c>
      <c r="D922">
        <f>IF($A922="","",COUNTIF($W$2:$W$2500,$A922)+COUNTIF($X$2:$X$2500,$A922))</f>
      </c>
      <c r="E922">
        <f>IF($A922="","",IFERROR(MATCH($C922,$R$2:$R$5,0),0))</f>
      </c>
      <c r="F922">
        <f>IF($A922="","",MOD(ROW(),34))</f>
      </c>
      <c r="G922">
        <f>IF($A922="",NA(),IF($C922="Action",$B922,NA()))</f>
      </c>
      <c r="H922">
        <f>IF($A922="",NA(),IF($C922="Action",1+$F922*0.023,NA()))</f>
      </c>
      <c r="I922">
        <f>IF($A922="",NA(),IF($C922="Strategy",$B922,NA()))</f>
      </c>
      <c r="J922">
        <f>IF($A922="",NA(),IF($C922="Strategy",2+$F922*0.023,NA()))</f>
      </c>
      <c r="K922">
        <f>IF($A922="",NA(),IF($C922="Deckbuilder",$B922,NA()))</f>
      </c>
      <c r="L922">
        <f>IF($A922="",NA(),IF($C922="Deckbuilder",3+$F922*0.023,NA()))</f>
      </c>
      <c r="M922">
        <f>IF($A922="",NA(),IF($C922="Traditional",$B922,NA()))</f>
      </c>
      <c r="N922">
        <f>IF($A922="",NA(),IF($C922="Traditional",4+$F922*0.023,NA()))</f>
      </c>
      <c r="O922">
        <f>IF($A922="","",$D922+ROW()/1000000)</f>
      </c>
      <c r="P922" t="str">
        <f>IF(OR($A922="",INDEX(games!$H:$H,ROW())=""),"",INDEX(games!$H:$H,ROW()))</f>
      </c>
      <c r="Q922">
        <f>IF(OR($A922="",$P922&lt;&gt;"Yes"),"",$D922+ROW()/1000000)</f>
      </c>
      <c r="T922">
        <f>IF($Y922="","",INDEX($B$2:$B$1500,$Y922))</f>
      </c>
      <c r="U922">
        <f>IF($Z922="","",INDEX($B$2:$B$1500,$Z922))</f>
      </c>
      <c r="V922">
        <f>IF(OR($T922="",$U922=""),"",$U922-$T922)</f>
      </c>
      <c r="W922" t="str">
        <f>IF(TRIM(INDEX(connections!$A:$A,ROW()))="","",TRIM(INDEX(connections!$A:$A,ROW())))</f>
      </c>
      <c r="X922" t="str">
        <f>IF($W922="","",TRIM(INDEX(connections!$B:$B,ROW())))</f>
      </c>
      <c r="Y922">
        <f>IF($W922="","",IFERROR(MATCH($W922,$A$2:$A$1500,0),""))</f>
      </c>
      <c r="Z922">
        <f>IF($X922="","",IFERROR(MATCH($X922,$A$2:$A$1500,0),""))</f>
      </c>
      <c r="AA922" t="str">
        <f>IF($Y922="","",INDEX($P$2:$P$1500,$Y922))</f>
      </c>
      <c r="AB922" t="str">
        <f>IF($Z922="","",INDEX($P$2:$P$1500,$Z922))</f>
      </c>
      <c r="AC922">
        <f>IF(AND($AA922="Yes",$AB922="Yes"),1,"")</f>
      </c>
      <c r="AD922">
        <f>IF(OR($Y922="",$Z922=""),"",IF(INDEX($C$2:$C$1500,$Y922)=INDEX($C$2:$C$1500,$Z922),0,1))</f>
      </c>
      <c r="AE922">
        <f>IF($AC922&lt;&gt;1,"",IF(AND(INDEX($AG$2:$AG$1500,$Y922)=1,INDEX($AG$2:$AG$1500,$Z922)=1),1,""))</f>
      </c>
      <c r="AG922">
        <f>IF($A922="","",COUNTIFS($W$2:$W$2500,$A922,$AB$2:$AB$2500,"Yes")+COUNTIFS($X$2:$X$2500,$A922,$AA$2:$AA$2500,"Yes"))</f>
      </c>
      <c r="AH922" t="str">
        <f>IF(OR($P922&lt;&gt;"Yes",N($AG922)=0),"",IF(AND($AG922=1,COUNTIFS($W$2:$W$2500,$A922,$AE$2:$AE$2500,1)+COUNTIFS($X$2:$X$2500,$A922,$AE$2:$AE$2500,1)&gt;0),"","Yes"))</f>
      </c>
      <c r="AI922">
        <f>IF($AH922="Yes",$AG922,"")</f>
      </c>
      <c r="AJ922">
        <f>IF($AI922="","",$AI922+ROW()/1000000)</f>
      </c>
      <c r="AK922">
        <f>IF(OR($A922="",$P922="Yes",N($AG922)=0),"",$AG922+ROW()/1000000)</f>
      </c>
      <c r="AL922" t="str">
        <f>IF($A922="","",INDEX(games!$J:$J,ROW())&amp;"")</f>
      </c>
    </row>
    <row r="923">
      <c r="A923" t="str">
        <f>IF(TRIM(INDEX(games!$A:$A,ROW()))="","",TRIM(INDEX(games!$A:$A,ROW())))</f>
      </c>
      <c r="B923">
        <f>IF(OR($A923="",INDEX(games!$B:$B,ROW())=""),"",INDEX(games!$B:$B,ROW()))</f>
      </c>
      <c r="C923" t="str">
        <f>IF(OR($A923="",INDEX(games!$C:$C,ROW())=""),"",INDEX(games!$C:$C,ROW()))</f>
      </c>
      <c r="D923">
        <f>IF($A923="","",COUNTIF($W$2:$W$2500,$A923)+COUNTIF($X$2:$X$2500,$A923))</f>
      </c>
      <c r="E923">
        <f>IF($A923="","",IFERROR(MATCH($C923,$R$2:$R$5,0),0))</f>
      </c>
      <c r="F923">
        <f>IF($A923="","",MOD(ROW(),34))</f>
      </c>
      <c r="G923">
        <f>IF($A923="",NA(),IF($C923="Action",$B923,NA()))</f>
      </c>
      <c r="H923">
        <f>IF($A923="",NA(),IF($C923="Action",1+$F923*0.023,NA()))</f>
      </c>
      <c r="I923">
        <f>IF($A923="",NA(),IF($C923="Strategy",$B923,NA()))</f>
      </c>
      <c r="J923">
        <f>IF($A923="",NA(),IF($C923="Strategy",2+$F923*0.023,NA()))</f>
      </c>
      <c r="K923">
        <f>IF($A923="",NA(),IF($C923="Deckbuilder",$B923,NA()))</f>
      </c>
      <c r="L923">
        <f>IF($A923="",NA(),IF($C923="Deckbuilder",3+$F923*0.023,NA()))</f>
      </c>
      <c r="M923">
        <f>IF($A923="",NA(),IF($C923="Traditional",$B923,NA()))</f>
      </c>
      <c r="N923">
        <f>IF($A923="",NA(),IF($C923="Traditional",4+$F923*0.023,NA()))</f>
      </c>
      <c r="O923">
        <f>IF($A923="","",$D923+ROW()/1000000)</f>
      </c>
      <c r="P923" t="str">
        <f>IF(OR($A923="",INDEX(games!$H:$H,ROW())=""),"",INDEX(games!$H:$H,ROW()))</f>
      </c>
      <c r="Q923">
        <f>IF(OR($A923="",$P923&lt;&gt;"Yes"),"",$D923+ROW()/1000000)</f>
      </c>
      <c r="T923">
        <f>IF($Y923="","",INDEX($B$2:$B$1500,$Y923))</f>
      </c>
      <c r="U923">
        <f>IF($Z923="","",INDEX($B$2:$B$1500,$Z923))</f>
      </c>
      <c r="V923">
        <f>IF(OR($T923="",$U923=""),"",$U923-$T923)</f>
      </c>
      <c r="W923" t="str">
        <f>IF(TRIM(INDEX(connections!$A:$A,ROW()))="","",TRIM(INDEX(connections!$A:$A,ROW())))</f>
      </c>
      <c r="X923" t="str">
        <f>IF($W923="","",TRIM(INDEX(connections!$B:$B,ROW())))</f>
      </c>
      <c r="Y923">
        <f>IF($W923="","",IFERROR(MATCH($W923,$A$2:$A$1500,0),""))</f>
      </c>
      <c r="Z923">
        <f>IF($X923="","",IFERROR(MATCH($X923,$A$2:$A$1500,0),""))</f>
      </c>
      <c r="AA923" t="str">
        <f>IF($Y923="","",INDEX($P$2:$P$1500,$Y923))</f>
      </c>
      <c r="AB923" t="str">
        <f>IF($Z923="","",INDEX($P$2:$P$1500,$Z923))</f>
      </c>
      <c r="AC923">
        <f>IF(AND($AA923="Yes",$AB923="Yes"),1,"")</f>
      </c>
      <c r="AD923">
        <f>IF(OR($Y923="",$Z923=""),"",IF(INDEX($C$2:$C$1500,$Y923)=INDEX($C$2:$C$1500,$Z923),0,1))</f>
      </c>
      <c r="AE923">
        <f>IF($AC923&lt;&gt;1,"",IF(AND(INDEX($AG$2:$AG$1500,$Y923)=1,INDEX($AG$2:$AG$1500,$Z923)=1),1,""))</f>
      </c>
      <c r="AG923">
        <f>IF($A923="","",COUNTIFS($W$2:$W$2500,$A923,$AB$2:$AB$2500,"Yes")+COUNTIFS($X$2:$X$2500,$A923,$AA$2:$AA$2500,"Yes"))</f>
      </c>
      <c r="AH923" t="str">
        <f>IF(OR($P923&lt;&gt;"Yes",N($AG923)=0),"",IF(AND($AG923=1,COUNTIFS($W$2:$W$2500,$A923,$AE$2:$AE$2500,1)+COUNTIFS($X$2:$X$2500,$A923,$AE$2:$AE$2500,1)&gt;0),"","Yes"))</f>
      </c>
      <c r="AI923">
        <f>IF($AH923="Yes",$AG923,"")</f>
      </c>
      <c r="AJ923">
        <f>IF($AI923="","",$AI923+ROW()/1000000)</f>
      </c>
      <c r="AK923">
        <f>IF(OR($A923="",$P923="Yes",N($AG923)=0),"",$AG923+ROW()/1000000)</f>
      </c>
      <c r="AL923" t="str">
        <f>IF($A923="","",INDEX(games!$J:$J,ROW())&amp;"")</f>
      </c>
    </row>
    <row r="924">
      <c r="A924" t="str">
        <f>IF(TRIM(INDEX(games!$A:$A,ROW()))="","",TRIM(INDEX(games!$A:$A,ROW())))</f>
      </c>
      <c r="B924">
        <f>IF(OR($A924="",INDEX(games!$B:$B,ROW())=""),"",INDEX(games!$B:$B,ROW()))</f>
      </c>
      <c r="C924" t="str">
        <f>IF(OR($A924="",INDEX(games!$C:$C,ROW())=""),"",INDEX(games!$C:$C,ROW()))</f>
      </c>
      <c r="D924">
        <f>IF($A924="","",COUNTIF($W$2:$W$2500,$A924)+COUNTIF($X$2:$X$2500,$A924))</f>
      </c>
      <c r="E924">
        <f>IF($A924="","",IFERROR(MATCH($C924,$R$2:$R$5,0),0))</f>
      </c>
      <c r="F924">
        <f>IF($A924="","",MOD(ROW(),34))</f>
      </c>
      <c r="G924">
        <f>IF($A924="",NA(),IF($C924="Action",$B924,NA()))</f>
      </c>
      <c r="H924">
        <f>IF($A924="",NA(),IF($C924="Action",1+$F924*0.023,NA()))</f>
      </c>
      <c r="I924">
        <f>IF($A924="",NA(),IF($C924="Strategy",$B924,NA()))</f>
      </c>
      <c r="J924">
        <f>IF($A924="",NA(),IF($C924="Strategy",2+$F924*0.023,NA()))</f>
      </c>
      <c r="K924">
        <f>IF($A924="",NA(),IF($C924="Deckbuilder",$B924,NA()))</f>
      </c>
      <c r="L924">
        <f>IF($A924="",NA(),IF($C924="Deckbuilder",3+$F924*0.023,NA()))</f>
      </c>
      <c r="M924">
        <f>IF($A924="",NA(),IF($C924="Traditional",$B924,NA()))</f>
      </c>
      <c r="N924">
        <f>IF($A924="",NA(),IF($C924="Traditional",4+$F924*0.023,NA()))</f>
      </c>
      <c r="O924">
        <f>IF($A924="","",$D924+ROW()/1000000)</f>
      </c>
      <c r="P924" t="str">
        <f>IF(OR($A924="",INDEX(games!$H:$H,ROW())=""),"",INDEX(games!$H:$H,ROW()))</f>
      </c>
      <c r="Q924">
        <f>IF(OR($A924="",$P924&lt;&gt;"Yes"),"",$D924+ROW()/1000000)</f>
      </c>
      <c r="T924">
        <f>IF($Y924="","",INDEX($B$2:$B$1500,$Y924))</f>
      </c>
      <c r="U924">
        <f>IF($Z924="","",INDEX($B$2:$B$1500,$Z924))</f>
      </c>
      <c r="V924">
        <f>IF(OR($T924="",$U924=""),"",$U924-$T924)</f>
      </c>
      <c r="W924" t="str">
        <f>IF(TRIM(INDEX(connections!$A:$A,ROW()))="","",TRIM(INDEX(connections!$A:$A,ROW())))</f>
      </c>
      <c r="X924" t="str">
        <f>IF($W924="","",TRIM(INDEX(connections!$B:$B,ROW())))</f>
      </c>
      <c r="Y924">
        <f>IF($W924="","",IFERROR(MATCH($W924,$A$2:$A$1500,0),""))</f>
      </c>
      <c r="Z924">
        <f>IF($X924="","",IFERROR(MATCH($X924,$A$2:$A$1500,0),""))</f>
      </c>
      <c r="AA924" t="str">
        <f>IF($Y924="","",INDEX($P$2:$P$1500,$Y924))</f>
      </c>
      <c r="AB924" t="str">
        <f>IF($Z924="","",INDEX($P$2:$P$1500,$Z924))</f>
      </c>
      <c r="AC924">
        <f>IF(AND($AA924="Yes",$AB924="Yes"),1,"")</f>
      </c>
      <c r="AD924">
        <f>IF(OR($Y924="",$Z924=""),"",IF(INDEX($C$2:$C$1500,$Y924)=INDEX($C$2:$C$1500,$Z924),0,1))</f>
      </c>
      <c r="AE924">
        <f>IF($AC924&lt;&gt;1,"",IF(AND(INDEX($AG$2:$AG$1500,$Y924)=1,INDEX($AG$2:$AG$1500,$Z924)=1),1,""))</f>
      </c>
      <c r="AG924">
        <f>IF($A924="","",COUNTIFS($W$2:$W$2500,$A924,$AB$2:$AB$2500,"Yes")+COUNTIFS($X$2:$X$2500,$A924,$AA$2:$AA$2500,"Yes"))</f>
      </c>
      <c r="AH924" t="str">
        <f>IF(OR($P924&lt;&gt;"Yes",N($AG924)=0),"",IF(AND($AG924=1,COUNTIFS($W$2:$W$2500,$A924,$AE$2:$AE$2500,1)+COUNTIFS($X$2:$X$2500,$A924,$AE$2:$AE$2500,1)&gt;0),"","Yes"))</f>
      </c>
      <c r="AI924">
        <f>IF($AH924="Yes",$AG924,"")</f>
      </c>
      <c r="AJ924">
        <f>IF($AI924="","",$AI924+ROW()/1000000)</f>
      </c>
      <c r="AK924">
        <f>IF(OR($A924="",$P924="Yes",N($AG924)=0),"",$AG924+ROW()/1000000)</f>
      </c>
      <c r="AL924" t="str">
        <f>IF($A924="","",INDEX(games!$J:$J,ROW())&amp;"")</f>
      </c>
    </row>
    <row r="925">
      <c r="A925" t="str">
        <f>IF(TRIM(INDEX(games!$A:$A,ROW()))="","",TRIM(INDEX(games!$A:$A,ROW())))</f>
      </c>
      <c r="B925">
        <f>IF(OR($A925="",INDEX(games!$B:$B,ROW())=""),"",INDEX(games!$B:$B,ROW()))</f>
      </c>
      <c r="C925" t="str">
        <f>IF(OR($A925="",INDEX(games!$C:$C,ROW())=""),"",INDEX(games!$C:$C,ROW()))</f>
      </c>
      <c r="D925">
        <f>IF($A925="","",COUNTIF($W$2:$W$2500,$A925)+COUNTIF($X$2:$X$2500,$A925))</f>
      </c>
      <c r="E925">
        <f>IF($A925="","",IFERROR(MATCH($C925,$R$2:$R$5,0),0))</f>
      </c>
      <c r="F925">
        <f>IF($A925="","",MOD(ROW(),34))</f>
      </c>
      <c r="G925">
        <f>IF($A925="",NA(),IF($C925="Action",$B925,NA()))</f>
      </c>
      <c r="H925">
        <f>IF($A925="",NA(),IF($C925="Action",1+$F925*0.023,NA()))</f>
      </c>
      <c r="I925">
        <f>IF($A925="",NA(),IF($C925="Strategy",$B925,NA()))</f>
      </c>
      <c r="J925">
        <f>IF($A925="",NA(),IF($C925="Strategy",2+$F925*0.023,NA()))</f>
      </c>
      <c r="K925">
        <f>IF($A925="",NA(),IF($C925="Deckbuilder",$B925,NA()))</f>
      </c>
      <c r="L925">
        <f>IF($A925="",NA(),IF($C925="Deckbuilder",3+$F925*0.023,NA()))</f>
      </c>
      <c r="M925">
        <f>IF($A925="",NA(),IF($C925="Traditional",$B925,NA()))</f>
      </c>
      <c r="N925">
        <f>IF($A925="",NA(),IF($C925="Traditional",4+$F925*0.023,NA()))</f>
      </c>
      <c r="O925">
        <f>IF($A925="","",$D925+ROW()/1000000)</f>
      </c>
      <c r="P925" t="str">
        <f>IF(OR($A925="",INDEX(games!$H:$H,ROW())=""),"",INDEX(games!$H:$H,ROW()))</f>
      </c>
      <c r="Q925">
        <f>IF(OR($A925="",$P925&lt;&gt;"Yes"),"",$D925+ROW()/1000000)</f>
      </c>
      <c r="T925">
        <f>IF($Y925="","",INDEX($B$2:$B$1500,$Y925))</f>
      </c>
      <c r="U925">
        <f>IF($Z925="","",INDEX($B$2:$B$1500,$Z925))</f>
      </c>
      <c r="V925">
        <f>IF(OR($T925="",$U925=""),"",$U925-$T925)</f>
      </c>
      <c r="W925" t="str">
        <f>IF(TRIM(INDEX(connections!$A:$A,ROW()))="","",TRIM(INDEX(connections!$A:$A,ROW())))</f>
      </c>
      <c r="X925" t="str">
        <f>IF($W925="","",TRIM(INDEX(connections!$B:$B,ROW())))</f>
      </c>
      <c r="Y925">
        <f>IF($W925="","",IFERROR(MATCH($W925,$A$2:$A$1500,0),""))</f>
      </c>
      <c r="Z925">
        <f>IF($X925="","",IFERROR(MATCH($X925,$A$2:$A$1500,0),""))</f>
      </c>
      <c r="AA925" t="str">
        <f>IF($Y925="","",INDEX($P$2:$P$1500,$Y925))</f>
      </c>
      <c r="AB925" t="str">
        <f>IF($Z925="","",INDEX($P$2:$P$1500,$Z925))</f>
      </c>
      <c r="AC925">
        <f>IF(AND($AA925="Yes",$AB925="Yes"),1,"")</f>
      </c>
      <c r="AD925">
        <f>IF(OR($Y925="",$Z925=""),"",IF(INDEX($C$2:$C$1500,$Y925)=INDEX($C$2:$C$1500,$Z925),0,1))</f>
      </c>
      <c r="AE925">
        <f>IF($AC925&lt;&gt;1,"",IF(AND(INDEX($AG$2:$AG$1500,$Y925)=1,INDEX($AG$2:$AG$1500,$Z925)=1),1,""))</f>
      </c>
      <c r="AG925">
        <f>IF($A925="","",COUNTIFS($W$2:$W$2500,$A925,$AB$2:$AB$2500,"Yes")+COUNTIFS($X$2:$X$2500,$A925,$AA$2:$AA$2500,"Yes"))</f>
      </c>
      <c r="AH925" t="str">
        <f>IF(OR($P925&lt;&gt;"Yes",N($AG925)=0),"",IF(AND($AG925=1,COUNTIFS($W$2:$W$2500,$A925,$AE$2:$AE$2500,1)+COUNTIFS($X$2:$X$2500,$A925,$AE$2:$AE$2500,1)&gt;0),"","Yes"))</f>
      </c>
      <c r="AI925">
        <f>IF($AH925="Yes",$AG925,"")</f>
      </c>
      <c r="AJ925">
        <f>IF($AI925="","",$AI925+ROW()/1000000)</f>
      </c>
      <c r="AK925">
        <f>IF(OR($A925="",$P925="Yes",N($AG925)=0),"",$AG925+ROW()/1000000)</f>
      </c>
      <c r="AL925" t="str">
        <f>IF($A925="","",INDEX(games!$J:$J,ROW())&amp;"")</f>
      </c>
    </row>
    <row r="926">
      <c r="A926" t="str">
        <f>IF(TRIM(INDEX(games!$A:$A,ROW()))="","",TRIM(INDEX(games!$A:$A,ROW())))</f>
      </c>
      <c r="B926">
        <f>IF(OR($A926="",INDEX(games!$B:$B,ROW())=""),"",INDEX(games!$B:$B,ROW()))</f>
      </c>
      <c r="C926" t="str">
        <f>IF(OR($A926="",INDEX(games!$C:$C,ROW())=""),"",INDEX(games!$C:$C,ROW()))</f>
      </c>
      <c r="D926">
        <f>IF($A926="","",COUNTIF($W$2:$W$2500,$A926)+COUNTIF($X$2:$X$2500,$A926))</f>
      </c>
      <c r="E926">
        <f>IF($A926="","",IFERROR(MATCH($C926,$R$2:$R$5,0),0))</f>
      </c>
      <c r="F926">
        <f>IF($A926="","",MOD(ROW(),34))</f>
      </c>
      <c r="G926">
        <f>IF($A926="",NA(),IF($C926="Action",$B926,NA()))</f>
      </c>
      <c r="H926">
        <f>IF($A926="",NA(),IF($C926="Action",1+$F926*0.023,NA()))</f>
      </c>
      <c r="I926">
        <f>IF($A926="",NA(),IF($C926="Strategy",$B926,NA()))</f>
      </c>
      <c r="J926">
        <f>IF($A926="",NA(),IF($C926="Strategy",2+$F926*0.023,NA()))</f>
      </c>
      <c r="K926">
        <f>IF($A926="",NA(),IF($C926="Deckbuilder",$B926,NA()))</f>
      </c>
      <c r="L926">
        <f>IF($A926="",NA(),IF($C926="Deckbuilder",3+$F926*0.023,NA()))</f>
      </c>
      <c r="M926">
        <f>IF($A926="",NA(),IF($C926="Traditional",$B926,NA()))</f>
      </c>
      <c r="N926">
        <f>IF($A926="",NA(),IF($C926="Traditional",4+$F926*0.023,NA()))</f>
      </c>
      <c r="O926">
        <f>IF($A926="","",$D926+ROW()/1000000)</f>
      </c>
      <c r="P926" t="str">
        <f>IF(OR($A926="",INDEX(games!$H:$H,ROW())=""),"",INDEX(games!$H:$H,ROW()))</f>
      </c>
      <c r="Q926">
        <f>IF(OR($A926="",$P926&lt;&gt;"Yes"),"",$D926+ROW()/1000000)</f>
      </c>
      <c r="T926">
        <f>IF($Y926="","",INDEX($B$2:$B$1500,$Y926))</f>
      </c>
      <c r="U926">
        <f>IF($Z926="","",INDEX($B$2:$B$1500,$Z926))</f>
      </c>
      <c r="V926">
        <f>IF(OR($T926="",$U926=""),"",$U926-$T926)</f>
      </c>
      <c r="W926" t="str">
        <f>IF(TRIM(INDEX(connections!$A:$A,ROW()))="","",TRIM(INDEX(connections!$A:$A,ROW())))</f>
      </c>
      <c r="X926" t="str">
        <f>IF($W926="","",TRIM(INDEX(connections!$B:$B,ROW())))</f>
      </c>
      <c r="Y926">
        <f>IF($W926="","",IFERROR(MATCH($W926,$A$2:$A$1500,0),""))</f>
      </c>
      <c r="Z926">
        <f>IF($X926="","",IFERROR(MATCH($X926,$A$2:$A$1500,0),""))</f>
      </c>
      <c r="AA926" t="str">
        <f>IF($Y926="","",INDEX($P$2:$P$1500,$Y926))</f>
      </c>
      <c r="AB926" t="str">
        <f>IF($Z926="","",INDEX($P$2:$P$1500,$Z926))</f>
      </c>
      <c r="AC926">
        <f>IF(AND($AA926="Yes",$AB926="Yes"),1,"")</f>
      </c>
      <c r="AD926">
        <f>IF(OR($Y926="",$Z926=""),"",IF(INDEX($C$2:$C$1500,$Y926)=INDEX($C$2:$C$1500,$Z926),0,1))</f>
      </c>
      <c r="AE926">
        <f>IF($AC926&lt;&gt;1,"",IF(AND(INDEX($AG$2:$AG$1500,$Y926)=1,INDEX($AG$2:$AG$1500,$Z926)=1),1,""))</f>
      </c>
      <c r="AG926">
        <f>IF($A926="","",COUNTIFS($W$2:$W$2500,$A926,$AB$2:$AB$2500,"Yes")+COUNTIFS($X$2:$X$2500,$A926,$AA$2:$AA$2500,"Yes"))</f>
      </c>
      <c r="AH926" t="str">
        <f>IF(OR($P926&lt;&gt;"Yes",N($AG926)=0),"",IF(AND($AG926=1,COUNTIFS($W$2:$W$2500,$A926,$AE$2:$AE$2500,1)+COUNTIFS($X$2:$X$2500,$A926,$AE$2:$AE$2500,1)&gt;0),"","Yes"))</f>
      </c>
      <c r="AI926">
        <f>IF($AH926="Yes",$AG926,"")</f>
      </c>
      <c r="AJ926">
        <f>IF($AI926="","",$AI926+ROW()/1000000)</f>
      </c>
      <c r="AK926">
        <f>IF(OR($A926="",$P926="Yes",N($AG926)=0),"",$AG926+ROW()/1000000)</f>
      </c>
      <c r="AL926" t="str">
        <f>IF($A926="","",INDEX(games!$J:$J,ROW())&amp;"")</f>
      </c>
    </row>
    <row r="927">
      <c r="A927" t="str">
        <f>IF(TRIM(INDEX(games!$A:$A,ROW()))="","",TRIM(INDEX(games!$A:$A,ROW())))</f>
      </c>
      <c r="B927">
        <f>IF(OR($A927="",INDEX(games!$B:$B,ROW())=""),"",INDEX(games!$B:$B,ROW()))</f>
      </c>
      <c r="C927" t="str">
        <f>IF(OR($A927="",INDEX(games!$C:$C,ROW())=""),"",INDEX(games!$C:$C,ROW()))</f>
      </c>
      <c r="D927">
        <f>IF($A927="","",COUNTIF($W$2:$W$2500,$A927)+COUNTIF($X$2:$X$2500,$A927))</f>
      </c>
      <c r="E927">
        <f>IF($A927="","",IFERROR(MATCH($C927,$R$2:$R$5,0),0))</f>
      </c>
      <c r="F927">
        <f>IF($A927="","",MOD(ROW(),34))</f>
      </c>
      <c r="G927">
        <f>IF($A927="",NA(),IF($C927="Action",$B927,NA()))</f>
      </c>
      <c r="H927">
        <f>IF($A927="",NA(),IF($C927="Action",1+$F927*0.023,NA()))</f>
      </c>
      <c r="I927">
        <f>IF($A927="",NA(),IF($C927="Strategy",$B927,NA()))</f>
      </c>
      <c r="J927">
        <f>IF($A927="",NA(),IF($C927="Strategy",2+$F927*0.023,NA()))</f>
      </c>
      <c r="K927">
        <f>IF($A927="",NA(),IF($C927="Deckbuilder",$B927,NA()))</f>
      </c>
      <c r="L927">
        <f>IF($A927="",NA(),IF($C927="Deckbuilder",3+$F927*0.023,NA()))</f>
      </c>
      <c r="M927">
        <f>IF($A927="",NA(),IF($C927="Traditional",$B927,NA()))</f>
      </c>
      <c r="N927">
        <f>IF($A927="",NA(),IF($C927="Traditional",4+$F927*0.023,NA()))</f>
      </c>
      <c r="O927">
        <f>IF($A927="","",$D927+ROW()/1000000)</f>
      </c>
      <c r="P927" t="str">
        <f>IF(OR($A927="",INDEX(games!$H:$H,ROW())=""),"",INDEX(games!$H:$H,ROW()))</f>
      </c>
      <c r="Q927">
        <f>IF(OR($A927="",$P927&lt;&gt;"Yes"),"",$D927+ROW()/1000000)</f>
      </c>
      <c r="T927">
        <f>IF($Y927="","",INDEX($B$2:$B$1500,$Y927))</f>
      </c>
      <c r="U927">
        <f>IF($Z927="","",INDEX($B$2:$B$1500,$Z927))</f>
      </c>
      <c r="V927">
        <f>IF(OR($T927="",$U927=""),"",$U927-$T927)</f>
      </c>
      <c r="W927" t="str">
        <f>IF(TRIM(INDEX(connections!$A:$A,ROW()))="","",TRIM(INDEX(connections!$A:$A,ROW())))</f>
      </c>
      <c r="X927" t="str">
        <f>IF($W927="","",TRIM(INDEX(connections!$B:$B,ROW())))</f>
      </c>
      <c r="Y927">
        <f>IF($W927="","",IFERROR(MATCH($W927,$A$2:$A$1500,0),""))</f>
      </c>
      <c r="Z927">
        <f>IF($X927="","",IFERROR(MATCH($X927,$A$2:$A$1500,0),""))</f>
      </c>
      <c r="AA927" t="str">
        <f>IF($Y927="","",INDEX($P$2:$P$1500,$Y927))</f>
      </c>
      <c r="AB927" t="str">
        <f>IF($Z927="","",INDEX($P$2:$P$1500,$Z927))</f>
      </c>
      <c r="AC927">
        <f>IF(AND($AA927="Yes",$AB927="Yes"),1,"")</f>
      </c>
      <c r="AD927">
        <f>IF(OR($Y927="",$Z927=""),"",IF(INDEX($C$2:$C$1500,$Y927)=INDEX($C$2:$C$1500,$Z927),0,1))</f>
      </c>
      <c r="AE927">
        <f>IF($AC927&lt;&gt;1,"",IF(AND(INDEX($AG$2:$AG$1500,$Y927)=1,INDEX($AG$2:$AG$1500,$Z927)=1),1,""))</f>
      </c>
      <c r="AG927">
        <f>IF($A927="","",COUNTIFS($W$2:$W$2500,$A927,$AB$2:$AB$2500,"Yes")+COUNTIFS($X$2:$X$2500,$A927,$AA$2:$AA$2500,"Yes"))</f>
      </c>
      <c r="AH927" t="str">
        <f>IF(OR($P927&lt;&gt;"Yes",N($AG927)=0),"",IF(AND($AG927=1,COUNTIFS($W$2:$W$2500,$A927,$AE$2:$AE$2500,1)+COUNTIFS($X$2:$X$2500,$A927,$AE$2:$AE$2500,1)&gt;0),"","Yes"))</f>
      </c>
      <c r="AI927">
        <f>IF($AH927="Yes",$AG927,"")</f>
      </c>
      <c r="AJ927">
        <f>IF($AI927="","",$AI927+ROW()/1000000)</f>
      </c>
      <c r="AK927">
        <f>IF(OR($A927="",$P927="Yes",N($AG927)=0),"",$AG927+ROW()/1000000)</f>
      </c>
      <c r="AL927" t="str">
        <f>IF($A927="","",INDEX(games!$J:$J,ROW())&amp;"")</f>
      </c>
    </row>
    <row r="928">
      <c r="A928" t="str">
        <f>IF(TRIM(INDEX(games!$A:$A,ROW()))="","",TRIM(INDEX(games!$A:$A,ROW())))</f>
      </c>
      <c r="B928">
        <f>IF(OR($A928="",INDEX(games!$B:$B,ROW())=""),"",INDEX(games!$B:$B,ROW()))</f>
      </c>
      <c r="C928" t="str">
        <f>IF(OR($A928="",INDEX(games!$C:$C,ROW())=""),"",INDEX(games!$C:$C,ROW()))</f>
      </c>
      <c r="D928">
        <f>IF($A928="","",COUNTIF($W$2:$W$2500,$A928)+COUNTIF($X$2:$X$2500,$A928))</f>
      </c>
      <c r="E928">
        <f>IF($A928="","",IFERROR(MATCH($C928,$R$2:$R$5,0),0))</f>
      </c>
      <c r="F928">
        <f>IF($A928="","",MOD(ROW(),34))</f>
      </c>
      <c r="G928">
        <f>IF($A928="",NA(),IF($C928="Action",$B928,NA()))</f>
      </c>
      <c r="H928">
        <f>IF($A928="",NA(),IF($C928="Action",1+$F928*0.023,NA()))</f>
      </c>
      <c r="I928">
        <f>IF($A928="",NA(),IF($C928="Strategy",$B928,NA()))</f>
      </c>
      <c r="J928">
        <f>IF($A928="",NA(),IF($C928="Strategy",2+$F928*0.023,NA()))</f>
      </c>
      <c r="K928">
        <f>IF($A928="",NA(),IF($C928="Deckbuilder",$B928,NA()))</f>
      </c>
      <c r="L928">
        <f>IF($A928="",NA(),IF($C928="Deckbuilder",3+$F928*0.023,NA()))</f>
      </c>
      <c r="M928">
        <f>IF($A928="",NA(),IF($C928="Traditional",$B928,NA()))</f>
      </c>
      <c r="N928">
        <f>IF($A928="",NA(),IF($C928="Traditional",4+$F928*0.023,NA()))</f>
      </c>
      <c r="O928">
        <f>IF($A928="","",$D928+ROW()/1000000)</f>
      </c>
      <c r="P928" t="str">
        <f>IF(OR($A928="",INDEX(games!$H:$H,ROW())=""),"",INDEX(games!$H:$H,ROW()))</f>
      </c>
      <c r="Q928">
        <f>IF(OR($A928="",$P928&lt;&gt;"Yes"),"",$D928+ROW()/1000000)</f>
      </c>
      <c r="T928">
        <f>IF($Y928="","",INDEX($B$2:$B$1500,$Y928))</f>
      </c>
      <c r="U928">
        <f>IF($Z928="","",INDEX($B$2:$B$1500,$Z928))</f>
      </c>
      <c r="V928">
        <f>IF(OR($T928="",$U928=""),"",$U928-$T928)</f>
      </c>
      <c r="W928" t="str">
        <f>IF(TRIM(INDEX(connections!$A:$A,ROW()))="","",TRIM(INDEX(connections!$A:$A,ROW())))</f>
      </c>
      <c r="X928" t="str">
        <f>IF($W928="","",TRIM(INDEX(connections!$B:$B,ROW())))</f>
      </c>
      <c r="Y928">
        <f>IF($W928="","",IFERROR(MATCH($W928,$A$2:$A$1500,0),""))</f>
      </c>
      <c r="Z928">
        <f>IF($X928="","",IFERROR(MATCH($X928,$A$2:$A$1500,0),""))</f>
      </c>
      <c r="AA928" t="str">
        <f>IF($Y928="","",INDEX($P$2:$P$1500,$Y928))</f>
      </c>
      <c r="AB928" t="str">
        <f>IF($Z928="","",INDEX($P$2:$P$1500,$Z928))</f>
      </c>
      <c r="AC928">
        <f>IF(AND($AA928="Yes",$AB928="Yes"),1,"")</f>
      </c>
      <c r="AD928">
        <f>IF(OR($Y928="",$Z928=""),"",IF(INDEX($C$2:$C$1500,$Y928)=INDEX($C$2:$C$1500,$Z928),0,1))</f>
      </c>
      <c r="AE928">
        <f>IF($AC928&lt;&gt;1,"",IF(AND(INDEX($AG$2:$AG$1500,$Y928)=1,INDEX($AG$2:$AG$1500,$Z928)=1),1,""))</f>
      </c>
      <c r="AG928">
        <f>IF($A928="","",COUNTIFS($W$2:$W$2500,$A928,$AB$2:$AB$2500,"Yes")+COUNTIFS($X$2:$X$2500,$A928,$AA$2:$AA$2500,"Yes"))</f>
      </c>
      <c r="AH928" t="str">
        <f>IF(OR($P928&lt;&gt;"Yes",N($AG928)=0),"",IF(AND($AG928=1,COUNTIFS($W$2:$W$2500,$A928,$AE$2:$AE$2500,1)+COUNTIFS($X$2:$X$2500,$A928,$AE$2:$AE$2500,1)&gt;0),"","Yes"))</f>
      </c>
      <c r="AI928">
        <f>IF($AH928="Yes",$AG928,"")</f>
      </c>
      <c r="AJ928">
        <f>IF($AI928="","",$AI928+ROW()/1000000)</f>
      </c>
      <c r="AK928">
        <f>IF(OR($A928="",$P928="Yes",N($AG928)=0),"",$AG928+ROW()/1000000)</f>
      </c>
      <c r="AL928" t="str">
        <f>IF($A928="","",INDEX(games!$J:$J,ROW())&amp;"")</f>
      </c>
    </row>
    <row r="929">
      <c r="A929" t="str">
        <f>IF(TRIM(INDEX(games!$A:$A,ROW()))="","",TRIM(INDEX(games!$A:$A,ROW())))</f>
      </c>
      <c r="B929">
        <f>IF(OR($A929="",INDEX(games!$B:$B,ROW())=""),"",INDEX(games!$B:$B,ROW()))</f>
      </c>
      <c r="C929" t="str">
        <f>IF(OR($A929="",INDEX(games!$C:$C,ROW())=""),"",INDEX(games!$C:$C,ROW()))</f>
      </c>
      <c r="D929">
        <f>IF($A929="","",COUNTIF($W$2:$W$2500,$A929)+COUNTIF($X$2:$X$2500,$A929))</f>
      </c>
      <c r="E929">
        <f>IF($A929="","",IFERROR(MATCH($C929,$R$2:$R$5,0),0))</f>
      </c>
      <c r="F929">
        <f>IF($A929="","",MOD(ROW(),34))</f>
      </c>
      <c r="G929">
        <f>IF($A929="",NA(),IF($C929="Action",$B929,NA()))</f>
      </c>
      <c r="H929">
        <f>IF($A929="",NA(),IF($C929="Action",1+$F929*0.023,NA()))</f>
      </c>
      <c r="I929">
        <f>IF($A929="",NA(),IF($C929="Strategy",$B929,NA()))</f>
      </c>
      <c r="J929">
        <f>IF($A929="",NA(),IF($C929="Strategy",2+$F929*0.023,NA()))</f>
      </c>
      <c r="K929">
        <f>IF($A929="",NA(),IF($C929="Deckbuilder",$B929,NA()))</f>
      </c>
      <c r="L929">
        <f>IF($A929="",NA(),IF($C929="Deckbuilder",3+$F929*0.023,NA()))</f>
      </c>
      <c r="M929">
        <f>IF($A929="",NA(),IF($C929="Traditional",$B929,NA()))</f>
      </c>
      <c r="N929">
        <f>IF($A929="",NA(),IF($C929="Traditional",4+$F929*0.023,NA()))</f>
      </c>
      <c r="O929">
        <f>IF($A929="","",$D929+ROW()/1000000)</f>
      </c>
      <c r="P929" t="str">
        <f>IF(OR($A929="",INDEX(games!$H:$H,ROW())=""),"",INDEX(games!$H:$H,ROW()))</f>
      </c>
      <c r="Q929">
        <f>IF(OR($A929="",$P929&lt;&gt;"Yes"),"",$D929+ROW()/1000000)</f>
      </c>
      <c r="T929">
        <f>IF($Y929="","",INDEX($B$2:$B$1500,$Y929))</f>
      </c>
      <c r="U929">
        <f>IF($Z929="","",INDEX($B$2:$B$1500,$Z929))</f>
      </c>
      <c r="V929">
        <f>IF(OR($T929="",$U929=""),"",$U929-$T929)</f>
      </c>
      <c r="W929" t="str">
        <f>IF(TRIM(INDEX(connections!$A:$A,ROW()))="","",TRIM(INDEX(connections!$A:$A,ROW())))</f>
      </c>
      <c r="X929" t="str">
        <f>IF($W929="","",TRIM(INDEX(connections!$B:$B,ROW())))</f>
      </c>
      <c r="Y929">
        <f>IF($W929="","",IFERROR(MATCH($W929,$A$2:$A$1500,0),""))</f>
      </c>
      <c r="Z929">
        <f>IF($X929="","",IFERROR(MATCH($X929,$A$2:$A$1500,0),""))</f>
      </c>
      <c r="AA929" t="str">
        <f>IF($Y929="","",INDEX($P$2:$P$1500,$Y929))</f>
      </c>
      <c r="AB929" t="str">
        <f>IF($Z929="","",INDEX($P$2:$P$1500,$Z929))</f>
      </c>
      <c r="AC929">
        <f>IF(AND($AA929="Yes",$AB929="Yes"),1,"")</f>
      </c>
      <c r="AD929">
        <f>IF(OR($Y929="",$Z929=""),"",IF(INDEX($C$2:$C$1500,$Y929)=INDEX($C$2:$C$1500,$Z929),0,1))</f>
      </c>
      <c r="AE929">
        <f>IF($AC929&lt;&gt;1,"",IF(AND(INDEX($AG$2:$AG$1500,$Y929)=1,INDEX($AG$2:$AG$1500,$Z929)=1),1,""))</f>
      </c>
      <c r="AG929">
        <f>IF($A929="","",COUNTIFS($W$2:$W$2500,$A929,$AB$2:$AB$2500,"Yes")+COUNTIFS($X$2:$X$2500,$A929,$AA$2:$AA$2500,"Yes"))</f>
      </c>
      <c r="AH929" t="str">
        <f>IF(OR($P929&lt;&gt;"Yes",N($AG929)=0),"",IF(AND($AG929=1,COUNTIFS($W$2:$W$2500,$A929,$AE$2:$AE$2500,1)+COUNTIFS($X$2:$X$2500,$A929,$AE$2:$AE$2500,1)&gt;0),"","Yes"))</f>
      </c>
      <c r="AI929">
        <f>IF($AH929="Yes",$AG929,"")</f>
      </c>
      <c r="AJ929">
        <f>IF($AI929="","",$AI929+ROW()/1000000)</f>
      </c>
      <c r="AK929">
        <f>IF(OR($A929="",$P929="Yes",N($AG929)=0),"",$AG929+ROW()/1000000)</f>
      </c>
      <c r="AL929" t="str">
        <f>IF($A929="","",INDEX(games!$J:$J,ROW())&amp;"")</f>
      </c>
    </row>
    <row r="930">
      <c r="A930" t="str">
        <f>IF(TRIM(INDEX(games!$A:$A,ROW()))="","",TRIM(INDEX(games!$A:$A,ROW())))</f>
      </c>
      <c r="B930">
        <f>IF(OR($A930="",INDEX(games!$B:$B,ROW())=""),"",INDEX(games!$B:$B,ROW()))</f>
      </c>
      <c r="C930" t="str">
        <f>IF(OR($A930="",INDEX(games!$C:$C,ROW())=""),"",INDEX(games!$C:$C,ROW()))</f>
      </c>
      <c r="D930">
        <f>IF($A930="","",COUNTIF($W$2:$W$2500,$A930)+COUNTIF($X$2:$X$2500,$A930))</f>
      </c>
      <c r="E930">
        <f>IF($A930="","",IFERROR(MATCH($C930,$R$2:$R$5,0),0))</f>
      </c>
      <c r="F930">
        <f>IF($A930="","",MOD(ROW(),34))</f>
      </c>
      <c r="G930">
        <f>IF($A930="",NA(),IF($C930="Action",$B930,NA()))</f>
      </c>
      <c r="H930">
        <f>IF($A930="",NA(),IF($C930="Action",1+$F930*0.023,NA()))</f>
      </c>
      <c r="I930">
        <f>IF($A930="",NA(),IF($C930="Strategy",$B930,NA()))</f>
      </c>
      <c r="J930">
        <f>IF($A930="",NA(),IF($C930="Strategy",2+$F930*0.023,NA()))</f>
      </c>
      <c r="K930">
        <f>IF($A930="",NA(),IF($C930="Deckbuilder",$B930,NA()))</f>
      </c>
      <c r="L930">
        <f>IF($A930="",NA(),IF($C930="Deckbuilder",3+$F930*0.023,NA()))</f>
      </c>
      <c r="M930">
        <f>IF($A930="",NA(),IF($C930="Traditional",$B930,NA()))</f>
      </c>
      <c r="N930">
        <f>IF($A930="",NA(),IF($C930="Traditional",4+$F930*0.023,NA()))</f>
      </c>
      <c r="O930">
        <f>IF($A930="","",$D930+ROW()/1000000)</f>
      </c>
      <c r="P930" t="str">
        <f>IF(OR($A930="",INDEX(games!$H:$H,ROW())=""),"",INDEX(games!$H:$H,ROW()))</f>
      </c>
      <c r="Q930">
        <f>IF(OR($A930="",$P930&lt;&gt;"Yes"),"",$D930+ROW()/1000000)</f>
      </c>
      <c r="T930">
        <f>IF($Y930="","",INDEX($B$2:$B$1500,$Y930))</f>
      </c>
      <c r="U930">
        <f>IF($Z930="","",INDEX($B$2:$B$1500,$Z930))</f>
      </c>
      <c r="V930">
        <f>IF(OR($T930="",$U930=""),"",$U930-$T930)</f>
      </c>
      <c r="W930" t="str">
        <f>IF(TRIM(INDEX(connections!$A:$A,ROW()))="","",TRIM(INDEX(connections!$A:$A,ROW())))</f>
      </c>
      <c r="X930" t="str">
        <f>IF($W930="","",TRIM(INDEX(connections!$B:$B,ROW())))</f>
      </c>
      <c r="Y930">
        <f>IF($W930="","",IFERROR(MATCH($W930,$A$2:$A$1500,0),""))</f>
      </c>
      <c r="Z930">
        <f>IF($X930="","",IFERROR(MATCH($X930,$A$2:$A$1500,0),""))</f>
      </c>
      <c r="AA930" t="str">
        <f>IF($Y930="","",INDEX($P$2:$P$1500,$Y930))</f>
      </c>
      <c r="AB930" t="str">
        <f>IF($Z930="","",INDEX($P$2:$P$1500,$Z930))</f>
      </c>
      <c r="AC930">
        <f>IF(AND($AA930="Yes",$AB930="Yes"),1,"")</f>
      </c>
      <c r="AD930">
        <f>IF(OR($Y930="",$Z930=""),"",IF(INDEX($C$2:$C$1500,$Y930)=INDEX($C$2:$C$1500,$Z930),0,1))</f>
      </c>
      <c r="AE930">
        <f>IF($AC930&lt;&gt;1,"",IF(AND(INDEX($AG$2:$AG$1500,$Y930)=1,INDEX($AG$2:$AG$1500,$Z930)=1),1,""))</f>
      </c>
      <c r="AG930">
        <f>IF($A930="","",COUNTIFS($W$2:$W$2500,$A930,$AB$2:$AB$2500,"Yes")+COUNTIFS($X$2:$X$2500,$A930,$AA$2:$AA$2500,"Yes"))</f>
      </c>
      <c r="AH930" t="str">
        <f>IF(OR($P930&lt;&gt;"Yes",N($AG930)=0),"",IF(AND($AG930=1,COUNTIFS($W$2:$W$2500,$A930,$AE$2:$AE$2500,1)+COUNTIFS($X$2:$X$2500,$A930,$AE$2:$AE$2500,1)&gt;0),"","Yes"))</f>
      </c>
      <c r="AI930">
        <f>IF($AH930="Yes",$AG930,"")</f>
      </c>
      <c r="AJ930">
        <f>IF($AI930="","",$AI930+ROW()/1000000)</f>
      </c>
      <c r="AK930">
        <f>IF(OR($A930="",$P930="Yes",N($AG930)=0),"",$AG930+ROW()/1000000)</f>
      </c>
      <c r="AL930" t="str">
        <f>IF($A930="","",INDEX(games!$J:$J,ROW())&amp;"")</f>
      </c>
    </row>
    <row r="931">
      <c r="A931" t="str">
        <f>IF(TRIM(INDEX(games!$A:$A,ROW()))="","",TRIM(INDEX(games!$A:$A,ROW())))</f>
      </c>
      <c r="B931">
        <f>IF(OR($A931="",INDEX(games!$B:$B,ROW())=""),"",INDEX(games!$B:$B,ROW()))</f>
      </c>
      <c r="C931" t="str">
        <f>IF(OR($A931="",INDEX(games!$C:$C,ROW())=""),"",INDEX(games!$C:$C,ROW()))</f>
      </c>
      <c r="D931">
        <f>IF($A931="","",COUNTIF($W$2:$W$2500,$A931)+COUNTIF($X$2:$X$2500,$A931))</f>
      </c>
      <c r="E931">
        <f>IF($A931="","",IFERROR(MATCH($C931,$R$2:$R$5,0),0))</f>
      </c>
      <c r="F931">
        <f>IF($A931="","",MOD(ROW(),34))</f>
      </c>
      <c r="G931">
        <f>IF($A931="",NA(),IF($C931="Action",$B931,NA()))</f>
      </c>
      <c r="H931">
        <f>IF($A931="",NA(),IF($C931="Action",1+$F931*0.023,NA()))</f>
      </c>
      <c r="I931">
        <f>IF($A931="",NA(),IF($C931="Strategy",$B931,NA()))</f>
      </c>
      <c r="J931">
        <f>IF($A931="",NA(),IF($C931="Strategy",2+$F931*0.023,NA()))</f>
      </c>
      <c r="K931">
        <f>IF($A931="",NA(),IF($C931="Deckbuilder",$B931,NA()))</f>
      </c>
      <c r="L931">
        <f>IF($A931="",NA(),IF($C931="Deckbuilder",3+$F931*0.023,NA()))</f>
      </c>
      <c r="M931">
        <f>IF($A931="",NA(),IF($C931="Traditional",$B931,NA()))</f>
      </c>
      <c r="N931">
        <f>IF($A931="",NA(),IF($C931="Traditional",4+$F931*0.023,NA()))</f>
      </c>
      <c r="O931">
        <f>IF($A931="","",$D931+ROW()/1000000)</f>
      </c>
      <c r="P931" t="str">
        <f>IF(OR($A931="",INDEX(games!$H:$H,ROW())=""),"",INDEX(games!$H:$H,ROW()))</f>
      </c>
      <c r="Q931">
        <f>IF(OR($A931="",$P931&lt;&gt;"Yes"),"",$D931+ROW()/1000000)</f>
      </c>
      <c r="T931">
        <f>IF($Y931="","",INDEX($B$2:$B$1500,$Y931))</f>
      </c>
      <c r="U931">
        <f>IF($Z931="","",INDEX($B$2:$B$1500,$Z931))</f>
      </c>
      <c r="V931">
        <f>IF(OR($T931="",$U931=""),"",$U931-$T931)</f>
      </c>
      <c r="W931" t="str">
        <f>IF(TRIM(INDEX(connections!$A:$A,ROW()))="","",TRIM(INDEX(connections!$A:$A,ROW())))</f>
      </c>
      <c r="X931" t="str">
        <f>IF($W931="","",TRIM(INDEX(connections!$B:$B,ROW())))</f>
      </c>
      <c r="Y931">
        <f>IF($W931="","",IFERROR(MATCH($W931,$A$2:$A$1500,0),""))</f>
      </c>
      <c r="Z931">
        <f>IF($X931="","",IFERROR(MATCH($X931,$A$2:$A$1500,0),""))</f>
      </c>
      <c r="AA931" t="str">
        <f>IF($Y931="","",INDEX($P$2:$P$1500,$Y931))</f>
      </c>
      <c r="AB931" t="str">
        <f>IF($Z931="","",INDEX($P$2:$P$1500,$Z931))</f>
      </c>
      <c r="AC931">
        <f>IF(AND($AA931="Yes",$AB931="Yes"),1,"")</f>
      </c>
      <c r="AD931">
        <f>IF(OR($Y931="",$Z931=""),"",IF(INDEX($C$2:$C$1500,$Y931)=INDEX($C$2:$C$1500,$Z931),0,1))</f>
      </c>
      <c r="AE931">
        <f>IF($AC931&lt;&gt;1,"",IF(AND(INDEX($AG$2:$AG$1500,$Y931)=1,INDEX($AG$2:$AG$1500,$Z931)=1),1,""))</f>
      </c>
      <c r="AG931">
        <f>IF($A931="","",COUNTIFS($W$2:$W$2500,$A931,$AB$2:$AB$2500,"Yes")+COUNTIFS($X$2:$X$2500,$A931,$AA$2:$AA$2500,"Yes"))</f>
      </c>
      <c r="AH931" t="str">
        <f>IF(OR($P931&lt;&gt;"Yes",N($AG931)=0),"",IF(AND($AG931=1,COUNTIFS($W$2:$W$2500,$A931,$AE$2:$AE$2500,1)+COUNTIFS($X$2:$X$2500,$A931,$AE$2:$AE$2500,1)&gt;0),"","Yes"))</f>
      </c>
      <c r="AI931">
        <f>IF($AH931="Yes",$AG931,"")</f>
      </c>
      <c r="AJ931">
        <f>IF($AI931="","",$AI931+ROW()/1000000)</f>
      </c>
      <c r="AK931">
        <f>IF(OR($A931="",$P931="Yes",N($AG931)=0),"",$AG931+ROW()/1000000)</f>
      </c>
      <c r="AL931" t="str">
        <f>IF($A931="","",INDEX(games!$J:$J,ROW())&amp;"")</f>
      </c>
    </row>
    <row r="932">
      <c r="A932" t="str">
        <f>IF(TRIM(INDEX(games!$A:$A,ROW()))="","",TRIM(INDEX(games!$A:$A,ROW())))</f>
      </c>
      <c r="B932">
        <f>IF(OR($A932="",INDEX(games!$B:$B,ROW())=""),"",INDEX(games!$B:$B,ROW()))</f>
      </c>
      <c r="C932" t="str">
        <f>IF(OR($A932="",INDEX(games!$C:$C,ROW())=""),"",INDEX(games!$C:$C,ROW()))</f>
      </c>
      <c r="D932">
        <f>IF($A932="","",COUNTIF($W$2:$W$2500,$A932)+COUNTIF($X$2:$X$2500,$A932))</f>
      </c>
      <c r="E932">
        <f>IF($A932="","",IFERROR(MATCH($C932,$R$2:$R$5,0),0))</f>
      </c>
      <c r="F932">
        <f>IF($A932="","",MOD(ROW(),34))</f>
      </c>
      <c r="G932">
        <f>IF($A932="",NA(),IF($C932="Action",$B932,NA()))</f>
      </c>
      <c r="H932">
        <f>IF($A932="",NA(),IF($C932="Action",1+$F932*0.023,NA()))</f>
      </c>
      <c r="I932">
        <f>IF($A932="",NA(),IF($C932="Strategy",$B932,NA()))</f>
      </c>
      <c r="J932">
        <f>IF($A932="",NA(),IF($C932="Strategy",2+$F932*0.023,NA()))</f>
      </c>
      <c r="K932">
        <f>IF($A932="",NA(),IF($C932="Deckbuilder",$B932,NA()))</f>
      </c>
      <c r="L932">
        <f>IF($A932="",NA(),IF($C932="Deckbuilder",3+$F932*0.023,NA()))</f>
      </c>
      <c r="M932">
        <f>IF($A932="",NA(),IF($C932="Traditional",$B932,NA()))</f>
      </c>
      <c r="N932">
        <f>IF($A932="",NA(),IF($C932="Traditional",4+$F932*0.023,NA()))</f>
      </c>
      <c r="O932">
        <f>IF($A932="","",$D932+ROW()/1000000)</f>
      </c>
      <c r="P932" t="str">
        <f>IF(OR($A932="",INDEX(games!$H:$H,ROW())=""),"",INDEX(games!$H:$H,ROW()))</f>
      </c>
      <c r="Q932">
        <f>IF(OR($A932="",$P932&lt;&gt;"Yes"),"",$D932+ROW()/1000000)</f>
      </c>
      <c r="T932">
        <f>IF($Y932="","",INDEX($B$2:$B$1500,$Y932))</f>
      </c>
      <c r="U932">
        <f>IF($Z932="","",INDEX($B$2:$B$1500,$Z932))</f>
      </c>
      <c r="V932">
        <f>IF(OR($T932="",$U932=""),"",$U932-$T932)</f>
      </c>
      <c r="W932" t="str">
        <f>IF(TRIM(INDEX(connections!$A:$A,ROW()))="","",TRIM(INDEX(connections!$A:$A,ROW())))</f>
      </c>
      <c r="X932" t="str">
        <f>IF($W932="","",TRIM(INDEX(connections!$B:$B,ROW())))</f>
      </c>
      <c r="Y932">
        <f>IF($W932="","",IFERROR(MATCH($W932,$A$2:$A$1500,0),""))</f>
      </c>
      <c r="Z932">
        <f>IF($X932="","",IFERROR(MATCH($X932,$A$2:$A$1500,0),""))</f>
      </c>
      <c r="AA932" t="str">
        <f>IF($Y932="","",INDEX($P$2:$P$1500,$Y932))</f>
      </c>
      <c r="AB932" t="str">
        <f>IF($Z932="","",INDEX($P$2:$P$1500,$Z932))</f>
      </c>
      <c r="AC932">
        <f>IF(AND($AA932="Yes",$AB932="Yes"),1,"")</f>
      </c>
      <c r="AD932">
        <f>IF(OR($Y932="",$Z932=""),"",IF(INDEX($C$2:$C$1500,$Y932)=INDEX($C$2:$C$1500,$Z932),0,1))</f>
      </c>
      <c r="AE932">
        <f>IF($AC932&lt;&gt;1,"",IF(AND(INDEX($AG$2:$AG$1500,$Y932)=1,INDEX($AG$2:$AG$1500,$Z932)=1),1,""))</f>
      </c>
      <c r="AG932">
        <f>IF($A932="","",COUNTIFS($W$2:$W$2500,$A932,$AB$2:$AB$2500,"Yes")+COUNTIFS($X$2:$X$2500,$A932,$AA$2:$AA$2500,"Yes"))</f>
      </c>
      <c r="AH932" t="str">
        <f>IF(OR($P932&lt;&gt;"Yes",N($AG932)=0),"",IF(AND($AG932=1,COUNTIFS($W$2:$W$2500,$A932,$AE$2:$AE$2500,1)+COUNTIFS($X$2:$X$2500,$A932,$AE$2:$AE$2500,1)&gt;0),"","Yes"))</f>
      </c>
      <c r="AI932">
        <f>IF($AH932="Yes",$AG932,"")</f>
      </c>
      <c r="AJ932">
        <f>IF($AI932="","",$AI932+ROW()/1000000)</f>
      </c>
      <c r="AK932">
        <f>IF(OR($A932="",$P932="Yes",N($AG932)=0),"",$AG932+ROW()/1000000)</f>
      </c>
      <c r="AL932" t="str">
        <f>IF($A932="","",INDEX(games!$J:$J,ROW())&amp;"")</f>
      </c>
    </row>
    <row r="933">
      <c r="A933" t="str">
        <f>IF(TRIM(INDEX(games!$A:$A,ROW()))="","",TRIM(INDEX(games!$A:$A,ROW())))</f>
      </c>
      <c r="B933">
        <f>IF(OR($A933="",INDEX(games!$B:$B,ROW())=""),"",INDEX(games!$B:$B,ROW()))</f>
      </c>
      <c r="C933" t="str">
        <f>IF(OR($A933="",INDEX(games!$C:$C,ROW())=""),"",INDEX(games!$C:$C,ROW()))</f>
      </c>
      <c r="D933">
        <f>IF($A933="","",COUNTIF($W$2:$W$2500,$A933)+COUNTIF($X$2:$X$2500,$A933))</f>
      </c>
      <c r="E933">
        <f>IF($A933="","",IFERROR(MATCH($C933,$R$2:$R$5,0),0))</f>
      </c>
      <c r="F933">
        <f>IF($A933="","",MOD(ROW(),34))</f>
      </c>
      <c r="G933">
        <f>IF($A933="",NA(),IF($C933="Action",$B933,NA()))</f>
      </c>
      <c r="H933">
        <f>IF($A933="",NA(),IF($C933="Action",1+$F933*0.023,NA()))</f>
      </c>
      <c r="I933">
        <f>IF($A933="",NA(),IF($C933="Strategy",$B933,NA()))</f>
      </c>
      <c r="J933">
        <f>IF($A933="",NA(),IF($C933="Strategy",2+$F933*0.023,NA()))</f>
      </c>
      <c r="K933">
        <f>IF($A933="",NA(),IF($C933="Deckbuilder",$B933,NA()))</f>
      </c>
      <c r="L933">
        <f>IF($A933="",NA(),IF($C933="Deckbuilder",3+$F933*0.023,NA()))</f>
      </c>
      <c r="M933">
        <f>IF($A933="",NA(),IF($C933="Traditional",$B933,NA()))</f>
      </c>
      <c r="N933">
        <f>IF($A933="",NA(),IF($C933="Traditional",4+$F933*0.023,NA()))</f>
      </c>
      <c r="O933">
        <f>IF($A933="","",$D933+ROW()/1000000)</f>
      </c>
      <c r="P933" t="str">
        <f>IF(OR($A933="",INDEX(games!$H:$H,ROW())=""),"",INDEX(games!$H:$H,ROW()))</f>
      </c>
      <c r="Q933">
        <f>IF(OR($A933="",$P933&lt;&gt;"Yes"),"",$D933+ROW()/1000000)</f>
      </c>
      <c r="T933">
        <f>IF($Y933="","",INDEX($B$2:$B$1500,$Y933))</f>
      </c>
      <c r="U933">
        <f>IF($Z933="","",INDEX($B$2:$B$1500,$Z933))</f>
      </c>
      <c r="V933">
        <f>IF(OR($T933="",$U933=""),"",$U933-$T933)</f>
      </c>
      <c r="W933" t="str">
        <f>IF(TRIM(INDEX(connections!$A:$A,ROW()))="","",TRIM(INDEX(connections!$A:$A,ROW())))</f>
      </c>
      <c r="X933" t="str">
        <f>IF($W933="","",TRIM(INDEX(connections!$B:$B,ROW())))</f>
      </c>
      <c r="Y933">
        <f>IF($W933="","",IFERROR(MATCH($W933,$A$2:$A$1500,0),""))</f>
      </c>
      <c r="Z933">
        <f>IF($X933="","",IFERROR(MATCH($X933,$A$2:$A$1500,0),""))</f>
      </c>
      <c r="AA933" t="str">
        <f>IF($Y933="","",INDEX($P$2:$P$1500,$Y933))</f>
      </c>
      <c r="AB933" t="str">
        <f>IF($Z933="","",INDEX($P$2:$P$1500,$Z933))</f>
      </c>
      <c r="AC933">
        <f>IF(AND($AA933="Yes",$AB933="Yes"),1,"")</f>
      </c>
      <c r="AD933">
        <f>IF(OR($Y933="",$Z933=""),"",IF(INDEX($C$2:$C$1500,$Y933)=INDEX($C$2:$C$1500,$Z933),0,1))</f>
      </c>
      <c r="AE933">
        <f>IF($AC933&lt;&gt;1,"",IF(AND(INDEX($AG$2:$AG$1500,$Y933)=1,INDEX($AG$2:$AG$1500,$Z933)=1),1,""))</f>
      </c>
      <c r="AG933">
        <f>IF($A933="","",COUNTIFS($W$2:$W$2500,$A933,$AB$2:$AB$2500,"Yes")+COUNTIFS($X$2:$X$2500,$A933,$AA$2:$AA$2500,"Yes"))</f>
      </c>
      <c r="AH933" t="str">
        <f>IF(OR($P933&lt;&gt;"Yes",N($AG933)=0),"",IF(AND($AG933=1,COUNTIFS($W$2:$W$2500,$A933,$AE$2:$AE$2500,1)+COUNTIFS($X$2:$X$2500,$A933,$AE$2:$AE$2500,1)&gt;0),"","Yes"))</f>
      </c>
      <c r="AI933">
        <f>IF($AH933="Yes",$AG933,"")</f>
      </c>
      <c r="AJ933">
        <f>IF($AI933="","",$AI933+ROW()/1000000)</f>
      </c>
      <c r="AK933">
        <f>IF(OR($A933="",$P933="Yes",N($AG933)=0),"",$AG933+ROW()/1000000)</f>
      </c>
      <c r="AL933" t="str">
        <f>IF($A933="","",INDEX(games!$J:$J,ROW())&amp;"")</f>
      </c>
    </row>
    <row r="934">
      <c r="A934" t="str">
        <f>IF(TRIM(INDEX(games!$A:$A,ROW()))="","",TRIM(INDEX(games!$A:$A,ROW())))</f>
      </c>
      <c r="B934">
        <f>IF(OR($A934="",INDEX(games!$B:$B,ROW())=""),"",INDEX(games!$B:$B,ROW()))</f>
      </c>
      <c r="C934" t="str">
        <f>IF(OR($A934="",INDEX(games!$C:$C,ROW())=""),"",INDEX(games!$C:$C,ROW()))</f>
      </c>
      <c r="D934">
        <f>IF($A934="","",COUNTIF($W$2:$W$2500,$A934)+COUNTIF($X$2:$X$2500,$A934))</f>
      </c>
      <c r="E934">
        <f>IF($A934="","",IFERROR(MATCH($C934,$R$2:$R$5,0),0))</f>
      </c>
      <c r="F934">
        <f>IF($A934="","",MOD(ROW(),34))</f>
      </c>
      <c r="G934">
        <f>IF($A934="",NA(),IF($C934="Action",$B934,NA()))</f>
      </c>
      <c r="H934">
        <f>IF($A934="",NA(),IF($C934="Action",1+$F934*0.023,NA()))</f>
      </c>
      <c r="I934">
        <f>IF($A934="",NA(),IF($C934="Strategy",$B934,NA()))</f>
      </c>
      <c r="J934">
        <f>IF($A934="",NA(),IF($C934="Strategy",2+$F934*0.023,NA()))</f>
      </c>
      <c r="K934">
        <f>IF($A934="",NA(),IF($C934="Deckbuilder",$B934,NA()))</f>
      </c>
      <c r="L934">
        <f>IF($A934="",NA(),IF($C934="Deckbuilder",3+$F934*0.023,NA()))</f>
      </c>
      <c r="M934">
        <f>IF($A934="",NA(),IF($C934="Traditional",$B934,NA()))</f>
      </c>
      <c r="N934">
        <f>IF($A934="",NA(),IF($C934="Traditional",4+$F934*0.023,NA()))</f>
      </c>
      <c r="O934">
        <f>IF($A934="","",$D934+ROW()/1000000)</f>
      </c>
      <c r="P934" t="str">
        <f>IF(OR($A934="",INDEX(games!$H:$H,ROW())=""),"",INDEX(games!$H:$H,ROW()))</f>
      </c>
      <c r="Q934">
        <f>IF(OR($A934="",$P934&lt;&gt;"Yes"),"",$D934+ROW()/1000000)</f>
      </c>
      <c r="T934">
        <f>IF($Y934="","",INDEX($B$2:$B$1500,$Y934))</f>
      </c>
      <c r="U934">
        <f>IF($Z934="","",INDEX($B$2:$B$1500,$Z934))</f>
      </c>
      <c r="V934">
        <f>IF(OR($T934="",$U934=""),"",$U934-$T934)</f>
      </c>
      <c r="W934" t="str">
        <f>IF(TRIM(INDEX(connections!$A:$A,ROW()))="","",TRIM(INDEX(connections!$A:$A,ROW())))</f>
      </c>
      <c r="X934" t="str">
        <f>IF($W934="","",TRIM(INDEX(connections!$B:$B,ROW())))</f>
      </c>
      <c r="Y934">
        <f>IF($W934="","",IFERROR(MATCH($W934,$A$2:$A$1500,0),""))</f>
      </c>
      <c r="Z934">
        <f>IF($X934="","",IFERROR(MATCH($X934,$A$2:$A$1500,0),""))</f>
      </c>
      <c r="AA934" t="str">
        <f>IF($Y934="","",INDEX($P$2:$P$1500,$Y934))</f>
      </c>
      <c r="AB934" t="str">
        <f>IF($Z934="","",INDEX($P$2:$P$1500,$Z934))</f>
      </c>
      <c r="AC934">
        <f>IF(AND($AA934="Yes",$AB934="Yes"),1,"")</f>
      </c>
      <c r="AD934">
        <f>IF(OR($Y934="",$Z934=""),"",IF(INDEX($C$2:$C$1500,$Y934)=INDEX($C$2:$C$1500,$Z934),0,1))</f>
      </c>
      <c r="AE934">
        <f>IF($AC934&lt;&gt;1,"",IF(AND(INDEX($AG$2:$AG$1500,$Y934)=1,INDEX($AG$2:$AG$1500,$Z934)=1),1,""))</f>
      </c>
      <c r="AG934">
        <f>IF($A934="","",COUNTIFS($W$2:$W$2500,$A934,$AB$2:$AB$2500,"Yes")+COUNTIFS($X$2:$X$2500,$A934,$AA$2:$AA$2500,"Yes"))</f>
      </c>
      <c r="AH934" t="str">
        <f>IF(OR($P934&lt;&gt;"Yes",N($AG934)=0),"",IF(AND($AG934=1,COUNTIFS($W$2:$W$2500,$A934,$AE$2:$AE$2500,1)+COUNTIFS($X$2:$X$2500,$A934,$AE$2:$AE$2500,1)&gt;0),"","Yes"))</f>
      </c>
      <c r="AI934">
        <f>IF($AH934="Yes",$AG934,"")</f>
      </c>
      <c r="AJ934">
        <f>IF($AI934="","",$AI934+ROW()/1000000)</f>
      </c>
      <c r="AK934">
        <f>IF(OR($A934="",$P934="Yes",N($AG934)=0),"",$AG934+ROW()/1000000)</f>
      </c>
      <c r="AL934" t="str">
        <f>IF($A934="","",INDEX(games!$J:$J,ROW())&amp;"")</f>
      </c>
    </row>
    <row r="935">
      <c r="A935" t="str">
        <f>IF(TRIM(INDEX(games!$A:$A,ROW()))="","",TRIM(INDEX(games!$A:$A,ROW())))</f>
      </c>
      <c r="B935">
        <f>IF(OR($A935="",INDEX(games!$B:$B,ROW())=""),"",INDEX(games!$B:$B,ROW()))</f>
      </c>
      <c r="C935" t="str">
        <f>IF(OR($A935="",INDEX(games!$C:$C,ROW())=""),"",INDEX(games!$C:$C,ROW()))</f>
      </c>
      <c r="D935">
        <f>IF($A935="","",COUNTIF($W$2:$W$2500,$A935)+COUNTIF($X$2:$X$2500,$A935))</f>
      </c>
      <c r="E935">
        <f>IF($A935="","",IFERROR(MATCH($C935,$R$2:$R$5,0),0))</f>
      </c>
      <c r="F935">
        <f>IF($A935="","",MOD(ROW(),34))</f>
      </c>
      <c r="G935">
        <f>IF($A935="",NA(),IF($C935="Action",$B935,NA()))</f>
      </c>
      <c r="H935">
        <f>IF($A935="",NA(),IF($C935="Action",1+$F935*0.023,NA()))</f>
      </c>
      <c r="I935">
        <f>IF($A935="",NA(),IF($C935="Strategy",$B935,NA()))</f>
      </c>
      <c r="J935">
        <f>IF($A935="",NA(),IF($C935="Strategy",2+$F935*0.023,NA()))</f>
      </c>
      <c r="K935">
        <f>IF($A935="",NA(),IF($C935="Deckbuilder",$B935,NA()))</f>
      </c>
      <c r="L935">
        <f>IF($A935="",NA(),IF($C935="Deckbuilder",3+$F935*0.023,NA()))</f>
      </c>
      <c r="M935">
        <f>IF($A935="",NA(),IF($C935="Traditional",$B935,NA()))</f>
      </c>
      <c r="N935">
        <f>IF($A935="",NA(),IF($C935="Traditional",4+$F935*0.023,NA()))</f>
      </c>
      <c r="O935">
        <f>IF($A935="","",$D935+ROW()/1000000)</f>
      </c>
      <c r="P935" t="str">
        <f>IF(OR($A935="",INDEX(games!$H:$H,ROW())=""),"",INDEX(games!$H:$H,ROW()))</f>
      </c>
      <c r="Q935">
        <f>IF(OR($A935="",$P935&lt;&gt;"Yes"),"",$D935+ROW()/1000000)</f>
      </c>
      <c r="T935">
        <f>IF($Y935="","",INDEX($B$2:$B$1500,$Y935))</f>
      </c>
      <c r="U935">
        <f>IF($Z935="","",INDEX($B$2:$B$1500,$Z935))</f>
      </c>
      <c r="V935">
        <f>IF(OR($T935="",$U935=""),"",$U935-$T935)</f>
      </c>
      <c r="W935" t="str">
        <f>IF(TRIM(INDEX(connections!$A:$A,ROW()))="","",TRIM(INDEX(connections!$A:$A,ROW())))</f>
      </c>
      <c r="X935" t="str">
        <f>IF($W935="","",TRIM(INDEX(connections!$B:$B,ROW())))</f>
      </c>
      <c r="Y935">
        <f>IF($W935="","",IFERROR(MATCH($W935,$A$2:$A$1500,0),""))</f>
      </c>
      <c r="Z935">
        <f>IF($X935="","",IFERROR(MATCH($X935,$A$2:$A$1500,0),""))</f>
      </c>
      <c r="AA935" t="str">
        <f>IF($Y935="","",INDEX($P$2:$P$1500,$Y935))</f>
      </c>
      <c r="AB935" t="str">
        <f>IF($Z935="","",INDEX($P$2:$P$1500,$Z935))</f>
      </c>
      <c r="AC935">
        <f>IF(AND($AA935="Yes",$AB935="Yes"),1,"")</f>
      </c>
      <c r="AD935">
        <f>IF(OR($Y935="",$Z935=""),"",IF(INDEX($C$2:$C$1500,$Y935)=INDEX($C$2:$C$1500,$Z935),0,1))</f>
      </c>
      <c r="AE935">
        <f>IF($AC935&lt;&gt;1,"",IF(AND(INDEX($AG$2:$AG$1500,$Y935)=1,INDEX($AG$2:$AG$1500,$Z935)=1),1,""))</f>
      </c>
      <c r="AG935">
        <f>IF($A935="","",COUNTIFS($W$2:$W$2500,$A935,$AB$2:$AB$2500,"Yes")+COUNTIFS($X$2:$X$2500,$A935,$AA$2:$AA$2500,"Yes"))</f>
      </c>
      <c r="AH935" t="str">
        <f>IF(OR($P935&lt;&gt;"Yes",N($AG935)=0),"",IF(AND($AG935=1,COUNTIFS($W$2:$W$2500,$A935,$AE$2:$AE$2500,1)+COUNTIFS($X$2:$X$2500,$A935,$AE$2:$AE$2500,1)&gt;0),"","Yes"))</f>
      </c>
      <c r="AI935">
        <f>IF($AH935="Yes",$AG935,"")</f>
      </c>
      <c r="AJ935">
        <f>IF($AI935="","",$AI935+ROW()/1000000)</f>
      </c>
      <c r="AK935">
        <f>IF(OR($A935="",$P935="Yes",N($AG935)=0),"",$AG935+ROW()/1000000)</f>
      </c>
      <c r="AL935" t="str">
        <f>IF($A935="","",INDEX(games!$J:$J,ROW())&amp;"")</f>
      </c>
    </row>
    <row r="936">
      <c r="A936" t="str">
        <f>IF(TRIM(INDEX(games!$A:$A,ROW()))="","",TRIM(INDEX(games!$A:$A,ROW())))</f>
      </c>
      <c r="B936">
        <f>IF(OR($A936="",INDEX(games!$B:$B,ROW())=""),"",INDEX(games!$B:$B,ROW()))</f>
      </c>
      <c r="C936" t="str">
        <f>IF(OR($A936="",INDEX(games!$C:$C,ROW())=""),"",INDEX(games!$C:$C,ROW()))</f>
      </c>
      <c r="D936">
        <f>IF($A936="","",COUNTIF($W$2:$W$2500,$A936)+COUNTIF($X$2:$X$2500,$A936))</f>
      </c>
      <c r="E936">
        <f>IF($A936="","",IFERROR(MATCH($C936,$R$2:$R$5,0),0))</f>
      </c>
      <c r="F936">
        <f>IF($A936="","",MOD(ROW(),34))</f>
      </c>
      <c r="G936">
        <f>IF($A936="",NA(),IF($C936="Action",$B936,NA()))</f>
      </c>
      <c r="H936">
        <f>IF($A936="",NA(),IF($C936="Action",1+$F936*0.023,NA()))</f>
      </c>
      <c r="I936">
        <f>IF($A936="",NA(),IF($C936="Strategy",$B936,NA()))</f>
      </c>
      <c r="J936">
        <f>IF($A936="",NA(),IF($C936="Strategy",2+$F936*0.023,NA()))</f>
      </c>
      <c r="K936">
        <f>IF($A936="",NA(),IF($C936="Deckbuilder",$B936,NA()))</f>
      </c>
      <c r="L936">
        <f>IF($A936="",NA(),IF($C936="Deckbuilder",3+$F936*0.023,NA()))</f>
      </c>
      <c r="M936">
        <f>IF($A936="",NA(),IF($C936="Traditional",$B936,NA()))</f>
      </c>
      <c r="N936">
        <f>IF($A936="",NA(),IF($C936="Traditional",4+$F936*0.023,NA()))</f>
      </c>
      <c r="O936">
        <f>IF($A936="","",$D936+ROW()/1000000)</f>
      </c>
      <c r="P936" t="str">
        <f>IF(OR($A936="",INDEX(games!$H:$H,ROW())=""),"",INDEX(games!$H:$H,ROW()))</f>
      </c>
      <c r="Q936">
        <f>IF(OR($A936="",$P936&lt;&gt;"Yes"),"",$D936+ROW()/1000000)</f>
      </c>
      <c r="T936">
        <f>IF($Y936="","",INDEX($B$2:$B$1500,$Y936))</f>
      </c>
      <c r="U936">
        <f>IF($Z936="","",INDEX($B$2:$B$1500,$Z936))</f>
      </c>
      <c r="V936">
        <f>IF(OR($T936="",$U936=""),"",$U936-$T936)</f>
      </c>
      <c r="W936" t="str">
        <f>IF(TRIM(INDEX(connections!$A:$A,ROW()))="","",TRIM(INDEX(connections!$A:$A,ROW())))</f>
      </c>
      <c r="X936" t="str">
        <f>IF($W936="","",TRIM(INDEX(connections!$B:$B,ROW())))</f>
      </c>
      <c r="Y936">
        <f>IF($W936="","",IFERROR(MATCH($W936,$A$2:$A$1500,0),""))</f>
      </c>
      <c r="Z936">
        <f>IF($X936="","",IFERROR(MATCH($X936,$A$2:$A$1500,0),""))</f>
      </c>
      <c r="AA936" t="str">
        <f>IF($Y936="","",INDEX($P$2:$P$1500,$Y936))</f>
      </c>
      <c r="AB936" t="str">
        <f>IF($Z936="","",INDEX($P$2:$P$1500,$Z936))</f>
      </c>
      <c r="AC936">
        <f>IF(AND($AA936="Yes",$AB936="Yes"),1,"")</f>
      </c>
      <c r="AD936">
        <f>IF(OR($Y936="",$Z936=""),"",IF(INDEX($C$2:$C$1500,$Y936)=INDEX($C$2:$C$1500,$Z936),0,1))</f>
      </c>
      <c r="AE936">
        <f>IF($AC936&lt;&gt;1,"",IF(AND(INDEX($AG$2:$AG$1500,$Y936)=1,INDEX($AG$2:$AG$1500,$Z936)=1),1,""))</f>
      </c>
      <c r="AG936">
        <f>IF($A936="","",COUNTIFS($W$2:$W$2500,$A936,$AB$2:$AB$2500,"Yes")+COUNTIFS($X$2:$X$2500,$A936,$AA$2:$AA$2500,"Yes"))</f>
      </c>
      <c r="AH936" t="str">
        <f>IF(OR($P936&lt;&gt;"Yes",N($AG936)=0),"",IF(AND($AG936=1,COUNTIFS($W$2:$W$2500,$A936,$AE$2:$AE$2500,1)+COUNTIFS($X$2:$X$2500,$A936,$AE$2:$AE$2500,1)&gt;0),"","Yes"))</f>
      </c>
      <c r="AI936">
        <f>IF($AH936="Yes",$AG936,"")</f>
      </c>
      <c r="AJ936">
        <f>IF($AI936="","",$AI936+ROW()/1000000)</f>
      </c>
      <c r="AK936">
        <f>IF(OR($A936="",$P936="Yes",N($AG936)=0),"",$AG936+ROW()/1000000)</f>
      </c>
      <c r="AL936" t="str">
        <f>IF($A936="","",INDEX(games!$J:$J,ROW())&amp;"")</f>
      </c>
    </row>
    <row r="937">
      <c r="A937" t="str">
        <f>IF(TRIM(INDEX(games!$A:$A,ROW()))="","",TRIM(INDEX(games!$A:$A,ROW())))</f>
      </c>
      <c r="B937">
        <f>IF(OR($A937="",INDEX(games!$B:$B,ROW())=""),"",INDEX(games!$B:$B,ROW()))</f>
      </c>
      <c r="C937" t="str">
        <f>IF(OR($A937="",INDEX(games!$C:$C,ROW())=""),"",INDEX(games!$C:$C,ROW()))</f>
      </c>
      <c r="D937">
        <f>IF($A937="","",COUNTIF($W$2:$W$2500,$A937)+COUNTIF($X$2:$X$2500,$A937))</f>
      </c>
      <c r="E937">
        <f>IF($A937="","",IFERROR(MATCH($C937,$R$2:$R$5,0),0))</f>
      </c>
      <c r="F937">
        <f>IF($A937="","",MOD(ROW(),34))</f>
      </c>
      <c r="G937">
        <f>IF($A937="",NA(),IF($C937="Action",$B937,NA()))</f>
      </c>
      <c r="H937">
        <f>IF($A937="",NA(),IF($C937="Action",1+$F937*0.023,NA()))</f>
      </c>
      <c r="I937">
        <f>IF($A937="",NA(),IF($C937="Strategy",$B937,NA()))</f>
      </c>
      <c r="J937">
        <f>IF($A937="",NA(),IF($C937="Strategy",2+$F937*0.023,NA()))</f>
      </c>
      <c r="K937">
        <f>IF($A937="",NA(),IF($C937="Deckbuilder",$B937,NA()))</f>
      </c>
      <c r="L937">
        <f>IF($A937="",NA(),IF($C937="Deckbuilder",3+$F937*0.023,NA()))</f>
      </c>
      <c r="M937">
        <f>IF($A937="",NA(),IF($C937="Traditional",$B937,NA()))</f>
      </c>
      <c r="N937">
        <f>IF($A937="",NA(),IF($C937="Traditional",4+$F937*0.023,NA()))</f>
      </c>
      <c r="O937">
        <f>IF($A937="","",$D937+ROW()/1000000)</f>
      </c>
      <c r="P937" t="str">
        <f>IF(OR($A937="",INDEX(games!$H:$H,ROW())=""),"",INDEX(games!$H:$H,ROW()))</f>
      </c>
      <c r="Q937">
        <f>IF(OR($A937="",$P937&lt;&gt;"Yes"),"",$D937+ROW()/1000000)</f>
      </c>
      <c r="T937">
        <f>IF($Y937="","",INDEX($B$2:$B$1500,$Y937))</f>
      </c>
      <c r="U937">
        <f>IF($Z937="","",INDEX($B$2:$B$1500,$Z937))</f>
      </c>
      <c r="V937">
        <f>IF(OR($T937="",$U937=""),"",$U937-$T937)</f>
      </c>
      <c r="W937" t="str">
        <f>IF(TRIM(INDEX(connections!$A:$A,ROW()))="","",TRIM(INDEX(connections!$A:$A,ROW())))</f>
      </c>
      <c r="X937" t="str">
        <f>IF($W937="","",TRIM(INDEX(connections!$B:$B,ROW())))</f>
      </c>
      <c r="Y937">
        <f>IF($W937="","",IFERROR(MATCH($W937,$A$2:$A$1500,0),""))</f>
      </c>
      <c r="Z937">
        <f>IF($X937="","",IFERROR(MATCH($X937,$A$2:$A$1500,0),""))</f>
      </c>
      <c r="AA937" t="str">
        <f>IF($Y937="","",INDEX($P$2:$P$1500,$Y937))</f>
      </c>
      <c r="AB937" t="str">
        <f>IF($Z937="","",INDEX($P$2:$P$1500,$Z937))</f>
      </c>
      <c r="AC937">
        <f>IF(AND($AA937="Yes",$AB937="Yes"),1,"")</f>
      </c>
      <c r="AD937">
        <f>IF(OR($Y937="",$Z937=""),"",IF(INDEX($C$2:$C$1500,$Y937)=INDEX($C$2:$C$1500,$Z937),0,1))</f>
      </c>
      <c r="AE937">
        <f>IF($AC937&lt;&gt;1,"",IF(AND(INDEX($AG$2:$AG$1500,$Y937)=1,INDEX($AG$2:$AG$1500,$Z937)=1),1,""))</f>
      </c>
      <c r="AG937">
        <f>IF($A937="","",COUNTIFS($W$2:$W$2500,$A937,$AB$2:$AB$2500,"Yes")+COUNTIFS($X$2:$X$2500,$A937,$AA$2:$AA$2500,"Yes"))</f>
      </c>
      <c r="AH937" t="str">
        <f>IF(OR($P937&lt;&gt;"Yes",N($AG937)=0),"",IF(AND($AG937=1,COUNTIFS($W$2:$W$2500,$A937,$AE$2:$AE$2500,1)+COUNTIFS($X$2:$X$2500,$A937,$AE$2:$AE$2500,1)&gt;0),"","Yes"))</f>
      </c>
      <c r="AI937">
        <f>IF($AH937="Yes",$AG937,"")</f>
      </c>
      <c r="AJ937">
        <f>IF($AI937="","",$AI937+ROW()/1000000)</f>
      </c>
      <c r="AK937">
        <f>IF(OR($A937="",$P937="Yes",N($AG937)=0),"",$AG937+ROW()/1000000)</f>
      </c>
      <c r="AL937" t="str">
        <f>IF($A937="","",INDEX(games!$J:$J,ROW())&amp;"")</f>
      </c>
    </row>
    <row r="938">
      <c r="A938" t="str">
        <f>IF(TRIM(INDEX(games!$A:$A,ROW()))="","",TRIM(INDEX(games!$A:$A,ROW())))</f>
      </c>
      <c r="B938">
        <f>IF(OR($A938="",INDEX(games!$B:$B,ROW())=""),"",INDEX(games!$B:$B,ROW()))</f>
      </c>
      <c r="C938" t="str">
        <f>IF(OR($A938="",INDEX(games!$C:$C,ROW())=""),"",INDEX(games!$C:$C,ROW()))</f>
      </c>
      <c r="D938">
        <f>IF($A938="","",COUNTIF($W$2:$W$2500,$A938)+COUNTIF($X$2:$X$2500,$A938))</f>
      </c>
      <c r="E938">
        <f>IF($A938="","",IFERROR(MATCH($C938,$R$2:$R$5,0),0))</f>
      </c>
      <c r="F938">
        <f>IF($A938="","",MOD(ROW(),34))</f>
      </c>
      <c r="G938">
        <f>IF($A938="",NA(),IF($C938="Action",$B938,NA()))</f>
      </c>
      <c r="H938">
        <f>IF($A938="",NA(),IF($C938="Action",1+$F938*0.023,NA()))</f>
      </c>
      <c r="I938">
        <f>IF($A938="",NA(),IF($C938="Strategy",$B938,NA()))</f>
      </c>
      <c r="J938">
        <f>IF($A938="",NA(),IF($C938="Strategy",2+$F938*0.023,NA()))</f>
      </c>
      <c r="K938">
        <f>IF($A938="",NA(),IF($C938="Deckbuilder",$B938,NA()))</f>
      </c>
      <c r="L938">
        <f>IF($A938="",NA(),IF($C938="Deckbuilder",3+$F938*0.023,NA()))</f>
      </c>
      <c r="M938">
        <f>IF($A938="",NA(),IF($C938="Traditional",$B938,NA()))</f>
      </c>
      <c r="N938">
        <f>IF($A938="",NA(),IF($C938="Traditional",4+$F938*0.023,NA()))</f>
      </c>
      <c r="O938">
        <f>IF($A938="","",$D938+ROW()/1000000)</f>
      </c>
      <c r="P938" t="str">
        <f>IF(OR($A938="",INDEX(games!$H:$H,ROW())=""),"",INDEX(games!$H:$H,ROW()))</f>
      </c>
      <c r="Q938">
        <f>IF(OR($A938="",$P938&lt;&gt;"Yes"),"",$D938+ROW()/1000000)</f>
      </c>
      <c r="T938">
        <f>IF($Y938="","",INDEX($B$2:$B$1500,$Y938))</f>
      </c>
      <c r="U938">
        <f>IF($Z938="","",INDEX($B$2:$B$1500,$Z938))</f>
      </c>
      <c r="V938">
        <f>IF(OR($T938="",$U938=""),"",$U938-$T938)</f>
      </c>
      <c r="W938" t="str">
        <f>IF(TRIM(INDEX(connections!$A:$A,ROW()))="","",TRIM(INDEX(connections!$A:$A,ROW())))</f>
      </c>
      <c r="X938" t="str">
        <f>IF($W938="","",TRIM(INDEX(connections!$B:$B,ROW())))</f>
      </c>
      <c r="Y938">
        <f>IF($W938="","",IFERROR(MATCH($W938,$A$2:$A$1500,0),""))</f>
      </c>
      <c r="Z938">
        <f>IF($X938="","",IFERROR(MATCH($X938,$A$2:$A$1500,0),""))</f>
      </c>
      <c r="AA938" t="str">
        <f>IF($Y938="","",INDEX($P$2:$P$1500,$Y938))</f>
      </c>
      <c r="AB938" t="str">
        <f>IF($Z938="","",INDEX($P$2:$P$1500,$Z938))</f>
      </c>
      <c r="AC938">
        <f>IF(AND($AA938="Yes",$AB938="Yes"),1,"")</f>
      </c>
      <c r="AD938">
        <f>IF(OR($Y938="",$Z938=""),"",IF(INDEX($C$2:$C$1500,$Y938)=INDEX($C$2:$C$1500,$Z938),0,1))</f>
      </c>
      <c r="AE938">
        <f>IF($AC938&lt;&gt;1,"",IF(AND(INDEX($AG$2:$AG$1500,$Y938)=1,INDEX($AG$2:$AG$1500,$Z938)=1),1,""))</f>
      </c>
      <c r="AG938">
        <f>IF($A938="","",COUNTIFS($W$2:$W$2500,$A938,$AB$2:$AB$2500,"Yes")+COUNTIFS($X$2:$X$2500,$A938,$AA$2:$AA$2500,"Yes"))</f>
      </c>
      <c r="AH938" t="str">
        <f>IF(OR($P938&lt;&gt;"Yes",N($AG938)=0),"",IF(AND($AG938=1,COUNTIFS($W$2:$W$2500,$A938,$AE$2:$AE$2500,1)+COUNTIFS($X$2:$X$2500,$A938,$AE$2:$AE$2500,1)&gt;0),"","Yes"))</f>
      </c>
      <c r="AI938">
        <f>IF($AH938="Yes",$AG938,"")</f>
      </c>
      <c r="AJ938">
        <f>IF($AI938="","",$AI938+ROW()/1000000)</f>
      </c>
      <c r="AK938">
        <f>IF(OR($A938="",$P938="Yes",N($AG938)=0),"",$AG938+ROW()/1000000)</f>
      </c>
      <c r="AL938" t="str">
        <f>IF($A938="","",INDEX(games!$J:$J,ROW())&amp;"")</f>
      </c>
    </row>
    <row r="939">
      <c r="A939" t="str">
        <f>IF(TRIM(INDEX(games!$A:$A,ROW()))="","",TRIM(INDEX(games!$A:$A,ROW())))</f>
      </c>
      <c r="B939">
        <f>IF(OR($A939="",INDEX(games!$B:$B,ROW())=""),"",INDEX(games!$B:$B,ROW()))</f>
      </c>
      <c r="C939" t="str">
        <f>IF(OR($A939="",INDEX(games!$C:$C,ROW())=""),"",INDEX(games!$C:$C,ROW()))</f>
      </c>
      <c r="D939">
        <f>IF($A939="","",COUNTIF($W$2:$W$2500,$A939)+COUNTIF($X$2:$X$2500,$A939))</f>
      </c>
      <c r="E939">
        <f>IF($A939="","",IFERROR(MATCH($C939,$R$2:$R$5,0),0))</f>
      </c>
      <c r="F939">
        <f>IF($A939="","",MOD(ROW(),34))</f>
      </c>
      <c r="G939">
        <f>IF($A939="",NA(),IF($C939="Action",$B939,NA()))</f>
      </c>
      <c r="H939">
        <f>IF($A939="",NA(),IF($C939="Action",1+$F939*0.023,NA()))</f>
      </c>
      <c r="I939">
        <f>IF($A939="",NA(),IF($C939="Strategy",$B939,NA()))</f>
      </c>
      <c r="J939">
        <f>IF($A939="",NA(),IF($C939="Strategy",2+$F939*0.023,NA()))</f>
      </c>
      <c r="K939">
        <f>IF($A939="",NA(),IF($C939="Deckbuilder",$B939,NA()))</f>
      </c>
      <c r="L939">
        <f>IF($A939="",NA(),IF($C939="Deckbuilder",3+$F939*0.023,NA()))</f>
      </c>
      <c r="M939">
        <f>IF($A939="",NA(),IF($C939="Traditional",$B939,NA()))</f>
      </c>
      <c r="N939">
        <f>IF($A939="",NA(),IF($C939="Traditional",4+$F939*0.023,NA()))</f>
      </c>
      <c r="O939">
        <f>IF($A939="","",$D939+ROW()/1000000)</f>
      </c>
      <c r="P939" t="str">
        <f>IF(OR($A939="",INDEX(games!$H:$H,ROW())=""),"",INDEX(games!$H:$H,ROW()))</f>
      </c>
      <c r="Q939">
        <f>IF(OR($A939="",$P939&lt;&gt;"Yes"),"",$D939+ROW()/1000000)</f>
      </c>
      <c r="T939">
        <f>IF($Y939="","",INDEX($B$2:$B$1500,$Y939))</f>
      </c>
      <c r="U939">
        <f>IF($Z939="","",INDEX($B$2:$B$1500,$Z939))</f>
      </c>
      <c r="V939">
        <f>IF(OR($T939="",$U939=""),"",$U939-$T939)</f>
      </c>
      <c r="W939" t="str">
        <f>IF(TRIM(INDEX(connections!$A:$A,ROW()))="","",TRIM(INDEX(connections!$A:$A,ROW())))</f>
      </c>
      <c r="X939" t="str">
        <f>IF($W939="","",TRIM(INDEX(connections!$B:$B,ROW())))</f>
      </c>
      <c r="Y939">
        <f>IF($W939="","",IFERROR(MATCH($W939,$A$2:$A$1500,0),""))</f>
      </c>
      <c r="Z939">
        <f>IF($X939="","",IFERROR(MATCH($X939,$A$2:$A$1500,0),""))</f>
      </c>
      <c r="AA939" t="str">
        <f>IF($Y939="","",INDEX($P$2:$P$1500,$Y939))</f>
      </c>
      <c r="AB939" t="str">
        <f>IF($Z939="","",INDEX($P$2:$P$1500,$Z939))</f>
      </c>
      <c r="AC939">
        <f>IF(AND($AA939="Yes",$AB939="Yes"),1,"")</f>
      </c>
      <c r="AD939">
        <f>IF(OR($Y939="",$Z939=""),"",IF(INDEX($C$2:$C$1500,$Y939)=INDEX($C$2:$C$1500,$Z939),0,1))</f>
      </c>
      <c r="AE939">
        <f>IF($AC939&lt;&gt;1,"",IF(AND(INDEX($AG$2:$AG$1500,$Y939)=1,INDEX($AG$2:$AG$1500,$Z939)=1),1,""))</f>
      </c>
      <c r="AG939">
        <f>IF($A939="","",COUNTIFS($W$2:$W$2500,$A939,$AB$2:$AB$2500,"Yes")+COUNTIFS($X$2:$X$2500,$A939,$AA$2:$AA$2500,"Yes"))</f>
      </c>
      <c r="AH939" t="str">
        <f>IF(OR($P939&lt;&gt;"Yes",N($AG939)=0),"",IF(AND($AG939=1,COUNTIFS($W$2:$W$2500,$A939,$AE$2:$AE$2500,1)+COUNTIFS($X$2:$X$2500,$A939,$AE$2:$AE$2500,1)&gt;0),"","Yes"))</f>
      </c>
      <c r="AI939">
        <f>IF($AH939="Yes",$AG939,"")</f>
      </c>
      <c r="AJ939">
        <f>IF($AI939="","",$AI939+ROW()/1000000)</f>
      </c>
      <c r="AK939">
        <f>IF(OR($A939="",$P939="Yes",N($AG939)=0),"",$AG939+ROW()/1000000)</f>
      </c>
      <c r="AL939" t="str">
        <f>IF($A939="","",INDEX(games!$J:$J,ROW())&amp;"")</f>
      </c>
    </row>
    <row r="940">
      <c r="A940" t="str">
        <f>IF(TRIM(INDEX(games!$A:$A,ROW()))="","",TRIM(INDEX(games!$A:$A,ROW())))</f>
      </c>
      <c r="B940">
        <f>IF(OR($A940="",INDEX(games!$B:$B,ROW())=""),"",INDEX(games!$B:$B,ROW()))</f>
      </c>
      <c r="C940" t="str">
        <f>IF(OR($A940="",INDEX(games!$C:$C,ROW())=""),"",INDEX(games!$C:$C,ROW()))</f>
      </c>
      <c r="D940">
        <f>IF($A940="","",COUNTIF($W$2:$W$2500,$A940)+COUNTIF($X$2:$X$2500,$A940))</f>
      </c>
      <c r="E940">
        <f>IF($A940="","",IFERROR(MATCH($C940,$R$2:$R$5,0),0))</f>
      </c>
      <c r="F940">
        <f>IF($A940="","",MOD(ROW(),34))</f>
      </c>
      <c r="G940">
        <f>IF($A940="",NA(),IF($C940="Action",$B940,NA()))</f>
      </c>
      <c r="H940">
        <f>IF($A940="",NA(),IF($C940="Action",1+$F940*0.023,NA()))</f>
      </c>
      <c r="I940">
        <f>IF($A940="",NA(),IF($C940="Strategy",$B940,NA()))</f>
      </c>
      <c r="J940">
        <f>IF($A940="",NA(),IF($C940="Strategy",2+$F940*0.023,NA()))</f>
      </c>
      <c r="K940">
        <f>IF($A940="",NA(),IF($C940="Deckbuilder",$B940,NA()))</f>
      </c>
      <c r="L940">
        <f>IF($A940="",NA(),IF($C940="Deckbuilder",3+$F940*0.023,NA()))</f>
      </c>
      <c r="M940">
        <f>IF($A940="",NA(),IF($C940="Traditional",$B940,NA()))</f>
      </c>
      <c r="N940">
        <f>IF($A940="",NA(),IF($C940="Traditional",4+$F940*0.023,NA()))</f>
      </c>
      <c r="O940">
        <f>IF($A940="","",$D940+ROW()/1000000)</f>
      </c>
      <c r="P940" t="str">
        <f>IF(OR($A940="",INDEX(games!$H:$H,ROW())=""),"",INDEX(games!$H:$H,ROW()))</f>
      </c>
      <c r="Q940">
        <f>IF(OR($A940="",$P940&lt;&gt;"Yes"),"",$D940+ROW()/1000000)</f>
      </c>
      <c r="T940">
        <f>IF($Y940="","",INDEX($B$2:$B$1500,$Y940))</f>
      </c>
      <c r="U940">
        <f>IF($Z940="","",INDEX($B$2:$B$1500,$Z940))</f>
      </c>
      <c r="V940">
        <f>IF(OR($T940="",$U940=""),"",$U940-$T940)</f>
      </c>
      <c r="W940" t="str">
        <f>IF(TRIM(INDEX(connections!$A:$A,ROW()))="","",TRIM(INDEX(connections!$A:$A,ROW())))</f>
      </c>
      <c r="X940" t="str">
        <f>IF($W940="","",TRIM(INDEX(connections!$B:$B,ROW())))</f>
      </c>
      <c r="Y940">
        <f>IF($W940="","",IFERROR(MATCH($W940,$A$2:$A$1500,0),""))</f>
      </c>
      <c r="Z940">
        <f>IF($X940="","",IFERROR(MATCH($X940,$A$2:$A$1500,0),""))</f>
      </c>
      <c r="AA940" t="str">
        <f>IF($Y940="","",INDEX($P$2:$P$1500,$Y940))</f>
      </c>
      <c r="AB940" t="str">
        <f>IF($Z940="","",INDEX($P$2:$P$1500,$Z940))</f>
      </c>
      <c r="AC940">
        <f>IF(AND($AA940="Yes",$AB940="Yes"),1,"")</f>
      </c>
      <c r="AD940">
        <f>IF(OR($Y940="",$Z940=""),"",IF(INDEX($C$2:$C$1500,$Y940)=INDEX($C$2:$C$1500,$Z940),0,1))</f>
      </c>
      <c r="AE940">
        <f>IF($AC940&lt;&gt;1,"",IF(AND(INDEX($AG$2:$AG$1500,$Y940)=1,INDEX($AG$2:$AG$1500,$Z940)=1),1,""))</f>
      </c>
      <c r="AG940">
        <f>IF($A940="","",COUNTIFS($W$2:$W$2500,$A940,$AB$2:$AB$2500,"Yes")+COUNTIFS($X$2:$X$2500,$A940,$AA$2:$AA$2500,"Yes"))</f>
      </c>
      <c r="AH940" t="str">
        <f>IF(OR($P940&lt;&gt;"Yes",N($AG940)=0),"",IF(AND($AG940=1,COUNTIFS($W$2:$W$2500,$A940,$AE$2:$AE$2500,1)+COUNTIFS($X$2:$X$2500,$A940,$AE$2:$AE$2500,1)&gt;0),"","Yes"))</f>
      </c>
      <c r="AI940">
        <f>IF($AH940="Yes",$AG940,"")</f>
      </c>
      <c r="AJ940">
        <f>IF($AI940="","",$AI940+ROW()/1000000)</f>
      </c>
      <c r="AK940">
        <f>IF(OR($A940="",$P940="Yes",N($AG940)=0),"",$AG940+ROW()/1000000)</f>
      </c>
      <c r="AL940" t="str">
        <f>IF($A940="","",INDEX(games!$J:$J,ROW())&amp;"")</f>
      </c>
    </row>
    <row r="941">
      <c r="A941" t="str">
        <f>IF(TRIM(INDEX(games!$A:$A,ROW()))="","",TRIM(INDEX(games!$A:$A,ROW())))</f>
      </c>
      <c r="B941">
        <f>IF(OR($A941="",INDEX(games!$B:$B,ROW())=""),"",INDEX(games!$B:$B,ROW()))</f>
      </c>
      <c r="C941" t="str">
        <f>IF(OR($A941="",INDEX(games!$C:$C,ROW())=""),"",INDEX(games!$C:$C,ROW()))</f>
      </c>
      <c r="D941">
        <f>IF($A941="","",COUNTIF($W$2:$W$2500,$A941)+COUNTIF($X$2:$X$2500,$A941))</f>
      </c>
      <c r="E941">
        <f>IF($A941="","",IFERROR(MATCH($C941,$R$2:$R$5,0),0))</f>
      </c>
      <c r="F941">
        <f>IF($A941="","",MOD(ROW(),34))</f>
      </c>
      <c r="G941">
        <f>IF($A941="",NA(),IF($C941="Action",$B941,NA()))</f>
      </c>
      <c r="H941">
        <f>IF($A941="",NA(),IF($C941="Action",1+$F941*0.023,NA()))</f>
      </c>
      <c r="I941">
        <f>IF($A941="",NA(),IF($C941="Strategy",$B941,NA()))</f>
      </c>
      <c r="J941">
        <f>IF($A941="",NA(),IF($C941="Strategy",2+$F941*0.023,NA()))</f>
      </c>
      <c r="K941">
        <f>IF($A941="",NA(),IF($C941="Deckbuilder",$B941,NA()))</f>
      </c>
      <c r="L941">
        <f>IF($A941="",NA(),IF($C941="Deckbuilder",3+$F941*0.023,NA()))</f>
      </c>
      <c r="M941">
        <f>IF($A941="",NA(),IF($C941="Traditional",$B941,NA()))</f>
      </c>
      <c r="N941">
        <f>IF($A941="",NA(),IF($C941="Traditional",4+$F941*0.023,NA()))</f>
      </c>
      <c r="O941">
        <f>IF($A941="","",$D941+ROW()/1000000)</f>
      </c>
      <c r="P941" t="str">
        <f>IF(OR($A941="",INDEX(games!$H:$H,ROW())=""),"",INDEX(games!$H:$H,ROW()))</f>
      </c>
      <c r="Q941">
        <f>IF(OR($A941="",$P941&lt;&gt;"Yes"),"",$D941+ROW()/1000000)</f>
      </c>
      <c r="T941">
        <f>IF($Y941="","",INDEX($B$2:$B$1500,$Y941))</f>
      </c>
      <c r="U941">
        <f>IF($Z941="","",INDEX($B$2:$B$1500,$Z941))</f>
      </c>
      <c r="V941">
        <f>IF(OR($T941="",$U941=""),"",$U941-$T941)</f>
      </c>
      <c r="W941" t="str">
        <f>IF(TRIM(INDEX(connections!$A:$A,ROW()))="","",TRIM(INDEX(connections!$A:$A,ROW())))</f>
      </c>
      <c r="X941" t="str">
        <f>IF($W941="","",TRIM(INDEX(connections!$B:$B,ROW())))</f>
      </c>
      <c r="Y941">
        <f>IF($W941="","",IFERROR(MATCH($W941,$A$2:$A$1500,0),""))</f>
      </c>
      <c r="Z941">
        <f>IF($X941="","",IFERROR(MATCH($X941,$A$2:$A$1500,0),""))</f>
      </c>
      <c r="AA941" t="str">
        <f>IF($Y941="","",INDEX($P$2:$P$1500,$Y941))</f>
      </c>
      <c r="AB941" t="str">
        <f>IF($Z941="","",INDEX($P$2:$P$1500,$Z941))</f>
      </c>
      <c r="AC941">
        <f>IF(AND($AA941="Yes",$AB941="Yes"),1,"")</f>
      </c>
      <c r="AD941">
        <f>IF(OR($Y941="",$Z941=""),"",IF(INDEX($C$2:$C$1500,$Y941)=INDEX($C$2:$C$1500,$Z941),0,1))</f>
      </c>
      <c r="AE941">
        <f>IF($AC941&lt;&gt;1,"",IF(AND(INDEX($AG$2:$AG$1500,$Y941)=1,INDEX($AG$2:$AG$1500,$Z941)=1),1,""))</f>
      </c>
      <c r="AG941">
        <f>IF($A941="","",COUNTIFS($W$2:$W$2500,$A941,$AB$2:$AB$2500,"Yes")+COUNTIFS($X$2:$X$2500,$A941,$AA$2:$AA$2500,"Yes"))</f>
      </c>
      <c r="AH941" t="str">
        <f>IF(OR($P941&lt;&gt;"Yes",N($AG941)=0),"",IF(AND($AG941=1,COUNTIFS($W$2:$W$2500,$A941,$AE$2:$AE$2500,1)+COUNTIFS($X$2:$X$2500,$A941,$AE$2:$AE$2500,1)&gt;0),"","Yes"))</f>
      </c>
      <c r="AI941">
        <f>IF($AH941="Yes",$AG941,"")</f>
      </c>
      <c r="AJ941">
        <f>IF($AI941="","",$AI941+ROW()/1000000)</f>
      </c>
      <c r="AK941">
        <f>IF(OR($A941="",$P941="Yes",N($AG941)=0),"",$AG941+ROW()/1000000)</f>
      </c>
      <c r="AL941" t="str">
        <f>IF($A941="","",INDEX(games!$J:$J,ROW())&amp;"")</f>
      </c>
    </row>
    <row r="942">
      <c r="A942" t="str">
        <f>IF(TRIM(INDEX(games!$A:$A,ROW()))="","",TRIM(INDEX(games!$A:$A,ROW())))</f>
      </c>
      <c r="B942">
        <f>IF(OR($A942="",INDEX(games!$B:$B,ROW())=""),"",INDEX(games!$B:$B,ROW()))</f>
      </c>
      <c r="C942" t="str">
        <f>IF(OR($A942="",INDEX(games!$C:$C,ROW())=""),"",INDEX(games!$C:$C,ROW()))</f>
      </c>
      <c r="D942">
        <f>IF($A942="","",COUNTIF($W$2:$W$2500,$A942)+COUNTIF($X$2:$X$2500,$A942))</f>
      </c>
      <c r="E942">
        <f>IF($A942="","",IFERROR(MATCH($C942,$R$2:$R$5,0),0))</f>
      </c>
      <c r="F942">
        <f>IF($A942="","",MOD(ROW(),34))</f>
      </c>
      <c r="G942">
        <f>IF($A942="",NA(),IF($C942="Action",$B942,NA()))</f>
      </c>
      <c r="H942">
        <f>IF($A942="",NA(),IF($C942="Action",1+$F942*0.023,NA()))</f>
      </c>
      <c r="I942">
        <f>IF($A942="",NA(),IF($C942="Strategy",$B942,NA()))</f>
      </c>
      <c r="J942">
        <f>IF($A942="",NA(),IF($C942="Strategy",2+$F942*0.023,NA()))</f>
      </c>
      <c r="K942">
        <f>IF($A942="",NA(),IF($C942="Deckbuilder",$B942,NA()))</f>
      </c>
      <c r="L942">
        <f>IF($A942="",NA(),IF($C942="Deckbuilder",3+$F942*0.023,NA()))</f>
      </c>
      <c r="M942">
        <f>IF($A942="",NA(),IF($C942="Traditional",$B942,NA()))</f>
      </c>
      <c r="N942">
        <f>IF($A942="",NA(),IF($C942="Traditional",4+$F942*0.023,NA()))</f>
      </c>
      <c r="O942">
        <f>IF($A942="","",$D942+ROW()/1000000)</f>
      </c>
      <c r="P942" t="str">
        <f>IF(OR($A942="",INDEX(games!$H:$H,ROW())=""),"",INDEX(games!$H:$H,ROW()))</f>
      </c>
      <c r="Q942">
        <f>IF(OR($A942="",$P942&lt;&gt;"Yes"),"",$D942+ROW()/1000000)</f>
      </c>
      <c r="T942">
        <f>IF($Y942="","",INDEX($B$2:$B$1500,$Y942))</f>
      </c>
      <c r="U942">
        <f>IF($Z942="","",INDEX($B$2:$B$1500,$Z942))</f>
      </c>
      <c r="V942">
        <f>IF(OR($T942="",$U942=""),"",$U942-$T942)</f>
      </c>
      <c r="W942" t="str">
        <f>IF(TRIM(INDEX(connections!$A:$A,ROW()))="","",TRIM(INDEX(connections!$A:$A,ROW())))</f>
      </c>
      <c r="X942" t="str">
        <f>IF($W942="","",TRIM(INDEX(connections!$B:$B,ROW())))</f>
      </c>
      <c r="Y942">
        <f>IF($W942="","",IFERROR(MATCH($W942,$A$2:$A$1500,0),""))</f>
      </c>
      <c r="Z942">
        <f>IF($X942="","",IFERROR(MATCH($X942,$A$2:$A$1500,0),""))</f>
      </c>
      <c r="AA942" t="str">
        <f>IF($Y942="","",INDEX($P$2:$P$1500,$Y942))</f>
      </c>
      <c r="AB942" t="str">
        <f>IF($Z942="","",INDEX($P$2:$P$1500,$Z942))</f>
      </c>
      <c r="AC942">
        <f>IF(AND($AA942="Yes",$AB942="Yes"),1,"")</f>
      </c>
      <c r="AD942">
        <f>IF(OR($Y942="",$Z942=""),"",IF(INDEX($C$2:$C$1500,$Y942)=INDEX($C$2:$C$1500,$Z942),0,1))</f>
      </c>
      <c r="AE942">
        <f>IF($AC942&lt;&gt;1,"",IF(AND(INDEX($AG$2:$AG$1500,$Y942)=1,INDEX($AG$2:$AG$1500,$Z942)=1),1,""))</f>
      </c>
      <c r="AG942">
        <f>IF($A942="","",COUNTIFS($W$2:$W$2500,$A942,$AB$2:$AB$2500,"Yes")+COUNTIFS($X$2:$X$2500,$A942,$AA$2:$AA$2500,"Yes"))</f>
      </c>
      <c r="AH942" t="str">
        <f>IF(OR($P942&lt;&gt;"Yes",N($AG942)=0),"",IF(AND($AG942=1,COUNTIFS($W$2:$W$2500,$A942,$AE$2:$AE$2500,1)+COUNTIFS($X$2:$X$2500,$A942,$AE$2:$AE$2500,1)&gt;0),"","Yes"))</f>
      </c>
      <c r="AI942">
        <f>IF($AH942="Yes",$AG942,"")</f>
      </c>
      <c r="AJ942">
        <f>IF($AI942="","",$AI942+ROW()/1000000)</f>
      </c>
      <c r="AK942">
        <f>IF(OR($A942="",$P942="Yes",N($AG942)=0),"",$AG942+ROW()/1000000)</f>
      </c>
      <c r="AL942" t="str">
        <f>IF($A942="","",INDEX(games!$J:$J,ROW())&amp;"")</f>
      </c>
    </row>
    <row r="943">
      <c r="A943" t="str">
        <f>IF(TRIM(INDEX(games!$A:$A,ROW()))="","",TRIM(INDEX(games!$A:$A,ROW())))</f>
      </c>
      <c r="B943">
        <f>IF(OR($A943="",INDEX(games!$B:$B,ROW())=""),"",INDEX(games!$B:$B,ROW()))</f>
      </c>
      <c r="C943" t="str">
        <f>IF(OR($A943="",INDEX(games!$C:$C,ROW())=""),"",INDEX(games!$C:$C,ROW()))</f>
      </c>
      <c r="D943">
        <f>IF($A943="","",COUNTIF($W$2:$W$2500,$A943)+COUNTIF($X$2:$X$2500,$A943))</f>
      </c>
      <c r="E943">
        <f>IF($A943="","",IFERROR(MATCH($C943,$R$2:$R$5,0),0))</f>
      </c>
      <c r="F943">
        <f>IF($A943="","",MOD(ROW(),34))</f>
      </c>
      <c r="G943">
        <f>IF($A943="",NA(),IF($C943="Action",$B943,NA()))</f>
      </c>
      <c r="H943">
        <f>IF($A943="",NA(),IF($C943="Action",1+$F943*0.023,NA()))</f>
      </c>
      <c r="I943">
        <f>IF($A943="",NA(),IF($C943="Strategy",$B943,NA()))</f>
      </c>
      <c r="J943">
        <f>IF($A943="",NA(),IF($C943="Strategy",2+$F943*0.023,NA()))</f>
      </c>
      <c r="K943">
        <f>IF($A943="",NA(),IF($C943="Deckbuilder",$B943,NA()))</f>
      </c>
      <c r="L943">
        <f>IF($A943="",NA(),IF($C943="Deckbuilder",3+$F943*0.023,NA()))</f>
      </c>
      <c r="M943">
        <f>IF($A943="",NA(),IF($C943="Traditional",$B943,NA()))</f>
      </c>
      <c r="N943">
        <f>IF($A943="",NA(),IF($C943="Traditional",4+$F943*0.023,NA()))</f>
      </c>
      <c r="O943">
        <f>IF($A943="","",$D943+ROW()/1000000)</f>
      </c>
      <c r="P943" t="str">
        <f>IF(OR($A943="",INDEX(games!$H:$H,ROW())=""),"",INDEX(games!$H:$H,ROW()))</f>
      </c>
      <c r="Q943">
        <f>IF(OR($A943="",$P943&lt;&gt;"Yes"),"",$D943+ROW()/1000000)</f>
      </c>
      <c r="T943">
        <f>IF($Y943="","",INDEX($B$2:$B$1500,$Y943))</f>
      </c>
      <c r="U943">
        <f>IF($Z943="","",INDEX($B$2:$B$1500,$Z943))</f>
      </c>
      <c r="V943">
        <f>IF(OR($T943="",$U943=""),"",$U943-$T943)</f>
      </c>
      <c r="W943" t="str">
        <f>IF(TRIM(INDEX(connections!$A:$A,ROW()))="","",TRIM(INDEX(connections!$A:$A,ROW())))</f>
      </c>
      <c r="X943" t="str">
        <f>IF($W943="","",TRIM(INDEX(connections!$B:$B,ROW())))</f>
      </c>
      <c r="Y943">
        <f>IF($W943="","",IFERROR(MATCH($W943,$A$2:$A$1500,0),""))</f>
      </c>
      <c r="Z943">
        <f>IF($X943="","",IFERROR(MATCH($X943,$A$2:$A$1500,0),""))</f>
      </c>
      <c r="AA943" t="str">
        <f>IF($Y943="","",INDEX($P$2:$P$1500,$Y943))</f>
      </c>
      <c r="AB943" t="str">
        <f>IF($Z943="","",INDEX($P$2:$P$1500,$Z943))</f>
      </c>
      <c r="AC943">
        <f>IF(AND($AA943="Yes",$AB943="Yes"),1,"")</f>
      </c>
      <c r="AD943">
        <f>IF(OR($Y943="",$Z943=""),"",IF(INDEX($C$2:$C$1500,$Y943)=INDEX($C$2:$C$1500,$Z943),0,1))</f>
      </c>
      <c r="AE943">
        <f>IF($AC943&lt;&gt;1,"",IF(AND(INDEX($AG$2:$AG$1500,$Y943)=1,INDEX($AG$2:$AG$1500,$Z943)=1),1,""))</f>
      </c>
      <c r="AG943">
        <f>IF($A943="","",COUNTIFS($W$2:$W$2500,$A943,$AB$2:$AB$2500,"Yes")+COUNTIFS($X$2:$X$2500,$A943,$AA$2:$AA$2500,"Yes"))</f>
      </c>
      <c r="AH943" t="str">
        <f>IF(OR($P943&lt;&gt;"Yes",N($AG943)=0),"",IF(AND($AG943=1,COUNTIFS($W$2:$W$2500,$A943,$AE$2:$AE$2500,1)+COUNTIFS($X$2:$X$2500,$A943,$AE$2:$AE$2500,1)&gt;0),"","Yes"))</f>
      </c>
      <c r="AI943">
        <f>IF($AH943="Yes",$AG943,"")</f>
      </c>
      <c r="AJ943">
        <f>IF($AI943="","",$AI943+ROW()/1000000)</f>
      </c>
      <c r="AK943">
        <f>IF(OR($A943="",$P943="Yes",N($AG943)=0),"",$AG943+ROW()/1000000)</f>
      </c>
      <c r="AL943" t="str">
        <f>IF($A943="","",INDEX(games!$J:$J,ROW())&amp;"")</f>
      </c>
    </row>
    <row r="944">
      <c r="A944" t="str">
        <f>IF(TRIM(INDEX(games!$A:$A,ROW()))="","",TRIM(INDEX(games!$A:$A,ROW())))</f>
      </c>
      <c r="B944">
        <f>IF(OR($A944="",INDEX(games!$B:$B,ROW())=""),"",INDEX(games!$B:$B,ROW()))</f>
      </c>
      <c r="C944" t="str">
        <f>IF(OR($A944="",INDEX(games!$C:$C,ROW())=""),"",INDEX(games!$C:$C,ROW()))</f>
      </c>
      <c r="D944">
        <f>IF($A944="","",COUNTIF($W$2:$W$2500,$A944)+COUNTIF($X$2:$X$2500,$A944))</f>
      </c>
      <c r="E944">
        <f>IF($A944="","",IFERROR(MATCH($C944,$R$2:$R$5,0),0))</f>
      </c>
      <c r="F944">
        <f>IF($A944="","",MOD(ROW(),34))</f>
      </c>
      <c r="G944">
        <f>IF($A944="",NA(),IF($C944="Action",$B944,NA()))</f>
      </c>
      <c r="H944">
        <f>IF($A944="",NA(),IF($C944="Action",1+$F944*0.023,NA()))</f>
      </c>
      <c r="I944">
        <f>IF($A944="",NA(),IF($C944="Strategy",$B944,NA()))</f>
      </c>
      <c r="J944">
        <f>IF($A944="",NA(),IF($C944="Strategy",2+$F944*0.023,NA()))</f>
      </c>
      <c r="K944">
        <f>IF($A944="",NA(),IF($C944="Deckbuilder",$B944,NA()))</f>
      </c>
      <c r="L944">
        <f>IF($A944="",NA(),IF($C944="Deckbuilder",3+$F944*0.023,NA()))</f>
      </c>
      <c r="M944">
        <f>IF($A944="",NA(),IF($C944="Traditional",$B944,NA()))</f>
      </c>
      <c r="N944">
        <f>IF($A944="",NA(),IF($C944="Traditional",4+$F944*0.023,NA()))</f>
      </c>
      <c r="O944">
        <f>IF($A944="","",$D944+ROW()/1000000)</f>
      </c>
      <c r="P944" t="str">
        <f>IF(OR($A944="",INDEX(games!$H:$H,ROW())=""),"",INDEX(games!$H:$H,ROW()))</f>
      </c>
      <c r="Q944">
        <f>IF(OR($A944="",$P944&lt;&gt;"Yes"),"",$D944+ROW()/1000000)</f>
      </c>
      <c r="T944">
        <f>IF($Y944="","",INDEX($B$2:$B$1500,$Y944))</f>
      </c>
      <c r="U944">
        <f>IF($Z944="","",INDEX($B$2:$B$1500,$Z944))</f>
      </c>
      <c r="V944">
        <f>IF(OR($T944="",$U944=""),"",$U944-$T944)</f>
      </c>
      <c r="W944" t="str">
        <f>IF(TRIM(INDEX(connections!$A:$A,ROW()))="","",TRIM(INDEX(connections!$A:$A,ROW())))</f>
      </c>
      <c r="X944" t="str">
        <f>IF($W944="","",TRIM(INDEX(connections!$B:$B,ROW())))</f>
      </c>
      <c r="Y944">
        <f>IF($W944="","",IFERROR(MATCH($W944,$A$2:$A$1500,0),""))</f>
      </c>
      <c r="Z944">
        <f>IF($X944="","",IFERROR(MATCH($X944,$A$2:$A$1500,0),""))</f>
      </c>
      <c r="AA944" t="str">
        <f>IF($Y944="","",INDEX($P$2:$P$1500,$Y944))</f>
      </c>
      <c r="AB944" t="str">
        <f>IF($Z944="","",INDEX($P$2:$P$1500,$Z944))</f>
      </c>
      <c r="AC944">
        <f>IF(AND($AA944="Yes",$AB944="Yes"),1,"")</f>
      </c>
      <c r="AD944">
        <f>IF(OR($Y944="",$Z944=""),"",IF(INDEX($C$2:$C$1500,$Y944)=INDEX($C$2:$C$1500,$Z944),0,1))</f>
      </c>
      <c r="AE944">
        <f>IF($AC944&lt;&gt;1,"",IF(AND(INDEX($AG$2:$AG$1500,$Y944)=1,INDEX($AG$2:$AG$1500,$Z944)=1),1,""))</f>
      </c>
      <c r="AG944">
        <f>IF($A944="","",COUNTIFS($W$2:$W$2500,$A944,$AB$2:$AB$2500,"Yes")+COUNTIFS($X$2:$X$2500,$A944,$AA$2:$AA$2500,"Yes"))</f>
      </c>
      <c r="AH944" t="str">
        <f>IF(OR($P944&lt;&gt;"Yes",N($AG944)=0),"",IF(AND($AG944=1,COUNTIFS($W$2:$W$2500,$A944,$AE$2:$AE$2500,1)+COUNTIFS($X$2:$X$2500,$A944,$AE$2:$AE$2500,1)&gt;0),"","Yes"))</f>
      </c>
      <c r="AI944">
        <f>IF($AH944="Yes",$AG944,"")</f>
      </c>
      <c r="AJ944">
        <f>IF($AI944="","",$AI944+ROW()/1000000)</f>
      </c>
      <c r="AK944">
        <f>IF(OR($A944="",$P944="Yes",N($AG944)=0),"",$AG944+ROW()/1000000)</f>
      </c>
      <c r="AL944" t="str">
        <f>IF($A944="","",INDEX(games!$J:$J,ROW())&amp;"")</f>
      </c>
    </row>
    <row r="945">
      <c r="A945" t="str">
        <f>IF(TRIM(INDEX(games!$A:$A,ROW()))="","",TRIM(INDEX(games!$A:$A,ROW())))</f>
      </c>
      <c r="B945">
        <f>IF(OR($A945="",INDEX(games!$B:$B,ROW())=""),"",INDEX(games!$B:$B,ROW()))</f>
      </c>
      <c r="C945" t="str">
        <f>IF(OR($A945="",INDEX(games!$C:$C,ROW())=""),"",INDEX(games!$C:$C,ROW()))</f>
      </c>
      <c r="D945">
        <f>IF($A945="","",COUNTIF($W$2:$W$2500,$A945)+COUNTIF($X$2:$X$2500,$A945))</f>
      </c>
      <c r="E945">
        <f>IF($A945="","",IFERROR(MATCH($C945,$R$2:$R$5,0),0))</f>
      </c>
      <c r="F945">
        <f>IF($A945="","",MOD(ROW(),34))</f>
      </c>
      <c r="G945">
        <f>IF($A945="",NA(),IF($C945="Action",$B945,NA()))</f>
      </c>
      <c r="H945">
        <f>IF($A945="",NA(),IF($C945="Action",1+$F945*0.023,NA()))</f>
      </c>
      <c r="I945">
        <f>IF($A945="",NA(),IF($C945="Strategy",$B945,NA()))</f>
      </c>
      <c r="J945">
        <f>IF($A945="",NA(),IF($C945="Strategy",2+$F945*0.023,NA()))</f>
      </c>
      <c r="K945">
        <f>IF($A945="",NA(),IF($C945="Deckbuilder",$B945,NA()))</f>
      </c>
      <c r="L945">
        <f>IF($A945="",NA(),IF($C945="Deckbuilder",3+$F945*0.023,NA()))</f>
      </c>
      <c r="M945">
        <f>IF($A945="",NA(),IF($C945="Traditional",$B945,NA()))</f>
      </c>
      <c r="N945">
        <f>IF($A945="",NA(),IF($C945="Traditional",4+$F945*0.023,NA()))</f>
      </c>
      <c r="O945">
        <f>IF($A945="","",$D945+ROW()/1000000)</f>
      </c>
      <c r="P945" t="str">
        <f>IF(OR($A945="",INDEX(games!$H:$H,ROW())=""),"",INDEX(games!$H:$H,ROW()))</f>
      </c>
      <c r="Q945">
        <f>IF(OR($A945="",$P945&lt;&gt;"Yes"),"",$D945+ROW()/1000000)</f>
      </c>
      <c r="T945">
        <f>IF($Y945="","",INDEX($B$2:$B$1500,$Y945))</f>
      </c>
      <c r="U945">
        <f>IF($Z945="","",INDEX($B$2:$B$1500,$Z945))</f>
      </c>
      <c r="V945">
        <f>IF(OR($T945="",$U945=""),"",$U945-$T945)</f>
      </c>
      <c r="W945" t="str">
        <f>IF(TRIM(INDEX(connections!$A:$A,ROW()))="","",TRIM(INDEX(connections!$A:$A,ROW())))</f>
      </c>
      <c r="X945" t="str">
        <f>IF($W945="","",TRIM(INDEX(connections!$B:$B,ROW())))</f>
      </c>
      <c r="Y945">
        <f>IF($W945="","",IFERROR(MATCH($W945,$A$2:$A$1500,0),""))</f>
      </c>
      <c r="Z945">
        <f>IF($X945="","",IFERROR(MATCH($X945,$A$2:$A$1500,0),""))</f>
      </c>
      <c r="AA945" t="str">
        <f>IF($Y945="","",INDEX($P$2:$P$1500,$Y945))</f>
      </c>
      <c r="AB945" t="str">
        <f>IF($Z945="","",INDEX($P$2:$P$1500,$Z945))</f>
      </c>
      <c r="AC945">
        <f>IF(AND($AA945="Yes",$AB945="Yes"),1,"")</f>
      </c>
      <c r="AD945">
        <f>IF(OR($Y945="",$Z945=""),"",IF(INDEX($C$2:$C$1500,$Y945)=INDEX($C$2:$C$1500,$Z945),0,1))</f>
      </c>
      <c r="AE945">
        <f>IF($AC945&lt;&gt;1,"",IF(AND(INDEX($AG$2:$AG$1500,$Y945)=1,INDEX($AG$2:$AG$1500,$Z945)=1),1,""))</f>
      </c>
      <c r="AG945">
        <f>IF($A945="","",COUNTIFS($W$2:$W$2500,$A945,$AB$2:$AB$2500,"Yes")+COUNTIFS($X$2:$X$2500,$A945,$AA$2:$AA$2500,"Yes"))</f>
      </c>
      <c r="AH945" t="str">
        <f>IF(OR($P945&lt;&gt;"Yes",N($AG945)=0),"",IF(AND($AG945=1,COUNTIFS($W$2:$W$2500,$A945,$AE$2:$AE$2500,1)+COUNTIFS($X$2:$X$2500,$A945,$AE$2:$AE$2500,1)&gt;0),"","Yes"))</f>
      </c>
      <c r="AI945">
        <f>IF($AH945="Yes",$AG945,"")</f>
      </c>
      <c r="AJ945">
        <f>IF($AI945="","",$AI945+ROW()/1000000)</f>
      </c>
      <c r="AK945">
        <f>IF(OR($A945="",$P945="Yes",N($AG945)=0),"",$AG945+ROW()/1000000)</f>
      </c>
      <c r="AL945" t="str">
        <f>IF($A945="","",INDEX(games!$J:$J,ROW())&amp;"")</f>
      </c>
    </row>
    <row r="946">
      <c r="A946" t="str">
        <f>IF(TRIM(INDEX(games!$A:$A,ROW()))="","",TRIM(INDEX(games!$A:$A,ROW())))</f>
      </c>
      <c r="B946">
        <f>IF(OR($A946="",INDEX(games!$B:$B,ROW())=""),"",INDEX(games!$B:$B,ROW()))</f>
      </c>
      <c r="C946" t="str">
        <f>IF(OR($A946="",INDEX(games!$C:$C,ROW())=""),"",INDEX(games!$C:$C,ROW()))</f>
      </c>
      <c r="D946">
        <f>IF($A946="","",COUNTIF($W$2:$W$2500,$A946)+COUNTIF($X$2:$X$2500,$A946))</f>
      </c>
      <c r="E946">
        <f>IF($A946="","",IFERROR(MATCH($C946,$R$2:$R$5,0),0))</f>
      </c>
      <c r="F946">
        <f>IF($A946="","",MOD(ROW(),34))</f>
      </c>
      <c r="G946">
        <f>IF($A946="",NA(),IF($C946="Action",$B946,NA()))</f>
      </c>
      <c r="H946">
        <f>IF($A946="",NA(),IF($C946="Action",1+$F946*0.023,NA()))</f>
      </c>
      <c r="I946">
        <f>IF($A946="",NA(),IF($C946="Strategy",$B946,NA()))</f>
      </c>
      <c r="J946">
        <f>IF($A946="",NA(),IF($C946="Strategy",2+$F946*0.023,NA()))</f>
      </c>
      <c r="K946">
        <f>IF($A946="",NA(),IF($C946="Deckbuilder",$B946,NA()))</f>
      </c>
      <c r="L946">
        <f>IF($A946="",NA(),IF($C946="Deckbuilder",3+$F946*0.023,NA()))</f>
      </c>
      <c r="M946">
        <f>IF($A946="",NA(),IF($C946="Traditional",$B946,NA()))</f>
      </c>
      <c r="N946">
        <f>IF($A946="",NA(),IF($C946="Traditional",4+$F946*0.023,NA()))</f>
      </c>
      <c r="O946">
        <f>IF($A946="","",$D946+ROW()/1000000)</f>
      </c>
      <c r="P946" t="str">
        <f>IF(OR($A946="",INDEX(games!$H:$H,ROW())=""),"",INDEX(games!$H:$H,ROW()))</f>
      </c>
      <c r="Q946">
        <f>IF(OR($A946="",$P946&lt;&gt;"Yes"),"",$D946+ROW()/1000000)</f>
      </c>
      <c r="T946">
        <f>IF($Y946="","",INDEX($B$2:$B$1500,$Y946))</f>
      </c>
      <c r="U946">
        <f>IF($Z946="","",INDEX($B$2:$B$1500,$Z946))</f>
      </c>
      <c r="V946">
        <f>IF(OR($T946="",$U946=""),"",$U946-$T946)</f>
      </c>
      <c r="W946" t="str">
        <f>IF(TRIM(INDEX(connections!$A:$A,ROW()))="","",TRIM(INDEX(connections!$A:$A,ROW())))</f>
      </c>
      <c r="X946" t="str">
        <f>IF($W946="","",TRIM(INDEX(connections!$B:$B,ROW())))</f>
      </c>
      <c r="Y946">
        <f>IF($W946="","",IFERROR(MATCH($W946,$A$2:$A$1500,0),""))</f>
      </c>
      <c r="Z946">
        <f>IF($X946="","",IFERROR(MATCH($X946,$A$2:$A$1500,0),""))</f>
      </c>
      <c r="AA946" t="str">
        <f>IF($Y946="","",INDEX($P$2:$P$1500,$Y946))</f>
      </c>
      <c r="AB946" t="str">
        <f>IF($Z946="","",INDEX($P$2:$P$1500,$Z946))</f>
      </c>
      <c r="AC946">
        <f>IF(AND($AA946="Yes",$AB946="Yes"),1,"")</f>
      </c>
      <c r="AD946">
        <f>IF(OR($Y946="",$Z946=""),"",IF(INDEX($C$2:$C$1500,$Y946)=INDEX($C$2:$C$1500,$Z946),0,1))</f>
      </c>
      <c r="AE946">
        <f>IF($AC946&lt;&gt;1,"",IF(AND(INDEX($AG$2:$AG$1500,$Y946)=1,INDEX($AG$2:$AG$1500,$Z946)=1),1,""))</f>
      </c>
      <c r="AG946">
        <f>IF($A946="","",COUNTIFS($W$2:$W$2500,$A946,$AB$2:$AB$2500,"Yes")+COUNTIFS($X$2:$X$2500,$A946,$AA$2:$AA$2500,"Yes"))</f>
      </c>
      <c r="AH946" t="str">
        <f>IF(OR($P946&lt;&gt;"Yes",N($AG946)=0),"",IF(AND($AG946=1,COUNTIFS($W$2:$W$2500,$A946,$AE$2:$AE$2500,1)+COUNTIFS($X$2:$X$2500,$A946,$AE$2:$AE$2500,1)&gt;0),"","Yes"))</f>
      </c>
      <c r="AI946">
        <f>IF($AH946="Yes",$AG946,"")</f>
      </c>
      <c r="AJ946">
        <f>IF($AI946="","",$AI946+ROW()/1000000)</f>
      </c>
      <c r="AK946">
        <f>IF(OR($A946="",$P946="Yes",N($AG946)=0),"",$AG946+ROW()/1000000)</f>
      </c>
      <c r="AL946" t="str">
        <f>IF($A946="","",INDEX(games!$J:$J,ROW())&amp;"")</f>
      </c>
    </row>
    <row r="947">
      <c r="A947" t="str">
        <f>IF(TRIM(INDEX(games!$A:$A,ROW()))="","",TRIM(INDEX(games!$A:$A,ROW())))</f>
      </c>
      <c r="B947">
        <f>IF(OR($A947="",INDEX(games!$B:$B,ROW())=""),"",INDEX(games!$B:$B,ROW()))</f>
      </c>
      <c r="C947" t="str">
        <f>IF(OR($A947="",INDEX(games!$C:$C,ROW())=""),"",INDEX(games!$C:$C,ROW()))</f>
      </c>
      <c r="D947">
        <f>IF($A947="","",COUNTIF($W$2:$W$2500,$A947)+COUNTIF($X$2:$X$2500,$A947))</f>
      </c>
      <c r="E947">
        <f>IF($A947="","",IFERROR(MATCH($C947,$R$2:$R$5,0),0))</f>
      </c>
      <c r="F947">
        <f>IF($A947="","",MOD(ROW(),34))</f>
      </c>
      <c r="G947">
        <f>IF($A947="",NA(),IF($C947="Action",$B947,NA()))</f>
      </c>
      <c r="H947">
        <f>IF($A947="",NA(),IF($C947="Action",1+$F947*0.023,NA()))</f>
      </c>
      <c r="I947">
        <f>IF($A947="",NA(),IF($C947="Strategy",$B947,NA()))</f>
      </c>
      <c r="J947">
        <f>IF($A947="",NA(),IF($C947="Strategy",2+$F947*0.023,NA()))</f>
      </c>
      <c r="K947">
        <f>IF($A947="",NA(),IF($C947="Deckbuilder",$B947,NA()))</f>
      </c>
      <c r="L947">
        <f>IF($A947="",NA(),IF($C947="Deckbuilder",3+$F947*0.023,NA()))</f>
      </c>
      <c r="M947">
        <f>IF($A947="",NA(),IF($C947="Traditional",$B947,NA()))</f>
      </c>
      <c r="N947">
        <f>IF($A947="",NA(),IF($C947="Traditional",4+$F947*0.023,NA()))</f>
      </c>
      <c r="O947">
        <f>IF($A947="","",$D947+ROW()/1000000)</f>
      </c>
      <c r="P947" t="str">
        <f>IF(OR($A947="",INDEX(games!$H:$H,ROW())=""),"",INDEX(games!$H:$H,ROW()))</f>
      </c>
      <c r="Q947">
        <f>IF(OR($A947="",$P947&lt;&gt;"Yes"),"",$D947+ROW()/1000000)</f>
      </c>
      <c r="T947">
        <f>IF($Y947="","",INDEX($B$2:$B$1500,$Y947))</f>
      </c>
      <c r="U947">
        <f>IF($Z947="","",INDEX($B$2:$B$1500,$Z947))</f>
      </c>
      <c r="V947">
        <f>IF(OR($T947="",$U947=""),"",$U947-$T947)</f>
      </c>
      <c r="W947" t="str">
        <f>IF(TRIM(INDEX(connections!$A:$A,ROW()))="","",TRIM(INDEX(connections!$A:$A,ROW())))</f>
      </c>
      <c r="X947" t="str">
        <f>IF($W947="","",TRIM(INDEX(connections!$B:$B,ROW())))</f>
      </c>
      <c r="Y947">
        <f>IF($W947="","",IFERROR(MATCH($W947,$A$2:$A$1500,0),""))</f>
      </c>
      <c r="Z947">
        <f>IF($X947="","",IFERROR(MATCH($X947,$A$2:$A$1500,0),""))</f>
      </c>
      <c r="AA947" t="str">
        <f>IF($Y947="","",INDEX($P$2:$P$1500,$Y947))</f>
      </c>
      <c r="AB947" t="str">
        <f>IF($Z947="","",INDEX($P$2:$P$1500,$Z947))</f>
      </c>
      <c r="AC947">
        <f>IF(AND($AA947="Yes",$AB947="Yes"),1,"")</f>
      </c>
      <c r="AD947">
        <f>IF(OR($Y947="",$Z947=""),"",IF(INDEX($C$2:$C$1500,$Y947)=INDEX($C$2:$C$1500,$Z947),0,1))</f>
      </c>
      <c r="AE947">
        <f>IF($AC947&lt;&gt;1,"",IF(AND(INDEX($AG$2:$AG$1500,$Y947)=1,INDEX($AG$2:$AG$1500,$Z947)=1),1,""))</f>
      </c>
      <c r="AG947">
        <f>IF($A947="","",COUNTIFS($W$2:$W$2500,$A947,$AB$2:$AB$2500,"Yes")+COUNTIFS($X$2:$X$2500,$A947,$AA$2:$AA$2500,"Yes"))</f>
      </c>
      <c r="AH947" t="str">
        <f>IF(OR($P947&lt;&gt;"Yes",N($AG947)=0),"",IF(AND($AG947=1,COUNTIFS($W$2:$W$2500,$A947,$AE$2:$AE$2500,1)+COUNTIFS($X$2:$X$2500,$A947,$AE$2:$AE$2500,1)&gt;0),"","Yes"))</f>
      </c>
      <c r="AI947">
        <f>IF($AH947="Yes",$AG947,"")</f>
      </c>
      <c r="AJ947">
        <f>IF($AI947="","",$AI947+ROW()/1000000)</f>
      </c>
      <c r="AK947">
        <f>IF(OR($A947="",$P947="Yes",N($AG947)=0),"",$AG947+ROW()/1000000)</f>
      </c>
      <c r="AL947" t="str">
        <f>IF($A947="","",INDEX(games!$J:$J,ROW())&amp;"")</f>
      </c>
    </row>
    <row r="948">
      <c r="A948" t="str">
        <f>IF(TRIM(INDEX(games!$A:$A,ROW()))="","",TRIM(INDEX(games!$A:$A,ROW())))</f>
      </c>
      <c r="B948">
        <f>IF(OR($A948="",INDEX(games!$B:$B,ROW())=""),"",INDEX(games!$B:$B,ROW()))</f>
      </c>
      <c r="C948" t="str">
        <f>IF(OR($A948="",INDEX(games!$C:$C,ROW())=""),"",INDEX(games!$C:$C,ROW()))</f>
      </c>
      <c r="D948">
        <f>IF($A948="","",COUNTIF($W$2:$W$2500,$A948)+COUNTIF($X$2:$X$2500,$A948))</f>
      </c>
      <c r="E948">
        <f>IF($A948="","",IFERROR(MATCH($C948,$R$2:$R$5,0),0))</f>
      </c>
      <c r="F948">
        <f>IF($A948="","",MOD(ROW(),34))</f>
      </c>
      <c r="G948">
        <f>IF($A948="",NA(),IF($C948="Action",$B948,NA()))</f>
      </c>
      <c r="H948">
        <f>IF($A948="",NA(),IF($C948="Action",1+$F948*0.023,NA()))</f>
      </c>
      <c r="I948">
        <f>IF($A948="",NA(),IF($C948="Strategy",$B948,NA()))</f>
      </c>
      <c r="J948">
        <f>IF($A948="",NA(),IF($C948="Strategy",2+$F948*0.023,NA()))</f>
      </c>
      <c r="K948">
        <f>IF($A948="",NA(),IF($C948="Deckbuilder",$B948,NA()))</f>
      </c>
      <c r="L948">
        <f>IF($A948="",NA(),IF($C948="Deckbuilder",3+$F948*0.023,NA()))</f>
      </c>
      <c r="M948">
        <f>IF($A948="",NA(),IF($C948="Traditional",$B948,NA()))</f>
      </c>
      <c r="N948">
        <f>IF($A948="",NA(),IF($C948="Traditional",4+$F948*0.023,NA()))</f>
      </c>
      <c r="O948">
        <f>IF($A948="","",$D948+ROW()/1000000)</f>
      </c>
      <c r="P948" t="str">
        <f>IF(OR($A948="",INDEX(games!$H:$H,ROW())=""),"",INDEX(games!$H:$H,ROW()))</f>
      </c>
      <c r="Q948">
        <f>IF(OR($A948="",$P948&lt;&gt;"Yes"),"",$D948+ROW()/1000000)</f>
      </c>
      <c r="T948">
        <f>IF($Y948="","",INDEX($B$2:$B$1500,$Y948))</f>
      </c>
      <c r="U948">
        <f>IF($Z948="","",INDEX($B$2:$B$1500,$Z948))</f>
      </c>
      <c r="V948">
        <f>IF(OR($T948="",$U948=""),"",$U948-$T948)</f>
      </c>
      <c r="W948" t="str">
        <f>IF(TRIM(INDEX(connections!$A:$A,ROW()))="","",TRIM(INDEX(connections!$A:$A,ROW())))</f>
      </c>
      <c r="X948" t="str">
        <f>IF($W948="","",TRIM(INDEX(connections!$B:$B,ROW())))</f>
      </c>
      <c r="Y948">
        <f>IF($W948="","",IFERROR(MATCH($W948,$A$2:$A$1500,0),""))</f>
      </c>
      <c r="Z948">
        <f>IF($X948="","",IFERROR(MATCH($X948,$A$2:$A$1500,0),""))</f>
      </c>
      <c r="AA948" t="str">
        <f>IF($Y948="","",INDEX($P$2:$P$1500,$Y948))</f>
      </c>
      <c r="AB948" t="str">
        <f>IF($Z948="","",INDEX($P$2:$P$1500,$Z948))</f>
      </c>
      <c r="AC948">
        <f>IF(AND($AA948="Yes",$AB948="Yes"),1,"")</f>
      </c>
      <c r="AD948">
        <f>IF(OR($Y948="",$Z948=""),"",IF(INDEX($C$2:$C$1500,$Y948)=INDEX($C$2:$C$1500,$Z948),0,1))</f>
      </c>
      <c r="AE948">
        <f>IF($AC948&lt;&gt;1,"",IF(AND(INDEX($AG$2:$AG$1500,$Y948)=1,INDEX($AG$2:$AG$1500,$Z948)=1),1,""))</f>
      </c>
      <c r="AG948">
        <f>IF($A948="","",COUNTIFS($W$2:$W$2500,$A948,$AB$2:$AB$2500,"Yes")+COUNTIFS($X$2:$X$2500,$A948,$AA$2:$AA$2500,"Yes"))</f>
      </c>
      <c r="AH948" t="str">
        <f>IF(OR($P948&lt;&gt;"Yes",N($AG948)=0),"",IF(AND($AG948=1,COUNTIFS($W$2:$W$2500,$A948,$AE$2:$AE$2500,1)+COUNTIFS($X$2:$X$2500,$A948,$AE$2:$AE$2500,1)&gt;0),"","Yes"))</f>
      </c>
      <c r="AI948">
        <f>IF($AH948="Yes",$AG948,"")</f>
      </c>
      <c r="AJ948">
        <f>IF($AI948="","",$AI948+ROW()/1000000)</f>
      </c>
      <c r="AK948">
        <f>IF(OR($A948="",$P948="Yes",N($AG948)=0),"",$AG948+ROW()/1000000)</f>
      </c>
      <c r="AL948" t="str">
        <f>IF($A948="","",INDEX(games!$J:$J,ROW())&amp;"")</f>
      </c>
    </row>
    <row r="949">
      <c r="A949" t="str">
        <f>IF(TRIM(INDEX(games!$A:$A,ROW()))="","",TRIM(INDEX(games!$A:$A,ROW())))</f>
      </c>
      <c r="B949">
        <f>IF(OR($A949="",INDEX(games!$B:$B,ROW())=""),"",INDEX(games!$B:$B,ROW()))</f>
      </c>
      <c r="C949" t="str">
        <f>IF(OR($A949="",INDEX(games!$C:$C,ROW())=""),"",INDEX(games!$C:$C,ROW()))</f>
      </c>
      <c r="D949">
        <f>IF($A949="","",COUNTIF($W$2:$W$2500,$A949)+COUNTIF($X$2:$X$2500,$A949))</f>
      </c>
      <c r="E949">
        <f>IF($A949="","",IFERROR(MATCH($C949,$R$2:$R$5,0),0))</f>
      </c>
      <c r="F949">
        <f>IF($A949="","",MOD(ROW(),34))</f>
      </c>
      <c r="G949">
        <f>IF($A949="",NA(),IF($C949="Action",$B949,NA()))</f>
      </c>
      <c r="H949">
        <f>IF($A949="",NA(),IF($C949="Action",1+$F949*0.023,NA()))</f>
      </c>
      <c r="I949">
        <f>IF($A949="",NA(),IF($C949="Strategy",$B949,NA()))</f>
      </c>
      <c r="J949">
        <f>IF($A949="",NA(),IF($C949="Strategy",2+$F949*0.023,NA()))</f>
      </c>
      <c r="K949">
        <f>IF($A949="",NA(),IF($C949="Deckbuilder",$B949,NA()))</f>
      </c>
      <c r="L949">
        <f>IF($A949="",NA(),IF($C949="Deckbuilder",3+$F949*0.023,NA()))</f>
      </c>
      <c r="M949">
        <f>IF($A949="",NA(),IF($C949="Traditional",$B949,NA()))</f>
      </c>
      <c r="N949">
        <f>IF($A949="",NA(),IF($C949="Traditional",4+$F949*0.023,NA()))</f>
      </c>
      <c r="O949">
        <f>IF($A949="","",$D949+ROW()/1000000)</f>
      </c>
      <c r="P949" t="str">
        <f>IF(OR($A949="",INDEX(games!$H:$H,ROW())=""),"",INDEX(games!$H:$H,ROW()))</f>
      </c>
      <c r="Q949">
        <f>IF(OR($A949="",$P949&lt;&gt;"Yes"),"",$D949+ROW()/1000000)</f>
      </c>
      <c r="T949">
        <f>IF($Y949="","",INDEX($B$2:$B$1500,$Y949))</f>
      </c>
      <c r="U949">
        <f>IF($Z949="","",INDEX($B$2:$B$1500,$Z949))</f>
      </c>
      <c r="V949">
        <f>IF(OR($T949="",$U949=""),"",$U949-$T949)</f>
      </c>
      <c r="W949" t="str">
        <f>IF(TRIM(INDEX(connections!$A:$A,ROW()))="","",TRIM(INDEX(connections!$A:$A,ROW())))</f>
      </c>
      <c r="X949" t="str">
        <f>IF($W949="","",TRIM(INDEX(connections!$B:$B,ROW())))</f>
      </c>
      <c r="Y949">
        <f>IF($W949="","",IFERROR(MATCH($W949,$A$2:$A$1500,0),""))</f>
      </c>
      <c r="Z949">
        <f>IF($X949="","",IFERROR(MATCH($X949,$A$2:$A$1500,0),""))</f>
      </c>
      <c r="AA949" t="str">
        <f>IF($Y949="","",INDEX($P$2:$P$1500,$Y949))</f>
      </c>
      <c r="AB949" t="str">
        <f>IF($Z949="","",INDEX($P$2:$P$1500,$Z949))</f>
      </c>
      <c r="AC949">
        <f>IF(AND($AA949="Yes",$AB949="Yes"),1,"")</f>
      </c>
      <c r="AD949">
        <f>IF(OR($Y949="",$Z949=""),"",IF(INDEX($C$2:$C$1500,$Y949)=INDEX($C$2:$C$1500,$Z949),0,1))</f>
      </c>
      <c r="AE949">
        <f>IF($AC949&lt;&gt;1,"",IF(AND(INDEX($AG$2:$AG$1500,$Y949)=1,INDEX($AG$2:$AG$1500,$Z949)=1),1,""))</f>
      </c>
      <c r="AG949">
        <f>IF($A949="","",COUNTIFS($W$2:$W$2500,$A949,$AB$2:$AB$2500,"Yes")+COUNTIFS($X$2:$X$2500,$A949,$AA$2:$AA$2500,"Yes"))</f>
      </c>
      <c r="AH949" t="str">
        <f>IF(OR($P949&lt;&gt;"Yes",N($AG949)=0),"",IF(AND($AG949=1,COUNTIFS($W$2:$W$2500,$A949,$AE$2:$AE$2500,1)+COUNTIFS($X$2:$X$2500,$A949,$AE$2:$AE$2500,1)&gt;0),"","Yes"))</f>
      </c>
      <c r="AI949">
        <f>IF($AH949="Yes",$AG949,"")</f>
      </c>
      <c r="AJ949">
        <f>IF($AI949="","",$AI949+ROW()/1000000)</f>
      </c>
      <c r="AK949">
        <f>IF(OR($A949="",$P949="Yes",N($AG949)=0),"",$AG949+ROW()/1000000)</f>
      </c>
      <c r="AL949" t="str">
        <f>IF($A949="","",INDEX(games!$J:$J,ROW())&amp;"")</f>
      </c>
    </row>
    <row r="950">
      <c r="A950" t="str">
        <f>IF(TRIM(INDEX(games!$A:$A,ROW()))="","",TRIM(INDEX(games!$A:$A,ROW())))</f>
      </c>
      <c r="B950">
        <f>IF(OR($A950="",INDEX(games!$B:$B,ROW())=""),"",INDEX(games!$B:$B,ROW()))</f>
      </c>
      <c r="C950" t="str">
        <f>IF(OR($A950="",INDEX(games!$C:$C,ROW())=""),"",INDEX(games!$C:$C,ROW()))</f>
      </c>
      <c r="D950">
        <f>IF($A950="","",COUNTIF($W$2:$W$2500,$A950)+COUNTIF($X$2:$X$2500,$A950))</f>
      </c>
      <c r="E950">
        <f>IF($A950="","",IFERROR(MATCH($C950,$R$2:$R$5,0),0))</f>
      </c>
      <c r="F950">
        <f>IF($A950="","",MOD(ROW(),34))</f>
      </c>
      <c r="G950">
        <f>IF($A950="",NA(),IF($C950="Action",$B950,NA()))</f>
      </c>
      <c r="H950">
        <f>IF($A950="",NA(),IF($C950="Action",1+$F950*0.023,NA()))</f>
      </c>
      <c r="I950">
        <f>IF($A950="",NA(),IF($C950="Strategy",$B950,NA()))</f>
      </c>
      <c r="J950">
        <f>IF($A950="",NA(),IF($C950="Strategy",2+$F950*0.023,NA()))</f>
      </c>
      <c r="K950">
        <f>IF($A950="",NA(),IF($C950="Deckbuilder",$B950,NA()))</f>
      </c>
      <c r="L950">
        <f>IF($A950="",NA(),IF($C950="Deckbuilder",3+$F950*0.023,NA()))</f>
      </c>
      <c r="M950">
        <f>IF($A950="",NA(),IF($C950="Traditional",$B950,NA()))</f>
      </c>
      <c r="N950">
        <f>IF($A950="",NA(),IF($C950="Traditional",4+$F950*0.023,NA()))</f>
      </c>
      <c r="O950">
        <f>IF($A950="","",$D950+ROW()/1000000)</f>
      </c>
      <c r="P950" t="str">
        <f>IF(OR($A950="",INDEX(games!$H:$H,ROW())=""),"",INDEX(games!$H:$H,ROW()))</f>
      </c>
      <c r="Q950">
        <f>IF(OR($A950="",$P950&lt;&gt;"Yes"),"",$D950+ROW()/1000000)</f>
      </c>
      <c r="T950">
        <f>IF($Y950="","",INDEX($B$2:$B$1500,$Y950))</f>
      </c>
      <c r="U950">
        <f>IF($Z950="","",INDEX($B$2:$B$1500,$Z950))</f>
      </c>
      <c r="V950">
        <f>IF(OR($T950="",$U950=""),"",$U950-$T950)</f>
      </c>
      <c r="W950" t="str">
        <f>IF(TRIM(INDEX(connections!$A:$A,ROW()))="","",TRIM(INDEX(connections!$A:$A,ROW())))</f>
      </c>
      <c r="X950" t="str">
        <f>IF($W950="","",TRIM(INDEX(connections!$B:$B,ROW())))</f>
      </c>
      <c r="Y950">
        <f>IF($W950="","",IFERROR(MATCH($W950,$A$2:$A$1500,0),""))</f>
      </c>
      <c r="Z950">
        <f>IF($X950="","",IFERROR(MATCH($X950,$A$2:$A$1500,0),""))</f>
      </c>
      <c r="AA950" t="str">
        <f>IF($Y950="","",INDEX($P$2:$P$1500,$Y950))</f>
      </c>
      <c r="AB950" t="str">
        <f>IF($Z950="","",INDEX($P$2:$P$1500,$Z950))</f>
      </c>
      <c r="AC950">
        <f>IF(AND($AA950="Yes",$AB950="Yes"),1,"")</f>
      </c>
      <c r="AD950">
        <f>IF(OR($Y950="",$Z950=""),"",IF(INDEX($C$2:$C$1500,$Y950)=INDEX($C$2:$C$1500,$Z950),0,1))</f>
      </c>
      <c r="AE950">
        <f>IF($AC950&lt;&gt;1,"",IF(AND(INDEX($AG$2:$AG$1500,$Y950)=1,INDEX($AG$2:$AG$1500,$Z950)=1),1,""))</f>
      </c>
      <c r="AG950">
        <f>IF($A950="","",COUNTIFS($W$2:$W$2500,$A950,$AB$2:$AB$2500,"Yes")+COUNTIFS($X$2:$X$2500,$A950,$AA$2:$AA$2500,"Yes"))</f>
      </c>
      <c r="AH950" t="str">
        <f>IF(OR($P950&lt;&gt;"Yes",N($AG950)=0),"",IF(AND($AG950=1,COUNTIFS($W$2:$W$2500,$A950,$AE$2:$AE$2500,1)+COUNTIFS($X$2:$X$2500,$A950,$AE$2:$AE$2500,1)&gt;0),"","Yes"))</f>
      </c>
      <c r="AI950">
        <f>IF($AH950="Yes",$AG950,"")</f>
      </c>
      <c r="AJ950">
        <f>IF($AI950="","",$AI950+ROW()/1000000)</f>
      </c>
      <c r="AK950">
        <f>IF(OR($A950="",$P950="Yes",N($AG950)=0),"",$AG950+ROW()/1000000)</f>
      </c>
      <c r="AL950" t="str">
        <f>IF($A950="","",INDEX(games!$J:$J,ROW())&amp;"")</f>
      </c>
    </row>
    <row r="951">
      <c r="A951" t="str">
        <f>IF(TRIM(INDEX(games!$A:$A,ROW()))="","",TRIM(INDEX(games!$A:$A,ROW())))</f>
      </c>
      <c r="B951">
        <f>IF(OR($A951="",INDEX(games!$B:$B,ROW())=""),"",INDEX(games!$B:$B,ROW()))</f>
      </c>
      <c r="C951" t="str">
        <f>IF(OR($A951="",INDEX(games!$C:$C,ROW())=""),"",INDEX(games!$C:$C,ROW()))</f>
      </c>
      <c r="D951">
        <f>IF($A951="","",COUNTIF($W$2:$W$2500,$A951)+COUNTIF($X$2:$X$2500,$A951))</f>
      </c>
      <c r="E951">
        <f>IF($A951="","",IFERROR(MATCH($C951,$R$2:$R$5,0),0))</f>
      </c>
      <c r="F951">
        <f>IF($A951="","",MOD(ROW(),34))</f>
      </c>
      <c r="G951">
        <f>IF($A951="",NA(),IF($C951="Action",$B951,NA()))</f>
      </c>
      <c r="H951">
        <f>IF($A951="",NA(),IF($C951="Action",1+$F951*0.023,NA()))</f>
      </c>
      <c r="I951">
        <f>IF($A951="",NA(),IF($C951="Strategy",$B951,NA()))</f>
      </c>
      <c r="J951">
        <f>IF($A951="",NA(),IF($C951="Strategy",2+$F951*0.023,NA()))</f>
      </c>
      <c r="K951">
        <f>IF($A951="",NA(),IF($C951="Deckbuilder",$B951,NA()))</f>
      </c>
      <c r="L951">
        <f>IF($A951="",NA(),IF($C951="Deckbuilder",3+$F951*0.023,NA()))</f>
      </c>
      <c r="M951">
        <f>IF($A951="",NA(),IF($C951="Traditional",$B951,NA()))</f>
      </c>
      <c r="N951">
        <f>IF($A951="",NA(),IF($C951="Traditional",4+$F951*0.023,NA()))</f>
      </c>
      <c r="O951">
        <f>IF($A951="","",$D951+ROW()/1000000)</f>
      </c>
      <c r="P951" t="str">
        <f>IF(OR($A951="",INDEX(games!$H:$H,ROW())=""),"",INDEX(games!$H:$H,ROW()))</f>
      </c>
      <c r="Q951">
        <f>IF(OR($A951="",$P951&lt;&gt;"Yes"),"",$D951+ROW()/1000000)</f>
      </c>
      <c r="T951">
        <f>IF($Y951="","",INDEX($B$2:$B$1500,$Y951))</f>
      </c>
      <c r="U951">
        <f>IF($Z951="","",INDEX($B$2:$B$1500,$Z951))</f>
      </c>
      <c r="V951">
        <f>IF(OR($T951="",$U951=""),"",$U951-$T951)</f>
      </c>
      <c r="W951" t="str">
        <f>IF(TRIM(INDEX(connections!$A:$A,ROW()))="","",TRIM(INDEX(connections!$A:$A,ROW())))</f>
      </c>
      <c r="X951" t="str">
        <f>IF($W951="","",TRIM(INDEX(connections!$B:$B,ROW())))</f>
      </c>
      <c r="Y951">
        <f>IF($W951="","",IFERROR(MATCH($W951,$A$2:$A$1500,0),""))</f>
      </c>
      <c r="Z951">
        <f>IF($X951="","",IFERROR(MATCH($X951,$A$2:$A$1500,0),""))</f>
      </c>
      <c r="AA951" t="str">
        <f>IF($Y951="","",INDEX($P$2:$P$1500,$Y951))</f>
      </c>
      <c r="AB951" t="str">
        <f>IF($Z951="","",INDEX($P$2:$P$1500,$Z951))</f>
      </c>
      <c r="AC951">
        <f>IF(AND($AA951="Yes",$AB951="Yes"),1,"")</f>
      </c>
      <c r="AD951">
        <f>IF(OR($Y951="",$Z951=""),"",IF(INDEX($C$2:$C$1500,$Y951)=INDEX($C$2:$C$1500,$Z951),0,1))</f>
      </c>
      <c r="AE951">
        <f>IF($AC951&lt;&gt;1,"",IF(AND(INDEX($AG$2:$AG$1500,$Y951)=1,INDEX($AG$2:$AG$1500,$Z951)=1),1,""))</f>
      </c>
      <c r="AG951">
        <f>IF($A951="","",COUNTIFS($W$2:$W$2500,$A951,$AB$2:$AB$2500,"Yes")+COUNTIFS($X$2:$X$2500,$A951,$AA$2:$AA$2500,"Yes"))</f>
      </c>
      <c r="AH951" t="str">
        <f>IF(OR($P951&lt;&gt;"Yes",N($AG951)=0),"",IF(AND($AG951=1,COUNTIFS($W$2:$W$2500,$A951,$AE$2:$AE$2500,1)+COUNTIFS($X$2:$X$2500,$A951,$AE$2:$AE$2500,1)&gt;0),"","Yes"))</f>
      </c>
      <c r="AI951">
        <f>IF($AH951="Yes",$AG951,"")</f>
      </c>
      <c r="AJ951">
        <f>IF($AI951="","",$AI951+ROW()/1000000)</f>
      </c>
      <c r="AK951">
        <f>IF(OR($A951="",$P951="Yes",N($AG951)=0),"",$AG951+ROW()/1000000)</f>
      </c>
      <c r="AL951" t="str">
        <f>IF($A951="","",INDEX(games!$J:$J,ROW())&amp;"")</f>
      </c>
    </row>
    <row r="952">
      <c r="A952" t="str">
        <f>IF(TRIM(INDEX(games!$A:$A,ROW()))="","",TRIM(INDEX(games!$A:$A,ROW())))</f>
      </c>
      <c r="B952">
        <f>IF(OR($A952="",INDEX(games!$B:$B,ROW())=""),"",INDEX(games!$B:$B,ROW()))</f>
      </c>
      <c r="C952" t="str">
        <f>IF(OR($A952="",INDEX(games!$C:$C,ROW())=""),"",INDEX(games!$C:$C,ROW()))</f>
      </c>
      <c r="D952">
        <f>IF($A952="","",COUNTIF($W$2:$W$2500,$A952)+COUNTIF($X$2:$X$2500,$A952))</f>
      </c>
      <c r="E952">
        <f>IF($A952="","",IFERROR(MATCH($C952,$R$2:$R$5,0),0))</f>
      </c>
      <c r="F952">
        <f>IF($A952="","",MOD(ROW(),34))</f>
      </c>
      <c r="G952">
        <f>IF($A952="",NA(),IF($C952="Action",$B952,NA()))</f>
      </c>
      <c r="H952">
        <f>IF($A952="",NA(),IF($C952="Action",1+$F952*0.023,NA()))</f>
      </c>
      <c r="I952">
        <f>IF($A952="",NA(),IF($C952="Strategy",$B952,NA()))</f>
      </c>
      <c r="J952">
        <f>IF($A952="",NA(),IF($C952="Strategy",2+$F952*0.023,NA()))</f>
      </c>
      <c r="K952">
        <f>IF($A952="",NA(),IF($C952="Deckbuilder",$B952,NA()))</f>
      </c>
      <c r="L952">
        <f>IF($A952="",NA(),IF($C952="Deckbuilder",3+$F952*0.023,NA()))</f>
      </c>
      <c r="M952">
        <f>IF($A952="",NA(),IF($C952="Traditional",$B952,NA()))</f>
      </c>
      <c r="N952">
        <f>IF($A952="",NA(),IF($C952="Traditional",4+$F952*0.023,NA()))</f>
      </c>
      <c r="O952">
        <f>IF($A952="","",$D952+ROW()/1000000)</f>
      </c>
      <c r="P952" t="str">
        <f>IF(OR($A952="",INDEX(games!$H:$H,ROW())=""),"",INDEX(games!$H:$H,ROW()))</f>
      </c>
      <c r="Q952">
        <f>IF(OR($A952="",$P952&lt;&gt;"Yes"),"",$D952+ROW()/1000000)</f>
      </c>
      <c r="T952">
        <f>IF($Y952="","",INDEX($B$2:$B$1500,$Y952))</f>
      </c>
      <c r="U952">
        <f>IF($Z952="","",INDEX($B$2:$B$1500,$Z952))</f>
      </c>
      <c r="V952">
        <f>IF(OR($T952="",$U952=""),"",$U952-$T952)</f>
      </c>
      <c r="W952" t="str">
        <f>IF(TRIM(INDEX(connections!$A:$A,ROW()))="","",TRIM(INDEX(connections!$A:$A,ROW())))</f>
      </c>
      <c r="X952" t="str">
        <f>IF($W952="","",TRIM(INDEX(connections!$B:$B,ROW())))</f>
      </c>
      <c r="Y952">
        <f>IF($W952="","",IFERROR(MATCH($W952,$A$2:$A$1500,0),""))</f>
      </c>
      <c r="Z952">
        <f>IF($X952="","",IFERROR(MATCH($X952,$A$2:$A$1500,0),""))</f>
      </c>
      <c r="AA952" t="str">
        <f>IF($Y952="","",INDEX($P$2:$P$1500,$Y952))</f>
      </c>
      <c r="AB952" t="str">
        <f>IF($Z952="","",INDEX($P$2:$P$1500,$Z952))</f>
      </c>
      <c r="AC952">
        <f>IF(AND($AA952="Yes",$AB952="Yes"),1,"")</f>
      </c>
      <c r="AD952">
        <f>IF(OR($Y952="",$Z952=""),"",IF(INDEX($C$2:$C$1500,$Y952)=INDEX($C$2:$C$1500,$Z952),0,1))</f>
      </c>
      <c r="AE952">
        <f>IF($AC952&lt;&gt;1,"",IF(AND(INDEX($AG$2:$AG$1500,$Y952)=1,INDEX($AG$2:$AG$1500,$Z952)=1),1,""))</f>
      </c>
      <c r="AG952">
        <f>IF($A952="","",COUNTIFS($W$2:$W$2500,$A952,$AB$2:$AB$2500,"Yes")+COUNTIFS($X$2:$X$2500,$A952,$AA$2:$AA$2500,"Yes"))</f>
      </c>
      <c r="AH952" t="str">
        <f>IF(OR($P952&lt;&gt;"Yes",N($AG952)=0),"",IF(AND($AG952=1,COUNTIFS($W$2:$W$2500,$A952,$AE$2:$AE$2500,1)+COUNTIFS($X$2:$X$2500,$A952,$AE$2:$AE$2500,1)&gt;0),"","Yes"))</f>
      </c>
      <c r="AI952">
        <f>IF($AH952="Yes",$AG952,"")</f>
      </c>
      <c r="AJ952">
        <f>IF($AI952="","",$AI952+ROW()/1000000)</f>
      </c>
      <c r="AK952">
        <f>IF(OR($A952="",$P952="Yes",N($AG952)=0),"",$AG952+ROW()/1000000)</f>
      </c>
      <c r="AL952" t="str">
        <f>IF($A952="","",INDEX(games!$J:$J,ROW())&amp;"")</f>
      </c>
    </row>
    <row r="953">
      <c r="A953" t="str">
        <f>IF(TRIM(INDEX(games!$A:$A,ROW()))="","",TRIM(INDEX(games!$A:$A,ROW())))</f>
      </c>
      <c r="B953">
        <f>IF(OR($A953="",INDEX(games!$B:$B,ROW())=""),"",INDEX(games!$B:$B,ROW()))</f>
      </c>
      <c r="C953" t="str">
        <f>IF(OR($A953="",INDEX(games!$C:$C,ROW())=""),"",INDEX(games!$C:$C,ROW()))</f>
      </c>
      <c r="D953">
        <f>IF($A953="","",COUNTIF($W$2:$W$2500,$A953)+COUNTIF($X$2:$X$2500,$A953))</f>
      </c>
      <c r="E953">
        <f>IF($A953="","",IFERROR(MATCH($C953,$R$2:$R$5,0),0))</f>
      </c>
      <c r="F953">
        <f>IF($A953="","",MOD(ROW(),34))</f>
      </c>
      <c r="G953">
        <f>IF($A953="",NA(),IF($C953="Action",$B953,NA()))</f>
      </c>
      <c r="H953">
        <f>IF($A953="",NA(),IF($C953="Action",1+$F953*0.023,NA()))</f>
      </c>
      <c r="I953">
        <f>IF($A953="",NA(),IF($C953="Strategy",$B953,NA()))</f>
      </c>
      <c r="J953">
        <f>IF($A953="",NA(),IF($C953="Strategy",2+$F953*0.023,NA()))</f>
      </c>
      <c r="K953">
        <f>IF($A953="",NA(),IF($C953="Deckbuilder",$B953,NA()))</f>
      </c>
      <c r="L953">
        <f>IF($A953="",NA(),IF($C953="Deckbuilder",3+$F953*0.023,NA()))</f>
      </c>
      <c r="M953">
        <f>IF($A953="",NA(),IF($C953="Traditional",$B953,NA()))</f>
      </c>
      <c r="N953">
        <f>IF($A953="",NA(),IF($C953="Traditional",4+$F953*0.023,NA()))</f>
      </c>
      <c r="O953">
        <f>IF($A953="","",$D953+ROW()/1000000)</f>
      </c>
      <c r="P953" t="str">
        <f>IF(OR($A953="",INDEX(games!$H:$H,ROW())=""),"",INDEX(games!$H:$H,ROW()))</f>
      </c>
      <c r="Q953">
        <f>IF(OR($A953="",$P953&lt;&gt;"Yes"),"",$D953+ROW()/1000000)</f>
      </c>
      <c r="T953">
        <f>IF($Y953="","",INDEX($B$2:$B$1500,$Y953))</f>
      </c>
      <c r="U953">
        <f>IF($Z953="","",INDEX($B$2:$B$1500,$Z953))</f>
      </c>
      <c r="V953">
        <f>IF(OR($T953="",$U953=""),"",$U953-$T953)</f>
      </c>
      <c r="W953" t="str">
        <f>IF(TRIM(INDEX(connections!$A:$A,ROW()))="","",TRIM(INDEX(connections!$A:$A,ROW())))</f>
      </c>
      <c r="X953" t="str">
        <f>IF($W953="","",TRIM(INDEX(connections!$B:$B,ROW())))</f>
      </c>
      <c r="Y953">
        <f>IF($W953="","",IFERROR(MATCH($W953,$A$2:$A$1500,0),""))</f>
      </c>
      <c r="Z953">
        <f>IF($X953="","",IFERROR(MATCH($X953,$A$2:$A$1500,0),""))</f>
      </c>
      <c r="AA953" t="str">
        <f>IF($Y953="","",INDEX($P$2:$P$1500,$Y953))</f>
      </c>
      <c r="AB953" t="str">
        <f>IF($Z953="","",INDEX($P$2:$P$1500,$Z953))</f>
      </c>
      <c r="AC953">
        <f>IF(AND($AA953="Yes",$AB953="Yes"),1,"")</f>
      </c>
      <c r="AD953">
        <f>IF(OR($Y953="",$Z953=""),"",IF(INDEX($C$2:$C$1500,$Y953)=INDEX($C$2:$C$1500,$Z953),0,1))</f>
      </c>
      <c r="AE953">
        <f>IF($AC953&lt;&gt;1,"",IF(AND(INDEX($AG$2:$AG$1500,$Y953)=1,INDEX($AG$2:$AG$1500,$Z953)=1),1,""))</f>
      </c>
      <c r="AG953">
        <f>IF($A953="","",COUNTIFS($W$2:$W$2500,$A953,$AB$2:$AB$2500,"Yes")+COUNTIFS($X$2:$X$2500,$A953,$AA$2:$AA$2500,"Yes"))</f>
      </c>
      <c r="AH953" t="str">
        <f>IF(OR($P953&lt;&gt;"Yes",N($AG953)=0),"",IF(AND($AG953=1,COUNTIFS($W$2:$W$2500,$A953,$AE$2:$AE$2500,1)+COUNTIFS($X$2:$X$2500,$A953,$AE$2:$AE$2500,1)&gt;0),"","Yes"))</f>
      </c>
      <c r="AI953">
        <f>IF($AH953="Yes",$AG953,"")</f>
      </c>
      <c r="AJ953">
        <f>IF($AI953="","",$AI953+ROW()/1000000)</f>
      </c>
      <c r="AK953">
        <f>IF(OR($A953="",$P953="Yes",N($AG953)=0),"",$AG953+ROW()/1000000)</f>
      </c>
      <c r="AL953" t="str">
        <f>IF($A953="","",INDEX(games!$J:$J,ROW())&amp;"")</f>
      </c>
    </row>
    <row r="954">
      <c r="A954" t="str">
        <f>IF(TRIM(INDEX(games!$A:$A,ROW()))="","",TRIM(INDEX(games!$A:$A,ROW())))</f>
      </c>
      <c r="B954">
        <f>IF(OR($A954="",INDEX(games!$B:$B,ROW())=""),"",INDEX(games!$B:$B,ROW()))</f>
      </c>
      <c r="C954" t="str">
        <f>IF(OR($A954="",INDEX(games!$C:$C,ROW())=""),"",INDEX(games!$C:$C,ROW()))</f>
      </c>
      <c r="D954">
        <f>IF($A954="","",COUNTIF($W$2:$W$2500,$A954)+COUNTIF($X$2:$X$2500,$A954))</f>
      </c>
      <c r="E954">
        <f>IF($A954="","",IFERROR(MATCH($C954,$R$2:$R$5,0),0))</f>
      </c>
      <c r="F954">
        <f>IF($A954="","",MOD(ROW(),34))</f>
      </c>
      <c r="G954">
        <f>IF($A954="",NA(),IF($C954="Action",$B954,NA()))</f>
      </c>
      <c r="H954">
        <f>IF($A954="",NA(),IF($C954="Action",1+$F954*0.023,NA()))</f>
      </c>
      <c r="I954">
        <f>IF($A954="",NA(),IF($C954="Strategy",$B954,NA()))</f>
      </c>
      <c r="J954">
        <f>IF($A954="",NA(),IF($C954="Strategy",2+$F954*0.023,NA()))</f>
      </c>
      <c r="K954">
        <f>IF($A954="",NA(),IF($C954="Deckbuilder",$B954,NA()))</f>
      </c>
      <c r="L954">
        <f>IF($A954="",NA(),IF($C954="Deckbuilder",3+$F954*0.023,NA()))</f>
      </c>
      <c r="M954">
        <f>IF($A954="",NA(),IF($C954="Traditional",$B954,NA()))</f>
      </c>
      <c r="N954">
        <f>IF($A954="",NA(),IF($C954="Traditional",4+$F954*0.023,NA()))</f>
      </c>
      <c r="O954">
        <f>IF($A954="","",$D954+ROW()/1000000)</f>
      </c>
      <c r="P954" t="str">
        <f>IF(OR($A954="",INDEX(games!$H:$H,ROW())=""),"",INDEX(games!$H:$H,ROW()))</f>
      </c>
      <c r="Q954">
        <f>IF(OR($A954="",$P954&lt;&gt;"Yes"),"",$D954+ROW()/1000000)</f>
      </c>
      <c r="T954">
        <f>IF($Y954="","",INDEX($B$2:$B$1500,$Y954))</f>
      </c>
      <c r="U954">
        <f>IF($Z954="","",INDEX($B$2:$B$1500,$Z954))</f>
      </c>
      <c r="V954">
        <f>IF(OR($T954="",$U954=""),"",$U954-$T954)</f>
      </c>
      <c r="W954" t="str">
        <f>IF(TRIM(INDEX(connections!$A:$A,ROW()))="","",TRIM(INDEX(connections!$A:$A,ROW())))</f>
      </c>
      <c r="X954" t="str">
        <f>IF($W954="","",TRIM(INDEX(connections!$B:$B,ROW())))</f>
      </c>
      <c r="Y954">
        <f>IF($W954="","",IFERROR(MATCH($W954,$A$2:$A$1500,0),""))</f>
      </c>
      <c r="Z954">
        <f>IF($X954="","",IFERROR(MATCH($X954,$A$2:$A$1500,0),""))</f>
      </c>
      <c r="AA954" t="str">
        <f>IF($Y954="","",INDEX($P$2:$P$1500,$Y954))</f>
      </c>
      <c r="AB954" t="str">
        <f>IF($Z954="","",INDEX($P$2:$P$1500,$Z954))</f>
      </c>
      <c r="AC954">
        <f>IF(AND($AA954="Yes",$AB954="Yes"),1,"")</f>
      </c>
      <c r="AD954">
        <f>IF(OR($Y954="",$Z954=""),"",IF(INDEX($C$2:$C$1500,$Y954)=INDEX($C$2:$C$1500,$Z954),0,1))</f>
      </c>
      <c r="AE954">
        <f>IF($AC954&lt;&gt;1,"",IF(AND(INDEX($AG$2:$AG$1500,$Y954)=1,INDEX($AG$2:$AG$1500,$Z954)=1),1,""))</f>
      </c>
      <c r="AG954">
        <f>IF($A954="","",COUNTIFS($W$2:$W$2500,$A954,$AB$2:$AB$2500,"Yes")+COUNTIFS($X$2:$X$2500,$A954,$AA$2:$AA$2500,"Yes"))</f>
      </c>
      <c r="AH954" t="str">
        <f>IF(OR($P954&lt;&gt;"Yes",N($AG954)=0),"",IF(AND($AG954=1,COUNTIFS($W$2:$W$2500,$A954,$AE$2:$AE$2500,1)+COUNTIFS($X$2:$X$2500,$A954,$AE$2:$AE$2500,1)&gt;0),"","Yes"))</f>
      </c>
      <c r="AI954">
        <f>IF($AH954="Yes",$AG954,"")</f>
      </c>
      <c r="AJ954">
        <f>IF($AI954="","",$AI954+ROW()/1000000)</f>
      </c>
      <c r="AK954">
        <f>IF(OR($A954="",$P954="Yes",N($AG954)=0),"",$AG954+ROW()/1000000)</f>
      </c>
      <c r="AL954" t="str">
        <f>IF($A954="","",INDEX(games!$J:$J,ROW())&amp;"")</f>
      </c>
    </row>
    <row r="955">
      <c r="A955" t="str">
        <f>IF(TRIM(INDEX(games!$A:$A,ROW()))="","",TRIM(INDEX(games!$A:$A,ROW())))</f>
      </c>
      <c r="B955">
        <f>IF(OR($A955="",INDEX(games!$B:$B,ROW())=""),"",INDEX(games!$B:$B,ROW()))</f>
      </c>
      <c r="C955" t="str">
        <f>IF(OR($A955="",INDEX(games!$C:$C,ROW())=""),"",INDEX(games!$C:$C,ROW()))</f>
      </c>
      <c r="D955">
        <f>IF($A955="","",COUNTIF($W$2:$W$2500,$A955)+COUNTIF($X$2:$X$2500,$A955))</f>
      </c>
      <c r="E955">
        <f>IF($A955="","",IFERROR(MATCH($C955,$R$2:$R$5,0),0))</f>
      </c>
      <c r="F955">
        <f>IF($A955="","",MOD(ROW(),34))</f>
      </c>
      <c r="G955">
        <f>IF($A955="",NA(),IF($C955="Action",$B955,NA()))</f>
      </c>
      <c r="H955">
        <f>IF($A955="",NA(),IF($C955="Action",1+$F955*0.023,NA()))</f>
      </c>
      <c r="I955">
        <f>IF($A955="",NA(),IF($C955="Strategy",$B955,NA()))</f>
      </c>
      <c r="J955">
        <f>IF($A955="",NA(),IF($C955="Strategy",2+$F955*0.023,NA()))</f>
      </c>
      <c r="K955">
        <f>IF($A955="",NA(),IF($C955="Deckbuilder",$B955,NA()))</f>
      </c>
      <c r="L955">
        <f>IF($A955="",NA(),IF($C955="Deckbuilder",3+$F955*0.023,NA()))</f>
      </c>
      <c r="M955">
        <f>IF($A955="",NA(),IF($C955="Traditional",$B955,NA()))</f>
      </c>
      <c r="N955">
        <f>IF($A955="",NA(),IF($C955="Traditional",4+$F955*0.023,NA()))</f>
      </c>
      <c r="O955">
        <f>IF($A955="","",$D955+ROW()/1000000)</f>
      </c>
      <c r="P955" t="str">
        <f>IF(OR($A955="",INDEX(games!$H:$H,ROW())=""),"",INDEX(games!$H:$H,ROW()))</f>
      </c>
      <c r="Q955">
        <f>IF(OR($A955="",$P955&lt;&gt;"Yes"),"",$D955+ROW()/1000000)</f>
      </c>
      <c r="T955">
        <f>IF($Y955="","",INDEX($B$2:$B$1500,$Y955))</f>
      </c>
      <c r="U955">
        <f>IF($Z955="","",INDEX($B$2:$B$1500,$Z955))</f>
      </c>
      <c r="V955">
        <f>IF(OR($T955="",$U955=""),"",$U955-$T955)</f>
      </c>
      <c r="W955" t="str">
        <f>IF(TRIM(INDEX(connections!$A:$A,ROW()))="","",TRIM(INDEX(connections!$A:$A,ROW())))</f>
      </c>
      <c r="X955" t="str">
        <f>IF($W955="","",TRIM(INDEX(connections!$B:$B,ROW())))</f>
      </c>
      <c r="Y955">
        <f>IF($W955="","",IFERROR(MATCH($W955,$A$2:$A$1500,0),""))</f>
      </c>
      <c r="Z955">
        <f>IF($X955="","",IFERROR(MATCH($X955,$A$2:$A$1500,0),""))</f>
      </c>
      <c r="AA955" t="str">
        <f>IF($Y955="","",INDEX($P$2:$P$1500,$Y955))</f>
      </c>
      <c r="AB955" t="str">
        <f>IF($Z955="","",INDEX($P$2:$P$1500,$Z955))</f>
      </c>
      <c r="AC955">
        <f>IF(AND($AA955="Yes",$AB955="Yes"),1,"")</f>
      </c>
      <c r="AD955">
        <f>IF(OR($Y955="",$Z955=""),"",IF(INDEX($C$2:$C$1500,$Y955)=INDEX($C$2:$C$1500,$Z955),0,1))</f>
      </c>
      <c r="AE955">
        <f>IF($AC955&lt;&gt;1,"",IF(AND(INDEX($AG$2:$AG$1500,$Y955)=1,INDEX($AG$2:$AG$1500,$Z955)=1),1,""))</f>
      </c>
      <c r="AG955">
        <f>IF($A955="","",COUNTIFS($W$2:$W$2500,$A955,$AB$2:$AB$2500,"Yes")+COUNTIFS($X$2:$X$2500,$A955,$AA$2:$AA$2500,"Yes"))</f>
      </c>
      <c r="AH955" t="str">
        <f>IF(OR($P955&lt;&gt;"Yes",N($AG955)=0),"",IF(AND($AG955=1,COUNTIFS($W$2:$W$2500,$A955,$AE$2:$AE$2500,1)+COUNTIFS($X$2:$X$2500,$A955,$AE$2:$AE$2500,1)&gt;0),"","Yes"))</f>
      </c>
      <c r="AI955">
        <f>IF($AH955="Yes",$AG955,"")</f>
      </c>
      <c r="AJ955">
        <f>IF($AI955="","",$AI955+ROW()/1000000)</f>
      </c>
      <c r="AK955">
        <f>IF(OR($A955="",$P955="Yes",N($AG955)=0),"",$AG955+ROW()/1000000)</f>
      </c>
      <c r="AL955" t="str">
        <f>IF($A955="","",INDEX(games!$J:$J,ROW())&amp;"")</f>
      </c>
    </row>
    <row r="956">
      <c r="A956" t="str">
        <f>IF(TRIM(INDEX(games!$A:$A,ROW()))="","",TRIM(INDEX(games!$A:$A,ROW())))</f>
      </c>
      <c r="B956">
        <f>IF(OR($A956="",INDEX(games!$B:$B,ROW())=""),"",INDEX(games!$B:$B,ROW()))</f>
      </c>
      <c r="C956" t="str">
        <f>IF(OR($A956="",INDEX(games!$C:$C,ROW())=""),"",INDEX(games!$C:$C,ROW()))</f>
      </c>
      <c r="D956">
        <f>IF($A956="","",COUNTIF($W$2:$W$2500,$A956)+COUNTIF($X$2:$X$2500,$A956))</f>
      </c>
      <c r="E956">
        <f>IF($A956="","",IFERROR(MATCH($C956,$R$2:$R$5,0),0))</f>
      </c>
      <c r="F956">
        <f>IF($A956="","",MOD(ROW(),34))</f>
      </c>
      <c r="G956">
        <f>IF($A956="",NA(),IF($C956="Action",$B956,NA()))</f>
      </c>
      <c r="H956">
        <f>IF($A956="",NA(),IF($C956="Action",1+$F956*0.023,NA()))</f>
      </c>
      <c r="I956">
        <f>IF($A956="",NA(),IF($C956="Strategy",$B956,NA()))</f>
      </c>
      <c r="J956">
        <f>IF($A956="",NA(),IF($C956="Strategy",2+$F956*0.023,NA()))</f>
      </c>
      <c r="K956">
        <f>IF($A956="",NA(),IF($C956="Deckbuilder",$B956,NA()))</f>
      </c>
      <c r="L956">
        <f>IF($A956="",NA(),IF($C956="Deckbuilder",3+$F956*0.023,NA()))</f>
      </c>
      <c r="M956">
        <f>IF($A956="",NA(),IF($C956="Traditional",$B956,NA()))</f>
      </c>
      <c r="N956">
        <f>IF($A956="",NA(),IF($C956="Traditional",4+$F956*0.023,NA()))</f>
      </c>
      <c r="O956">
        <f>IF($A956="","",$D956+ROW()/1000000)</f>
      </c>
      <c r="P956" t="str">
        <f>IF(OR($A956="",INDEX(games!$H:$H,ROW())=""),"",INDEX(games!$H:$H,ROW()))</f>
      </c>
      <c r="Q956">
        <f>IF(OR($A956="",$P956&lt;&gt;"Yes"),"",$D956+ROW()/1000000)</f>
      </c>
      <c r="T956">
        <f>IF($Y956="","",INDEX($B$2:$B$1500,$Y956))</f>
      </c>
      <c r="U956">
        <f>IF($Z956="","",INDEX($B$2:$B$1500,$Z956))</f>
      </c>
      <c r="V956">
        <f>IF(OR($T956="",$U956=""),"",$U956-$T956)</f>
      </c>
      <c r="W956" t="str">
        <f>IF(TRIM(INDEX(connections!$A:$A,ROW()))="","",TRIM(INDEX(connections!$A:$A,ROW())))</f>
      </c>
      <c r="X956" t="str">
        <f>IF($W956="","",TRIM(INDEX(connections!$B:$B,ROW())))</f>
      </c>
      <c r="Y956">
        <f>IF($W956="","",IFERROR(MATCH($W956,$A$2:$A$1500,0),""))</f>
      </c>
      <c r="Z956">
        <f>IF($X956="","",IFERROR(MATCH($X956,$A$2:$A$1500,0),""))</f>
      </c>
      <c r="AA956" t="str">
        <f>IF($Y956="","",INDEX($P$2:$P$1500,$Y956))</f>
      </c>
      <c r="AB956" t="str">
        <f>IF($Z956="","",INDEX($P$2:$P$1500,$Z956))</f>
      </c>
      <c r="AC956">
        <f>IF(AND($AA956="Yes",$AB956="Yes"),1,"")</f>
      </c>
      <c r="AD956">
        <f>IF(OR($Y956="",$Z956=""),"",IF(INDEX($C$2:$C$1500,$Y956)=INDEX($C$2:$C$1500,$Z956),0,1))</f>
      </c>
      <c r="AE956">
        <f>IF($AC956&lt;&gt;1,"",IF(AND(INDEX($AG$2:$AG$1500,$Y956)=1,INDEX($AG$2:$AG$1500,$Z956)=1),1,""))</f>
      </c>
      <c r="AG956">
        <f>IF($A956="","",COUNTIFS($W$2:$W$2500,$A956,$AB$2:$AB$2500,"Yes")+COUNTIFS($X$2:$X$2500,$A956,$AA$2:$AA$2500,"Yes"))</f>
      </c>
      <c r="AH956" t="str">
        <f>IF(OR($P956&lt;&gt;"Yes",N($AG956)=0),"",IF(AND($AG956=1,COUNTIFS($W$2:$W$2500,$A956,$AE$2:$AE$2500,1)+COUNTIFS($X$2:$X$2500,$A956,$AE$2:$AE$2500,1)&gt;0),"","Yes"))</f>
      </c>
      <c r="AI956">
        <f>IF($AH956="Yes",$AG956,"")</f>
      </c>
      <c r="AJ956">
        <f>IF($AI956="","",$AI956+ROW()/1000000)</f>
      </c>
      <c r="AK956">
        <f>IF(OR($A956="",$P956="Yes",N($AG956)=0),"",$AG956+ROW()/1000000)</f>
      </c>
      <c r="AL956" t="str">
        <f>IF($A956="","",INDEX(games!$J:$J,ROW())&amp;"")</f>
      </c>
    </row>
    <row r="957">
      <c r="A957" t="str">
        <f>IF(TRIM(INDEX(games!$A:$A,ROW()))="","",TRIM(INDEX(games!$A:$A,ROW())))</f>
      </c>
      <c r="B957">
        <f>IF(OR($A957="",INDEX(games!$B:$B,ROW())=""),"",INDEX(games!$B:$B,ROW()))</f>
      </c>
      <c r="C957" t="str">
        <f>IF(OR($A957="",INDEX(games!$C:$C,ROW())=""),"",INDEX(games!$C:$C,ROW()))</f>
      </c>
      <c r="D957">
        <f>IF($A957="","",COUNTIF($W$2:$W$2500,$A957)+COUNTIF($X$2:$X$2500,$A957))</f>
      </c>
      <c r="E957">
        <f>IF($A957="","",IFERROR(MATCH($C957,$R$2:$R$5,0),0))</f>
      </c>
      <c r="F957">
        <f>IF($A957="","",MOD(ROW(),34))</f>
      </c>
      <c r="G957">
        <f>IF($A957="",NA(),IF($C957="Action",$B957,NA()))</f>
      </c>
      <c r="H957">
        <f>IF($A957="",NA(),IF($C957="Action",1+$F957*0.023,NA()))</f>
      </c>
      <c r="I957">
        <f>IF($A957="",NA(),IF($C957="Strategy",$B957,NA()))</f>
      </c>
      <c r="J957">
        <f>IF($A957="",NA(),IF($C957="Strategy",2+$F957*0.023,NA()))</f>
      </c>
      <c r="K957">
        <f>IF($A957="",NA(),IF($C957="Deckbuilder",$B957,NA()))</f>
      </c>
      <c r="L957">
        <f>IF($A957="",NA(),IF($C957="Deckbuilder",3+$F957*0.023,NA()))</f>
      </c>
      <c r="M957">
        <f>IF($A957="",NA(),IF($C957="Traditional",$B957,NA()))</f>
      </c>
      <c r="N957">
        <f>IF($A957="",NA(),IF($C957="Traditional",4+$F957*0.023,NA()))</f>
      </c>
      <c r="O957">
        <f>IF($A957="","",$D957+ROW()/1000000)</f>
      </c>
      <c r="P957" t="str">
        <f>IF(OR($A957="",INDEX(games!$H:$H,ROW())=""),"",INDEX(games!$H:$H,ROW()))</f>
      </c>
      <c r="Q957">
        <f>IF(OR($A957="",$P957&lt;&gt;"Yes"),"",$D957+ROW()/1000000)</f>
      </c>
      <c r="T957">
        <f>IF($Y957="","",INDEX($B$2:$B$1500,$Y957))</f>
      </c>
      <c r="U957">
        <f>IF($Z957="","",INDEX($B$2:$B$1500,$Z957))</f>
      </c>
      <c r="V957">
        <f>IF(OR($T957="",$U957=""),"",$U957-$T957)</f>
      </c>
      <c r="W957" t="str">
        <f>IF(TRIM(INDEX(connections!$A:$A,ROW()))="","",TRIM(INDEX(connections!$A:$A,ROW())))</f>
      </c>
      <c r="X957" t="str">
        <f>IF($W957="","",TRIM(INDEX(connections!$B:$B,ROW())))</f>
      </c>
      <c r="Y957">
        <f>IF($W957="","",IFERROR(MATCH($W957,$A$2:$A$1500,0),""))</f>
      </c>
      <c r="Z957">
        <f>IF($X957="","",IFERROR(MATCH($X957,$A$2:$A$1500,0),""))</f>
      </c>
      <c r="AA957" t="str">
        <f>IF($Y957="","",INDEX($P$2:$P$1500,$Y957))</f>
      </c>
      <c r="AB957" t="str">
        <f>IF($Z957="","",INDEX($P$2:$P$1500,$Z957))</f>
      </c>
      <c r="AC957">
        <f>IF(AND($AA957="Yes",$AB957="Yes"),1,"")</f>
      </c>
      <c r="AD957">
        <f>IF(OR($Y957="",$Z957=""),"",IF(INDEX($C$2:$C$1500,$Y957)=INDEX($C$2:$C$1500,$Z957),0,1))</f>
      </c>
      <c r="AE957">
        <f>IF($AC957&lt;&gt;1,"",IF(AND(INDEX($AG$2:$AG$1500,$Y957)=1,INDEX($AG$2:$AG$1500,$Z957)=1),1,""))</f>
      </c>
      <c r="AG957">
        <f>IF($A957="","",COUNTIFS($W$2:$W$2500,$A957,$AB$2:$AB$2500,"Yes")+COUNTIFS($X$2:$X$2500,$A957,$AA$2:$AA$2500,"Yes"))</f>
      </c>
      <c r="AH957" t="str">
        <f>IF(OR($P957&lt;&gt;"Yes",N($AG957)=0),"",IF(AND($AG957=1,COUNTIFS($W$2:$W$2500,$A957,$AE$2:$AE$2500,1)+COUNTIFS($X$2:$X$2500,$A957,$AE$2:$AE$2500,1)&gt;0),"","Yes"))</f>
      </c>
      <c r="AI957">
        <f>IF($AH957="Yes",$AG957,"")</f>
      </c>
      <c r="AJ957">
        <f>IF($AI957="","",$AI957+ROW()/1000000)</f>
      </c>
      <c r="AK957">
        <f>IF(OR($A957="",$P957="Yes",N($AG957)=0),"",$AG957+ROW()/1000000)</f>
      </c>
      <c r="AL957" t="str">
        <f>IF($A957="","",INDEX(games!$J:$J,ROW())&amp;"")</f>
      </c>
    </row>
    <row r="958">
      <c r="A958" t="str">
        <f>IF(TRIM(INDEX(games!$A:$A,ROW()))="","",TRIM(INDEX(games!$A:$A,ROW())))</f>
      </c>
      <c r="B958">
        <f>IF(OR($A958="",INDEX(games!$B:$B,ROW())=""),"",INDEX(games!$B:$B,ROW()))</f>
      </c>
      <c r="C958" t="str">
        <f>IF(OR($A958="",INDEX(games!$C:$C,ROW())=""),"",INDEX(games!$C:$C,ROW()))</f>
      </c>
      <c r="D958">
        <f>IF($A958="","",COUNTIF($W$2:$W$2500,$A958)+COUNTIF($X$2:$X$2500,$A958))</f>
      </c>
      <c r="E958">
        <f>IF($A958="","",IFERROR(MATCH($C958,$R$2:$R$5,0),0))</f>
      </c>
      <c r="F958">
        <f>IF($A958="","",MOD(ROW(),34))</f>
      </c>
      <c r="G958">
        <f>IF($A958="",NA(),IF($C958="Action",$B958,NA()))</f>
      </c>
      <c r="H958">
        <f>IF($A958="",NA(),IF($C958="Action",1+$F958*0.023,NA()))</f>
      </c>
      <c r="I958">
        <f>IF($A958="",NA(),IF($C958="Strategy",$B958,NA()))</f>
      </c>
      <c r="J958">
        <f>IF($A958="",NA(),IF($C958="Strategy",2+$F958*0.023,NA()))</f>
      </c>
      <c r="K958">
        <f>IF($A958="",NA(),IF($C958="Deckbuilder",$B958,NA()))</f>
      </c>
      <c r="L958">
        <f>IF($A958="",NA(),IF($C958="Deckbuilder",3+$F958*0.023,NA()))</f>
      </c>
      <c r="M958">
        <f>IF($A958="",NA(),IF($C958="Traditional",$B958,NA()))</f>
      </c>
      <c r="N958">
        <f>IF($A958="",NA(),IF($C958="Traditional",4+$F958*0.023,NA()))</f>
      </c>
      <c r="O958">
        <f>IF($A958="","",$D958+ROW()/1000000)</f>
      </c>
      <c r="P958" t="str">
        <f>IF(OR($A958="",INDEX(games!$H:$H,ROW())=""),"",INDEX(games!$H:$H,ROW()))</f>
      </c>
      <c r="Q958">
        <f>IF(OR($A958="",$P958&lt;&gt;"Yes"),"",$D958+ROW()/1000000)</f>
      </c>
      <c r="T958">
        <f>IF($Y958="","",INDEX($B$2:$B$1500,$Y958))</f>
      </c>
      <c r="U958">
        <f>IF($Z958="","",INDEX($B$2:$B$1500,$Z958))</f>
      </c>
      <c r="V958">
        <f>IF(OR($T958="",$U958=""),"",$U958-$T958)</f>
      </c>
      <c r="W958" t="str">
        <f>IF(TRIM(INDEX(connections!$A:$A,ROW()))="","",TRIM(INDEX(connections!$A:$A,ROW())))</f>
      </c>
      <c r="X958" t="str">
        <f>IF($W958="","",TRIM(INDEX(connections!$B:$B,ROW())))</f>
      </c>
      <c r="Y958">
        <f>IF($W958="","",IFERROR(MATCH($W958,$A$2:$A$1500,0),""))</f>
      </c>
      <c r="Z958">
        <f>IF($X958="","",IFERROR(MATCH($X958,$A$2:$A$1500,0),""))</f>
      </c>
      <c r="AA958" t="str">
        <f>IF($Y958="","",INDEX($P$2:$P$1500,$Y958))</f>
      </c>
      <c r="AB958" t="str">
        <f>IF($Z958="","",INDEX($P$2:$P$1500,$Z958))</f>
      </c>
      <c r="AC958">
        <f>IF(AND($AA958="Yes",$AB958="Yes"),1,"")</f>
      </c>
      <c r="AD958">
        <f>IF(OR($Y958="",$Z958=""),"",IF(INDEX($C$2:$C$1500,$Y958)=INDEX($C$2:$C$1500,$Z958),0,1))</f>
      </c>
      <c r="AE958">
        <f>IF($AC958&lt;&gt;1,"",IF(AND(INDEX($AG$2:$AG$1500,$Y958)=1,INDEX($AG$2:$AG$1500,$Z958)=1),1,""))</f>
      </c>
      <c r="AG958">
        <f>IF($A958="","",COUNTIFS($W$2:$W$2500,$A958,$AB$2:$AB$2500,"Yes")+COUNTIFS($X$2:$X$2500,$A958,$AA$2:$AA$2500,"Yes"))</f>
      </c>
      <c r="AH958" t="str">
        <f>IF(OR($P958&lt;&gt;"Yes",N($AG958)=0),"",IF(AND($AG958=1,COUNTIFS($W$2:$W$2500,$A958,$AE$2:$AE$2500,1)+COUNTIFS($X$2:$X$2500,$A958,$AE$2:$AE$2500,1)&gt;0),"","Yes"))</f>
      </c>
      <c r="AI958">
        <f>IF($AH958="Yes",$AG958,"")</f>
      </c>
      <c r="AJ958">
        <f>IF($AI958="","",$AI958+ROW()/1000000)</f>
      </c>
      <c r="AK958">
        <f>IF(OR($A958="",$P958="Yes",N($AG958)=0),"",$AG958+ROW()/1000000)</f>
      </c>
      <c r="AL958" t="str">
        <f>IF($A958="","",INDEX(games!$J:$J,ROW())&amp;"")</f>
      </c>
    </row>
    <row r="959">
      <c r="A959" t="str">
        <f>IF(TRIM(INDEX(games!$A:$A,ROW()))="","",TRIM(INDEX(games!$A:$A,ROW())))</f>
      </c>
      <c r="B959">
        <f>IF(OR($A959="",INDEX(games!$B:$B,ROW())=""),"",INDEX(games!$B:$B,ROW()))</f>
      </c>
      <c r="C959" t="str">
        <f>IF(OR($A959="",INDEX(games!$C:$C,ROW())=""),"",INDEX(games!$C:$C,ROW()))</f>
      </c>
      <c r="D959">
        <f>IF($A959="","",COUNTIF($W$2:$W$2500,$A959)+COUNTIF($X$2:$X$2500,$A959))</f>
      </c>
      <c r="E959">
        <f>IF($A959="","",IFERROR(MATCH($C959,$R$2:$R$5,0),0))</f>
      </c>
      <c r="F959">
        <f>IF($A959="","",MOD(ROW(),34))</f>
      </c>
      <c r="G959">
        <f>IF($A959="",NA(),IF($C959="Action",$B959,NA()))</f>
      </c>
      <c r="H959">
        <f>IF($A959="",NA(),IF($C959="Action",1+$F959*0.023,NA()))</f>
      </c>
      <c r="I959">
        <f>IF($A959="",NA(),IF($C959="Strategy",$B959,NA()))</f>
      </c>
      <c r="J959">
        <f>IF($A959="",NA(),IF($C959="Strategy",2+$F959*0.023,NA()))</f>
      </c>
      <c r="K959">
        <f>IF($A959="",NA(),IF($C959="Deckbuilder",$B959,NA()))</f>
      </c>
      <c r="L959">
        <f>IF($A959="",NA(),IF($C959="Deckbuilder",3+$F959*0.023,NA()))</f>
      </c>
      <c r="M959">
        <f>IF($A959="",NA(),IF($C959="Traditional",$B959,NA()))</f>
      </c>
      <c r="N959">
        <f>IF($A959="",NA(),IF($C959="Traditional",4+$F959*0.023,NA()))</f>
      </c>
      <c r="O959">
        <f>IF($A959="","",$D959+ROW()/1000000)</f>
      </c>
      <c r="P959" t="str">
        <f>IF(OR($A959="",INDEX(games!$H:$H,ROW())=""),"",INDEX(games!$H:$H,ROW()))</f>
      </c>
      <c r="Q959">
        <f>IF(OR($A959="",$P959&lt;&gt;"Yes"),"",$D959+ROW()/1000000)</f>
      </c>
      <c r="T959">
        <f>IF($Y959="","",INDEX($B$2:$B$1500,$Y959))</f>
      </c>
      <c r="U959">
        <f>IF($Z959="","",INDEX($B$2:$B$1500,$Z959))</f>
      </c>
      <c r="V959">
        <f>IF(OR($T959="",$U959=""),"",$U959-$T959)</f>
      </c>
      <c r="W959" t="str">
        <f>IF(TRIM(INDEX(connections!$A:$A,ROW()))="","",TRIM(INDEX(connections!$A:$A,ROW())))</f>
      </c>
      <c r="X959" t="str">
        <f>IF($W959="","",TRIM(INDEX(connections!$B:$B,ROW())))</f>
      </c>
      <c r="Y959">
        <f>IF($W959="","",IFERROR(MATCH($W959,$A$2:$A$1500,0),""))</f>
      </c>
      <c r="Z959">
        <f>IF($X959="","",IFERROR(MATCH($X959,$A$2:$A$1500,0),""))</f>
      </c>
      <c r="AA959" t="str">
        <f>IF($Y959="","",INDEX($P$2:$P$1500,$Y959))</f>
      </c>
      <c r="AB959" t="str">
        <f>IF($Z959="","",INDEX($P$2:$P$1500,$Z959))</f>
      </c>
      <c r="AC959">
        <f>IF(AND($AA959="Yes",$AB959="Yes"),1,"")</f>
      </c>
      <c r="AD959">
        <f>IF(OR($Y959="",$Z959=""),"",IF(INDEX($C$2:$C$1500,$Y959)=INDEX($C$2:$C$1500,$Z959),0,1))</f>
      </c>
      <c r="AE959">
        <f>IF($AC959&lt;&gt;1,"",IF(AND(INDEX($AG$2:$AG$1500,$Y959)=1,INDEX($AG$2:$AG$1500,$Z959)=1),1,""))</f>
      </c>
      <c r="AG959">
        <f>IF($A959="","",COUNTIFS($W$2:$W$2500,$A959,$AB$2:$AB$2500,"Yes")+COUNTIFS($X$2:$X$2500,$A959,$AA$2:$AA$2500,"Yes"))</f>
      </c>
      <c r="AH959" t="str">
        <f>IF(OR($P959&lt;&gt;"Yes",N($AG959)=0),"",IF(AND($AG959=1,COUNTIFS($W$2:$W$2500,$A959,$AE$2:$AE$2500,1)+COUNTIFS($X$2:$X$2500,$A959,$AE$2:$AE$2500,1)&gt;0),"","Yes"))</f>
      </c>
      <c r="AI959">
        <f>IF($AH959="Yes",$AG959,"")</f>
      </c>
      <c r="AJ959">
        <f>IF($AI959="","",$AI959+ROW()/1000000)</f>
      </c>
      <c r="AK959">
        <f>IF(OR($A959="",$P959="Yes",N($AG959)=0),"",$AG959+ROW()/1000000)</f>
      </c>
      <c r="AL959" t="str">
        <f>IF($A959="","",INDEX(games!$J:$J,ROW())&amp;"")</f>
      </c>
    </row>
    <row r="960">
      <c r="A960" t="str">
        <f>IF(TRIM(INDEX(games!$A:$A,ROW()))="","",TRIM(INDEX(games!$A:$A,ROW())))</f>
      </c>
      <c r="B960">
        <f>IF(OR($A960="",INDEX(games!$B:$B,ROW())=""),"",INDEX(games!$B:$B,ROW()))</f>
      </c>
      <c r="C960" t="str">
        <f>IF(OR($A960="",INDEX(games!$C:$C,ROW())=""),"",INDEX(games!$C:$C,ROW()))</f>
      </c>
      <c r="D960">
        <f>IF($A960="","",COUNTIF($W$2:$W$2500,$A960)+COUNTIF($X$2:$X$2500,$A960))</f>
      </c>
      <c r="E960">
        <f>IF($A960="","",IFERROR(MATCH($C960,$R$2:$R$5,0),0))</f>
      </c>
      <c r="F960">
        <f>IF($A960="","",MOD(ROW(),34))</f>
      </c>
      <c r="G960">
        <f>IF($A960="",NA(),IF($C960="Action",$B960,NA()))</f>
      </c>
      <c r="H960">
        <f>IF($A960="",NA(),IF($C960="Action",1+$F960*0.023,NA()))</f>
      </c>
      <c r="I960">
        <f>IF($A960="",NA(),IF($C960="Strategy",$B960,NA()))</f>
      </c>
      <c r="J960">
        <f>IF($A960="",NA(),IF($C960="Strategy",2+$F960*0.023,NA()))</f>
      </c>
      <c r="K960">
        <f>IF($A960="",NA(),IF($C960="Deckbuilder",$B960,NA()))</f>
      </c>
      <c r="L960">
        <f>IF($A960="",NA(),IF($C960="Deckbuilder",3+$F960*0.023,NA()))</f>
      </c>
      <c r="M960">
        <f>IF($A960="",NA(),IF($C960="Traditional",$B960,NA()))</f>
      </c>
      <c r="N960">
        <f>IF($A960="",NA(),IF($C960="Traditional",4+$F960*0.023,NA()))</f>
      </c>
      <c r="O960">
        <f>IF($A960="","",$D960+ROW()/1000000)</f>
      </c>
      <c r="P960" t="str">
        <f>IF(OR($A960="",INDEX(games!$H:$H,ROW())=""),"",INDEX(games!$H:$H,ROW()))</f>
      </c>
      <c r="Q960">
        <f>IF(OR($A960="",$P960&lt;&gt;"Yes"),"",$D960+ROW()/1000000)</f>
      </c>
      <c r="T960">
        <f>IF($Y960="","",INDEX($B$2:$B$1500,$Y960))</f>
      </c>
      <c r="U960">
        <f>IF($Z960="","",INDEX($B$2:$B$1500,$Z960))</f>
      </c>
      <c r="V960">
        <f>IF(OR($T960="",$U960=""),"",$U960-$T960)</f>
      </c>
      <c r="W960" t="str">
        <f>IF(TRIM(INDEX(connections!$A:$A,ROW()))="","",TRIM(INDEX(connections!$A:$A,ROW())))</f>
      </c>
      <c r="X960" t="str">
        <f>IF($W960="","",TRIM(INDEX(connections!$B:$B,ROW())))</f>
      </c>
      <c r="Y960">
        <f>IF($W960="","",IFERROR(MATCH($W960,$A$2:$A$1500,0),""))</f>
      </c>
      <c r="Z960">
        <f>IF($X960="","",IFERROR(MATCH($X960,$A$2:$A$1500,0),""))</f>
      </c>
      <c r="AA960" t="str">
        <f>IF($Y960="","",INDEX($P$2:$P$1500,$Y960))</f>
      </c>
      <c r="AB960" t="str">
        <f>IF($Z960="","",INDEX($P$2:$P$1500,$Z960))</f>
      </c>
      <c r="AC960">
        <f>IF(AND($AA960="Yes",$AB960="Yes"),1,"")</f>
      </c>
      <c r="AD960">
        <f>IF(OR($Y960="",$Z960=""),"",IF(INDEX($C$2:$C$1500,$Y960)=INDEX($C$2:$C$1500,$Z960),0,1))</f>
      </c>
      <c r="AE960">
        <f>IF($AC960&lt;&gt;1,"",IF(AND(INDEX($AG$2:$AG$1500,$Y960)=1,INDEX($AG$2:$AG$1500,$Z960)=1),1,""))</f>
      </c>
      <c r="AG960">
        <f>IF($A960="","",COUNTIFS($W$2:$W$2500,$A960,$AB$2:$AB$2500,"Yes")+COUNTIFS($X$2:$X$2500,$A960,$AA$2:$AA$2500,"Yes"))</f>
      </c>
      <c r="AH960" t="str">
        <f>IF(OR($P960&lt;&gt;"Yes",N($AG960)=0),"",IF(AND($AG960=1,COUNTIFS($W$2:$W$2500,$A960,$AE$2:$AE$2500,1)+COUNTIFS($X$2:$X$2500,$A960,$AE$2:$AE$2500,1)&gt;0),"","Yes"))</f>
      </c>
      <c r="AI960">
        <f>IF($AH960="Yes",$AG960,"")</f>
      </c>
      <c r="AJ960">
        <f>IF($AI960="","",$AI960+ROW()/1000000)</f>
      </c>
      <c r="AK960">
        <f>IF(OR($A960="",$P960="Yes",N($AG960)=0),"",$AG960+ROW()/1000000)</f>
      </c>
      <c r="AL960" t="str">
        <f>IF($A960="","",INDEX(games!$J:$J,ROW())&amp;"")</f>
      </c>
    </row>
    <row r="961">
      <c r="A961" t="str">
        <f>IF(TRIM(INDEX(games!$A:$A,ROW()))="","",TRIM(INDEX(games!$A:$A,ROW())))</f>
      </c>
      <c r="B961">
        <f>IF(OR($A961="",INDEX(games!$B:$B,ROW())=""),"",INDEX(games!$B:$B,ROW()))</f>
      </c>
      <c r="C961" t="str">
        <f>IF(OR($A961="",INDEX(games!$C:$C,ROW())=""),"",INDEX(games!$C:$C,ROW()))</f>
      </c>
      <c r="D961">
        <f>IF($A961="","",COUNTIF($W$2:$W$2500,$A961)+COUNTIF($X$2:$X$2500,$A961))</f>
      </c>
      <c r="E961">
        <f>IF($A961="","",IFERROR(MATCH($C961,$R$2:$R$5,0),0))</f>
      </c>
      <c r="F961">
        <f>IF($A961="","",MOD(ROW(),34))</f>
      </c>
      <c r="G961">
        <f>IF($A961="",NA(),IF($C961="Action",$B961,NA()))</f>
      </c>
      <c r="H961">
        <f>IF($A961="",NA(),IF($C961="Action",1+$F961*0.023,NA()))</f>
      </c>
      <c r="I961">
        <f>IF($A961="",NA(),IF($C961="Strategy",$B961,NA()))</f>
      </c>
      <c r="J961">
        <f>IF($A961="",NA(),IF($C961="Strategy",2+$F961*0.023,NA()))</f>
      </c>
      <c r="K961">
        <f>IF($A961="",NA(),IF($C961="Deckbuilder",$B961,NA()))</f>
      </c>
      <c r="L961">
        <f>IF($A961="",NA(),IF($C961="Deckbuilder",3+$F961*0.023,NA()))</f>
      </c>
      <c r="M961">
        <f>IF($A961="",NA(),IF($C961="Traditional",$B961,NA()))</f>
      </c>
      <c r="N961">
        <f>IF($A961="",NA(),IF($C961="Traditional",4+$F961*0.023,NA()))</f>
      </c>
      <c r="O961">
        <f>IF($A961="","",$D961+ROW()/1000000)</f>
      </c>
      <c r="P961" t="str">
        <f>IF(OR($A961="",INDEX(games!$H:$H,ROW())=""),"",INDEX(games!$H:$H,ROW()))</f>
      </c>
      <c r="Q961">
        <f>IF(OR($A961="",$P961&lt;&gt;"Yes"),"",$D961+ROW()/1000000)</f>
      </c>
      <c r="T961">
        <f>IF($Y961="","",INDEX($B$2:$B$1500,$Y961))</f>
      </c>
      <c r="U961">
        <f>IF($Z961="","",INDEX($B$2:$B$1500,$Z961))</f>
      </c>
      <c r="V961">
        <f>IF(OR($T961="",$U961=""),"",$U961-$T961)</f>
      </c>
      <c r="W961" t="str">
        <f>IF(TRIM(INDEX(connections!$A:$A,ROW()))="","",TRIM(INDEX(connections!$A:$A,ROW())))</f>
      </c>
      <c r="X961" t="str">
        <f>IF($W961="","",TRIM(INDEX(connections!$B:$B,ROW())))</f>
      </c>
      <c r="Y961">
        <f>IF($W961="","",IFERROR(MATCH($W961,$A$2:$A$1500,0),""))</f>
      </c>
      <c r="Z961">
        <f>IF($X961="","",IFERROR(MATCH($X961,$A$2:$A$1500,0),""))</f>
      </c>
      <c r="AA961" t="str">
        <f>IF($Y961="","",INDEX($P$2:$P$1500,$Y961))</f>
      </c>
      <c r="AB961" t="str">
        <f>IF($Z961="","",INDEX($P$2:$P$1500,$Z961))</f>
      </c>
      <c r="AC961">
        <f>IF(AND($AA961="Yes",$AB961="Yes"),1,"")</f>
      </c>
      <c r="AD961">
        <f>IF(OR($Y961="",$Z961=""),"",IF(INDEX($C$2:$C$1500,$Y961)=INDEX($C$2:$C$1500,$Z961),0,1))</f>
      </c>
      <c r="AE961">
        <f>IF($AC961&lt;&gt;1,"",IF(AND(INDEX($AG$2:$AG$1500,$Y961)=1,INDEX($AG$2:$AG$1500,$Z961)=1),1,""))</f>
      </c>
      <c r="AG961">
        <f>IF($A961="","",COUNTIFS($W$2:$W$2500,$A961,$AB$2:$AB$2500,"Yes")+COUNTIFS($X$2:$X$2500,$A961,$AA$2:$AA$2500,"Yes"))</f>
      </c>
      <c r="AH961" t="str">
        <f>IF(OR($P961&lt;&gt;"Yes",N($AG961)=0),"",IF(AND($AG961=1,COUNTIFS($W$2:$W$2500,$A961,$AE$2:$AE$2500,1)+COUNTIFS($X$2:$X$2500,$A961,$AE$2:$AE$2500,1)&gt;0),"","Yes"))</f>
      </c>
      <c r="AI961">
        <f>IF($AH961="Yes",$AG961,"")</f>
      </c>
      <c r="AJ961">
        <f>IF($AI961="","",$AI961+ROW()/1000000)</f>
      </c>
      <c r="AK961">
        <f>IF(OR($A961="",$P961="Yes",N($AG961)=0),"",$AG961+ROW()/1000000)</f>
      </c>
      <c r="AL961" t="str">
        <f>IF($A961="","",INDEX(games!$J:$J,ROW())&amp;"")</f>
      </c>
    </row>
    <row r="962">
      <c r="A962" t="str">
        <f>IF(TRIM(INDEX(games!$A:$A,ROW()))="","",TRIM(INDEX(games!$A:$A,ROW())))</f>
      </c>
      <c r="B962">
        <f>IF(OR($A962="",INDEX(games!$B:$B,ROW())=""),"",INDEX(games!$B:$B,ROW()))</f>
      </c>
      <c r="C962" t="str">
        <f>IF(OR($A962="",INDEX(games!$C:$C,ROW())=""),"",INDEX(games!$C:$C,ROW()))</f>
      </c>
      <c r="D962">
        <f>IF($A962="","",COUNTIF($W$2:$W$2500,$A962)+COUNTIF($X$2:$X$2500,$A962))</f>
      </c>
      <c r="E962">
        <f>IF($A962="","",IFERROR(MATCH($C962,$R$2:$R$5,0),0))</f>
      </c>
      <c r="F962">
        <f>IF($A962="","",MOD(ROW(),34))</f>
      </c>
      <c r="G962">
        <f>IF($A962="",NA(),IF($C962="Action",$B962,NA()))</f>
      </c>
      <c r="H962">
        <f>IF($A962="",NA(),IF($C962="Action",1+$F962*0.023,NA()))</f>
      </c>
      <c r="I962">
        <f>IF($A962="",NA(),IF($C962="Strategy",$B962,NA()))</f>
      </c>
      <c r="J962">
        <f>IF($A962="",NA(),IF($C962="Strategy",2+$F962*0.023,NA()))</f>
      </c>
      <c r="K962">
        <f>IF($A962="",NA(),IF($C962="Deckbuilder",$B962,NA()))</f>
      </c>
      <c r="L962">
        <f>IF($A962="",NA(),IF($C962="Deckbuilder",3+$F962*0.023,NA()))</f>
      </c>
      <c r="M962">
        <f>IF($A962="",NA(),IF($C962="Traditional",$B962,NA()))</f>
      </c>
      <c r="N962">
        <f>IF($A962="",NA(),IF($C962="Traditional",4+$F962*0.023,NA()))</f>
      </c>
      <c r="O962">
        <f>IF($A962="","",$D962+ROW()/1000000)</f>
      </c>
      <c r="P962" t="str">
        <f>IF(OR($A962="",INDEX(games!$H:$H,ROW())=""),"",INDEX(games!$H:$H,ROW()))</f>
      </c>
      <c r="Q962">
        <f>IF(OR($A962="",$P962&lt;&gt;"Yes"),"",$D962+ROW()/1000000)</f>
      </c>
      <c r="T962">
        <f>IF($Y962="","",INDEX($B$2:$B$1500,$Y962))</f>
      </c>
      <c r="U962">
        <f>IF($Z962="","",INDEX($B$2:$B$1500,$Z962))</f>
      </c>
      <c r="V962">
        <f>IF(OR($T962="",$U962=""),"",$U962-$T962)</f>
      </c>
      <c r="W962" t="str">
        <f>IF(TRIM(INDEX(connections!$A:$A,ROW()))="","",TRIM(INDEX(connections!$A:$A,ROW())))</f>
      </c>
      <c r="X962" t="str">
        <f>IF($W962="","",TRIM(INDEX(connections!$B:$B,ROW())))</f>
      </c>
      <c r="Y962">
        <f>IF($W962="","",IFERROR(MATCH($W962,$A$2:$A$1500,0),""))</f>
      </c>
      <c r="Z962">
        <f>IF($X962="","",IFERROR(MATCH($X962,$A$2:$A$1500,0),""))</f>
      </c>
      <c r="AA962" t="str">
        <f>IF($Y962="","",INDEX($P$2:$P$1500,$Y962))</f>
      </c>
      <c r="AB962" t="str">
        <f>IF($Z962="","",INDEX($P$2:$P$1500,$Z962))</f>
      </c>
      <c r="AC962">
        <f>IF(AND($AA962="Yes",$AB962="Yes"),1,"")</f>
      </c>
      <c r="AD962">
        <f>IF(OR($Y962="",$Z962=""),"",IF(INDEX($C$2:$C$1500,$Y962)=INDEX($C$2:$C$1500,$Z962),0,1))</f>
      </c>
      <c r="AE962">
        <f>IF($AC962&lt;&gt;1,"",IF(AND(INDEX($AG$2:$AG$1500,$Y962)=1,INDEX($AG$2:$AG$1500,$Z962)=1),1,""))</f>
      </c>
      <c r="AG962">
        <f>IF($A962="","",COUNTIFS($W$2:$W$2500,$A962,$AB$2:$AB$2500,"Yes")+COUNTIFS($X$2:$X$2500,$A962,$AA$2:$AA$2500,"Yes"))</f>
      </c>
      <c r="AH962" t="str">
        <f>IF(OR($P962&lt;&gt;"Yes",N($AG962)=0),"",IF(AND($AG962=1,COUNTIFS($W$2:$W$2500,$A962,$AE$2:$AE$2500,1)+COUNTIFS($X$2:$X$2500,$A962,$AE$2:$AE$2500,1)&gt;0),"","Yes"))</f>
      </c>
      <c r="AI962">
        <f>IF($AH962="Yes",$AG962,"")</f>
      </c>
      <c r="AJ962">
        <f>IF($AI962="","",$AI962+ROW()/1000000)</f>
      </c>
      <c r="AK962">
        <f>IF(OR($A962="",$P962="Yes",N($AG962)=0),"",$AG962+ROW()/1000000)</f>
      </c>
      <c r="AL962" t="str">
        <f>IF($A962="","",INDEX(games!$J:$J,ROW())&amp;"")</f>
      </c>
    </row>
    <row r="963">
      <c r="A963" t="str">
        <f>IF(TRIM(INDEX(games!$A:$A,ROW()))="","",TRIM(INDEX(games!$A:$A,ROW())))</f>
      </c>
      <c r="B963">
        <f>IF(OR($A963="",INDEX(games!$B:$B,ROW())=""),"",INDEX(games!$B:$B,ROW()))</f>
      </c>
      <c r="C963" t="str">
        <f>IF(OR($A963="",INDEX(games!$C:$C,ROW())=""),"",INDEX(games!$C:$C,ROW()))</f>
      </c>
      <c r="D963">
        <f>IF($A963="","",COUNTIF($W$2:$W$2500,$A963)+COUNTIF($X$2:$X$2500,$A963))</f>
      </c>
      <c r="E963">
        <f>IF($A963="","",IFERROR(MATCH($C963,$R$2:$R$5,0),0))</f>
      </c>
      <c r="F963">
        <f>IF($A963="","",MOD(ROW(),34))</f>
      </c>
      <c r="G963">
        <f>IF($A963="",NA(),IF($C963="Action",$B963,NA()))</f>
      </c>
      <c r="H963">
        <f>IF($A963="",NA(),IF($C963="Action",1+$F963*0.023,NA()))</f>
      </c>
      <c r="I963">
        <f>IF($A963="",NA(),IF($C963="Strategy",$B963,NA()))</f>
      </c>
      <c r="J963">
        <f>IF($A963="",NA(),IF($C963="Strategy",2+$F963*0.023,NA()))</f>
      </c>
      <c r="K963">
        <f>IF($A963="",NA(),IF($C963="Deckbuilder",$B963,NA()))</f>
      </c>
      <c r="L963">
        <f>IF($A963="",NA(),IF($C963="Deckbuilder",3+$F963*0.023,NA()))</f>
      </c>
      <c r="M963">
        <f>IF($A963="",NA(),IF($C963="Traditional",$B963,NA()))</f>
      </c>
      <c r="N963">
        <f>IF($A963="",NA(),IF($C963="Traditional",4+$F963*0.023,NA()))</f>
      </c>
      <c r="O963">
        <f>IF($A963="","",$D963+ROW()/1000000)</f>
      </c>
      <c r="P963" t="str">
        <f>IF(OR($A963="",INDEX(games!$H:$H,ROW())=""),"",INDEX(games!$H:$H,ROW()))</f>
      </c>
      <c r="Q963">
        <f>IF(OR($A963="",$P963&lt;&gt;"Yes"),"",$D963+ROW()/1000000)</f>
      </c>
      <c r="T963">
        <f>IF($Y963="","",INDEX($B$2:$B$1500,$Y963))</f>
      </c>
      <c r="U963">
        <f>IF($Z963="","",INDEX($B$2:$B$1500,$Z963))</f>
      </c>
      <c r="V963">
        <f>IF(OR($T963="",$U963=""),"",$U963-$T963)</f>
      </c>
      <c r="W963" t="str">
        <f>IF(TRIM(INDEX(connections!$A:$A,ROW()))="","",TRIM(INDEX(connections!$A:$A,ROW())))</f>
      </c>
      <c r="X963" t="str">
        <f>IF($W963="","",TRIM(INDEX(connections!$B:$B,ROW())))</f>
      </c>
      <c r="Y963">
        <f>IF($W963="","",IFERROR(MATCH($W963,$A$2:$A$1500,0),""))</f>
      </c>
      <c r="Z963">
        <f>IF($X963="","",IFERROR(MATCH($X963,$A$2:$A$1500,0),""))</f>
      </c>
      <c r="AA963" t="str">
        <f>IF($Y963="","",INDEX($P$2:$P$1500,$Y963))</f>
      </c>
      <c r="AB963" t="str">
        <f>IF($Z963="","",INDEX($P$2:$P$1500,$Z963))</f>
      </c>
      <c r="AC963">
        <f>IF(AND($AA963="Yes",$AB963="Yes"),1,"")</f>
      </c>
      <c r="AD963">
        <f>IF(OR($Y963="",$Z963=""),"",IF(INDEX($C$2:$C$1500,$Y963)=INDEX($C$2:$C$1500,$Z963),0,1))</f>
      </c>
      <c r="AE963">
        <f>IF($AC963&lt;&gt;1,"",IF(AND(INDEX($AG$2:$AG$1500,$Y963)=1,INDEX($AG$2:$AG$1500,$Z963)=1),1,""))</f>
      </c>
      <c r="AG963">
        <f>IF($A963="","",COUNTIFS($W$2:$W$2500,$A963,$AB$2:$AB$2500,"Yes")+COUNTIFS($X$2:$X$2500,$A963,$AA$2:$AA$2500,"Yes"))</f>
      </c>
      <c r="AH963" t="str">
        <f>IF(OR($P963&lt;&gt;"Yes",N($AG963)=0),"",IF(AND($AG963=1,COUNTIFS($W$2:$W$2500,$A963,$AE$2:$AE$2500,1)+COUNTIFS($X$2:$X$2500,$A963,$AE$2:$AE$2500,1)&gt;0),"","Yes"))</f>
      </c>
      <c r="AI963">
        <f>IF($AH963="Yes",$AG963,"")</f>
      </c>
      <c r="AJ963">
        <f>IF($AI963="","",$AI963+ROW()/1000000)</f>
      </c>
      <c r="AK963">
        <f>IF(OR($A963="",$P963="Yes",N($AG963)=0),"",$AG963+ROW()/1000000)</f>
      </c>
      <c r="AL963" t="str">
        <f>IF($A963="","",INDEX(games!$J:$J,ROW())&amp;"")</f>
      </c>
    </row>
    <row r="964">
      <c r="A964" t="str">
        <f>IF(TRIM(INDEX(games!$A:$A,ROW()))="","",TRIM(INDEX(games!$A:$A,ROW())))</f>
      </c>
      <c r="B964">
        <f>IF(OR($A964="",INDEX(games!$B:$B,ROW())=""),"",INDEX(games!$B:$B,ROW()))</f>
      </c>
      <c r="C964" t="str">
        <f>IF(OR($A964="",INDEX(games!$C:$C,ROW())=""),"",INDEX(games!$C:$C,ROW()))</f>
      </c>
      <c r="D964">
        <f>IF($A964="","",COUNTIF($W$2:$W$2500,$A964)+COUNTIF($X$2:$X$2500,$A964))</f>
      </c>
      <c r="E964">
        <f>IF($A964="","",IFERROR(MATCH($C964,$R$2:$R$5,0),0))</f>
      </c>
      <c r="F964">
        <f>IF($A964="","",MOD(ROW(),34))</f>
      </c>
      <c r="G964">
        <f>IF($A964="",NA(),IF($C964="Action",$B964,NA()))</f>
      </c>
      <c r="H964">
        <f>IF($A964="",NA(),IF($C964="Action",1+$F964*0.023,NA()))</f>
      </c>
      <c r="I964">
        <f>IF($A964="",NA(),IF($C964="Strategy",$B964,NA()))</f>
      </c>
      <c r="J964">
        <f>IF($A964="",NA(),IF($C964="Strategy",2+$F964*0.023,NA()))</f>
      </c>
      <c r="K964">
        <f>IF($A964="",NA(),IF($C964="Deckbuilder",$B964,NA()))</f>
      </c>
      <c r="L964">
        <f>IF($A964="",NA(),IF($C964="Deckbuilder",3+$F964*0.023,NA()))</f>
      </c>
      <c r="M964">
        <f>IF($A964="",NA(),IF($C964="Traditional",$B964,NA()))</f>
      </c>
      <c r="N964">
        <f>IF($A964="",NA(),IF($C964="Traditional",4+$F964*0.023,NA()))</f>
      </c>
      <c r="O964">
        <f>IF($A964="","",$D964+ROW()/1000000)</f>
      </c>
      <c r="P964" t="str">
        <f>IF(OR($A964="",INDEX(games!$H:$H,ROW())=""),"",INDEX(games!$H:$H,ROW()))</f>
      </c>
      <c r="Q964">
        <f>IF(OR($A964="",$P964&lt;&gt;"Yes"),"",$D964+ROW()/1000000)</f>
      </c>
      <c r="T964">
        <f>IF($Y964="","",INDEX($B$2:$B$1500,$Y964))</f>
      </c>
      <c r="U964">
        <f>IF($Z964="","",INDEX($B$2:$B$1500,$Z964))</f>
      </c>
      <c r="V964">
        <f>IF(OR($T964="",$U964=""),"",$U964-$T964)</f>
      </c>
      <c r="W964" t="str">
        <f>IF(TRIM(INDEX(connections!$A:$A,ROW()))="","",TRIM(INDEX(connections!$A:$A,ROW())))</f>
      </c>
      <c r="X964" t="str">
        <f>IF($W964="","",TRIM(INDEX(connections!$B:$B,ROW())))</f>
      </c>
      <c r="Y964">
        <f>IF($W964="","",IFERROR(MATCH($W964,$A$2:$A$1500,0),""))</f>
      </c>
      <c r="Z964">
        <f>IF($X964="","",IFERROR(MATCH($X964,$A$2:$A$1500,0),""))</f>
      </c>
      <c r="AA964" t="str">
        <f>IF($Y964="","",INDEX($P$2:$P$1500,$Y964))</f>
      </c>
      <c r="AB964" t="str">
        <f>IF($Z964="","",INDEX($P$2:$P$1500,$Z964))</f>
      </c>
      <c r="AC964">
        <f>IF(AND($AA964="Yes",$AB964="Yes"),1,"")</f>
      </c>
      <c r="AD964">
        <f>IF(OR($Y964="",$Z964=""),"",IF(INDEX($C$2:$C$1500,$Y964)=INDEX($C$2:$C$1500,$Z964),0,1))</f>
      </c>
      <c r="AE964">
        <f>IF($AC964&lt;&gt;1,"",IF(AND(INDEX($AG$2:$AG$1500,$Y964)=1,INDEX($AG$2:$AG$1500,$Z964)=1),1,""))</f>
      </c>
      <c r="AG964">
        <f>IF($A964="","",COUNTIFS($W$2:$W$2500,$A964,$AB$2:$AB$2500,"Yes")+COUNTIFS($X$2:$X$2500,$A964,$AA$2:$AA$2500,"Yes"))</f>
      </c>
      <c r="AH964" t="str">
        <f>IF(OR($P964&lt;&gt;"Yes",N($AG964)=0),"",IF(AND($AG964=1,COUNTIFS($W$2:$W$2500,$A964,$AE$2:$AE$2500,1)+COUNTIFS($X$2:$X$2500,$A964,$AE$2:$AE$2500,1)&gt;0),"","Yes"))</f>
      </c>
      <c r="AI964">
        <f>IF($AH964="Yes",$AG964,"")</f>
      </c>
      <c r="AJ964">
        <f>IF($AI964="","",$AI964+ROW()/1000000)</f>
      </c>
      <c r="AK964">
        <f>IF(OR($A964="",$P964="Yes",N($AG964)=0),"",$AG964+ROW()/1000000)</f>
      </c>
      <c r="AL964" t="str">
        <f>IF($A964="","",INDEX(games!$J:$J,ROW())&amp;"")</f>
      </c>
    </row>
    <row r="965">
      <c r="A965" t="str">
        <f>IF(TRIM(INDEX(games!$A:$A,ROW()))="","",TRIM(INDEX(games!$A:$A,ROW())))</f>
      </c>
      <c r="B965">
        <f>IF(OR($A965="",INDEX(games!$B:$B,ROW())=""),"",INDEX(games!$B:$B,ROW()))</f>
      </c>
      <c r="C965" t="str">
        <f>IF(OR($A965="",INDEX(games!$C:$C,ROW())=""),"",INDEX(games!$C:$C,ROW()))</f>
      </c>
      <c r="D965">
        <f>IF($A965="","",COUNTIF($W$2:$W$2500,$A965)+COUNTIF($X$2:$X$2500,$A965))</f>
      </c>
      <c r="E965">
        <f>IF($A965="","",IFERROR(MATCH($C965,$R$2:$R$5,0),0))</f>
      </c>
      <c r="F965">
        <f>IF($A965="","",MOD(ROW(),34))</f>
      </c>
      <c r="G965">
        <f>IF($A965="",NA(),IF($C965="Action",$B965,NA()))</f>
      </c>
      <c r="H965">
        <f>IF($A965="",NA(),IF($C965="Action",1+$F965*0.023,NA()))</f>
      </c>
      <c r="I965">
        <f>IF($A965="",NA(),IF($C965="Strategy",$B965,NA()))</f>
      </c>
      <c r="J965">
        <f>IF($A965="",NA(),IF($C965="Strategy",2+$F965*0.023,NA()))</f>
      </c>
      <c r="K965">
        <f>IF($A965="",NA(),IF($C965="Deckbuilder",$B965,NA()))</f>
      </c>
      <c r="L965">
        <f>IF($A965="",NA(),IF($C965="Deckbuilder",3+$F965*0.023,NA()))</f>
      </c>
      <c r="M965">
        <f>IF($A965="",NA(),IF($C965="Traditional",$B965,NA()))</f>
      </c>
      <c r="N965">
        <f>IF($A965="",NA(),IF($C965="Traditional",4+$F965*0.023,NA()))</f>
      </c>
      <c r="O965">
        <f>IF($A965="","",$D965+ROW()/1000000)</f>
      </c>
      <c r="P965" t="str">
        <f>IF(OR($A965="",INDEX(games!$H:$H,ROW())=""),"",INDEX(games!$H:$H,ROW()))</f>
      </c>
      <c r="Q965">
        <f>IF(OR($A965="",$P965&lt;&gt;"Yes"),"",$D965+ROW()/1000000)</f>
      </c>
      <c r="T965">
        <f>IF($Y965="","",INDEX($B$2:$B$1500,$Y965))</f>
      </c>
      <c r="U965">
        <f>IF($Z965="","",INDEX($B$2:$B$1500,$Z965))</f>
      </c>
      <c r="V965">
        <f>IF(OR($T965="",$U965=""),"",$U965-$T965)</f>
      </c>
      <c r="W965" t="str">
        <f>IF(TRIM(INDEX(connections!$A:$A,ROW()))="","",TRIM(INDEX(connections!$A:$A,ROW())))</f>
      </c>
      <c r="X965" t="str">
        <f>IF($W965="","",TRIM(INDEX(connections!$B:$B,ROW())))</f>
      </c>
      <c r="Y965">
        <f>IF($W965="","",IFERROR(MATCH($W965,$A$2:$A$1500,0),""))</f>
      </c>
      <c r="Z965">
        <f>IF($X965="","",IFERROR(MATCH($X965,$A$2:$A$1500,0),""))</f>
      </c>
      <c r="AA965" t="str">
        <f>IF($Y965="","",INDEX($P$2:$P$1500,$Y965))</f>
      </c>
      <c r="AB965" t="str">
        <f>IF($Z965="","",INDEX($P$2:$P$1500,$Z965))</f>
      </c>
      <c r="AC965">
        <f>IF(AND($AA965="Yes",$AB965="Yes"),1,"")</f>
      </c>
      <c r="AD965">
        <f>IF(OR($Y965="",$Z965=""),"",IF(INDEX($C$2:$C$1500,$Y965)=INDEX($C$2:$C$1500,$Z965),0,1))</f>
      </c>
      <c r="AE965">
        <f>IF($AC965&lt;&gt;1,"",IF(AND(INDEX($AG$2:$AG$1500,$Y965)=1,INDEX($AG$2:$AG$1500,$Z965)=1),1,""))</f>
      </c>
      <c r="AG965">
        <f>IF($A965="","",COUNTIFS($W$2:$W$2500,$A965,$AB$2:$AB$2500,"Yes")+COUNTIFS($X$2:$X$2500,$A965,$AA$2:$AA$2500,"Yes"))</f>
      </c>
      <c r="AH965" t="str">
        <f>IF(OR($P965&lt;&gt;"Yes",N($AG965)=0),"",IF(AND($AG965=1,COUNTIFS($W$2:$W$2500,$A965,$AE$2:$AE$2500,1)+COUNTIFS($X$2:$X$2500,$A965,$AE$2:$AE$2500,1)&gt;0),"","Yes"))</f>
      </c>
      <c r="AI965">
        <f>IF($AH965="Yes",$AG965,"")</f>
      </c>
      <c r="AJ965">
        <f>IF($AI965="","",$AI965+ROW()/1000000)</f>
      </c>
      <c r="AK965">
        <f>IF(OR($A965="",$P965="Yes",N($AG965)=0),"",$AG965+ROW()/1000000)</f>
      </c>
      <c r="AL965" t="str">
        <f>IF($A965="","",INDEX(games!$J:$J,ROW())&amp;"")</f>
      </c>
    </row>
    <row r="966">
      <c r="A966" t="str">
        <f>IF(TRIM(INDEX(games!$A:$A,ROW()))="","",TRIM(INDEX(games!$A:$A,ROW())))</f>
      </c>
      <c r="B966">
        <f>IF(OR($A966="",INDEX(games!$B:$B,ROW())=""),"",INDEX(games!$B:$B,ROW()))</f>
      </c>
      <c r="C966" t="str">
        <f>IF(OR($A966="",INDEX(games!$C:$C,ROW())=""),"",INDEX(games!$C:$C,ROW()))</f>
      </c>
      <c r="D966">
        <f>IF($A966="","",COUNTIF($W$2:$W$2500,$A966)+COUNTIF($X$2:$X$2500,$A966))</f>
      </c>
      <c r="E966">
        <f>IF($A966="","",IFERROR(MATCH($C966,$R$2:$R$5,0),0))</f>
      </c>
      <c r="F966">
        <f>IF($A966="","",MOD(ROW(),34))</f>
      </c>
      <c r="G966">
        <f>IF($A966="",NA(),IF($C966="Action",$B966,NA()))</f>
      </c>
      <c r="H966">
        <f>IF($A966="",NA(),IF($C966="Action",1+$F966*0.023,NA()))</f>
      </c>
      <c r="I966">
        <f>IF($A966="",NA(),IF($C966="Strategy",$B966,NA()))</f>
      </c>
      <c r="J966">
        <f>IF($A966="",NA(),IF($C966="Strategy",2+$F966*0.023,NA()))</f>
      </c>
      <c r="K966">
        <f>IF($A966="",NA(),IF($C966="Deckbuilder",$B966,NA()))</f>
      </c>
      <c r="L966">
        <f>IF($A966="",NA(),IF($C966="Deckbuilder",3+$F966*0.023,NA()))</f>
      </c>
      <c r="M966">
        <f>IF($A966="",NA(),IF($C966="Traditional",$B966,NA()))</f>
      </c>
      <c r="N966">
        <f>IF($A966="",NA(),IF($C966="Traditional",4+$F966*0.023,NA()))</f>
      </c>
      <c r="O966">
        <f>IF($A966="","",$D966+ROW()/1000000)</f>
      </c>
      <c r="P966" t="str">
        <f>IF(OR($A966="",INDEX(games!$H:$H,ROW())=""),"",INDEX(games!$H:$H,ROW()))</f>
      </c>
      <c r="Q966">
        <f>IF(OR($A966="",$P966&lt;&gt;"Yes"),"",$D966+ROW()/1000000)</f>
      </c>
      <c r="T966">
        <f>IF($Y966="","",INDEX($B$2:$B$1500,$Y966))</f>
      </c>
      <c r="U966">
        <f>IF($Z966="","",INDEX($B$2:$B$1500,$Z966))</f>
      </c>
      <c r="V966">
        <f>IF(OR($T966="",$U966=""),"",$U966-$T966)</f>
      </c>
      <c r="W966" t="str">
        <f>IF(TRIM(INDEX(connections!$A:$A,ROW()))="","",TRIM(INDEX(connections!$A:$A,ROW())))</f>
      </c>
      <c r="X966" t="str">
        <f>IF($W966="","",TRIM(INDEX(connections!$B:$B,ROW())))</f>
      </c>
      <c r="Y966">
        <f>IF($W966="","",IFERROR(MATCH($W966,$A$2:$A$1500,0),""))</f>
      </c>
      <c r="Z966">
        <f>IF($X966="","",IFERROR(MATCH($X966,$A$2:$A$1500,0),""))</f>
      </c>
      <c r="AA966" t="str">
        <f>IF($Y966="","",INDEX($P$2:$P$1500,$Y966))</f>
      </c>
      <c r="AB966" t="str">
        <f>IF($Z966="","",INDEX($P$2:$P$1500,$Z966))</f>
      </c>
      <c r="AC966">
        <f>IF(AND($AA966="Yes",$AB966="Yes"),1,"")</f>
      </c>
      <c r="AD966">
        <f>IF(OR($Y966="",$Z966=""),"",IF(INDEX($C$2:$C$1500,$Y966)=INDEX($C$2:$C$1500,$Z966),0,1))</f>
      </c>
      <c r="AE966">
        <f>IF($AC966&lt;&gt;1,"",IF(AND(INDEX($AG$2:$AG$1500,$Y966)=1,INDEX($AG$2:$AG$1500,$Z966)=1),1,""))</f>
      </c>
      <c r="AG966">
        <f>IF($A966="","",COUNTIFS($W$2:$W$2500,$A966,$AB$2:$AB$2500,"Yes")+COUNTIFS($X$2:$X$2500,$A966,$AA$2:$AA$2500,"Yes"))</f>
      </c>
      <c r="AH966" t="str">
        <f>IF(OR($P966&lt;&gt;"Yes",N($AG966)=0),"",IF(AND($AG966=1,COUNTIFS($W$2:$W$2500,$A966,$AE$2:$AE$2500,1)+COUNTIFS($X$2:$X$2500,$A966,$AE$2:$AE$2500,1)&gt;0),"","Yes"))</f>
      </c>
      <c r="AI966">
        <f>IF($AH966="Yes",$AG966,"")</f>
      </c>
      <c r="AJ966">
        <f>IF($AI966="","",$AI966+ROW()/1000000)</f>
      </c>
      <c r="AK966">
        <f>IF(OR($A966="",$P966="Yes",N($AG966)=0),"",$AG966+ROW()/1000000)</f>
      </c>
      <c r="AL966" t="str">
        <f>IF($A966="","",INDEX(games!$J:$J,ROW())&amp;"")</f>
      </c>
    </row>
    <row r="967">
      <c r="A967" t="str">
        <f>IF(TRIM(INDEX(games!$A:$A,ROW()))="","",TRIM(INDEX(games!$A:$A,ROW())))</f>
      </c>
      <c r="B967">
        <f>IF(OR($A967="",INDEX(games!$B:$B,ROW())=""),"",INDEX(games!$B:$B,ROW()))</f>
      </c>
      <c r="C967" t="str">
        <f>IF(OR($A967="",INDEX(games!$C:$C,ROW())=""),"",INDEX(games!$C:$C,ROW()))</f>
      </c>
      <c r="D967">
        <f>IF($A967="","",COUNTIF($W$2:$W$2500,$A967)+COUNTIF($X$2:$X$2500,$A967))</f>
      </c>
      <c r="E967">
        <f>IF($A967="","",IFERROR(MATCH($C967,$R$2:$R$5,0),0))</f>
      </c>
      <c r="F967">
        <f>IF($A967="","",MOD(ROW(),34))</f>
      </c>
      <c r="G967">
        <f>IF($A967="",NA(),IF($C967="Action",$B967,NA()))</f>
      </c>
      <c r="H967">
        <f>IF($A967="",NA(),IF($C967="Action",1+$F967*0.023,NA()))</f>
      </c>
      <c r="I967">
        <f>IF($A967="",NA(),IF($C967="Strategy",$B967,NA()))</f>
      </c>
      <c r="J967">
        <f>IF($A967="",NA(),IF($C967="Strategy",2+$F967*0.023,NA()))</f>
      </c>
      <c r="K967">
        <f>IF($A967="",NA(),IF($C967="Deckbuilder",$B967,NA()))</f>
      </c>
      <c r="L967">
        <f>IF($A967="",NA(),IF($C967="Deckbuilder",3+$F967*0.023,NA()))</f>
      </c>
      <c r="M967">
        <f>IF($A967="",NA(),IF($C967="Traditional",$B967,NA()))</f>
      </c>
      <c r="N967">
        <f>IF($A967="",NA(),IF($C967="Traditional",4+$F967*0.023,NA()))</f>
      </c>
      <c r="O967">
        <f>IF($A967="","",$D967+ROW()/1000000)</f>
      </c>
      <c r="P967" t="str">
        <f>IF(OR($A967="",INDEX(games!$H:$H,ROW())=""),"",INDEX(games!$H:$H,ROW()))</f>
      </c>
      <c r="Q967">
        <f>IF(OR($A967="",$P967&lt;&gt;"Yes"),"",$D967+ROW()/1000000)</f>
      </c>
      <c r="T967">
        <f>IF($Y967="","",INDEX($B$2:$B$1500,$Y967))</f>
      </c>
      <c r="U967">
        <f>IF($Z967="","",INDEX($B$2:$B$1500,$Z967))</f>
      </c>
      <c r="V967">
        <f>IF(OR($T967="",$U967=""),"",$U967-$T967)</f>
      </c>
      <c r="W967" t="str">
        <f>IF(TRIM(INDEX(connections!$A:$A,ROW()))="","",TRIM(INDEX(connections!$A:$A,ROW())))</f>
      </c>
      <c r="X967" t="str">
        <f>IF($W967="","",TRIM(INDEX(connections!$B:$B,ROW())))</f>
      </c>
      <c r="Y967">
        <f>IF($W967="","",IFERROR(MATCH($W967,$A$2:$A$1500,0),""))</f>
      </c>
      <c r="Z967">
        <f>IF($X967="","",IFERROR(MATCH($X967,$A$2:$A$1500,0),""))</f>
      </c>
      <c r="AA967" t="str">
        <f>IF($Y967="","",INDEX($P$2:$P$1500,$Y967))</f>
      </c>
      <c r="AB967" t="str">
        <f>IF($Z967="","",INDEX($P$2:$P$1500,$Z967))</f>
      </c>
      <c r="AC967">
        <f>IF(AND($AA967="Yes",$AB967="Yes"),1,"")</f>
      </c>
      <c r="AD967">
        <f>IF(OR($Y967="",$Z967=""),"",IF(INDEX($C$2:$C$1500,$Y967)=INDEX($C$2:$C$1500,$Z967),0,1))</f>
      </c>
      <c r="AE967">
        <f>IF($AC967&lt;&gt;1,"",IF(AND(INDEX($AG$2:$AG$1500,$Y967)=1,INDEX($AG$2:$AG$1500,$Z967)=1),1,""))</f>
      </c>
      <c r="AG967">
        <f>IF($A967="","",COUNTIFS($W$2:$W$2500,$A967,$AB$2:$AB$2500,"Yes")+COUNTIFS($X$2:$X$2500,$A967,$AA$2:$AA$2500,"Yes"))</f>
      </c>
      <c r="AH967" t="str">
        <f>IF(OR($P967&lt;&gt;"Yes",N($AG967)=0),"",IF(AND($AG967=1,COUNTIFS($W$2:$W$2500,$A967,$AE$2:$AE$2500,1)+COUNTIFS($X$2:$X$2500,$A967,$AE$2:$AE$2500,1)&gt;0),"","Yes"))</f>
      </c>
      <c r="AI967">
        <f>IF($AH967="Yes",$AG967,"")</f>
      </c>
      <c r="AJ967">
        <f>IF($AI967="","",$AI967+ROW()/1000000)</f>
      </c>
      <c r="AK967">
        <f>IF(OR($A967="",$P967="Yes",N($AG967)=0),"",$AG967+ROW()/1000000)</f>
      </c>
      <c r="AL967" t="str">
        <f>IF($A967="","",INDEX(games!$J:$J,ROW())&amp;"")</f>
      </c>
    </row>
    <row r="968">
      <c r="A968" t="str">
        <f>IF(TRIM(INDEX(games!$A:$A,ROW()))="","",TRIM(INDEX(games!$A:$A,ROW())))</f>
      </c>
      <c r="B968">
        <f>IF(OR($A968="",INDEX(games!$B:$B,ROW())=""),"",INDEX(games!$B:$B,ROW()))</f>
      </c>
      <c r="C968" t="str">
        <f>IF(OR($A968="",INDEX(games!$C:$C,ROW())=""),"",INDEX(games!$C:$C,ROW()))</f>
      </c>
      <c r="D968">
        <f>IF($A968="","",COUNTIF($W$2:$W$2500,$A968)+COUNTIF($X$2:$X$2500,$A968))</f>
      </c>
      <c r="E968">
        <f>IF($A968="","",IFERROR(MATCH($C968,$R$2:$R$5,0),0))</f>
      </c>
      <c r="F968">
        <f>IF($A968="","",MOD(ROW(),34))</f>
      </c>
      <c r="G968">
        <f>IF($A968="",NA(),IF($C968="Action",$B968,NA()))</f>
      </c>
      <c r="H968">
        <f>IF($A968="",NA(),IF($C968="Action",1+$F968*0.023,NA()))</f>
      </c>
      <c r="I968">
        <f>IF($A968="",NA(),IF($C968="Strategy",$B968,NA()))</f>
      </c>
      <c r="J968">
        <f>IF($A968="",NA(),IF($C968="Strategy",2+$F968*0.023,NA()))</f>
      </c>
      <c r="K968">
        <f>IF($A968="",NA(),IF($C968="Deckbuilder",$B968,NA()))</f>
      </c>
      <c r="L968">
        <f>IF($A968="",NA(),IF($C968="Deckbuilder",3+$F968*0.023,NA()))</f>
      </c>
      <c r="M968">
        <f>IF($A968="",NA(),IF($C968="Traditional",$B968,NA()))</f>
      </c>
      <c r="N968">
        <f>IF($A968="",NA(),IF($C968="Traditional",4+$F968*0.023,NA()))</f>
      </c>
      <c r="O968">
        <f>IF($A968="","",$D968+ROW()/1000000)</f>
      </c>
      <c r="P968" t="str">
        <f>IF(OR($A968="",INDEX(games!$H:$H,ROW())=""),"",INDEX(games!$H:$H,ROW()))</f>
      </c>
      <c r="Q968">
        <f>IF(OR($A968="",$P968&lt;&gt;"Yes"),"",$D968+ROW()/1000000)</f>
      </c>
      <c r="T968">
        <f>IF($Y968="","",INDEX($B$2:$B$1500,$Y968))</f>
      </c>
      <c r="U968">
        <f>IF($Z968="","",INDEX($B$2:$B$1500,$Z968))</f>
      </c>
      <c r="V968">
        <f>IF(OR($T968="",$U968=""),"",$U968-$T968)</f>
      </c>
      <c r="W968" t="str">
        <f>IF(TRIM(INDEX(connections!$A:$A,ROW()))="","",TRIM(INDEX(connections!$A:$A,ROW())))</f>
      </c>
      <c r="X968" t="str">
        <f>IF($W968="","",TRIM(INDEX(connections!$B:$B,ROW())))</f>
      </c>
      <c r="Y968">
        <f>IF($W968="","",IFERROR(MATCH($W968,$A$2:$A$1500,0),""))</f>
      </c>
      <c r="Z968">
        <f>IF($X968="","",IFERROR(MATCH($X968,$A$2:$A$1500,0),""))</f>
      </c>
      <c r="AA968" t="str">
        <f>IF($Y968="","",INDEX($P$2:$P$1500,$Y968))</f>
      </c>
      <c r="AB968" t="str">
        <f>IF($Z968="","",INDEX($P$2:$P$1500,$Z968))</f>
      </c>
      <c r="AC968">
        <f>IF(AND($AA968="Yes",$AB968="Yes"),1,"")</f>
      </c>
      <c r="AD968">
        <f>IF(OR($Y968="",$Z968=""),"",IF(INDEX($C$2:$C$1500,$Y968)=INDEX($C$2:$C$1500,$Z968),0,1))</f>
      </c>
      <c r="AE968">
        <f>IF($AC968&lt;&gt;1,"",IF(AND(INDEX($AG$2:$AG$1500,$Y968)=1,INDEX($AG$2:$AG$1500,$Z968)=1),1,""))</f>
      </c>
      <c r="AG968">
        <f>IF($A968="","",COUNTIFS($W$2:$W$2500,$A968,$AB$2:$AB$2500,"Yes")+COUNTIFS($X$2:$X$2500,$A968,$AA$2:$AA$2500,"Yes"))</f>
      </c>
      <c r="AH968" t="str">
        <f>IF(OR($P968&lt;&gt;"Yes",N($AG968)=0),"",IF(AND($AG968=1,COUNTIFS($W$2:$W$2500,$A968,$AE$2:$AE$2500,1)+COUNTIFS($X$2:$X$2500,$A968,$AE$2:$AE$2500,1)&gt;0),"","Yes"))</f>
      </c>
      <c r="AI968">
        <f>IF($AH968="Yes",$AG968,"")</f>
      </c>
      <c r="AJ968">
        <f>IF($AI968="","",$AI968+ROW()/1000000)</f>
      </c>
      <c r="AK968">
        <f>IF(OR($A968="",$P968="Yes",N($AG968)=0),"",$AG968+ROW()/1000000)</f>
      </c>
      <c r="AL968" t="str">
        <f>IF($A968="","",INDEX(games!$J:$J,ROW())&amp;"")</f>
      </c>
    </row>
    <row r="969">
      <c r="A969" t="str">
        <f>IF(TRIM(INDEX(games!$A:$A,ROW()))="","",TRIM(INDEX(games!$A:$A,ROW())))</f>
      </c>
      <c r="B969">
        <f>IF(OR($A969="",INDEX(games!$B:$B,ROW())=""),"",INDEX(games!$B:$B,ROW()))</f>
      </c>
      <c r="C969" t="str">
        <f>IF(OR($A969="",INDEX(games!$C:$C,ROW())=""),"",INDEX(games!$C:$C,ROW()))</f>
      </c>
      <c r="D969">
        <f>IF($A969="","",COUNTIF($W$2:$W$2500,$A969)+COUNTIF($X$2:$X$2500,$A969))</f>
      </c>
      <c r="E969">
        <f>IF($A969="","",IFERROR(MATCH($C969,$R$2:$R$5,0),0))</f>
      </c>
      <c r="F969">
        <f>IF($A969="","",MOD(ROW(),34))</f>
      </c>
      <c r="G969">
        <f>IF($A969="",NA(),IF($C969="Action",$B969,NA()))</f>
      </c>
      <c r="H969">
        <f>IF($A969="",NA(),IF($C969="Action",1+$F969*0.023,NA()))</f>
      </c>
      <c r="I969">
        <f>IF($A969="",NA(),IF($C969="Strategy",$B969,NA()))</f>
      </c>
      <c r="J969">
        <f>IF($A969="",NA(),IF($C969="Strategy",2+$F969*0.023,NA()))</f>
      </c>
      <c r="K969">
        <f>IF($A969="",NA(),IF($C969="Deckbuilder",$B969,NA()))</f>
      </c>
      <c r="L969">
        <f>IF($A969="",NA(),IF($C969="Deckbuilder",3+$F969*0.023,NA()))</f>
      </c>
      <c r="M969">
        <f>IF($A969="",NA(),IF($C969="Traditional",$B969,NA()))</f>
      </c>
      <c r="N969">
        <f>IF($A969="",NA(),IF($C969="Traditional",4+$F969*0.023,NA()))</f>
      </c>
      <c r="O969">
        <f>IF($A969="","",$D969+ROW()/1000000)</f>
      </c>
      <c r="P969" t="str">
        <f>IF(OR($A969="",INDEX(games!$H:$H,ROW())=""),"",INDEX(games!$H:$H,ROW()))</f>
      </c>
      <c r="Q969">
        <f>IF(OR($A969="",$P969&lt;&gt;"Yes"),"",$D969+ROW()/1000000)</f>
      </c>
      <c r="T969">
        <f>IF($Y969="","",INDEX($B$2:$B$1500,$Y969))</f>
      </c>
      <c r="U969">
        <f>IF($Z969="","",INDEX($B$2:$B$1500,$Z969))</f>
      </c>
      <c r="V969">
        <f>IF(OR($T969="",$U969=""),"",$U969-$T969)</f>
      </c>
      <c r="W969" t="str">
        <f>IF(TRIM(INDEX(connections!$A:$A,ROW()))="","",TRIM(INDEX(connections!$A:$A,ROW())))</f>
      </c>
      <c r="X969" t="str">
        <f>IF($W969="","",TRIM(INDEX(connections!$B:$B,ROW())))</f>
      </c>
      <c r="Y969">
        <f>IF($W969="","",IFERROR(MATCH($W969,$A$2:$A$1500,0),""))</f>
      </c>
      <c r="Z969">
        <f>IF($X969="","",IFERROR(MATCH($X969,$A$2:$A$1500,0),""))</f>
      </c>
      <c r="AA969" t="str">
        <f>IF($Y969="","",INDEX($P$2:$P$1500,$Y969))</f>
      </c>
      <c r="AB969" t="str">
        <f>IF($Z969="","",INDEX($P$2:$P$1500,$Z969))</f>
      </c>
      <c r="AC969">
        <f>IF(AND($AA969="Yes",$AB969="Yes"),1,"")</f>
      </c>
      <c r="AD969">
        <f>IF(OR($Y969="",$Z969=""),"",IF(INDEX($C$2:$C$1500,$Y969)=INDEX($C$2:$C$1500,$Z969),0,1))</f>
      </c>
      <c r="AE969">
        <f>IF($AC969&lt;&gt;1,"",IF(AND(INDEX($AG$2:$AG$1500,$Y969)=1,INDEX($AG$2:$AG$1500,$Z969)=1),1,""))</f>
      </c>
      <c r="AG969">
        <f>IF($A969="","",COUNTIFS($W$2:$W$2500,$A969,$AB$2:$AB$2500,"Yes")+COUNTIFS($X$2:$X$2500,$A969,$AA$2:$AA$2500,"Yes"))</f>
      </c>
      <c r="AH969" t="str">
        <f>IF(OR($P969&lt;&gt;"Yes",N($AG969)=0),"",IF(AND($AG969=1,COUNTIFS($W$2:$W$2500,$A969,$AE$2:$AE$2500,1)+COUNTIFS($X$2:$X$2500,$A969,$AE$2:$AE$2500,1)&gt;0),"","Yes"))</f>
      </c>
      <c r="AI969">
        <f>IF($AH969="Yes",$AG969,"")</f>
      </c>
      <c r="AJ969">
        <f>IF($AI969="","",$AI969+ROW()/1000000)</f>
      </c>
      <c r="AK969">
        <f>IF(OR($A969="",$P969="Yes",N($AG969)=0),"",$AG969+ROW()/1000000)</f>
      </c>
      <c r="AL969" t="str">
        <f>IF($A969="","",INDEX(games!$J:$J,ROW())&amp;"")</f>
      </c>
    </row>
    <row r="970">
      <c r="A970" t="str">
        <f>IF(TRIM(INDEX(games!$A:$A,ROW()))="","",TRIM(INDEX(games!$A:$A,ROW())))</f>
      </c>
      <c r="B970">
        <f>IF(OR($A970="",INDEX(games!$B:$B,ROW())=""),"",INDEX(games!$B:$B,ROW()))</f>
      </c>
      <c r="C970" t="str">
        <f>IF(OR($A970="",INDEX(games!$C:$C,ROW())=""),"",INDEX(games!$C:$C,ROW()))</f>
      </c>
      <c r="D970">
        <f>IF($A970="","",COUNTIF($W$2:$W$2500,$A970)+COUNTIF($X$2:$X$2500,$A970))</f>
      </c>
      <c r="E970">
        <f>IF($A970="","",IFERROR(MATCH($C970,$R$2:$R$5,0),0))</f>
      </c>
      <c r="F970">
        <f>IF($A970="","",MOD(ROW(),34))</f>
      </c>
      <c r="G970">
        <f>IF($A970="",NA(),IF($C970="Action",$B970,NA()))</f>
      </c>
      <c r="H970">
        <f>IF($A970="",NA(),IF($C970="Action",1+$F970*0.023,NA()))</f>
      </c>
      <c r="I970">
        <f>IF($A970="",NA(),IF($C970="Strategy",$B970,NA()))</f>
      </c>
      <c r="J970">
        <f>IF($A970="",NA(),IF($C970="Strategy",2+$F970*0.023,NA()))</f>
      </c>
      <c r="K970">
        <f>IF($A970="",NA(),IF($C970="Deckbuilder",$B970,NA()))</f>
      </c>
      <c r="L970">
        <f>IF($A970="",NA(),IF($C970="Deckbuilder",3+$F970*0.023,NA()))</f>
      </c>
      <c r="M970">
        <f>IF($A970="",NA(),IF($C970="Traditional",$B970,NA()))</f>
      </c>
      <c r="N970">
        <f>IF($A970="",NA(),IF($C970="Traditional",4+$F970*0.023,NA()))</f>
      </c>
      <c r="O970">
        <f>IF($A970="","",$D970+ROW()/1000000)</f>
      </c>
      <c r="P970" t="str">
        <f>IF(OR($A970="",INDEX(games!$H:$H,ROW())=""),"",INDEX(games!$H:$H,ROW()))</f>
      </c>
      <c r="Q970">
        <f>IF(OR($A970="",$P970&lt;&gt;"Yes"),"",$D970+ROW()/1000000)</f>
      </c>
      <c r="T970">
        <f>IF($Y970="","",INDEX($B$2:$B$1500,$Y970))</f>
      </c>
      <c r="U970">
        <f>IF($Z970="","",INDEX($B$2:$B$1500,$Z970))</f>
      </c>
      <c r="V970">
        <f>IF(OR($T970="",$U970=""),"",$U970-$T970)</f>
      </c>
      <c r="W970" t="str">
        <f>IF(TRIM(INDEX(connections!$A:$A,ROW()))="","",TRIM(INDEX(connections!$A:$A,ROW())))</f>
      </c>
      <c r="X970" t="str">
        <f>IF($W970="","",TRIM(INDEX(connections!$B:$B,ROW())))</f>
      </c>
      <c r="Y970">
        <f>IF($W970="","",IFERROR(MATCH($W970,$A$2:$A$1500,0),""))</f>
      </c>
      <c r="Z970">
        <f>IF($X970="","",IFERROR(MATCH($X970,$A$2:$A$1500,0),""))</f>
      </c>
      <c r="AA970" t="str">
        <f>IF($Y970="","",INDEX($P$2:$P$1500,$Y970))</f>
      </c>
      <c r="AB970" t="str">
        <f>IF($Z970="","",INDEX($P$2:$P$1500,$Z970))</f>
      </c>
      <c r="AC970">
        <f>IF(AND($AA970="Yes",$AB970="Yes"),1,"")</f>
      </c>
      <c r="AD970">
        <f>IF(OR($Y970="",$Z970=""),"",IF(INDEX($C$2:$C$1500,$Y970)=INDEX($C$2:$C$1500,$Z970),0,1))</f>
      </c>
      <c r="AE970">
        <f>IF($AC970&lt;&gt;1,"",IF(AND(INDEX($AG$2:$AG$1500,$Y970)=1,INDEX($AG$2:$AG$1500,$Z970)=1),1,""))</f>
      </c>
      <c r="AG970">
        <f>IF($A970="","",COUNTIFS($W$2:$W$2500,$A970,$AB$2:$AB$2500,"Yes")+COUNTIFS($X$2:$X$2500,$A970,$AA$2:$AA$2500,"Yes"))</f>
      </c>
      <c r="AH970" t="str">
        <f>IF(OR($P970&lt;&gt;"Yes",N($AG970)=0),"",IF(AND($AG970=1,COUNTIFS($W$2:$W$2500,$A970,$AE$2:$AE$2500,1)+COUNTIFS($X$2:$X$2500,$A970,$AE$2:$AE$2500,1)&gt;0),"","Yes"))</f>
      </c>
      <c r="AI970">
        <f>IF($AH970="Yes",$AG970,"")</f>
      </c>
      <c r="AJ970">
        <f>IF($AI970="","",$AI970+ROW()/1000000)</f>
      </c>
      <c r="AK970">
        <f>IF(OR($A970="",$P970="Yes",N($AG970)=0),"",$AG970+ROW()/1000000)</f>
      </c>
      <c r="AL970" t="str">
        <f>IF($A970="","",INDEX(games!$J:$J,ROW())&amp;"")</f>
      </c>
    </row>
    <row r="971">
      <c r="A971" t="str">
        <f>IF(TRIM(INDEX(games!$A:$A,ROW()))="","",TRIM(INDEX(games!$A:$A,ROW())))</f>
      </c>
      <c r="B971">
        <f>IF(OR($A971="",INDEX(games!$B:$B,ROW())=""),"",INDEX(games!$B:$B,ROW()))</f>
      </c>
      <c r="C971" t="str">
        <f>IF(OR($A971="",INDEX(games!$C:$C,ROW())=""),"",INDEX(games!$C:$C,ROW()))</f>
      </c>
      <c r="D971">
        <f>IF($A971="","",COUNTIF($W$2:$W$2500,$A971)+COUNTIF($X$2:$X$2500,$A971))</f>
      </c>
      <c r="E971">
        <f>IF($A971="","",IFERROR(MATCH($C971,$R$2:$R$5,0),0))</f>
      </c>
      <c r="F971">
        <f>IF($A971="","",MOD(ROW(),34))</f>
      </c>
      <c r="G971">
        <f>IF($A971="",NA(),IF($C971="Action",$B971,NA()))</f>
      </c>
      <c r="H971">
        <f>IF($A971="",NA(),IF($C971="Action",1+$F971*0.023,NA()))</f>
      </c>
      <c r="I971">
        <f>IF($A971="",NA(),IF($C971="Strategy",$B971,NA()))</f>
      </c>
      <c r="J971">
        <f>IF($A971="",NA(),IF($C971="Strategy",2+$F971*0.023,NA()))</f>
      </c>
      <c r="K971">
        <f>IF($A971="",NA(),IF($C971="Deckbuilder",$B971,NA()))</f>
      </c>
      <c r="L971">
        <f>IF($A971="",NA(),IF($C971="Deckbuilder",3+$F971*0.023,NA()))</f>
      </c>
      <c r="M971">
        <f>IF($A971="",NA(),IF($C971="Traditional",$B971,NA()))</f>
      </c>
      <c r="N971">
        <f>IF($A971="",NA(),IF($C971="Traditional",4+$F971*0.023,NA()))</f>
      </c>
      <c r="O971">
        <f>IF($A971="","",$D971+ROW()/1000000)</f>
      </c>
      <c r="P971" t="str">
        <f>IF(OR($A971="",INDEX(games!$H:$H,ROW())=""),"",INDEX(games!$H:$H,ROW()))</f>
      </c>
      <c r="Q971">
        <f>IF(OR($A971="",$P971&lt;&gt;"Yes"),"",$D971+ROW()/1000000)</f>
      </c>
      <c r="T971">
        <f>IF($Y971="","",INDEX($B$2:$B$1500,$Y971))</f>
      </c>
      <c r="U971">
        <f>IF($Z971="","",INDEX($B$2:$B$1500,$Z971))</f>
      </c>
      <c r="V971">
        <f>IF(OR($T971="",$U971=""),"",$U971-$T971)</f>
      </c>
      <c r="W971" t="str">
        <f>IF(TRIM(INDEX(connections!$A:$A,ROW()))="","",TRIM(INDEX(connections!$A:$A,ROW())))</f>
      </c>
      <c r="X971" t="str">
        <f>IF($W971="","",TRIM(INDEX(connections!$B:$B,ROW())))</f>
      </c>
      <c r="Y971">
        <f>IF($W971="","",IFERROR(MATCH($W971,$A$2:$A$1500,0),""))</f>
      </c>
      <c r="Z971">
        <f>IF($X971="","",IFERROR(MATCH($X971,$A$2:$A$1500,0),""))</f>
      </c>
      <c r="AA971" t="str">
        <f>IF($Y971="","",INDEX($P$2:$P$1500,$Y971))</f>
      </c>
      <c r="AB971" t="str">
        <f>IF($Z971="","",INDEX($P$2:$P$1500,$Z971))</f>
      </c>
      <c r="AC971">
        <f>IF(AND($AA971="Yes",$AB971="Yes"),1,"")</f>
      </c>
      <c r="AD971">
        <f>IF(OR($Y971="",$Z971=""),"",IF(INDEX($C$2:$C$1500,$Y971)=INDEX($C$2:$C$1500,$Z971),0,1))</f>
      </c>
      <c r="AE971">
        <f>IF($AC971&lt;&gt;1,"",IF(AND(INDEX($AG$2:$AG$1500,$Y971)=1,INDEX($AG$2:$AG$1500,$Z971)=1),1,""))</f>
      </c>
      <c r="AG971">
        <f>IF($A971="","",COUNTIFS($W$2:$W$2500,$A971,$AB$2:$AB$2500,"Yes")+COUNTIFS($X$2:$X$2500,$A971,$AA$2:$AA$2500,"Yes"))</f>
      </c>
      <c r="AH971" t="str">
        <f>IF(OR($P971&lt;&gt;"Yes",N($AG971)=0),"",IF(AND($AG971=1,COUNTIFS($W$2:$W$2500,$A971,$AE$2:$AE$2500,1)+COUNTIFS($X$2:$X$2500,$A971,$AE$2:$AE$2500,1)&gt;0),"","Yes"))</f>
      </c>
      <c r="AI971">
        <f>IF($AH971="Yes",$AG971,"")</f>
      </c>
      <c r="AJ971">
        <f>IF($AI971="","",$AI971+ROW()/1000000)</f>
      </c>
      <c r="AK971">
        <f>IF(OR($A971="",$P971="Yes",N($AG971)=0),"",$AG971+ROW()/1000000)</f>
      </c>
      <c r="AL971" t="str">
        <f>IF($A971="","",INDEX(games!$J:$J,ROW())&amp;"")</f>
      </c>
    </row>
    <row r="972">
      <c r="A972" t="str">
        <f>IF(TRIM(INDEX(games!$A:$A,ROW()))="","",TRIM(INDEX(games!$A:$A,ROW())))</f>
      </c>
      <c r="B972">
        <f>IF(OR($A972="",INDEX(games!$B:$B,ROW())=""),"",INDEX(games!$B:$B,ROW()))</f>
      </c>
      <c r="C972" t="str">
        <f>IF(OR($A972="",INDEX(games!$C:$C,ROW())=""),"",INDEX(games!$C:$C,ROW()))</f>
      </c>
      <c r="D972">
        <f>IF($A972="","",COUNTIF($W$2:$W$2500,$A972)+COUNTIF($X$2:$X$2500,$A972))</f>
      </c>
      <c r="E972">
        <f>IF($A972="","",IFERROR(MATCH($C972,$R$2:$R$5,0),0))</f>
      </c>
      <c r="F972">
        <f>IF($A972="","",MOD(ROW(),34))</f>
      </c>
      <c r="G972">
        <f>IF($A972="",NA(),IF($C972="Action",$B972,NA()))</f>
      </c>
      <c r="H972">
        <f>IF($A972="",NA(),IF($C972="Action",1+$F972*0.023,NA()))</f>
      </c>
      <c r="I972">
        <f>IF($A972="",NA(),IF($C972="Strategy",$B972,NA()))</f>
      </c>
      <c r="J972">
        <f>IF($A972="",NA(),IF($C972="Strategy",2+$F972*0.023,NA()))</f>
      </c>
      <c r="K972">
        <f>IF($A972="",NA(),IF($C972="Deckbuilder",$B972,NA()))</f>
      </c>
      <c r="L972">
        <f>IF($A972="",NA(),IF($C972="Deckbuilder",3+$F972*0.023,NA()))</f>
      </c>
      <c r="M972">
        <f>IF($A972="",NA(),IF($C972="Traditional",$B972,NA()))</f>
      </c>
      <c r="N972">
        <f>IF($A972="",NA(),IF($C972="Traditional",4+$F972*0.023,NA()))</f>
      </c>
      <c r="O972">
        <f>IF($A972="","",$D972+ROW()/1000000)</f>
      </c>
      <c r="P972" t="str">
        <f>IF(OR($A972="",INDEX(games!$H:$H,ROW())=""),"",INDEX(games!$H:$H,ROW()))</f>
      </c>
      <c r="Q972">
        <f>IF(OR($A972="",$P972&lt;&gt;"Yes"),"",$D972+ROW()/1000000)</f>
      </c>
      <c r="T972">
        <f>IF($Y972="","",INDEX($B$2:$B$1500,$Y972))</f>
      </c>
      <c r="U972">
        <f>IF($Z972="","",INDEX($B$2:$B$1500,$Z972))</f>
      </c>
      <c r="V972">
        <f>IF(OR($T972="",$U972=""),"",$U972-$T972)</f>
      </c>
      <c r="W972" t="str">
        <f>IF(TRIM(INDEX(connections!$A:$A,ROW()))="","",TRIM(INDEX(connections!$A:$A,ROW())))</f>
      </c>
      <c r="X972" t="str">
        <f>IF($W972="","",TRIM(INDEX(connections!$B:$B,ROW())))</f>
      </c>
      <c r="Y972">
        <f>IF($W972="","",IFERROR(MATCH($W972,$A$2:$A$1500,0),""))</f>
      </c>
      <c r="Z972">
        <f>IF($X972="","",IFERROR(MATCH($X972,$A$2:$A$1500,0),""))</f>
      </c>
      <c r="AA972" t="str">
        <f>IF($Y972="","",INDEX($P$2:$P$1500,$Y972))</f>
      </c>
      <c r="AB972" t="str">
        <f>IF($Z972="","",INDEX($P$2:$P$1500,$Z972))</f>
      </c>
      <c r="AC972">
        <f>IF(AND($AA972="Yes",$AB972="Yes"),1,"")</f>
      </c>
      <c r="AD972">
        <f>IF(OR($Y972="",$Z972=""),"",IF(INDEX($C$2:$C$1500,$Y972)=INDEX($C$2:$C$1500,$Z972),0,1))</f>
      </c>
      <c r="AE972">
        <f>IF($AC972&lt;&gt;1,"",IF(AND(INDEX($AG$2:$AG$1500,$Y972)=1,INDEX($AG$2:$AG$1500,$Z972)=1),1,""))</f>
      </c>
      <c r="AG972">
        <f>IF($A972="","",COUNTIFS($W$2:$W$2500,$A972,$AB$2:$AB$2500,"Yes")+COUNTIFS($X$2:$X$2500,$A972,$AA$2:$AA$2500,"Yes"))</f>
      </c>
      <c r="AH972" t="str">
        <f>IF(OR($P972&lt;&gt;"Yes",N($AG972)=0),"",IF(AND($AG972=1,COUNTIFS($W$2:$W$2500,$A972,$AE$2:$AE$2500,1)+COUNTIFS($X$2:$X$2500,$A972,$AE$2:$AE$2500,1)&gt;0),"","Yes"))</f>
      </c>
      <c r="AI972">
        <f>IF($AH972="Yes",$AG972,"")</f>
      </c>
      <c r="AJ972">
        <f>IF($AI972="","",$AI972+ROW()/1000000)</f>
      </c>
      <c r="AK972">
        <f>IF(OR($A972="",$P972="Yes",N($AG972)=0),"",$AG972+ROW()/1000000)</f>
      </c>
      <c r="AL972" t="str">
        <f>IF($A972="","",INDEX(games!$J:$J,ROW())&amp;"")</f>
      </c>
    </row>
    <row r="973">
      <c r="A973" t="str">
        <f>IF(TRIM(INDEX(games!$A:$A,ROW()))="","",TRIM(INDEX(games!$A:$A,ROW())))</f>
      </c>
      <c r="B973">
        <f>IF(OR($A973="",INDEX(games!$B:$B,ROW())=""),"",INDEX(games!$B:$B,ROW()))</f>
      </c>
      <c r="C973" t="str">
        <f>IF(OR($A973="",INDEX(games!$C:$C,ROW())=""),"",INDEX(games!$C:$C,ROW()))</f>
      </c>
      <c r="D973">
        <f>IF($A973="","",COUNTIF($W$2:$W$2500,$A973)+COUNTIF($X$2:$X$2500,$A973))</f>
      </c>
      <c r="E973">
        <f>IF($A973="","",IFERROR(MATCH($C973,$R$2:$R$5,0),0))</f>
      </c>
      <c r="F973">
        <f>IF($A973="","",MOD(ROW(),34))</f>
      </c>
      <c r="G973">
        <f>IF($A973="",NA(),IF($C973="Action",$B973,NA()))</f>
      </c>
      <c r="H973">
        <f>IF($A973="",NA(),IF($C973="Action",1+$F973*0.023,NA()))</f>
      </c>
      <c r="I973">
        <f>IF($A973="",NA(),IF($C973="Strategy",$B973,NA()))</f>
      </c>
      <c r="J973">
        <f>IF($A973="",NA(),IF($C973="Strategy",2+$F973*0.023,NA()))</f>
      </c>
      <c r="K973">
        <f>IF($A973="",NA(),IF($C973="Deckbuilder",$B973,NA()))</f>
      </c>
      <c r="L973">
        <f>IF($A973="",NA(),IF($C973="Deckbuilder",3+$F973*0.023,NA()))</f>
      </c>
      <c r="M973">
        <f>IF($A973="",NA(),IF($C973="Traditional",$B973,NA()))</f>
      </c>
      <c r="N973">
        <f>IF($A973="",NA(),IF($C973="Traditional",4+$F973*0.023,NA()))</f>
      </c>
      <c r="O973">
        <f>IF($A973="","",$D973+ROW()/1000000)</f>
      </c>
      <c r="P973" t="str">
        <f>IF(OR($A973="",INDEX(games!$H:$H,ROW())=""),"",INDEX(games!$H:$H,ROW()))</f>
      </c>
      <c r="Q973">
        <f>IF(OR($A973="",$P973&lt;&gt;"Yes"),"",$D973+ROW()/1000000)</f>
      </c>
      <c r="T973">
        <f>IF($Y973="","",INDEX($B$2:$B$1500,$Y973))</f>
      </c>
      <c r="U973">
        <f>IF($Z973="","",INDEX($B$2:$B$1500,$Z973))</f>
      </c>
      <c r="V973">
        <f>IF(OR($T973="",$U973=""),"",$U973-$T973)</f>
      </c>
      <c r="W973" t="str">
        <f>IF(TRIM(INDEX(connections!$A:$A,ROW()))="","",TRIM(INDEX(connections!$A:$A,ROW())))</f>
      </c>
      <c r="X973" t="str">
        <f>IF($W973="","",TRIM(INDEX(connections!$B:$B,ROW())))</f>
      </c>
      <c r="Y973">
        <f>IF($W973="","",IFERROR(MATCH($W973,$A$2:$A$1500,0),""))</f>
      </c>
      <c r="Z973">
        <f>IF($X973="","",IFERROR(MATCH($X973,$A$2:$A$1500,0),""))</f>
      </c>
      <c r="AA973" t="str">
        <f>IF($Y973="","",INDEX($P$2:$P$1500,$Y973))</f>
      </c>
      <c r="AB973" t="str">
        <f>IF($Z973="","",INDEX($P$2:$P$1500,$Z973))</f>
      </c>
      <c r="AC973">
        <f>IF(AND($AA973="Yes",$AB973="Yes"),1,"")</f>
      </c>
      <c r="AD973">
        <f>IF(OR($Y973="",$Z973=""),"",IF(INDEX($C$2:$C$1500,$Y973)=INDEX($C$2:$C$1500,$Z973),0,1))</f>
      </c>
      <c r="AE973">
        <f>IF($AC973&lt;&gt;1,"",IF(AND(INDEX($AG$2:$AG$1500,$Y973)=1,INDEX($AG$2:$AG$1500,$Z973)=1),1,""))</f>
      </c>
      <c r="AG973">
        <f>IF($A973="","",COUNTIFS($W$2:$W$2500,$A973,$AB$2:$AB$2500,"Yes")+COUNTIFS($X$2:$X$2500,$A973,$AA$2:$AA$2500,"Yes"))</f>
      </c>
      <c r="AH973" t="str">
        <f>IF(OR($P973&lt;&gt;"Yes",N($AG973)=0),"",IF(AND($AG973=1,COUNTIFS($W$2:$W$2500,$A973,$AE$2:$AE$2500,1)+COUNTIFS($X$2:$X$2500,$A973,$AE$2:$AE$2500,1)&gt;0),"","Yes"))</f>
      </c>
      <c r="AI973">
        <f>IF($AH973="Yes",$AG973,"")</f>
      </c>
      <c r="AJ973">
        <f>IF($AI973="","",$AI973+ROW()/1000000)</f>
      </c>
      <c r="AK973">
        <f>IF(OR($A973="",$P973="Yes",N($AG973)=0),"",$AG973+ROW()/1000000)</f>
      </c>
      <c r="AL973" t="str">
        <f>IF($A973="","",INDEX(games!$J:$J,ROW())&amp;"")</f>
      </c>
    </row>
    <row r="974">
      <c r="A974" t="str">
        <f>IF(TRIM(INDEX(games!$A:$A,ROW()))="","",TRIM(INDEX(games!$A:$A,ROW())))</f>
      </c>
      <c r="B974">
        <f>IF(OR($A974="",INDEX(games!$B:$B,ROW())=""),"",INDEX(games!$B:$B,ROW()))</f>
      </c>
      <c r="C974" t="str">
        <f>IF(OR($A974="",INDEX(games!$C:$C,ROW())=""),"",INDEX(games!$C:$C,ROW()))</f>
      </c>
      <c r="D974">
        <f>IF($A974="","",COUNTIF($W$2:$W$2500,$A974)+COUNTIF($X$2:$X$2500,$A974))</f>
      </c>
      <c r="E974">
        <f>IF($A974="","",IFERROR(MATCH($C974,$R$2:$R$5,0),0))</f>
      </c>
      <c r="F974">
        <f>IF($A974="","",MOD(ROW(),34))</f>
      </c>
      <c r="G974">
        <f>IF($A974="",NA(),IF($C974="Action",$B974,NA()))</f>
      </c>
      <c r="H974">
        <f>IF($A974="",NA(),IF($C974="Action",1+$F974*0.023,NA()))</f>
      </c>
      <c r="I974">
        <f>IF($A974="",NA(),IF($C974="Strategy",$B974,NA()))</f>
      </c>
      <c r="J974">
        <f>IF($A974="",NA(),IF($C974="Strategy",2+$F974*0.023,NA()))</f>
      </c>
      <c r="K974">
        <f>IF($A974="",NA(),IF($C974="Deckbuilder",$B974,NA()))</f>
      </c>
      <c r="L974">
        <f>IF($A974="",NA(),IF($C974="Deckbuilder",3+$F974*0.023,NA()))</f>
      </c>
      <c r="M974">
        <f>IF($A974="",NA(),IF($C974="Traditional",$B974,NA()))</f>
      </c>
      <c r="N974">
        <f>IF($A974="",NA(),IF($C974="Traditional",4+$F974*0.023,NA()))</f>
      </c>
      <c r="O974">
        <f>IF($A974="","",$D974+ROW()/1000000)</f>
      </c>
      <c r="P974" t="str">
        <f>IF(OR($A974="",INDEX(games!$H:$H,ROW())=""),"",INDEX(games!$H:$H,ROW()))</f>
      </c>
      <c r="Q974">
        <f>IF(OR($A974="",$P974&lt;&gt;"Yes"),"",$D974+ROW()/1000000)</f>
      </c>
      <c r="T974">
        <f>IF($Y974="","",INDEX($B$2:$B$1500,$Y974))</f>
      </c>
      <c r="U974">
        <f>IF($Z974="","",INDEX($B$2:$B$1500,$Z974))</f>
      </c>
      <c r="V974">
        <f>IF(OR($T974="",$U974=""),"",$U974-$T974)</f>
      </c>
      <c r="W974" t="str">
        <f>IF(TRIM(INDEX(connections!$A:$A,ROW()))="","",TRIM(INDEX(connections!$A:$A,ROW())))</f>
      </c>
      <c r="X974" t="str">
        <f>IF($W974="","",TRIM(INDEX(connections!$B:$B,ROW())))</f>
      </c>
      <c r="Y974">
        <f>IF($W974="","",IFERROR(MATCH($W974,$A$2:$A$1500,0),""))</f>
      </c>
      <c r="Z974">
        <f>IF($X974="","",IFERROR(MATCH($X974,$A$2:$A$1500,0),""))</f>
      </c>
      <c r="AA974" t="str">
        <f>IF($Y974="","",INDEX($P$2:$P$1500,$Y974))</f>
      </c>
      <c r="AB974" t="str">
        <f>IF($Z974="","",INDEX($P$2:$P$1500,$Z974))</f>
      </c>
      <c r="AC974">
        <f>IF(AND($AA974="Yes",$AB974="Yes"),1,"")</f>
      </c>
      <c r="AD974">
        <f>IF(OR($Y974="",$Z974=""),"",IF(INDEX($C$2:$C$1500,$Y974)=INDEX($C$2:$C$1500,$Z974),0,1))</f>
      </c>
      <c r="AE974">
        <f>IF($AC974&lt;&gt;1,"",IF(AND(INDEX($AG$2:$AG$1500,$Y974)=1,INDEX($AG$2:$AG$1500,$Z974)=1),1,""))</f>
      </c>
      <c r="AG974">
        <f>IF($A974="","",COUNTIFS($W$2:$W$2500,$A974,$AB$2:$AB$2500,"Yes")+COUNTIFS($X$2:$X$2500,$A974,$AA$2:$AA$2500,"Yes"))</f>
      </c>
      <c r="AH974" t="str">
        <f>IF(OR($P974&lt;&gt;"Yes",N($AG974)=0),"",IF(AND($AG974=1,COUNTIFS($W$2:$W$2500,$A974,$AE$2:$AE$2500,1)+COUNTIFS($X$2:$X$2500,$A974,$AE$2:$AE$2500,1)&gt;0),"","Yes"))</f>
      </c>
      <c r="AI974">
        <f>IF($AH974="Yes",$AG974,"")</f>
      </c>
      <c r="AJ974">
        <f>IF($AI974="","",$AI974+ROW()/1000000)</f>
      </c>
      <c r="AK974">
        <f>IF(OR($A974="",$P974="Yes",N($AG974)=0),"",$AG974+ROW()/1000000)</f>
      </c>
      <c r="AL974" t="str">
        <f>IF($A974="","",INDEX(games!$J:$J,ROW())&amp;"")</f>
      </c>
    </row>
    <row r="975">
      <c r="A975" t="str">
        <f>IF(TRIM(INDEX(games!$A:$A,ROW()))="","",TRIM(INDEX(games!$A:$A,ROW())))</f>
      </c>
      <c r="B975">
        <f>IF(OR($A975="",INDEX(games!$B:$B,ROW())=""),"",INDEX(games!$B:$B,ROW()))</f>
      </c>
      <c r="C975" t="str">
        <f>IF(OR($A975="",INDEX(games!$C:$C,ROW())=""),"",INDEX(games!$C:$C,ROW()))</f>
      </c>
      <c r="D975">
        <f>IF($A975="","",COUNTIF($W$2:$W$2500,$A975)+COUNTIF($X$2:$X$2500,$A975))</f>
      </c>
      <c r="E975">
        <f>IF($A975="","",IFERROR(MATCH($C975,$R$2:$R$5,0),0))</f>
      </c>
      <c r="F975">
        <f>IF($A975="","",MOD(ROW(),34))</f>
      </c>
      <c r="G975">
        <f>IF($A975="",NA(),IF($C975="Action",$B975,NA()))</f>
      </c>
      <c r="H975">
        <f>IF($A975="",NA(),IF($C975="Action",1+$F975*0.023,NA()))</f>
      </c>
      <c r="I975">
        <f>IF($A975="",NA(),IF($C975="Strategy",$B975,NA()))</f>
      </c>
      <c r="J975">
        <f>IF($A975="",NA(),IF($C975="Strategy",2+$F975*0.023,NA()))</f>
      </c>
      <c r="K975">
        <f>IF($A975="",NA(),IF($C975="Deckbuilder",$B975,NA()))</f>
      </c>
      <c r="L975">
        <f>IF($A975="",NA(),IF($C975="Deckbuilder",3+$F975*0.023,NA()))</f>
      </c>
      <c r="M975">
        <f>IF($A975="",NA(),IF($C975="Traditional",$B975,NA()))</f>
      </c>
      <c r="N975">
        <f>IF($A975="",NA(),IF($C975="Traditional",4+$F975*0.023,NA()))</f>
      </c>
      <c r="O975">
        <f>IF($A975="","",$D975+ROW()/1000000)</f>
      </c>
      <c r="P975" t="str">
        <f>IF(OR($A975="",INDEX(games!$H:$H,ROW())=""),"",INDEX(games!$H:$H,ROW()))</f>
      </c>
      <c r="Q975">
        <f>IF(OR($A975="",$P975&lt;&gt;"Yes"),"",$D975+ROW()/1000000)</f>
      </c>
      <c r="T975">
        <f>IF($Y975="","",INDEX($B$2:$B$1500,$Y975))</f>
      </c>
      <c r="U975">
        <f>IF($Z975="","",INDEX($B$2:$B$1500,$Z975))</f>
      </c>
      <c r="V975">
        <f>IF(OR($T975="",$U975=""),"",$U975-$T975)</f>
      </c>
      <c r="W975" t="str">
        <f>IF(TRIM(INDEX(connections!$A:$A,ROW()))="","",TRIM(INDEX(connections!$A:$A,ROW())))</f>
      </c>
      <c r="X975" t="str">
        <f>IF($W975="","",TRIM(INDEX(connections!$B:$B,ROW())))</f>
      </c>
      <c r="Y975">
        <f>IF($W975="","",IFERROR(MATCH($W975,$A$2:$A$1500,0),""))</f>
      </c>
      <c r="Z975">
        <f>IF($X975="","",IFERROR(MATCH($X975,$A$2:$A$1500,0),""))</f>
      </c>
      <c r="AA975" t="str">
        <f>IF($Y975="","",INDEX($P$2:$P$1500,$Y975))</f>
      </c>
      <c r="AB975" t="str">
        <f>IF($Z975="","",INDEX($P$2:$P$1500,$Z975))</f>
      </c>
      <c r="AC975">
        <f>IF(AND($AA975="Yes",$AB975="Yes"),1,"")</f>
      </c>
      <c r="AD975">
        <f>IF(OR($Y975="",$Z975=""),"",IF(INDEX($C$2:$C$1500,$Y975)=INDEX($C$2:$C$1500,$Z975),0,1))</f>
      </c>
      <c r="AE975">
        <f>IF($AC975&lt;&gt;1,"",IF(AND(INDEX($AG$2:$AG$1500,$Y975)=1,INDEX($AG$2:$AG$1500,$Z975)=1),1,""))</f>
      </c>
      <c r="AG975">
        <f>IF($A975="","",COUNTIFS($W$2:$W$2500,$A975,$AB$2:$AB$2500,"Yes")+COUNTIFS($X$2:$X$2500,$A975,$AA$2:$AA$2500,"Yes"))</f>
      </c>
      <c r="AH975" t="str">
        <f>IF(OR($P975&lt;&gt;"Yes",N($AG975)=0),"",IF(AND($AG975=1,COUNTIFS($W$2:$W$2500,$A975,$AE$2:$AE$2500,1)+COUNTIFS($X$2:$X$2500,$A975,$AE$2:$AE$2500,1)&gt;0),"","Yes"))</f>
      </c>
      <c r="AI975">
        <f>IF($AH975="Yes",$AG975,"")</f>
      </c>
      <c r="AJ975">
        <f>IF($AI975="","",$AI975+ROW()/1000000)</f>
      </c>
      <c r="AK975">
        <f>IF(OR($A975="",$P975="Yes",N($AG975)=0),"",$AG975+ROW()/1000000)</f>
      </c>
      <c r="AL975" t="str">
        <f>IF($A975="","",INDEX(games!$J:$J,ROW())&amp;"")</f>
      </c>
    </row>
    <row r="976">
      <c r="A976" t="str">
        <f>IF(TRIM(INDEX(games!$A:$A,ROW()))="","",TRIM(INDEX(games!$A:$A,ROW())))</f>
      </c>
      <c r="B976">
        <f>IF(OR($A976="",INDEX(games!$B:$B,ROW())=""),"",INDEX(games!$B:$B,ROW()))</f>
      </c>
      <c r="C976" t="str">
        <f>IF(OR($A976="",INDEX(games!$C:$C,ROW())=""),"",INDEX(games!$C:$C,ROW()))</f>
      </c>
      <c r="D976">
        <f>IF($A976="","",COUNTIF($W$2:$W$2500,$A976)+COUNTIF($X$2:$X$2500,$A976))</f>
      </c>
      <c r="E976">
        <f>IF($A976="","",IFERROR(MATCH($C976,$R$2:$R$5,0),0))</f>
      </c>
      <c r="F976">
        <f>IF($A976="","",MOD(ROW(),34))</f>
      </c>
      <c r="G976">
        <f>IF($A976="",NA(),IF($C976="Action",$B976,NA()))</f>
      </c>
      <c r="H976">
        <f>IF($A976="",NA(),IF($C976="Action",1+$F976*0.023,NA()))</f>
      </c>
      <c r="I976">
        <f>IF($A976="",NA(),IF($C976="Strategy",$B976,NA()))</f>
      </c>
      <c r="J976">
        <f>IF($A976="",NA(),IF($C976="Strategy",2+$F976*0.023,NA()))</f>
      </c>
      <c r="K976">
        <f>IF($A976="",NA(),IF($C976="Deckbuilder",$B976,NA()))</f>
      </c>
      <c r="L976">
        <f>IF($A976="",NA(),IF($C976="Deckbuilder",3+$F976*0.023,NA()))</f>
      </c>
      <c r="M976">
        <f>IF($A976="",NA(),IF($C976="Traditional",$B976,NA()))</f>
      </c>
      <c r="N976">
        <f>IF($A976="",NA(),IF($C976="Traditional",4+$F976*0.023,NA()))</f>
      </c>
      <c r="O976">
        <f>IF($A976="","",$D976+ROW()/1000000)</f>
      </c>
      <c r="P976" t="str">
        <f>IF(OR($A976="",INDEX(games!$H:$H,ROW())=""),"",INDEX(games!$H:$H,ROW()))</f>
      </c>
      <c r="Q976">
        <f>IF(OR($A976="",$P976&lt;&gt;"Yes"),"",$D976+ROW()/1000000)</f>
      </c>
      <c r="T976">
        <f>IF($Y976="","",INDEX($B$2:$B$1500,$Y976))</f>
      </c>
      <c r="U976">
        <f>IF($Z976="","",INDEX($B$2:$B$1500,$Z976))</f>
      </c>
      <c r="V976">
        <f>IF(OR($T976="",$U976=""),"",$U976-$T976)</f>
      </c>
      <c r="W976" t="str">
        <f>IF(TRIM(INDEX(connections!$A:$A,ROW()))="","",TRIM(INDEX(connections!$A:$A,ROW())))</f>
      </c>
      <c r="X976" t="str">
        <f>IF($W976="","",TRIM(INDEX(connections!$B:$B,ROW())))</f>
      </c>
      <c r="Y976">
        <f>IF($W976="","",IFERROR(MATCH($W976,$A$2:$A$1500,0),""))</f>
      </c>
      <c r="Z976">
        <f>IF($X976="","",IFERROR(MATCH($X976,$A$2:$A$1500,0),""))</f>
      </c>
      <c r="AA976" t="str">
        <f>IF($Y976="","",INDEX($P$2:$P$1500,$Y976))</f>
      </c>
      <c r="AB976" t="str">
        <f>IF($Z976="","",INDEX($P$2:$P$1500,$Z976))</f>
      </c>
      <c r="AC976">
        <f>IF(AND($AA976="Yes",$AB976="Yes"),1,"")</f>
      </c>
      <c r="AD976">
        <f>IF(OR($Y976="",$Z976=""),"",IF(INDEX($C$2:$C$1500,$Y976)=INDEX($C$2:$C$1500,$Z976),0,1))</f>
      </c>
      <c r="AE976">
        <f>IF($AC976&lt;&gt;1,"",IF(AND(INDEX($AG$2:$AG$1500,$Y976)=1,INDEX($AG$2:$AG$1500,$Z976)=1),1,""))</f>
      </c>
      <c r="AG976">
        <f>IF($A976="","",COUNTIFS($W$2:$W$2500,$A976,$AB$2:$AB$2500,"Yes")+COUNTIFS($X$2:$X$2500,$A976,$AA$2:$AA$2500,"Yes"))</f>
      </c>
      <c r="AH976" t="str">
        <f>IF(OR($P976&lt;&gt;"Yes",N($AG976)=0),"",IF(AND($AG976=1,COUNTIFS($W$2:$W$2500,$A976,$AE$2:$AE$2500,1)+COUNTIFS($X$2:$X$2500,$A976,$AE$2:$AE$2500,1)&gt;0),"","Yes"))</f>
      </c>
      <c r="AI976">
        <f>IF($AH976="Yes",$AG976,"")</f>
      </c>
      <c r="AJ976">
        <f>IF($AI976="","",$AI976+ROW()/1000000)</f>
      </c>
      <c r="AK976">
        <f>IF(OR($A976="",$P976="Yes",N($AG976)=0),"",$AG976+ROW()/1000000)</f>
      </c>
      <c r="AL976" t="str">
        <f>IF($A976="","",INDEX(games!$J:$J,ROW())&amp;"")</f>
      </c>
    </row>
    <row r="977">
      <c r="A977" t="str">
        <f>IF(TRIM(INDEX(games!$A:$A,ROW()))="","",TRIM(INDEX(games!$A:$A,ROW())))</f>
      </c>
      <c r="B977">
        <f>IF(OR($A977="",INDEX(games!$B:$B,ROW())=""),"",INDEX(games!$B:$B,ROW()))</f>
      </c>
      <c r="C977" t="str">
        <f>IF(OR($A977="",INDEX(games!$C:$C,ROW())=""),"",INDEX(games!$C:$C,ROW()))</f>
      </c>
      <c r="D977">
        <f>IF($A977="","",COUNTIF($W$2:$W$2500,$A977)+COUNTIF($X$2:$X$2500,$A977))</f>
      </c>
      <c r="E977">
        <f>IF($A977="","",IFERROR(MATCH($C977,$R$2:$R$5,0),0))</f>
      </c>
      <c r="F977">
        <f>IF($A977="","",MOD(ROW(),34))</f>
      </c>
      <c r="G977">
        <f>IF($A977="",NA(),IF($C977="Action",$B977,NA()))</f>
      </c>
      <c r="H977">
        <f>IF($A977="",NA(),IF($C977="Action",1+$F977*0.023,NA()))</f>
      </c>
      <c r="I977">
        <f>IF($A977="",NA(),IF($C977="Strategy",$B977,NA()))</f>
      </c>
      <c r="J977">
        <f>IF($A977="",NA(),IF($C977="Strategy",2+$F977*0.023,NA()))</f>
      </c>
      <c r="K977">
        <f>IF($A977="",NA(),IF($C977="Deckbuilder",$B977,NA()))</f>
      </c>
      <c r="L977">
        <f>IF($A977="",NA(),IF($C977="Deckbuilder",3+$F977*0.023,NA()))</f>
      </c>
      <c r="M977">
        <f>IF($A977="",NA(),IF($C977="Traditional",$B977,NA()))</f>
      </c>
      <c r="N977">
        <f>IF($A977="",NA(),IF($C977="Traditional",4+$F977*0.023,NA()))</f>
      </c>
      <c r="O977">
        <f>IF($A977="","",$D977+ROW()/1000000)</f>
      </c>
      <c r="P977" t="str">
        <f>IF(OR($A977="",INDEX(games!$H:$H,ROW())=""),"",INDEX(games!$H:$H,ROW()))</f>
      </c>
      <c r="Q977">
        <f>IF(OR($A977="",$P977&lt;&gt;"Yes"),"",$D977+ROW()/1000000)</f>
      </c>
      <c r="T977">
        <f>IF($Y977="","",INDEX($B$2:$B$1500,$Y977))</f>
      </c>
      <c r="U977">
        <f>IF($Z977="","",INDEX($B$2:$B$1500,$Z977))</f>
      </c>
      <c r="V977">
        <f>IF(OR($T977="",$U977=""),"",$U977-$T977)</f>
      </c>
      <c r="W977" t="str">
        <f>IF(TRIM(INDEX(connections!$A:$A,ROW()))="","",TRIM(INDEX(connections!$A:$A,ROW())))</f>
      </c>
      <c r="X977" t="str">
        <f>IF($W977="","",TRIM(INDEX(connections!$B:$B,ROW())))</f>
      </c>
      <c r="Y977">
        <f>IF($W977="","",IFERROR(MATCH($W977,$A$2:$A$1500,0),""))</f>
      </c>
      <c r="Z977">
        <f>IF($X977="","",IFERROR(MATCH($X977,$A$2:$A$1500,0),""))</f>
      </c>
      <c r="AA977" t="str">
        <f>IF($Y977="","",INDEX($P$2:$P$1500,$Y977))</f>
      </c>
      <c r="AB977" t="str">
        <f>IF($Z977="","",INDEX($P$2:$P$1500,$Z977))</f>
      </c>
      <c r="AC977">
        <f>IF(AND($AA977="Yes",$AB977="Yes"),1,"")</f>
      </c>
      <c r="AD977">
        <f>IF(OR($Y977="",$Z977=""),"",IF(INDEX($C$2:$C$1500,$Y977)=INDEX($C$2:$C$1500,$Z977),0,1))</f>
      </c>
      <c r="AE977">
        <f>IF($AC977&lt;&gt;1,"",IF(AND(INDEX($AG$2:$AG$1500,$Y977)=1,INDEX($AG$2:$AG$1500,$Z977)=1),1,""))</f>
      </c>
      <c r="AG977">
        <f>IF($A977="","",COUNTIFS($W$2:$W$2500,$A977,$AB$2:$AB$2500,"Yes")+COUNTIFS($X$2:$X$2500,$A977,$AA$2:$AA$2500,"Yes"))</f>
      </c>
      <c r="AH977" t="str">
        <f>IF(OR($P977&lt;&gt;"Yes",N($AG977)=0),"",IF(AND($AG977=1,COUNTIFS($W$2:$W$2500,$A977,$AE$2:$AE$2500,1)+COUNTIFS($X$2:$X$2500,$A977,$AE$2:$AE$2500,1)&gt;0),"","Yes"))</f>
      </c>
      <c r="AI977">
        <f>IF($AH977="Yes",$AG977,"")</f>
      </c>
      <c r="AJ977">
        <f>IF($AI977="","",$AI977+ROW()/1000000)</f>
      </c>
      <c r="AK977">
        <f>IF(OR($A977="",$P977="Yes",N($AG977)=0),"",$AG977+ROW()/1000000)</f>
      </c>
      <c r="AL977" t="str">
        <f>IF($A977="","",INDEX(games!$J:$J,ROW())&amp;"")</f>
      </c>
    </row>
    <row r="978">
      <c r="A978" t="str">
        <f>IF(TRIM(INDEX(games!$A:$A,ROW()))="","",TRIM(INDEX(games!$A:$A,ROW())))</f>
      </c>
      <c r="B978">
        <f>IF(OR($A978="",INDEX(games!$B:$B,ROW())=""),"",INDEX(games!$B:$B,ROW()))</f>
      </c>
      <c r="C978" t="str">
        <f>IF(OR($A978="",INDEX(games!$C:$C,ROW())=""),"",INDEX(games!$C:$C,ROW()))</f>
      </c>
      <c r="D978">
        <f>IF($A978="","",COUNTIF($W$2:$W$2500,$A978)+COUNTIF($X$2:$X$2500,$A978))</f>
      </c>
      <c r="E978">
        <f>IF($A978="","",IFERROR(MATCH($C978,$R$2:$R$5,0),0))</f>
      </c>
      <c r="F978">
        <f>IF($A978="","",MOD(ROW(),34))</f>
      </c>
      <c r="G978">
        <f>IF($A978="",NA(),IF($C978="Action",$B978,NA()))</f>
      </c>
      <c r="H978">
        <f>IF($A978="",NA(),IF($C978="Action",1+$F978*0.023,NA()))</f>
      </c>
      <c r="I978">
        <f>IF($A978="",NA(),IF($C978="Strategy",$B978,NA()))</f>
      </c>
      <c r="J978">
        <f>IF($A978="",NA(),IF($C978="Strategy",2+$F978*0.023,NA()))</f>
      </c>
      <c r="K978">
        <f>IF($A978="",NA(),IF($C978="Deckbuilder",$B978,NA()))</f>
      </c>
      <c r="L978">
        <f>IF($A978="",NA(),IF($C978="Deckbuilder",3+$F978*0.023,NA()))</f>
      </c>
      <c r="M978">
        <f>IF($A978="",NA(),IF($C978="Traditional",$B978,NA()))</f>
      </c>
      <c r="N978">
        <f>IF($A978="",NA(),IF($C978="Traditional",4+$F978*0.023,NA()))</f>
      </c>
      <c r="O978">
        <f>IF($A978="","",$D978+ROW()/1000000)</f>
      </c>
      <c r="P978" t="str">
        <f>IF(OR($A978="",INDEX(games!$H:$H,ROW())=""),"",INDEX(games!$H:$H,ROW()))</f>
      </c>
      <c r="Q978">
        <f>IF(OR($A978="",$P978&lt;&gt;"Yes"),"",$D978+ROW()/1000000)</f>
      </c>
      <c r="T978">
        <f>IF($Y978="","",INDEX($B$2:$B$1500,$Y978))</f>
      </c>
      <c r="U978">
        <f>IF($Z978="","",INDEX($B$2:$B$1500,$Z978))</f>
      </c>
      <c r="V978">
        <f>IF(OR($T978="",$U978=""),"",$U978-$T978)</f>
      </c>
      <c r="W978" t="str">
        <f>IF(TRIM(INDEX(connections!$A:$A,ROW()))="","",TRIM(INDEX(connections!$A:$A,ROW())))</f>
      </c>
      <c r="X978" t="str">
        <f>IF($W978="","",TRIM(INDEX(connections!$B:$B,ROW())))</f>
      </c>
      <c r="Y978">
        <f>IF($W978="","",IFERROR(MATCH($W978,$A$2:$A$1500,0),""))</f>
      </c>
      <c r="Z978">
        <f>IF($X978="","",IFERROR(MATCH($X978,$A$2:$A$1500,0),""))</f>
      </c>
      <c r="AA978" t="str">
        <f>IF($Y978="","",INDEX($P$2:$P$1500,$Y978))</f>
      </c>
      <c r="AB978" t="str">
        <f>IF($Z978="","",INDEX($P$2:$P$1500,$Z978))</f>
      </c>
      <c r="AC978">
        <f>IF(AND($AA978="Yes",$AB978="Yes"),1,"")</f>
      </c>
      <c r="AD978">
        <f>IF(OR($Y978="",$Z978=""),"",IF(INDEX($C$2:$C$1500,$Y978)=INDEX($C$2:$C$1500,$Z978),0,1))</f>
      </c>
      <c r="AE978">
        <f>IF($AC978&lt;&gt;1,"",IF(AND(INDEX($AG$2:$AG$1500,$Y978)=1,INDEX($AG$2:$AG$1500,$Z978)=1),1,""))</f>
      </c>
      <c r="AG978">
        <f>IF($A978="","",COUNTIFS($W$2:$W$2500,$A978,$AB$2:$AB$2500,"Yes")+COUNTIFS($X$2:$X$2500,$A978,$AA$2:$AA$2500,"Yes"))</f>
      </c>
      <c r="AH978" t="str">
        <f>IF(OR($P978&lt;&gt;"Yes",N($AG978)=0),"",IF(AND($AG978=1,COUNTIFS($W$2:$W$2500,$A978,$AE$2:$AE$2500,1)+COUNTIFS($X$2:$X$2500,$A978,$AE$2:$AE$2500,1)&gt;0),"","Yes"))</f>
      </c>
      <c r="AI978">
        <f>IF($AH978="Yes",$AG978,"")</f>
      </c>
      <c r="AJ978">
        <f>IF($AI978="","",$AI978+ROW()/1000000)</f>
      </c>
      <c r="AK978">
        <f>IF(OR($A978="",$P978="Yes",N($AG978)=0),"",$AG978+ROW()/1000000)</f>
      </c>
      <c r="AL978" t="str">
        <f>IF($A978="","",INDEX(games!$J:$J,ROW())&amp;"")</f>
      </c>
    </row>
    <row r="979">
      <c r="A979" t="str">
        <f>IF(TRIM(INDEX(games!$A:$A,ROW()))="","",TRIM(INDEX(games!$A:$A,ROW())))</f>
      </c>
      <c r="B979">
        <f>IF(OR($A979="",INDEX(games!$B:$B,ROW())=""),"",INDEX(games!$B:$B,ROW()))</f>
      </c>
      <c r="C979" t="str">
        <f>IF(OR($A979="",INDEX(games!$C:$C,ROW())=""),"",INDEX(games!$C:$C,ROW()))</f>
      </c>
      <c r="D979">
        <f>IF($A979="","",COUNTIF($W$2:$W$2500,$A979)+COUNTIF($X$2:$X$2500,$A979))</f>
      </c>
      <c r="E979">
        <f>IF($A979="","",IFERROR(MATCH($C979,$R$2:$R$5,0),0))</f>
      </c>
      <c r="F979">
        <f>IF($A979="","",MOD(ROW(),34))</f>
      </c>
      <c r="G979">
        <f>IF($A979="",NA(),IF($C979="Action",$B979,NA()))</f>
      </c>
      <c r="H979">
        <f>IF($A979="",NA(),IF($C979="Action",1+$F979*0.023,NA()))</f>
      </c>
      <c r="I979">
        <f>IF($A979="",NA(),IF($C979="Strategy",$B979,NA()))</f>
      </c>
      <c r="J979">
        <f>IF($A979="",NA(),IF($C979="Strategy",2+$F979*0.023,NA()))</f>
      </c>
      <c r="K979">
        <f>IF($A979="",NA(),IF($C979="Deckbuilder",$B979,NA()))</f>
      </c>
      <c r="L979">
        <f>IF($A979="",NA(),IF($C979="Deckbuilder",3+$F979*0.023,NA()))</f>
      </c>
      <c r="M979">
        <f>IF($A979="",NA(),IF($C979="Traditional",$B979,NA()))</f>
      </c>
      <c r="N979">
        <f>IF($A979="",NA(),IF($C979="Traditional",4+$F979*0.023,NA()))</f>
      </c>
      <c r="O979">
        <f>IF($A979="","",$D979+ROW()/1000000)</f>
      </c>
      <c r="P979" t="str">
        <f>IF(OR($A979="",INDEX(games!$H:$H,ROW())=""),"",INDEX(games!$H:$H,ROW()))</f>
      </c>
      <c r="Q979">
        <f>IF(OR($A979="",$P979&lt;&gt;"Yes"),"",$D979+ROW()/1000000)</f>
      </c>
      <c r="T979">
        <f>IF($Y979="","",INDEX($B$2:$B$1500,$Y979))</f>
      </c>
      <c r="U979">
        <f>IF($Z979="","",INDEX($B$2:$B$1500,$Z979))</f>
      </c>
      <c r="V979">
        <f>IF(OR($T979="",$U979=""),"",$U979-$T979)</f>
      </c>
      <c r="W979" t="str">
        <f>IF(TRIM(INDEX(connections!$A:$A,ROW()))="","",TRIM(INDEX(connections!$A:$A,ROW())))</f>
      </c>
      <c r="X979" t="str">
        <f>IF($W979="","",TRIM(INDEX(connections!$B:$B,ROW())))</f>
      </c>
      <c r="Y979">
        <f>IF($W979="","",IFERROR(MATCH($W979,$A$2:$A$1500,0),""))</f>
      </c>
      <c r="Z979">
        <f>IF($X979="","",IFERROR(MATCH($X979,$A$2:$A$1500,0),""))</f>
      </c>
      <c r="AA979" t="str">
        <f>IF($Y979="","",INDEX($P$2:$P$1500,$Y979))</f>
      </c>
      <c r="AB979" t="str">
        <f>IF($Z979="","",INDEX($P$2:$P$1500,$Z979))</f>
      </c>
      <c r="AC979">
        <f>IF(AND($AA979="Yes",$AB979="Yes"),1,"")</f>
      </c>
      <c r="AD979">
        <f>IF(OR($Y979="",$Z979=""),"",IF(INDEX($C$2:$C$1500,$Y979)=INDEX($C$2:$C$1500,$Z979),0,1))</f>
      </c>
      <c r="AE979">
        <f>IF($AC979&lt;&gt;1,"",IF(AND(INDEX($AG$2:$AG$1500,$Y979)=1,INDEX($AG$2:$AG$1500,$Z979)=1),1,""))</f>
      </c>
      <c r="AG979">
        <f>IF($A979="","",COUNTIFS($W$2:$W$2500,$A979,$AB$2:$AB$2500,"Yes")+COUNTIFS($X$2:$X$2500,$A979,$AA$2:$AA$2500,"Yes"))</f>
      </c>
      <c r="AH979" t="str">
        <f>IF(OR($P979&lt;&gt;"Yes",N($AG979)=0),"",IF(AND($AG979=1,COUNTIFS($W$2:$W$2500,$A979,$AE$2:$AE$2500,1)+COUNTIFS($X$2:$X$2500,$A979,$AE$2:$AE$2500,1)&gt;0),"","Yes"))</f>
      </c>
      <c r="AI979">
        <f>IF($AH979="Yes",$AG979,"")</f>
      </c>
      <c r="AJ979">
        <f>IF($AI979="","",$AI979+ROW()/1000000)</f>
      </c>
      <c r="AK979">
        <f>IF(OR($A979="",$P979="Yes",N($AG979)=0),"",$AG979+ROW()/1000000)</f>
      </c>
      <c r="AL979" t="str">
        <f>IF($A979="","",INDEX(games!$J:$J,ROW())&amp;"")</f>
      </c>
    </row>
    <row r="980">
      <c r="A980" t="str">
        <f>IF(TRIM(INDEX(games!$A:$A,ROW()))="","",TRIM(INDEX(games!$A:$A,ROW())))</f>
      </c>
      <c r="B980">
        <f>IF(OR($A980="",INDEX(games!$B:$B,ROW())=""),"",INDEX(games!$B:$B,ROW()))</f>
      </c>
      <c r="C980" t="str">
        <f>IF(OR($A980="",INDEX(games!$C:$C,ROW())=""),"",INDEX(games!$C:$C,ROW()))</f>
      </c>
      <c r="D980">
        <f>IF($A980="","",COUNTIF($W$2:$W$2500,$A980)+COUNTIF($X$2:$X$2500,$A980))</f>
      </c>
      <c r="E980">
        <f>IF($A980="","",IFERROR(MATCH($C980,$R$2:$R$5,0),0))</f>
      </c>
      <c r="F980">
        <f>IF($A980="","",MOD(ROW(),34))</f>
      </c>
      <c r="G980">
        <f>IF($A980="",NA(),IF($C980="Action",$B980,NA()))</f>
      </c>
      <c r="H980">
        <f>IF($A980="",NA(),IF($C980="Action",1+$F980*0.023,NA()))</f>
      </c>
      <c r="I980">
        <f>IF($A980="",NA(),IF($C980="Strategy",$B980,NA()))</f>
      </c>
      <c r="J980">
        <f>IF($A980="",NA(),IF($C980="Strategy",2+$F980*0.023,NA()))</f>
      </c>
      <c r="K980">
        <f>IF($A980="",NA(),IF($C980="Deckbuilder",$B980,NA()))</f>
      </c>
      <c r="L980">
        <f>IF($A980="",NA(),IF($C980="Deckbuilder",3+$F980*0.023,NA()))</f>
      </c>
      <c r="M980">
        <f>IF($A980="",NA(),IF($C980="Traditional",$B980,NA()))</f>
      </c>
      <c r="N980">
        <f>IF($A980="",NA(),IF($C980="Traditional",4+$F980*0.023,NA()))</f>
      </c>
      <c r="O980">
        <f>IF($A980="","",$D980+ROW()/1000000)</f>
      </c>
      <c r="P980" t="str">
        <f>IF(OR($A980="",INDEX(games!$H:$H,ROW())=""),"",INDEX(games!$H:$H,ROW()))</f>
      </c>
      <c r="Q980">
        <f>IF(OR($A980="",$P980&lt;&gt;"Yes"),"",$D980+ROW()/1000000)</f>
      </c>
      <c r="T980">
        <f>IF($Y980="","",INDEX($B$2:$B$1500,$Y980))</f>
      </c>
      <c r="U980">
        <f>IF($Z980="","",INDEX($B$2:$B$1500,$Z980))</f>
      </c>
      <c r="V980">
        <f>IF(OR($T980="",$U980=""),"",$U980-$T980)</f>
      </c>
      <c r="W980" t="str">
        <f>IF(TRIM(INDEX(connections!$A:$A,ROW()))="","",TRIM(INDEX(connections!$A:$A,ROW())))</f>
      </c>
      <c r="X980" t="str">
        <f>IF($W980="","",TRIM(INDEX(connections!$B:$B,ROW())))</f>
      </c>
      <c r="Y980">
        <f>IF($W980="","",IFERROR(MATCH($W980,$A$2:$A$1500,0),""))</f>
      </c>
      <c r="Z980">
        <f>IF($X980="","",IFERROR(MATCH($X980,$A$2:$A$1500,0),""))</f>
      </c>
      <c r="AA980" t="str">
        <f>IF($Y980="","",INDEX($P$2:$P$1500,$Y980))</f>
      </c>
      <c r="AB980" t="str">
        <f>IF($Z980="","",INDEX($P$2:$P$1500,$Z980))</f>
      </c>
      <c r="AC980">
        <f>IF(AND($AA980="Yes",$AB980="Yes"),1,"")</f>
      </c>
      <c r="AD980">
        <f>IF(OR($Y980="",$Z980=""),"",IF(INDEX($C$2:$C$1500,$Y980)=INDEX($C$2:$C$1500,$Z980),0,1))</f>
      </c>
      <c r="AE980">
        <f>IF($AC980&lt;&gt;1,"",IF(AND(INDEX($AG$2:$AG$1500,$Y980)=1,INDEX($AG$2:$AG$1500,$Z980)=1),1,""))</f>
      </c>
      <c r="AG980">
        <f>IF($A980="","",COUNTIFS($W$2:$W$2500,$A980,$AB$2:$AB$2500,"Yes")+COUNTIFS($X$2:$X$2500,$A980,$AA$2:$AA$2500,"Yes"))</f>
      </c>
      <c r="AH980" t="str">
        <f>IF(OR($P980&lt;&gt;"Yes",N($AG980)=0),"",IF(AND($AG980=1,COUNTIFS($W$2:$W$2500,$A980,$AE$2:$AE$2500,1)+COUNTIFS($X$2:$X$2500,$A980,$AE$2:$AE$2500,1)&gt;0),"","Yes"))</f>
      </c>
      <c r="AI980">
        <f>IF($AH980="Yes",$AG980,"")</f>
      </c>
      <c r="AJ980">
        <f>IF($AI980="","",$AI980+ROW()/1000000)</f>
      </c>
      <c r="AK980">
        <f>IF(OR($A980="",$P980="Yes",N($AG980)=0),"",$AG980+ROW()/1000000)</f>
      </c>
      <c r="AL980" t="str">
        <f>IF($A980="","",INDEX(games!$J:$J,ROW())&amp;"")</f>
      </c>
    </row>
    <row r="981">
      <c r="A981" t="str">
        <f>IF(TRIM(INDEX(games!$A:$A,ROW()))="","",TRIM(INDEX(games!$A:$A,ROW())))</f>
      </c>
      <c r="B981">
        <f>IF(OR($A981="",INDEX(games!$B:$B,ROW())=""),"",INDEX(games!$B:$B,ROW()))</f>
      </c>
      <c r="C981" t="str">
        <f>IF(OR($A981="",INDEX(games!$C:$C,ROW())=""),"",INDEX(games!$C:$C,ROW()))</f>
      </c>
      <c r="D981">
        <f>IF($A981="","",COUNTIF($W$2:$W$2500,$A981)+COUNTIF($X$2:$X$2500,$A981))</f>
      </c>
      <c r="E981">
        <f>IF($A981="","",IFERROR(MATCH($C981,$R$2:$R$5,0),0))</f>
      </c>
      <c r="F981">
        <f>IF($A981="","",MOD(ROW(),34))</f>
      </c>
      <c r="G981">
        <f>IF($A981="",NA(),IF($C981="Action",$B981,NA()))</f>
      </c>
      <c r="H981">
        <f>IF($A981="",NA(),IF($C981="Action",1+$F981*0.023,NA()))</f>
      </c>
      <c r="I981">
        <f>IF($A981="",NA(),IF($C981="Strategy",$B981,NA()))</f>
      </c>
      <c r="J981">
        <f>IF($A981="",NA(),IF($C981="Strategy",2+$F981*0.023,NA()))</f>
      </c>
      <c r="K981">
        <f>IF($A981="",NA(),IF($C981="Deckbuilder",$B981,NA()))</f>
      </c>
      <c r="L981">
        <f>IF($A981="",NA(),IF($C981="Deckbuilder",3+$F981*0.023,NA()))</f>
      </c>
      <c r="M981">
        <f>IF($A981="",NA(),IF($C981="Traditional",$B981,NA()))</f>
      </c>
      <c r="N981">
        <f>IF($A981="",NA(),IF($C981="Traditional",4+$F981*0.023,NA()))</f>
      </c>
      <c r="O981">
        <f>IF($A981="","",$D981+ROW()/1000000)</f>
      </c>
      <c r="P981" t="str">
        <f>IF(OR($A981="",INDEX(games!$H:$H,ROW())=""),"",INDEX(games!$H:$H,ROW()))</f>
      </c>
      <c r="Q981">
        <f>IF(OR($A981="",$P981&lt;&gt;"Yes"),"",$D981+ROW()/1000000)</f>
      </c>
      <c r="T981">
        <f>IF($Y981="","",INDEX($B$2:$B$1500,$Y981))</f>
      </c>
      <c r="U981">
        <f>IF($Z981="","",INDEX($B$2:$B$1500,$Z981))</f>
      </c>
      <c r="V981">
        <f>IF(OR($T981="",$U981=""),"",$U981-$T981)</f>
      </c>
      <c r="W981" t="str">
        <f>IF(TRIM(INDEX(connections!$A:$A,ROW()))="","",TRIM(INDEX(connections!$A:$A,ROW())))</f>
      </c>
      <c r="X981" t="str">
        <f>IF($W981="","",TRIM(INDEX(connections!$B:$B,ROW())))</f>
      </c>
      <c r="Y981">
        <f>IF($W981="","",IFERROR(MATCH($W981,$A$2:$A$1500,0),""))</f>
      </c>
      <c r="Z981">
        <f>IF($X981="","",IFERROR(MATCH($X981,$A$2:$A$1500,0),""))</f>
      </c>
      <c r="AA981" t="str">
        <f>IF($Y981="","",INDEX($P$2:$P$1500,$Y981))</f>
      </c>
      <c r="AB981" t="str">
        <f>IF($Z981="","",INDEX($P$2:$P$1500,$Z981))</f>
      </c>
      <c r="AC981">
        <f>IF(AND($AA981="Yes",$AB981="Yes"),1,"")</f>
      </c>
      <c r="AD981">
        <f>IF(OR($Y981="",$Z981=""),"",IF(INDEX($C$2:$C$1500,$Y981)=INDEX($C$2:$C$1500,$Z981),0,1))</f>
      </c>
      <c r="AE981">
        <f>IF($AC981&lt;&gt;1,"",IF(AND(INDEX($AG$2:$AG$1500,$Y981)=1,INDEX($AG$2:$AG$1500,$Z981)=1),1,""))</f>
      </c>
      <c r="AG981">
        <f>IF($A981="","",COUNTIFS($W$2:$W$2500,$A981,$AB$2:$AB$2500,"Yes")+COUNTIFS($X$2:$X$2500,$A981,$AA$2:$AA$2500,"Yes"))</f>
      </c>
      <c r="AH981" t="str">
        <f>IF(OR($P981&lt;&gt;"Yes",N($AG981)=0),"",IF(AND($AG981=1,COUNTIFS($W$2:$W$2500,$A981,$AE$2:$AE$2500,1)+COUNTIFS($X$2:$X$2500,$A981,$AE$2:$AE$2500,1)&gt;0),"","Yes"))</f>
      </c>
      <c r="AI981">
        <f>IF($AH981="Yes",$AG981,"")</f>
      </c>
      <c r="AJ981">
        <f>IF($AI981="","",$AI981+ROW()/1000000)</f>
      </c>
      <c r="AK981">
        <f>IF(OR($A981="",$P981="Yes",N($AG981)=0),"",$AG981+ROW()/1000000)</f>
      </c>
      <c r="AL981" t="str">
        <f>IF($A981="","",INDEX(games!$J:$J,ROW())&amp;"")</f>
      </c>
    </row>
    <row r="982">
      <c r="A982" t="str">
        <f>IF(TRIM(INDEX(games!$A:$A,ROW()))="","",TRIM(INDEX(games!$A:$A,ROW())))</f>
      </c>
      <c r="B982">
        <f>IF(OR($A982="",INDEX(games!$B:$B,ROW())=""),"",INDEX(games!$B:$B,ROW()))</f>
      </c>
      <c r="C982" t="str">
        <f>IF(OR($A982="",INDEX(games!$C:$C,ROW())=""),"",INDEX(games!$C:$C,ROW()))</f>
      </c>
      <c r="D982">
        <f>IF($A982="","",COUNTIF($W$2:$W$2500,$A982)+COUNTIF($X$2:$X$2500,$A982))</f>
      </c>
      <c r="E982">
        <f>IF($A982="","",IFERROR(MATCH($C982,$R$2:$R$5,0),0))</f>
      </c>
      <c r="F982">
        <f>IF($A982="","",MOD(ROW(),34))</f>
      </c>
      <c r="G982">
        <f>IF($A982="",NA(),IF($C982="Action",$B982,NA()))</f>
      </c>
      <c r="H982">
        <f>IF($A982="",NA(),IF($C982="Action",1+$F982*0.023,NA()))</f>
      </c>
      <c r="I982">
        <f>IF($A982="",NA(),IF($C982="Strategy",$B982,NA()))</f>
      </c>
      <c r="J982">
        <f>IF($A982="",NA(),IF($C982="Strategy",2+$F982*0.023,NA()))</f>
      </c>
      <c r="K982">
        <f>IF($A982="",NA(),IF($C982="Deckbuilder",$B982,NA()))</f>
      </c>
      <c r="L982">
        <f>IF($A982="",NA(),IF($C982="Deckbuilder",3+$F982*0.023,NA()))</f>
      </c>
      <c r="M982">
        <f>IF($A982="",NA(),IF($C982="Traditional",$B982,NA()))</f>
      </c>
      <c r="N982">
        <f>IF($A982="",NA(),IF($C982="Traditional",4+$F982*0.023,NA()))</f>
      </c>
      <c r="O982">
        <f>IF($A982="","",$D982+ROW()/1000000)</f>
      </c>
      <c r="P982" t="str">
        <f>IF(OR($A982="",INDEX(games!$H:$H,ROW())=""),"",INDEX(games!$H:$H,ROW()))</f>
      </c>
      <c r="Q982">
        <f>IF(OR($A982="",$P982&lt;&gt;"Yes"),"",$D982+ROW()/1000000)</f>
      </c>
      <c r="T982">
        <f>IF($Y982="","",INDEX($B$2:$B$1500,$Y982))</f>
      </c>
      <c r="U982">
        <f>IF($Z982="","",INDEX($B$2:$B$1500,$Z982))</f>
      </c>
      <c r="V982">
        <f>IF(OR($T982="",$U982=""),"",$U982-$T982)</f>
      </c>
      <c r="W982" t="str">
        <f>IF(TRIM(INDEX(connections!$A:$A,ROW()))="","",TRIM(INDEX(connections!$A:$A,ROW())))</f>
      </c>
      <c r="X982" t="str">
        <f>IF($W982="","",TRIM(INDEX(connections!$B:$B,ROW())))</f>
      </c>
      <c r="Y982">
        <f>IF($W982="","",IFERROR(MATCH($W982,$A$2:$A$1500,0),""))</f>
      </c>
      <c r="Z982">
        <f>IF($X982="","",IFERROR(MATCH($X982,$A$2:$A$1500,0),""))</f>
      </c>
      <c r="AA982" t="str">
        <f>IF($Y982="","",INDEX($P$2:$P$1500,$Y982))</f>
      </c>
      <c r="AB982" t="str">
        <f>IF($Z982="","",INDEX($P$2:$P$1500,$Z982))</f>
      </c>
      <c r="AC982">
        <f>IF(AND($AA982="Yes",$AB982="Yes"),1,"")</f>
      </c>
      <c r="AD982">
        <f>IF(OR($Y982="",$Z982=""),"",IF(INDEX($C$2:$C$1500,$Y982)=INDEX($C$2:$C$1500,$Z982),0,1))</f>
      </c>
      <c r="AE982">
        <f>IF($AC982&lt;&gt;1,"",IF(AND(INDEX($AG$2:$AG$1500,$Y982)=1,INDEX($AG$2:$AG$1500,$Z982)=1),1,""))</f>
      </c>
      <c r="AG982">
        <f>IF($A982="","",COUNTIFS($W$2:$W$2500,$A982,$AB$2:$AB$2500,"Yes")+COUNTIFS($X$2:$X$2500,$A982,$AA$2:$AA$2500,"Yes"))</f>
      </c>
      <c r="AH982" t="str">
        <f>IF(OR($P982&lt;&gt;"Yes",N($AG982)=0),"",IF(AND($AG982=1,COUNTIFS($W$2:$W$2500,$A982,$AE$2:$AE$2500,1)+COUNTIFS($X$2:$X$2500,$A982,$AE$2:$AE$2500,1)&gt;0),"","Yes"))</f>
      </c>
      <c r="AI982">
        <f>IF($AH982="Yes",$AG982,"")</f>
      </c>
      <c r="AJ982">
        <f>IF($AI982="","",$AI982+ROW()/1000000)</f>
      </c>
      <c r="AK982">
        <f>IF(OR($A982="",$P982="Yes",N($AG982)=0),"",$AG982+ROW()/1000000)</f>
      </c>
      <c r="AL982" t="str">
        <f>IF($A982="","",INDEX(games!$J:$J,ROW())&amp;"")</f>
      </c>
    </row>
    <row r="983">
      <c r="A983" t="str">
        <f>IF(TRIM(INDEX(games!$A:$A,ROW()))="","",TRIM(INDEX(games!$A:$A,ROW())))</f>
      </c>
      <c r="B983">
        <f>IF(OR($A983="",INDEX(games!$B:$B,ROW())=""),"",INDEX(games!$B:$B,ROW()))</f>
      </c>
      <c r="C983" t="str">
        <f>IF(OR($A983="",INDEX(games!$C:$C,ROW())=""),"",INDEX(games!$C:$C,ROW()))</f>
      </c>
      <c r="D983">
        <f>IF($A983="","",COUNTIF($W$2:$W$2500,$A983)+COUNTIF($X$2:$X$2500,$A983))</f>
      </c>
      <c r="E983">
        <f>IF($A983="","",IFERROR(MATCH($C983,$R$2:$R$5,0),0))</f>
      </c>
      <c r="F983">
        <f>IF($A983="","",MOD(ROW(),34))</f>
      </c>
      <c r="G983">
        <f>IF($A983="",NA(),IF($C983="Action",$B983,NA()))</f>
      </c>
      <c r="H983">
        <f>IF($A983="",NA(),IF($C983="Action",1+$F983*0.023,NA()))</f>
      </c>
      <c r="I983">
        <f>IF($A983="",NA(),IF($C983="Strategy",$B983,NA()))</f>
      </c>
      <c r="J983">
        <f>IF($A983="",NA(),IF($C983="Strategy",2+$F983*0.023,NA()))</f>
      </c>
      <c r="K983">
        <f>IF($A983="",NA(),IF($C983="Deckbuilder",$B983,NA()))</f>
      </c>
      <c r="L983">
        <f>IF($A983="",NA(),IF($C983="Deckbuilder",3+$F983*0.023,NA()))</f>
      </c>
      <c r="M983">
        <f>IF($A983="",NA(),IF($C983="Traditional",$B983,NA()))</f>
      </c>
      <c r="N983">
        <f>IF($A983="",NA(),IF($C983="Traditional",4+$F983*0.023,NA()))</f>
      </c>
      <c r="O983">
        <f>IF($A983="","",$D983+ROW()/1000000)</f>
      </c>
      <c r="P983" t="str">
        <f>IF(OR($A983="",INDEX(games!$H:$H,ROW())=""),"",INDEX(games!$H:$H,ROW()))</f>
      </c>
      <c r="Q983">
        <f>IF(OR($A983="",$P983&lt;&gt;"Yes"),"",$D983+ROW()/1000000)</f>
      </c>
      <c r="T983">
        <f>IF($Y983="","",INDEX($B$2:$B$1500,$Y983))</f>
      </c>
      <c r="U983">
        <f>IF($Z983="","",INDEX($B$2:$B$1500,$Z983))</f>
      </c>
      <c r="V983">
        <f>IF(OR($T983="",$U983=""),"",$U983-$T983)</f>
      </c>
      <c r="W983" t="str">
        <f>IF(TRIM(INDEX(connections!$A:$A,ROW()))="","",TRIM(INDEX(connections!$A:$A,ROW())))</f>
      </c>
      <c r="X983" t="str">
        <f>IF($W983="","",TRIM(INDEX(connections!$B:$B,ROW())))</f>
      </c>
      <c r="Y983">
        <f>IF($W983="","",IFERROR(MATCH($W983,$A$2:$A$1500,0),""))</f>
      </c>
      <c r="Z983">
        <f>IF($X983="","",IFERROR(MATCH($X983,$A$2:$A$1500,0),""))</f>
      </c>
      <c r="AA983" t="str">
        <f>IF($Y983="","",INDEX($P$2:$P$1500,$Y983))</f>
      </c>
      <c r="AB983" t="str">
        <f>IF($Z983="","",INDEX($P$2:$P$1500,$Z983))</f>
      </c>
      <c r="AC983">
        <f>IF(AND($AA983="Yes",$AB983="Yes"),1,"")</f>
      </c>
      <c r="AD983">
        <f>IF(OR($Y983="",$Z983=""),"",IF(INDEX($C$2:$C$1500,$Y983)=INDEX($C$2:$C$1500,$Z983),0,1))</f>
      </c>
      <c r="AE983">
        <f>IF($AC983&lt;&gt;1,"",IF(AND(INDEX($AG$2:$AG$1500,$Y983)=1,INDEX($AG$2:$AG$1500,$Z983)=1),1,""))</f>
      </c>
      <c r="AG983">
        <f>IF($A983="","",COUNTIFS($W$2:$W$2500,$A983,$AB$2:$AB$2500,"Yes")+COUNTIFS($X$2:$X$2500,$A983,$AA$2:$AA$2500,"Yes"))</f>
      </c>
      <c r="AH983" t="str">
        <f>IF(OR($P983&lt;&gt;"Yes",N($AG983)=0),"",IF(AND($AG983=1,COUNTIFS($W$2:$W$2500,$A983,$AE$2:$AE$2500,1)+COUNTIFS($X$2:$X$2500,$A983,$AE$2:$AE$2500,1)&gt;0),"","Yes"))</f>
      </c>
      <c r="AI983">
        <f>IF($AH983="Yes",$AG983,"")</f>
      </c>
      <c r="AJ983">
        <f>IF($AI983="","",$AI983+ROW()/1000000)</f>
      </c>
      <c r="AK983">
        <f>IF(OR($A983="",$P983="Yes",N($AG983)=0),"",$AG983+ROW()/1000000)</f>
      </c>
      <c r="AL983" t="str">
        <f>IF($A983="","",INDEX(games!$J:$J,ROW())&amp;"")</f>
      </c>
    </row>
    <row r="984">
      <c r="A984" t="str">
        <f>IF(TRIM(INDEX(games!$A:$A,ROW()))="","",TRIM(INDEX(games!$A:$A,ROW())))</f>
      </c>
      <c r="B984">
        <f>IF(OR($A984="",INDEX(games!$B:$B,ROW())=""),"",INDEX(games!$B:$B,ROW()))</f>
      </c>
      <c r="C984" t="str">
        <f>IF(OR($A984="",INDEX(games!$C:$C,ROW())=""),"",INDEX(games!$C:$C,ROW()))</f>
      </c>
      <c r="D984">
        <f>IF($A984="","",COUNTIF($W$2:$W$2500,$A984)+COUNTIF($X$2:$X$2500,$A984))</f>
      </c>
      <c r="E984">
        <f>IF($A984="","",IFERROR(MATCH($C984,$R$2:$R$5,0),0))</f>
      </c>
      <c r="F984">
        <f>IF($A984="","",MOD(ROW(),34))</f>
      </c>
      <c r="G984">
        <f>IF($A984="",NA(),IF($C984="Action",$B984,NA()))</f>
      </c>
      <c r="H984">
        <f>IF($A984="",NA(),IF($C984="Action",1+$F984*0.023,NA()))</f>
      </c>
      <c r="I984">
        <f>IF($A984="",NA(),IF($C984="Strategy",$B984,NA()))</f>
      </c>
      <c r="J984">
        <f>IF($A984="",NA(),IF($C984="Strategy",2+$F984*0.023,NA()))</f>
      </c>
      <c r="K984">
        <f>IF($A984="",NA(),IF($C984="Deckbuilder",$B984,NA()))</f>
      </c>
      <c r="L984">
        <f>IF($A984="",NA(),IF($C984="Deckbuilder",3+$F984*0.023,NA()))</f>
      </c>
      <c r="M984">
        <f>IF($A984="",NA(),IF($C984="Traditional",$B984,NA()))</f>
      </c>
      <c r="N984">
        <f>IF($A984="",NA(),IF($C984="Traditional",4+$F984*0.023,NA()))</f>
      </c>
      <c r="O984">
        <f>IF($A984="","",$D984+ROW()/1000000)</f>
      </c>
      <c r="P984" t="str">
        <f>IF(OR($A984="",INDEX(games!$H:$H,ROW())=""),"",INDEX(games!$H:$H,ROW()))</f>
      </c>
      <c r="Q984">
        <f>IF(OR($A984="",$P984&lt;&gt;"Yes"),"",$D984+ROW()/1000000)</f>
      </c>
      <c r="T984">
        <f>IF($Y984="","",INDEX($B$2:$B$1500,$Y984))</f>
      </c>
      <c r="U984">
        <f>IF($Z984="","",INDEX($B$2:$B$1500,$Z984))</f>
      </c>
      <c r="V984">
        <f>IF(OR($T984="",$U984=""),"",$U984-$T984)</f>
      </c>
      <c r="W984" t="str">
        <f>IF(TRIM(INDEX(connections!$A:$A,ROW()))="","",TRIM(INDEX(connections!$A:$A,ROW())))</f>
      </c>
      <c r="X984" t="str">
        <f>IF($W984="","",TRIM(INDEX(connections!$B:$B,ROW())))</f>
      </c>
      <c r="Y984">
        <f>IF($W984="","",IFERROR(MATCH($W984,$A$2:$A$1500,0),""))</f>
      </c>
      <c r="Z984">
        <f>IF($X984="","",IFERROR(MATCH($X984,$A$2:$A$1500,0),""))</f>
      </c>
      <c r="AA984" t="str">
        <f>IF($Y984="","",INDEX($P$2:$P$1500,$Y984))</f>
      </c>
      <c r="AB984" t="str">
        <f>IF($Z984="","",INDEX($P$2:$P$1500,$Z984))</f>
      </c>
      <c r="AC984">
        <f>IF(AND($AA984="Yes",$AB984="Yes"),1,"")</f>
      </c>
      <c r="AD984">
        <f>IF(OR($Y984="",$Z984=""),"",IF(INDEX($C$2:$C$1500,$Y984)=INDEX($C$2:$C$1500,$Z984),0,1))</f>
      </c>
      <c r="AE984">
        <f>IF($AC984&lt;&gt;1,"",IF(AND(INDEX($AG$2:$AG$1500,$Y984)=1,INDEX($AG$2:$AG$1500,$Z984)=1),1,""))</f>
      </c>
      <c r="AG984">
        <f>IF($A984="","",COUNTIFS($W$2:$W$2500,$A984,$AB$2:$AB$2500,"Yes")+COUNTIFS($X$2:$X$2500,$A984,$AA$2:$AA$2500,"Yes"))</f>
      </c>
      <c r="AH984" t="str">
        <f>IF(OR($P984&lt;&gt;"Yes",N($AG984)=0),"",IF(AND($AG984=1,COUNTIFS($W$2:$W$2500,$A984,$AE$2:$AE$2500,1)+COUNTIFS($X$2:$X$2500,$A984,$AE$2:$AE$2500,1)&gt;0),"","Yes"))</f>
      </c>
      <c r="AI984">
        <f>IF($AH984="Yes",$AG984,"")</f>
      </c>
      <c r="AJ984">
        <f>IF($AI984="","",$AI984+ROW()/1000000)</f>
      </c>
      <c r="AK984">
        <f>IF(OR($A984="",$P984="Yes",N($AG984)=0),"",$AG984+ROW()/1000000)</f>
      </c>
      <c r="AL984" t="str">
        <f>IF($A984="","",INDEX(games!$J:$J,ROW())&amp;"")</f>
      </c>
    </row>
    <row r="985">
      <c r="A985" t="str">
        <f>IF(TRIM(INDEX(games!$A:$A,ROW()))="","",TRIM(INDEX(games!$A:$A,ROW())))</f>
      </c>
      <c r="B985">
        <f>IF(OR($A985="",INDEX(games!$B:$B,ROW())=""),"",INDEX(games!$B:$B,ROW()))</f>
      </c>
      <c r="C985" t="str">
        <f>IF(OR($A985="",INDEX(games!$C:$C,ROW())=""),"",INDEX(games!$C:$C,ROW()))</f>
      </c>
      <c r="D985">
        <f>IF($A985="","",COUNTIF($W$2:$W$2500,$A985)+COUNTIF($X$2:$X$2500,$A985))</f>
      </c>
      <c r="E985">
        <f>IF($A985="","",IFERROR(MATCH($C985,$R$2:$R$5,0),0))</f>
      </c>
      <c r="F985">
        <f>IF($A985="","",MOD(ROW(),34))</f>
      </c>
      <c r="G985">
        <f>IF($A985="",NA(),IF($C985="Action",$B985,NA()))</f>
      </c>
      <c r="H985">
        <f>IF($A985="",NA(),IF($C985="Action",1+$F985*0.023,NA()))</f>
      </c>
      <c r="I985">
        <f>IF($A985="",NA(),IF($C985="Strategy",$B985,NA()))</f>
      </c>
      <c r="J985">
        <f>IF($A985="",NA(),IF($C985="Strategy",2+$F985*0.023,NA()))</f>
      </c>
      <c r="K985">
        <f>IF($A985="",NA(),IF($C985="Deckbuilder",$B985,NA()))</f>
      </c>
      <c r="L985">
        <f>IF($A985="",NA(),IF($C985="Deckbuilder",3+$F985*0.023,NA()))</f>
      </c>
      <c r="M985">
        <f>IF($A985="",NA(),IF($C985="Traditional",$B985,NA()))</f>
      </c>
      <c r="N985">
        <f>IF($A985="",NA(),IF($C985="Traditional",4+$F985*0.023,NA()))</f>
      </c>
      <c r="O985">
        <f>IF($A985="","",$D985+ROW()/1000000)</f>
      </c>
      <c r="P985" t="str">
        <f>IF(OR($A985="",INDEX(games!$H:$H,ROW())=""),"",INDEX(games!$H:$H,ROW()))</f>
      </c>
      <c r="Q985">
        <f>IF(OR($A985="",$P985&lt;&gt;"Yes"),"",$D985+ROW()/1000000)</f>
      </c>
      <c r="T985">
        <f>IF($Y985="","",INDEX($B$2:$B$1500,$Y985))</f>
      </c>
      <c r="U985">
        <f>IF($Z985="","",INDEX($B$2:$B$1500,$Z985))</f>
      </c>
      <c r="V985">
        <f>IF(OR($T985="",$U985=""),"",$U985-$T985)</f>
      </c>
      <c r="W985" t="str">
        <f>IF(TRIM(INDEX(connections!$A:$A,ROW()))="","",TRIM(INDEX(connections!$A:$A,ROW())))</f>
      </c>
      <c r="X985" t="str">
        <f>IF($W985="","",TRIM(INDEX(connections!$B:$B,ROW())))</f>
      </c>
      <c r="Y985">
        <f>IF($W985="","",IFERROR(MATCH($W985,$A$2:$A$1500,0),""))</f>
      </c>
      <c r="Z985">
        <f>IF($X985="","",IFERROR(MATCH($X985,$A$2:$A$1500,0),""))</f>
      </c>
      <c r="AA985" t="str">
        <f>IF($Y985="","",INDEX($P$2:$P$1500,$Y985))</f>
      </c>
      <c r="AB985" t="str">
        <f>IF($Z985="","",INDEX($P$2:$P$1500,$Z985))</f>
      </c>
      <c r="AC985">
        <f>IF(AND($AA985="Yes",$AB985="Yes"),1,"")</f>
      </c>
      <c r="AD985">
        <f>IF(OR($Y985="",$Z985=""),"",IF(INDEX($C$2:$C$1500,$Y985)=INDEX($C$2:$C$1500,$Z985),0,1))</f>
      </c>
      <c r="AE985">
        <f>IF($AC985&lt;&gt;1,"",IF(AND(INDEX($AG$2:$AG$1500,$Y985)=1,INDEX($AG$2:$AG$1500,$Z985)=1),1,""))</f>
      </c>
      <c r="AG985">
        <f>IF($A985="","",COUNTIFS($W$2:$W$2500,$A985,$AB$2:$AB$2500,"Yes")+COUNTIFS($X$2:$X$2500,$A985,$AA$2:$AA$2500,"Yes"))</f>
      </c>
      <c r="AH985" t="str">
        <f>IF(OR($P985&lt;&gt;"Yes",N($AG985)=0),"",IF(AND($AG985=1,COUNTIFS($W$2:$W$2500,$A985,$AE$2:$AE$2500,1)+COUNTIFS($X$2:$X$2500,$A985,$AE$2:$AE$2500,1)&gt;0),"","Yes"))</f>
      </c>
      <c r="AI985">
        <f>IF($AH985="Yes",$AG985,"")</f>
      </c>
      <c r="AJ985">
        <f>IF($AI985="","",$AI985+ROW()/1000000)</f>
      </c>
      <c r="AK985">
        <f>IF(OR($A985="",$P985="Yes",N($AG985)=0),"",$AG985+ROW()/1000000)</f>
      </c>
      <c r="AL985" t="str">
        <f>IF($A985="","",INDEX(games!$J:$J,ROW())&amp;"")</f>
      </c>
    </row>
    <row r="986">
      <c r="A986" t="str">
        <f>IF(TRIM(INDEX(games!$A:$A,ROW()))="","",TRIM(INDEX(games!$A:$A,ROW())))</f>
      </c>
      <c r="B986">
        <f>IF(OR($A986="",INDEX(games!$B:$B,ROW())=""),"",INDEX(games!$B:$B,ROW()))</f>
      </c>
      <c r="C986" t="str">
        <f>IF(OR($A986="",INDEX(games!$C:$C,ROW())=""),"",INDEX(games!$C:$C,ROW()))</f>
      </c>
      <c r="D986">
        <f>IF($A986="","",COUNTIF($W$2:$W$2500,$A986)+COUNTIF($X$2:$X$2500,$A986))</f>
      </c>
      <c r="E986">
        <f>IF($A986="","",IFERROR(MATCH($C986,$R$2:$R$5,0),0))</f>
      </c>
      <c r="F986">
        <f>IF($A986="","",MOD(ROW(),34))</f>
      </c>
      <c r="G986">
        <f>IF($A986="",NA(),IF($C986="Action",$B986,NA()))</f>
      </c>
      <c r="H986">
        <f>IF($A986="",NA(),IF($C986="Action",1+$F986*0.023,NA()))</f>
      </c>
      <c r="I986">
        <f>IF($A986="",NA(),IF($C986="Strategy",$B986,NA()))</f>
      </c>
      <c r="J986">
        <f>IF($A986="",NA(),IF($C986="Strategy",2+$F986*0.023,NA()))</f>
      </c>
      <c r="K986">
        <f>IF($A986="",NA(),IF($C986="Deckbuilder",$B986,NA()))</f>
      </c>
      <c r="L986">
        <f>IF($A986="",NA(),IF($C986="Deckbuilder",3+$F986*0.023,NA()))</f>
      </c>
      <c r="M986">
        <f>IF($A986="",NA(),IF($C986="Traditional",$B986,NA()))</f>
      </c>
      <c r="N986">
        <f>IF($A986="",NA(),IF($C986="Traditional",4+$F986*0.023,NA()))</f>
      </c>
      <c r="O986">
        <f>IF($A986="","",$D986+ROW()/1000000)</f>
      </c>
      <c r="P986" t="str">
        <f>IF(OR($A986="",INDEX(games!$H:$H,ROW())=""),"",INDEX(games!$H:$H,ROW()))</f>
      </c>
      <c r="Q986">
        <f>IF(OR($A986="",$P986&lt;&gt;"Yes"),"",$D986+ROW()/1000000)</f>
      </c>
      <c r="T986">
        <f>IF($Y986="","",INDEX($B$2:$B$1500,$Y986))</f>
      </c>
      <c r="U986">
        <f>IF($Z986="","",INDEX($B$2:$B$1500,$Z986))</f>
      </c>
      <c r="V986">
        <f>IF(OR($T986="",$U986=""),"",$U986-$T986)</f>
      </c>
      <c r="W986" t="str">
        <f>IF(TRIM(INDEX(connections!$A:$A,ROW()))="","",TRIM(INDEX(connections!$A:$A,ROW())))</f>
      </c>
      <c r="X986" t="str">
        <f>IF($W986="","",TRIM(INDEX(connections!$B:$B,ROW())))</f>
      </c>
      <c r="Y986">
        <f>IF($W986="","",IFERROR(MATCH($W986,$A$2:$A$1500,0),""))</f>
      </c>
      <c r="Z986">
        <f>IF($X986="","",IFERROR(MATCH($X986,$A$2:$A$1500,0),""))</f>
      </c>
      <c r="AA986" t="str">
        <f>IF($Y986="","",INDEX($P$2:$P$1500,$Y986))</f>
      </c>
      <c r="AB986" t="str">
        <f>IF($Z986="","",INDEX($P$2:$P$1500,$Z986))</f>
      </c>
      <c r="AC986">
        <f>IF(AND($AA986="Yes",$AB986="Yes"),1,"")</f>
      </c>
      <c r="AD986">
        <f>IF(OR($Y986="",$Z986=""),"",IF(INDEX($C$2:$C$1500,$Y986)=INDEX($C$2:$C$1500,$Z986),0,1))</f>
      </c>
      <c r="AE986">
        <f>IF($AC986&lt;&gt;1,"",IF(AND(INDEX($AG$2:$AG$1500,$Y986)=1,INDEX($AG$2:$AG$1500,$Z986)=1),1,""))</f>
      </c>
      <c r="AG986">
        <f>IF($A986="","",COUNTIFS($W$2:$W$2500,$A986,$AB$2:$AB$2500,"Yes")+COUNTIFS($X$2:$X$2500,$A986,$AA$2:$AA$2500,"Yes"))</f>
      </c>
      <c r="AH986" t="str">
        <f>IF(OR($P986&lt;&gt;"Yes",N($AG986)=0),"",IF(AND($AG986=1,COUNTIFS($W$2:$W$2500,$A986,$AE$2:$AE$2500,1)+COUNTIFS($X$2:$X$2500,$A986,$AE$2:$AE$2500,1)&gt;0),"","Yes"))</f>
      </c>
      <c r="AI986">
        <f>IF($AH986="Yes",$AG986,"")</f>
      </c>
      <c r="AJ986">
        <f>IF($AI986="","",$AI986+ROW()/1000000)</f>
      </c>
      <c r="AK986">
        <f>IF(OR($A986="",$P986="Yes",N($AG986)=0),"",$AG986+ROW()/1000000)</f>
      </c>
      <c r="AL986" t="str">
        <f>IF($A986="","",INDEX(games!$J:$J,ROW())&amp;"")</f>
      </c>
    </row>
    <row r="987">
      <c r="A987" t="str">
        <f>IF(TRIM(INDEX(games!$A:$A,ROW()))="","",TRIM(INDEX(games!$A:$A,ROW())))</f>
      </c>
      <c r="B987">
        <f>IF(OR($A987="",INDEX(games!$B:$B,ROW())=""),"",INDEX(games!$B:$B,ROW()))</f>
      </c>
      <c r="C987" t="str">
        <f>IF(OR($A987="",INDEX(games!$C:$C,ROW())=""),"",INDEX(games!$C:$C,ROW()))</f>
      </c>
      <c r="D987">
        <f>IF($A987="","",COUNTIF($W$2:$W$2500,$A987)+COUNTIF($X$2:$X$2500,$A987))</f>
      </c>
      <c r="E987">
        <f>IF($A987="","",IFERROR(MATCH($C987,$R$2:$R$5,0),0))</f>
      </c>
      <c r="F987">
        <f>IF($A987="","",MOD(ROW(),34))</f>
      </c>
      <c r="G987">
        <f>IF($A987="",NA(),IF($C987="Action",$B987,NA()))</f>
      </c>
      <c r="H987">
        <f>IF($A987="",NA(),IF($C987="Action",1+$F987*0.023,NA()))</f>
      </c>
      <c r="I987">
        <f>IF($A987="",NA(),IF($C987="Strategy",$B987,NA()))</f>
      </c>
      <c r="J987">
        <f>IF($A987="",NA(),IF($C987="Strategy",2+$F987*0.023,NA()))</f>
      </c>
      <c r="K987">
        <f>IF($A987="",NA(),IF($C987="Deckbuilder",$B987,NA()))</f>
      </c>
      <c r="L987">
        <f>IF($A987="",NA(),IF($C987="Deckbuilder",3+$F987*0.023,NA()))</f>
      </c>
      <c r="M987">
        <f>IF($A987="",NA(),IF($C987="Traditional",$B987,NA()))</f>
      </c>
      <c r="N987">
        <f>IF($A987="",NA(),IF($C987="Traditional",4+$F987*0.023,NA()))</f>
      </c>
      <c r="O987">
        <f>IF($A987="","",$D987+ROW()/1000000)</f>
      </c>
      <c r="P987" t="str">
        <f>IF(OR($A987="",INDEX(games!$H:$H,ROW())=""),"",INDEX(games!$H:$H,ROW()))</f>
      </c>
      <c r="Q987">
        <f>IF(OR($A987="",$P987&lt;&gt;"Yes"),"",$D987+ROW()/1000000)</f>
      </c>
      <c r="T987">
        <f>IF($Y987="","",INDEX($B$2:$B$1500,$Y987))</f>
      </c>
      <c r="U987">
        <f>IF($Z987="","",INDEX($B$2:$B$1500,$Z987))</f>
      </c>
      <c r="V987">
        <f>IF(OR($T987="",$U987=""),"",$U987-$T987)</f>
      </c>
      <c r="W987" t="str">
        <f>IF(TRIM(INDEX(connections!$A:$A,ROW()))="","",TRIM(INDEX(connections!$A:$A,ROW())))</f>
      </c>
      <c r="X987" t="str">
        <f>IF($W987="","",TRIM(INDEX(connections!$B:$B,ROW())))</f>
      </c>
      <c r="Y987">
        <f>IF($W987="","",IFERROR(MATCH($W987,$A$2:$A$1500,0),""))</f>
      </c>
      <c r="Z987">
        <f>IF($X987="","",IFERROR(MATCH($X987,$A$2:$A$1500,0),""))</f>
      </c>
      <c r="AA987" t="str">
        <f>IF($Y987="","",INDEX($P$2:$P$1500,$Y987))</f>
      </c>
      <c r="AB987" t="str">
        <f>IF($Z987="","",INDEX($P$2:$P$1500,$Z987))</f>
      </c>
      <c r="AC987">
        <f>IF(AND($AA987="Yes",$AB987="Yes"),1,"")</f>
      </c>
      <c r="AD987">
        <f>IF(OR($Y987="",$Z987=""),"",IF(INDEX($C$2:$C$1500,$Y987)=INDEX($C$2:$C$1500,$Z987),0,1))</f>
      </c>
      <c r="AE987">
        <f>IF($AC987&lt;&gt;1,"",IF(AND(INDEX($AG$2:$AG$1500,$Y987)=1,INDEX($AG$2:$AG$1500,$Z987)=1),1,""))</f>
      </c>
      <c r="AG987">
        <f>IF($A987="","",COUNTIFS($W$2:$W$2500,$A987,$AB$2:$AB$2500,"Yes")+COUNTIFS($X$2:$X$2500,$A987,$AA$2:$AA$2500,"Yes"))</f>
      </c>
      <c r="AH987" t="str">
        <f>IF(OR($P987&lt;&gt;"Yes",N($AG987)=0),"",IF(AND($AG987=1,COUNTIFS($W$2:$W$2500,$A987,$AE$2:$AE$2500,1)+COUNTIFS($X$2:$X$2500,$A987,$AE$2:$AE$2500,1)&gt;0),"","Yes"))</f>
      </c>
      <c r="AI987">
        <f>IF($AH987="Yes",$AG987,"")</f>
      </c>
      <c r="AJ987">
        <f>IF($AI987="","",$AI987+ROW()/1000000)</f>
      </c>
      <c r="AK987">
        <f>IF(OR($A987="",$P987="Yes",N($AG987)=0),"",$AG987+ROW()/1000000)</f>
      </c>
      <c r="AL987" t="str">
        <f>IF($A987="","",INDEX(games!$J:$J,ROW())&amp;"")</f>
      </c>
    </row>
    <row r="988">
      <c r="A988" t="str">
        <f>IF(TRIM(INDEX(games!$A:$A,ROW()))="","",TRIM(INDEX(games!$A:$A,ROW())))</f>
      </c>
      <c r="B988">
        <f>IF(OR($A988="",INDEX(games!$B:$B,ROW())=""),"",INDEX(games!$B:$B,ROW()))</f>
      </c>
      <c r="C988" t="str">
        <f>IF(OR($A988="",INDEX(games!$C:$C,ROW())=""),"",INDEX(games!$C:$C,ROW()))</f>
      </c>
      <c r="D988">
        <f>IF($A988="","",COUNTIF($W$2:$W$2500,$A988)+COUNTIF($X$2:$X$2500,$A988))</f>
      </c>
      <c r="E988">
        <f>IF($A988="","",IFERROR(MATCH($C988,$R$2:$R$5,0),0))</f>
      </c>
      <c r="F988">
        <f>IF($A988="","",MOD(ROW(),34))</f>
      </c>
      <c r="G988">
        <f>IF($A988="",NA(),IF($C988="Action",$B988,NA()))</f>
      </c>
      <c r="H988">
        <f>IF($A988="",NA(),IF($C988="Action",1+$F988*0.023,NA()))</f>
      </c>
      <c r="I988">
        <f>IF($A988="",NA(),IF($C988="Strategy",$B988,NA()))</f>
      </c>
      <c r="J988">
        <f>IF($A988="",NA(),IF($C988="Strategy",2+$F988*0.023,NA()))</f>
      </c>
      <c r="K988">
        <f>IF($A988="",NA(),IF($C988="Deckbuilder",$B988,NA()))</f>
      </c>
      <c r="L988">
        <f>IF($A988="",NA(),IF($C988="Deckbuilder",3+$F988*0.023,NA()))</f>
      </c>
      <c r="M988">
        <f>IF($A988="",NA(),IF($C988="Traditional",$B988,NA()))</f>
      </c>
      <c r="N988">
        <f>IF($A988="",NA(),IF($C988="Traditional",4+$F988*0.023,NA()))</f>
      </c>
      <c r="O988">
        <f>IF($A988="","",$D988+ROW()/1000000)</f>
      </c>
      <c r="P988" t="str">
        <f>IF(OR($A988="",INDEX(games!$H:$H,ROW())=""),"",INDEX(games!$H:$H,ROW()))</f>
      </c>
      <c r="Q988">
        <f>IF(OR($A988="",$P988&lt;&gt;"Yes"),"",$D988+ROW()/1000000)</f>
      </c>
      <c r="T988">
        <f>IF($Y988="","",INDEX($B$2:$B$1500,$Y988))</f>
      </c>
      <c r="U988">
        <f>IF($Z988="","",INDEX($B$2:$B$1500,$Z988))</f>
      </c>
      <c r="V988">
        <f>IF(OR($T988="",$U988=""),"",$U988-$T988)</f>
      </c>
      <c r="W988" t="str">
        <f>IF(TRIM(INDEX(connections!$A:$A,ROW()))="","",TRIM(INDEX(connections!$A:$A,ROW())))</f>
      </c>
      <c r="X988" t="str">
        <f>IF($W988="","",TRIM(INDEX(connections!$B:$B,ROW())))</f>
      </c>
      <c r="Y988">
        <f>IF($W988="","",IFERROR(MATCH($W988,$A$2:$A$1500,0),""))</f>
      </c>
      <c r="Z988">
        <f>IF($X988="","",IFERROR(MATCH($X988,$A$2:$A$1500,0),""))</f>
      </c>
      <c r="AA988" t="str">
        <f>IF($Y988="","",INDEX($P$2:$P$1500,$Y988))</f>
      </c>
      <c r="AB988" t="str">
        <f>IF($Z988="","",INDEX($P$2:$P$1500,$Z988))</f>
      </c>
      <c r="AC988">
        <f>IF(AND($AA988="Yes",$AB988="Yes"),1,"")</f>
      </c>
      <c r="AD988">
        <f>IF(OR($Y988="",$Z988=""),"",IF(INDEX($C$2:$C$1500,$Y988)=INDEX($C$2:$C$1500,$Z988),0,1))</f>
      </c>
      <c r="AE988">
        <f>IF($AC988&lt;&gt;1,"",IF(AND(INDEX($AG$2:$AG$1500,$Y988)=1,INDEX($AG$2:$AG$1500,$Z988)=1),1,""))</f>
      </c>
      <c r="AG988">
        <f>IF($A988="","",COUNTIFS($W$2:$W$2500,$A988,$AB$2:$AB$2500,"Yes")+COUNTIFS($X$2:$X$2500,$A988,$AA$2:$AA$2500,"Yes"))</f>
      </c>
      <c r="AH988" t="str">
        <f>IF(OR($P988&lt;&gt;"Yes",N($AG988)=0),"",IF(AND($AG988=1,COUNTIFS($W$2:$W$2500,$A988,$AE$2:$AE$2500,1)+COUNTIFS($X$2:$X$2500,$A988,$AE$2:$AE$2500,1)&gt;0),"","Yes"))</f>
      </c>
      <c r="AI988">
        <f>IF($AH988="Yes",$AG988,"")</f>
      </c>
      <c r="AJ988">
        <f>IF($AI988="","",$AI988+ROW()/1000000)</f>
      </c>
      <c r="AK988">
        <f>IF(OR($A988="",$P988="Yes",N($AG988)=0),"",$AG988+ROW()/1000000)</f>
      </c>
      <c r="AL988" t="str">
        <f>IF($A988="","",INDEX(games!$J:$J,ROW())&amp;"")</f>
      </c>
    </row>
    <row r="989">
      <c r="A989" t="str">
        <f>IF(TRIM(INDEX(games!$A:$A,ROW()))="","",TRIM(INDEX(games!$A:$A,ROW())))</f>
      </c>
      <c r="B989">
        <f>IF(OR($A989="",INDEX(games!$B:$B,ROW())=""),"",INDEX(games!$B:$B,ROW()))</f>
      </c>
      <c r="C989" t="str">
        <f>IF(OR($A989="",INDEX(games!$C:$C,ROW())=""),"",INDEX(games!$C:$C,ROW()))</f>
      </c>
      <c r="D989">
        <f>IF($A989="","",COUNTIF($W$2:$W$2500,$A989)+COUNTIF($X$2:$X$2500,$A989))</f>
      </c>
      <c r="E989">
        <f>IF($A989="","",IFERROR(MATCH($C989,$R$2:$R$5,0),0))</f>
      </c>
      <c r="F989">
        <f>IF($A989="","",MOD(ROW(),34))</f>
      </c>
      <c r="G989">
        <f>IF($A989="",NA(),IF($C989="Action",$B989,NA()))</f>
      </c>
      <c r="H989">
        <f>IF($A989="",NA(),IF($C989="Action",1+$F989*0.023,NA()))</f>
      </c>
      <c r="I989">
        <f>IF($A989="",NA(),IF($C989="Strategy",$B989,NA()))</f>
      </c>
      <c r="J989">
        <f>IF($A989="",NA(),IF($C989="Strategy",2+$F989*0.023,NA()))</f>
      </c>
      <c r="K989">
        <f>IF($A989="",NA(),IF($C989="Deckbuilder",$B989,NA()))</f>
      </c>
      <c r="L989">
        <f>IF($A989="",NA(),IF($C989="Deckbuilder",3+$F989*0.023,NA()))</f>
      </c>
      <c r="M989">
        <f>IF($A989="",NA(),IF($C989="Traditional",$B989,NA()))</f>
      </c>
      <c r="N989">
        <f>IF($A989="",NA(),IF($C989="Traditional",4+$F989*0.023,NA()))</f>
      </c>
      <c r="O989">
        <f>IF($A989="","",$D989+ROW()/1000000)</f>
      </c>
      <c r="P989" t="str">
        <f>IF(OR($A989="",INDEX(games!$H:$H,ROW())=""),"",INDEX(games!$H:$H,ROW()))</f>
      </c>
      <c r="Q989">
        <f>IF(OR($A989="",$P989&lt;&gt;"Yes"),"",$D989+ROW()/1000000)</f>
      </c>
      <c r="T989">
        <f>IF($Y989="","",INDEX($B$2:$B$1500,$Y989))</f>
      </c>
      <c r="U989">
        <f>IF($Z989="","",INDEX($B$2:$B$1500,$Z989))</f>
      </c>
      <c r="V989">
        <f>IF(OR($T989="",$U989=""),"",$U989-$T989)</f>
      </c>
      <c r="W989" t="str">
        <f>IF(TRIM(INDEX(connections!$A:$A,ROW()))="","",TRIM(INDEX(connections!$A:$A,ROW())))</f>
      </c>
      <c r="X989" t="str">
        <f>IF($W989="","",TRIM(INDEX(connections!$B:$B,ROW())))</f>
      </c>
      <c r="Y989">
        <f>IF($W989="","",IFERROR(MATCH($W989,$A$2:$A$1500,0),""))</f>
      </c>
      <c r="Z989">
        <f>IF($X989="","",IFERROR(MATCH($X989,$A$2:$A$1500,0),""))</f>
      </c>
      <c r="AA989" t="str">
        <f>IF($Y989="","",INDEX($P$2:$P$1500,$Y989))</f>
      </c>
      <c r="AB989" t="str">
        <f>IF($Z989="","",INDEX($P$2:$P$1500,$Z989))</f>
      </c>
      <c r="AC989">
        <f>IF(AND($AA989="Yes",$AB989="Yes"),1,"")</f>
      </c>
      <c r="AD989">
        <f>IF(OR($Y989="",$Z989=""),"",IF(INDEX($C$2:$C$1500,$Y989)=INDEX($C$2:$C$1500,$Z989),0,1))</f>
      </c>
      <c r="AE989">
        <f>IF($AC989&lt;&gt;1,"",IF(AND(INDEX($AG$2:$AG$1500,$Y989)=1,INDEX($AG$2:$AG$1500,$Z989)=1),1,""))</f>
      </c>
      <c r="AG989">
        <f>IF($A989="","",COUNTIFS($W$2:$W$2500,$A989,$AB$2:$AB$2500,"Yes")+COUNTIFS($X$2:$X$2500,$A989,$AA$2:$AA$2500,"Yes"))</f>
      </c>
      <c r="AH989" t="str">
        <f>IF(OR($P989&lt;&gt;"Yes",N($AG989)=0),"",IF(AND($AG989=1,COUNTIFS($W$2:$W$2500,$A989,$AE$2:$AE$2500,1)+COUNTIFS($X$2:$X$2500,$A989,$AE$2:$AE$2500,1)&gt;0),"","Yes"))</f>
      </c>
      <c r="AI989">
        <f>IF($AH989="Yes",$AG989,"")</f>
      </c>
      <c r="AJ989">
        <f>IF($AI989="","",$AI989+ROW()/1000000)</f>
      </c>
      <c r="AK989">
        <f>IF(OR($A989="",$P989="Yes",N($AG989)=0),"",$AG989+ROW()/1000000)</f>
      </c>
      <c r="AL989" t="str">
        <f>IF($A989="","",INDEX(games!$J:$J,ROW())&amp;"")</f>
      </c>
    </row>
    <row r="990">
      <c r="A990" t="str">
        <f>IF(TRIM(INDEX(games!$A:$A,ROW()))="","",TRIM(INDEX(games!$A:$A,ROW())))</f>
      </c>
      <c r="B990">
        <f>IF(OR($A990="",INDEX(games!$B:$B,ROW())=""),"",INDEX(games!$B:$B,ROW()))</f>
      </c>
      <c r="C990" t="str">
        <f>IF(OR($A990="",INDEX(games!$C:$C,ROW())=""),"",INDEX(games!$C:$C,ROW()))</f>
      </c>
      <c r="D990">
        <f>IF($A990="","",COUNTIF($W$2:$W$2500,$A990)+COUNTIF($X$2:$X$2500,$A990))</f>
      </c>
      <c r="E990">
        <f>IF($A990="","",IFERROR(MATCH($C990,$R$2:$R$5,0),0))</f>
      </c>
      <c r="F990">
        <f>IF($A990="","",MOD(ROW(),34))</f>
      </c>
      <c r="G990">
        <f>IF($A990="",NA(),IF($C990="Action",$B990,NA()))</f>
      </c>
      <c r="H990">
        <f>IF($A990="",NA(),IF($C990="Action",1+$F990*0.023,NA()))</f>
      </c>
      <c r="I990">
        <f>IF($A990="",NA(),IF($C990="Strategy",$B990,NA()))</f>
      </c>
      <c r="J990">
        <f>IF($A990="",NA(),IF($C990="Strategy",2+$F990*0.023,NA()))</f>
      </c>
      <c r="K990">
        <f>IF($A990="",NA(),IF($C990="Deckbuilder",$B990,NA()))</f>
      </c>
      <c r="L990">
        <f>IF($A990="",NA(),IF($C990="Deckbuilder",3+$F990*0.023,NA()))</f>
      </c>
      <c r="M990">
        <f>IF($A990="",NA(),IF($C990="Traditional",$B990,NA()))</f>
      </c>
      <c r="N990">
        <f>IF($A990="",NA(),IF($C990="Traditional",4+$F990*0.023,NA()))</f>
      </c>
      <c r="O990">
        <f>IF($A990="","",$D990+ROW()/1000000)</f>
      </c>
      <c r="P990" t="str">
        <f>IF(OR($A990="",INDEX(games!$H:$H,ROW())=""),"",INDEX(games!$H:$H,ROW()))</f>
      </c>
      <c r="Q990">
        <f>IF(OR($A990="",$P990&lt;&gt;"Yes"),"",$D990+ROW()/1000000)</f>
      </c>
      <c r="T990">
        <f>IF($Y990="","",INDEX($B$2:$B$1500,$Y990))</f>
      </c>
      <c r="U990">
        <f>IF($Z990="","",INDEX($B$2:$B$1500,$Z990))</f>
      </c>
      <c r="V990">
        <f>IF(OR($T990="",$U990=""),"",$U990-$T990)</f>
      </c>
      <c r="W990" t="str">
        <f>IF(TRIM(INDEX(connections!$A:$A,ROW()))="","",TRIM(INDEX(connections!$A:$A,ROW())))</f>
      </c>
      <c r="X990" t="str">
        <f>IF($W990="","",TRIM(INDEX(connections!$B:$B,ROW())))</f>
      </c>
      <c r="Y990">
        <f>IF($W990="","",IFERROR(MATCH($W990,$A$2:$A$1500,0),""))</f>
      </c>
      <c r="Z990">
        <f>IF($X990="","",IFERROR(MATCH($X990,$A$2:$A$1500,0),""))</f>
      </c>
      <c r="AA990" t="str">
        <f>IF($Y990="","",INDEX($P$2:$P$1500,$Y990))</f>
      </c>
      <c r="AB990" t="str">
        <f>IF($Z990="","",INDEX($P$2:$P$1500,$Z990))</f>
      </c>
      <c r="AC990">
        <f>IF(AND($AA990="Yes",$AB990="Yes"),1,"")</f>
      </c>
      <c r="AD990">
        <f>IF(OR($Y990="",$Z990=""),"",IF(INDEX($C$2:$C$1500,$Y990)=INDEX($C$2:$C$1500,$Z990),0,1))</f>
      </c>
      <c r="AE990">
        <f>IF($AC990&lt;&gt;1,"",IF(AND(INDEX($AG$2:$AG$1500,$Y990)=1,INDEX($AG$2:$AG$1500,$Z990)=1),1,""))</f>
      </c>
      <c r="AG990">
        <f>IF($A990="","",COUNTIFS($W$2:$W$2500,$A990,$AB$2:$AB$2500,"Yes")+COUNTIFS($X$2:$X$2500,$A990,$AA$2:$AA$2500,"Yes"))</f>
      </c>
      <c r="AH990" t="str">
        <f>IF(OR($P990&lt;&gt;"Yes",N($AG990)=0),"",IF(AND($AG990=1,COUNTIFS($W$2:$W$2500,$A990,$AE$2:$AE$2500,1)+COUNTIFS($X$2:$X$2500,$A990,$AE$2:$AE$2500,1)&gt;0),"","Yes"))</f>
      </c>
      <c r="AI990">
        <f>IF($AH990="Yes",$AG990,"")</f>
      </c>
      <c r="AJ990">
        <f>IF($AI990="","",$AI990+ROW()/1000000)</f>
      </c>
      <c r="AK990">
        <f>IF(OR($A990="",$P990="Yes",N($AG990)=0),"",$AG990+ROW()/1000000)</f>
      </c>
      <c r="AL990" t="str">
        <f>IF($A990="","",INDEX(games!$J:$J,ROW())&amp;"")</f>
      </c>
    </row>
    <row r="991">
      <c r="A991" t="str">
        <f>IF(TRIM(INDEX(games!$A:$A,ROW()))="","",TRIM(INDEX(games!$A:$A,ROW())))</f>
      </c>
      <c r="B991">
        <f>IF(OR($A991="",INDEX(games!$B:$B,ROW())=""),"",INDEX(games!$B:$B,ROW()))</f>
      </c>
      <c r="C991" t="str">
        <f>IF(OR($A991="",INDEX(games!$C:$C,ROW())=""),"",INDEX(games!$C:$C,ROW()))</f>
      </c>
      <c r="D991">
        <f>IF($A991="","",COUNTIF($W$2:$W$2500,$A991)+COUNTIF($X$2:$X$2500,$A991))</f>
      </c>
      <c r="E991">
        <f>IF($A991="","",IFERROR(MATCH($C991,$R$2:$R$5,0),0))</f>
      </c>
      <c r="F991">
        <f>IF($A991="","",MOD(ROW(),34))</f>
      </c>
      <c r="G991">
        <f>IF($A991="",NA(),IF($C991="Action",$B991,NA()))</f>
      </c>
      <c r="H991">
        <f>IF($A991="",NA(),IF($C991="Action",1+$F991*0.023,NA()))</f>
      </c>
      <c r="I991">
        <f>IF($A991="",NA(),IF($C991="Strategy",$B991,NA()))</f>
      </c>
      <c r="J991">
        <f>IF($A991="",NA(),IF($C991="Strategy",2+$F991*0.023,NA()))</f>
      </c>
      <c r="K991">
        <f>IF($A991="",NA(),IF($C991="Deckbuilder",$B991,NA()))</f>
      </c>
      <c r="L991">
        <f>IF($A991="",NA(),IF($C991="Deckbuilder",3+$F991*0.023,NA()))</f>
      </c>
      <c r="M991">
        <f>IF($A991="",NA(),IF($C991="Traditional",$B991,NA()))</f>
      </c>
      <c r="N991">
        <f>IF($A991="",NA(),IF($C991="Traditional",4+$F991*0.023,NA()))</f>
      </c>
      <c r="O991">
        <f>IF($A991="","",$D991+ROW()/1000000)</f>
      </c>
      <c r="P991" t="str">
        <f>IF(OR($A991="",INDEX(games!$H:$H,ROW())=""),"",INDEX(games!$H:$H,ROW()))</f>
      </c>
      <c r="Q991">
        <f>IF(OR($A991="",$P991&lt;&gt;"Yes"),"",$D991+ROW()/1000000)</f>
      </c>
      <c r="T991">
        <f>IF($Y991="","",INDEX($B$2:$B$1500,$Y991))</f>
      </c>
      <c r="U991">
        <f>IF($Z991="","",INDEX($B$2:$B$1500,$Z991))</f>
      </c>
      <c r="V991">
        <f>IF(OR($T991="",$U991=""),"",$U991-$T991)</f>
      </c>
      <c r="W991" t="str">
        <f>IF(TRIM(INDEX(connections!$A:$A,ROW()))="","",TRIM(INDEX(connections!$A:$A,ROW())))</f>
      </c>
      <c r="X991" t="str">
        <f>IF($W991="","",TRIM(INDEX(connections!$B:$B,ROW())))</f>
      </c>
      <c r="Y991">
        <f>IF($W991="","",IFERROR(MATCH($W991,$A$2:$A$1500,0),""))</f>
      </c>
      <c r="Z991">
        <f>IF($X991="","",IFERROR(MATCH($X991,$A$2:$A$1500,0),""))</f>
      </c>
      <c r="AA991" t="str">
        <f>IF($Y991="","",INDEX($P$2:$P$1500,$Y991))</f>
      </c>
      <c r="AB991" t="str">
        <f>IF($Z991="","",INDEX($P$2:$P$1500,$Z991))</f>
      </c>
      <c r="AC991">
        <f>IF(AND($AA991="Yes",$AB991="Yes"),1,"")</f>
      </c>
      <c r="AD991">
        <f>IF(OR($Y991="",$Z991=""),"",IF(INDEX($C$2:$C$1500,$Y991)=INDEX($C$2:$C$1500,$Z991),0,1))</f>
      </c>
      <c r="AE991">
        <f>IF($AC991&lt;&gt;1,"",IF(AND(INDEX($AG$2:$AG$1500,$Y991)=1,INDEX($AG$2:$AG$1500,$Z991)=1),1,""))</f>
      </c>
      <c r="AG991">
        <f>IF($A991="","",COUNTIFS($W$2:$W$2500,$A991,$AB$2:$AB$2500,"Yes")+COUNTIFS($X$2:$X$2500,$A991,$AA$2:$AA$2500,"Yes"))</f>
      </c>
      <c r="AH991" t="str">
        <f>IF(OR($P991&lt;&gt;"Yes",N($AG991)=0),"",IF(AND($AG991=1,COUNTIFS($W$2:$W$2500,$A991,$AE$2:$AE$2500,1)+COUNTIFS($X$2:$X$2500,$A991,$AE$2:$AE$2500,1)&gt;0),"","Yes"))</f>
      </c>
      <c r="AI991">
        <f>IF($AH991="Yes",$AG991,"")</f>
      </c>
      <c r="AJ991">
        <f>IF($AI991="","",$AI991+ROW()/1000000)</f>
      </c>
      <c r="AK991">
        <f>IF(OR($A991="",$P991="Yes",N($AG991)=0),"",$AG991+ROW()/1000000)</f>
      </c>
      <c r="AL991" t="str">
        <f>IF($A991="","",INDEX(games!$J:$J,ROW())&amp;"")</f>
      </c>
    </row>
    <row r="992">
      <c r="A992" t="str">
        <f>IF(TRIM(INDEX(games!$A:$A,ROW()))="","",TRIM(INDEX(games!$A:$A,ROW())))</f>
      </c>
      <c r="B992">
        <f>IF(OR($A992="",INDEX(games!$B:$B,ROW())=""),"",INDEX(games!$B:$B,ROW()))</f>
      </c>
      <c r="C992" t="str">
        <f>IF(OR($A992="",INDEX(games!$C:$C,ROW())=""),"",INDEX(games!$C:$C,ROW()))</f>
      </c>
      <c r="D992">
        <f>IF($A992="","",COUNTIF($W$2:$W$2500,$A992)+COUNTIF($X$2:$X$2500,$A992))</f>
      </c>
      <c r="E992">
        <f>IF($A992="","",IFERROR(MATCH($C992,$R$2:$R$5,0),0))</f>
      </c>
      <c r="F992">
        <f>IF($A992="","",MOD(ROW(),34))</f>
      </c>
      <c r="G992">
        <f>IF($A992="",NA(),IF($C992="Action",$B992,NA()))</f>
      </c>
      <c r="H992">
        <f>IF($A992="",NA(),IF($C992="Action",1+$F992*0.023,NA()))</f>
      </c>
      <c r="I992">
        <f>IF($A992="",NA(),IF($C992="Strategy",$B992,NA()))</f>
      </c>
      <c r="J992">
        <f>IF($A992="",NA(),IF($C992="Strategy",2+$F992*0.023,NA()))</f>
      </c>
      <c r="K992">
        <f>IF($A992="",NA(),IF($C992="Deckbuilder",$B992,NA()))</f>
      </c>
      <c r="L992">
        <f>IF($A992="",NA(),IF($C992="Deckbuilder",3+$F992*0.023,NA()))</f>
      </c>
      <c r="M992">
        <f>IF($A992="",NA(),IF($C992="Traditional",$B992,NA()))</f>
      </c>
      <c r="N992">
        <f>IF($A992="",NA(),IF($C992="Traditional",4+$F992*0.023,NA()))</f>
      </c>
      <c r="O992">
        <f>IF($A992="","",$D992+ROW()/1000000)</f>
      </c>
      <c r="P992" t="str">
        <f>IF(OR($A992="",INDEX(games!$H:$H,ROW())=""),"",INDEX(games!$H:$H,ROW()))</f>
      </c>
      <c r="Q992">
        <f>IF(OR($A992="",$P992&lt;&gt;"Yes"),"",$D992+ROW()/1000000)</f>
      </c>
      <c r="T992">
        <f>IF($Y992="","",INDEX($B$2:$B$1500,$Y992))</f>
      </c>
      <c r="U992">
        <f>IF($Z992="","",INDEX($B$2:$B$1500,$Z992))</f>
      </c>
      <c r="V992">
        <f>IF(OR($T992="",$U992=""),"",$U992-$T992)</f>
      </c>
      <c r="W992" t="str">
        <f>IF(TRIM(INDEX(connections!$A:$A,ROW()))="","",TRIM(INDEX(connections!$A:$A,ROW())))</f>
      </c>
      <c r="X992" t="str">
        <f>IF($W992="","",TRIM(INDEX(connections!$B:$B,ROW())))</f>
      </c>
      <c r="Y992">
        <f>IF($W992="","",IFERROR(MATCH($W992,$A$2:$A$1500,0),""))</f>
      </c>
      <c r="Z992">
        <f>IF($X992="","",IFERROR(MATCH($X992,$A$2:$A$1500,0),""))</f>
      </c>
      <c r="AA992" t="str">
        <f>IF($Y992="","",INDEX($P$2:$P$1500,$Y992))</f>
      </c>
      <c r="AB992" t="str">
        <f>IF($Z992="","",INDEX($P$2:$P$1500,$Z992))</f>
      </c>
      <c r="AC992">
        <f>IF(AND($AA992="Yes",$AB992="Yes"),1,"")</f>
      </c>
      <c r="AD992">
        <f>IF(OR($Y992="",$Z992=""),"",IF(INDEX($C$2:$C$1500,$Y992)=INDEX($C$2:$C$1500,$Z992),0,1))</f>
      </c>
      <c r="AE992">
        <f>IF($AC992&lt;&gt;1,"",IF(AND(INDEX($AG$2:$AG$1500,$Y992)=1,INDEX($AG$2:$AG$1500,$Z992)=1),1,""))</f>
      </c>
      <c r="AG992">
        <f>IF($A992="","",COUNTIFS($W$2:$W$2500,$A992,$AB$2:$AB$2500,"Yes")+COUNTIFS($X$2:$X$2500,$A992,$AA$2:$AA$2500,"Yes"))</f>
      </c>
      <c r="AH992" t="str">
        <f>IF(OR($P992&lt;&gt;"Yes",N($AG992)=0),"",IF(AND($AG992=1,COUNTIFS($W$2:$W$2500,$A992,$AE$2:$AE$2500,1)+COUNTIFS($X$2:$X$2500,$A992,$AE$2:$AE$2500,1)&gt;0),"","Yes"))</f>
      </c>
      <c r="AI992">
        <f>IF($AH992="Yes",$AG992,"")</f>
      </c>
      <c r="AJ992">
        <f>IF($AI992="","",$AI992+ROW()/1000000)</f>
      </c>
      <c r="AK992">
        <f>IF(OR($A992="",$P992="Yes",N($AG992)=0),"",$AG992+ROW()/1000000)</f>
      </c>
      <c r="AL992" t="str">
        <f>IF($A992="","",INDEX(games!$J:$J,ROW())&amp;"")</f>
      </c>
    </row>
    <row r="993">
      <c r="A993" t="str">
        <f>IF(TRIM(INDEX(games!$A:$A,ROW()))="","",TRIM(INDEX(games!$A:$A,ROW())))</f>
      </c>
      <c r="B993">
        <f>IF(OR($A993="",INDEX(games!$B:$B,ROW())=""),"",INDEX(games!$B:$B,ROW()))</f>
      </c>
      <c r="C993" t="str">
        <f>IF(OR($A993="",INDEX(games!$C:$C,ROW())=""),"",INDEX(games!$C:$C,ROW()))</f>
      </c>
      <c r="D993">
        <f>IF($A993="","",COUNTIF($W$2:$W$2500,$A993)+COUNTIF($X$2:$X$2500,$A993))</f>
      </c>
      <c r="E993">
        <f>IF($A993="","",IFERROR(MATCH($C993,$R$2:$R$5,0),0))</f>
      </c>
      <c r="F993">
        <f>IF($A993="","",MOD(ROW(),34))</f>
      </c>
      <c r="G993">
        <f>IF($A993="",NA(),IF($C993="Action",$B993,NA()))</f>
      </c>
      <c r="H993">
        <f>IF($A993="",NA(),IF($C993="Action",1+$F993*0.023,NA()))</f>
      </c>
      <c r="I993">
        <f>IF($A993="",NA(),IF($C993="Strategy",$B993,NA()))</f>
      </c>
      <c r="J993">
        <f>IF($A993="",NA(),IF($C993="Strategy",2+$F993*0.023,NA()))</f>
      </c>
      <c r="K993">
        <f>IF($A993="",NA(),IF($C993="Deckbuilder",$B993,NA()))</f>
      </c>
      <c r="L993">
        <f>IF($A993="",NA(),IF($C993="Deckbuilder",3+$F993*0.023,NA()))</f>
      </c>
      <c r="M993">
        <f>IF($A993="",NA(),IF($C993="Traditional",$B993,NA()))</f>
      </c>
      <c r="N993">
        <f>IF($A993="",NA(),IF($C993="Traditional",4+$F993*0.023,NA()))</f>
      </c>
      <c r="O993">
        <f>IF($A993="","",$D993+ROW()/1000000)</f>
      </c>
      <c r="P993" t="str">
        <f>IF(OR($A993="",INDEX(games!$H:$H,ROW())=""),"",INDEX(games!$H:$H,ROW()))</f>
      </c>
      <c r="Q993">
        <f>IF(OR($A993="",$P993&lt;&gt;"Yes"),"",$D993+ROW()/1000000)</f>
      </c>
      <c r="T993">
        <f>IF($Y993="","",INDEX($B$2:$B$1500,$Y993))</f>
      </c>
      <c r="U993">
        <f>IF($Z993="","",INDEX($B$2:$B$1500,$Z993))</f>
      </c>
      <c r="V993">
        <f>IF(OR($T993="",$U993=""),"",$U993-$T993)</f>
      </c>
      <c r="W993" t="str">
        <f>IF(TRIM(INDEX(connections!$A:$A,ROW()))="","",TRIM(INDEX(connections!$A:$A,ROW())))</f>
      </c>
      <c r="X993" t="str">
        <f>IF($W993="","",TRIM(INDEX(connections!$B:$B,ROW())))</f>
      </c>
      <c r="Y993">
        <f>IF($W993="","",IFERROR(MATCH($W993,$A$2:$A$1500,0),""))</f>
      </c>
      <c r="Z993">
        <f>IF($X993="","",IFERROR(MATCH($X993,$A$2:$A$1500,0),""))</f>
      </c>
      <c r="AA993" t="str">
        <f>IF($Y993="","",INDEX($P$2:$P$1500,$Y993))</f>
      </c>
      <c r="AB993" t="str">
        <f>IF($Z993="","",INDEX($P$2:$P$1500,$Z993))</f>
      </c>
      <c r="AC993">
        <f>IF(AND($AA993="Yes",$AB993="Yes"),1,"")</f>
      </c>
      <c r="AD993">
        <f>IF(OR($Y993="",$Z993=""),"",IF(INDEX($C$2:$C$1500,$Y993)=INDEX($C$2:$C$1500,$Z993),0,1))</f>
      </c>
      <c r="AE993">
        <f>IF($AC993&lt;&gt;1,"",IF(AND(INDEX($AG$2:$AG$1500,$Y993)=1,INDEX($AG$2:$AG$1500,$Z993)=1),1,""))</f>
      </c>
      <c r="AG993">
        <f>IF($A993="","",COUNTIFS($W$2:$W$2500,$A993,$AB$2:$AB$2500,"Yes")+COUNTIFS($X$2:$X$2500,$A993,$AA$2:$AA$2500,"Yes"))</f>
      </c>
      <c r="AH993" t="str">
        <f>IF(OR($P993&lt;&gt;"Yes",N($AG993)=0),"",IF(AND($AG993=1,COUNTIFS($W$2:$W$2500,$A993,$AE$2:$AE$2500,1)+COUNTIFS($X$2:$X$2500,$A993,$AE$2:$AE$2500,1)&gt;0),"","Yes"))</f>
      </c>
      <c r="AI993">
        <f>IF($AH993="Yes",$AG993,"")</f>
      </c>
      <c r="AJ993">
        <f>IF($AI993="","",$AI993+ROW()/1000000)</f>
      </c>
      <c r="AK993">
        <f>IF(OR($A993="",$P993="Yes",N($AG993)=0),"",$AG993+ROW()/1000000)</f>
      </c>
      <c r="AL993" t="str">
        <f>IF($A993="","",INDEX(games!$J:$J,ROW())&amp;"")</f>
      </c>
    </row>
    <row r="994">
      <c r="A994" t="str">
        <f>IF(TRIM(INDEX(games!$A:$A,ROW()))="","",TRIM(INDEX(games!$A:$A,ROW())))</f>
      </c>
      <c r="B994">
        <f>IF(OR($A994="",INDEX(games!$B:$B,ROW())=""),"",INDEX(games!$B:$B,ROW()))</f>
      </c>
      <c r="C994" t="str">
        <f>IF(OR($A994="",INDEX(games!$C:$C,ROW())=""),"",INDEX(games!$C:$C,ROW()))</f>
      </c>
      <c r="D994">
        <f>IF($A994="","",COUNTIF($W$2:$W$2500,$A994)+COUNTIF($X$2:$X$2500,$A994))</f>
      </c>
      <c r="E994">
        <f>IF($A994="","",IFERROR(MATCH($C994,$R$2:$R$5,0),0))</f>
      </c>
      <c r="F994">
        <f>IF($A994="","",MOD(ROW(),34))</f>
      </c>
      <c r="G994">
        <f>IF($A994="",NA(),IF($C994="Action",$B994,NA()))</f>
      </c>
      <c r="H994">
        <f>IF($A994="",NA(),IF($C994="Action",1+$F994*0.023,NA()))</f>
      </c>
      <c r="I994">
        <f>IF($A994="",NA(),IF($C994="Strategy",$B994,NA()))</f>
      </c>
      <c r="J994">
        <f>IF($A994="",NA(),IF($C994="Strategy",2+$F994*0.023,NA()))</f>
      </c>
      <c r="K994">
        <f>IF($A994="",NA(),IF($C994="Deckbuilder",$B994,NA()))</f>
      </c>
      <c r="L994">
        <f>IF($A994="",NA(),IF($C994="Deckbuilder",3+$F994*0.023,NA()))</f>
      </c>
      <c r="M994">
        <f>IF($A994="",NA(),IF($C994="Traditional",$B994,NA()))</f>
      </c>
      <c r="N994">
        <f>IF($A994="",NA(),IF($C994="Traditional",4+$F994*0.023,NA()))</f>
      </c>
      <c r="O994">
        <f>IF($A994="","",$D994+ROW()/1000000)</f>
      </c>
      <c r="P994" t="str">
        <f>IF(OR($A994="",INDEX(games!$H:$H,ROW())=""),"",INDEX(games!$H:$H,ROW()))</f>
      </c>
      <c r="Q994">
        <f>IF(OR($A994="",$P994&lt;&gt;"Yes"),"",$D994+ROW()/1000000)</f>
      </c>
      <c r="T994">
        <f>IF($Y994="","",INDEX($B$2:$B$1500,$Y994))</f>
      </c>
      <c r="U994">
        <f>IF($Z994="","",INDEX($B$2:$B$1500,$Z994))</f>
      </c>
      <c r="V994">
        <f>IF(OR($T994="",$U994=""),"",$U994-$T994)</f>
      </c>
      <c r="W994" t="str">
        <f>IF(TRIM(INDEX(connections!$A:$A,ROW()))="","",TRIM(INDEX(connections!$A:$A,ROW())))</f>
      </c>
      <c r="X994" t="str">
        <f>IF($W994="","",TRIM(INDEX(connections!$B:$B,ROW())))</f>
      </c>
      <c r="Y994">
        <f>IF($W994="","",IFERROR(MATCH($W994,$A$2:$A$1500,0),""))</f>
      </c>
      <c r="Z994">
        <f>IF($X994="","",IFERROR(MATCH($X994,$A$2:$A$1500,0),""))</f>
      </c>
      <c r="AA994" t="str">
        <f>IF($Y994="","",INDEX($P$2:$P$1500,$Y994))</f>
      </c>
      <c r="AB994" t="str">
        <f>IF($Z994="","",INDEX($P$2:$P$1500,$Z994))</f>
      </c>
      <c r="AC994">
        <f>IF(AND($AA994="Yes",$AB994="Yes"),1,"")</f>
      </c>
      <c r="AD994">
        <f>IF(OR($Y994="",$Z994=""),"",IF(INDEX($C$2:$C$1500,$Y994)=INDEX($C$2:$C$1500,$Z994),0,1))</f>
      </c>
      <c r="AE994">
        <f>IF($AC994&lt;&gt;1,"",IF(AND(INDEX($AG$2:$AG$1500,$Y994)=1,INDEX($AG$2:$AG$1500,$Z994)=1),1,""))</f>
      </c>
      <c r="AG994">
        <f>IF($A994="","",COUNTIFS($W$2:$W$2500,$A994,$AB$2:$AB$2500,"Yes")+COUNTIFS($X$2:$X$2500,$A994,$AA$2:$AA$2500,"Yes"))</f>
      </c>
      <c r="AH994" t="str">
        <f>IF(OR($P994&lt;&gt;"Yes",N($AG994)=0),"",IF(AND($AG994=1,COUNTIFS($W$2:$W$2500,$A994,$AE$2:$AE$2500,1)+COUNTIFS($X$2:$X$2500,$A994,$AE$2:$AE$2500,1)&gt;0),"","Yes"))</f>
      </c>
      <c r="AI994">
        <f>IF($AH994="Yes",$AG994,"")</f>
      </c>
      <c r="AJ994">
        <f>IF($AI994="","",$AI994+ROW()/1000000)</f>
      </c>
      <c r="AK994">
        <f>IF(OR($A994="",$P994="Yes",N($AG994)=0),"",$AG994+ROW()/1000000)</f>
      </c>
      <c r="AL994" t="str">
        <f>IF($A994="","",INDEX(games!$J:$J,ROW())&amp;"")</f>
      </c>
    </row>
    <row r="995">
      <c r="A995" t="str">
        <f>IF(TRIM(INDEX(games!$A:$A,ROW()))="","",TRIM(INDEX(games!$A:$A,ROW())))</f>
      </c>
      <c r="B995">
        <f>IF(OR($A995="",INDEX(games!$B:$B,ROW())=""),"",INDEX(games!$B:$B,ROW()))</f>
      </c>
      <c r="C995" t="str">
        <f>IF(OR($A995="",INDEX(games!$C:$C,ROW())=""),"",INDEX(games!$C:$C,ROW()))</f>
      </c>
      <c r="D995">
        <f>IF($A995="","",COUNTIF($W$2:$W$2500,$A995)+COUNTIF($X$2:$X$2500,$A995))</f>
      </c>
      <c r="E995">
        <f>IF($A995="","",IFERROR(MATCH($C995,$R$2:$R$5,0),0))</f>
      </c>
      <c r="F995">
        <f>IF($A995="","",MOD(ROW(),34))</f>
      </c>
      <c r="G995">
        <f>IF($A995="",NA(),IF($C995="Action",$B995,NA()))</f>
      </c>
      <c r="H995">
        <f>IF($A995="",NA(),IF($C995="Action",1+$F995*0.023,NA()))</f>
      </c>
      <c r="I995">
        <f>IF($A995="",NA(),IF($C995="Strategy",$B995,NA()))</f>
      </c>
      <c r="J995">
        <f>IF($A995="",NA(),IF($C995="Strategy",2+$F995*0.023,NA()))</f>
      </c>
      <c r="K995">
        <f>IF($A995="",NA(),IF($C995="Deckbuilder",$B995,NA()))</f>
      </c>
      <c r="L995">
        <f>IF($A995="",NA(),IF($C995="Deckbuilder",3+$F995*0.023,NA()))</f>
      </c>
      <c r="M995">
        <f>IF($A995="",NA(),IF($C995="Traditional",$B995,NA()))</f>
      </c>
      <c r="N995">
        <f>IF($A995="",NA(),IF($C995="Traditional",4+$F995*0.023,NA()))</f>
      </c>
      <c r="O995">
        <f>IF($A995="","",$D995+ROW()/1000000)</f>
      </c>
      <c r="P995" t="str">
        <f>IF(OR($A995="",INDEX(games!$H:$H,ROW())=""),"",INDEX(games!$H:$H,ROW()))</f>
      </c>
      <c r="Q995">
        <f>IF(OR($A995="",$P995&lt;&gt;"Yes"),"",$D995+ROW()/1000000)</f>
      </c>
      <c r="T995">
        <f>IF($Y995="","",INDEX($B$2:$B$1500,$Y995))</f>
      </c>
      <c r="U995">
        <f>IF($Z995="","",INDEX($B$2:$B$1500,$Z995))</f>
      </c>
      <c r="V995">
        <f>IF(OR($T995="",$U995=""),"",$U995-$T995)</f>
      </c>
      <c r="W995" t="str">
        <f>IF(TRIM(INDEX(connections!$A:$A,ROW()))="","",TRIM(INDEX(connections!$A:$A,ROW())))</f>
      </c>
      <c r="X995" t="str">
        <f>IF($W995="","",TRIM(INDEX(connections!$B:$B,ROW())))</f>
      </c>
      <c r="Y995">
        <f>IF($W995="","",IFERROR(MATCH($W995,$A$2:$A$1500,0),""))</f>
      </c>
      <c r="Z995">
        <f>IF($X995="","",IFERROR(MATCH($X995,$A$2:$A$1500,0),""))</f>
      </c>
      <c r="AA995" t="str">
        <f>IF($Y995="","",INDEX($P$2:$P$1500,$Y995))</f>
      </c>
      <c r="AB995" t="str">
        <f>IF($Z995="","",INDEX($P$2:$P$1500,$Z995))</f>
      </c>
      <c r="AC995">
        <f>IF(AND($AA995="Yes",$AB995="Yes"),1,"")</f>
      </c>
      <c r="AD995">
        <f>IF(OR($Y995="",$Z995=""),"",IF(INDEX($C$2:$C$1500,$Y995)=INDEX($C$2:$C$1500,$Z995),0,1))</f>
      </c>
      <c r="AE995">
        <f>IF($AC995&lt;&gt;1,"",IF(AND(INDEX($AG$2:$AG$1500,$Y995)=1,INDEX($AG$2:$AG$1500,$Z995)=1),1,""))</f>
      </c>
      <c r="AG995">
        <f>IF($A995="","",COUNTIFS($W$2:$W$2500,$A995,$AB$2:$AB$2500,"Yes")+COUNTIFS($X$2:$X$2500,$A995,$AA$2:$AA$2500,"Yes"))</f>
      </c>
      <c r="AH995" t="str">
        <f>IF(OR($P995&lt;&gt;"Yes",N($AG995)=0),"",IF(AND($AG995=1,COUNTIFS($W$2:$W$2500,$A995,$AE$2:$AE$2500,1)+COUNTIFS($X$2:$X$2500,$A995,$AE$2:$AE$2500,1)&gt;0),"","Yes"))</f>
      </c>
      <c r="AI995">
        <f>IF($AH995="Yes",$AG995,"")</f>
      </c>
      <c r="AJ995">
        <f>IF($AI995="","",$AI995+ROW()/1000000)</f>
      </c>
      <c r="AK995">
        <f>IF(OR($A995="",$P995="Yes",N($AG995)=0),"",$AG995+ROW()/1000000)</f>
      </c>
      <c r="AL995" t="str">
        <f>IF($A995="","",INDEX(games!$J:$J,ROW())&amp;"")</f>
      </c>
    </row>
    <row r="996">
      <c r="A996" t="str">
        <f>IF(TRIM(INDEX(games!$A:$A,ROW()))="","",TRIM(INDEX(games!$A:$A,ROW())))</f>
      </c>
      <c r="B996">
        <f>IF(OR($A996="",INDEX(games!$B:$B,ROW())=""),"",INDEX(games!$B:$B,ROW()))</f>
      </c>
      <c r="C996" t="str">
        <f>IF(OR($A996="",INDEX(games!$C:$C,ROW())=""),"",INDEX(games!$C:$C,ROW()))</f>
      </c>
      <c r="D996">
        <f>IF($A996="","",COUNTIF($W$2:$W$2500,$A996)+COUNTIF($X$2:$X$2500,$A996))</f>
      </c>
      <c r="E996">
        <f>IF($A996="","",IFERROR(MATCH($C996,$R$2:$R$5,0),0))</f>
      </c>
      <c r="F996">
        <f>IF($A996="","",MOD(ROW(),34))</f>
      </c>
      <c r="G996">
        <f>IF($A996="",NA(),IF($C996="Action",$B996,NA()))</f>
      </c>
      <c r="H996">
        <f>IF($A996="",NA(),IF($C996="Action",1+$F996*0.023,NA()))</f>
      </c>
      <c r="I996">
        <f>IF($A996="",NA(),IF($C996="Strategy",$B996,NA()))</f>
      </c>
      <c r="J996">
        <f>IF($A996="",NA(),IF($C996="Strategy",2+$F996*0.023,NA()))</f>
      </c>
      <c r="K996">
        <f>IF($A996="",NA(),IF($C996="Deckbuilder",$B996,NA()))</f>
      </c>
      <c r="L996">
        <f>IF($A996="",NA(),IF($C996="Deckbuilder",3+$F996*0.023,NA()))</f>
      </c>
      <c r="M996">
        <f>IF($A996="",NA(),IF($C996="Traditional",$B996,NA()))</f>
      </c>
      <c r="N996">
        <f>IF($A996="",NA(),IF($C996="Traditional",4+$F996*0.023,NA()))</f>
      </c>
      <c r="O996">
        <f>IF($A996="","",$D996+ROW()/1000000)</f>
      </c>
      <c r="P996" t="str">
        <f>IF(OR($A996="",INDEX(games!$H:$H,ROW())=""),"",INDEX(games!$H:$H,ROW()))</f>
      </c>
      <c r="Q996">
        <f>IF(OR($A996="",$P996&lt;&gt;"Yes"),"",$D996+ROW()/1000000)</f>
      </c>
      <c r="T996">
        <f>IF($Y996="","",INDEX($B$2:$B$1500,$Y996))</f>
      </c>
      <c r="U996">
        <f>IF($Z996="","",INDEX($B$2:$B$1500,$Z996))</f>
      </c>
      <c r="V996">
        <f>IF(OR($T996="",$U996=""),"",$U996-$T996)</f>
      </c>
      <c r="W996" t="str">
        <f>IF(TRIM(INDEX(connections!$A:$A,ROW()))="","",TRIM(INDEX(connections!$A:$A,ROW())))</f>
      </c>
      <c r="X996" t="str">
        <f>IF($W996="","",TRIM(INDEX(connections!$B:$B,ROW())))</f>
      </c>
      <c r="Y996">
        <f>IF($W996="","",IFERROR(MATCH($W996,$A$2:$A$1500,0),""))</f>
      </c>
      <c r="Z996">
        <f>IF($X996="","",IFERROR(MATCH($X996,$A$2:$A$1500,0),""))</f>
      </c>
      <c r="AA996" t="str">
        <f>IF($Y996="","",INDEX($P$2:$P$1500,$Y996))</f>
      </c>
      <c r="AB996" t="str">
        <f>IF($Z996="","",INDEX($P$2:$P$1500,$Z996))</f>
      </c>
      <c r="AC996">
        <f>IF(AND($AA996="Yes",$AB996="Yes"),1,"")</f>
      </c>
      <c r="AD996">
        <f>IF(OR($Y996="",$Z996=""),"",IF(INDEX($C$2:$C$1500,$Y996)=INDEX($C$2:$C$1500,$Z996),0,1))</f>
      </c>
      <c r="AE996">
        <f>IF($AC996&lt;&gt;1,"",IF(AND(INDEX($AG$2:$AG$1500,$Y996)=1,INDEX($AG$2:$AG$1500,$Z996)=1),1,""))</f>
      </c>
      <c r="AG996">
        <f>IF($A996="","",COUNTIFS($W$2:$W$2500,$A996,$AB$2:$AB$2500,"Yes")+COUNTIFS($X$2:$X$2500,$A996,$AA$2:$AA$2500,"Yes"))</f>
      </c>
      <c r="AH996" t="str">
        <f>IF(OR($P996&lt;&gt;"Yes",N($AG996)=0),"",IF(AND($AG996=1,COUNTIFS($W$2:$W$2500,$A996,$AE$2:$AE$2500,1)+COUNTIFS($X$2:$X$2500,$A996,$AE$2:$AE$2500,1)&gt;0),"","Yes"))</f>
      </c>
      <c r="AI996">
        <f>IF($AH996="Yes",$AG996,"")</f>
      </c>
      <c r="AJ996">
        <f>IF($AI996="","",$AI996+ROW()/1000000)</f>
      </c>
      <c r="AK996">
        <f>IF(OR($A996="",$P996="Yes",N($AG996)=0),"",$AG996+ROW()/1000000)</f>
      </c>
      <c r="AL996" t="str">
        <f>IF($A996="","",INDEX(games!$J:$J,ROW())&amp;"")</f>
      </c>
    </row>
    <row r="997">
      <c r="A997" t="str">
        <f>IF(TRIM(INDEX(games!$A:$A,ROW()))="","",TRIM(INDEX(games!$A:$A,ROW())))</f>
      </c>
      <c r="B997">
        <f>IF(OR($A997="",INDEX(games!$B:$B,ROW())=""),"",INDEX(games!$B:$B,ROW()))</f>
      </c>
      <c r="C997" t="str">
        <f>IF(OR($A997="",INDEX(games!$C:$C,ROW())=""),"",INDEX(games!$C:$C,ROW()))</f>
      </c>
      <c r="D997">
        <f>IF($A997="","",COUNTIF($W$2:$W$2500,$A997)+COUNTIF($X$2:$X$2500,$A997))</f>
      </c>
      <c r="E997">
        <f>IF($A997="","",IFERROR(MATCH($C997,$R$2:$R$5,0),0))</f>
      </c>
      <c r="F997">
        <f>IF($A997="","",MOD(ROW(),34))</f>
      </c>
      <c r="G997">
        <f>IF($A997="",NA(),IF($C997="Action",$B997,NA()))</f>
      </c>
      <c r="H997">
        <f>IF($A997="",NA(),IF($C997="Action",1+$F997*0.023,NA()))</f>
      </c>
      <c r="I997">
        <f>IF($A997="",NA(),IF($C997="Strategy",$B997,NA()))</f>
      </c>
      <c r="J997">
        <f>IF($A997="",NA(),IF($C997="Strategy",2+$F997*0.023,NA()))</f>
      </c>
      <c r="K997">
        <f>IF($A997="",NA(),IF($C997="Deckbuilder",$B997,NA()))</f>
      </c>
      <c r="L997">
        <f>IF($A997="",NA(),IF($C997="Deckbuilder",3+$F997*0.023,NA()))</f>
      </c>
      <c r="M997">
        <f>IF($A997="",NA(),IF($C997="Traditional",$B997,NA()))</f>
      </c>
      <c r="N997">
        <f>IF($A997="",NA(),IF($C997="Traditional",4+$F997*0.023,NA()))</f>
      </c>
      <c r="O997">
        <f>IF($A997="","",$D997+ROW()/1000000)</f>
      </c>
      <c r="P997" t="str">
        <f>IF(OR($A997="",INDEX(games!$H:$H,ROW())=""),"",INDEX(games!$H:$H,ROW()))</f>
      </c>
      <c r="Q997">
        <f>IF(OR($A997="",$P997&lt;&gt;"Yes"),"",$D997+ROW()/1000000)</f>
      </c>
      <c r="T997">
        <f>IF($Y997="","",INDEX($B$2:$B$1500,$Y997))</f>
      </c>
      <c r="U997">
        <f>IF($Z997="","",INDEX($B$2:$B$1500,$Z997))</f>
      </c>
      <c r="V997">
        <f>IF(OR($T997="",$U997=""),"",$U997-$T997)</f>
      </c>
      <c r="W997" t="str">
        <f>IF(TRIM(INDEX(connections!$A:$A,ROW()))="","",TRIM(INDEX(connections!$A:$A,ROW())))</f>
      </c>
      <c r="X997" t="str">
        <f>IF($W997="","",TRIM(INDEX(connections!$B:$B,ROW())))</f>
      </c>
      <c r="Y997">
        <f>IF($W997="","",IFERROR(MATCH($W997,$A$2:$A$1500,0),""))</f>
      </c>
      <c r="Z997">
        <f>IF($X997="","",IFERROR(MATCH($X997,$A$2:$A$1500,0),""))</f>
      </c>
      <c r="AA997" t="str">
        <f>IF($Y997="","",INDEX($P$2:$P$1500,$Y997))</f>
      </c>
      <c r="AB997" t="str">
        <f>IF($Z997="","",INDEX($P$2:$P$1500,$Z997))</f>
      </c>
      <c r="AC997">
        <f>IF(AND($AA997="Yes",$AB997="Yes"),1,"")</f>
      </c>
      <c r="AD997">
        <f>IF(OR($Y997="",$Z997=""),"",IF(INDEX($C$2:$C$1500,$Y997)=INDEX($C$2:$C$1500,$Z997),0,1))</f>
      </c>
      <c r="AE997">
        <f>IF($AC997&lt;&gt;1,"",IF(AND(INDEX($AG$2:$AG$1500,$Y997)=1,INDEX($AG$2:$AG$1500,$Z997)=1),1,""))</f>
      </c>
      <c r="AG997">
        <f>IF($A997="","",COUNTIFS($W$2:$W$2500,$A997,$AB$2:$AB$2500,"Yes")+COUNTIFS($X$2:$X$2500,$A997,$AA$2:$AA$2500,"Yes"))</f>
      </c>
      <c r="AH997" t="str">
        <f>IF(OR($P997&lt;&gt;"Yes",N($AG997)=0),"",IF(AND($AG997=1,COUNTIFS($W$2:$W$2500,$A997,$AE$2:$AE$2500,1)+COUNTIFS($X$2:$X$2500,$A997,$AE$2:$AE$2500,1)&gt;0),"","Yes"))</f>
      </c>
      <c r="AI997">
        <f>IF($AH997="Yes",$AG997,"")</f>
      </c>
      <c r="AJ997">
        <f>IF($AI997="","",$AI997+ROW()/1000000)</f>
      </c>
      <c r="AK997">
        <f>IF(OR($A997="",$P997="Yes",N($AG997)=0),"",$AG997+ROW()/1000000)</f>
      </c>
      <c r="AL997" t="str">
        <f>IF($A997="","",INDEX(games!$J:$J,ROW())&amp;"")</f>
      </c>
    </row>
    <row r="998">
      <c r="A998" t="str">
        <f>IF(TRIM(INDEX(games!$A:$A,ROW()))="","",TRIM(INDEX(games!$A:$A,ROW())))</f>
      </c>
      <c r="B998">
        <f>IF(OR($A998="",INDEX(games!$B:$B,ROW())=""),"",INDEX(games!$B:$B,ROW()))</f>
      </c>
      <c r="C998" t="str">
        <f>IF(OR($A998="",INDEX(games!$C:$C,ROW())=""),"",INDEX(games!$C:$C,ROW()))</f>
      </c>
      <c r="D998">
        <f>IF($A998="","",COUNTIF($W$2:$W$2500,$A998)+COUNTIF($X$2:$X$2500,$A998))</f>
      </c>
      <c r="E998">
        <f>IF($A998="","",IFERROR(MATCH($C998,$R$2:$R$5,0),0))</f>
      </c>
      <c r="F998">
        <f>IF($A998="","",MOD(ROW(),34))</f>
      </c>
      <c r="G998">
        <f>IF($A998="",NA(),IF($C998="Action",$B998,NA()))</f>
      </c>
      <c r="H998">
        <f>IF($A998="",NA(),IF($C998="Action",1+$F998*0.023,NA()))</f>
      </c>
      <c r="I998">
        <f>IF($A998="",NA(),IF($C998="Strategy",$B998,NA()))</f>
      </c>
      <c r="J998">
        <f>IF($A998="",NA(),IF($C998="Strategy",2+$F998*0.023,NA()))</f>
      </c>
      <c r="K998">
        <f>IF($A998="",NA(),IF($C998="Deckbuilder",$B998,NA()))</f>
      </c>
      <c r="L998">
        <f>IF($A998="",NA(),IF($C998="Deckbuilder",3+$F998*0.023,NA()))</f>
      </c>
      <c r="M998">
        <f>IF($A998="",NA(),IF($C998="Traditional",$B998,NA()))</f>
      </c>
      <c r="N998">
        <f>IF($A998="",NA(),IF($C998="Traditional",4+$F998*0.023,NA()))</f>
      </c>
      <c r="O998">
        <f>IF($A998="","",$D998+ROW()/1000000)</f>
      </c>
      <c r="P998" t="str">
        <f>IF(OR($A998="",INDEX(games!$H:$H,ROW())=""),"",INDEX(games!$H:$H,ROW()))</f>
      </c>
      <c r="Q998">
        <f>IF(OR($A998="",$P998&lt;&gt;"Yes"),"",$D998+ROW()/1000000)</f>
      </c>
      <c r="T998">
        <f>IF($Y998="","",INDEX($B$2:$B$1500,$Y998))</f>
      </c>
      <c r="U998">
        <f>IF($Z998="","",INDEX($B$2:$B$1500,$Z998))</f>
      </c>
      <c r="V998">
        <f>IF(OR($T998="",$U998=""),"",$U998-$T998)</f>
      </c>
      <c r="W998" t="str">
        <f>IF(TRIM(INDEX(connections!$A:$A,ROW()))="","",TRIM(INDEX(connections!$A:$A,ROW())))</f>
      </c>
      <c r="X998" t="str">
        <f>IF($W998="","",TRIM(INDEX(connections!$B:$B,ROW())))</f>
      </c>
      <c r="Y998">
        <f>IF($W998="","",IFERROR(MATCH($W998,$A$2:$A$1500,0),""))</f>
      </c>
      <c r="Z998">
        <f>IF($X998="","",IFERROR(MATCH($X998,$A$2:$A$1500,0),""))</f>
      </c>
      <c r="AA998" t="str">
        <f>IF($Y998="","",INDEX($P$2:$P$1500,$Y998))</f>
      </c>
      <c r="AB998" t="str">
        <f>IF($Z998="","",INDEX($P$2:$P$1500,$Z998))</f>
      </c>
      <c r="AC998">
        <f>IF(AND($AA998="Yes",$AB998="Yes"),1,"")</f>
      </c>
      <c r="AD998">
        <f>IF(OR($Y998="",$Z998=""),"",IF(INDEX($C$2:$C$1500,$Y998)=INDEX($C$2:$C$1500,$Z998),0,1))</f>
      </c>
      <c r="AE998">
        <f>IF($AC998&lt;&gt;1,"",IF(AND(INDEX($AG$2:$AG$1500,$Y998)=1,INDEX($AG$2:$AG$1500,$Z998)=1),1,""))</f>
      </c>
      <c r="AG998">
        <f>IF($A998="","",COUNTIFS($W$2:$W$2500,$A998,$AB$2:$AB$2500,"Yes")+COUNTIFS($X$2:$X$2500,$A998,$AA$2:$AA$2500,"Yes"))</f>
      </c>
      <c r="AH998" t="str">
        <f>IF(OR($P998&lt;&gt;"Yes",N($AG998)=0),"",IF(AND($AG998=1,COUNTIFS($W$2:$W$2500,$A998,$AE$2:$AE$2500,1)+COUNTIFS($X$2:$X$2500,$A998,$AE$2:$AE$2500,1)&gt;0),"","Yes"))</f>
      </c>
      <c r="AI998">
        <f>IF($AH998="Yes",$AG998,"")</f>
      </c>
      <c r="AJ998">
        <f>IF($AI998="","",$AI998+ROW()/1000000)</f>
      </c>
      <c r="AK998">
        <f>IF(OR($A998="",$P998="Yes",N($AG998)=0),"",$AG998+ROW()/1000000)</f>
      </c>
      <c r="AL998" t="str">
        <f>IF($A998="","",INDEX(games!$J:$J,ROW())&amp;"")</f>
      </c>
    </row>
    <row r="999">
      <c r="A999" t="str">
        <f>IF(TRIM(INDEX(games!$A:$A,ROW()))="","",TRIM(INDEX(games!$A:$A,ROW())))</f>
      </c>
      <c r="B999">
        <f>IF(OR($A999="",INDEX(games!$B:$B,ROW())=""),"",INDEX(games!$B:$B,ROW()))</f>
      </c>
      <c r="C999" t="str">
        <f>IF(OR($A999="",INDEX(games!$C:$C,ROW())=""),"",INDEX(games!$C:$C,ROW()))</f>
      </c>
      <c r="D999">
        <f>IF($A999="","",COUNTIF($W$2:$W$2500,$A999)+COUNTIF($X$2:$X$2500,$A999))</f>
      </c>
      <c r="E999">
        <f>IF($A999="","",IFERROR(MATCH($C999,$R$2:$R$5,0),0))</f>
      </c>
      <c r="F999">
        <f>IF($A999="","",MOD(ROW(),34))</f>
      </c>
      <c r="G999">
        <f>IF($A999="",NA(),IF($C999="Action",$B999,NA()))</f>
      </c>
      <c r="H999">
        <f>IF($A999="",NA(),IF($C999="Action",1+$F999*0.023,NA()))</f>
      </c>
      <c r="I999">
        <f>IF($A999="",NA(),IF($C999="Strategy",$B999,NA()))</f>
      </c>
      <c r="J999">
        <f>IF($A999="",NA(),IF($C999="Strategy",2+$F999*0.023,NA()))</f>
      </c>
      <c r="K999">
        <f>IF($A999="",NA(),IF($C999="Deckbuilder",$B999,NA()))</f>
      </c>
      <c r="L999">
        <f>IF($A999="",NA(),IF($C999="Deckbuilder",3+$F999*0.023,NA()))</f>
      </c>
      <c r="M999">
        <f>IF($A999="",NA(),IF($C999="Traditional",$B999,NA()))</f>
      </c>
      <c r="N999">
        <f>IF($A999="",NA(),IF($C999="Traditional",4+$F999*0.023,NA()))</f>
      </c>
      <c r="O999">
        <f>IF($A999="","",$D999+ROW()/1000000)</f>
      </c>
      <c r="P999" t="str">
        <f>IF(OR($A999="",INDEX(games!$H:$H,ROW())=""),"",INDEX(games!$H:$H,ROW()))</f>
      </c>
      <c r="Q999">
        <f>IF(OR($A999="",$P999&lt;&gt;"Yes"),"",$D999+ROW()/1000000)</f>
      </c>
      <c r="T999">
        <f>IF($Y999="","",INDEX($B$2:$B$1500,$Y999))</f>
      </c>
      <c r="U999">
        <f>IF($Z999="","",INDEX($B$2:$B$1500,$Z999))</f>
      </c>
      <c r="V999">
        <f>IF(OR($T999="",$U999=""),"",$U999-$T999)</f>
      </c>
      <c r="W999" t="str">
        <f>IF(TRIM(INDEX(connections!$A:$A,ROW()))="","",TRIM(INDEX(connections!$A:$A,ROW())))</f>
      </c>
      <c r="X999" t="str">
        <f>IF($W999="","",TRIM(INDEX(connections!$B:$B,ROW())))</f>
      </c>
      <c r="Y999">
        <f>IF($W999="","",IFERROR(MATCH($W999,$A$2:$A$1500,0),""))</f>
      </c>
      <c r="Z999">
        <f>IF($X999="","",IFERROR(MATCH($X999,$A$2:$A$1500,0),""))</f>
      </c>
      <c r="AA999" t="str">
        <f>IF($Y999="","",INDEX($P$2:$P$1500,$Y999))</f>
      </c>
      <c r="AB999" t="str">
        <f>IF($Z999="","",INDEX($P$2:$P$1500,$Z999))</f>
      </c>
      <c r="AC999">
        <f>IF(AND($AA999="Yes",$AB999="Yes"),1,"")</f>
      </c>
      <c r="AD999">
        <f>IF(OR($Y999="",$Z999=""),"",IF(INDEX($C$2:$C$1500,$Y999)=INDEX($C$2:$C$1500,$Z999),0,1))</f>
      </c>
      <c r="AE999">
        <f>IF($AC999&lt;&gt;1,"",IF(AND(INDEX($AG$2:$AG$1500,$Y999)=1,INDEX($AG$2:$AG$1500,$Z999)=1),1,""))</f>
      </c>
      <c r="AG999">
        <f>IF($A999="","",COUNTIFS($W$2:$W$2500,$A999,$AB$2:$AB$2500,"Yes")+COUNTIFS($X$2:$X$2500,$A999,$AA$2:$AA$2500,"Yes"))</f>
      </c>
      <c r="AH999" t="str">
        <f>IF(OR($P999&lt;&gt;"Yes",N($AG999)=0),"",IF(AND($AG999=1,COUNTIFS($W$2:$W$2500,$A999,$AE$2:$AE$2500,1)+COUNTIFS($X$2:$X$2500,$A999,$AE$2:$AE$2500,1)&gt;0),"","Yes"))</f>
      </c>
      <c r="AI999">
        <f>IF($AH999="Yes",$AG999,"")</f>
      </c>
      <c r="AJ999">
        <f>IF($AI999="","",$AI999+ROW()/1000000)</f>
      </c>
      <c r="AK999">
        <f>IF(OR($A999="",$P999="Yes",N($AG999)=0),"",$AG999+ROW()/1000000)</f>
      </c>
      <c r="AL999" t="str">
        <f>IF($A999="","",INDEX(games!$J:$J,ROW())&amp;"")</f>
      </c>
    </row>
    <row r="1000">
      <c r="A1000" t="str">
        <f>IF(TRIM(INDEX(games!$A:$A,ROW()))="","",TRIM(INDEX(games!$A:$A,ROW())))</f>
      </c>
      <c r="B1000">
        <f>IF(OR($A1000="",INDEX(games!$B:$B,ROW())=""),"",INDEX(games!$B:$B,ROW()))</f>
      </c>
      <c r="C1000" t="str">
        <f>IF(OR($A1000="",INDEX(games!$C:$C,ROW())=""),"",INDEX(games!$C:$C,ROW()))</f>
      </c>
      <c r="D1000">
        <f>IF($A1000="","",COUNTIF($W$2:$W$2500,$A1000)+COUNTIF($X$2:$X$2500,$A1000))</f>
      </c>
      <c r="E1000">
        <f>IF($A1000="","",IFERROR(MATCH($C1000,$R$2:$R$5,0),0))</f>
      </c>
      <c r="F1000">
        <f>IF($A1000="","",MOD(ROW(),34))</f>
      </c>
      <c r="G1000">
        <f>IF($A1000="",NA(),IF($C1000="Action",$B1000,NA()))</f>
      </c>
      <c r="H1000">
        <f>IF($A1000="",NA(),IF($C1000="Action",1+$F1000*0.023,NA()))</f>
      </c>
      <c r="I1000">
        <f>IF($A1000="",NA(),IF($C1000="Strategy",$B1000,NA()))</f>
      </c>
      <c r="J1000">
        <f>IF($A1000="",NA(),IF($C1000="Strategy",2+$F1000*0.023,NA()))</f>
      </c>
      <c r="K1000">
        <f>IF($A1000="",NA(),IF($C1000="Deckbuilder",$B1000,NA()))</f>
      </c>
      <c r="L1000">
        <f>IF($A1000="",NA(),IF($C1000="Deckbuilder",3+$F1000*0.023,NA()))</f>
      </c>
      <c r="M1000">
        <f>IF($A1000="",NA(),IF($C1000="Traditional",$B1000,NA()))</f>
      </c>
      <c r="N1000">
        <f>IF($A1000="",NA(),IF($C1000="Traditional",4+$F1000*0.023,NA()))</f>
      </c>
      <c r="O1000">
        <f>IF($A1000="","",$D1000+ROW()/1000000)</f>
      </c>
      <c r="P1000" t="str">
        <f>IF(OR($A1000="",INDEX(games!$H:$H,ROW())=""),"",INDEX(games!$H:$H,ROW()))</f>
      </c>
      <c r="Q1000">
        <f>IF(OR($A1000="",$P1000&lt;&gt;"Yes"),"",$D1000+ROW()/1000000)</f>
      </c>
      <c r="T1000">
        <f>IF($Y1000="","",INDEX($B$2:$B$1500,$Y1000))</f>
      </c>
      <c r="U1000">
        <f>IF($Z1000="","",INDEX($B$2:$B$1500,$Z1000))</f>
      </c>
      <c r="V1000">
        <f>IF(OR($T1000="",$U1000=""),"",$U1000-$T1000)</f>
      </c>
      <c r="W1000" t="str">
        <f>IF(TRIM(INDEX(connections!$A:$A,ROW()))="","",TRIM(INDEX(connections!$A:$A,ROW())))</f>
      </c>
      <c r="X1000" t="str">
        <f>IF($W1000="","",TRIM(INDEX(connections!$B:$B,ROW())))</f>
      </c>
      <c r="Y1000">
        <f>IF($W1000="","",IFERROR(MATCH($W1000,$A$2:$A$1500,0),""))</f>
      </c>
      <c r="Z1000">
        <f>IF($X1000="","",IFERROR(MATCH($X1000,$A$2:$A$1500,0),""))</f>
      </c>
      <c r="AA1000" t="str">
        <f>IF($Y1000="","",INDEX($P$2:$P$1500,$Y1000))</f>
      </c>
      <c r="AB1000" t="str">
        <f>IF($Z1000="","",INDEX($P$2:$P$1500,$Z1000))</f>
      </c>
      <c r="AC1000">
        <f>IF(AND($AA1000="Yes",$AB1000="Yes"),1,"")</f>
      </c>
      <c r="AD1000">
        <f>IF(OR($Y1000="",$Z1000=""),"",IF(INDEX($C$2:$C$1500,$Y1000)=INDEX($C$2:$C$1500,$Z1000),0,1))</f>
      </c>
      <c r="AE1000">
        <f>IF($AC1000&lt;&gt;1,"",IF(AND(INDEX($AG$2:$AG$1500,$Y1000)=1,INDEX($AG$2:$AG$1500,$Z1000)=1),1,""))</f>
      </c>
      <c r="AG1000">
        <f>IF($A1000="","",COUNTIFS($W$2:$W$2500,$A1000,$AB$2:$AB$2500,"Yes")+COUNTIFS($X$2:$X$2500,$A1000,$AA$2:$AA$2500,"Yes"))</f>
      </c>
      <c r="AH1000" t="str">
        <f>IF(OR($P1000&lt;&gt;"Yes",N($AG1000)=0),"",IF(AND($AG1000=1,COUNTIFS($W$2:$W$2500,$A1000,$AE$2:$AE$2500,1)+COUNTIFS($X$2:$X$2500,$A1000,$AE$2:$AE$2500,1)&gt;0),"","Yes"))</f>
      </c>
      <c r="AI1000">
        <f>IF($AH1000="Yes",$AG1000,"")</f>
      </c>
      <c r="AJ1000">
        <f>IF($AI1000="","",$AI1000+ROW()/1000000)</f>
      </c>
      <c r="AK1000">
        <f>IF(OR($A1000="",$P1000="Yes",N($AG1000)=0),"",$AG1000+ROW()/1000000)</f>
      </c>
      <c r="AL1000" t="str">
        <f>IF($A1000="","",INDEX(games!$J:$J,ROW())&amp;"")</f>
      </c>
    </row>
    <row r="1001">
      <c r="A1001" t="str">
        <f>IF(TRIM(INDEX(games!$A:$A,ROW()))="","",TRIM(INDEX(games!$A:$A,ROW())))</f>
      </c>
      <c r="B1001">
        <f>IF(OR($A1001="",INDEX(games!$B:$B,ROW())=""),"",INDEX(games!$B:$B,ROW()))</f>
      </c>
      <c r="C1001" t="str">
        <f>IF(OR($A1001="",INDEX(games!$C:$C,ROW())=""),"",INDEX(games!$C:$C,ROW()))</f>
      </c>
      <c r="D1001">
        <f>IF($A1001="","",COUNTIF($W$2:$W$2500,$A1001)+COUNTIF($X$2:$X$2500,$A1001))</f>
      </c>
      <c r="E1001">
        <f>IF($A1001="","",IFERROR(MATCH($C1001,$R$2:$R$5,0),0))</f>
      </c>
      <c r="F1001">
        <f>IF($A1001="","",MOD(ROW(),34))</f>
      </c>
      <c r="G1001">
        <f>IF($A1001="",NA(),IF($C1001="Action",$B1001,NA()))</f>
      </c>
      <c r="H1001">
        <f>IF($A1001="",NA(),IF($C1001="Action",1+$F1001*0.023,NA()))</f>
      </c>
      <c r="I1001">
        <f>IF($A1001="",NA(),IF($C1001="Strategy",$B1001,NA()))</f>
      </c>
      <c r="J1001">
        <f>IF($A1001="",NA(),IF($C1001="Strategy",2+$F1001*0.023,NA()))</f>
      </c>
      <c r="K1001">
        <f>IF($A1001="",NA(),IF($C1001="Deckbuilder",$B1001,NA()))</f>
      </c>
      <c r="L1001">
        <f>IF($A1001="",NA(),IF($C1001="Deckbuilder",3+$F1001*0.023,NA()))</f>
      </c>
      <c r="M1001">
        <f>IF($A1001="",NA(),IF($C1001="Traditional",$B1001,NA()))</f>
      </c>
      <c r="N1001">
        <f>IF($A1001="",NA(),IF($C1001="Traditional",4+$F1001*0.023,NA()))</f>
      </c>
      <c r="O1001">
        <f>IF($A1001="","",$D1001+ROW()/1000000)</f>
      </c>
      <c r="P1001" t="str">
        <f>IF(OR($A1001="",INDEX(games!$H:$H,ROW())=""),"",INDEX(games!$H:$H,ROW()))</f>
      </c>
      <c r="Q1001">
        <f>IF(OR($A1001="",$P1001&lt;&gt;"Yes"),"",$D1001+ROW()/1000000)</f>
      </c>
      <c r="T1001">
        <f>IF($Y1001="","",INDEX($B$2:$B$1500,$Y1001))</f>
      </c>
      <c r="U1001">
        <f>IF($Z1001="","",INDEX($B$2:$B$1500,$Z1001))</f>
      </c>
      <c r="V1001">
        <f>IF(OR($T1001="",$U1001=""),"",$U1001-$T1001)</f>
      </c>
      <c r="W1001" t="str">
        <f>IF(TRIM(INDEX(connections!$A:$A,ROW()))="","",TRIM(INDEX(connections!$A:$A,ROW())))</f>
      </c>
      <c r="X1001" t="str">
        <f>IF($W1001="","",TRIM(INDEX(connections!$B:$B,ROW())))</f>
      </c>
      <c r="Y1001">
        <f>IF($W1001="","",IFERROR(MATCH($W1001,$A$2:$A$1500,0),""))</f>
      </c>
      <c r="Z1001">
        <f>IF($X1001="","",IFERROR(MATCH($X1001,$A$2:$A$1500,0),""))</f>
      </c>
      <c r="AA1001" t="str">
        <f>IF($Y1001="","",INDEX($P$2:$P$1500,$Y1001))</f>
      </c>
      <c r="AB1001" t="str">
        <f>IF($Z1001="","",INDEX($P$2:$P$1500,$Z1001))</f>
      </c>
      <c r="AC1001">
        <f>IF(AND($AA1001="Yes",$AB1001="Yes"),1,"")</f>
      </c>
      <c r="AD1001">
        <f>IF(OR($Y1001="",$Z1001=""),"",IF(INDEX($C$2:$C$1500,$Y1001)=INDEX($C$2:$C$1500,$Z1001),0,1))</f>
      </c>
      <c r="AE1001">
        <f>IF($AC1001&lt;&gt;1,"",IF(AND(INDEX($AG$2:$AG$1500,$Y1001)=1,INDEX($AG$2:$AG$1500,$Z1001)=1),1,""))</f>
      </c>
      <c r="AG1001">
        <f>IF($A1001="","",COUNTIFS($W$2:$W$2500,$A1001,$AB$2:$AB$2500,"Yes")+COUNTIFS($X$2:$X$2500,$A1001,$AA$2:$AA$2500,"Yes"))</f>
      </c>
      <c r="AH1001" t="str">
        <f>IF(OR($P1001&lt;&gt;"Yes",N($AG1001)=0),"",IF(AND($AG1001=1,COUNTIFS($W$2:$W$2500,$A1001,$AE$2:$AE$2500,1)+COUNTIFS($X$2:$X$2500,$A1001,$AE$2:$AE$2500,1)&gt;0),"","Yes"))</f>
      </c>
      <c r="AI1001">
        <f>IF($AH1001="Yes",$AG1001,"")</f>
      </c>
      <c r="AJ1001">
        <f>IF($AI1001="","",$AI1001+ROW()/1000000)</f>
      </c>
      <c r="AK1001">
        <f>IF(OR($A1001="",$P1001="Yes",N($AG1001)=0),"",$AG1001+ROW()/1000000)</f>
      </c>
      <c r="AL1001" t="str">
        <f>IF($A1001="","",INDEX(games!$J:$J,ROW())&amp;"")</f>
      </c>
    </row>
    <row r="1002">
      <c r="A1002" t="str">
        <f>IF(TRIM(INDEX(games!$A:$A,ROW()))="","",TRIM(INDEX(games!$A:$A,ROW())))</f>
      </c>
      <c r="B1002">
        <f>IF(OR($A1002="",INDEX(games!$B:$B,ROW())=""),"",INDEX(games!$B:$B,ROW()))</f>
      </c>
      <c r="C1002" t="str">
        <f>IF(OR($A1002="",INDEX(games!$C:$C,ROW())=""),"",INDEX(games!$C:$C,ROW()))</f>
      </c>
      <c r="D1002">
        <f>IF($A1002="","",COUNTIF($W$2:$W$2500,$A1002)+COUNTIF($X$2:$X$2500,$A1002))</f>
      </c>
      <c r="E1002">
        <f>IF($A1002="","",IFERROR(MATCH($C1002,$R$2:$R$5,0),0))</f>
      </c>
      <c r="F1002">
        <f>IF($A1002="","",MOD(ROW(),34))</f>
      </c>
      <c r="G1002">
        <f>IF($A1002="",NA(),IF($C1002="Action",$B1002,NA()))</f>
      </c>
      <c r="H1002">
        <f>IF($A1002="",NA(),IF($C1002="Action",1+$F1002*0.023,NA()))</f>
      </c>
      <c r="I1002">
        <f>IF($A1002="",NA(),IF($C1002="Strategy",$B1002,NA()))</f>
      </c>
      <c r="J1002">
        <f>IF($A1002="",NA(),IF($C1002="Strategy",2+$F1002*0.023,NA()))</f>
      </c>
      <c r="K1002">
        <f>IF($A1002="",NA(),IF($C1002="Deckbuilder",$B1002,NA()))</f>
      </c>
      <c r="L1002">
        <f>IF($A1002="",NA(),IF($C1002="Deckbuilder",3+$F1002*0.023,NA()))</f>
      </c>
      <c r="M1002">
        <f>IF($A1002="",NA(),IF($C1002="Traditional",$B1002,NA()))</f>
      </c>
      <c r="N1002">
        <f>IF($A1002="",NA(),IF($C1002="Traditional",4+$F1002*0.023,NA()))</f>
      </c>
      <c r="O1002">
        <f>IF($A1002="","",$D1002+ROW()/1000000)</f>
      </c>
      <c r="P1002" t="str">
        <f>IF(OR($A1002="",INDEX(games!$H:$H,ROW())=""),"",INDEX(games!$H:$H,ROW()))</f>
      </c>
      <c r="Q1002">
        <f>IF(OR($A1002="",$P1002&lt;&gt;"Yes"),"",$D1002+ROW()/1000000)</f>
      </c>
      <c r="T1002">
        <f>IF($Y1002="","",INDEX($B$2:$B$1500,$Y1002))</f>
      </c>
      <c r="U1002">
        <f>IF($Z1002="","",INDEX($B$2:$B$1500,$Z1002))</f>
      </c>
      <c r="V1002">
        <f>IF(OR($T1002="",$U1002=""),"",$U1002-$T1002)</f>
      </c>
      <c r="W1002" t="str">
        <f>IF(TRIM(INDEX(connections!$A:$A,ROW()))="","",TRIM(INDEX(connections!$A:$A,ROW())))</f>
      </c>
      <c r="X1002" t="str">
        <f>IF($W1002="","",TRIM(INDEX(connections!$B:$B,ROW())))</f>
      </c>
      <c r="Y1002">
        <f>IF($W1002="","",IFERROR(MATCH($W1002,$A$2:$A$1500,0),""))</f>
      </c>
      <c r="Z1002">
        <f>IF($X1002="","",IFERROR(MATCH($X1002,$A$2:$A$1500,0),""))</f>
      </c>
      <c r="AA1002" t="str">
        <f>IF($Y1002="","",INDEX($P$2:$P$1500,$Y1002))</f>
      </c>
      <c r="AB1002" t="str">
        <f>IF($Z1002="","",INDEX($P$2:$P$1500,$Z1002))</f>
      </c>
      <c r="AC1002">
        <f>IF(AND($AA1002="Yes",$AB1002="Yes"),1,"")</f>
      </c>
      <c r="AD1002">
        <f>IF(OR($Y1002="",$Z1002=""),"",IF(INDEX($C$2:$C$1500,$Y1002)=INDEX($C$2:$C$1500,$Z1002),0,1))</f>
      </c>
      <c r="AE1002">
        <f>IF($AC1002&lt;&gt;1,"",IF(AND(INDEX($AG$2:$AG$1500,$Y1002)=1,INDEX($AG$2:$AG$1500,$Z1002)=1),1,""))</f>
      </c>
      <c r="AG1002">
        <f>IF($A1002="","",COUNTIFS($W$2:$W$2500,$A1002,$AB$2:$AB$2500,"Yes")+COUNTIFS($X$2:$X$2500,$A1002,$AA$2:$AA$2500,"Yes"))</f>
      </c>
      <c r="AH1002" t="str">
        <f>IF(OR($P1002&lt;&gt;"Yes",N($AG1002)=0),"",IF(AND($AG1002=1,COUNTIFS($W$2:$W$2500,$A1002,$AE$2:$AE$2500,1)+COUNTIFS($X$2:$X$2500,$A1002,$AE$2:$AE$2500,1)&gt;0),"","Yes"))</f>
      </c>
      <c r="AI1002">
        <f>IF($AH1002="Yes",$AG1002,"")</f>
      </c>
      <c r="AJ1002">
        <f>IF($AI1002="","",$AI1002+ROW()/1000000)</f>
      </c>
      <c r="AK1002">
        <f>IF(OR($A1002="",$P1002="Yes",N($AG1002)=0),"",$AG1002+ROW()/1000000)</f>
      </c>
      <c r="AL1002" t="str">
        <f>IF($A1002="","",INDEX(games!$J:$J,ROW())&amp;"")</f>
      </c>
    </row>
    <row r="1003">
      <c r="A1003" t="str">
        <f>IF(TRIM(INDEX(games!$A:$A,ROW()))="","",TRIM(INDEX(games!$A:$A,ROW())))</f>
      </c>
      <c r="B1003">
        <f>IF(OR($A1003="",INDEX(games!$B:$B,ROW())=""),"",INDEX(games!$B:$B,ROW()))</f>
      </c>
      <c r="C1003" t="str">
        <f>IF(OR($A1003="",INDEX(games!$C:$C,ROW())=""),"",INDEX(games!$C:$C,ROW()))</f>
      </c>
      <c r="D1003">
        <f>IF($A1003="","",COUNTIF($W$2:$W$2500,$A1003)+COUNTIF($X$2:$X$2500,$A1003))</f>
      </c>
      <c r="E1003">
        <f>IF($A1003="","",IFERROR(MATCH($C1003,$R$2:$R$5,0),0))</f>
      </c>
      <c r="F1003">
        <f>IF($A1003="","",MOD(ROW(),34))</f>
      </c>
      <c r="G1003">
        <f>IF($A1003="",NA(),IF($C1003="Action",$B1003,NA()))</f>
      </c>
      <c r="H1003">
        <f>IF($A1003="",NA(),IF($C1003="Action",1+$F1003*0.023,NA()))</f>
      </c>
      <c r="I1003">
        <f>IF($A1003="",NA(),IF($C1003="Strategy",$B1003,NA()))</f>
      </c>
      <c r="J1003">
        <f>IF($A1003="",NA(),IF($C1003="Strategy",2+$F1003*0.023,NA()))</f>
      </c>
      <c r="K1003">
        <f>IF($A1003="",NA(),IF($C1003="Deckbuilder",$B1003,NA()))</f>
      </c>
      <c r="L1003">
        <f>IF($A1003="",NA(),IF($C1003="Deckbuilder",3+$F1003*0.023,NA()))</f>
      </c>
      <c r="M1003">
        <f>IF($A1003="",NA(),IF($C1003="Traditional",$B1003,NA()))</f>
      </c>
      <c r="N1003">
        <f>IF($A1003="",NA(),IF($C1003="Traditional",4+$F1003*0.023,NA()))</f>
      </c>
      <c r="O1003">
        <f>IF($A1003="","",$D1003+ROW()/1000000)</f>
      </c>
      <c r="P1003" t="str">
        <f>IF(OR($A1003="",INDEX(games!$H:$H,ROW())=""),"",INDEX(games!$H:$H,ROW()))</f>
      </c>
      <c r="Q1003">
        <f>IF(OR($A1003="",$P1003&lt;&gt;"Yes"),"",$D1003+ROW()/1000000)</f>
      </c>
      <c r="T1003">
        <f>IF($Y1003="","",INDEX($B$2:$B$1500,$Y1003))</f>
      </c>
      <c r="U1003">
        <f>IF($Z1003="","",INDEX($B$2:$B$1500,$Z1003))</f>
      </c>
      <c r="V1003">
        <f>IF(OR($T1003="",$U1003=""),"",$U1003-$T1003)</f>
      </c>
      <c r="W1003" t="str">
        <f>IF(TRIM(INDEX(connections!$A:$A,ROW()))="","",TRIM(INDEX(connections!$A:$A,ROW())))</f>
      </c>
      <c r="X1003" t="str">
        <f>IF($W1003="","",TRIM(INDEX(connections!$B:$B,ROW())))</f>
      </c>
      <c r="Y1003">
        <f>IF($W1003="","",IFERROR(MATCH($W1003,$A$2:$A$1500,0),""))</f>
      </c>
      <c r="Z1003">
        <f>IF($X1003="","",IFERROR(MATCH($X1003,$A$2:$A$1500,0),""))</f>
      </c>
      <c r="AA1003" t="str">
        <f>IF($Y1003="","",INDEX($P$2:$P$1500,$Y1003))</f>
      </c>
      <c r="AB1003" t="str">
        <f>IF($Z1003="","",INDEX($P$2:$P$1500,$Z1003))</f>
      </c>
      <c r="AC1003">
        <f>IF(AND($AA1003="Yes",$AB1003="Yes"),1,"")</f>
      </c>
      <c r="AD1003">
        <f>IF(OR($Y1003="",$Z1003=""),"",IF(INDEX($C$2:$C$1500,$Y1003)=INDEX($C$2:$C$1500,$Z1003),0,1))</f>
      </c>
      <c r="AE1003">
        <f>IF($AC1003&lt;&gt;1,"",IF(AND(INDEX($AG$2:$AG$1500,$Y1003)=1,INDEX($AG$2:$AG$1500,$Z1003)=1),1,""))</f>
      </c>
      <c r="AG1003">
        <f>IF($A1003="","",COUNTIFS($W$2:$W$2500,$A1003,$AB$2:$AB$2500,"Yes")+COUNTIFS($X$2:$X$2500,$A1003,$AA$2:$AA$2500,"Yes"))</f>
      </c>
      <c r="AH1003" t="str">
        <f>IF(OR($P1003&lt;&gt;"Yes",N($AG1003)=0),"",IF(AND($AG1003=1,COUNTIFS($W$2:$W$2500,$A1003,$AE$2:$AE$2500,1)+COUNTIFS($X$2:$X$2500,$A1003,$AE$2:$AE$2500,1)&gt;0),"","Yes"))</f>
      </c>
      <c r="AI1003">
        <f>IF($AH1003="Yes",$AG1003,"")</f>
      </c>
      <c r="AJ1003">
        <f>IF($AI1003="","",$AI1003+ROW()/1000000)</f>
      </c>
      <c r="AK1003">
        <f>IF(OR($A1003="",$P1003="Yes",N($AG1003)=0),"",$AG1003+ROW()/1000000)</f>
      </c>
      <c r="AL1003" t="str">
        <f>IF($A1003="","",INDEX(games!$J:$J,ROW())&amp;"")</f>
      </c>
    </row>
    <row r="1004">
      <c r="A1004" t="str">
        <f>IF(TRIM(INDEX(games!$A:$A,ROW()))="","",TRIM(INDEX(games!$A:$A,ROW())))</f>
      </c>
      <c r="B1004">
        <f>IF(OR($A1004="",INDEX(games!$B:$B,ROW())=""),"",INDEX(games!$B:$B,ROW()))</f>
      </c>
      <c r="C1004" t="str">
        <f>IF(OR($A1004="",INDEX(games!$C:$C,ROW())=""),"",INDEX(games!$C:$C,ROW()))</f>
      </c>
      <c r="D1004">
        <f>IF($A1004="","",COUNTIF($W$2:$W$2500,$A1004)+COUNTIF($X$2:$X$2500,$A1004))</f>
      </c>
      <c r="E1004">
        <f>IF($A1004="","",IFERROR(MATCH($C1004,$R$2:$R$5,0),0))</f>
      </c>
      <c r="F1004">
        <f>IF($A1004="","",MOD(ROW(),34))</f>
      </c>
      <c r="G1004">
        <f>IF($A1004="",NA(),IF($C1004="Action",$B1004,NA()))</f>
      </c>
      <c r="H1004">
        <f>IF($A1004="",NA(),IF($C1004="Action",1+$F1004*0.023,NA()))</f>
      </c>
      <c r="I1004">
        <f>IF($A1004="",NA(),IF($C1004="Strategy",$B1004,NA()))</f>
      </c>
      <c r="J1004">
        <f>IF($A1004="",NA(),IF($C1004="Strategy",2+$F1004*0.023,NA()))</f>
      </c>
      <c r="K1004">
        <f>IF($A1004="",NA(),IF($C1004="Deckbuilder",$B1004,NA()))</f>
      </c>
      <c r="L1004">
        <f>IF($A1004="",NA(),IF($C1004="Deckbuilder",3+$F1004*0.023,NA()))</f>
      </c>
      <c r="M1004">
        <f>IF($A1004="",NA(),IF($C1004="Traditional",$B1004,NA()))</f>
      </c>
      <c r="N1004">
        <f>IF($A1004="",NA(),IF($C1004="Traditional",4+$F1004*0.023,NA()))</f>
      </c>
      <c r="O1004">
        <f>IF($A1004="","",$D1004+ROW()/1000000)</f>
      </c>
      <c r="P1004" t="str">
        <f>IF(OR($A1004="",INDEX(games!$H:$H,ROW())=""),"",INDEX(games!$H:$H,ROW()))</f>
      </c>
      <c r="Q1004">
        <f>IF(OR($A1004="",$P1004&lt;&gt;"Yes"),"",$D1004+ROW()/1000000)</f>
      </c>
      <c r="T1004">
        <f>IF($Y1004="","",INDEX($B$2:$B$1500,$Y1004))</f>
      </c>
      <c r="U1004">
        <f>IF($Z1004="","",INDEX($B$2:$B$1500,$Z1004))</f>
      </c>
      <c r="V1004">
        <f>IF(OR($T1004="",$U1004=""),"",$U1004-$T1004)</f>
      </c>
      <c r="W1004" t="str">
        <f>IF(TRIM(INDEX(connections!$A:$A,ROW()))="","",TRIM(INDEX(connections!$A:$A,ROW())))</f>
      </c>
      <c r="X1004" t="str">
        <f>IF($W1004="","",TRIM(INDEX(connections!$B:$B,ROW())))</f>
      </c>
      <c r="Y1004">
        <f>IF($W1004="","",IFERROR(MATCH($W1004,$A$2:$A$1500,0),""))</f>
      </c>
      <c r="Z1004">
        <f>IF($X1004="","",IFERROR(MATCH($X1004,$A$2:$A$1500,0),""))</f>
      </c>
      <c r="AA1004" t="str">
        <f>IF($Y1004="","",INDEX($P$2:$P$1500,$Y1004))</f>
      </c>
      <c r="AB1004" t="str">
        <f>IF($Z1004="","",INDEX($P$2:$P$1500,$Z1004))</f>
      </c>
      <c r="AC1004">
        <f>IF(AND($AA1004="Yes",$AB1004="Yes"),1,"")</f>
      </c>
      <c r="AD1004">
        <f>IF(OR($Y1004="",$Z1004=""),"",IF(INDEX($C$2:$C$1500,$Y1004)=INDEX($C$2:$C$1500,$Z1004),0,1))</f>
      </c>
      <c r="AE1004">
        <f>IF($AC1004&lt;&gt;1,"",IF(AND(INDEX($AG$2:$AG$1500,$Y1004)=1,INDEX($AG$2:$AG$1500,$Z1004)=1),1,""))</f>
      </c>
      <c r="AG1004">
        <f>IF($A1004="","",COUNTIFS($W$2:$W$2500,$A1004,$AB$2:$AB$2500,"Yes")+COUNTIFS($X$2:$X$2500,$A1004,$AA$2:$AA$2500,"Yes"))</f>
      </c>
      <c r="AH1004" t="str">
        <f>IF(OR($P1004&lt;&gt;"Yes",N($AG1004)=0),"",IF(AND($AG1004=1,COUNTIFS($W$2:$W$2500,$A1004,$AE$2:$AE$2500,1)+COUNTIFS($X$2:$X$2500,$A1004,$AE$2:$AE$2500,1)&gt;0),"","Yes"))</f>
      </c>
      <c r="AI1004">
        <f>IF($AH1004="Yes",$AG1004,"")</f>
      </c>
      <c r="AJ1004">
        <f>IF($AI1004="","",$AI1004+ROW()/1000000)</f>
      </c>
      <c r="AK1004">
        <f>IF(OR($A1004="",$P1004="Yes",N($AG1004)=0),"",$AG1004+ROW()/1000000)</f>
      </c>
      <c r="AL1004" t="str">
        <f>IF($A1004="","",INDEX(games!$J:$J,ROW())&amp;"")</f>
      </c>
    </row>
    <row r="1005">
      <c r="A1005" t="str">
        <f>IF(TRIM(INDEX(games!$A:$A,ROW()))="","",TRIM(INDEX(games!$A:$A,ROW())))</f>
      </c>
      <c r="B1005">
        <f>IF(OR($A1005="",INDEX(games!$B:$B,ROW())=""),"",INDEX(games!$B:$B,ROW()))</f>
      </c>
      <c r="C1005" t="str">
        <f>IF(OR($A1005="",INDEX(games!$C:$C,ROW())=""),"",INDEX(games!$C:$C,ROW()))</f>
      </c>
      <c r="D1005">
        <f>IF($A1005="","",COUNTIF($W$2:$W$2500,$A1005)+COUNTIF($X$2:$X$2500,$A1005))</f>
      </c>
      <c r="E1005">
        <f>IF($A1005="","",IFERROR(MATCH($C1005,$R$2:$R$5,0),0))</f>
      </c>
      <c r="F1005">
        <f>IF($A1005="","",MOD(ROW(),34))</f>
      </c>
      <c r="G1005">
        <f>IF($A1005="",NA(),IF($C1005="Action",$B1005,NA()))</f>
      </c>
      <c r="H1005">
        <f>IF($A1005="",NA(),IF($C1005="Action",1+$F1005*0.023,NA()))</f>
      </c>
      <c r="I1005">
        <f>IF($A1005="",NA(),IF($C1005="Strategy",$B1005,NA()))</f>
      </c>
      <c r="J1005">
        <f>IF($A1005="",NA(),IF($C1005="Strategy",2+$F1005*0.023,NA()))</f>
      </c>
      <c r="K1005">
        <f>IF($A1005="",NA(),IF($C1005="Deckbuilder",$B1005,NA()))</f>
      </c>
      <c r="L1005">
        <f>IF($A1005="",NA(),IF($C1005="Deckbuilder",3+$F1005*0.023,NA()))</f>
      </c>
      <c r="M1005">
        <f>IF($A1005="",NA(),IF($C1005="Traditional",$B1005,NA()))</f>
      </c>
      <c r="N1005">
        <f>IF($A1005="",NA(),IF($C1005="Traditional",4+$F1005*0.023,NA()))</f>
      </c>
      <c r="O1005">
        <f>IF($A1005="","",$D1005+ROW()/1000000)</f>
      </c>
      <c r="P1005" t="str">
        <f>IF(OR($A1005="",INDEX(games!$H:$H,ROW())=""),"",INDEX(games!$H:$H,ROW()))</f>
      </c>
      <c r="Q1005">
        <f>IF(OR($A1005="",$P1005&lt;&gt;"Yes"),"",$D1005+ROW()/1000000)</f>
      </c>
      <c r="T1005">
        <f>IF($Y1005="","",INDEX($B$2:$B$1500,$Y1005))</f>
      </c>
      <c r="U1005">
        <f>IF($Z1005="","",INDEX($B$2:$B$1500,$Z1005))</f>
      </c>
      <c r="V1005">
        <f>IF(OR($T1005="",$U1005=""),"",$U1005-$T1005)</f>
      </c>
      <c r="W1005" t="str">
        <f>IF(TRIM(INDEX(connections!$A:$A,ROW()))="","",TRIM(INDEX(connections!$A:$A,ROW())))</f>
      </c>
      <c r="X1005" t="str">
        <f>IF($W1005="","",TRIM(INDEX(connections!$B:$B,ROW())))</f>
      </c>
      <c r="Y1005">
        <f>IF($W1005="","",IFERROR(MATCH($W1005,$A$2:$A$1500,0),""))</f>
      </c>
      <c r="Z1005">
        <f>IF($X1005="","",IFERROR(MATCH($X1005,$A$2:$A$1500,0),""))</f>
      </c>
      <c r="AA1005" t="str">
        <f>IF($Y1005="","",INDEX($P$2:$P$1500,$Y1005))</f>
      </c>
      <c r="AB1005" t="str">
        <f>IF($Z1005="","",INDEX($P$2:$P$1500,$Z1005))</f>
      </c>
      <c r="AC1005">
        <f>IF(AND($AA1005="Yes",$AB1005="Yes"),1,"")</f>
      </c>
      <c r="AD1005">
        <f>IF(OR($Y1005="",$Z1005=""),"",IF(INDEX($C$2:$C$1500,$Y1005)=INDEX($C$2:$C$1500,$Z1005),0,1))</f>
      </c>
      <c r="AE1005">
        <f>IF($AC1005&lt;&gt;1,"",IF(AND(INDEX($AG$2:$AG$1500,$Y1005)=1,INDEX($AG$2:$AG$1500,$Z1005)=1),1,""))</f>
      </c>
      <c r="AG1005">
        <f>IF($A1005="","",COUNTIFS($W$2:$W$2500,$A1005,$AB$2:$AB$2500,"Yes")+COUNTIFS($X$2:$X$2500,$A1005,$AA$2:$AA$2500,"Yes"))</f>
      </c>
      <c r="AH1005" t="str">
        <f>IF(OR($P1005&lt;&gt;"Yes",N($AG1005)=0),"",IF(AND($AG1005=1,COUNTIFS($W$2:$W$2500,$A1005,$AE$2:$AE$2500,1)+COUNTIFS($X$2:$X$2500,$A1005,$AE$2:$AE$2500,1)&gt;0),"","Yes"))</f>
      </c>
      <c r="AI1005">
        <f>IF($AH1005="Yes",$AG1005,"")</f>
      </c>
      <c r="AJ1005">
        <f>IF($AI1005="","",$AI1005+ROW()/1000000)</f>
      </c>
      <c r="AK1005">
        <f>IF(OR($A1005="",$P1005="Yes",N($AG1005)=0),"",$AG1005+ROW()/1000000)</f>
      </c>
      <c r="AL1005" t="str">
        <f>IF($A1005="","",INDEX(games!$J:$J,ROW())&amp;"")</f>
      </c>
    </row>
    <row r="1006">
      <c r="A1006" t="str">
        <f>IF(TRIM(INDEX(games!$A:$A,ROW()))="","",TRIM(INDEX(games!$A:$A,ROW())))</f>
      </c>
      <c r="B1006">
        <f>IF(OR($A1006="",INDEX(games!$B:$B,ROW())=""),"",INDEX(games!$B:$B,ROW()))</f>
      </c>
      <c r="C1006" t="str">
        <f>IF(OR($A1006="",INDEX(games!$C:$C,ROW())=""),"",INDEX(games!$C:$C,ROW()))</f>
      </c>
      <c r="D1006">
        <f>IF($A1006="","",COUNTIF($W$2:$W$2500,$A1006)+COUNTIF($X$2:$X$2500,$A1006))</f>
      </c>
      <c r="E1006">
        <f>IF($A1006="","",IFERROR(MATCH($C1006,$R$2:$R$5,0),0))</f>
      </c>
      <c r="F1006">
        <f>IF($A1006="","",MOD(ROW(),34))</f>
      </c>
      <c r="G1006">
        <f>IF($A1006="",NA(),IF($C1006="Action",$B1006,NA()))</f>
      </c>
      <c r="H1006">
        <f>IF($A1006="",NA(),IF($C1006="Action",1+$F1006*0.023,NA()))</f>
      </c>
      <c r="I1006">
        <f>IF($A1006="",NA(),IF($C1006="Strategy",$B1006,NA()))</f>
      </c>
      <c r="J1006">
        <f>IF($A1006="",NA(),IF($C1006="Strategy",2+$F1006*0.023,NA()))</f>
      </c>
      <c r="K1006">
        <f>IF($A1006="",NA(),IF($C1006="Deckbuilder",$B1006,NA()))</f>
      </c>
      <c r="L1006">
        <f>IF($A1006="",NA(),IF($C1006="Deckbuilder",3+$F1006*0.023,NA()))</f>
      </c>
      <c r="M1006">
        <f>IF($A1006="",NA(),IF($C1006="Traditional",$B1006,NA()))</f>
      </c>
      <c r="N1006">
        <f>IF($A1006="",NA(),IF($C1006="Traditional",4+$F1006*0.023,NA()))</f>
      </c>
      <c r="O1006">
        <f>IF($A1006="","",$D1006+ROW()/1000000)</f>
      </c>
      <c r="P1006" t="str">
        <f>IF(OR($A1006="",INDEX(games!$H:$H,ROW())=""),"",INDEX(games!$H:$H,ROW()))</f>
      </c>
      <c r="Q1006">
        <f>IF(OR($A1006="",$P1006&lt;&gt;"Yes"),"",$D1006+ROW()/1000000)</f>
      </c>
      <c r="T1006">
        <f>IF($Y1006="","",INDEX($B$2:$B$1500,$Y1006))</f>
      </c>
      <c r="U1006">
        <f>IF($Z1006="","",INDEX($B$2:$B$1500,$Z1006))</f>
      </c>
      <c r="V1006">
        <f>IF(OR($T1006="",$U1006=""),"",$U1006-$T1006)</f>
      </c>
      <c r="W1006" t="str">
        <f>IF(TRIM(INDEX(connections!$A:$A,ROW()))="","",TRIM(INDEX(connections!$A:$A,ROW())))</f>
      </c>
      <c r="X1006" t="str">
        <f>IF($W1006="","",TRIM(INDEX(connections!$B:$B,ROW())))</f>
      </c>
      <c r="Y1006">
        <f>IF($W1006="","",IFERROR(MATCH($W1006,$A$2:$A$1500,0),""))</f>
      </c>
      <c r="Z1006">
        <f>IF($X1006="","",IFERROR(MATCH($X1006,$A$2:$A$1500,0),""))</f>
      </c>
      <c r="AA1006" t="str">
        <f>IF($Y1006="","",INDEX($P$2:$P$1500,$Y1006))</f>
      </c>
      <c r="AB1006" t="str">
        <f>IF($Z1006="","",INDEX($P$2:$P$1500,$Z1006))</f>
      </c>
      <c r="AC1006">
        <f>IF(AND($AA1006="Yes",$AB1006="Yes"),1,"")</f>
      </c>
      <c r="AD1006">
        <f>IF(OR($Y1006="",$Z1006=""),"",IF(INDEX($C$2:$C$1500,$Y1006)=INDEX($C$2:$C$1500,$Z1006),0,1))</f>
      </c>
      <c r="AE1006">
        <f>IF($AC1006&lt;&gt;1,"",IF(AND(INDEX($AG$2:$AG$1500,$Y1006)=1,INDEX($AG$2:$AG$1500,$Z1006)=1),1,""))</f>
      </c>
      <c r="AG1006">
        <f>IF($A1006="","",COUNTIFS($W$2:$W$2500,$A1006,$AB$2:$AB$2500,"Yes")+COUNTIFS($X$2:$X$2500,$A1006,$AA$2:$AA$2500,"Yes"))</f>
      </c>
      <c r="AH1006" t="str">
        <f>IF(OR($P1006&lt;&gt;"Yes",N($AG1006)=0),"",IF(AND($AG1006=1,COUNTIFS($W$2:$W$2500,$A1006,$AE$2:$AE$2500,1)+COUNTIFS($X$2:$X$2500,$A1006,$AE$2:$AE$2500,1)&gt;0),"","Yes"))</f>
      </c>
      <c r="AI1006">
        <f>IF($AH1006="Yes",$AG1006,"")</f>
      </c>
      <c r="AJ1006">
        <f>IF($AI1006="","",$AI1006+ROW()/1000000)</f>
      </c>
      <c r="AK1006">
        <f>IF(OR($A1006="",$P1006="Yes",N($AG1006)=0),"",$AG1006+ROW()/1000000)</f>
      </c>
      <c r="AL1006" t="str">
        <f>IF($A1006="","",INDEX(games!$J:$J,ROW())&amp;"")</f>
      </c>
    </row>
    <row r="1007">
      <c r="A1007" t="str">
        <f>IF(TRIM(INDEX(games!$A:$A,ROW()))="","",TRIM(INDEX(games!$A:$A,ROW())))</f>
      </c>
      <c r="B1007">
        <f>IF(OR($A1007="",INDEX(games!$B:$B,ROW())=""),"",INDEX(games!$B:$B,ROW()))</f>
      </c>
      <c r="C1007" t="str">
        <f>IF(OR($A1007="",INDEX(games!$C:$C,ROW())=""),"",INDEX(games!$C:$C,ROW()))</f>
      </c>
      <c r="D1007">
        <f>IF($A1007="","",COUNTIF($W$2:$W$2500,$A1007)+COUNTIF($X$2:$X$2500,$A1007))</f>
      </c>
      <c r="E1007">
        <f>IF($A1007="","",IFERROR(MATCH($C1007,$R$2:$R$5,0),0))</f>
      </c>
      <c r="F1007">
        <f>IF($A1007="","",MOD(ROW(),34))</f>
      </c>
      <c r="G1007">
        <f>IF($A1007="",NA(),IF($C1007="Action",$B1007,NA()))</f>
      </c>
      <c r="H1007">
        <f>IF($A1007="",NA(),IF($C1007="Action",1+$F1007*0.023,NA()))</f>
      </c>
      <c r="I1007">
        <f>IF($A1007="",NA(),IF($C1007="Strategy",$B1007,NA()))</f>
      </c>
      <c r="J1007">
        <f>IF($A1007="",NA(),IF($C1007="Strategy",2+$F1007*0.023,NA()))</f>
      </c>
      <c r="K1007">
        <f>IF($A1007="",NA(),IF($C1007="Deckbuilder",$B1007,NA()))</f>
      </c>
      <c r="L1007">
        <f>IF($A1007="",NA(),IF($C1007="Deckbuilder",3+$F1007*0.023,NA()))</f>
      </c>
      <c r="M1007">
        <f>IF($A1007="",NA(),IF($C1007="Traditional",$B1007,NA()))</f>
      </c>
      <c r="N1007">
        <f>IF($A1007="",NA(),IF($C1007="Traditional",4+$F1007*0.023,NA()))</f>
      </c>
      <c r="O1007">
        <f>IF($A1007="","",$D1007+ROW()/1000000)</f>
      </c>
      <c r="P1007" t="str">
        <f>IF(OR($A1007="",INDEX(games!$H:$H,ROW())=""),"",INDEX(games!$H:$H,ROW()))</f>
      </c>
      <c r="Q1007">
        <f>IF(OR($A1007="",$P1007&lt;&gt;"Yes"),"",$D1007+ROW()/1000000)</f>
      </c>
      <c r="T1007">
        <f>IF($Y1007="","",INDEX($B$2:$B$1500,$Y1007))</f>
      </c>
      <c r="U1007">
        <f>IF($Z1007="","",INDEX($B$2:$B$1500,$Z1007))</f>
      </c>
      <c r="V1007">
        <f>IF(OR($T1007="",$U1007=""),"",$U1007-$T1007)</f>
      </c>
      <c r="W1007" t="str">
        <f>IF(TRIM(INDEX(connections!$A:$A,ROW()))="","",TRIM(INDEX(connections!$A:$A,ROW())))</f>
      </c>
      <c r="X1007" t="str">
        <f>IF($W1007="","",TRIM(INDEX(connections!$B:$B,ROW())))</f>
      </c>
      <c r="Y1007">
        <f>IF($W1007="","",IFERROR(MATCH($W1007,$A$2:$A$1500,0),""))</f>
      </c>
      <c r="Z1007">
        <f>IF($X1007="","",IFERROR(MATCH($X1007,$A$2:$A$1500,0),""))</f>
      </c>
      <c r="AA1007" t="str">
        <f>IF($Y1007="","",INDEX($P$2:$P$1500,$Y1007))</f>
      </c>
      <c r="AB1007" t="str">
        <f>IF($Z1007="","",INDEX($P$2:$P$1500,$Z1007))</f>
      </c>
      <c r="AC1007">
        <f>IF(AND($AA1007="Yes",$AB1007="Yes"),1,"")</f>
      </c>
      <c r="AD1007">
        <f>IF(OR($Y1007="",$Z1007=""),"",IF(INDEX($C$2:$C$1500,$Y1007)=INDEX($C$2:$C$1500,$Z1007),0,1))</f>
      </c>
      <c r="AE1007">
        <f>IF($AC1007&lt;&gt;1,"",IF(AND(INDEX($AG$2:$AG$1500,$Y1007)=1,INDEX($AG$2:$AG$1500,$Z1007)=1),1,""))</f>
      </c>
      <c r="AG1007">
        <f>IF($A1007="","",COUNTIFS($W$2:$W$2500,$A1007,$AB$2:$AB$2500,"Yes")+COUNTIFS($X$2:$X$2500,$A1007,$AA$2:$AA$2500,"Yes"))</f>
      </c>
      <c r="AH1007" t="str">
        <f>IF(OR($P1007&lt;&gt;"Yes",N($AG1007)=0),"",IF(AND($AG1007=1,COUNTIFS($W$2:$W$2500,$A1007,$AE$2:$AE$2500,1)+COUNTIFS($X$2:$X$2500,$A1007,$AE$2:$AE$2500,1)&gt;0),"","Yes"))</f>
      </c>
      <c r="AI1007">
        <f>IF($AH1007="Yes",$AG1007,"")</f>
      </c>
      <c r="AJ1007">
        <f>IF($AI1007="","",$AI1007+ROW()/1000000)</f>
      </c>
      <c r="AK1007">
        <f>IF(OR($A1007="",$P1007="Yes",N($AG1007)=0),"",$AG1007+ROW()/1000000)</f>
      </c>
      <c r="AL1007" t="str">
        <f>IF($A1007="","",INDEX(games!$J:$J,ROW())&amp;"")</f>
      </c>
    </row>
    <row r="1008">
      <c r="A1008" t="str">
        <f>IF(TRIM(INDEX(games!$A:$A,ROW()))="","",TRIM(INDEX(games!$A:$A,ROW())))</f>
      </c>
      <c r="B1008">
        <f>IF(OR($A1008="",INDEX(games!$B:$B,ROW())=""),"",INDEX(games!$B:$B,ROW()))</f>
      </c>
      <c r="C1008" t="str">
        <f>IF(OR($A1008="",INDEX(games!$C:$C,ROW())=""),"",INDEX(games!$C:$C,ROW()))</f>
      </c>
      <c r="D1008">
        <f>IF($A1008="","",COUNTIF($W$2:$W$2500,$A1008)+COUNTIF($X$2:$X$2500,$A1008))</f>
      </c>
      <c r="E1008">
        <f>IF($A1008="","",IFERROR(MATCH($C1008,$R$2:$R$5,0),0))</f>
      </c>
      <c r="F1008">
        <f>IF($A1008="","",MOD(ROW(),34))</f>
      </c>
      <c r="G1008">
        <f>IF($A1008="",NA(),IF($C1008="Action",$B1008,NA()))</f>
      </c>
      <c r="H1008">
        <f>IF($A1008="",NA(),IF($C1008="Action",1+$F1008*0.023,NA()))</f>
      </c>
      <c r="I1008">
        <f>IF($A1008="",NA(),IF($C1008="Strategy",$B1008,NA()))</f>
      </c>
      <c r="J1008">
        <f>IF($A1008="",NA(),IF($C1008="Strategy",2+$F1008*0.023,NA()))</f>
      </c>
      <c r="K1008">
        <f>IF($A1008="",NA(),IF($C1008="Deckbuilder",$B1008,NA()))</f>
      </c>
      <c r="L1008">
        <f>IF($A1008="",NA(),IF($C1008="Deckbuilder",3+$F1008*0.023,NA()))</f>
      </c>
      <c r="M1008">
        <f>IF($A1008="",NA(),IF($C1008="Traditional",$B1008,NA()))</f>
      </c>
      <c r="N1008">
        <f>IF($A1008="",NA(),IF($C1008="Traditional",4+$F1008*0.023,NA()))</f>
      </c>
      <c r="O1008">
        <f>IF($A1008="","",$D1008+ROW()/1000000)</f>
      </c>
      <c r="P1008" t="str">
        <f>IF(OR($A1008="",INDEX(games!$H:$H,ROW())=""),"",INDEX(games!$H:$H,ROW()))</f>
      </c>
      <c r="Q1008">
        <f>IF(OR($A1008="",$P1008&lt;&gt;"Yes"),"",$D1008+ROW()/1000000)</f>
      </c>
      <c r="T1008">
        <f>IF($Y1008="","",INDEX($B$2:$B$1500,$Y1008))</f>
      </c>
      <c r="U1008">
        <f>IF($Z1008="","",INDEX($B$2:$B$1500,$Z1008))</f>
      </c>
      <c r="V1008">
        <f>IF(OR($T1008="",$U1008=""),"",$U1008-$T1008)</f>
      </c>
      <c r="W1008" t="str">
        <f>IF(TRIM(INDEX(connections!$A:$A,ROW()))="","",TRIM(INDEX(connections!$A:$A,ROW())))</f>
      </c>
      <c r="X1008" t="str">
        <f>IF($W1008="","",TRIM(INDEX(connections!$B:$B,ROW())))</f>
      </c>
      <c r="Y1008">
        <f>IF($W1008="","",IFERROR(MATCH($W1008,$A$2:$A$1500,0),""))</f>
      </c>
      <c r="Z1008">
        <f>IF($X1008="","",IFERROR(MATCH($X1008,$A$2:$A$1500,0),""))</f>
      </c>
      <c r="AA1008" t="str">
        <f>IF($Y1008="","",INDEX($P$2:$P$1500,$Y1008))</f>
      </c>
      <c r="AB1008" t="str">
        <f>IF($Z1008="","",INDEX($P$2:$P$1500,$Z1008))</f>
      </c>
      <c r="AC1008">
        <f>IF(AND($AA1008="Yes",$AB1008="Yes"),1,"")</f>
      </c>
      <c r="AD1008">
        <f>IF(OR($Y1008="",$Z1008=""),"",IF(INDEX($C$2:$C$1500,$Y1008)=INDEX($C$2:$C$1500,$Z1008),0,1))</f>
      </c>
      <c r="AE1008">
        <f>IF($AC1008&lt;&gt;1,"",IF(AND(INDEX($AG$2:$AG$1500,$Y1008)=1,INDEX($AG$2:$AG$1500,$Z1008)=1),1,""))</f>
      </c>
      <c r="AG1008">
        <f>IF($A1008="","",COUNTIFS($W$2:$W$2500,$A1008,$AB$2:$AB$2500,"Yes")+COUNTIFS($X$2:$X$2500,$A1008,$AA$2:$AA$2500,"Yes"))</f>
      </c>
      <c r="AH1008" t="str">
        <f>IF(OR($P1008&lt;&gt;"Yes",N($AG1008)=0),"",IF(AND($AG1008=1,COUNTIFS($W$2:$W$2500,$A1008,$AE$2:$AE$2500,1)+COUNTIFS($X$2:$X$2500,$A1008,$AE$2:$AE$2500,1)&gt;0),"","Yes"))</f>
      </c>
      <c r="AI1008">
        <f>IF($AH1008="Yes",$AG1008,"")</f>
      </c>
      <c r="AJ1008">
        <f>IF($AI1008="","",$AI1008+ROW()/1000000)</f>
      </c>
      <c r="AK1008">
        <f>IF(OR($A1008="",$P1008="Yes",N($AG1008)=0),"",$AG1008+ROW()/1000000)</f>
      </c>
      <c r="AL1008" t="str">
        <f>IF($A1008="","",INDEX(games!$J:$J,ROW())&amp;"")</f>
      </c>
    </row>
    <row r="1009">
      <c r="A1009" t="str">
        <f>IF(TRIM(INDEX(games!$A:$A,ROW()))="","",TRIM(INDEX(games!$A:$A,ROW())))</f>
      </c>
      <c r="B1009">
        <f>IF(OR($A1009="",INDEX(games!$B:$B,ROW())=""),"",INDEX(games!$B:$B,ROW()))</f>
      </c>
      <c r="C1009" t="str">
        <f>IF(OR($A1009="",INDEX(games!$C:$C,ROW())=""),"",INDEX(games!$C:$C,ROW()))</f>
      </c>
      <c r="D1009">
        <f>IF($A1009="","",COUNTIF($W$2:$W$2500,$A1009)+COUNTIF($X$2:$X$2500,$A1009))</f>
      </c>
      <c r="E1009">
        <f>IF($A1009="","",IFERROR(MATCH($C1009,$R$2:$R$5,0),0))</f>
      </c>
      <c r="F1009">
        <f>IF($A1009="","",MOD(ROW(),34))</f>
      </c>
      <c r="G1009">
        <f>IF($A1009="",NA(),IF($C1009="Action",$B1009,NA()))</f>
      </c>
      <c r="H1009">
        <f>IF($A1009="",NA(),IF($C1009="Action",1+$F1009*0.023,NA()))</f>
      </c>
      <c r="I1009">
        <f>IF($A1009="",NA(),IF($C1009="Strategy",$B1009,NA()))</f>
      </c>
      <c r="J1009">
        <f>IF($A1009="",NA(),IF($C1009="Strategy",2+$F1009*0.023,NA()))</f>
      </c>
      <c r="K1009">
        <f>IF($A1009="",NA(),IF($C1009="Deckbuilder",$B1009,NA()))</f>
      </c>
      <c r="L1009">
        <f>IF($A1009="",NA(),IF($C1009="Deckbuilder",3+$F1009*0.023,NA()))</f>
      </c>
      <c r="M1009">
        <f>IF($A1009="",NA(),IF($C1009="Traditional",$B1009,NA()))</f>
      </c>
      <c r="N1009">
        <f>IF($A1009="",NA(),IF($C1009="Traditional",4+$F1009*0.023,NA()))</f>
      </c>
      <c r="O1009">
        <f>IF($A1009="","",$D1009+ROW()/1000000)</f>
      </c>
      <c r="P1009" t="str">
        <f>IF(OR($A1009="",INDEX(games!$H:$H,ROW())=""),"",INDEX(games!$H:$H,ROW()))</f>
      </c>
      <c r="Q1009">
        <f>IF(OR($A1009="",$P1009&lt;&gt;"Yes"),"",$D1009+ROW()/1000000)</f>
      </c>
      <c r="T1009">
        <f>IF($Y1009="","",INDEX($B$2:$B$1500,$Y1009))</f>
      </c>
      <c r="U1009">
        <f>IF($Z1009="","",INDEX($B$2:$B$1500,$Z1009))</f>
      </c>
      <c r="V1009">
        <f>IF(OR($T1009="",$U1009=""),"",$U1009-$T1009)</f>
      </c>
      <c r="W1009" t="str">
        <f>IF(TRIM(INDEX(connections!$A:$A,ROW()))="","",TRIM(INDEX(connections!$A:$A,ROW())))</f>
      </c>
      <c r="X1009" t="str">
        <f>IF($W1009="","",TRIM(INDEX(connections!$B:$B,ROW())))</f>
      </c>
      <c r="Y1009">
        <f>IF($W1009="","",IFERROR(MATCH($W1009,$A$2:$A$1500,0),""))</f>
      </c>
      <c r="Z1009">
        <f>IF($X1009="","",IFERROR(MATCH($X1009,$A$2:$A$1500,0),""))</f>
      </c>
      <c r="AA1009" t="str">
        <f>IF($Y1009="","",INDEX($P$2:$P$1500,$Y1009))</f>
      </c>
      <c r="AB1009" t="str">
        <f>IF($Z1009="","",INDEX($P$2:$P$1500,$Z1009))</f>
      </c>
      <c r="AC1009">
        <f>IF(AND($AA1009="Yes",$AB1009="Yes"),1,"")</f>
      </c>
      <c r="AD1009">
        <f>IF(OR($Y1009="",$Z1009=""),"",IF(INDEX($C$2:$C$1500,$Y1009)=INDEX($C$2:$C$1500,$Z1009),0,1))</f>
      </c>
      <c r="AE1009">
        <f>IF($AC1009&lt;&gt;1,"",IF(AND(INDEX($AG$2:$AG$1500,$Y1009)=1,INDEX($AG$2:$AG$1500,$Z1009)=1),1,""))</f>
      </c>
      <c r="AG1009">
        <f>IF($A1009="","",COUNTIFS($W$2:$W$2500,$A1009,$AB$2:$AB$2500,"Yes")+COUNTIFS($X$2:$X$2500,$A1009,$AA$2:$AA$2500,"Yes"))</f>
      </c>
      <c r="AH1009" t="str">
        <f>IF(OR($P1009&lt;&gt;"Yes",N($AG1009)=0),"",IF(AND($AG1009=1,COUNTIFS($W$2:$W$2500,$A1009,$AE$2:$AE$2500,1)+COUNTIFS($X$2:$X$2500,$A1009,$AE$2:$AE$2500,1)&gt;0),"","Yes"))</f>
      </c>
      <c r="AI1009">
        <f>IF($AH1009="Yes",$AG1009,"")</f>
      </c>
      <c r="AJ1009">
        <f>IF($AI1009="","",$AI1009+ROW()/1000000)</f>
      </c>
      <c r="AK1009">
        <f>IF(OR($A1009="",$P1009="Yes",N($AG1009)=0),"",$AG1009+ROW()/1000000)</f>
      </c>
      <c r="AL1009" t="str">
        <f>IF($A1009="","",INDEX(games!$J:$J,ROW())&amp;"")</f>
      </c>
    </row>
    <row r="1010">
      <c r="A1010" t="str">
        <f>IF(TRIM(INDEX(games!$A:$A,ROW()))="","",TRIM(INDEX(games!$A:$A,ROW())))</f>
      </c>
      <c r="B1010">
        <f>IF(OR($A1010="",INDEX(games!$B:$B,ROW())=""),"",INDEX(games!$B:$B,ROW()))</f>
      </c>
      <c r="C1010" t="str">
        <f>IF(OR($A1010="",INDEX(games!$C:$C,ROW())=""),"",INDEX(games!$C:$C,ROW()))</f>
      </c>
      <c r="D1010">
        <f>IF($A1010="","",COUNTIF($W$2:$W$2500,$A1010)+COUNTIF($X$2:$X$2500,$A1010))</f>
      </c>
      <c r="E1010">
        <f>IF($A1010="","",IFERROR(MATCH($C1010,$R$2:$R$5,0),0))</f>
      </c>
      <c r="F1010">
        <f>IF($A1010="","",MOD(ROW(),34))</f>
      </c>
      <c r="G1010">
        <f>IF($A1010="",NA(),IF($C1010="Action",$B1010,NA()))</f>
      </c>
      <c r="H1010">
        <f>IF($A1010="",NA(),IF($C1010="Action",1+$F1010*0.023,NA()))</f>
      </c>
      <c r="I1010">
        <f>IF($A1010="",NA(),IF($C1010="Strategy",$B1010,NA()))</f>
      </c>
      <c r="J1010">
        <f>IF($A1010="",NA(),IF($C1010="Strategy",2+$F1010*0.023,NA()))</f>
      </c>
      <c r="K1010">
        <f>IF($A1010="",NA(),IF($C1010="Deckbuilder",$B1010,NA()))</f>
      </c>
      <c r="L1010">
        <f>IF($A1010="",NA(),IF($C1010="Deckbuilder",3+$F1010*0.023,NA()))</f>
      </c>
      <c r="M1010">
        <f>IF($A1010="",NA(),IF($C1010="Traditional",$B1010,NA()))</f>
      </c>
      <c r="N1010">
        <f>IF($A1010="",NA(),IF($C1010="Traditional",4+$F1010*0.023,NA()))</f>
      </c>
      <c r="O1010">
        <f>IF($A1010="","",$D1010+ROW()/1000000)</f>
      </c>
      <c r="P1010" t="str">
        <f>IF(OR($A1010="",INDEX(games!$H:$H,ROW())=""),"",INDEX(games!$H:$H,ROW()))</f>
      </c>
      <c r="Q1010">
        <f>IF(OR($A1010="",$P1010&lt;&gt;"Yes"),"",$D1010+ROW()/1000000)</f>
      </c>
      <c r="T1010">
        <f>IF($Y1010="","",INDEX($B$2:$B$1500,$Y1010))</f>
      </c>
      <c r="U1010">
        <f>IF($Z1010="","",INDEX($B$2:$B$1500,$Z1010))</f>
      </c>
      <c r="V1010">
        <f>IF(OR($T1010="",$U1010=""),"",$U1010-$T1010)</f>
      </c>
      <c r="W1010" t="str">
        <f>IF(TRIM(INDEX(connections!$A:$A,ROW()))="","",TRIM(INDEX(connections!$A:$A,ROW())))</f>
      </c>
      <c r="X1010" t="str">
        <f>IF($W1010="","",TRIM(INDEX(connections!$B:$B,ROW())))</f>
      </c>
      <c r="Y1010">
        <f>IF($W1010="","",IFERROR(MATCH($W1010,$A$2:$A$1500,0),""))</f>
      </c>
      <c r="Z1010">
        <f>IF($X1010="","",IFERROR(MATCH($X1010,$A$2:$A$1500,0),""))</f>
      </c>
      <c r="AA1010" t="str">
        <f>IF($Y1010="","",INDEX($P$2:$P$1500,$Y1010))</f>
      </c>
      <c r="AB1010" t="str">
        <f>IF($Z1010="","",INDEX($P$2:$P$1500,$Z1010))</f>
      </c>
      <c r="AC1010">
        <f>IF(AND($AA1010="Yes",$AB1010="Yes"),1,"")</f>
      </c>
      <c r="AD1010">
        <f>IF(OR($Y1010="",$Z1010=""),"",IF(INDEX($C$2:$C$1500,$Y1010)=INDEX($C$2:$C$1500,$Z1010),0,1))</f>
      </c>
      <c r="AE1010">
        <f>IF($AC1010&lt;&gt;1,"",IF(AND(INDEX($AG$2:$AG$1500,$Y1010)=1,INDEX($AG$2:$AG$1500,$Z1010)=1),1,""))</f>
      </c>
      <c r="AG1010">
        <f>IF($A1010="","",COUNTIFS($W$2:$W$2500,$A1010,$AB$2:$AB$2500,"Yes")+COUNTIFS($X$2:$X$2500,$A1010,$AA$2:$AA$2500,"Yes"))</f>
      </c>
      <c r="AH1010" t="str">
        <f>IF(OR($P1010&lt;&gt;"Yes",N($AG1010)=0),"",IF(AND($AG1010=1,COUNTIFS($W$2:$W$2500,$A1010,$AE$2:$AE$2500,1)+COUNTIFS($X$2:$X$2500,$A1010,$AE$2:$AE$2500,1)&gt;0),"","Yes"))</f>
      </c>
      <c r="AI1010">
        <f>IF($AH1010="Yes",$AG1010,"")</f>
      </c>
      <c r="AJ1010">
        <f>IF($AI1010="","",$AI1010+ROW()/1000000)</f>
      </c>
      <c r="AK1010">
        <f>IF(OR($A1010="",$P1010="Yes",N($AG1010)=0),"",$AG1010+ROW()/1000000)</f>
      </c>
      <c r="AL1010" t="str">
        <f>IF($A1010="","",INDEX(games!$J:$J,ROW())&amp;"")</f>
      </c>
    </row>
    <row r="1011">
      <c r="A1011" t="str">
        <f>IF(TRIM(INDEX(games!$A:$A,ROW()))="","",TRIM(INDEX(games!$A:$A,ROW())))</f>
      </c>
      <c r="B1011">
        <f>IF(OR($A1011="",INDEX(games!$B:$B,ROW())=""),"",INDEX(games!$B:$B,ROW()))</f>
      </c>
      <c r="C1011" t="str">
        <f>IF(OR($A1011="",INDEX(games!$C:$C,ROW())=""),"",INDEX(games!$C:$C,ROW()))</f>
      </c>
      <c r="D1011">
        <f>IF($A1011="","",COUNTIF($W$2:$W$2500,$A1011)+COUNTIF($X$2:$X$2500,$A1011))</f>
      </c>
      <c r="E1011">
        <f>IF($A1011="","",IFERROR(MATCH($C1011,$R$2:$R$5,0),0))</f>
      </c>
      <c r="F1011">
        <f>IF($A1011="","",MOD(ROW(),34))</f>
      </c>
      <c r="G1011">
        <f>IF($A1011="",NA(),IF($C1011="Action",$B1011,NA()))</f>
      </c>
      <c r="H1011">
        <f>IF($A1011="",NA(),IF($C1011="Action",1+$F1011*0.023,NA()))</f>
      </c>
      <c r="I1011">
        <f>IF($A1011="",NA(),IF($C1011="Strategy",$B1011,NA()))</f>
      </c>
      <c r="J1011">
        <f>IF($A1011="",NA(),IF($C1011="Strategy",2+$F1011*0.023,NA()))</f>
      </c>
      <c r="K1011">
        <f>IF($A1011="",NA(),IF($C1011="Deckbuilder",$B1011,NA()))</f>
      </c>
      <c r="L1011">
        <f>IF($A1011="",NA(),IF($C1011="Deckbuilder",3+$F1011*0.023,NA()))</f>
      </c>
      <c r="M1011">
        <f>IF($A1011="",NA(),IF($C1011="Traditional",$B1011,NA()))</f>
      </c>
      <c r="N1011">
        <f>IF($A1011="",NA(),IF($C1011="Traditional",4+$F1011*0.023,NA()))</f>
      </c>
      <c r="O1011">
        <f>IF($A1011="","",$D1011+ROW()/1000000)</f>
      </c>
      <c r="P1011" t="str">
        <f>IF(OR($A1011="",INDEX(games!$H:$H,ROW())=""),"",INDEX(games!$H:$H,ROW()))</f>
      </c>
      <c r="Q1011">
        <f>IF(OR($A1011="",$P1011&lt;&gt;"Yes"),"",$D1011+ROW()/1000000)</f>
      </c>
      <c r="T1011">
        <f>IF($Y1011="","",INDEX($B$2:$B$1500,$Y1011))</f>
      </c>
      <c r="U1011">
        <f>IF($Z1011="","",INDEX($B$2:$B$1500,$Z1011))</f>
      </c>
      <c r="V1011">
        <f>IF(OR($T1011="",$U1011=""),"",$U1011-$T1011)</f>
      </c>
      <c r="W1011" t="str">
        <f>IF(TRIM(INDEX(connections!$A:$A,ROW()))="","",TRIM(INDEX(connections!$A:$A,ROW())))</f>
      </c>
      <c r="X1011" t="str">
        <f>IF($W1011="","",TRIM(INDEX(connections!$B:$B,ROW())))</f>
      </c>
      <c r="Y1011">
        <f>IF($W1011="","",IFERROR(MATCH($W1011,$A$2:$A$1500,0),""))</f>
      </c>
      <c r="Z1011">
        <f>IF($X1011="","",IFERROR(MATCH($X1011,$A$2:$A$1500,0),""))</f>
      </c>
      <c r="AA1011" t="str">
        <f>IF($Y1011="","",INDEX($P$2:$P$1500,$Y1011))</f>
      </c>
      <c r="AB1011" t="str">
        <f>IF($Z1011="","",INDEX($P$2:$P$1500,$Z1011))</f>
      </c>
      <c r="AC1011">
        <f>IF(AND($AA1011="Yes",$AB1011="Yes"),1,"")</f>
      </c>
      <c r="AD1011">
        <f>IF(OR($Y1011="",$Z1011=""),"",IF(INDEX($C$2:$C$1500,$Y1011)=INDEX($C$2:$C$1500,$Z1011),0,1))</f>
      </c>
      <c r="AE1011">
        <f>IF($AC1011&lt;&gt;1,"",IF(AND(INDEX($AG$2:$AG$1500,$Y1011)=1,INDEX($AG$2:$AG$1500,$Z1011)=1),1,""))</f>
      </c>
      <c r="AG1011">
        <f>IF($A1011="","",COUNTIFS($W$2:$W$2500,$A1011,$AB$2:$AB$2500,"Yes")+COUNTIFS($X$2:$X$2500,$A1011,$AA$2:$AA$2500,"Yes"))</f>
      </c>
      <c r="AH1011" t="str">
        <f>IF(OR($P1011&lt;&gt;"Yes",N($AG1011)=0),"",IF(AND($AG1011=1,COUNTIFS($W$2:$W$2500,$A1011,$AE$2:$AE$2500,1)+COUNTIFS($X$2:$X$2500,$A1011,$AE$2:$AE$2500,1)&gt;0),"","Yes"))</f>
      </c>
      <c r="AI1011">
        <f>IF($AH1011="Yes",$AG1011,"")</f>
      </c>
      <c r="AJ1011">
        <f>IF($AI1011="","",$AI1011+ROW()/1000000)</f>
      </c>
      <c r="AK1011">
        <f>IF(OR($A1011="",$P1011="Yes",N($AG1011)=0),"",$AG1011+ROW()/1000000)</f>
      </c>
      <c r="AL1011" t="str">
        <f>IF($A1011="","",INDEX(games!$J:$J,ROW())&amp;"")</f>
      </c>
    </row>
    <row r="1012">
      <c r="A1012" t="str">
        <f>IF(TRIM(INDEX(games!$A:$A,ROW()))="","",TRIM(INDEX(games!$A:$A,ROW())))</f>
      </c>
      <c r="B1012">
        <f>IF(OR($A1012="",INDEX(games!$B:$B,ROW())=""),"",INDEX(games!$B:$B,ROW()))</f>
      </c>
      <c r="C1012" t="str">
        <f>IF(OR($A1012="",INDEX(games!$C:$C,ROW())=""),"",INDEX(games!$C:$C,ROW()))</f>
      </c>
      <c r="D1012">
        <f>IF($A1012="","",COUNTIF($W$2:$W$2500,$A1012)+COUNTIF($X$2:$X$2500,$A1012))</f>
      </c>
      <c r="E1012">
        <f>IF($A1012="","",IFERROR(MATCH($C1012,$R$2:$R$5,0),0))</f>
      </c>
      <c r="F1012">
        <f>IF($A1012="","",MOD(ROW(),34))</f>
      </c>
      <c r="G1012">
        <f>IF($A1012="",NA(),IF($C1012="Action",$B1012,NA()))</f>
      </c>
      <c r="H1012">
        <f>IF($A1012="",NA(),IF($C1012="Action",1+$F1012*0.023,NA()))</f>
      </c>
      <c r="I1012">
        <f>IF($A1012="",NA(),IF($C1012="Strategy",$B1012,NA()))</f>
      </c>
      <c r="J1012">
        <f>IF($A1012="",NA(),IF($C1012="Strategy",2+$F1012*0.023,NA()))</f>
      </c>
      <c r="K1012">
        <f>IF($A1012="",NA(),IF($C1012="Deckbuilder",$B1012,NA()))</f>
      </c>
      <c r="L1012">
        <f>IF($A1012="",NA(),IF($C1012="Deckbuilder",3+$F1012*0.023,NA()))</f>
      </c>
      <c r="M1012">
        <f>IF($A1012="",NA(),IF($C1012="Traditional",$B1012,NA()))</f>
      </c>
      <c r="N1012">
        <f>IF($A1012="",NA(),IF($C1012="Traditional",4+$F1012*0.023,NA()))</f>
      </c>
      <c r="O1012">
        <f>IF($A1012="","",$D1012+ROW()/1000000)</f>
      </c>
      <c r="P1012" t="str">
        <f>IF(OR($A1012="",INDEX(games!$H:$H,ROW())=""),"",INDEX(games!$H:$H,ROW()))</f>
      </c>
      <c r="Q1012">
        <f>IF(OR($A1012="",$P1012&lt;&gt;"Yes"),"",$D1012+ROW()/1000000)</f>
      </c>
      <c r="T1012">
        <f>IF($Y1012="","",INDEX($B$2:$B$1500,$Y1012))</f>
      </c>
      <c r="U1012">
        <f>IF($Z1012="","",INDEX($B$2:$B$1500,$Z1012))</f>
      </c>
      <c r="V1012">
        <f>IF(OR($T1012="",$U1012=""),"",$U1012-$T1012)</f>
      </c>
      <c r="W1012" t="str">
        <f>IF(TRIM(INDEX(connections!$A:$A,ROW()))="","",TRIM(INDEX(connections!$A:$A,ROW())))</f>
      </c>
      <c r="X1012" t="str">
        <f>IF($W1012="","",TRIM(INDEX(connections!$B:$B,ROW())))</f>
      </c>
      <c r="Y1012">
        <f>IF($W1012="","",IFERROR(MATCH($W1012,$A$2:$A$1500,0),""))</f>
      </c>
      <c r="Z1012">
        <f>IF($X1012="","",IFERROR(MATCH($X1012,$A$2:$A$1500,0),""))</f>
      </c>
      <c r="AA1012" t="str">
        <f>IF($Y1012="","",INDEX($P$2:$P$1500,$Y1012))</f>
      </c>
      <c r="AB1012" t="str">
        <f>IF($Z1012="","",INDEX($P$2:$P$1500,$Z1012))</f>
      </c>
      <c r="AC1012">
        <f>IF(AND($AA1012="Yes",$AB1012="Yes"),1,"")</f>
      </c>
      <c r="AD1012">
        <f>IF(OR($Y1012="",$Z1012=""),"",IF(INDEX($C$2:$C$1500,$Y1012)=INDEX($C$2:$C$1500,$Z1012),0,1))</f>
      </c>
      <c r="AE1012">
        <f>IF($AC1012&lt;&gt;1,"",IF(AND(INDEX($AG$2:$AG$1500,$Y1012)=1,INDEX($AG$2:$AG$1500,$Z1012)=1),1,""))</f>
      </c>
      <c r="AG1012">
        <f>IF($A1012="","",COUNTIFS($W$2:$W$2500,$A1012,$AB$2:$AB$2500,"Yes")+COUNTIFS($X$2:$X$2500,$A1012,$AA$2:$AA$2500,"Yes"))</f>
      </c>
      <c r="AH1012" t="str">
        <f>IF(OR($P1012&lt;&gt;"Yes",N($AG1012)=0),"",IF(AND($AG1012=1,COUNTIFS($W$2:$W$2500,$A1012,$AE$2:$AE$2500,1)+COUNTIFS($X$2:$X$2500,$A1012,$AE$2:$AE$2500,1)&gt;0),"","Yes"))</f>
      </c>
      <c r="AI1012">
        <f>IF($AH1012="Yes",$AG1012,"")</f>
      </c>
      <c r="AJ1012">
        <f>IF($AI1012="","",$AI1012+ROW()/1000000)</f>
      </c>
      <c r="AK1012">
        <f>IF(OR($A1012="",$P1012="Yes",N($AG1012)=0),"",$AG1012+ROW()/1000000)</f>
      </c>
      <c r="AL1012" t="str">
        <f>IF($A1012="","",INDEX(games!$J:$J,ROW())&amp;"")</f>
      </c>
    </row>
    <row r="1013">
      <c r="A1013" t="str">
        <f>IF(TRIM(INDEX(games!$A:$A,ROW()))="","",TRIM(INDEX(games!$A:$A,ROW())))</f>
      </c>
      <c r="B1013">
        <f>IF(OR($A1013="",INDEX(games!$B:$B,ROW())=""),"",INDEX(games!$B:$B,ROW()))</f>
      </c>
      <c r="C1013" t="str">
        <f>IF(OR($A1013="",INDEX(games!$C:$C,ROW())=""),"",INDEX(games!$C:$C,ROW()))</f>
      </c>
      <c r="D1013">
        <f>IF($A1013="","",COUNTIF($W$2:$W$2500,$A1013)+COUNTIF($X$2:$X$2500,$A1013))</f>
      </c>
      <c r="E1013">
        <f>IF($A1013="","",IFERROR(MATCH($C1013,$R$2:$R$5,0),0))</f>
      </c>
      <c r="F1013">
        <f>IF($A1013="","",MOD(ROW(),34))</f>
      </c>
      <c r="G1013">
        <f>IF($A1013="",NA(),IF($C1013="Action",$B1013,NA()))</f>
      </c>
      <c r="H1013">
        <f>IF($A1013="",NA(),IF($C1013="Action",1+$F1013*0.023,NA()))</f>
      </c>
      <c r="I1013">
        <f>IF($A1013="",NA(),IF($C1013="Strategy",$B1013,NA()))</f>
      </c>
      <c r="J1013">
        <f>IF($A1013="",NA(),IF($C1013="Strategy",2+$F1013*0.023,NA()))</f>
      </c>
      <c r="K1013">
        <f>IF($A1013="",NA(),IF($C1013="Deckbuilder",$B1013,NA()))</f>
      </c>
      <c r="L1013">
        <f>IF($A1013="",NA(),IF($C1013="Deckbuilder",3+$F1013*0.023,NA()))</f>
      </c>
      <c r="M1013">
        <f>IF($A1013="",NA(),IF($C1013="Traditional",$B1013,NA()))</f>
      </c>
      <c r="N1013">
        <f>IF($A1013="",NA(),IF($C1013="Traditional",4+$F1013*0.023,NA()))</f>
      </c>
      <c r="O1013">
        <f>IF($A1013="","",$D1013+ROW()/1000000)</f>
      </c>
      <c r="P1013" t="str">
        <f>IF(OR($A1013="",INDEX(games!$H:$H,ROW())=""),"",INDEX(games!$H:$H,ROW()))</f>
      </c>
      <c r="Q1013">
        <f>IF(OR($A1013="",$P1013&lt;&gt;"Yes"),"",$D1013+ROW()/1000000)</f>
      </c>
      <c r="T1013">
        <f>IF($Y1013="","",INDEX($B$2:$B$1500,$Y1013))</f>
      </c>
      <c r="U1013">
        <f>IF($Z1013="","",INDEX($B$2:$B$1500,$Z1013))</f>
      </c>
      <c r="V1013">
        <f>IF(OR($T1013="",$U1013=""),"",$U1013-$T1013)</f>
      </c>
      <c r="W1013" t="str">
        <f>IF(TRIM(INDEX(connections!$A:$A,ROW()))="","",TRIM(INDEX(connections!$A:$A,ROW())))</f>
      </c>
      <c r="X1013" t="str">
        <f>IF($W1013="","",TRIM(INDEX(connections!$B:$B,ROW())))</f>
      </c>
      <c r="Y1013">
        <f>IF($W1013="","",IFERROR(MATCH($W1013,$A$2:$A$1500,0),""))</f>
      </c>
      <c r="Z1013">
        <f>IF($X1013="","",IFERROR(MATCH($X1013,$A$2:$A$1500,0),""))</f>
      </c>
      <c r="AA1013" t="str">
        <f>IF($Y1013="","",INDEX($P$2:$P$1500,$Y1013))</f>
      </c>
      <c r="AB1013" t="str">
        <f>IF($Z1013="","",INDEX($P$2:$P$1500,$Z1013))</f>
      </c>
      <c r="AC1013">
        <f>IF(AND($AA1013="Yes",$AB1013="Yes"),1,"")</f>
      </c>
      <c r="AD1013">
        <f>IF(OR($Y1013="",$Z1013=""),"",IF(INDEX($C$2:$C$1500,$Y1013)=INDEX($C$2:$C$1500,$Z1013),0,1))</f>
      </c>
      <c r="AE1013">
        <f>IF($AC1013&lt;&gt;1,"",IF(AND(INDEX($AG$2:$AG$1500,$Y1013)=1,INDEX($AG$2:$AG$1500,$Z1013)=1),1,""))</f>
      </c>
      <c r="AG1013">
        <f>IF($A1013="","",COUNTIFS($W$2:$W$2500,$A1013,$AB$2:$AB$2500,"Yes")+COUNTIFS($X$2:$X$2500,$A1013,$AA$2:$AA$2500,"Yes"))</f>
      </c>
      <c r="AH1013" t="str">
        <f>IF(OR($P1013&lt;&gt;"Yes",N($AG1013)=0),"",IF(AND($AG1013=1,COUNTIFS($W$2:$W$2500,$A1013,$AE$2:$AE$2500,1)+COUNTIFS($X$2:$X$2500,$A1013,$AE$2:$AE$2500,1)&gt;0),"","Yes"))</f>
      </c>
      <c r="AI1013">
        <f>IF($AH1013="Yes",$AG1013,"")</f>
      </c>
      <c r="AJ1013">
        <f>IF($AI1013="","",$AI1013+ROW()/1000000)</f>
      </c>
      <c r="AK1013">
        <f>IF(OR($A1013="",$P1013="Yes",N($AG1013)=0),"",$AG1013+ROW()/1000000)</f>
      </c>
      <c r="AL1013" t="str">
        <f>IF($A1013="","",INDEX(games!$J:$J,ROW())&amp;"")</f>
      </c>
    </row>
    <row r="1014">
      <c r="A1014" t="str">
        <f>IF(TRIM(INDEX(games!$A:$A,ROW()))="","",TRIM(INDEX(games!$A:$A,ROW())))</f>
      </c>
      <c r="B1014">
        <f>IF(OR($A1014="",INDEX(games!$B:$B,ROW())=""),"",INDEX(games!$B:$B,ROW()))</f>
      </c>
      <c r="C1014" t="str">
        <f>IF(OR($A1014="",INDEX(games!$C:$C,ROW())=""),"",INDEX(games!$C:$C,ROW()))</f>
      </c>
      <c r="D1014">
        <f>IF($A1014="","",COUNTIF($W$2:$W$2500,$A1014)+COUNTIF($X$2:$X$2500,$A1014))</f>
      </c>
      <c r="E1014">
        <f>IF($A1014="","",IFERROR(MATCH($C1014,$R$2:$R$5,0),0))</f>
      </c>
      <c r="F1014">
        <f>IF($A1014="","",MOD(ROW(),34))</f>
      </c>
      <c r="G1014">
        <f>IF($A1014="",NA(),IF($C1014="Action",$B1014,NA()))</f>
      </c>
      <c r="H1014">
        <f>IF($A1014="",NA(),IF($C1014="Action",1+$F1014*0.023,NA()))</f>
      </c>
      <c r="I1014">
        <f>IF($A1014="",NA(),IF($C1014="Strategy",$B1014,NA()))</f>
      </c>
      <c r="J1014">
        <f>IF($A1014="",NA(),IF($C1014="Strategy",2+$F1014*0.023,NA()))</f>
      </c>
      <c r="K1014">
        <f>IF($A1014="",NA(),IF($C1014="Deckbuilder",$B1014,NA()))</f>
      </c>
      <c r="L1014">
        <f>IF($A1014="",NA(),IF($C1014="Deckbuilder",3+$F1014*0.023,NA()))</f>
      </c>
      <c r="M1014">
        <f>IF($A1014="",NA(),IF($C1014="Traditional",$B1014,NA()))</f>
      </c>
      <c r="N1014">
        <f>IF($A1014="",NA(),IF($C1014="Traditional",4+$F1014*0.023,NA()))</f>
      </c>
      <c r="O1014">
        <f>IF($A1014="","",$D1014+ROW()/1000000)</f>
      </c>
      <c r="P1014" t="str">
        <f>IF(OR($A1014="",INDEX(games!$H:$H,ROW())=""),"",INDEX(games!$H:$H,ROW()))</f>
      </c>
      <c r="Q1014">
        <f>IF(OR($A1014="",$P1014&lt;&gt;"Yes"),"",$D1014+ROW()/1000000)</f>
      </c>
      <c r="T1014">
        <f>IF($Y1014="","",INDEX($B$2:$B$1500,$Y1014))</f>
      </c>
      <c r="U1014">
        <f>IF($Z1014="","",INDEX($B$2:$B$1500,$Z1014))</f>
      </c>
      <c r="V1014">
        <f>IF(OR($T1014="",$U1014=""),"",$U1014-$T1014)</f>
      </c>
      <c r="W1014" t="str">
        <f>IF(TRIM(INDEX(connections!$A:$A,ROW()))="","",TRIM(INDEX(connections!$A:$A,ROW())))</f>
      </c>
      <c r="X1014" t="str">
        <f>IF($W1014="","",TRIM(INDEX(connections!$B:$B,ROW())))</f>
      </c>
      <c r="Y1014">
        <f>IF($W1014="","",IFERROR(MATCH($W1014,$A$2:$A$1500,0),""))</f>
      </c>
      <c r="Z1014">
        <f>IF($X1014="","",IFERROR(MATCH($X1014,$A$2:$A$1500,0),""))</f>
      </c>
      <c r="AA1014" t="str">
        <f>IF($Y1014="","",INDEX($P$2:$P$1500,$Y1014))</f>
      </c>
      <c r="AB1014" t="str">
        <f>IF($Z1014="","",INDEX($P$2:$P$1500,$Z1014))</f>
      </c>
      <c r="AC1014">
        <f>IF(AND($AA1014="Yes",$AB1014="Yes"),1,"")</f>
      </c>
      <c r="AD1014">
        <f>IF(OR($Y1014="",$Z1014=""),"",IF(INDEX($C$2:$C$1500,$Y1014)=INDEX($C$2:$C$1500,$Z1014),0,1))</f>
      </c>
      <c r="AE1014">
        <f>IF($AC1014&lt;&gt;1,"",IF(AND(INDEX($AG$2:$AG$1500,$Y1014)=1,INDEX($AG$2:$AG$1500,$Z1014)=1),1,""))</f>
      </c>
      <c r="AG1014">
        <f>IF($A1014="","",COUNTIFS($W$2:$W$2500,$A1014,$AB$2:$AB$2500,"Yes")+COUNTIFS($X$2:$X$2500,$A1014,$AA$2:$AA$2500,"Yes"))</f>
      </c>
      <c r="AH1014" t="str">
        <f>IF(OR($P1014&lt;&gt;"Yes",N($AG1014)=0),"",IF(AND($AG1014=1,COUNTIFS($W$2:$W$2500,$A1014,$AE$2:$AE$2500,1)+COUNTIFS($X$2:$X$2500,$A1014,$AE$2:$AE$2500,1)&gt;0),"","Yes"))</f>
      </c>
      <c r="AI1014">
        <f>IF($AH1014="Yes",$AG1014,"")</f>
      </c>
      <c r="AJ1014">
        <f>IF($AI1014="","",$AI1014+ROW()/1000000)</f>
      </c>
      <c r="AK1014">
        <f>IF(OR($A1014="",$P1014="Yes",N($AG1014)=0),"",$AG1014+ROW()/1000000)</f>
      </c>
      <c r="AL1014" t="str">
        <f>IF($A1014="","",INDEX(games!$J:$J,ROW())&amp;"")</f>
      </c>
    </row>
    <row r="1015">
      <c r="A1015" t="str">
        <f>IF(TRIM(INDEX(games!$A:$A,ROW()))="","",TRIM(INDEX(games!$A:$A,ROW())))</f>
      </c>
      <c r="B1015">
        <f>IF(OR($A1015="",INDEX(games!$B:$B,ROW())=""),"",INDEX(games!$B:$B,ROW()))</f>
      </c>
      <c r="C1015" t="str">
        <f>IF(OR($A1015="",INDEX(games!$C:$C,ROW())=""),"",INDEX(games!$C:$C,ROW()))</f>
      </c>
      <c r="D1015">
        <f>IF($A1015="","",COUNTIF($W$2:$W$2500,$A1015)+COUNTIF($X$2:$X$2500,$A1015))</f>
      </c>
      <c r="E1015">
        <f>IF($A1015="","",IFERROR(MATCH($C1015,$R$2:$R$5,0),0))</f>
      </c>
      <c r="F1015">
        <f>IF($A1015="","",MOD(ROW(),34))</f>
      </c>
      <c r="G1015">
        <f>IF($A1015="",NA(),IF($C1015="Action",$B1015,NA()))</f>
      </c>
      <c r="H1015">
        <f>IF($A1015="",NA(),IF($C1015="Action",1+$F1015*0.023,NA()))</f>
      </c>
      <c r="I1015">
        <f>IF($A1015="",NA(),IF($C1015="Strategy",$B1015,NA()))</f>
      </c>
      <c r="J1015">
        <f>IF($A1015="",NA(),IF($C1015="Strategy",2+$F1015*0.023,NA()))</f>
      </c>
      <c r="K1015">
        <f>IF($A1015="",NA(),IF($C1015="Deckbuilder",$B1015,NA()))</f>
      </c>
      <c r="L1015">
        <f>IF($A1015="",NA(),IF($C1015="Deckbuilder",3+$F1015*0.023,NA()))</f>
      </c>
      <c r="M1015">
        <f>IF($A1015="",NA(),IF($C1015="Traditional",$B1015,NA()))</f>
      </c>
      <c r="N1015">
        <f>IF($A1015="",NA(),IF($C1015="Traditional",4+$F1015*0.023,NA()))</f>
      </c>
      <c r="O1015">
        <f>IF($A1015="","",$D1015+ROW()/1000000)</f>
      </c>
      <c r="P1015" t="str">
        <f>IF(OR($A1015="",INDEX(games!$H:$H,ROW())=""),"",INDEX(games!$H:$H,ROW()))</f>
      </c>
      <c r="Q1015">
        <f>IF(OR($A1015="",$P1015&lt;&gt;"Yes"),"",$D1015+ROW()/1000000)</f>
      </c>
      <c r="T1015">
        <f>IF($Y1015="","",INDEX($B$2:$B$1500,$Y1015))</f>
      </c>
      <c r="U1015">
        <f>IF($Z1015="","",INDEX($B$2:$B$1500,$Z1015))</f>
      </c>
      <c r="V1015">
        <f>IF(OR($T1015="",$U1015=""),"",$U1015-$T1015)</f>
      </c>
      <c r="W1015" t="str">
        <f>IF(TRIM(INDEX(connections!$A:$A,ROW()))="","",TRIM(INDEX(connections!$A:$A,ROW())))</f>
      </c>
      <c r="X1015" t="str">
        <f>IF($W1015="","",TRIM(INDEX(connections!$B:$B,ROW())))</f>
      </c>
      <c r="Y1015">
        <f>IF($W1015="","",IFERROR(MATCH($W1015,$A$2:$A$1500,0),""))</f>
      </c>
      <c r="Z1015">
        <f>IF($X1015="","",IFERROR(MATCH($X1015,$A$2:$A$1500,0),""))</f>
      </c>
      <c r="AA1015" t="str">
        <f>IF($Y1015="","",INDEX($P$2:$P$1500,$Y1015))</f>
      </c>
      <c r="AB1015" t="str">
        <f>IF($Z1015="","",INDEX($P$2:$P$1500,$Z1015))</f>
      </c>
      <c r="AC1015">
        <f>IF(AND($AA1015="Yes",$AB1015="Yes"),1,"")</f>
      </c>
      <c r="AD1015">
        <f>IF(OR($Y1015="",$Z1015=""),"",IF(INDEX($C$2:$C$1500,$Y1015)=INDEX($C$2:$C$1500,$Z1015),0,1))</f>
      </c>
      <c r="AE1015">
        <f>IF($AC1015&lt;&gt;1,"",IF(AND(INDEX($AG$2:$AG$1500,$Y1015)=1,INDEX($AG$2:$AG$1500,$Z1015)=1),1,""))</f>
      </c>
      <c r="AG1015">
        <f>IF($A1015="","",COUNTIFS($W$2:$W$2500,$A1015,$AB$2:$AB$2500,"Yes")+COUNTIFS($X$2:$X$2500,$A1015,$AA$2:$AA$2500,"Yes"))</f>
      </c>
      <c r="AH1015" t="str">
        <f>IF(OR($P1015&lt;&gt;"Yes",N($AG1015)=0),"",IF(AND($AG1015=1,COUNTIFS($W$2:$W$2500,$A1015,$AE$2:$AE$2500,1)+COUNTIFS($X$2:$X$2500,$A1015,$AE$2:$AE$2500,1)&gt;0),"","Yes"))</f>
      </c>
      <c r="AI1015">
        <f>IF($AH1015="Yes",$AG1015,"")</f>
      </c>
      <c r="AJ1015">
        <f>IF($AI1015="","",$AI1015+ROW()/1000000)</f>
      </c>
      <c r="AK1015">
        <f>IF(OR($A1015="",$P1015="Yes",N($AG1015)=0),"",$AG1015+ROW()/1000000)</f>
      </c>
      <c r="AL1015" t="str">
        <f>IF($A1015="","",INDEX(games!$J:$J,ROW())&amp;"")</f>
      </c>
    </row>
    <row r="1016">
      <c r="A1016" t="str">
        <f>IF(TRIM(INDEX(games!$A:$A,ROW()))="","",TRIM(INDEX(games!$A:$A,ROW())))</f>
      </c>
      <c r="B1016">
        <f>IF(OR($A1016="",INDEX(games!$B:$B,ROW())=""),"",INDEX(games!$B:$B,ROW()))</f>
      </c>
      <c r="C1016" t="str">
        <f>IF(OR($A1016="",INDEX(games!$C:$C,ROW())=""),"",INDEX(games!$C:$C,ROW()))</f>
      </c>
      <c r="D1016">
        <f>IF($A1016="","",COUNTIF($W$2:$W$2500,$A1016)+COUNTIF($X$2:$X$2500,$A1016))</f>
      </c>
      <c r="E1016">
        <f>IF($A1016="","",IFERROR(MATCH($C1016,$R$2:$R$5,0),0))</f>
      </c>
      <c r="F1016">
        <f>IF($A1016="","",MOD(ROW(),34))</f>
      </c>
      <c r="G1016">
        <f>IF($A1016="",NA(),IF($C1016="Action",$B1016,NA()))</f>
      </c>
      <c r="H1016">
        <f>IF($A1016="",NA(),IF($C1016="Action",1+$F1016*0.023,NA()))</f>
      </c>
      <c r="I1016">
        <f>IF($A1016="",NA(),IF($C1016="Strategy",$B1016,NA()))</f>
      </c>
      <c r="J1016">
        <f>IF($A1016="",NA(),IF($C1016="Strategy",2+$F1016*0.023,NA()))</f>
      </c>
      <c r="K1016">
        <f>IF($A1016="",NA(),IF($C1016="Deckbuilder",$B1016,NA()))</f>
      </c>
      <c r="L1016">
        <f>IF($A1016="",NA(),IF($C1016="Deckbuilder",3+$F1016*0.023,NA()))</f>
      </c>
      <c r="M1016">
        <f>IF($A1016="",NA(),IF($C1016="Traditional",$B1016,NA()))</f>
      </c>
      <c r="N1016">
        <f>IF($A1016="",NA(),IF($C1016="Traditional",4+$F1016*0.023,NA()))</f>
      </c>
      <c r="O1016">
        <f>IF($A1016="","",$D1016+ROW()/1000000)</f>
      </c>
      <c r="P1016" t="str">
        <f>IF(OR($A1016="",INDEX(games!$H:$H,ROW())=""),"",INDEX(games!$H:$H,ROW()))</f>
      </c>
      <c r="Q1016">
        <f>IF(OR($A1016="",$P1016&lt;&gt;"Yes"),"",$D1016+ROW()/1000000)</f>
      </c>
      <c r="T1016">
        <f>IF($Y1016="","",INDEX($B$2:$B$1500,$Y1016))</f>
      </c>
      <c r="U1016">
        <f>IF($Z1016="","",INDEX($B$2:$B$1500,$Z1016))</f>
      </c>
      <c r="V1016">
        <f>IF(OR($T1016="",$U1016=""),"",$U1016-$T1016)</f>
      </c>
      <c r="W1016" t="str">
        <f>IF(TRIM(INDEX(connections!$A:$A,ROW()))="","",TRIM(INDEX(connections!$A:$A,ROW())))</f>
      </c>
      <c r="X1016" t="str">
        <f>IF($W1016="","",TRIM(INDEX(connections!$B:$B,ROW())))</f>
      </c>
      <c r="Y1016">
        <f>IF($W1016="","",IFERROR(MATCH($W1016,$A$2:$A$1500,0),""))</f>
      </c>
      <c r="Z1016">
        <f>IF($X1016="","",IFERROR(MATCH($X1016,$A$2:$A$1500,0),""))</f>
      </c>
      <c r="AA1016" t="str">
        <f>IF($Y1016="","",INDEX($P$2:$P$1500,$Y1016))</f>
      </c>
      <c r="AB1016" t="str">
        <f>IF($Z1016="","",INDEX($P$2:$P$1500,$Z1016))</f>
      </c>
      <c r="AC1016">
        <f>IF(AND($AA1016="Yes",$AB1016="Yes"),1,"")</f>
      </c>
      <c r="AD1016">
        <f>IF(OR($Y1016="",$Z1016=""),"",IF(INDEX($C$2:$C$1500,$Y1016)=INDEX($C$2:$C$1500,$Z1016),0,1))</f>
      </c>
      <c r="AE1016">
        <f>IF($AC1016&lt;&gt;1,"",IF(AND(INDEX($AG$2:$AG$1500,$Y1016)=1,INDEX($AG$2:$AG$1500,$Z1016)=1),1,""))</f>
      </c>
      <c r="AG1016">
        <f>IF($A1016="","",COUNTIFS($W$2:$W$2500,$A1016,$AB$2:$AB$2500,"Yes")+COUNTIFS($X$2:$X$2500,$A1016,$AA$2:$AA$2500,"Yes"))</f>
      </c>
      <c r="AH1016" t="str">
        <f>IF(OR($P1016&lt;&gt;"Yes",N($AG1016)=0),"",IF(AND($AG1016=1,COUNTIFS($W$2:$W$2500,$A1016,$AE$2:$AE$2500,1)+COUNTIFS($X$2:$X$2500,$A1016,$AE$2:$AE$2500,1)&gt;0),"","Yes"))</f>
      </c>
      <c r="AI1016">
        <f>IF($AH1016="Yes",$AG1016,"")</f>
      </c>
      <c r="AJ1016">
        <f>IF($AI1016="","",$AI1016+ROW()/1000000)</f>
      </c>
      <c r="AK1016">
        <f>IF(OR($A1016="",$P1016="Yes",N($AG1016)=0),"",$AG1016+ROW()/1000000)</f>
      </c>
      <c r="AL1016" t="str">
        <f>IF($A1016="","",INDEX(games!$J:$J,ROW())&amp;"")</f>
      </c>
    </row>
    <row r="1017">
      <c r="A1017" t="str">
        <f>IF(TRIM(INDEX(games!$A:$A,ROW()))="","",TRIM(INDEX(games!$A:$A,ROW())))</f>
      </c>
      <c r="B1017">
        <f>IF(OR($A1017="",INDEX(games!$B:$B,ROW())=""),"",INDEX(games!$B:$B,ROW()))</f>
      </c>
      <c r="C1017" t="str">
        <f>IF(OR($A1017="",INDEX(games!$C:$C,ROW())=""),"",INDEX(games!$C:$C,ROW()))</f>
      </c>
      <c r="D1017">
        <f>IF($A1017="","",COUNTIF($W$2:$W$2500,$A1017)+COUNTIF($X$2:$X$2500,$A1017))</f>
      </c>
      <c r="E1017">
        <f>IF($A1017="","",IFERROR(MATCH($C1017,$R$2:$R$5,0),0))</f>
      </c>
      <c r="F1017">
        <f>IF($A1017="","",MOD(ROW(),34))</f>
      </c>
      <c r="G1017">
        <f>IF($A1017="",NA(),IF($C1017="Action",$B1017,NA()))</f>
      </c>
      <c r="H1017">
        <f>IF($A1017="",NA(),IF($C1017="Action",1+$F1017*0.023,NA()))</f>
      </c>
      <c r="I1017">
        <f>IF($A1017="",NA(),IF($C1017="Strategy",$B1017,NA()))</f>
      </c>
      <c r="J1017">
        <f>IF($A1017="",NA(),IF($C1017="Strategy",2+$F1017*0.023,NA()))</f>
      </c>
      <c r="K1017">
        <f>IF($A1017="",NA(),IF($C1017="Deckbuilder",$B1017,NA()))</f>
      </c>
      <c r="L1017">
        <f>IF($A1017="",NA(),IF($C1017="Deckbuilder",3+$F1017*0.023,NA()))</f>
      </c>
      <c r="M1017">
        <f>IF($A1017="",NA(),IF($C1017="Traditional",$B1017,NA()))</f>
      </c>
      <c r="N1017">
        <f>IF($A1017="",NA(),IF($C1017="Traditional",4+$F1017*0.023,NA()))</f>
      </c>
      <c r="O1017">
        <f>IF($A1017="","",$D1017+ROW()/1000000)</f>
      </c>
      <c r="P1017" t="str">
        <f>IF(OR($A1017="",INDEX(games!$H:$H,ROW())=""),"",INDEX(games!$H:$H,ROW()))</f>
      </c>
      <c r="Q1017">
        <f>IF(OR($A1017="",$P1017&lt;&gt;"Yes"),"",$D1017+ROW()/1000000)</f>
      </c>
      <c r="T1017">
        <f>IF($Y1017="","",INDEX($B$2:$B$1500,$Y1017))</f>
      </c>
      <c r="U1017">
        <f>IF($Z1017="","",INDEX($B$2:$B$1500,$Z1017))</f>
      </c>
      <c r="V1017">
        <f>IF(OR($T1017="",$U1017=""),"",$U1017-$T1017)</f>
      </c>
      <c r="W1017" t="str">
        <f>IF(TRIM(INDEX(connections!$A:$A,ROW()))="","",TRIM(INDEX(connections!$A:$A,ROW())))</f>
      </c>
      <c r="X1017" t="str">
        <f>IF($W1017="","",TRIM(INDEX(connections!$B:$B,ROW())))</f>
      </c>
      <c r="Y1017">
        <f>IF($W1017="","",IFERROR(MATCH($W1017,$A$2:$A$1500,0),""))</f>
      </c>
      <c r="Z1017">
        <f>IF($X1017="","",IFERROR(MATCH($X1017,$A$2:$A$1500,0),""))</f>
      </c>
      <c r="AA1017" t="str">
        <f>IF($Y1017="","",INDEX($P$2:$P$1500,$Y1017))</f>
      </c>
      <c r="AB1017" t="str">
        <f>IF($Z1017="","",INDEX($P$2:$P$1500,$Z1017))</f>
      </c>
      <c r="AC1017">
        <f>IF(AND($AA1017="Yes",$AB1017="Yes"),1,"")</f>
      </c>
      <c r="AD1017">
        <f>IF(OR($Y1017="",$Z1017=""),"",IF(INDEX($C$2:$C$1500,$Y1017)=INDEX($C$2:$C$1500,$Z1017),0,1))</f>
      </c>
      <c r="AE1017">
        <f>IF($AC1017&lt;&gt;1,"",IF(AND(INDEX($AG$2:$AG$1500,$Y1017)=1,INDEX($AG$2:$AG$1500,$Z1017)=1),1,""))</f>
      </c>
      <c r="AG1017">
        <f>IF($A1017="","",COUNTIFS($W$2:$W$2500,$A1017,$AB$2:$AB$2500,"Yes")+COUNTIFS($X$2:$X$2500,$A1017,$AA$2:$AA$2500,"Yes"))</f>
      </c>
      <c r="AH1017" t="str">
        <f>IF(OR($P1017&lt;&gt;"Yes",N($AG1017)=0),"",IF(AND($AG1017=1,COUNTIFS($W$2:$W$2500,$A1017,$AE$2:$AE$2500,1)+COUNTIFS($X$2:$X$2500,$A1017,$AE$2:$AE$2500,1)&gt;0),"","Yes"))</f>
      </c>
      <c r="AI1017">
        <f>IF($AH1017="Yes",$AG1017,"")</f>
      </c>
      <c r="AJ1017">
        <f>IF($AI1017="","",$AI1017+ROW()/1000000)</f>
      </c>
      <c r="AK1017">
        <f>IF(OR($A1017="",$P1017="Yes",N($AG1017)=0),"",$AG1017+ROW()/1000000)</f>
      </c>
      <c r="AL1017" t="str">
        <f>IF($A1017="","",INDEX(games!$J:$J,ROW())&amp;"")</f>
      </c>
    </row>
    <row r="1018">
      <c r="A1018" t="str">
        <f>IF(TRIM(INDEX(games!$A:$A,ROW()))="","",TRIM(INDEX(games!$A:$A,ROW())))</f>
      </c>
      <c r="B1018">
        <f>IF(OR($A1018="",INDEX(games!$B:$B,ROW())=""),"",INDEX(games!$B:$B,ROW()))</f>
      </c>
      <c r="C1018" t="str">
        <f>IF(OR($A1018="",INDEX(games!$C:$C,ROW())=""),"",INDEX(games!$C:$C,ROW()))</f>
      </c>
      <c r="D1018">
        <f>IF($A1018="","",COUNTIF($W$2:$W$2500,$A1018)+COUNTIF($X$2:$X$2500,$A1018))</f>
      </c>
      <c r="E1018">
        <f>IF($A1018="","",IFERROR(MATCH($C1018,$R$2:$R$5,0),0))</f>
      </c>
      <c r="F1018">
        <f>IF($A1018="","",MOD(ROW(),34))</f>
      </c>
      <c r="G1018">
        <f>IF($A1018="",NA(),IF($C1018="Action",$B1018,NA()))</f>
      </c>
      <c r="H1018">
        <f>IF($A1018="",NA(),IF($C1018="Action",1+$F1018*0.023,NA()))</f>
      </c>
      <c r="I1018">
        <f>IF($A1018="",NA(),IF($C1018="Strategy",$B1018,NA()))</f>
      </c>
      <c r="J1018">
        <f>IF($A1018="",NA(),IF($C1018="Strategy",2+$F1018*0.023,NA()))</f>
      </c>
      <c r="K1018">
        <f>IF($A1018="",NA(),IF($C1018="Deckbuilder",$B1018,NA()))</f>
      </c>
      <c r="L1018">
        <f>IF($A1018="",NA(),IF($C1018="Deckbuilder",3+$F1018*0.023,NA()))</f>
      </c>
      <c r="M1018">
        <f>IF($A1018="",NA(),IF($C1018="Traditional",$B1018,NA()))</f>
      </c>
      <c r="N1018">
        <f>IF($A1018="",NA(),IF($C1018="Traditional",4+$F1018*0.023,NA()))</f>
      </c>
      <c r="O1018">
        <f>IF($A1018="","",$D1018+ROW()/1000000)</f>
      </c>
      <c r="P1018" t="str">
        <f>IF(OR($A1018="",INDEX(games!$H:$H,ROW())=""),"",INDEX(games!$H:$H,ROW()))</f>
      </c>
      <c r="Q1018">
        <f>IF(OR($A1018="",$P1018&lt;&gt;"Yes"),"",$D1018+ROW()/1000000)</f>
      </c>
      <c r="T1018">
        <f>IF($Y1018="","",INDEX($B$2:$B$1500,$Y1018))</f>
      </c>
      <c r="U1018">
        <f>IF($Z1018="","",INDEX($B$2:$B$1500,$Z1018))</f>
      </c>
      <c r="V1018">
        <f>IF(OR($T1018="",$U1018=""),"",$U1018-$T1018)</f>
      </c>
      <c r="W1018" t="str">
        <f>IF(TRIM(INDEX(connections!$A:$A,ROW()))="","",TRIM(INDEX(connections!$A:$A,ROW())))</f>
      </c>
      <c r="X1018" t="str">
        <f>IF($W1018="","",TRIM(INDEX(connections!$B:$B,ROW())))</f>
      </c>
      <c r="Y1018">
        <f>IF($W1018="","",IFERROR(MATCH($W1018,$A$2:$A$1500,0),""))</f>
      </c>
      <c r="Z1018">
        <f>IF($X1018="","",IFERROR(MATCH($X1018,$A$2:$A$1500,0),""))</f>
      </c>
      <c r="AA1018" t="str">
        <f>IF($Y1018="","",INDEX($P$2:$P$1500,$Y1018))</f>
      </c>
      <c r="AB1018" t="str">
        <f>IF($Z1018="","",INDEX($P$2:$P$1500,$Z1018))</f>
      </c>
      <c r="AC1018">
        <f>IF(AND($AA1018="Yes",$AB1018="Yes"),1,"")</f>
      </c>
      <c r="AD1018">
        <f>IF(OR($Y1018="",$Z1018=""),"",IF(INDEX($C$2:$C$1500,$Y1018)=INDEX($C$2:$C$1500,$Z1018),0,1))</f>
      </c>
      <c r="AE1018">
        <f>IF($AC1018&lt;&gt;1,"",IF(AND(INDEX($AG$2:$AG$1500,$Y1018)=1,INDEX($AG$2:$AG$1500,$Z1018)=1),1,""))</f>
      </c>
      <c r="AG1018">
        <f>IF($A1018="","",COUNTIFS($W$2:$W$2500,$A1018,$AB$2:$AB$2500,"Yes")+COUNTIFS($X$2:$X$2500,$A1018,$AA$2:$AA$2500,"Yes"))</f>
      </c>
      <c r="AH1018" t="str">
        <f>IF(OR($P1018&lt;&gt;"Yes",N($AG1018)=0),"",IF(AND($AG1018=1,COUNTIFS($W$2:$W$2500,$A1018,$AE$2:$AE$2500,1)+COUNTIFS($X$2:$X$2500,$A1018,$AE$2:$AE$2500,1)&gt;0),"","Yes"))</f>
      </c>
      <c r="AI1018">
        <f>IF($AH1018="Yes",$AG1018,"")</f>
      </c>
      <c r="AJ1018">
        <f>IF($AI1018="","",$AI1018+ROW()/1000000)</f>
      </c>
      <c r="AK1018">
        <f>IF(OR($A1018="",$P1018="Yes",N($AG1018)=0),"",$AG1018+ROW()/1000000)</f>
      </c>
      <c r="AL1018" t="str">
        <f>IF($A1018="","",INDEX(games!$J:$J,ROW())&amp;"")</f>
      </c>
    </row>
    <row r="1019">
      <c r="A1019" t="str">
        <f>IF(TRIM(INDEX(games!$A:$A,ROW()))="","",TRIM(INDEX(games!$A:$A,ROW())))</f>
      </c>
      <c r="B1019">
        <f>IF(OR($A1019="",INDEX(games!$B:$B,ROW())=""),"",INDEX(games!$B:$B,ROW()))</f>
      </c>
      <c r="C1019" t="str">
        <f>IF(OR($A1019="",INDEX(games!$C:$C,ROW())=""),"",INDEX(games!$C:$C,ROW()))</f>
      </c>
      <c r="D1019">
        <f>IF($A1019="","",COUNTIF($W$2:$W$2500,$A1019)+COUNTIF($X$2:$X$2500,$A1019))</f>
      </c>
      <c r="E1019">
        <f>IF($A1019="","",IFERROR(MATCH($C1019,$R$2:$R$5,0),0))</f>
      </c>
      <c r="F1019">
        <f>IF($A1019="","",MOD(ROW(),34))</f>
      </c>
      <c r="G1019">
        <f>IF($A1019="",NA(),IF($C1019="Action",$B1019,NA()))</f>
      </c>
      <c r="H1019">
        <f>IF($A1019="",NA(),IF($C1019="Action",1+$F1019*0.023,NA()))</f>
      </c>
      <c r="I1019">
        <f>IF($A1019="",NA(),IF($C1019="Strategy",$B1019,NA()))</f>
      </c>
      <c r="J1019">
        <f>IF($A1019="",NA(),IF($C1019="Strategy",2+$F1019*0.023,NA()))</f>
      </c>
      <c r="K1019">
        <f>IF($A1019="",NA(),IF($C1019="Deckbuilder",$B1019,NA()))</f>
      </c>
      <c r="L1019">
        <f>IF($A1019="",NA(),IF($C1019="Deckbuilder",3+$F1019*0.023,NA()))</f>
      </c>
      <c r="M1019">
        <f>IF($A1019="",NA(),IF($C1019="Traditional",$B1019,NA()))</f>
      </c>
      <c r="N1019">
        <f>IF($A1019="",NA(),IF($C1019="Traditional",4+$F1019*0.023,NA()))</f>
      </c>
      <c r="O1019">
        <f>IF($A1019="","",$D1019+ROW()/1000000)</f>
      </c>
      <c r="P1019" t="str">
        <f>IF(OR($A1019="",INDEX(games!$H:$H,ROW())=""),"",INDEX(games!$H:$H,ROW()))</f>
      </c>
      <c r="Q1019">
        <f>IF(OR($A1019="",$P1019&lt;&gt;"Yes"),"",$D1019+ROW()/1000000)</f>
      </c>
      <c r="T1019">
        <f>IF($Y1019="","",INDEX($B$2:$B$1500,$Y1019))</f>
      </c>
      <c r="U1019">
        <f>IF($Z1019="","",INDEX($B$2:$B$1500,$Z1019))</f>
      </c>
      <c r="V1019">
        <f>IF(OR($T1019="",$U1019=""),"",$U1019-$T1019)</f>
      </c>
      <c r="W1019" t="str">
        <f>IF(TRIM(INDEX(connections!$A:$A,ROW()))="","",TRIM(INDEX(connections!$A:$A,ROW())))</f>
      </c>
      <c r="X1019" t="str">
        <f>IF($W1019="","",TRIM(INDEX(connections!$B:$B,ROW())))</f>
      </c>
      <c r="Y1019">
        <f>IF($W1019="","",IFERROR(MATCH($W1019,$A$2:$A$1500,0),""))</f>
      </c>
      <c r="Z1019">
        <f>IF($X1019="","",IFERROR(MATCH($X1019,$A$2:$A$1500,0),""))</f>
      </c>
      <c r="AA1019" t="str">
        <f>IF($Y1019="","",INDEX($P$2:$P$1500,$Y1019))</f>
      </c>
      <c r="AB1019" t="str">
        <f>IF($Z1019="","",INDEX($P$2:$P$1500,$Z1019))</f>
      </c>
      <c r="AC1019">
        <f>IF(AND($AA1019="Yes",$AB1019="Yes"),1,"")</f>
      </c>
      <c r="AD1019">
        <f>IF(OR($Y1019="",$Z1019=""),"",IF(INDEX($C$2:$C$1500,$Y1019)=INDEX($C$2:$C$1500,$Z1019),0,1))</f>
      </c>
      <c r="AE1019">
        <f>IF($AC1019&lt;&gt;1,"",IF(AND(INDEX($AG$2:$AG$1500,$Y1019)=1,INDEX($AG$2:$AG$1500,$Z1019)=1),1,""))</f>
      </c>
      <c r="AG1019">
        <f>IF($A1019="","",COUNTIFS($W$2:$W$2500,$A1019,$AB$2:$AB$2500,"Yes")+COUNTIFS($X$2:$X$2500,$A1019,$AA$2:$AA$2500,"Yes"))</f>
      </c>
      <c r="AH1019" t="str">
        <f>IF(OR($P1019&lt;&gt;"Yes",N($AG1019)=0),"",IF(AND($AG1019=1,COUNTIFS($W$2:$W$2500,$A1019,$AE$2:$AE$2500,1)+COUNTIFS($X$2:$X$2500,$A1019,$AE$2:$AE$2500,1)&gt;0),"","Yes"))</f>
      </c>
      <c r="AI1019">
        <f>IF($AH1019="Yes",$AG1019,"")</f>
      </c>
      <c r="AJ1019">
        <f>IF($AI1019="","",$AI1019+ROW()/1000000)</f>
      </c>
      <c r="AK1019">
        <f>IF(OR($A1019="",$P1019="Yes",N($AG1019)=0),"",$AG1019+ROW()/1000000)</f>
      </c>
      <c r="AL1019" t="str">
        <f>IF($A1019="","",INDEX(games!$J:$J,ROW())&amp;"")</f>
      </c>
    </row>
    <row r="1020">
      <c r="A1020" t="str">
        <f>IF(TRIM(INDEX(games!$A:$A,ROW()))="","",TRIM(INDEX(games!$A:$A,ROW())))</f>
      </c>
      <c r="B1020">
        <f>IF(OR($A1020="",INDEX(games!$B:$B,ROW())=""),"",INDEX(games!$B:$B,ROW()))</f>
      </c>
      <c r="C1020" t="str">
        <f>IF(OR($A1020="",INDEX(games!$C:$C,ROW())=""),"",INDEX(games!$C:$C,ROW()))</f>
      </c>
      <c r="D1020">
        <f>IF($A1020="","",COUNTIF($W$2:$W$2500,$A1020)+COUNTIF($X$2:$X$2500,$A1020))</f>
      </c>
      <c r="E1020">
        <f>IF($A1020="","",IFERROR(MATCH($C1020,$R$2:$R$5,0),0))</f>
      </c>
      <c r="F1020">
        <f>IF($A1020="","",MOD(ROW(),34))</f>
      </c>
      <c r="G1020">
        <f>IF($A1020="",NA(),IF($C1020="Action",$B1020,NA()))</f>
      </c>
      <c r="H1020">
        <f>IF($A1020="",NA(),IF($C1020="Action",1+$F1020*0.023,NA()))</f>
      </c>
      <c r="I1020">
        <f>IF($A1020="",NA(),IF($C1020="Strategy",$B1020,NA()))</f>
      </c>
      <c r="J1020">
        <f>IF($A1020="",NA(),IF($C1020="Strategy",2+$F1020*0.023,NA()))</f>
      </c>
      <c r="K1020">
        <f>IF($A1020="",NA(),IF($C1020="Deckbuilder",$B1020,NA()))</f>
      </c>
      <c r="L1020">
        <f>IF($A1020="",NA(),IF($C1020="Deckbuilder",3+$F1020*0.023,NA()))</f>
      </c>
      <c r="M1020">
        <f>IF($A1020="",NA(),IF($C1020="Traditional",$B1020,NA()))</f>
      </c>
      <c r="N1020">
        <f>IF($A1020="",NA(),IF($C1020="Traditional",4+$F1020*0.023,NA()))</f>
      </c>
      <c r="O1020">
        <f>IF($A1020="","",$D1020+ROW()/1000000)</f>
      </c>
      <c r="P1020" t="str">
        <f>IF(OR($A1020="",INDEX(games!$H:$H,ROW())=""),"",INDEX(games!$H:$H,ROW()))</f>
      </c>
      <c r="Q1020">
        <f>IF(OR($A1020="",$P1020&lt;&gt;"Yes"),"",$D1020+ROW()/1000000)</f>
      </c>
      <c r="T1020">
        <f>IF($Y1020="","",INDEX($B$2:$B$1500,$Y1020))</f>
      </c>
      <c r="U1020">
        <f>IF($Z1020="","",INDEX($B$2:$B$1500,$Z1020))</f>
      </c>
      <c r="V1020">
        <f>IF(OR($T1020="",$U1020=""),"",$U1020-$T1020)</f>
      </c>
      <c r="W1020" t="str">
        <f>IF(TRIM(INDEX(connections!$A:$A,ROW()))="","",TRIM(INDEX(connections!$A:$A,ROW())))</f>
      </c>
      <c r="X1020" t="str">
        <f>IF($W1020="","",TRIM(INDEX(connections!$B:$B,ROW())))</f>
      </c>
      <c r="Y1020">
        <f>IF($W1020="","",IFERROR(MATCH($W1020,$A$2:$A$1500,0),""))</f>
      </c>
      <c r="Z1020">
        <f>IF($X1020="","",IFERROR(MATCH($X1020,$A$2:$A$1500,0),""))</f>
      </c>
      <c r="AA1020" t="str">
        <f>IF($Y1020="","",INDEX($P$2:$P$1500,$Y1020))</f>
      </c>
      <c r="AB1020" t="str">
        <f>IF($Z1020="","",INDEX($P$2:$P$1500,$Z1020))</f>
      </c>
      <c r="AC1020">
        <f>IF(AND($AA1020="Yes",$AB1020="Yes"),1,"")</f>
      </c>
      <c r="AD1020">
        <f>IF(OR($Y1020="",$Z1020=""),"",IF(INDEX($C$2:$C$1500,$Y1020)=INDEX($C$2:$C$1500,$Z1020),0,1))</f>
      </c>
      <c r="AE1020">
        <f>IF($AC1020&lt;&gt;1,"",IF(AND(INDEX($AG$2:$AG$1500,$Y1020)=1,INDEX($AG$2:$AG$1500,$Z1020)=1),1,""))</f>
      </c>
      <c r="AG1020">
        <f>IF($A1020="","",COUNTIFS($W$2:$W$2500,$A1020,$AB$2:$AB$2500,"Yes")+COUNTIFS($X$2:$X$2500,$A1020,$AA$2:$AA$2500,"Yes"))</f>
      </c>
      <c r="AH1020" t="str">
        <f>IF(OR($P1020&lt;&gt;"Yes",N($AG1020)=0),"",IF(AND($AG1020=1,COUNTIFS($W$2:$W$2500,$A1020,$AE$2:$AE$2500,1)+COUNTIFS($X$2:$X$2500,$A1020,$AE$2:$AE$2500,1)&gt;0),"","Yes"))</f>
      </c>
      <c r="AI1020">
        <f>IF($AH1020="Yes",$AG1020,"")</f>
      </c>
      <c r="AJ1020">
        <f>IF($AI1020="","",$AI1020+ROW()/1000000)</f>
      </c>
      <c r="AK1020">
        <f>IF(OR($A1020="",$P1020="Yes",N($AG1020)=0),"",$AG1020+ROW()/1000000)</f>
      </c>
      <c r="AL1020" t="str">
        <f>IF($A1020="","",INDEX(games!$J:$J,ROW())&amp;"")</f>
      </c>
    </row>
    <row r="1021">
      <c r="A1021" t="str">
        <f>IF(TRIM(INDEX(games!$A:$A,ROW()))="","",TRIM(INDEX(games!$A:$A,ROW())))</f>
      </c>
      <c r="B1021">
        <f>IF(OR($A1021="",INDEX(games!$B:$B,ROW())=""),"",INDEX(games!$B:$B,ROW()))</f>
      </c>
      <c r="C1021" t="str">
        <f>IF(OR($A1021="",INDEX(games!$C:$C,ROW())=""),"",INDEX(games!$C:$C,ROW()))</f>
      </c>
      <c r="D1021">
        <f>IF($A1021="","",COUNTIF($W$2:$W$2500,$A1021)+COUNTIF($X$2:$X$2500,$A1021))</f>
      </c>
      <c r="E1021">
        <f>IF($A1021="","",IFERROR(MATCH($C1021,$R$2:$R$5,0),0))</f>
      </c>
      <c r="F1021">
        <f>IF($A1021="","",MOD(ROW(),34))</f>
      </c>
      <c r="G1021">
        <f>IF($A1021="",NA(),IF($C1021="Action",$B1021,NA()))</f>
      </c>
      <c r="H1021">
        <f>IF($A1021="",NA(),IF($C1021="Action",1+$F1021*0.023,NA()))</f>
      </c>
      <c r="I1021">
        <f>IF($A1021="",NA(),IF($C1021="Strategy",$B1021,NA()))</f>
      </c>
      <c r="J1021">
        <f>IF($A1021="",NA(),IF($C1021="Strategy",2+$F1021*0.023,NA()))</f>
      </c>
      <c r="K1021">
        <f>IF($A1021="",NA(),IF($C1021="Deckbuilder",$B1021,NA()))</f>
      </c>
      <c r="L1021">
        <f>IF($A1021="",NA(),IF($C1021="Deckbuilder",3+$F1021*0.023,NA()))</f>
      </c>
      <c r="M1021">
        <f>IF($A1021="",NA(),IF($C1021="Traditional",$B1021,NA()))</f>
      </c>
      <c r="N1021">
        <f>IF($A1021="",NA(),IF($C1021="Traditional",4+$F1021*0.023,NA()))</f>
      </c>
      <c r="O1021">
        <f>IF($A1021="","",$D1021+ROW()/1000000)</f>
      </c>
      <c r="P1021" t="str">
        <f>IF(OR($A1021="",INDEX(games!$H:$H,ROW())=""),"",INDEX(games!$H:$H,ROW()))</f>
      </c>
      <c r="Q1021">
        <f>IF(OR($A1021="",$P1021&lt;&gt;"Yes"),"",$D1021+ROW()/1000000)</f>
      </c>
      <c r="T1021">
        <f>IF($Y1021="","",INDEX($B$2:$B$1500,$Y1021))</f>
      </c>
      <c r="U1021">
        <f>IF($Z1021="","",INDEX($B$2:$B$1500,$Z1021))</f>
      </c>
      <c r="V1021">
        <f>IF(OR($T1021="",$U1021=""),"",$U1021-$T1021)</f>
      </c>
      <c r="W1021" t="str">
        <f>IF(TRIM(INDEX(connections!$A:$A,ROW()))="","",TRIM(INDEX(connections!$A:$A,ROW())))</f>
      </c>
      <c r="X1021" t="str">
        <f>IF($W1021="","",TRIM(INDEX(connections!$B:$B,ROW())))</f>
      </c>
      <c r="Y1021">
        <f>IF($W1021="","",IFERROR(MATCH($W1021,$A$2:$A$1500,0),""))</f>
      </c>
      <c r="Z1021">
        <f>IF($X1021="","",IFERROR(MATCH($X1021,$A$2:$A$1500,0),""))</f>
      </c>
      <c r="AA1021" t="str">
        <f>IF($Y1021="","",INDEX($P$2:$P$1500,$Y1021))</f>
      </c>
      <c r="AB1021" t="str">
        <f>IF($Z1021="","",INDEX($P$2:$P$1500,$Z1021))</f>
      </c>
      <c r="AC1021">
        <f>IF(AND($AA1021="Yes",$AB1021="Yes"),1,"")</f>
      </c>
      <c r="AD1021">
        <f>IF(OR($Y1021="",$Z1021=""),"",IF(INDEX($C$2:$C$1500,$Y1021)=INDEX($C$2:$C$1500,$Z1021),0,1))</f>
      </c>
      <c r="AE1021">
        <f>IF($AC1021&lt;&gt;1,"",IF(AND(INDEX($AG$2:$AG$1500,$Y1021)=1,INDEX($AG$2:$AG$1500,$Z1021)=1),1,""))</f>
      </c>
      <c r="AG1021">
        <f>IF($A1021="","",COUNTIFS($W$2:$W$2500,$A1021,$AB$2:$AB$2500,"Yes")+COUNTIFS($X$2:$X$2500,$A1021,$AA$2:$AA$2500,"Yes"))</f>
      </c>
      <c r="AH1021" t="str">
        <f>IF(OR($P1021&lt;&gt;"Yes",N($AG1021)=0),"",IF(AND($AG1021=1,COUNTIFS($W$2:$W$2500,$A1021,$AE$2:$AE$2500,1)+COUNTIFS($X$2:$X$2500,$A1021,$AE$2:$AE$2500,1)&gt;0),"","Yes"))</f>
      </c>
      <c r="AI1021">
        <f>IF($AH1021="Yes",$AG1021,"")</f>
      </c>
      <c r="AJ1021">
        <f>IF($AI1021="","",$AI1021+ROW()/1000000)</f>
      </c>
      <c r="AK1021">
        <f>IF(OR($A1021="",$P1021="Yes",N($AG1021)=0),"",$AG1021+ROW()/1000000)</f>
      </c>
      <c r="AL1021" t="str">
        <f>IF($A1021="","",INDEX(games!$J:$J,ROW())&amp;"")</f>
      </c>
    </row>
    <row r="1022">
      <c r="A1022" t="str">
        <f>IF(TRIM(INDEX(games!$A:$A,ROW()))="","",TRIM(INDEX(games!$A:$A,ROW())))</f>
      </c>
      <c r="B1022">
        <f>IF(OR($A1022="",INDEX(games!$B:$B,ROW())=""),"",INDEX(games!$B:$B,ROW()))</f>
      </c>
      <c r="C1022" t="str">
        <f>IF(OR($A1022="",INDEX(games!$C:$C,ROW())=""),"",INDEX(games!$C:$C,ROW()))</f>
      </c>
      <c r="D1022">
        <f>IF($A1022="","",COUNTIF($W$2:$W$2500,$A1022)+COUNTIF($X$2:$X$2500,$A1022))</f>
      </c>
      <c r="E1022">
        <f>IF($A1022="","",IFERROR(MATCH($C1022,$R$2:$R$5,0),0))</f>
      </c>
      <c r="F1022">
        <f>IF($A1022="","",MOD(ROW(),34))</f>
      </c>
      <c r="G1022">
        <f>IF($A1022="",NA(),IF($C1022="Action",$B1022,NA()))</f>
      </c>
      <c r="H1022">
        <f>IF($A1022="",NA(),IF($C1022="Action",1+$F1022*0.023,NA()))</f>
      </c>
      <c r="I1022">
        <f>IF($A1022="",NA(),IF($C1022="Strategy",$B1022,NA()))</f>
      </c>
      <c r="J1022">
        <f>IF($A1022="",NA(),IF($C1022="Strategy",2+$F1022*0.023,NA()))</f>
      </c>
      <c r="K1022">
        <f>IF($A1022="",NA(),IF($C1022="Deckbuilder",$B1022,NA()))</f>
      </c>
      <c r="L1022">
        <f>IF($A1022="",NA(),IF($C1022="Deckbuilder",3+$F1022*0.023,NA()))</f>
      </c>
      <c r="M1022">
        <f>IF($A1022="",NA(),IF($C1022="Traditional",$B1022,NA()))</f>
      </c>
      <c r="N1022">
        <f>IF($A1022="",NA(),IF($C1022="Traditional",4+$F1022*0.023,NA()))</f>
      </c>
      <c r="O1022">
        <f>IF($A1022="","",$D1022+ROW()/1000000)</f>
      </c>
      <c r="P1022" t="str">
        <f>IF(OR($A1022="",INDEX(games!$H:$H,ROW())=""),"",INDEX(games!$H:$H,ROW()))</f>
      </c>
      <c r="Q1022">
        <f>IF(OR($A1022="",$P1022&lt;&gt;"Yes"),"",$D1022+ROW()/1000000)</f>
      </c>
      <c r="T1022">
        <f>IF($Y1022="","",INDEX($B$2:$B$1500,$Y1022))</f>
      </c>
      <c r="U1022">
        <f>IF($Z1022="","",INDEX($B$2:$B$1500,$Z1022))</f>
      </c>
      <c r="V1022">
        <f>IF(OR($T1022="",$U1022=""),"",$U1022-$T1022)</f>
      </c>
      <c r="W1022" t="str">
        <f>IF(TRIM(INDEX(connections!$A:$A,ROW()))="","",TRIM(INDEX(connections!$A:$A,ROW())))</f>
      </c>
      <c r="X1022" t="str">
        <f>IF($W1022="","",TRIM(INDEX(connections!$B:$B,ROW())))</f>
      </c>
      <c r="Y1022">
        <f>IF($W1022="","",IFERROR(MATCH($W1022,$A$2:$A$1500,0),""))</f>
      </c>
      <c r="Z1022">
        <f>IF($X1022="","",IFERROR(MATCH($X1022,$A$2:$A$1500,0),""))</f>
      </c>
      <c r="AA1022" t="str">
        <f>IF($Y1022="","",INDEX($P$2:$P$1500,$Y1022))</f>
      </c>
      <c r="AB1022" t="str">
        <f>IF($Z1022="","",INDEX($P$2:$P$1500,$Z1022))</f>
      </c>
      <c r="AC1022">
        <f>IF(AND($AA1022="Yes",$AB1022="Yes"),1,"")</f>
      </c>
      <c r="AD1022">
        <f>IF(OR($Y1022="",$Z1022=""),"",IF(INDEX($C$2:$C$1500,$Y1022)=INDEX($C$2:$C$1500,$Z1022),0,1))</f>
      </c>
      <c r="AE1022">
        <f>IF($AC1022&lt;&gt;1,"",IF(AND(INDEX($AG$2:$AG$1500,$Y1022)=1,INDEX($AG$2:$AG$1500,$Z1022)=1),1,""))</f>
      </c>
      <c r="AG1022">
        <f>IF($A1022="","",COUNTIFS($W$2:$W$2500,$A1022,$AB$2:$AB$2500,"Yes")+COUNTIFS($X$2:$X$2500,$A1022,$AA$2:$AA$2500,"Yes"))</f>
      </c>
      <c r="AH1022" t="str">
        <f>IF(OR($P1022&lt;&gt;"Yes",N($AG1022)=0),"",IF(AND($AG1022=1,COUNTIFS($W$2:$W$2500,$A1022,$AE$2:$AE$2500,1)+COUNTIFS($X$2:$X$2500,$A1022,$AE$2:$AE$2500,1)&gt;0),"","Yes"))</f>
      </c>
      <c r="AI1022">
        <f>IF($AH1022="Yes",$AG1022,"")</f>
      </c>
      <c r="AJ1022">
        <f>IF($AI1022="","",$AI1022+ROW()/1000000)</f>
      </c>
      <c r="AK1022">
        <f>IF(OR($A1022="",$P1022="Yes",N($AG1022)=0),"",$AG1022+ROW()/1000000)</f>
      </c>
      <c r="AL1022" t="str">
        <f>IF($A1022="","",INDEX(games!$J:$J,ROW())&amp;"")</f>
      </c>
    </row>
    <row r="1023">
      <c r="A1023" t="str">
        <f>IF(TRIM(INDEX(games!$A:$A,ROW()))="","",TRIM(INDEX(games!$A:$A,ROW())))</f>
      </c>
      <c r="B1023">
        <f>IF(OR($A1023="",INDEX(games!$B:$B,ROW())=""),"",INDEX(games!$B:$B,ROW()))</f>
      </c>
      <c r="C1023" t="str">
        <f>IF(OR($A1023="",INDEX(games!$C:$C,ROW())=""),"",INDEX(games!$C:$C,ROW()))</f>
      </c>
      <c r="D1023">
        <f>IF($A1023="","",COUNTIF($W$2:$W$2500,$A1023)+COUNTIF($X$2:$X$2500,$A1023))</f>
      </c>
      <c r="E1023">
        <f>IF($A1023="","",IFERROR(MATCH($C1023,$R$2:$R$5,0),0))</f>
      </c>
      <c r="F1023">
        <f>IF($A1023="","",MOD(ROW(),34))</f>
      </c>
      <c r="G1023">
        <f>IF($A1023="",NA(),IF($C1023="Action",$B1023,NA()))</f>
      </c>
      <c r="H1023">
        <f>IF($A1023="",NA(),IF($C1023="Action",1+$F1023*0.023,NA()))</f>
      </c>
      <c r="I1023">
        <f>IF($A1023="",NA(),IF($C1023="Strategy",$B1023,NA()))</f>
      </c>
      <c r="J1023">
        <f>IF($A1023="",NA(),IF($C1023="Strategy",2+$F1023*0.023,NA()))</f>
      </c>
      <c r="K1023">
        <f>IF($A1023="",NA(),IF($C1023="Deckbuilder",$B1023,NA()))</f>
      </c>
      <c r="L1023">
        <f>IF($A1023="",NA(),IF($C1023="Deckbuilder",3+$F1023*0.023,NA()))</f>
      </c>
      <c r="M1023">
        <f>IF($A1023="",NA(),IF($C1023="Traditional",$B1023,NA()))</f>
      </c>
      <c r="N1023">
        <f>IF($A1023="",NA(),IF($C1023="Traditional",4+$F1023*0.023,NA()))</f>
      </c>
      <c r="O1023">
        <f>IF($A1023="","",$D1023+ROW()/1000000)</f>
      </c>
      <c r="P1023" t="str">
        <f>IF(OR($A1023="",INDEX(games!$H:$H,ROW())=""),"",INDEX(games!$H:$H,ROW()))</f>
      </c>
      <c r="Q1023">
        <f>IF(OR($A1023="",$P1023&lt;&gt;"Yes"),"",$D1023+ROW()/1000000)</f>
      </c>
      <c r="T1023">
        <f>IF($Y1023="","",INDEX($B$2:$B$1500,$Y1023))</f>
      </c>
      <c r="U1023">
        <f>IF($Z1023="","",INDEX($B$2:$B$1500,$Z1023))</f>
      </c>
      <c r="V1023">
        <f>IF(OR($T1023="",$U1023=""),"",$U1023-$T1023)</f>
      </c>
      <c r="W1023" t="str">
        <f>IF(TRIM(INDEX(connections!$A:$A,ROW()))="","",TRIM(INDEX(connections!$A:$A,ROW())))</f>
      </c>
      <c r="X1023" t="str">
        <f>IF($W1023="","",TRIM(INDEX(connections!$B:$B,ROW())))</f>
      </c>
      <c r="Y1023">
        <f>IF($W1023="","",IFERROR(MATCH($W1023,$A$2:$A$1500,0),""))</f>
      </c>
      <c r="Z1023">
        <f>IF($X1023="","",IFERROR(MATCH($X1023,$A$2:$A$1500,0),""))</f>
      </c>
      <c r="AA1023" t="str">
        <f>IF($Y1023="","",INDEX($P$2:$P$1500,$Y1023))</f>
      </c>
      <c r="AB1023" t="str">
        <f>IF($Z1023="","",INDEX($P$2:$P$1500,$Z1023))</f>
      </c>
      <c r="AC1023">
        <f>IF(AND($AA1023="Yes",$AB1023="Yes"),1,"")</f>
      </c>
      <c r="AD1023">
        <f>IF(OR($Y1023="",$Z1023=""),"",IF(INDEX($C$2:$C$1500,$Y1023)=INDEX($C$2:$C$1500,$Z1023),0,1))</f>
      </c>
      <c r="AE1023">
        <f>IF($AC1023&lt;&gt;1,"",IF(AND(INDEX($AG$2:$AG$1500,$Y1023)=1,INDEX($AG$2:$AG$1500,$Z1023)=1),1,""))</f>
      </c>
      <c r="AG1023">
        <f>IF($A1023="","",COUNTIFS($W$2:$W$2500,$A1023,$AB$2:$AB$2500,"Yes")+COUNTIFS($X$2:$X$2500,$A1023,$AA$2:$AA$2500,"Yes"))</f>
      </c>
      <c r="AH1023" t="str">
        <f>IF(OR($P1023&lt;&gt;"Yes",N($AG1023)=0),"",IF(AND($AG1023=1,COUNTIFS($W$2:$W$2500,$A1023,$AE$2:$AE$2500,1)+COUNTIFS($X$2:$X$2500,$A1023,$AE$2:$AE$2500,1)&gt;0),"","Yes"))</f>
      </c>
      <c r="AI1023">
        <f>IF($AH1023="Yes",$AG1023,"")</f>
      </c>
      <c r="AJ1023">
        <f>IF($AI1023="","",$AI1023+ROW()/1000000)</f>
      </c>
      <c r="AK1023">
        <f>IF(OR($A1023="",$P1023="Yes",N($AG1023)=0),"",$AG1023+ROW()/1000000)</f>
      </c>
      <c r="AL1023" t="str">
        <f>IF($A1023="","",INDEX(games!$J:$J,ROW())&amp;"")</f>
      </c>
    </row>
    <row r="1024">
      <c r="A1024" t="str">
        <f>IF(TRIM(INDEX(games!$A:$A,ROW()))="","",TRIM(INDEX(games!$A:$A,ROW())))</f>
      </c>
      <c r="B1024">
        <f>IF(OR($A1024="",INDEX(games!$B:$B,ROW())=""),"",INDEX(games!$B:$B,ROW()))</f>
      </c>
      <c r="C1024" t="str">
        <f>IF(OR($A1024="",INDEX(games!$C:$C,ROW())=""),"",INDEX(games!$C:$C,ROW()))</f>
      </c>
      <c r="D1024">
        <f>IF($A1024="","",COUNTIF($W$2:$W$2500,$A1024)+COUNTIF($X$2:$X$2500,$A1024))</f>
      </c>
      <c r="E1024">
        <f>IF($A1024="","",IFERROR(MATCH($C1024,$R$2:$R$5,0),0))</f>
      </c>
      <c r="F1024">
        <f>IF($A1024="","",MOD(ROW(),34))</f>
      </c>
      <c r="G1024">
        <f>IF($A1024="",NA(),IF($C1024="Action",$B1024,NA()))</f>
      </c>
      <c r="H1024">
        <f>IF($A1024="",NA(),IF($C1024="Action",1+$F1024*0.023,NA()))</f>
      </c>
      <c r="I1024">
        <f>IF($A1024="",NA(),IF($C1024="Strategy",$B1024,NA()))</f>
      </c>
      <c r="J1024">
        <f>IF($A1024="",NA(),IF($C1024="Strategy",2+$F1024*0.023,NA()))</f>
      </c>
      <c r="K1024">
        <f>IF($A1024="",NA(),IF($C1024="Deckbuilder",$B1024,NA()))</f>
      </c>
      <c r="L1024">
        <f>IF($A1024="",NA(),IF($C1024="Deckbuilder",3+$F1024*0.023,NA()))</f>
      </c>
      <c r="M1024">
        <f>IF($A1024="",NA(),IF($C1024="Traditional",$B1024,NA()))</f>
      </c>
      <c r="N1024">
        <f>IF($A1024="",NA(),IF($C1024="Traditional",4+$F1024*0.023,NA()))</f>
      </c>
      <c r="O1024">
        <f>IF($A1024="","",$D1024+ROW()/1000000)</f>
      </c>
      <c r="P1024" t="str">
        <f>IF(OR($A1024="",INDEX(games!$H:$H,ROW())=""),"",INDEX(games!$H:$H,ROW()))</f>
      </c>
      <c r="Q1024">
        <f>IF(OR($A1024="",$P1024&lt;&gt;"Yes"),"",$D1024+ROW()/1000000)</f>
      </c>
      <c r="T1024">
        <f>IF($Y1024="","",INDEX($B$2:$B$1500,$Y1024))</f>
      </c>
      <c r="U1024">
        <f>IF($Z1024="","",INDEX($B$2:$B$1500,$Z1024))</f>
      </c>
      <c r="V1024">
        <f>IF(OR($T1024="",$U1024=""),"",$U1024-$T1024)</f>
      </c>
      <c r="W1024" t="str">
        <f>IF(TRIM(INDEX(connections!$A:$A,ROW()))="","",TRIM(INDEX(connections!$A:$A,ROW())))</f>
      </c>
      <c r="X1024" t="str">
        <f>IF($W1024="","",TRIM(INDEX(connections!$B:$B,ROW())))</f>
      </c>
      <c r="Y1024">
        <f>IF($W1024="","",IFERROR(MATCH($W1024,$A$2:$A$1500,0),""))</f>
      </c>
      <c r="Z1024">
        <f>IF($X1024="","",IFERROR(MATCH($X1024,$A$2:$A$1500,0),""))</f>
      </c>
      <c r="AA1024" t="str">
        <f>IF($Y1024="","",INDEX($P$2:$P$1500,$Y1024))</f>
      </c>
      <c r="AB1024" t="str">
        <f>IF($Z1024="","",INDEX($P$2:$P$1500,$Z1024))</f>
      </c>
      <c r="AC1024">
        <f>IF(AND($AA1024="Yes",$AB1024="Yes"),1,"")</f>
      </c>
      <c r="AD1024">
        <f>IF(OR($Y1024="",$Z1024=""),"",IF(INDEX($C$2:$C$1500,$Y1024)=INDEX($C$2:$C$1500,$Z1024),0,1))</f>
      </c>
      <c r="AE1024">
        <f>IF($AC1024&lt;&gt;1,"",IF(AND(INDEX($AG$2:$AG$1500,$Y1024)=1,INDEX($AG$2:$AG$1500,$Z1024)=1),1,""))</f>
      </c>
      <c r="AG1024">
        <f>IF($A1024="","",COUNTIFS($W$2:$W$2500,$A1024,$AB$2:$AB$2500,"Yes")+COUNTIFS($X$2:$X$2500,$A1024,$AA$2:$AA$2500,"Yes"))</f>
      </c>
      <c r="AH1024" t="str">
        <f>IF(OR($P1024&lt;&gt;"Yes",N($AG1024)=0),"",IF(AND($AG1024=1,COUNTIFS($W$2:$W$2500,$A1024,$AE$2:$AE$2500,1)+COUNTIFS($X$2:$X$2500,$A1024,$AE$2:$AE$2500,1)&gt;0),"","Yes"))</f>
      </c>
      <c r="AI1024">
        <f>IF($AH1024="Yes",$AG1024,"")</f>
      </c>
      <c r="AJ1024">
        <f>IF($AI1024="","",$AI1024+ROW()/1000000)</f>
      </c>
      <c r="AK1024">
        <f>IF(OR($A1024="",$P1024="Yes",N($AG1024)=0),"",$AG1024+ROW()/1000000)</f>
      </c>
      <c r="AL1024" t="str">
        <f>IF($A1024="","",INDEX(games!$J:$J,ROW())&amp;"")</f>
      </c>
    </row>
    <row r="1025">
      <c r="A1025" t="str">
        <f>IF(TRIM(INDEX(games!$A:$A,ROW()))="","",TRIM(INDEX(games!$A:$A,ROW())))</f>
      </c>
      <c r="B1025">
        <f>IF(OR($A1025="",INDEX(games!$B:$B,ROW())=""),"",INDEX(games!$B:$B,ROW()))</f>
      </c>
      <c r="C1025" t="str">
        <f>IF(OR($A1025="",INDEX(games!$C:$C,ROW())=""),"",INDEX(games!$C:$C,ROW()))</f>
      </c>
      <c r="D1025">
        <f>IF($A1025="","",COUNTIF($W$2:$W$2500,$A1025)+COUNTIF($X$2:$X$2500,$A1025))</f>
      </c>
      <c r="E1025">
        <f>IF($A1025="","",IFERROR(MATCH($C1025,$R$2:$R$5,0),0))</f>
      </c>
      <c r="F1025">
        <f>IF($A1025="","",MOD(ROW(),34))</f>
      </c>
      <c r="G1025">
        <f>IF($A1025="",NA(),IF($C1025="Action",$B1025,NA()))</f>
      </c>
      <c r="H1025">
        <f>IF($A1025="",NA(),IF($C1025="Action",1+$F1025*0.023,NA()))</f>
      </c>
      <c r="I1025">
        <f>IF($A1025="",NA(),IF($C1025="Strategy",$B1025,NA()))</f>
      </c>
      <c r="J1025">
        <f>IF($A1025="",NA(),IF($C1025="Strategy",2+$F1025*0.023,NA()))</f>
      </c>
      <c r="K1025">
        <f>IF($A1025="",NA(),IF($C1025="Deckbuilder",$B1025,NA()))</f>
      </c>
      <c r="L1025">
        <f>IF($A1025="",NA(),IF($C1025="Deckbuilder",3+$F1025*0.023,NA()))</f>
      </c>
      <c r="M1025">
        <f>IF($A1025="",NA(),IF($C1025="Traditional",$B1025,NA()))</f>
      </c>
      <c r="N1025">
        <f>IF($A1025="",NA(),IF($C1025="Traditional",4+$F1025*0.023,NA()))</f>
      </c>
      <c r="O1025">
        <f>IF($A1025="","",$D1025+ROW()/1000000)</f>
      </c>
      <c r="P1025" t="str">
        <f>IF(OR($A1025="",INDEX(games!$H:$H,ROW())=""),"",INDEX(games!$H:$H,ROW()))</f>
      </c>
      <c r="Q1025">
        <f>IF(OR($A1025="",$P1025&lt;&gt;"Yes"),"",$D1025+ROW()/1000000)</f>
      </c>
      <c r="T1025">
        <f>IF($Y1025="","",INDEX($B$2:$B$1500,$Y1025))</f>
      </c>
      <c r="U1025">
        <f>IF($Z1025="","",INDEX($B$2:$B$1500,$Z1025))</f>
      </c>
      <c r="V1025">
        <f>IF(OR($T1025="",$U1025=""),"",$U1025-$T1025)</f>
      </c>
      <c r="W1025" t="str">
        <f>IF(TRIM(INDEX(connections!$A:$A,ROW()))="","",TRIM(INDEX(connections!$A:$A,ROW())))</f>
      </c>
      <c r="X1025" t="str">
        <f>IF($W1025="","",TRIM(INDEX(connections!$B:$B,ROW())))</f>
      </c>
      <c r="Y1025">
        <f>IF($W1025="","",IFERROR(MATCH($W1025,$A$2:$A$1500,0),""))</f>
      </c>
      <c r="Z1025">
        <f>IF($X1025="","",IFERROR(MATCH($X1025,$A$2:$A$1500,0),""))</f>
      </c>
      <c r="AA1025" t="str">
        <f>IF($Y1025="","",INDEX($P$2:$P$1500,$Y1025))</f>
      </c>
      <c r="AB1025" t="str">
        <f>IF($Z1025="","",INDEX($P$2:$P$1500,$Z1025))</f>
      </c>
      <c r="AC1025">
        <f>IF(AND($AA1025="Yes",$AB1025="Yes"),1,"")</f>
      </c>
      <c r="AD1025">
        <f>IF(OR($Y1025="",$Z1025=""),"",IF(INDEX($C$2:$C$1500,$Y1025)=INDEX($C$2:$C$1500,$Z1025),0,1))</f>
      </c>
      <c r="AE1025">
        <f>IF($AC1025&lt;&gt;1,"",IF(AND(INDEX($AG$2:$AG$1500,$Y1025)=1,INDEX($AG$2:$AG$1500,$Z1025)=1),1,""))</f>
      </c>
      <c r="AG1025">
        <f>IF($A1025="","",COUNTIFS($W$2:$W$2500,$A1025,$AB$2:$AB$2500,"Yes")+COUNTIFS($X$2:$X$2500,$A1025,$AA$2:$AA$2500,"Yes"))</f>
      </c>
      <c r="AH1025" t="str">
        <f>IF(OR($P1025&lt;&gt;"Yes",N($AG1025)=0),"",IF(AND($AG1025=1,COUNTIFS($W$2:$W$2500,$A1025,$AE$2:$AE$2500,1)+COUNTIFS($X$2:$X$2500,$A1025,$AE$2:$AE$2500,1)&gt;0),"","Yes"))</f>
      </c>
      <c r="AI1025">
        <f>IF($AH1025="Yes",$AG1025,"")</f>
      </c>
      <c r="AJ1025">
        <f>IF($AI1025="","",$AI1025+ROW()/1000000)</f>
      </c>
      <c r="AK1025">
        <f>IF(OR($A1025="",$P1025="Yes",N($AG1025)=0),"",$AG1025+ROW()/1000000)</f>
      </c>
      <c r="AL1025" t="str">
        <f>IF($A1025="","",INDEX(games!$J:$J,ROW())&amp;"")</f>
      </c>
    </row>
    <row r="1026">
      <c r="A1026" t="str">
        <f>IF(TRIM(INDEX(games!$A:$A,ROW()))="","",TRIM(INDEX(games!$A:$A,ROW())))</f>
      </c>
      <c r="B1026">
        <f>IF(OR($A1026="",INDEX(games!$B:$B,ROW())=""),"",INDEX(games!$B:$B,ROW()))</f>
      </c>
      <c r="C1026" t="str">
        <f>IF(OR($A1026="",INDEX(games!$C:$C,ROW())=""),"",INDEX(games!$C:$C,ROW()))</f>
      </c>
      <c r="D1026">
        <f>IF($A1026="","",COUNTIF($W$2:$W$2500,$A1026)+COUNTIF($X$2:$X$2500,$A1026))</f>
      </c>
      <c r="E1026">
        <f>IF($A1026="","",IFERROR(MATCH($C1026,$R$2:$R$5,0),0))</f>
      </c>
      <c r="F1026">
        <f>IF($A1026="","",MOD(ROW(),34))</f>
      </c>
      <c r="G1026">
        <f>IF($A1026="",NA(),IF($C1026="Action",$B1026,NA()))</f>
      </c>
      <c r="H1026">
        <f>IF($A1026="",NA(),IF($C1026="Action",1+$F1026*0.023,NA()))</f>
      </c>
      <c r="I1026">
        <f>IF($A1026="",NA(),IF($C1026="Strategy",$B1026,NA()))</f>
      </c>
      <c r="J1026">
        <f>IF($A1026="",NA(),IF($C1026="Strategy",2+$F1026*0.023,NA()))</f>
      </c>
      <c r="K1026">
        <f>IF($A1026="",NA(),IF($C1026="Deckbuilder",$B1026,NA()))</f>
      </c>
      <c r="L1026">
        <f>IF($A1026="",NA(),IF($C1026="Deckbuilder",3+$F1026*0.023,NA()))</f>
      </c>
      <c r="M1026">
        <f>IF($A1026="",NA(),IF($C1026="Traditional",$B1026,NA()))</f>
      </c>
      <c r="N1026">
        <f>IF($A1026="",NA(),IF($C1026="Traditional",4+$F1026*0.023,NA()))</f>
      </c>
      <c r="O1026">
        <f>IF($A1026="","",$D1026+ROW()/1000000)</f>
      </c>
      <c r="P1026" t="str">
        <f>IF(OR($A1026="",INDEX(games!$H:$H,ROW())=""),"",INDEX(games!$H:$H,ROW()))</f>
      </c>
      <c r="Q1026">
        <f>IF(OR($A1026="",$P1026&lt;&gt;"Yes"),"",$D1026+ROW()/1000000)</f>
      </c>
      <c r="T1026">
        <f>IF($Y1026="","",INDEX($B$2:$B$1500,$Y1026))</f>
      </c>
      <c r="U1026">
        <f>IF($Z1026="","",INDEX($B$2:$B$1500,$Z1026))</f>
      </c>
      <c r="V1026">
        <f>IF(OR($T1026="",$U1026=""),"",$U1026-$T1026)</f>
      </c>
      <c r="W1026" t="str">
        <f>IF(TRIM(INDEX(connections!$A:$A,ROW()))="","",TRIM(INDEX(connections!$A:$A,ROW())))</f>
      </c>
      <c r="X1026" t="str">
        <f>IF($W1026="","",TRIM(INDEX(connections!$B:$B,ROW())))</f>
      </c>
      <c r="Y1026">
        <f>IF($W1026="","",IFERROR(MATCH($W1026,$A$2:$A$1500,0),""))</f>
      </c>
      <c r="Z1026">
        <f>IF($X1026="","",IFERROR(MATCH($X1026,$A$2:$A$1500,0),""))</f>
      </c>
      <c r="AA1026" t="str">
        <f>IF($Y1026="","",INDEX($P$2:$P$1500,$Y1026))</f>
      </c>
      <c r="AB1026" t="str">
        <f>IF($Z1026="","",INDEX($P$2:$P$1500,$Z1026))</f>
      </c>
      <c r="AC1026">
        <f>IF(AND($AA1026="Yes",$AB1026="Yes"),1,"")</f>
      </c>
      <c r="AD1026">
        <f>IF(OR($Y1026="",$Z1026=""),"",IF(INDEX($C$2:$C$1500,$Y1026)=INDEX($C$2:$C$1500,$Z1026),0,1))</f>
      </c>
      <c r="AE1026">
        <f>IF($AC1026&lt;&gt;1,"",IF(AND(INDEX($AG$2:$AG$1500,$Y1026)=1,INDEX($AG$2:$AG$1500,$Z1026)=1),1,""))</f>
      </c>
      <c r="AG1026">
        <f>IF($A1026="","",COUNTIFS($W$2:$W$2500,$A1026,$AB$2:$AB$2500,"Yes")+COUNTIFS($X$2:$X$2500,$A1026,$AA$2:$AA$2500,"Yes"))</f>
      </c>
      <c r="AH1026" t="str">
        <f>IF(OR($P1026&lt;&gt;"Yes",N($AG1026)=0),"",IF(AND($AG1026=1,COUNTIFS($W$2:$W$2500,$A1026,$AE$2:$AE$2500,1)+COUNTIFS($X$2:$X$2500,$A1026,$AE$2:$AE$2500,1)&gt;0),"","Yes"))</f>
      </c>
      <c r="AI1026">
        <f>IF($AH1026="Yes",$AG1026,"")</f>
      </c>
      <c r="AJ1026">
        <f>IF($AI1026="","",$AI1026+ROW()/1000000)</f>
      </c>
      <c r="AK1026">
        <f>IF(OR($A1026="",$P1026="Yes",N($AG1026)=0),"",$AG1026+ROW()/1000000)</f>
      </c>
      <c r="AL1026" t="str">
        <f>IF($A1026="","",INDEX(games!$J:$J,ROW())&amp;"")</f>
      </c>
    </row>
    <row r="1027">
      <c r="A1027" t="str">
        <f>IF(TRIM(INDEX(games!$A:$A,ROW()))="","",TRIM(INDEX(games!$A:$A,ROW())))</f>
      </c>
      <c r="B1027">
        <f>IF(OR($A1027="",INDEX(games!$B:$B,ROW())=""),"",INDEX(games!$B:$B,ROW()))</f>
      </c>
      <c r="C1027" t="str">
        <f>IF(OR($A1027="",INDEX(games!$C:$C,ROW())=""),"",INDEX(games!$C:$C,ROW()))</f>
      </c>
      <c r="D1027">
        <f>IF($A1027="","",COUNTIF($W$2:$W$2500,$A1027)+COUNTIF($X$2:$X$2500,$A1027))</f>
      </c>
      <c r="E1027">
        <f>IF($A1027="","",IFERROR(MATCH($C1027,$R$2:$R$5,0),0))</f>
      </c>
      <c r="F1027">
        <f>IF($A1027="","",MOD(ROW(),34))</f>
      </c>
      <c r="G1027">
        <f>IF($A1027="",NA(),IF($C1027="Action",$B1027,NA()))</f>
      </c>
      <c r="H1027">
        <f>IF($A1027="",NA(),IF($C1027="Action",1+$F1027*0.023,NA()))</f>
      </c>
      <c r="I1027">
        <f>IF($A1027="",NA(),IF($C1027="Strategy",$B1027,NA()))</f>
      </c>
      <c r="J1027">
        <f>IF($A1027="",NA(),IF($C1027="Strategy",2+$F1027*0.023,NA()))</f>
      </c>
      <c r="K1027">
        <f>IF($A1027="",NA(),IF($C1027="Deckbuilder",$B1027,NA()))</f>
      </c>
      <c r="L1027">
        <f>IF($A1027="",NA(),IF($C1027="Deckbuilder",3+$F1027*0.023,NA()))</f>
      </c>
      <c r="M1027">
        <f>IF($A1027="",NA(),IF($C1027="Traditional",$B1027,NA()))</f>
      </c>
      <c r="N1027">
        <f>IF($A1027="",NA(),IF($C1027="Traditional",4+$F1027*0.023,NA()))</f>
      </c>
      <c r="O1027">
        <f>IF($A1027="","",$D1027+ROW()/1000000)</f>
      </c>
      <c r="P1027" t="str">
        <f>IF(OR($A1027="",INDEX(games!$H:$H,ROW())=""),"",INDEX(games!$H:$H,ROW()))</f>
      </c>
      <c r="Q1027">
        <f>IF(OR($A1027="",$P1027&lt;&gt;"Yes"),"",$D1027+ROW()/1000000)</f>
      </c>
      <c r="T1027">
        <f>IF($Y1027="","",INDEX($B$2:$B$1500,$Y1027))</f>
      </c>
      <c r="U1027">
        <f>IF($Z1027="","",INDEX($B$2:$B$1500,$Z1027))</f>
      </c>
      <c r="V1027">
        <f>IF(OR($T1027="",$U1027=""),"",$U1027-$T1027)</f>
      </c>
      <c r="W1027" t="str">
        <f>IF(TRIM(INDEX(connections!$A:$A,ROW()))="","",TRIM(INDEX(connections!$A:$A,ROW())))</f>
      </c>
      <c r="X1027" t="str">
        <f>IF($W1027="","",TRIM(INDEX(connections!$B:$B,ROW())))</f>
      </c>
      <c r="Y1027">
        <f>IF($W1027="","",IFERROR(MATCH($W1027,$A$2:$A$1500,0),""))</f>
      </c>
      <c r="Z1027">
        <f>IF($X1027="","",IFERROR(MATCH($X1027,$A$2:$A$1500,0),""))</f>
      </c>
      <c r="AA1027" t="str">
        <f>IF($Y1027="","",INDEX($P$2:$P$1500,$Y1027))</f>
      </c>
      <c r="AB1027" t="str">
        <f>IF($Z1027="","",INDEX($P$2:$P$1500,$Z1027))</f>
      </c>
      <c r="AC1027">
        <f>IF(AND($AA1027="Yes",$AB1027="Yes"),1,"")</f>
      </c>
      <c r="AD1027">
        <f>IF(OR($Y1027="",$Z1027=""),"",IF(INDEX($C$2:$C$1500,$Y1027)=INDEX($C$2:$C$1500,$Z1027),0,1))</f>
      </c>
      <c r="AE1027">
        <f>IF($AC1027&lt;&gt;1,"",IF(AND(INDEX($AG$2:$AG$1500,$Y1027)=1,INDEX($AG$2:$AG$1500,$Z1027)=1),1,""))</f>
      </c>
      <c r="AG1027">
        <f>IF($A1027="","",COUNTIFS($W$2:$W$2500,$A1027,$AB$2:$AB$2500,"Yes")+COUNTIFS($X$2:$X$2500,$A1027,$AA$2:$AA$2500,"Yes"))</f>
      </c>
      <c r="AH1027" t="str">
        <f>IF(OR($P1027&lt;&gt;"Yes",N($AG1027)=0),"",IF(AND($AG1027=1,COUNTIFS($W$2:$W$2500,$A1027,$AE$2:$AE$2500,1)+COUNTIFS($X$2:$X$2500,$A1027,$AE$2:$AE$2500,1)&gt;0),"","Yes"))</f>
      </c>
      <c r="AI1027">
        <f>IF($AH1027="Yes",$AG1027,"")</f>
      </c>
      <c r="AJ1027">
        <f>IF($AI1027="","",$AI1027+ROW()/1000000)</f>
      </c>
      <c r="AK1027">
        <f>IF(OR($A1027="",$P1027="Yes",N($AG1027)=0),"",$AG1027+ROW()/1000000)</f>
      </c>
      <c r="AL1027" t="str">
        <f>IF($A1027="","",INDEX(games!$J:$J,ROW())&amp;"")</f>
      </c>
    </row>
    <row r="1028">
      <c r="A1028" t="str">
        <f>IF(TRIM(INDEX(games!$A:$A,ROW()))="","",TRIM(INDEX(games!$A:$A,ROW())))</f>
      </c>
      <c r="B1028">
        <f>IF(OR($A1028="",INDEX(games!$B:$B,ROW())=""),"",INDEX(games!$B:$B,ROW()))</f>
      </c>
      <c r="C1028" t="str">
        <f>IF(OR($A1028="",INDEX(games!$C:$C,ROW())=""),"",INDEX(games!$C:$C,ROW()))</f>
      </c>
      <c r="D1028">
        <f>IF($A1028="","",COUNTIF($W$2:$W$2500,$A1028)+COUNTIF($X$2:$X$2500,$A1028))</f>
      </c>
      <c r="E1028">
        <f>IF($A1028="","",IFERROR(MATCH($C1028,$R$2:$R$5,0),0))</f>
      </c>
      <c r="F1028">
        <f>IF($A1028="","",MOD(ROW(),34))</f>
      </c>
      <c r="G1028">
        <f>IF($A1028="",NA(),IF($C1028="Action",$B1028,NA()))</f>
      </c>
      <c r="H1028">
        <f>IF($A1028="",NA(),IF($C1028="Action",1+$F1028*0.023,NA()))</f>
      </c>
      <c r="I1028">
        <f>IF($A1028="",NA(),IF($C1028="Strategy",$B1028,NA()))</f>
      </c>
      <c r="J1028">
        <f>IF($A1028="",NA(),IF($C1028="Strategy",2+$F1028*0.023,NA()))</f>
      </c>
      <c r="K1028">
        <f>IF($A1028="",NA(),IF($C1028="Deckbuilder",$B1028,NA()))</f>
      </c>
      <c r="L1028">
        <f>IF($A1028="",NA(),IF($C1028="Deckbuilder",3+$F1028*0.023,NA()))</f>
      </c>
      <c r="M1028">
        <f>IF($A1028="",NA(),IF($C1028="Traditional",$B1028,NA()))</f>
      </c>
      <c r="N1028">
        <f>IF($A1028="",NA(),IF($C1028="Traditional",4+$F1028*0.023,NA()))</f>
      </c>
      <c r="O1028">
        <f>IF($A1028="","",$D1028+ROW()/1000000)</f>
      </c>
      <c r="P1028" t="str">
        <f>IF(OR($A1028="",INDEX(games!$H:$H,ROW())=""),"",INDEX(games!$H:$H,ROW()))</f>
      </c>
      <c r="Q1028">
        <f>IF(OR($A1028="",$P1028&lt;&gt;"Yes"),"",$D1028+ROW()/1000000)</f>
      </c>
      <c r="T1028">
        <f>IF($Y1028="","",INDEX($B$2:$B$1500,$Y1028))</f>
      </c>
      <c r="U1028">
        <f>IF($Z1028="","",INDEX($B$2:$B$1500,$Z1028))</f>
      </c>
      <c r="V1028">
        <f>IF(OR($T1028="",$U1028=""),"",$U1028-$T1028)</f>
      </c>
      <c r="W1028" t="str">
        <f>IF(TRIM(INDEX(connections!$A:$A,ROW()))="","",TRIM(INDEX(connections!$A:$A,ROW())))</f>
      </c>
      <c r="X1028" t="str">
        <f>IF($W1028="","",TRIM(INDEX(connections!$B:$B,ROW())))</f>
      </c>
      <c r="Y1028">
        <f>IF($W1028="","",IFERROR(MATCH($W1028,$A$2:$A$1500,0),""))</f>
      </c>
      <c r="Z1028">
        <f>IF($X1028="","",IFERROR(MATCH($X1028,$A$2:$A$1500,0),""))</f>
      </c>
      <c r="AA1028" t="str">
        <f>IF($Y1028="","",INDEX($P$2:$P$1500,$Y1028))</f>
      </c>
      <c r="AB1028" t="str">
        <f>IF($Z1028="","",INDEX($P$2:$P$1500,$Z1028))</f>
      </c>
      <c r="AC1028">
        <f>IF(AND($AA1028="Yes",$AB1028="Yes"),1,"")</f>
      </c>
      <c r="AD1028">
        <f>IF(OR($Y1028="",$Z1028=""),"",IF(INDEX($C$2:$C$1500,$Y1028)=INDEX($C$2:$C$1500,$Z1028),0,1))</f>
      </c>
      <c r="AE1028">
        <f>IF($AC1028&lt;&gt;1,"",IF(AND(INDEX($AG$2:$AG$1500,$Y1028)=1,INDEX($AG$2:$AG$1500,$Z1028)=1),1,""))</f>
      </c>
      <c r="AG1028">
        <f>IF($A1028="","",COUNTIFS($W$2:$W$2500,$A1028,$AB$2:$AB$2500,"Yes")+COUNTIFS($X$2:$X$2500,$A1028,$AA$2:$AA$2500,"Yes"))</f>
      </c>
      <c r="AH1028" t="str">
        <f>IF(OR($P1028&lt;&gt;"Yes",N($AG1028)=0),"",IF(AND($AG1028=1,COUNTIFS($W$2:$W$2500,$A1028,$AE$2:$AE$2500,1)+COUNTIFS($X$2:$X$2500,$A1028,$AE$2:$AE$2500,1)&gt;0),"","Yes"))</f>
      </c>
      <c r="AI1028">
        <f>IF($AH1028="Yes",$AG1028,"")</f>
      </c>
      <c r="AJ1028">
        <f>IF($AI1028="","",$AI1028+ROW()/1000000)</f>
      </c>
      <c r="AK1028">
        <f>IF(OR($A1028="",$P1028="Yes",N($AG1028)=0),"",$AG1028+ROW()/1000000)</f>
      </c>
      <c r="AL1028" t="str">
        <f>IF($A1028="","",INDEX(games!$J:$J,ROW())&amp;"")</f>
      </c>
    </row>
    <row r="1029">
      <c r="A1029" t="str">
        <f>IF(TRIM(INDEX(games!$A:$A,ROW()))="","",TRIM(INDEX(games!$A:$A,ROW())))</f>
      </c>
      <c r="B1029">
        <f>IF(OR($A1029="",INDEX(games!$B:$B,ROW())=""),"",INDEX(games!$B:$B,ROW()))</f>
      </c>
      <c r="C1029" t="str">
        <f>IF(OR($A1029="",INDEX(games!$C:$C,ROW())=""),"",INDEX(games!$C:$C,ROW()))</f>
      </c>
      <c r="D1029">
        <f>IF($A1029="","",COUNTIF($W$2:$W$2500,$A1029)+COUNTIF($X$2:$X$2500,$A1029))</f>
      </c>
      <c r="E1029">
        <f>IF($A1029="","",IFERROR(MATCH($C1029,$R$2:$R$5,0),0))</f>
      </c>
      <c r="F1029">
        <f>IF($A1029="","",MOD(ROW(),34))</f>
      </c>
      <c r="G1029">
        <f>IF($A1029="",NA(),IF($C1029="Action",$B1029,NA()))</f>
      </c>
      <c r="H1029">
        <f>IF($A1029="",NA(),IF($C1029="Action",1+$F1029*0.023,NA()))</f>
      </c>
      <c r="I1029">
        <f>IF($A1029="",NA(),IF($C1029="Strategy",$B1029,NA()))</f>
      </c>
      <c r="J1029">
        <f>IF($A1029="",NA(),IF($C1029="Strategy",2+$F1029*0.023,NA()))</f>
      </c>
      <c r="K1029">
        <f>IF($A1029="",NA(),IF($C1029="Deckbuilder",$B1029,NA()))</f>
      </c>
      <c r="L1029">
        <f>IF($A1029="",NA(),IF($C1029="Deckbuilder",3+$F1029*0.023,NA()))</f>
      </c>
      <c r="M1029">
        <f>IF($A1029="",NA(),IF($C1029="Traditional",$B1029,NA()))</f>
      </c>
      <c r="N1029">
        <f>IF($A1029="",NA(),IF($C1029="Traditional",4+$F1029*0.023,NA()))</f>
      </c>
      <c r="O1029">
        <f>IF($A1029="","",$D1029+ROW()/1000000)</f>
      </c>
      <c r="P1029" t="str">
        <f>IF(OR($A1029="",INDEX(games!$H:$H,ROW())=""),"",INDEX(games!$H:$H,ROW()))</f>
      </c>
      <c r="Q1029">
        <f>IF(OR($A1029="",$P1029&lt;&gt;"Yes"),"",$D1029+ROW()/1000000)</f>
      </c>
      <c r="T1029">
        <f>IF($Y1029="","",INDEX($B$2:$B$1500,$Y1029))</f>
      </c>
      <c r="U1029">
        <f>IF($Z1029="","",INDEX($B$2:$B$1500,$Z1029))</f>
      </c>
      <c r="V1029">
        <f>IF(OR($T1029="",$U1029=""),"",$U1029-$T1029)</f>
      </c>
      <c r="W1029" t="str">
        <f>IF(TRIM(INDEX(connections!$A:$A,ROW()))="","",TRIM(INDEX(connections!$A:$A,ROW())))</f>
      </c>
      <c r="X1029" t="str">
        <f>IF($W1029="","",TRIM(INDEX(connections!$B:$B,ROW())))</f>
      </c>
      <c r="Y1029">
        <f>IF($W1029="","",IFERROR(MATCH($W1029,$A$2:$A$1500,0),""))</f>
      </c>
      <c r="Z1029">
        <f>IF($X1029="","",IFERROR(MATCH($X1029,$A$2:$A$1500,0),""))</f>
      </c>
      <c r="AA1029" t="str">
        <f>IF($Y1029="","",INDEX($P$2:$P$1500,$Y1029))</f>
      </c>
      <c r="AB1029" t="str">
        <f>IF($Z1029="","",INDEX($P$2:$P$1500,$Z1029))</f>
      </c>
      <c r="AC1029">
        <f>IF(AND($AA1029="Yes",$AB1029="Yes"),1,"")</f>
      </c>
      <c r="AD1029">
        <f>IF(OR($Y1029="",$Z1029=""),"",IF(INDEX($C$2:$C$1500,$Y1029)=INDEX($C$2:$C$1500,$Z1029),0,1))</f>
      </c>
      <c r="AE1029">
        <f>IF($AC1029&lt;&gt;1,"",IF(AND(INDEX($AG$2:$AG$1500,$Y1029)=1,INDEX($AG$2:$AG$1500,$Z1029)=1),1,""))</f>
      </c>
      <c r="AG1029">
        <f>IF($A1029="","",COUNTIFS($W$2:$W$2500,$A1029,$AB$2:$AB$2500,"Yes")+COUNTIFS($X$2:$X$2500,$A1029,$AA$2:$AA$2500,"Yes"))</f>
      </c>
      <c r="AH1029" t="str">
        <f>IF(OR($P1029&lt;&gt;"Yes",N($AG1029)=0),"",IF(AND($AG1029=1,COUNTIFS($W$2:$W$2500,$A1029,$AE$2:$AE$2500,1)+COUNTIFS($X$2:$X$2500,$A1029,$AE$2:$AE$2500,1)&gt;0),"","Yes"))</f>
      </c>
      <c r="AI1029">
        <f>IF($AH1029="Yes",$AG1029,"")</f>
      </c>
      <c r="AJ1029">
        <f>IF($AI1029="","",$AI1029+ROW()/1000000)</f>
      </c>
      <c r="AK1029">
        <f>IF(OR($A1029="",$P1029="Yes",N($AG1029)=0),"",$AG1029+ROW()/1000000)</f>
      </c>
      <c r="AL1029" t="str">
        <f>IF($A1029="","",INDEX(games!$J:$J,ROW())&amp;"")</f>
      </c>
    </row>
    <row r="1030">
      <c r="A1030" t="str">
        <f>IF(TRIM(INDEX(games!$A:$A,ROW()))="","",TRIM(INDEX(games!$A:$A,ROW())))</f>
      </c>
      <c r="B1030">
        <f>IF(OR($A1030="",INDEX(games!$B:$B,ROW())=""),"",INDEX(games!$B:$B,ROW()))</f>
      </c>
      <c r="C1030" t="str">
        <f>IF(OR($A1030="",INDEX(games!$C:$C,ROW())=""),"",INDEX(games!$C:$C,ROW()))</f>
      </c>
      <c r="D1030">
        <f>IF($A1030="","",COUNTIF($W$2:$W$2500,$A1030)+COUNTIF($X$2:$X$2500,$A1030))</f>
      </c>
      <c r="E1030">
        <f>IF($A1030="","",IFERROR(MATCH($C1030,$R$2:$R$5,0),0))</f>
      </c>
      <c r="F1030">
        <f>IF($A1030="","",MOD(ROW(),34))</f>
      </c>
      <c r="G1030">
        <f>IF($A1030="",NA(),IF($C1030="Action",$B1030,NA()))</f>
      </c>
      <c r="H1030">
        <f>IF($A1030="",NA(),IF($C1030="Action",1+$F1030*0.023,NA()))</f>
      </c>
      <c r="I1030">
        <f>IF($A1030="",NA(),IF($C1030="Strategy",$B1030,NA()))</f>
      </c>
      <c r="J1030">
        <f>IF($A1030="",NA(),IF($C1030="Strategy",2+$F1030*0.023,NA()))</f>
      </c>
      <c r="K1030">
        <f>IF($A1030="",NA(),IF($C1030="Deckbuilder",$B1030,NA()))</f>
      </c>
      <c r="L1030">
        <f>IF($A1030="",NA(),IF($C1030="Deckbuilder",3+$F1030*0.023,NA()))</f>
      </c>
      <c r="M1030">
        <f>IF($A1030="",NA(),IF($C1030="Traditional",$B1030,NA()))</f>
      </c>
      <c r="N1030">
        <f>IF($A1030="",NA(),IF($C1030="Traditional",4+$F1030*0.023,NA()))</f>
      </c>
      <c r="O1030">
        <f>IF($A1030="","",$D1030+ROW()/1000000)</f>
      </c>
      <c r="P1030" t="str">
        <f>IF(OR($A1030="",INDEX(games!$H:$H,ROW())=""),"",INDEX(games!$H:$H,ROW()))</f>
      </c>
      <c r="Q1030">
        <f>IF(OR($A1030="",$P1030&lt;&gt;"Yes"),"",$D1030+ROW()/1000000)</f>
      </c>
      <c r="T1030">
        <f>IF($Y1030="","",INDEX($B$2:$B$1500,$Y1030))</f>
      </c>
      <c r="U1030">
        <f>IF($Z1030="","",INDEX($B$2:$B$1500,$Z1030))</f>
      </c>
      <c r="V1030">
        <f>IF(OR($T1030="",$U1030=""),"",$U1030-$T1030)</f>
      </c>
      <c r="W1030" t="str">
        <f>IF(TRIM(INDEX(connections!$A:$A,ROW()))="","",TRIM(INDEX(connections!$A:$A,ROW())))</f>
      </c>
      <c r="X1030" t="str">
        <f>IF($W1030="","",TRIM(INDEX(connections!$B:$B,ROW())))</f>
      </c>
      <c r="Y1030">
        <f>IF($W1030="","",IFERROR(MATCH($W1030,$A$2:$A$1500,0),""))</f>
      </c>
      <c r="Z1030">
        <f>IF($X1030="","",IFERROR(MATCH($X1030,$A$2:$A$1500,0),""))</f>
      </c>
      <c r="AA1030" t="str">
        <f>IF($Y1030="","",INDEX($P$2:$P$1500,$Y1030))</f>
      </c>
      <c r="AB1030" t="str">
        <f>IF($Z1030="","",INDEX($P$2:$P$1500,$Z1030))</f>
      </c>
      <c r="AC1030">
        <f>IF(AND($AA1030="Yes",$AB1030="Yes"),1,"")</f>
      </c>
      <c r="AD1030">
        <f>IF(OR($Y1030="",$Z1030=""),"",IF(INDEX($C$2:$C$1500,$Y1030)=INDEX($C$2:$C$1500,$Z1030),0,1))</f>
      </c>
      <c r="AE1030">
        <f>IF($AC1030&lt;&gt;1,"",IF(AND(INDEX($AG$2:$AG$1500,$Y1030)=1,INDEX($AG$2:$AG$1500,$Z1030)=1),1,""))</f>
      </c>
      <c r="AG1030">
        <f>IF($A1030="","",COUNTIFS($W$2:$W$2500,$A1030,$AB$2:$AB$2500,"Yes")+COUNTIFS($X$2:$X$2500,$A1030,$AA$2:$AA$2500,"Yes"))</f>
      </c>
      <c r="AH1030" t="str">
        <f>IF(OR($P1030&lt;&gt;"Yes",N($AG1030)=0),"",IF(AND($AG1030=1,COUNTIFS($W$2:$W$2500,$A1030,$AE$2:$AE$2500,1)+COUNTIFS($X$2:$X$2500,$A1030,$AE$2:$AE$2500,1)&gt;0),"","Yes"))</f>
      </c>
      <c r="AI1030">
        <f>IF($AH1030="Yes",$AG1030,"")</f>
      </c>
      <c r="AJ1030">
        <f>IF($AI1030="","",$AI1030+ROW()/1000000)</f>
      </c>
      <c r="AK1030">
        <f>IF(OR($A1030="",$P1030="Yes",N($AG1030)=0),"",$AG1030+ROW()/1000000)</f>
      </c>
      <c r="AL1030" t="str">
        <f>IF($A1030="","",INDEX(games!$J:$J,ROW())&amp;"")</f>
      </c>
    </row>
    <row r="1031">
      <c r="A1031" t="str">
        <f>IF(TRIM(INDEX(games!$A:$A,ROW()))="","",TRIM(INDEX(games!$A:$A,ROW())))</f>
      </c>
      <c r="B1031">
        <f>IF(OR($A1031="",INDEX(games!$B:$B,ROW())=""),"",INDEX(games!$B:$B,ROW()))</f>
      </c>
      <c r="C1031" t="str">
        <f>IF(OR($A1031="",INDEX(games!$C:$C,ROW())=""),"",INDEX(games!$C:$C,ROW()))</f>
      </c>
      <c r="D1031">
        <f>IF($A1031="","",COUNTIF($W$2:$W$2500,$A1031)+COUNTIF($X$2:$X$2500,$A1031))</f>
      </c>
      <c r="E1031">
        <f>IF($A1031="","",IFERROR(MATCH($C1031,$R$2:$R$5,0),0))</f>
      </c>
      <c r="F1031">
        <f>IF($A1031="","",MOD(ROW(),34))</f>
      </c>
      <c r="G1031">
        <f>IF($A1031="",NA(),IF($C1031="Action",$B1031,NA()))</f>
      </c>
      <c r="H1031">
        <f>IF($A1031="",NA(),IF($C1031="Action",1+$F1031*0.023,NA()))</f>
      </c>
      <c r="I1031">
        <f>IF($A1031="",NA(),IF($C1031="Strategy",$B1031,NA()))</f>
      </c>
      <c r="J1031">
        <f>IF($A1031="",NA(),IF($C1031="Strategy",2+$F1031*0.023,NA()))</f>
      </c>
      <c r="K1031">
        <f>IF($A1031="",NA(),IF($C1031="Deckbuilder",$B1031,NA()))</f>
      </c>
      <c r="L1031">
        <f>IF($A1031="",NA(),IF($C1031="Deckbuilder",3+$F1031*0.023,NA()))</f>
      </c>
      <c r="M1031">
        <f>IF($A1031="",NA(),IF($C1031="Traditional",$B1031,NA()))</f>
      </c>
      <c r="N1031">
        <f>IF($A1031="",NA(),IF($C1031="Traditional",4+$F1031*0.023,NA()))</f>
      </c>
      <c r="O1031">
        <f>IF($A1031="","",$D1031+ROW()/1000000)</f>
      </c>
      <c r="P1031" t="str">
        <f>IF(OR($A1031="",INDEX(games!$H:$H,ROW())=""),"",INDEX(games!$H:$H,ROW()))</f>
      </c>
      <c r="Q1031">
        <f>IF(OR($A1031="",$P1031&lt;&gt;"Yes"),"",$D1031+ROW()/1000000)</f>
      </c>
      <c r="T1031">
        <f>IF($Y1031="","",INDEX($B$2:$B$1500,$Y1031))</f>
      </c>
      <c r="U1031">
        <f>IF($Z1031="","",INDEX($B$2:$B$1500,$Z1031))</f>
      </c>
      <c r="V1031">
        <f>IF(OR($T1031="",$U1031=""),"",$U1031-$T1031)</f>
      </c>
      <c r="W1031" t="str">
        <f>IF(TRIM(INDEX(connections!$A:$A,ROW()))="","",TRIM(INDEX(connections!$A:$A,ROW())))</f>
      </c>
      <c r="X1031" t="str">
        <f>IF($W1031="","",TRIM(INDEX(connections!$B:$B,ROW())))</f>
      </c>
      <c r="Y1031">
        <f>IF($W1031="","",IFERROR(MATCH($W1031,$A$2:$A$1500,0),""))</f>
      </c>
      <c r="Z1031">
        <f>IF($X1031="","",IFERROR(MATCH($X1031,$A$2:$A$1500,0),""))</f>
      </c>
      <c r="AA1031" t="str">
        <f>IF($Y1031="","",INDEX($P$2:$P$1500,$Y1031))</f>
      </c>
      <c r="AB1031" t="str">
        <f>IF($Z1031="","",INDEX($P$2:$P$1500,$Z1031))</f>
      </c>
      <c r="AC1031">
        <f>IF(AND($AA1031="Yes",$AB1031="Yes"),1,"")</f>
      </c>
      <c r="AD1031">
        <f>IF(OR($Y1031="",$Z1031=""),"",IF(INDEX($C$2:$C$1500,$Y1031)=INDEX($C$2:$C$1500,$Z1031),0,1))</f>
      </c>
      <c r="AE1031">
        <f>IF($AC1031&lt;&gt;1,"",IF(AND(INDEX($AG$2:$AG$1500,$Y1031)=1,INDEX($AG$2:$AG$1500,$Z1031)=1),1,""))</f>
      </c>
      <c r="AG1031">
        <f>IF($A1031="","",COUNTIFS($W$2:$W$2500,$A1031,$AB$2:$AB$2500,"Yes")+COUNTIFS($X$2:$X$2500,$A1031,$AA$2:$AA$2500,"Yes"))</f>
      </c>
      <c r="AH1031" t="str">
        <f>IF(OR($P1031&lt;&gt;"Yes",N($AG1031)=0),"",IF(AND($AG1031=1,COUNTIFS($W$2:$W$2500,$A1031,$AE$2:$AE$2500,1)+COUNTIFS($X$2:$X$2500,$A1031,$AE$2:$AE$2500,1)&gt;0),"","Yes"))</f>
      </c>
      <c r="AI1031">
        <f>IF($AH1031="Yes",$AG1031,"")</f>
      </c>
      <c r="AJ1031">
        <f>IF($AI1031="","",$AI1031+ROW()/1000000)</f>
      </c>
      <c r="AK1031">
        <f>IF(OR($A1031="",$P1031="Yes",N($AG1031)=0),"",$AG1031+ROW()/1000000)</f>
      </c>
      <c r="AL1031" t="str">
        <f>IF($A1031="","",INDEX(games!$J:$J,ROW())&amp;"")</f>
      </c>
    </row>
    <row r="1032">
      <c r="A1032" t="str">
        <f>IF(TRIM(INDEX(games!$A:$A,ROW()))="","",TRIM(INDEX(games!$A:$A,ROW())))</f>
      </c>
      <c r="B1032">
        <f>IF(OR($A1032="",INDEX(games!$B:$B,ROW())=""),"",INDEX(games!$B:$B,ROW()))</f>
      </c>
      <c r="C1032" t="str">
        <f>IF(OR($A1032="",INDEX(games!$C:$C,ROW())=""),"",INDEX(games!$C:$C,ROW()))</f>
      </c>
      <c r="D1032">
        <f>IF($A1032="","",COUNTIF($W$2:$W$2500,$A1032)+COUNTIF($X$2:$X$2500,$A1032))</f>
      </c>
      <c r="E1032">
        <f>IF($A1032="","",IFERROR(MATCH($C1032,$R$2:$R$5,0),0))</f>
      </c>
      <c r="F1032">
        <f>IF($A1032="","",MOD(ROW(),34))</f>
      </c>
      <c r="G1032">
        <f>IF($A1032="",NA(),IF($C1032="Action",$B1032,NA()))</f>
      </c>
      <c r="H1032">
        <f>IF($A1032="",NA(),IF($C1032="Action",1+$F1032*0.023,NA()))</f>
      </c>
      <c r="I1032">
        <f>IF($A1032="",NA(),IF($C1032="Strategy",$B1032,NA()))</f>
      </c>
      <c r="J1032">
        <f>IF($A1032="",NA(),IF($C1032="Strategy",2+$F1032*0.023,NA()))</f>
      </c>
      <c r="K1032">
        <f>IF($A1032="",NA(),IF($C1032="Deckbuilder",$B1032,NA()))</f>
      </c>
      <c r="L1032">
        <f>IF($A1032="",NA(),IF($C1032="Deckbuilder",3+$F1032*0.023,NA()))</f>
      </c>
      <c r="M1032">
        <f>IF($A1032="",NA(),IF($C1032="Traditional",$B1032,NA()))</f>
      </c>
      <c r="N1032">
        <f>IF($A1032="",NA(),IF($C1032="Traditional",4+$F1032*0.023,NA()))</f>
      </c>
      <c r="O1032">
        <f>IF($A1032="","",$D1032+ROW()/1000000)</f>
      </c>
      <c r="P1032" t="str">
        <f>IF(OR($A1032="",INDEX(games!$H:$H,ROW())=""),"",INDEX(games!$H:$H,ROW()))</f>
      </c>
      <c r="Q1032">
        <f>IF(OR($A1032="",$P1032&lt;&gt;"Yes"),"",$D1032+ROW()/1000000)</f>
      </c>
      <c r="T1032">
        <f>IF($Y1032="","",INDEX($B$2:$B$1500,$Y1032))</f>
      </c>
      <c r="U1032">
        <f>IF($Z1032="","",INDEX($B$2:$B$1500,$Z1032))</f>
      </c>
      <c r="V1032">
        <f>IF(OR($T1032="",$U1032=""),"",$U1032-$T1032)</f>
      </c>
      <c r="W1032" t="str">
        <f>IF(TRIM(INDEX(connections!$A:$A,ROW()))="","",TRIM(INDEX(connections!$A:$A,ROW())))</f>
      </c>
      <c r="X1032" t="str">
        <f>IF($W1032="","",TRIM(INDEX(connections!$B:$B,ROW())))</f>
      </c>
      <c r="Y1032">
        <f>IF($W1032="","",IFERROR(MATCH($W1032,$A$2:$A$1500,0),""))</f>
      </c>
      <c r="Z1032">
        <f>IF($X1032="","",IFERROR(MATCH($X1032,$A$2:$A$1500,0),""))</f>
      </c>
      <c r="AA1032" t="str">
        <f>IF($Y1032="","",INDEX($P$2:$P$1500,$Y1032))</f>
      </c>
      <c r="AB1032" t="str">
        <f>IF($Z1032="","",INDEX($P$2:$P$1500,$Z1032))</f>
      </c>
      <c r="AC1032">
        <f>IF(AND($AA1032="Yes",$AB1032="Yes"),1,"")</f>
      </c>
      <c r="AD1032">
        <f>IF(OR($Y1032="",$Z1032=""),"",IF(INDEX($C$2:$C$1500,$Y1032)=INDEX($C$2:$C$1500,$Z1032),0,1))</f>
      </c>
      <c r="AE1032">
        <f>IF($AC1032&lt;&gt;1,"",IF(AND(INDEX($AG$2:$AG$1500,$Y1032)=1,INDEX($AG$2:$AG$1500,$Z1032)=1),1,""))</f>
      </c>
      <c r="AG1032">
        <f>IF($A1032="","",COUNTIFS($W$2:$W$2500,$A1032,$AB$2:$AB$2500,"Yes")+COUNTIFS($X$2:$X$2500,$A1032,$AA$2:$AA$2500,"Yes"))</f>
      </c>
      <c r="AH1032" t="str">
        <f>IF(OR($P1032&lt;&gt;"Yes",N($AG1032)=0),"",IF(AND($AG1032=1,COUNTIFS($W$2:$W$2500,$A1032,$AE$2:$AE$2500,1)+COUNTIFS($X$2:$X$2500,$A1032,$AE$2:$AE$2500,1)&gt;0),"","Yes"))</f>
      </c>
      <c r="AI1032">
        <f>IF($AH1032="Yes",$AG1032,"")</f>
      </c>
      <c r="AJ1032">
        <f>IF($AI1032="","",$AI1032+ROW()/1000000)</f>
      </c>
      <c r="AK1032">
        <f>IF(OR($A1032="",$P1032="Yes",N($AG1032)=0),"",$AG1032+ROW()/1000000)</f>
      </c>
      <c r="AL1032" t="str">
        <f>IF($A1032="","",INDEX(games!$J:$J,ROW())&amp;"")</f>
      </c>
    </row>
    <row r="1033">
      <c r="A1033" t="str">
        <f>IF(TRIM(INDEX(games!$A:$A,ROW()))="","",TRIM(INDEX(games!$A:$A,ROW())))</f>
      </c>
      <c r="B1033">
        <f>IF(OR($A1033="",INDEX(games!$B:$B,ROW())=""),"",INDEX(games!$B:$B,ROW()))</f>
      </c>
      <c r="C1033" t="str">
        <f>IF(OR($A1033="",INDEX(games!$C:$C,ROW())=""),"",INDEX(games!$C:$C,ROW()))</f>
      </c>
      <c r="D1033">
        <f>IF($A1033="","",COUNTIF($W$2:$W$2500,$A1033)+COUNTIF($X$2:$X$2500,$A1033))</f>
      </c>
      <c r="E1033">
        <f>IF($A1033="","",IFERROR(MATCH($C1033,$R$2:$R$5,0),0))</f>
      </c>
      <c r="F1033">
        <f>IF($A1033="","",MOD(ROW(),34))</f>
      </c>
      <c r="G1033">
        <f>IF($A1033="",NA(),IF($C1033="Action",$B1033,NA()))</f>
      </c>
      <c r="H1033">
        <f>IF($A1033="",NA(),IF($C1033="Action",1+$F1033*0.023,NA()))</f>
      </c>
      <c r="I1033">
        <f>IF($A1033="",NA(),IF($C1033="Strategy",$B1033,NA()))</f>
      </c>
      <c r="J1033">
        <f>IF($A1033="",NA(),IF($C1033="Strategy",2+$F1033*0.023,NA()))</f>
      </c>
      <c r="K1033">
        <f>IF($A1033="",NA(),IF($C1033="Deckbuilder",$B1033,NA()))</f>
      </c>
      <c r="L1033">
        <f>IF($A1033="",NA(),IF($C1033="Deckbuilder",3+$F1033*0.023,NA()))</f>
      </c>
      <c r="M1033">
        <f>IF($A1033="",NA(),IF($C1033="Traditional",$B1033,NA()))</f>
      </c>
      <c r="N1033">
        <f>IF($A1033="",NA(),IF($C1033="Traditional",4+$F1033*0.023,NA()))</f>
      </c>
      <c r="O1033">
        <f>IF($A1033="","",$D1033+ROW()/1000000)</f>
      </c>
      <c r="P1033" t="str">
        <f>IF(OR($A1033="",INDEX(games!$H:$H,ROW())=""),"",INDEX(games!$H:$H,ROW()))</f>
      </c>
      <c r="Q1033">
        <f>IF(OR($A1033="",$P1033&lt;&gt;"Yes"),"",$D1033+ROW()/1000000)</f>
      </c>
      <c r="T1033">
        <f>IF($Y1033="","",INDEX($B$2:$B$1500,$Y1033))</f>
      </c>
      <c r="U1033">
        <f>IF($Z1033="","",INDEX($B$2:$B$1500,$Z1033))</f>
      </c>
      <c r="V1033">
        <f>IF(OR($T1033="",$U1033=""),"",$U1033-$T1033)</f>
      </c>
      <c r="W1033" t="str">
        <f>IF(TRIM(INDEX(connections!$A:$A,ROW()))="","",TRIM(INDEX(connections!$A:$A,ROW())))</f>
      </c>
      <c r="X1033" t="str">
        <f>IF($W1033="","",TRIM(INDEX(connections!$B:$B,ROW())))</f>
      </c>
      <c r="Y1033">
        <f>IF($W1033="","",IFERROR(MATCH($W1033,$A$2:$A$1500,0),""))</f>
      </c>
      <c r="Z1033">
        <f>IF($X1033="","",IFERROR(MATCH($X1033,$A$2:$A$1500,0),""))</f>
      </c>
      <c r="AA1033" t="str">
        <f>IF($Y1033="","",INDEX($P$2:$P$1500,$Y1033))</f>
      </c>
      <c r="AB1033" t="str">
        <f>IF($Z1033="","",INDEX($P$2:$P$1500,$Z1033))</f>
      </c>
      <c r="AC1033">
        <f>IF(AND($AA1033="Yes",$AB1033="Yes"),1,"")</f>
      </c>
      <c r="AD1033">
        <f>IF(OR($Y1033="",$Z1033=""),"",IF(INDEX($C$2:$C$1500,$Y1033)=INDEX($C$2:$C$1500,$Z1033),0,1))</f>
      </c>
      <c r="AE1033">
        <f>IF($AC1033&lt;&gt;1,"",IF(AND(INDEX($AG$2:$AG$1500,$Y1033)=1,INDEX($AG$2:$AG$1500,$Z1033)=1),1,""))</f>
      </c>
      <c r="AG1033">
        <f>IF($A1033="","",COUNTIFS($W$2:$W$2500,$A1033,$AB$2:$AB$2500,"Yes")+COUNTIFS($X$2:$X$2500,$A1033,$AA$2:$AA$2500,"Yes"))</f>
      </c>
      <c r="AH1033" t="str">
        <f>IF(OR($P1033&lt;&gt;"Yes",N($AG1033)=0),"",IF(AND($AG1033=1,COUNTIFS($W$2:$W$2500,$A1033,$AE$2:$AE$2500,1)+COUNTIFS($X$2:$X$2500,$A1033,$AE$2:$AE$2500,1)&gt;0),"","Yes"))</f>
      </c>
      <c r="AI1033">
        <f>IF($AH1033="Yes",$AG1033,"")</f>
      </c>
      <c r="AJ1033">
        <f>IF($AI1033="","",$AI1033+ROW()/1000000)</f>
      </c>
      <c r="AK1033">
        <f>IF(OR($A1033="",$P1033="Yes",N($AG1033)=0),"",$AG1033+ROW()/1000000)</f>
      </c>
      <c r="AL1033" t="str">
        <f>IF($A1033="","",INDEX(games!$J:$J,ROW())&amp;"")</f>
      </c>
    </row>
    <row r="1034">
      <c r="A1034" t="str">
        <f>IF(TRIM(INDEX(games!$A:$A,ROW()))="","",TRIM(INDEX(games!$A:$A,ROW())))</f>
      </c>
      <c r="B1034">
        <f>IF(OR($A1034="",INDEX(games!$B:$B,ROW())=""),"",INDEX(games!$B:$B,ROW()))</f>
      </c>
      <c r="C1034" t="str">
        <f>IF(OR($A1034="",INDEX(games!$C:$C,ROW())=""),"",INDEX(games!$C:$C,ROW()))</f>
      </c>
      <c r="D1034">
        <f>IF($A1034="","",COUNTIF($W$2:$W$2500,$A1034)+COUNTIF($X$2:$X$2500,$A1034))</f>
      </c>
      <c r="E1034">
        <f>IF($A1034="","",IFERROR(MATCH($C1034,$R$2:$R$5,0),0))</f>
      </c>
      <c r="F1034">
        <f>IF($A1034="","",MOD(ROW(),34))</f>
      </c>
      <c r="G1034">
        <f>IF($A1034="",NA(),IF($C1034="Action",$B1034,NA()))</f>
      </c>
      <c r="H1034">
        <f>IF($A1034="",NA(),IF($C1034="Action",1+$F1034*0.023,NA()))</f>
      </c>
      <c r="I1034">
        <f>IF($A1034="",NA(),IF($C1034="Strategy",$B1034,NA()))</f>
      </c>
      <c r="J1034">
        <f>IF($A1034="",NA(),IF($C1034="Strategy",2+$F1034*0.023,NA()))</f>
      </c>
      <c r="K1034">
        <f>IF($A1034="",NA(),IF($C1034="Deckbuilder",$B1034,NA()))</f>
      </c>
      <c r="L1034">
        <f>IF($A1034="",NA(),IF($C1034="Deckbuilder",3+$F1034*0.023,NA()))</f>
      </c>
      <c r="M1034">
        <f>IF($A1034="",NA(),IF($C1034="Traditional",$B1034,NA()))</f>
      </c>
      <c r="N1034">
        <f>IF($A1034="",NA(),IF($C1034="Traditional",4+$F1034*0.023,NA()))</f>
      </c>
      <c r="O1034">
        <f>IF($A1034="","",$D1034+ROW()/1000000)</f>
      </c>
      <c r="P1034" t="str">
        <f>IF(OR($A1034="",INDEX(games!$H:$H,ROW())=""),"",INDEX(games!$H:$H,ROW()))</f>
      </c>
      <c r="Q1034">
        <f>IF(OR($A1034="",$P1034&lt;&gt;"Yes"),"",$D1034+ROW()/1000000)</f>
      </c>
      <c r="T1034">
        <f>IF($Y1034="","",INDEX($B$2:$B$1500,$Y1034))</f>
      </c>
      <c r="U1034">
        <f>IF($Z1034="","",INDEX($B$2:$B$1500,$Z1034))</f>
      </c>
      <c r="V1034">
        <f>IF(OR($T1034="",$U1034=""),"",$U1034-$T1034)</f>
      </c>
      <c r="W1034" t="str">
        <f>IF(TRIM(INDEX(connections!$A:$A,ROW()))="","",TRIM(INDEX(connections!$A:$A,ROW())))</f>
      </c>
      <c r="X1034" t="str">
        <f>IF($W1034="","",TRIM(INDEX(connections!$B:$B,ROW())))</f>
      </c>
      <c r="Y1034">
        <f>IF($W1034="","",IFERROR(MATCH($W1034,$A$2:$A$1500,0),""))</f>
      </c>
      <c r="Z1034">
        <f>IF($X1034="","",IFERROR(MATCH($X1034,$A$2:$A$1500,0),""))</f>
      </c>
      <c r="AA1034" t="str">
        <f>IF($Y1034="","",INDEX($P$2:$P$1500,$Y1034))</f>
      </c>
      <c r="AB1034" t="str">
        <f>IF($Z1034="","",INDEX($P$2:$P$1500,$Z1034))</f>
      </c>
      <c r="AC1034">
        <f>IF(AND($AA1034="Yes",$AB1034="Yes"),1,"")</f>
      </c>
      <c r="AD1034">
        <f>IF(OR($Y1034="",$Z1034=""),"",IF(INDEX($C$2:$C$1500,$Y1034)=INDEX($C$2:$C$1500,$Z1034),0,1))</f>
      </c>
      <c r="AE1034">
        <f>IF($AC1034&lt;&gt;1,"",IF(AND(INDEX($AG$2:$AG$1500,$Y1034)=1,INDEX($AG$2:$AG$1500,$Z1034)=1),1,""))</f>
      </c>
      <c r="AG1034">
        <f>IF($A1034="","",COUNTIFS($W$2:$W$2500,$A1034,$AB$2:$AB$2500,"Yes")+COUNTIFS($X$2:$X$2500,$A1034,$AA$2:$AA$2500,"Yes"))</f>
      </c>
      <c r="AH1034" t="str">
        <f>IF(OR($P1034&lt;&gt;"Yes",N($AG1034)=0),"",IF(AND($AG1034=1,COUNTIFS($W$2:$W$2500,$A1034,$AE$2:$AE$2500,1)+COUNTIFS($X$2:$X$2500,$A1034,$AE$2:$AE$2500,1)&gt;0),"","Yes"))</f>
      </c>
      <c r="AI1034">
        <f>IF($AH1034="Yes",$AG1034,"")</f>
      </c>
      <c r="AJ1034">
        <f>IF($AI1034="","",$AI1034+ROW()/1000000)</f>
      </c>
      <c r="AK1034">
        <f>IF(OR($A1034="",$P1034="Yes",N($AG1034)=0),"",$AG1034+ROW()/1000000)</f>
      </c>
      <c r="AL1034" t="str">
        <f>IF($A1034="","",INDEX(games!$J:$J,ROW())&amp;"")</f>
      </c>
    </row>
    <row r="1035">
      <c r="A1035" t="str">
        <f>IF(TRIM(INDEX(games!$A:$A,ROW()))="","",TRIM(INDEX(games!$A:$A,ROW())))</f>
      </c>
      <c r="B1035">
        <f>IF(OR($A1035="",INDEX(games!$B:$B,ROW())=""),"",INDEX(games!$B:$B,ROW()))</f>
      </c>
      <c r="C1035" t="str">
        <f>IF(OR($A1035="",INDEX(games!$C:$C,ROW())=""),"",INDEX(games!$C:$C,ROW()))</f>
      </c>
      <c r="D1035">
        <f>IF($A1035="","",COUNTIF($W$2:$W$2500,$A1035)+COUNTIF($X$2:$X$2500,$A1035))</f>
      </c>
      <c r="E1035">
        <f>IF($A1035="","",IFERROR(MATCH($C1035,$R$2:$R$5,0),0))</f>
      </c>
      <c r="F1035">
        <f>IF($A1035="","",MOD(ROW(),34))</f>
      </c>
      <c r="G1035">
        <f>IF($A1035="",NA(),IF($C1035="Action",$B1035,NA()))</f>
      </c>
      <c r="H1035">
        <f>IF($A1035="",NA(),IF($C1035="Action",1+$F1035*0.023,NA()))</f>
      </c>
      <c r="I1035">
        <f>IF($A1035="",NA(),IF($C1035="Strategy",$B1035,NA()))</f>
      </c>
      <c r="J1035">
        <f>IF($A1035="",NA(),IF($C1035="Strategy",2+$F1035*0.023,NA()))</f>
      </c>
      <c r="K1035">
        <f>IF($A1035="",NA(),IF($C1035="Deckbuilder",$B1035,NA()))</f>
      </c>
      <c r="L1035">
        <f>IF($A1035="",NA(),IF($C1035="Deckbuilder",3+$F1035*0.023,NA()))</f>
      </c>
      <c r="M1035">
        <f>IF($A1035="",NA(),IF($C1035="Traditional",$B1035,NA()))</f>
      </c>
      <c r="N1035">
        <f>IF($A1035="",NA(),IF($C1035="Traditional",4+$F1035*0.023,NA()))</f>
      </c>
      <c r="O1035">
        <f>IF($A1035="","",$D1035+ROW()/1000000)</f>
      </c>
      <c r="P1035" t="str">
        <f>IF(OR($A1035="",INDEX(games!$H:$H,ROW())=""),"",INDEX(games!$H:$H,ROW()))</f>
      </c>
      <c r="Q1035">
        <f>IF(OR($A1035="",$P1035&lt;&gt;"Yes"),"",$D1035+ROW()/1000000)</f>
      </c>
      <c r="T1035">
        <f>IF($Y1035="","",INDEX($B$2:$B$1500,$Y1035))</f>
      </c>
      <c r="U1035">
        <f>IF($Z1035="","",INDEX($B$2:$B$1500,$Z1035))</f>
      </c>
      <c r="V1035">
        <f>IF(OR($T1035="",$U1035=""),"",$U1035-$T1035)</f>
      </c>
      <c r="W1035" t="str">
        <f>IF(TRIM(INDEX(connections!$A:$A,ROW()))="","",TRIM(INDEX(connections!$A:$A,ROW())))</f>
      </c>
      <c r="X1035" t="str">
        <f>IF($W1035="","",TRIM(INDEX(connections!$B:$B,ROW())))</f>
      </c>
      <c r="Y1035">
        <f>IF($W1035="","",IFERROR(MATCH($W1035,$A$2:$A$1500,0),""))</f>
      </c>
      <c r="Z1035">
        <f>IF($X1035="","",IFERROR(MATCH($X1035,$A$2:$A$1500,0),""))</f>
      </c>
      <c r="AA1035" t="str">
        <f>IF($Y1035="","",INDEX($P$2:$P$1500,$Y1035))</f>
      </c>
      <c r="AB1035" t="str">
        <f>IF($Z1035="","",INDEX($P$2:$P$1500,$Z1035))</f>
      </c>
      <c r="AC1035">
        <f>IF(AND($AA1035="Yes",$AB1035="Yes"),1,"")</f>
      </c>
      <c r="AD1035">
        <f>IF(OR($Y1035="",$Z1035=""),"",IF(INDEX($C$2:$C$1500,$Y1035)=INDEX($C$2:$C$1500,$Z1035),0,1))</f>
      </c>
      <c r="AE1035">
        <f>IF($AC1035&lt;&gt;1,"",IF(AND(INDEX($AG$2:$AG$1500,$Y1035)=1,INDEX($AG$2:$AG$1500,$Z1035)=1),1,""))</f>
      </c>
      <c r="AG1035">
        <f>IF($A1035="","",COUNTIFS($W$2:$W$2500,$A1035,$AB$2:$AB$2500,"Yes")+COUNTIFS($X$2:$X$2500,$A1035,$AA$2:$AA$2500,"Yes"))</f>
      </c>
      <c r="AH1035" t="str">
        <f>IF(OR($P1035&lt;&gt;"Yes",N($AG1035)=0),"",IF(AND($AG1035=1,COUNTIFS($W$2:$W$2500,$A1035,$AE$2:$AE$2500,1)+COUNTIFS($X$2:$X$2500,$A1035,$AE$2:$AE$2500,1)&gt;0),"","Yes"))</f>
      </c>
      <c r="AI1035">
        <f>IF($AH1035="Yes",$AG1035,"")</f>
      </c>
      <c r="AJ1035">
        <f>IF($AI1035="","",$AI1035+ROW()/1000000)</f>
      </c>
      <c r="AK1035">
        <f>IF(OR($A1035="",$P1035="Yes",N($AG1035)=0),"",$AG1035+ROW()/1000000)</f>
      </c>
      <c r="AL1035" t="str">
        <f>IF($A1035="","",INDEX(games!$J:$J,ROW())&amp;"")</f>
      </c>
    </row>
    <row r="1036">
      <c r="A1036" t="str">
        <f>IF(TRIM(INDEX(games!$A:$A,ROW()))="","",TRIM(INDEX(games!$A:$A,ROW())))</f>
      </c>
      <c r="B1036">
        <f>IF(OR($A1036="",INDEX(games!$B:$B,ROW())=""),"",INDEX(games!$B:$B,ROW()))</f>
      </c>
      <c r="C1036" t="str">
        <f>IF(OR($A1036="",INDEX(games!$C:$C,ROW())=""),"",INDEX(games!$C:$C,ROW()))</f>
      </c>
      <c r="D1036">
        <f>IF($A1036="","",COUNTIF($W$2:$W$2500,$A1036)+COUNTIF($X$2:$X$2500,$A1036))</f>
      </c>
      <c r="E1036">
        <f>IF($A1036="","",IFERROR(MATCH($C1036,$R$2:$R$5,0),0))</f>
      </c>
      <c r="F1036">
        <f>IF($A1036="","",MOD(ROW(),34))</f>
      </c>
      <c r="G1036">
        <f>IF($A1036="",NA(),IF($C1036="Action",$B1036,NA()))</f>
      </c>
      <c r="H1036">
        <f>IF($A1036="",NA(),IF($C1036="Action",1+$F1036*0.023,NA()))</f>
      </c>
      <c r="I1036">
        <f>IF($A1036="",NA(),IF($C1036="Strategy",$B1036,NA()))</f>
      </c>
      <c r="J1036">
        <f>IF($A1036="",NA(),IF($C1036="Strategy",2+$F1036*0.023,NA()))</f>
      </c>
      <c r="K1036">
        <f>IF($A1036="",NA(),IF($C1036="Deckbuilder",$B1036,NA()))</f>
      </c>
      <c r="L1036">
        <f>IF($A1036="",NA(),IF($C1036="Deckbuilder",3+$F1036*0.023,NA()))</f>
      </c>
      <c r="M1036">
        <f>IF($A1036="",NA(),IF($C1036="Traditional",$B1036,NA()))</f>
      </c>
      <c r="N1036">
        <f>IF($A1036="",NA(),IF($C1036="Traditional",4+$F1036*0.023,NA()))</f>
      </c>
      <c r="O1036">
        <f>IF($A1036="","",$D1036+ROW()/1000000)</f>
      </c>
      <c r="P1036" t="str">
        <f>IF(OR($A1036="",INDEX(games!$H:$H,ROW())=""),"",INDEX(games!$H:$H,ROW()))</f>
      </c>
      <c r="Q1036">
        <f>IF(OR($A1036="",$P1036&lt;&gt;"Yes"),"",$D1036+ROW()/1000000)</f>
      </c>
      <c r="T1036">
        <f>IF($Y1036="","",INDEX($B$2:$B$1500,$Y1036))</f>
      </c>
      <c r="U1036">
        <f>IF($Z1036="","",INDEX($B$2:$B$1500,$Z1036))</f>
      </c>
      <c r="V1036">
        <f>IF(OR($T1036="",$U1036=""),"",$U1036-$T1036)</f>
      </c>
      <c r="W1036" t="str">
        <f>IF(TRIM(INDEX(connections!$A:$A,ROW()))="","",TRIM(INDEX(connections!$A:$A,ROW())))</f>
      </c>
      <c r="X1036" t="str">
        <f>IF($W1036="","",TRIM(INDEX(connections!$B:$B,ROW())))</f>
      </c>
      <c r="Y1036">
        <f>IF($W1036="","",IFERROR(MATCH($W1036,$A$2:$A$1500,0),""))</f>
      </c>
      <c r="Z1036">
        <f>IF($X1036="","",IFERROR(MATCH($X1036,$A$2:$A$1500,0),""))</f>
      </c>
      <c r="AA1036" t="str">
        <f>IF($Y1036="","",INDEX($P$2:$P$1500,$Y1036))</f>
      </c>
      <c r="AB1036" t="str">
        <f>IF($Z1036="","",INDEX($P$2:$P$1500,$Z1036))</f>
      </c>
      <c r="AC1036">
        <f>IF(AND($AA1036="Yes",$AB1036="Yes"),1,"")</f>
      </c>
      <c r="AD1036">
        <f>IF(OR($Y1036="",$Z1036=""),"",IF(INDEX($C$2:$C$1500,$Y1036)=INDEX($C$2:$C$1500,$Z1036),0,1))</f>
      </c>
      <c r="AE1036">
        <f>IF($AC1036&lt;&gt;1,"",IF(AND(INDEX($AG$2:$AG$1500,$Y1036)=1,INDEX($AG$2:$AG$1500,$Z1036)=1),1,""))</f>
      </c>
      <c r="AG1036">
        <f>IF($A1036="","",COUNTIFS($W$2:$W$2500,$A1036,$AB$2:$AB$2500,"Yes")+COUNTIFS($X$2:$X$2500,$A1036,$AA$2:$AA$2500,"Yes"))</f>
      </c>
      <c r="AH1036" t="str">
        <f>IF(OR($P1036&lt;&gt;"Yes",N($AG1036)=0),"",IF(AND($AG1036=1,COUNTIFS($W$2:$W$2500,$A1036,$AE$2:$AE$2500,1)+COUNTIFS($X$2:$X$2500,$A1036,$AE$2:$AE$2500,1)&gt;0),"","Yes"))</f>
      </c>
      <c r="AI1036">
        <f>IF($AH1036="Yes",$AG1036,"")</f>
      </c>
      <c r="AJ1036">
        <f>IF($AI1036="","",$AI1036+ROW()/1000000)</f>
      </c>
      <c r="AK1036">
        <f>IF(OR($A1036="",$P1036="Yes",N($AG1036)=0),"",$AG1036+ROW()/1000000)</f>
      </c>
      <c r="AL1036" t="str">
        <f>IF($A1036="","",INDEX(games!$J:$J,ROW())&amp;"")</f>
      </c>
    </row>
    <row r="1037">
      <c r="A1037" t="str">
        <f>IF(TRIM(INDEX(games!$A:$A,ROW()))="","",TRIM(INDEX(games!$A:$A,ROW())))</f>
      </c>
      <c r="B1037">
        <f>IF(OR($A1037="",INDEX(games!$B:$B,ROW())=""),"",INDEX(games!$B:$B,ROW()))</f>
      </c>
      <c r="C1037" t="str">
        <f>IF(OR($A1037="",INDEX(games!$C:$C,ROW())=""),"",INDEX(games!$C:$C,ROW()))</f>
      </c>
      <c r="D1037">
        <f>IF($A1037="","",COUNTIF($W$2:$W$2500,$A1037)+COUNTIF($X$2:$X$2500,$A1037))</f>
      </c>
      <c r="E1037">
        <f>IF($A1037="","",IFERROR(MATCH($C1037,$R$2:$R$5,0),0))</f>
      </c>
      <c r="F1037">
        <f>IF($A1037="","",MOD(ROW(),34))</f>
      </c>
      <c r="G1037">
        <f>IF($A1037="",NA(),IF($C1037="Action",$B1037,NA()))</f>
      </c>
      <c r="H1037">
        <f>IF($A1037="",NA(),IF($C1037="Action",1+$F1037*0.023,NA()))</f>
      </c>
      <c r="I1037">
        <f>IF($A1037="",NA(),IF($C1037="Strategy",$B1037,NA()))</f>
      </c>
      <c r="J1037">
        <f>IF($A1037="",NA(),IF($C1037="Strategy",2+$F1037*0.023,NA()))</f>
      </c>
      <c r="K1037">
        <f>IF($A1037="",NA(),IF($C1037="Deckbuilder",$B1037,NA()))</f>
      </c>
      <c r="L1037">
        <f>IF($A1037="",NA(),IF($C1037="Deckbuilder",3+$F1037*0.023,NA()))</f>
      </c>
      <c r="M1037">
        <f>IF($A1037="",NA(),IF($C1037="Traditional",$B1037,NA()))</f>
      </c>
      <c r="N1037">
        <f>IF($A1037="",NA(),IF($C1037="Traditional",4+$F1037*0.023,NA()))</f>
      </c>
      <c r="O1037">
        <f>IF($A1037="","",$D1037+ROW()/1000000)</f>
      </c>
      <c r="P1037" t="str">
        <f>IF(OR($A1037="",INDEX(games!$H:$H,ROW())=""),"",INDEX(games!$H:$H,ROW()))</f>
      </c>
      <c r="Q1037">
        <f>IF(OR($A1037="",$P1037&lt;&gt;"Yes"),"",$D1037+ROW()/1000000)</f>
      </c>
      <c r="T1037">
        <f>IF($Y1037="","",INDEX($B$2:$B$1500,$Y1037))</f>
      </c>
      <c r="U1037">
        <f>IF($Z1037="","",INDEX($B$2:$B$1500,$Z1037))</f>
      </c>
      <c r="V1037">
        <f>IF(OR($T1037="",$U1037=""),"",$U1037-$T1037)</f>
      </c>
      <c r="W1037" t="str">
        <f>IF(TRIM(INDEX(connections!$A:$A,ROW()))="","",TRIM(INDEX(connections!$A:$A,ROW())))</f>
      </c>
      <c r="X1037" t="str">
        <f>IF($W1037="","",TRIM(INDEX(connections!$B:$B,ROW())))</f>
      </c>
      <c r="Y1037">
        <f>IF($W1037="","",IFERROR(MATCH($W1037,$A$2:$A$1500,0),""))</f>
      </c>
      <c r="Z1037">
        <f>IF($X1037="","",IFERROR(MATCH($X1037,$A$2:$A$1500,0),""))</f>
      </c>
      <c r="AA1037" t="str">
        <f>IF($Y1037="","",INDEX($P$2:$P$1500,$Y1037))</f>
      </c>
      <c r="AB1037" t="str">
        <f>IF($Z1037="","",INDEX($P$2:$P$1500,$Z1037))</f>
      </c>
      <c r="AC1037">
        <f>IF(AND($AA1037="Yes",$AB1037="Yes"),1,"")</f>
      </c>
      <c r="AD1037">
        <f>IF(OR($Y1037="",$Z1037=""),"",IF(INDEX($C$2:$C$1500,$Y1037)=INDEX($C$2:$C$1500,$Z1037),0,1))</f>
      </c>
      <c r="AE1037">
        <f>IF($AC1037&lt;&gt;1,"",IF(AND(INDEX($AG$2:$AG$1500,$Y1037)=1,INDEX($AG$2:$AG$1500,$Z1037)=1),1,""))</f>
      </c>
      <c r="AG1037">
        <f>IF($A1037="","",COUNTIFS($W$2:$W$2500,$A1037,$AB$2:$AB$2500,"Yes")+COUNTIFS($X$2:$X$2500,$A1037,$AA$2:$AA$2500,"Yes"))</f>
      </c>
      <c r="AH1037" t="str">
        <f>IF(OR($P1037&lt;&gt;"Yes",N($AG1037)=0),"",IF(AND($AG1037=1,COUNTIFS($W$2:$W$2500,$A1037,$AE$2:$AE$2500,1)+COUNTIFS($X$2:$X$2500,$A1037,$AE$2:$AE$2500,1)&gt;0),"","Yes"))</f>
      </c>
      <c r="AI1037">
        <f>IF($AH1037="Yes",$AG1037,"")</f>
      </c>
      <c r="AJ1037">
        <f>IF($AI1037="","",$AI1037+ROW()/1000000)</f>
      </c>
      <c r="AK1037">
        <f>IF(OR($A1037="",$P1037="Yes",N($AG1037)=0),"",$AG1037+ROW()/1000000)</f>
      </c>
      <c r="AL1037" t="str">
        <f>IF($A1037="","",INDEX(games!$J:$J,ROW())&amp;"")</f>
      </c>
    </row>
    <row r="1038">
      <c r="A1038" t="str">
        <f>IF(TRIM(INDEX(games!$A:$A,ROW()))="","",TRIM(INDEX(games!$A:$A,ROW())))</f>
      </c>
      <c r="B1038">
        <f>IF(OR($A1038="",INDEX(games!$B:$B,ROW())=""),"",INDEX(games!$B:$B,ROW()))</f>
      </c>
      <c r="C1038" t="str">
        <f>IF(OR($A1038="",INDEX(games!$C:$C,ROW())=""),"",INDEX(games!$C:$C,ROW()))</f>
      </c>
      <c r="D1038">
        <f>IF($A1038="","",COUNTIF($W$2:$W$2500,$A1038)+COUNTIF($X$2:$X$2500,$A1038))</f>
      </c>
      <c r="E1038">
        <f>IF($A1038="","",IFERROR(MATCH($C1038,$R$2:$R$5,0),0))</f>
      </c>
      <c r="F1038">
        <f>IF($A1038="","",MOD(ROW(),34))</f>
      </c>
      <c r="G1038">
        <f>IF($A1038="",NA(),IF($C1038="Action",$B1038,NA()))</f>
      </c>
      <c r="H1038">
        <f>IF($A1038="",NA(),IF($C1038="Action",1+$F1038*0.023,NA()))</f>
      </c>
      <c r="I1038">
        <f>IF($A1038="",NA(),IF($C1038="Strategy",$B1038,NA()))</f>
      </c>
      <c r="J1038">
        <f>IF($A1038="",NA(),IF($C1038="Strategy",2+$F1038*0.023,NA()))</f>
      </c>
      <c r="K1038">
        <f>IF($A1038="",NA(),IF($C1038="Deckbuilder",$B1038,NA()))</f>
      </c>
      <c r="L1038">
        <f>IF($A1038="",NA(),IF($C1038="Deckbuilder",3+$F1038*0.023,NA()))</f>
      </c>
      <c r="M1038">
        <f>IF($A1038="",NA(),IF($C1038="Traditional",$B1038,NA()))</f>
      </c>
      <c r="N1038">
        <f>IF($A1038="",NA(),IF($C1038="Traditional",4+$F1038*0.023,NA()))</f>
      </c>
      <c r="O1038">
        <f>IF($A1038="","",$D1038+ROW()/1000000)</f>
      </c>
      <c r="P1038" t="str">
        <f>IF(OR($A1038="",INDEX(games!$H:$H,ROW())=""),"",INDEX(games!$H:$H,ROW()))</f>
      </c>
      <c r="Q1038">
        <f>IF(OR($A1038="",$P1038&lt;&gt;"Yes"),"",$D1038+ROW()/1000000)</f>
      </c>
      <c r="T1038">
        <f>IF($Y1038="","",INDEX($B$2:$B$1500,$Y1038))</f>
      </c>
      <c r="U1038">
        <f>IF($Z1038="","",INDEX($B$2:$B$1500,$Z1038))</f>
      </c>
      <c r="V1038">
        <f>IF(OR($T1038="",$U1038=""),"",$U1038-$T1038)</f>
      </c>
      <c r="W1038" t="str">
        <f>IF(TRIM(INDEX(connections!$A:$A,ROW()))="","",TRIM(INDEX(connections!$A:$A,ROW())))</f>
      </c>
      <c r="X1038" t="str">
        <f>IF($W1038="","",TRIM(INDEX(connections!$B:$B,ROW())))</f>
      </c>
      <c r="Y1038">
        <f>IF($W1038="","",IFERROR(MATCH($W1038,$A$2:$A$1500,0),""))</f>
      </c>
      <c r="Z1038">
        <f>IF($X1038="","",IFERROR(MATCH($X1038,$A$2:$A$1500,0),""))</f>
      </c>
      <c r="AA1038" t="str">
        <f>IF($Y1038="","",INDEX($P$2:$P$1500,$Y1038))</f>
      </c>
      <c r="AB1038" t="str">
        <f>IF($Z1038="","",INDEX($P$2:$P$1500,$Z1038))</f>
      </c>
      <c r="AC1038">
        <f>IF(AND($AA1038="Yes",$AB1038="Yes"),1,"")</f>
      </c>
      <c r="AD1038">
        <f>IF(OR($Y1038="",$Z1038=""),"",IF(INDEX($C$2:$C$1500,$Y1038)=INDEX($C$2:$C$1500,$Z1038),0,1))</f>
      </c>
      <c r="AE1038">
        <f>IF($AC1038&lt;&gt;1,"",IF(AND(INDEX($AG$2:$AG$1500,$Y1038)=1,INDEX($AG$2:$AG$1500,$Z1038)=1),1,""))</f>
      </c>
      <c r="AG1038">
        <f>IF($A1038="","",COUNTIFS($W$2:$W$2500,$A1038,$AB$2:$AB$2500,"Yes")+COUNTIFS($X$2:$X$2500,$A1038,$AA$2:$AA$2500,"Yes"))</f>
      </c>
      <c r="AH1038" t="str">
        <f>IF(OR($P1038&lt;&gt;"Yes",N($AG1038)=0),"",IF(AND($AG1038=1,COUNTIFS($W$2:$W$2500,$A1038,$AE$2:$AE$2500,1)+COUNTIFS($X$2:$X$2500,$A1038,$AE$2:$AE$2500,1)&gt;0),"","Yes"))</f>
      </c>
      <c r="AI1038">
        <f>IF($AH1038="Yes",$AG1038,"")</f>
      </c>
      <c r="AJ1038">
        <f>IF($AI1038="","",$AI1038+ROW()/1000000)</f>
      </c>
      <c r="AK1038">
        <f>IF(OR($A1038="",$P1038="Yes",N($AG1038)=0),"",$AG1038+ROW()/1000000)</f>
      </c>
      <c r="AL1038" t="str">
        <f>IF($A1038="","",INDEX(games!$J:$J,ROW())&amp;"")</f>
      </c>
    </row>
    <row r="1039">
      <c r="A1039" t="str">
        <f>IF(TRIM(INDEX(games!$A:$A,ROW()))="","",TRIM(INDEX(games!$A:$A,ROW())))</f>
      </c>
      <c r="B1039">
        <f>IF(OR($A1039="",INDEX(games!$B:$B,ROW())=""),"",INDEX(games!$B:$B,ROW()))</f>
      </c>
      <c r="C1039" t="str">
        <f>IF(OR($A1039="",INDEX(games!$C:$C,ROW())=""),"",INDEX(games!$C:$C,ROW()))</f>
      </c>
      <c r="D1039">
        <f>IF($A1039="","",COUNTIF($W$2:$W$2500,$A1039)+COUNTIF($X$2:$X$2500,$A1039))</f>
      </c>
      <c r="E1039">
        <f>IF($A1039="","",IFERROR(MATCH($C1039,$R$2:$R$5,0),0))</f>
      </c>
      <c r="F1039">
        <f>IF($A1039="","",MOD(ROW(),34))</f>
      </c>
      <c r="G1039">
        <f>IF($A1039="",NA(),IF($C1039="Action",$B1039,NA()))</f>
      </c>
      <c r="H1039">
        <f>IF($A1039="",NA(),IF($C1039="Action",1+$F1039*0.023,NA()))</f>
      </c>
      <c r="I1039">
        <f>IF($A1039="",NA(),IF($C1039="Strategy",$B1039,NA()))</f>
      </c>
      <c r="J1039">
        <f>IF($A1039="",NA(),IF($C1039="Strategy",2+$F1039*0.023,NA()))</f>
      </c>
      <c r="K1039">
        <f>IF($A1039="",NA(),IF($C1039="Deckbuilder",$B1039,NA()))</f>
      </c>
      <c r="L1039">
        <f>IF($A1039="",NA(),IF($C1039="Deckbuilder",3+$F1039*0.023,NA()))</f>
      </c>
      <c r="M1039">
        <f>IF($A1039="",NA(),IF($C1039="Traditional",$B1039,NA()))</f>
      </c>
      <c r="N1039">
        <f>IF($A1039="",NA(),IF($C1039="Traditional",4+$F1039*0.023,NA()))</f>
      </c>
      <c r="O1039">
        <f>IF($A1039="","",$D1039+ROW()/1000000)</f>
      </c>
      <c r="P1039" t="str">
        <f>IF(OR($A1039="",INDEX(games!$H:$H,ROW())=""),"",INDEX(games!$H:$H,ROW()))</f>
      </c>
      <c r="Q1039">
        <f>IF(OR($A1039="",$P1039&lt;&gt;"Yes"),"",$D1039+ROW()/1000000)</f>
      </c>
      <c r="T1039">
        <f>IF($Y1039="","",INDEX($B$2:$B$1500,$Y1039))</f>
      </c>
      <c r="U1039">
        <f>IF($Z1039="","",INDEX($B$2:$B$1500,$Z1039))</f>
      </c>
      <c r="V1039">
        <f>IF(OR($T1039="",$U1039=""),"",$U1039-$T1039)</f>
      </c>
      <c r="W1039" t="str">
        <f>IF(TRIM(INDEX(connections!$A:$A,ROW()))="","",TRIM(INDEX(connections!$A:$A,ROW())))</f>
      </c>
      <c r="X1039" t="str">
        <f>IF($W1039="","",TRIM(INDEX(connections!$B:$B,ROW())))</f>
      </c>
      <c r="Y1039">
        <f>IF($W1039="","",IFERROR(MATCH($W1039,$A$2:$A$1500,0),""))</f>
      </c>
      <c r="Z1039">
        <f>IF($X1039="","",IFERROR(MATCH($X1039,$A$2:$A$1500,0),""))</f>
      </c>
      <c r="AA1039" t="str">
        <f>IF($Y1039="","",INDEX($P$2:$P$1500,$Y1039))</f>
      </c>
      <c r="AB1039" t="str">
        <f>IF($Z1039="","",INDEX($P$2:$P$1500,$Z1039))</f>
      </c>
      <c r="AC1039">
        <f>IF(AND($AA1039="Yes",$AB1039="Yes"),1,"")</f>
      </c>
      <c r="AD1039">
        <f>IF(OR($Y1039="",$Z1039=""),"",IF(INDEX($C$2:$C$1500,$Y1039)=INDEX($C$2:$C$1500,$Z1039),0,1))</f>
      </c>
      <c r="AE1039">
        <f>IF($AC1039&lt;&gt;1,"",IF(AND(INDEX($AG$2:$AG$1500,$Y1039)=1,INDEX($AG$2:$AG$1500,$Z1039)=1),1,""))</f>
      </c>
      <c r="AG1039">
        <f>IF($A1039="","",COUNTIFS($W$2:$W$2500,$A1039,$AB$2:$AB$2500,"Yes")+COUNTIFS($X$2:$X$2500,$A1039,$AA$2:$AA$2500,"Yes"))</f>
      </c>
      <c r="AH1039" t="str">
        <f>IF(OR($P1039&lt;&gt;"Yes",N($AG1039)=0),"",IF(AND($AG1039=1,COUNTIFS($W$2:$W$2500,$A1039,$AE$2:$AE$2500,1)+COUNTIFS($X$2:$X$2500,$A1039,$AE$2:$AE$2500,1)&gt;0),"","Yes"))</f>
      </c>
      <c r="AI1039">
        <f>IF($AH1039="Yes",$AG1039,"")</f>
      </c>
      <c r="AJ1039">
        <f>IF($AI1039="","",$AI1039+ROW()/1000000)</f>
      </c>
      <c r="AK1039">
        <f>IF(OR($A1039="",$P1039="Yes",N($AG1039)=0),"",$AG1039+ROW()/1000000)</f>
      </c>
      <c r="AL1039" t="str">
        <f>IF($A1039="","",INDEX(games!$J:$J,ROW())&amp;"")</f>
      </c>
    </row>
    <row r="1040">
      <c r="A1040" t="str">
        <f>IF(TRIM(INDEX(games!$A:$A,ROW()))="","",TRIM(INDEX(games!$A:$A,ROW())))</f>
      </c>
      <c r="B1040">
        <f>IF(OR($A1040="",INDEX(games!$B:$B,ROW())=""),"",INDEX(games!$B:$B,ROW()))</f>
      </c>
      <c r="C1040" t="str">
        <f>IF(OR($A1040="",INDEX(games!$C:$C,ROW())=""),"",INDEX(games!$C:$C,ROW()))</f>
      </c>
      <c r="D1040">
        <f>IF($A1040="","",COUNTIF($W$2:$W$2500,$A1040)+COUNTIF($X$2:$X$2500,$A1040))</f>
      </c>
      <c r="E1040">
        <f>IF($A1040="","",IFERROR(MATCH($C1040,$R$2:$R$5,0),0))</f>
      </c>
      <c r="F1040">
        <f>IF($A1040="","",MOD(ROW(),34))</f>
      </c>
      <c r="G1040">
        <f>IF($A1040="",NA(),IF($C1040="Action",$B1040,NA()))</f>
      </c>
      <c r="H1040">
        <f>IF($A1040="",NA(),IF($C1040="Action",1+$F1040*0.023,NA()))</f>
      </c>
      <c r="I1040">
        <f>IF($A1040="",NA(),IF($C1040="Strategy",$B1040,NA()))</f>
      </c>
      <c r="J1040">
        <f>IF($A1040="",NA(),IF($C1040="Strategy",2+$F1040*0.023,NA()))</f>
      </c>
      <c r="K1040">
        <f>IF($A1040="",NA(),IF($C1040="Deckbuilder",$B1040,NA()))</f>
      </c>
      <c r="L1040">
        <f>IF($A1040="",NA(),IF($C1040="Deckbuilder",3+$F1040*0.023,NA()))</f>
      </c>
      <c r="M1040">
        <f>IF($A1040="",NA(),IF($C1040="Traditional",$B1040,NA()))</f>
      </c>
      <c r="N1040">
        <f>IF($A1040="",NA(),IF($C1040="Traditional",4+$F1040*0.023,NA()))</f>
      </c>
      <c r="O1040">
        <f>IF($A1040="","",$D1040+ROW()/1000000)</f>
      </c>
      <c r="P1040" t="str">
        <f>IF(OR($A1040="",INDEX(games!$H:$H,ROW())=""),"",INDEX(games!$H:$H,ROW()))</f>
      </c>
      <c r="Q1040">
        <f>IF(OR($A1040="",$P1040&lt;&gt;"Yes"),"",$D1040+ROW()/1000000)</f>
      </c>
      <c r="T1040">
        <f>IF($Y1040="","",INDEX($B$2:$B$1500,$Y1040))</f>
      </c>
      <c r="U1040">
        <f>IF($Z1040="","",INDEX($B$2:$B$1500,$Z1040))</f>
      </c>
      <c r="V1040">
        <f>IF(OR($T1040="",$U1040=""),"",$U1040-$T1040)</f>
      </c>
      <c r="W1040" t="str">
        <f>IF(TRIM(INDEX(connections!$A:$A,ROW()))="","",TRIM(INDEX(connections!$A:$A,ROW())))</f>
      </c>
      <c r="X1040" t="str">
        <f>IF($W1040="","",TRIM(INDEX(connections!$B:$B,ROW())))</f>
      </c>
      <c r="Y1040">
        <f>IF($W1040="","",IFERROR(MATCH($W1040,$A$2:$A$1500,0),""))</f>
      </c>
      <c r="Z1040">
        <f>IF($X1040="","",IFERROR(MATCH($X1040,$A$2:$A$1500,0),""))</f>
      </c>
      <c r="AA1040" t="str">
        <f>IF($Y1040="","",INDEX($P$2:$P$1500,$Y1040))</f>
      </c>
      <c r="AB1040" t="str">
        <f>IF($Z1040="","",INDEX($P$2:$P$1500,$Z1040))</f>
      </c>
      <c r="AC1040">
        <f>IF(AND($AA1040="Yes",$AB1040="Yes"),1,"")</f>
      </c>
      <c r="AD1040">
        <f>IF(OR($Y1040="",$Z1040=""),"",IF(INDEX($C$2:$C$1500,$Y1040)=INDEX($C$2:$C$1500,$Z1040),0,1))</f>
      </c>
      <c r="AE1040">
        <f>IF($AC1040&lt;&gt;1,"",IF(AND(INDEX($AG$2:$AG$1500,$Y1040)=1,INDEX($AG$2:$AG$1500,$Z1040)=1),1,""))</f>
      </c>
      <c r="AG1040">
        <f>IF($A1040="","",COUNTIFS($W$2:$W$2500,$A1040,$AB$2:$AB$2500,"Yes")+COUNTIFS($X$2:$X$2500,$A1040,$AA$2:$AA$2500,"Yes"))</f>
      </c>
      <c r="AH1040" t="str">
        <f>IF(OR($P1040&lt;&gt;"Yes",N($AG1040)=0),"",IF(AND($AG1040=1,COUNTIFS($W$2:$W$2500,$A1040,$AE$2:$AE$2500,1)+COUNTIFS($X$2:$X$2500,$A1040,$AE$2:$AE$2500,1)&gt;0),"","Yes"))</f>
      </c>
      <c r="AI1040">
        <f>IF($AH1040="Yes",$AG1040,"")</f>
      </c>
      <c r="AJ1040">
        <f>IF($AI1040="","",$AI1040+ROW()/1000000)</f>
      </c>
      <c r="AK1040">
        <f>IF(OR($A1040="",$P1040="Yes",N($AG1040)=0),"",$AG1040+ROW()/1000000)</f>
      </c>
      <c r="AL1040" t="str">
        <f>IF($A1040="","",INDEX(games!$J:$J,ROW())&amp;"")</f>
      </c>
    </row>
    <row r="1041">
      <c r="A1041" t="str">
        <f>IF(TRIM(INDEX(games!$A:$A,ROW()))="","",TRIM(INDEX(games!$A:$A,ROW())))</f>
      </c>
      <c r="B1041">
        <f>IF(OR($A1041="",INDEX(games!$B:$B,ROW())=""),"",INDEX(games!$B:$B,ROW()))</f>
      </c>
      <c r="C1041" t="str">
        <f>IF(OR($A1041="",INDEX(games!$C:$C,ROW())=""),"",INDEX(games!$C:$C,ROW()))</f>
      </c>
      <c r="D1041">
        <f>IF($A1041="","",COUNTIF($W$2:$W$2500,$A1041)+COUNTIF($X$2:$X$2500,$A1041))</f>
      </c>
      <c r="E1041">
        <f>IF($A1041="","",IFERROR(MATCH($C1041,$R$2:$R$5,0),0))</f>
      </c>
      <c r="F1041">
        <f>IF($A1041="","",MOD(ROW(),34))</f>
      </c>
      <c r="G1041">
        <f>IF($A1041="",NA(),IF($C1041="Action",$B1041,NA()))</f>
      </c>
      <c r="H1041">
        <f>IF($A1041="",NA(),IF($C1041="Action",1+$F1041*0.023,NA()))</f>
      </c>
      <c r="I1041">
        <f>IF($A1041="",NA(),IF($C1041="Strategy",$B1041,NA()))</f>
      </c>
      <c r="J1041">
        <f>IF($A1041="",NA(),IF($C1041="Strategy",2+$F1041*0.023,NA()))</f>
      </c>
      <c r="K1041">
        <f>IF($A1041="",NA(),IF($C1041="Deckbuilder",$B1041,NA()))</f>
      </c>
      <c r="L1041">
        <f>IF($A1041="",NA(),IF($C1041="Deckbuilder",3+$F1041*0.023,NA()))</f>
      </c>
      <c r="M1041">
        <f>IF($A1041="",NA(),IF($C1041="Traditional",$B1041,NA()))</f>
      </c>
      <c r="N1041">
        <f>IF($A1041="",NA(),IF($C1041="Traditional",4+$F1041*0.023,NA()))</f>
      </c>
      <c r="O1041">
        <f>IF($A1041="","",$D1041+ROW()/1000000)</f>
      </c>
      <c r="P1041" t="str">
        <f>IF(OR($A1041="",INDEX(games!$H:$H,ROW())=""),"",INDEX(games!$H:$H,ROW()))</f>
      </c>
      <c r="Q1041">
        <f>IF(OR($A1041="",$P1041&lt;&gt;"Yes"),"",$D1041+ROW()/1000000)</f>
      </c>
      <c r="T1041">
        <f>IF($Y1041="","",INDEX($B$2:$B$1500,$Y1041))</f>
      </c>
      <c r="U1041">
        <f>IF($Z1041="","",INDEX($B$2:$B$1500,$Z1041))</f>
      </c>
      <c r="V1041">
        <f>IF(OR($T1041="",$U1041=""),"",$U1041-$T1041)</f>
      </c>
      <c r="W1041" t="str">
        <f>IF(TRIM(INDEX(connections!$A:$A,ROW()))="","",TRIM(INDEX(connections!$A:$A,ROW())))</f>
      </c>
      <c r="X1041" t="str">
        <f>IF($W1041="","",TRIM(INDEX(connections!$B:$B,ROW())))</f>
      </c>
      <c r="Y1041">
        <f>IF($W1041="","",IFERROR(MATCH($W1041,$A$2:$A$1500,0),""))</f>
      </c>
      <c r="Z1041">
        <f>IF($X1041="","",IFERROR(MATCH($X1041,$A$2:$A$1500,0),""))</f>
      </c>
      <c r="AA1041" t="str">
        <f>IF($Y1041="","",INDEX($P$2:$P$1500,$Y1041))</f>
      </c>
      <c r="AB1041" t="str">
        <f>IF($Z1041="","",INDEX($P$2:$P$1500,$Z1041))</f>
      </c>
      <c r="AC1041">
        <f>IF(AND($AA1041="Yes",$AB1041="Yes"),1,"")</f>
      </c>
      <c r="AD1041">
        <f>IF(OR($Y1041="",$Z1041=""),"",IF(INDEX($C$2:$C$1500,$Y1041)=INDEX($C$2:$C$1500,$Z1041),0,1))</f>
      </c>
      <c r="AE1041">
        <f>IF($AC1041&lt;&gt;1,"",IF(AND(INDEX($AG$2:$AG$1500,$Y1041)=1,INDEX($AG$2:$AG$1500,$Z1041)=1),1,""))</f>
      </c>
      <c r="AG1041">
        <f>IF($A1041="","",COUNTIFS($W$2:$W$2500,$A1041,$AB$2:$AB$2500,"Yes")+COUNTIFS($X$2:$X$2500,$A1041,$AA$2:$AA$2500,"Yes"))</f>
      </c>
      <c r="AH1041" t="str">
        <f>IF(OR($P1041&lt;&gt;"Yes",N($AG1041)=0),"",IF(AND($AG1041=1,COUNTIFS($W$2:$W$2500,$A1041,$AE$2:$AE$2500,1)+COUNTIFS($X$2:$X$2500,$A1041,$AE$2:$AE$2500,1)&gt;0),"","Yes"))</f>
      </c>
      <c r="AI1041">
        <f>IF($AH1041="Yes",$AG1041,"")</f>
      </c>
      <c r="AJ1041">
        <f>IF($AI1041="","",$AI1041+ROW()/1000000)</f>
      </c>
      <c r="AK1041">
        <f>IF(OR($A1041="",$P1041="Yes",N($AG1041)=0),"",$AG1041+ROW()/1000000)</f>
      </c>
      <c r="AL1041" t="str">
        <f>IF($A1041="","",INDEX(games!$J:$J,ROW())&amp;"")</f>
      </c>
    </row>
    <row r="1042">
      <c r="A1042" t="str">
        <f>IF(TRIM(INDEX(games!$A:$A,ROW()))="","",TRIM(INDEX(games!$A:$A,ROW())))</f>
      </c>
      <c r="B1042">
        <f>IF(OR($A1042="",INDEX(games!$B:$B,ROW())=""),"",INDEX(games!$B:$B,ROW()))</f>
      </c>
      <c r="C1042" t="str">
        <f>IF(OR($A1042="",INDEX(games!$C:$C,ROW())=""),"",INDEX(games!$C:$C,ROW()))</f>
      </c>
      <c r="D1042">
        <f>IF($A1042="","",COUNTIF($W$2:$W$2500,$A1042)+COUNTIF($X$2:$X$2500,$A1042))</f>
      </c>
      <c r="E1042">
        <f>IF($A1042="","",IFERROR(MATCH($C1042,$R$2:$R$5,0),0))</f>
      </c>
      <c r="F1042">
        <f>IF($A1042="","",MOD(ROW(),34))</f>
      </c>
      <c r="G1042">
        <f>IF($A1042="",NA(),IF($C1042="Action",$B1042,NA()))</f>
      </c>
      <c r="H1042">
        <f>IF($A1042="",NA(),IF($C1042="Action",1+$F1042*0.023,NA()))</f>
      </c>
      <c r="I1042">
        <f>IF($A1042="",NA(),IF($C1042="Strategy",$B1042,NA()))</f>
      </c>
      <c r="J1042">
        <f>IF($A1042="",NA(),IF($C1042="Strategy",2+$F1042*0.023,NA()))</f>
      </c>
      <c r="K1042">
        <f>IF($A1042="",NA(),IF($C1042="Deckbuilder",$B1042,NA()))</f>
      </c>
      <c r="L1042">
        <f>IF($A1042="",NA(),IF($C1042="Deckbuilder",3+$F1042*0.023,NA()))</f>
      </c>
      <c r="M1042">
        <f>IF($A1042="",NA(),IF($C1042="Traditional",$B1042,NA()))</f>
      </c>
      <c r="N1042">
        <f>IF($A1042="",NA(),IF($C1042="Traditional",4+$F1042*0.023,NA()))</f>
      </c>
      <c r="O1042">
        <f>IF($A1042="","",$D1042+ROW()/1000000)</f>
      </c>
      <c r="P1042" t="str">
        <f>IF(OR($A1042="",INDEX(games!$H:$H,ROW())=""),"",INDEX(games!$H:$H,ROW()))</f>
      </c>
      <c r="Q1042">
        <f>IF(OR($A1042="",$P1042&lt;&gt;"Yes"),"",$D1042+ROW()/1000000)</f>
      </c>
      <c r="T1042">
        <f>IF($Y1042="","",INDEX($B$2:$B$1500,$Y1042))</f>
      </c>
      <c r="U1042">
        <f>IF($Z1042="","",INDEX($B$2:$B$1500,$Z1042))</f>
      </c>
      <c r="V1042">
        <f>IF(OR($T1042="",$U1042=""),"",$U1042-$T1042)</f>
      </c>
      <c r="W1042" t="str">
        <f>IF(TRIM(INDEX(connections!$A:$A,ROW()))="","",TRIM(INDEX(connections!$A:$A,ROW())))</f>
      </c>
      <c r="X1042" t="str">
        <f>IF($W1042="","",TRIM(INDEX(connections!$B:$B,ROW())))</f>
      </c>
      <c r="Y1042">
        <f>IF($W1042="","",IFERROR(MATCH($W1042,$A$2:$A$1500,0),""))</f>
      </c>
      <c r="Z1042">
        <f>IF($X1042="","",IFERROR(MATCH($X1042,$A$2:$A$1500,0),""))</f>
      </c>
      <c r="AA1042" t="str">
        <f>IF($Y1042="","",INDEX($P$2:$P$1500,$Y1042))</f>
      </c>
      <c r="AB1042" t="str">
        <f>IF($Z1042="","",INDEX($P$2:$P$1500,$Z1042))</f>
      </c>
      <c r="AC1042">
        <f>IF(AND($AA1042="Yes",$AB1042="Yes"),1,"")</f>
      </c>
      <c r="AD1042">
        <f>IF(OR($Y1042="",$Z1042=""),"",IF(INDEX($C$2:$C$1500,$Y1042)=INDEX($C$2:$C$1500,$Z1042),0,1))</f>
      </c>
      <c r="AE1042">
        <f>IF($AC1042&lt;&gt;1,"",IF(AND(INDEX($AG$2:$AG$1500,$Y1042)=1,INDEX($AG$2:$AG$1500,$Z1042)=1),1,""))</f>
      </c>
      <c r="AG1042">
        <f>IF($A1042="","",COUNTIFS($W$2:$W$2500,$A1042,$AB$2:$AB$2500,"Yes")+COUNTIFS($X$2:$X$2500,$A1042,$AA$2:$AA$2500,"Yes"))</f>
      </c>
      <c r="AH1042" t="str">
        <f>IF(OR($P1042&lt;&gt;"Yes",N($AG1042)=0),"",IF(AND($AG1042=1,COUNTIFS($W$2:$W$2500,$A1042,$AE$2:$AE$2500,1)+COUNTIFS($X$2:$X$2500,$A1042,$AE$2:$AE$2500,1)&gt;0),"","Yes"))</f>
      </c>
      <c r="AI1042">
        <f>IF($AH1042="Yes",$AG1042,"")</f>
      </c>
      <c r="AJ1042">
        <f>IF($AI1042="","",$AI1042+ROW()/1000000)</f>
      </c>
      <c r="AK1042">
        <f>IF(OR($A1042="",$P1042="Yes",N($AG1042)=0),"",$AG1042+ROW()/1000000)</f>
      </c>
      <c r="AL1042" t="str">
        <f>IF($A1042="","",INDEX(games!$J:$J,ROW())&amp;"")</f>
      </c>
    </row>
    <row r="1043">
      <c r="A1043" t="str">
        <f>IF(TRIM(INDEX(games!$A:$A,ROW()))="","",TRIM(INDEX(games!$A:$A,ROW())))</f>
      </c>
      <c r="B1043">
        <f>IF(OR($A1043="",INDEX(games!$B:$B,ROW())=""),"",INDEX(games!$B:$B,ROW()))</f>
      </c>
      <c r="C1043" t="str">
        <f>IF(OR($A1043="",INDEX(games!$C:$C,ROW())=""),"",INDEX(games!$C:$C,ROW()))</f>
      </c>
      <c r="D1043">
        <f>IF($A1043="","",COUNTIF($W$2:$W$2500,$A1043)+COUNTIF($X$2:$X$2500,$A1043))</f>
      </c>
      <c r="E1043">
        <f>IF($A1043="","",IFERROR(MATCH($C1043,$R$2:$R$5,0),0))</f>
      </c>
      <c r="F1043">
        <f>IF($A1043="","",MOD(ROW(),34))</f>
      </c>
      <c r="G1043">
        <f>IF($A1043="",NA(),IF($C1043="Action",$B1043,NA()))</f>
      </c>
      <c r="H1043">
        <f>IF($A1043="",NA(),IF($C1043="Action",1+$F1043*0.023,NA()))</f>
      </c>
      <c r="I1043">
        <f>IF($A1043="",NA(),IF($C1043="Strategy",$B1043,NA()))</f>
      </c>
      <c r="J1043">
        <f>IF($A1043="",NA(),IF($C1043="Strategy",2+$F1043*0.023,NA()))</f>
      </c>
      <c r="K1043">
        <f>IF($A1043="",NA(),IF($C1043="Deckbuilder",$B1043,NA()))</f>
      </c>
      <c r="L1043">
        <f>IF($A1043="",NA(),IF($C1043="Deckbuilder",3+$F1043*0.023,NA()))</f>
      </c>
      <c r="M1043">
        <f>IF($A1043="",NA(),IF($C1043="Traditional",$B1043,NA()))</f>
      </c>
      <c r="N1043">
        <f>IF($A1043="",NA(),IF($C1043="Traditional",4+$F1043*0.023,NA()))</f>
      </c>
      <c r="O1043">
        <f>IF($A1043="","",$D1043+ROW()/1000000)</f>
      </c>
      <c r="P1043" t="str">
        <f>IF(OR($A1043="",INDEX(games!$H:$H,ROW())=""),"",INDEX(games!$H:$H,ROW()))</f>
      </c>
      <c r="Q1043">
        <f>IF(OR($A1043="",$P1043&lt;&gt;"Yes"),"",$D1043+ROW()/1000000)</f>
      </c>
      <c r="T1043">
        <f>IF($Y1043="","",INDEX($B$2:$B$1500,$Y1043))</f>
      </c>
      <c r="U1043">
        <f>IF($Z1043="","",INDEX($B$2:$B$1500,$Z1043))</f>
      </c>
      <c r="V1043">
        <f>IF(OR($T1043="",$U1043=""),"",$U1043-$T1043)</f>
      </c>
      <c r="W1043" t="str">
        <f>IF(TRIM(INDEX(connections!$A:$A,ROW()))="","",TRIM(INDEX(connections!$A:$A,ROW())))</f>
      </c>
      <c r="X1043" t="str">
        <f>IF($W1043="","",TRIM(INDEX(connections!$B:$B,ROW())))</f>
      </c>
      <c r="Y1043">
        <f>IF($W1043="","",IFERROR(MATCH($W1043,$A$2:$A$1500,0),""))</f>
      </c>
      <c r="Z1043">
        <f>IF($X1043="","",IFERROR(MATCH($X1043,$A$2:$A$1500,0),""))</f>
      </c>
      <c r="AA1043" t="str">
        <f>IF($Y1043="","",INDEX($P$2:$P$1500,$Y1043))</f>
      </c>
      <c r="AB1043" t="str">
        <f>IF($Z1043="","",INDEX($P$2:$P$1500,$Z1043))</f>
      </c>
      <c r="AC1043">
        <f>IF(AND($AA1043="Yes",$AB1043="Yes"),1,"")</f>
      </c>
      <c r="AD1043">
        <f>IF(OR($Y1043="",$Z1043=""),"",IF(INDEX($C$2:$C$1500,$Y1043)=INDEX($C$2:$C$1500,$Z1043),0,1))</f>
      </c>
      <c r="AE1043">
        <f>IF($AC1043&lt;&gt;1,"",IF(AND(INDEX($AG$2:$AG$1500,$Y1043)=1,INDEX($AG$2:$AG$1500,$Z1043)=1),1,""))</f>
      </c>
      <c r="AG1043">
        <f>IF($A1043="","",COUNTIFS($W$2:$W$2500,$A1043,$AB$2:$AB$2500,"Yes")+COUNTIFS($X$2:$X$2500,$A1043,$AA$2:$AA$2500,"Yes"))</f>
      </c>
      <c r="AH1043" t="str">
        <f>IF(OR($P1043&lt;&gt;"Yes",N($AG1043)=0),"",IF(AND($AG1043=1,COUNTIFS($W$2:$W$2500,$A1043,$AE$2:$AE$2500,1)+COUNTIFS($X$2:$X$2500,$A1043,$AE$2:$AE$2500,1)&gt;0),"","Yes"))</f>
      </c>
      <c r="AI1043">
        <f>IF($AH1043="Yes",$AG1043,"")</f>
      </c>
      <c r="AJ1043">
        <f>IF($AI1043="","",$AI1043+ROW()/1000000)</f>
      </c>
      <c r="AK1043">
        <f>IF(OR($A1043="",$P1043="Yes",N($AG1043)=0),"",$AG1043+ROW()/1000000)</f>
      </c>
      <c r="AL1043" t="str">
        <f>IF($A1043="","",INDEX(games!$J:$J,ROW())&amp;"")</f>
      </c>
    </row>
    <row r="1044">
      <c r="A1044" t="str">
        <f>IF(TRIM(INDEX(games!$A:$A,ROW()))="","",TRIM(INDEX(games!$A:$A,ROW())))</f>
      </c>
      <c r="B1044">
        <f>IF(OR($A1044="",INDEX(games!$B:$B,ROW())=""),"",INDEX(games!$B:$B,ROW()))</f>
      </c>
      <c r="C1044" t="str">
        <f>IF(OR($A1044="",INDEX(games!$C:$C,ROW())=""),"",INDEX(games!$C:$C,ROW()))</f>
      </c>
      <c r="D1044">
        <f>IF($A1044="","",COUNTIF($W$2:$W$2500,$A1044)+COUNTIF($X$2:$X$2500,$A1044))</f>
      </c>
      <c r="E1044">
        <f>IF($A1044="","",IFERROR(MATCH($C1044,$R$2:$R$5,0),0))</f>
      </c>
      <c r="F1044">
        <f>IF($A1044="","",MOD(ROW(),34))</f>
      </c>
      <c r="G1044">
        <f>IF($A1044="",NA(),IF($C1044="Action",$B1044,NA()))</f>
      </c>
      <c r="H1044">
        <f>IF($A1044="",NA(),IF($C1044="Action",1+$F1044*0.023,NA()))</f>
      </c>
      <c r="I1044">
        <f>IF($A1044="",NA(),IF($C1044="Strategy",$B1044,NA()))</f>
      </c>
      <c r="J1044">
        <f>IF($A1044="",NA(),IF($C1044="Strategy",2+$F1044*0.023,NA()))</f>
      </c>
      <c r="K1044">
        <f>IF($A1044="",NA(),IF($C1044="Deckbuilder",$B1044,NA()))</f>
      </c>
      <c r="L1044">
        <f>IF($A1044="",NA(),IF($C1044="Deckbuilder",3+$F1044*0.023,NA()))</f>
      </c>
      <c r="M1044">
        <f>IF($A1044="",NA(),IF($C1044="Traditional",$B1044,NA()))</f>
      </c>
      <c r="N1044">
        <f>IF($A1044="",NA(),IF($C1044="Traditional",4+$F1044*0.023,NA()))</f>
      </c>
      <c r="O1044">
        <f>IF($A1044="","",$D1044+ROW()/1000000)</f>
      </c>
      <c r="P1044" t="str">
        <f>IF(OR($A1044="",INDEX(games!$H:$H,ROW())=""),"",INDEX(games!$H:$H,ROW()))</f>
      </c>
      <c r="Q1044">
        <f>IF(OR($A1044="",$P1044&lt;&gt;"Yes"),"",$D1044+ROW()/1000000)</f>
      </c>
      <c r="T1044">
        <f>IF($Y1044="","",INDEX($B$2:$B$1500,$Y1044))</f>
      </c>
      <c r="U1044">
        <f>IF($Z1044="","",INDEX($B$2:$B$1500,$Z1044))</f>
      </c>
      <c r="V1044">
        <f>IF(OR($T1044="",$U1044=""),"",$U1044-$T1044)</f>
      </c>
      <c r="W1044" t="str">
        <f>IF(TRIM(INDEX(connections!$A:$A,ROW()))="","",TRIM(INDEX(connections!$A:$A,ROW())))</f>
      </c>
      <c r="X1044" t="str">
        <f>IF($W1044="","",TRIM(INDEX(connections!$B:$B,ROW())))</f>
      </c>
      <c r="Y1044">
        <f>IF($W1044="","",IFERROR(MATCH($W1044,$A$2:$A$1500,0),""))</f>
      </c>
      <c r="Z1044">
        <f>IF($X1044="","",IFERROR(MATCH($X1044,$A$2:$A$1500,0),""))</f>
      </c>
      <c r="AA1044" t="str">
        <f>IF($Y1044="","",INDEX($P$2:$P$1500,$Y1044))</f>
      </c>
      <c r="AB1044" t="str">
        <f>IF($Z1044="","",INDEX($P$2:$P$1500,$Z1044))</f>
      </c>
      <c r="AC1044">
        <f>IF(AND($AA1044="Yes",$AB1044="Yes"),1,"")</f>
      </c>
      <c r="AD1044">
        <f>IF(OR($Y1044="",$Z1044=""),"",IF(INDEX($C$2:$C$1500,$Y1044)=INDEX($C$2:$C$1500,$Z1044),0,1))</f>
      </c>
      <c r="AE1044">
        <f>IF($AC1044&lt;&gt;1,"",IF(AND(INDEX($AG$2:$AG$1500,$Y1044)=1,INDEX($AG$2:$AG$1500,$Z1044)=1),1,""))</f>
      </c>
      <c r="AG1044">
        <f>IF($A1044="","",COUNTIFS($W$2:$W$2500,$A1044,$AB$2:$AB$2500,"Yes")+COUNTIFS($X$2:$X$2500,$A1044,$AA$2:$AA$2500,"Yes"))</f>
      </c>
      <c r="AH1044" t="str">
        <f>IF(OR($P1044&lt;&gt;"Yes",N($AG1044)=0),"",IF(AND($AG1044=1,COUNTIFS($W$2:$W$2500,$A1044,$AE$2:$AE$2500,1)+COUNTIFS($X$2:$X$2500,$A1044,$AE$2:$AE$2500,1)&gt;0),"","Yes"))</f>
      </c>
      <c r="AI1044">
        <f>IF($AH1044="Yes",$AG1044,"")</f>
      </c>
      <c r="AJ1044">
        <f>IF($AI1044="","",$AI1044+ROW()/1000000)</f>
      </c>
      <c r="AK1044">
        <f>IF(OR($A1044="",$P1044="Yes",N($AG1044)=0),"",$AG1044+ROW()/1000000)</f>
      </c>
      <c r="AL1044" t="str">
        <f>IF($A1044="","",INDEX(games!$J:$J,ROW())&amp;"")</f>
      </c>
    </row>
    <row r="1045">
      <c r="A1045" t="str">
        <f>IF(TRIM(INDEX(games!$A:$A,ROW()))="","",TRIM(INDEX(games!$A:$A,ROW())))</f>
      </c>
      <c r="B1045">
        <f>IF(OR($A1045="",INDEX(games!$B:$B,ROW())=""),"",INDEX(games!$B:$B,ROW()))</f>
      </c>
      <c r="C1045" t="str">
        <f>IF(OR($A1045="",INDEX(games!$C:$C,ROW())=""),"",INDEX(games!$C:$C,ROW()))</f>
      </c>
      <c r="D1045">
        <f>IF($A1045="","",COUNTIF($W$2:$W$2500,$A1045)+COUNTIF($X$2:$X$2500,$A1045))</f>
      </c>
      <c r="E1045">
        <f>IF($A1045="","",IFERROR(MATCH($C1045,$R$2:$R$5,0),0))</f>
      </c>
      <c r="F1045">
        <f>IF($A1045="","",MOD(ROW(),34))</f>
      </c>
      <c r="G1045">
        <f>IF($A1045="",NA(),IF($C1045="Action",$B1045,NA()))</f>
      </c>
      <c r="H1045">
        <f>IF($A1045="",NA(),IF($C1045="Action",1+$F1045*0.023,NA()))</f>
      </c>
      <c r="I1045">
        <f>IF($A1045="",NA(),IF($C1045="Strategy",$B1045,NA()))</f>
      </c>
      <c r="J1045">
        <f>IF($A1045="",NA(),IF($C1045="Strategy",2+$F1045*0.023,NA()))</f>
      </c>
      <c r="K1045">
        <f>IF($A1045="",NA(),IF($C1045="Deckbuilder",$B1045,NA()))</f>
      </c>
      <c r="L1045">
        <f>IF($A1045="",NA(),IF($C1045="Deckbuilder",3+$F1045*0.023,NA()))</f>
      </c>
      <c r="M1045">
        <f>IF($A1045="",NA(),IF($C1045="Traditional",$B1045,NA()))</f>
      </c>
      <c r="N1045">
        <f>IF($A1045="",NA(),IF($C1045="Traditional",4+$F1045*0.023,NA()))</f>
      </c>
      <c r="O1045">
        <f>IF($A1045="","",$D1045+ROW()/1000000)</f>
      </c>
      <c r="P1045" t="str">
        <f>IF(OR($A1045="",INDEX(games!$H:$H,ROW())=""),"",INDEX(games!$H:$H,ROW()))</f>
      </c>
      <c r="Q1045">
        <f>IF(OR($A1045="",$P1045&lt;&gt;"Yes"),"",$D1045+ROW()/1000000)</f>
      </c>
      <c r="T1045">
        <f>IF($Y1045="","",INDEX($B$2:$B$1500,$Y1045))</f>
      </c>
      <c r="U1045">
        <f>IF($Z1045="","",INDEX($B$2:$B$1500,$Z1045))</f>
      </c>
      <c r="V1045">
        <f>IF(OR($T1045="",$U1045=""),"",$U1045-$T1045)</f>
      </c>
      <c r="W1045" t="str">
        <f>IF(TRIM(INDEX(connections!$A:$A,ROW()))="","",TRIM(INDEX(connections!$A:$A,ROW())))</f>
      </c>
      <c r="X1045" t="str">
        <f>IF($W1045="","",TRIM(INDEX(connections!$B:$B,ROW())))</f>
      </c>
      <c r="Y1045">
        <f>IF($W1045="","",IFERROR(MATCH($W1045,$A$2:$A$1500,0),""))</f>
      </c>
      <c r="Z1045">
        <f>IF($X1045="","",IFERROR(MATCH($X1045,$A$2:$A$1500,0),""))</f>
      </c>
      <c r="AA1045" t="str">
        <f>IF($Y1045="","",INDEX($P$2:$P$1500,$Y1045))</f>
      </c>
      <c r="AB1045" t="str">
        <f>IF($Z1045="","",INDEX($P$2:$P$1500,$Z1045))</f>
      </c>
      <c r="AC1045">
        <f>IF(AND($AA1045="Yes",$AB1045="Yes"),1,"")</f>
      </c>
      <c r="AD1045">
        <f>IF(OR($Y1045="",$Z1045=""),"",IF(INDEX($C$2:$C$1500,$Y1045)=INDEX($C$2:$C$1500,$Z1045),0,1))</f>
      </c>
      <c r="AE1045">
        <f>IF($AC1045&lt;&gt;1,"",IF(AND(INDEX($AG$2:$AG$1500,$Y1045)=1,INDEX($AG$2:$AG$1500,$Z1045)=1),1,""))</f>
      </c>
      <c r="AG1045">
        <f>IF($A1045="","",COUNTIFS($W$2:$W$2500,$A1045,$AB$2:$AB$2500,"Yes")+COUNTIFS($X$2:$X$2500,$A1045,$AA$2:$AA$2500,"Yes"))</f>
      </c>
      <c r="AH1045" t="str">
        <f>IF(OR($P1045&lt;&gt;"Yes",N($AG1045)=0),"",IF(AND($AG1045=1,COUNTIFS($W$2:$W$2500,$A1045,$AE$2:$AE$2500,1)+COUNTIFS($X$2:$X$2500,$A1045,$AE$2:$AE$2500,1)&gt;0),"","Yes"))</f>
      </c>
      <c r="AI1045">
        <f>IF($AH1045="Yes",$AG1045,"")</f>
      </c>
      <c r="AJ1045">
        <f>IF($AI1045="","",$AI1045+ROW()/1000000)</f>
      </c>
      <c r="AK1045">
        <f>IF(OR($A1045="",$P1045="Yes",N($AG1045)=0),"",$AG1045+ROW()/1000000)</f>
      </c>
      <c r="AL1045" t="str">
        <f>IF($A1045="","",INDEX(games!$J:$J,ROW())&amp;"")</f>
      </c>
    </row>
    <row r="1046">
      <c r="A1046" t="str">
        <f>IF(TRIM(INDEX(games!$A:$A,ROW()))="","",TRIM(INDEX(games!$A:$A,ROW())))</f>
      </c>
      <c r="B1046">
        <f>IF(OR($A1046="",INDEX(games!$B:$B,ROW())=""),"",INDEX(games!$B:$B,ROW()))</f>
      </c>
      <c r="C1046" t="str">
        <f>IF(OR($A1046="",INDEX(games!$C:$C,ROW())=""),"",INDEX(games!$C:$C,ROW()))</f>
      </c>
      <c r="D1046">
        <f>IF($A1046="","",COUNTIF($W$2:$W$2500,$A1046)+COUNTIF($X$2:$X$2500,$A1046))</f>
      </c>
      <c r="E1046">
        <f>IF($A1046="","",IFERROR(MATCH($C1046,$R$2:$R$5,0),0))</f>
      </c>
      <c r="F1046">
        <f>IF($A1046="","",MOD(ROW(),34))</f>
      </c>
      <c r="G1046">
        <f>IF($A1046="",NA(),IF($C1046="Action",$B1046,NA()))</f>
      </c>
      <c r="H1046">
        <f>IF($A1046="",NA(),IF($C1046="Action",1+$F1046*0.023,NA()))</f>
      </c>
      <c r="I1046">
        <f>IF($A1046="",NA(),IF($C1046="Strategy",$B1046,NA()))</f>
      </c>
      <c r="J1046">
        <f>IF($A1046="",NA(),IF($C1046="Strategy",2+$F1046*0.023,NA()))</f>
      </c>
      <c r="K1046">
        <f>IF($A1046="",NA(),IF($C1046="Deckbuilder",$B1046,NA()))</f>
      </c>
      <c r="L1046">
        <f>IF($A1046="",NA(),IF($C1046="Deckbuilder",3+$F1046*0.023,NA()))</f>
      </c>
      <c r="M1046">
        <f>IF($A1046="",NA(),IF($C1046="Traditional",$B1046,NA()))</f>
      </c>
      <c r="N1046">
        <f>IF($A1046="",NA(),IF($C1046="Traditional",4+$F1046*0.023,NA()))</f>
      </c>
      <c r="O1046">
        <f>IF($A1046="","",$D1046+ROW()/1000000)</f>
      </c>
      <c r="P1046" t="str">
        <f>IF(OR($A1046="",INDEX(games!$H:$H,ROW())=""),"",INDEX(games!$H:$H,ROW()))</f>
      </c>
      <c r="Q1046">
        <f>IF(OR($A1046="",$P1046&lt;&gt;"Yes"),"",$D1046+ROW()/1000000)</f>
      </c>
      <c r="T1046">
        <f>IF($Y1046="","",INDEX($B$2:$B$1500,$Y1046))</f>
      </c>
      <c r="U1046">
        <f>IF($Z1046="","",INDEX($B$2:$B$1500,$Z1046))</f>
      </c>
      <c r="V1046">
        <f>IF(OR($T1046="",$U1046=""),"",$U1046-$T1046)</f>
      </c>
      <c r="W1046" t="str">
        <f>IF(TRIM(INDEX(connections!$A:$A,ROW()))="","",TRIM(INDEX(connections!$A:$A,ROW())))</f>
      </c>
      <c r="X1046" t="str">
        <f>IF($W1046="","",TRIM(INDEX(connections!$B:$B,ROW())))</f>
      </c>
      <c r="Y1046">
        <f>IF($W1046="","",IFERROR(MATCH($W1046,$A$2:$A$1500,0),""))</f>
      </c>
      <c r="Z1046">
        <f>IF($X1046="","",IFERROR(MATCH($X1046,$A$2:$A$1500,0),""))</f>
      </c>
      <c r="AA1046" t="str">
        <f>IF($Y1046="","",INDEX($P$2:$P$1500,$Y1046))</f>
      </c>
      <c r="AB1046" t="str">
        <f>IF($Z1046="","",INDEX($P$2:$P$1500,$Z1046))</f>
      </c>
      <c r="AC1046">
        <f>IF(AND($AA1046="Yes",$AB1046="Yes"),1,"")</f>
      </c>
      <c r="AD1046">
        <f>IF(OR($Y1046="",$Z1046=""),"",IF(INDEX($C$2:$C$1500,$Y1046)=INDEX($C$2:$C$1500,$Z1046),0,1))</f>
      </c>
      <c r="AE1046">
        <f>IF($AC1046&lt;&gt;1,"",IF(AND(INDEX($AG$2:$AG$1500,$Y1046)=1,INDEX($AG$2:$AG$1500,$Z1046)=1),1,""))</f>
      </c>
      <c r="AG1046">
        <f>IF($A1046="","",COUNTIFS($W$2:$W$2500,$A1046,$AB$2:$AB$2500,"Yes")+COUNTIFS($X$2:$X$2500,$A1046,$AA$2:$AA$2500,"Yes"))</f>
      </c>
      <c r="AH1046" t="str">
        <f>IF(OR($P1046&lt;&gt;"Yes",N($AG1046)=0),"",IF(AND($AG1046=1,COUNTIFS($W$2:$W$2500,$A1046,$AE$2:$AE$2500,1)+COUNTIFS($X$2:$X$2500,$A1046,$AE$2:$AE$2500,1)&gt;0),"","Yes"))</f>
      </c>
      <c r="AI1046">
        <f>IF($AH1046="Yes",$AG1046,"")</f>
      </c>
      <c r="AJ1046">
        <f>IF($AI1046="","",$AI1046+ROW()/1000000)</f>
      </c>
      <c r="AK1046">
        <f>IF(OR($A1046="",$P1046="Yes",N($AG1046)=0),"",$AG1046+ROW()/1000000)</f>
      </c>
      <c r="AL1046" t="str">
        <f>IF($A1046="","",INDEX(games!$J:$J,ROW())&amp;"")</f>
      </c>
    </row>
    <row r="1047">
      <c r="A1047" t="str">
        <f>IF(TRIM(INDEX(games!$A:$A,ROW()))="","",TRIM(INDEX(games!$A:$A,ROW())))</f>
      </c>
      <c r="B1047">
        <f>IF(OR($A1047="",INDEX(games!$B:$B,ROW())=""),"",INDEX(games!$B:$B,ROW()))</f>
      </c>
      <c r="C1047" t="str">
        <f>IF(OR($A1047="",INDEX(games!$C:$C,ROW())=""),"",INDEX(games!$C:$C,ROW()))</f>
      </c>
      <c r="D1047">
        <f>IF($A1047="","",COUNTIF($W$2:$W$2500,$A1047)+COUNTIF($X$2:$X$2500,$A1047))</f>
      </c>
      <c r="E1047">
        <f>IF($A1047="","",IFERROR(MATCH($C1047,$R$2:$R$5,0),0))</f>
      </c>
      <c r="F1047">
        <f>IF($A1047="","",MOD(ROW(),34))</f>
      </c>
      <c r="G1047">
        <f>IF($A1047="",NA(),IF($C1047="Action",$B1047,NA()))</f>
      </c>
      <c r="H1047">
        <f>IF($A1047="",NA(),IF($C1047="Action",1+$F1047*0.023,NA()))</f>
      </c>
      <c r="I1047">
        <f>IF($A1047="",NA(),IF($C1047="Strategy",$B1047,NA()))</f>
      </c>
      <c r="J1047">
        <f>IF($A1047="",NA(),IF($C1047="Strategy",2+$F1047*0.023,NA()))</f>
      </c>
      <c r="K1047">
        <f>IF($A1047="",NA(),IF($C1047="Deckbuilder",$B1047,NA()))</f>
      </c>
      <c r="L1047">
        <f>IF($A1047="",NA(),IF($C1047="Deckbuilder",3+$F1047*0.023,NA()))</f>
      </c>
      <c r="M1047">
        <f>IF($A1047="",NA(),IF($C1047="Traditional",$B1047,NA()))</f>
      </c>
      <c r="N1047">
        <f>IF($A1047="",NA(),IF($C1047="Traditional",4+$F1047*0.023,NA()))</f>
      </c>
      <c r="O1047">
        <f>IF($A1047="","",$D1047+ROW()/1000000)</f>
      </c>
      <c r="P1047" t="str">
        <f>IF(OR($A1047="",INDEX(games!$H:$H,ROW())=""),"",INDEX(games!$H:$H,ROW()))</f>
      </c>
      <c r="Q1047">
        <f>IF(OR($A1047="",$P1047&lt;&gt;"Yes"),"",$D1047+ROW()/1000000)</f>
      </c>
      <c r="T1047">
        <f>IF($Y1047="","",INDEX($B$2:$B$1500,$Y1047))</f>
      </c>
      <c r="U1047">
        <f>IF($Z1047="","",INDEX($B$2:$B$1500,$Z1047))</f>
      </c>
      <c r="V1047">
        <f>IF(OR($T1047="",$U1047=""),"",$U1047-$T1047)</f>
      </c>
      <c r="W1047" t="str">
        <f>IF(TRIM(INDEX(connections!$A:$A,ROW()))="","",TRIM(INDEX(connections!$A:$A,ROW())))</f>
      </c>
      <c r="X1047" t="str">
        <f>IF($W1047="","",TRIM(INDEX(connections!$B:$B,ROW())))</f>
      </c>
      <c r="Y1047">
        <f>IF($W1047="","",IFERROR(MATCH($W1047,$A$2:$A$1500,0),""))</f>
      </c>
      <c r="Z1047">
        <f>IF($X1047="","",IFERROR(MATCH($X1047,$A$2:$A$1500,0),""))</f>
      </c>
      <c r="AA1047" t="str">
        <f>IF($Y1047="","",INDEX($P$2:$P$1500,$Y1047))</f>
      </c>
      <c r="AB1047" t="str">
        <f>IF($Z1047="","",INDEX($P$2:$P$1500,$Z1047))</f>
      </c>
      <c r="AC1047">
        <f>IF(AND($AA1047="Yes",$AB1047="Yes"),1,"")</f>
      </c>
      <c r="AD1047">
        <f>IF(OR($Y1047="",$Z1047=""),"",IF(INDEX($C$2:$C$1500,$Y1047)=INDEX($C$2:$C$1500,$Z1047),0,1))</f>
      </c>
      <c r="AE1047">
        <f>IF($AC1047&lt;&gt;1,"",IF(AND(INDEX($AG$2:$AG$1500,$Y1047)=1,INDEX($AG$2:$AG$1500,$Z1047)=1),1,""))</f>
      </c>
      <c r="AG1047">
        <f>IF($A1047="","",COUNTIFS($W$2:$W$2500,$A1047,$AB$2:$AB$2500,"Yes")+COUNTIFS($X$2:$X$2500,$A1047,$AA$2:$AA$2500,"Yes"))</f>
      </c>
      <c r="AH1047" t="str">
        <f>IF(OR($P1047&lt;&gt;"Yes",N($AG1047)=0),"",IF(AND($AG1047=1,COUNTIFS($W$2:$W$2500,$A1047,$AE$2:$AE$2500,1)+COUNTIFS($X$2:$X$2500,$A1047,$AE$2:$AE$2500,1)&gt;0),"","Yes"))</f>
      </c>
      <c r="AI1047">
        <f>IF($AH1047="Yes",$AG1047,"")</f>
      </c>
      <c r="AJ1047">
        <f>IF($AI1047="","",$AI1047+ROW()/1000000)</f>
      </c>
      <c r="AK1047">
        <f>IF(OR($A1047="",$P1047="Yes",N($AG1047)=0),"",$AG1047+ROW()/1000000)</f>
      </c>
      <c r="AL1047" t="str">
        <f>IF($A1047="","",INDEX(games!$J:$J,ROW())&amp;"")</f>
      </c>
    </row>
    <row r="1048">
      <c r="A1048" t="str">
        <f>IF(TRIM(INDEX(games!$A:$A,ROW()))="","",TRIM(INDEX(games!$A:$A,ROW())))</f>
      </c>
      <c r="B1048">
        <f>IF(OR($A1048="",INDEX(games!$B:$B,ROW())=""),"",INDEX(games!$B:$B,ROW()))</f>
      </c>
      <c r="C1048" t="str">
        <f>IF(OR($A1048="",INDEX(games!$C:$C,ROW())=""),"",INDEX(games!$C:$C,ROW()))</f>
      </c>
      <c r="D1048">
        <f>IF($A1048="","",COUNTIF($W$2:$W$2500,$A1048)+COUNTIF($X$2:$X$2500,$A1048))</f>
      </c>
      <c r="E1048">
        <f>IF($A1048="","",IFERROR(MATCH($C1048,$R$2:$R$5,0),0))</f>
      </c>
      <c r="F1048">
        <f>IF($A1048="","",MOD(ROW(),34))</f>
      </c>
      <c r="G1048">
        <f>IF($A1048="",NA(),IF($C1048="Action",$B1048,NA()))</f>
      </c>
      <c r="H1048">
        <f>IF($A1048="",NA(),IF($C1048="Action",1+$F1048*0.023,NA()))</f>
      </c>
      <c r="I1048">
        <f>IF($A1048="",NA(),IF($C1048="Strategy",$B1048,NA()))</f>
      </c>
      <c r="J1048">
        <f>IF($A1048="",NA(),IF($C1048="Strategy",2+$F1048*0.023,NA()))</f>
      </c>
      <c r="K1048">
        <f>IF($A1048="",NA(),IF($C1048="Deckbuilder",$B1048,NA()))</f>
      </c>
      <c r="L1048">
        <f>IF($A1048="",NA(),IF($C1048="Deckbuilder",3+$F1048*0.023,NA()))</f>
      </c>
      <c r="M1048">
        <f>IF($A1048="",NA(),IF($C1048="Traditional",$B1048,NA()))</f>
      </c>
      <c r="N1048">
        <f>IF($A1048="",NA(),IF($C1048="Traditional",4+$F1048*0.023,NA()))</f>
      </c>
      <c r="O1048">
        <f>IF($A1048="","",$D1048+ROW()/1000000)</f>
      </c>
      <c r="P1048" t="str">
        <f>IF(OR($A1048="",INDEX(games!$H:$H,ROW())=""),"",INDEX(games!$H:$H,ROW()))</f>
      </c>
      <c r="Q1048">
        <f>IF(OR($A1048="",$P1048&lt;&gt;"Yes"),"",$D1048+ROW()/1000000)</f>
      </c>
      <c r="T1048">
        <f>IF($Y1048="","",INDEX($B$2:$B$1500,$Y1048))</f>
      </c>
      <c r="U1048">
        <f>IF($Z1048="","",INDEX($B$2:$B$1500,$Z1048))</f>
      </c>
      <c r="V1048">
        <f>IF(OR($T1048="",$U1048=""),"",$U1048-$T1048)</f>
      </c>
      <c r="W1048" t="str">
        <f>IF(TRIM(INDEX(connections!$A:$A,ROW()))="","",TRIM(INDEX(connections!$A:$A,ROW())))</f>
      </c>
      <c r="X1048" t="str">
        <f>IF($W1048="","",TRIM(INDEX(connections!$B:$B,ROW())))</f>
      </c>
      <c r="Y1048">
        <f>IF($W1048="","",IFERROR(MATCH($W1048,$A$2:$A$1500,0),""))</f>
      </c>
      <c r="Z1048">
        <f>IF($X1048="","",IFERROR(MATCH($X1048,$A$2:$A$1500,0),""))</f>
      </c>
      <c r="AA1048" t="str">
        <f>IF($Y1048="","",INDEX($P$2:$P$1500,$Y1048))</f>
      </c>
      <c r="AB1048" t="str">
        <f>IF($Z1048="","",INDEX($P$2:$P$1500,$Z1048))</f>
      </c>
      <c r="AC1048">
        <f>IF(AND($AA1048="Yes",$AB1048="Yes"),1,"")</f>
      </c>
      <c r="AD1048">
        <f>IF(OR($Y1048="",$Z1048=""),"",IF(INDEX($C$2:$C$1500,$Y1048)=INDEX($C$2:$C$1500,$Z1048),0,1))</f>
      </c>
      <c r="AE1048">
        <f>IF($AC1048&lt;&gt;1,"",IF(AND(INDEX($AG$2:$AG$1500,$Y1048)=1,INDEX($AG$2:$AG$1500,$Z1048)=1),1,""))</f>
      </c>
      <c r="AG1048">
        <f>IF($A1048="","",COUNTIFS($W$2:$W$2500,$A1048,$AB$2:$AB$2500,"Yes")+COUNTIFS($X$2:$X$2500,$A1048,$AA$2:$AA$2500,"Yes"))</f>
      </c>
      <c r="AH1048" t="str">
        <f>IF(OR($P1048&lt;&gt;"Yes",N($AG1048)=0),"",IF(AND($AG1048=1,COUNTIFS($W$2:$W$2500,$A1048,$AE$2:$AE$2500,1)+COUNTIFS($X$2:$X$2500,$A1048,$AE$2:$AE$2500,1)&gt;0),"","Yes"))</f>
      </c>
      <c r="AI1048">
        <f>IF($AH1048="Yes",$AG1048,"")</f>
      </c>
      <c r="AJ1048">
        <f>IF($AI1048="","",$AI1048+ROW()/1000000)</f>
      </c>
      <c r="AK1048">
        <f>IF(OR($A1048="",$P1048="Yes",N($AG1048)=0),"",$AG1048+ROW()/1000000)</f>
      </c>
      <c r="AL1048" t="str">
        <f>IF($A1048="","",INDEX(games!$J:$J,ROW())&amp;"")</f>
      </c>
    </row>
    <row r="1049">
      <c r="A1049" t="str">
        <f>IF(TRIM(INDEX(games!$A:$A,ROW()))="","",TRIM(INDEX(games!$A:$A,ROW())))</f>
      </c>
      <c r="B1049">
        <f>IF(OR($A1049="",INDEX(games!$B:$B,ROW())=""),"",INDEX(games!$B:$B,ROW()))</f>
      </c>
      <c r="C1049" t="str">
        <f>IF(OR($A1049="",INDEX(games!$C:$C,ROW())=""),"",INDEX(games!$C:$C,ROW()))</f>
      </c>
      <c r="D1049">
        <f>IF($A1049="","",COUNTIF($W$2:$W$2500,$A1049)+COUNTIF($X$2:$X$2500,$A1049))</f>
      </c>
      <c r="E1049">
        <f>IF($A1049="","",IFERROR(MATCH($C1049,$R$2:$R$5,0),0))</f>
      </c>
      <c r="F1049">
        <f>IF($A1049="","",MOD(ROW(),34))</f>
      </c>
      <c r="G1049">
        <f>IF($A1049="",NA(),IF($C1049="Action",$B1049,NA()))</f>
      </c>
      <c r="H1049">
        <f>IF($A1049="",NA(),IF($C1049="Action",1+$F1049*0.023,NA()))</f>
      </c>
      <c r="I1049">
        <f>IF($A1049="",NA(),IF($C1049="Strategy",$B1049,NA()))</f>
      </c>
      <c r="J1049">
        <f>IF($A1049="",NA(),IF($C1049="Strategy",2+$F1049*0.023,NA()))</f>
      </c>
      <c r="K1049">
        <f>IF($A1049="",NA(),IF($C1049="Deckbuilder",$B1049,NA()))</f>
      </c>
      <c r="L1049">
        <f>IF($A1049="",NA(),IF($C1049="Deckbuilder",3+$F1049*0.023,NA()))</f>
      </c>
      <c r="M1049">
        <f>IF($A1049="",NA(),IF($C1049="Traditional",$B1049,NA()))</f>
      </c>
      <c r="N1049">
        <f>IF($A1049="",NA(),IF($C1049="Traditional",4+$F1049*0.023,NA()))</f>
      </c>
      <c r="O1049">
        <f>IF($A1049="","",$D1049+ROW()/1000000)</f>
      </c>
      <c r="P1049" t="str">
        <f>IF(OR($A1049="",INDEX(games!$H:$H,ROW())=""),"",INDEX(games!$H:$H,ROW()))</f>
      </c>
      <c r="Q1049">
        <f>IF(OR($A1049="",$P1049&lt;&gt;"Yes"),"",$D1049+ROW()/1000000)</f>
      </c>
      <c r="T1049">
        <f>IF($Y1049="","",INDEX($B$2:$B$1500,$Y1049))</f>
      </c>
      <c r="U1049">
        <f>IF($Z1049="","",INDEX($B$2:$B$1500,$Z1049))</f>
      </c>
      <c r="V1049">
        <f>IF(OR($T1049="",$U1049=""),"",$U1049-$T1049)</f>
      </c>
      <c r="W1049" t="str">
        <f>IF(TRIM(INDEX(connections!$A:$A,ROW()))="","",TRIM(INDEX(connections!$A:$A,ROW())))</f>
      </c>
      <c r="X1049" t="str">
        <f>IF($W1049="","",TRIM(INDEX(connections!$B:$B,ROW())))</f>
      </c>
      <c r="Y1049">
        <f>IF($W1049="","",IFERROR(MATCH($W1049,$A$2:$A$1500,0),""))</f>
      </c>
      <c r="Z1049">
        <f>IF($X1049="","",IFERROR(MATCH($X1049,$A$2:$A$1500,0),""))</f>
      </c>
      <c r="AA1049" t="str">
        <f>IF($Y1049="","",INDEX($P$2:$P$1500,$Y1049))</f>
      </c>
      <c r="AB1049" t="str">
        <f>IF($Z1049="","",INDEX($P$2:$P$1500,$Z1049))</f>
      </c>
      <c r="AC1049">
        <f>IF(AND($AA1049="Yes",$AB1049="Yes"),1,"")</f>
      </c>
      <c r="AD1049">
        <f>IF(OR($Y1049="",$Z1049=""),"",IF(INDEX($C$2:$C$1500,$Y1049)=INDEX($C$2:$C$1500,$Z1049),0,1))</f>
      </c>
      <c r="AE1049">
        <f>IF($AC1049&lt;&gt;1,"",IF(AND(INDEX($AG$2:$AG$1500,$Y1049)=1,INDEX($AG$2:$AG$1500,$Z1049)=1),1,""))</f>
      </c>
      <c r="AG1049">
        <f>IF($A1049="","",COUNTIFS($W$2:$W$2500,$A1049,$AB$2:$AB$2500,"Yes")+COUNTIFS($X$2:$X$2500,$A1049,$AA$2:$AA$2500,"Yes"))</f>
      </c>
      <c r="AH1049" t="str">
        <f>IF(OR($P1049&lt;&gt;"Yes",N($AG1049)=0),"",IF(AND($AG1049=1,COUNTIFS($W$2:$W$2500,$A1049,$AE$2:$AE$2500,1)+COUNTIFS($X$2:$X$2500,$A1049,$AE$2:$AE$2500,1)&gt;0),"","Yes"))</f>
      </c>
      <c r="AI1049">
        <f>IF($AH1049="Yes",$AG1049,"")</f>
      </c>
      <c r="AJ1049">
        <f>IF($AI1049="","",$AI1049+ROW()/1000000)</f>
      </c>
      <c r="AK1049">
        <f>IF(OR($A1049="",$P1049="Yes",N($AG1049)=0),"",$AG1049+ROW()/1000000)</f>
      </c>
      <c r="AL1049" t="str">
        <f>IF($A1049="","",INDEX(games!$J:$J,ROW())&amp;"")</f>
      </c>
    </row>
    <row r="1050">
      <c r="A1050" t="str">
        <f>IF(TRIM(INDEX(games!$A:$A,ROW()))="","",TRIM(INDEX(games!$A:$A,ROW())))</f>
      </c>
      <c r="B1050">
        <f>IF(OR($A1050="",INDEX(games!$B:$B,ROW())=""),"",INDEX(games!$B:$B,ROW()))</f>
      </c>
      <c r="C1050" t="str">
        <f>IF(OR($A1050="",INDEX(games!$C:$C,ROW())=""),"",INDEX(games!$C:$C,ROW()))</f>
      </c>
      <c r="D1050">
        <f>IF($A1050="","",COUNTIF($W$2:$W$2500,$A1050)+COUNTIF($X$2:$X$2500,$A1050))</f>
      </c>
      <c r="E1050">
        <f>IF($A1050="","",IFERROR(MATCH($C1050,$R$2:$R$5,0),0))</f>
      </c>
      <c r="F1050">
        <f>IF($A1050="","",MOD(ROW(),34))</f>
      </c>
      <c r="G1050">
        <f>IF($A1050="",NA(),IF($C1050="Action",$B1050,NA()))</f>
      </c>
      <c r="H1050">
        <f>IF($A1050="",NA(),IF($C1050="Action",1+$F1050*0.023,NA()))</f>
      </c>
      <c r="I1050">
        <f>IF($A1050="",NA(),IF($C1050="Strategy",$B1050,NA()))</f>
      </c>
      <c r="J1050">
        <f>IF($A1050="",NA(),IF($C1050="Strategy",2+$F1050*0.023,NA()))</f>
      </c>
      <c r="K1050">
        <f>IF($A1050="",NA(),IF($C1050="Deckbuilder",$B1050,NA()))</f>
      </c>
      <c r="L1050">
        <f>IF($A1050="",NA(),IF($C1050="Deckbuilder",3+$F1050*0.023,NA()))</f>
      </c>
      <c r="M1050">
        <f>IF($A1050="",NA(),IF($C1050="Traditional",$B1050,NA()))</f>
      </c>
      <c r="N1050">
        <f>IF($A1050="",NA(),IF($C1050="Traditional",4+$F1050*0.023,NA()))</f>
      </c>
      <c r="O1050">
        <f>IF($A1050="","",$D1050+ROW()/1000000)</f>
      </c>
      <c r="P1050" t="str">
        <f>IF(OR($A1050="",INDEX(games!$H:$H,ROW())=""),"",INDEX(games!$H:$H,ROW()))</f>
      </c>
      <c r="Q1050">
        <f>IF(OR($A1050="",$P1050&lt;&gt;"Yes"),"",$D1050+ROW()/1000000)</f>
      </c>
      <c r="T1050">
        <f>IF($Y1050="","",INDEX($B$2:$B$1500,$Y1050))</f>
      </c>
      <c r="U1050">
        <f>IF($Z1050="","",INDEX($B$2:$B$1500,$Z1050))</f>
      </c>
      <c r="V1050">
        <f>IF(OR($T1050="",$U1050=""),"",$U1050-$T1050)</f>
      </c>
      <c r="W1050" t="str">
        <f>IF(TRIM(INDEX(connections!$A:$A,ROW()))="","",TRIM(INDEX(connections!$A:$A,ROW())))</f>
      </c>
      <c r="X1050" t="str">
        <f>IF($W1050="","",TRIM(INDEX(connections!$B:$B,ROW())))</f>
      </c>
      <c r="Y1050">
        <f>IF($W1050="","",IFERROR(MATCH($W1050,$A$2:$A$1500,0),""))</f>
      </c>
      <c r="Z1050">
        <f>IF($X1050="","",IFERROR(MATCH($X1050,$A$2:$A$1500,0),""))</f>
      </c>
      <c r="AA1050" t="str">
        <f>IF($Y1050="","",INDEX($P$2:$P$1500,$Y1050))</f>
      </c>
      <c r="AB1050" t="str">
        <f>IF($Z1050="","",INDEX($P$2:$P$1500,$Z1050))</f>
      </c>
      <c r="AC1050">
        <f>IF(AND($AA1050="Yes",$AB1050="Yes"),1,"")</f>
      </c>
      <c r="AD1050">
        <f>IF(OR($Y1050="",$Z1050=""),"",IF(INDEX($C$2:$C$1500,$Y1050)=INDEX($C$2:$C$1500,$Z1050),0,1))</f>
      </c>
      <c r="AE1050">
        <f>IF($AC1050&lt;&gt;1,"",IF(AND(INDEX($AG$2:$AG$1500,$Y1050)=1,INDEX($AG$2:$AG$1500,$Z1050)=1),1,""))</f>
      </c>
      <c r="AG1050">
        <f>IF($A1050="","",COUNTIFS($W$2:$W$2500,$A1050,$AB$2:$AB$2500,"Yes")+COUNTIFS($X$2:$X$2500,$A1050,$AA$2:$AA$2500,"Yes"))</f>
      </c>
      <c r="AH1050" t="str">
        <f>IF(OR($P1050&lt;&gt;"Yes",N($AG1050)=0),"",IF(AND($AG1050=1,COUNTIFS($W$2:$W$2500,$A1050,$AE$2:$AE$2500,1)+COUNTIFS($X$2:$X$2500,$A1050,$AE$2:$AE$2500,1)&gt;0),"","Yes"))</f>
      </c>
      <c r="AI1050">
        <f>IF($AH1050="Yes",$AG1050,"")</f>
      </c>
      <c r="AJ1050">
        <f>IF($AI1050="","",$AI1050+ROW()/1000000)</f>
      </c>
      <c r="AK1050">
        <f>IF(OR($A1050="",$P1050="Yes",N($AG1050)=0),"",$AG1050+ROW()/1000000)</f>
      </c>
      <c r="AL1050" t="str">
        <f>IF($A1050="","",INDEX(games!$J:$J,ROW())&amp;"")</f>
      </c>
    </row>
    <row r="1051">
      <c r="A1051" t="str">
        <f>IF(TRIM(INDEX(games!$A:$A,ROW()))="","",TRIM(INDEX(games!$A:$A,ROW())))</f>
      </c>
      <c r="B1051">
        <f>IF(OR($A1051="",INDEX(games!$B:$B,ROW())=""),"",INDEX(games!$B:$B,ROW()))</f>
      </c>
      <c r="C1051" t="str">
        <f>IF(OR($A1051="",INDEX(games!$C:$C,ROW())=""),"",INDEX(games!$C:$C,ROW()))</f>
      </c>
      <c r="D1051">
        <f>IF($A1051="","",COUNTIF($W$2:$W$2500,$A1051)+COUNTIF($X$2:$X$2500,$A1051))</f>
      </c>
      <c r="E1051">
        <f>IF($A1051="","",IFERROR(MATCH($C1051,$R$2:$R$5,0),0))</f>
      </c>
      <c r="F1051">
        <f>IF($A1051="","",MOD(ROW(),34))</f>
      </c>
      <c r="G1051">
        <f>IF($A1051="",NA(),IF($C1051="Action",$B1051,NA()))</f>
      </c>
      <c r="H1051">
        <f>IF($A1051="",NA(),IF($C1051="Action",1+$F1051*0.023,NA()))</f>
      </c>
      <c r="I1051">
        <f>IF($A1051="",NA(),IF($C1051="Strategy",$B1051,NA()))</f>
      </c>
      <c r="J1051">
        <f>IF($A1051="",NA(),IF($C1051="Strategy",2+$F1051*0.023,NA()))</f>
      </c>
      <c r="K1051">
        <f>IF($A1051="",NA(),IF($C1051="Deckbuilder",$B1051,NA()))</f>
      </c>
      <c r="L1051">
        <f>IF($A1051="",NA(),IF($C1051="Deckbuilder",3+$F1051*0.023,NA()))</f>
      </c>
      <c r="M1051">
        <f>IF($A1051="",NA(),IF($C1051="Traditional",$B1051,NA()))</f>
      </c>
      <c r="N1051">
        <f>IF($A1051="",NA(),IF($C1051="Traditional",4+$F1051*0.023,NA()))</f>
      </c>
      <c r="O1051">
        <f>IF($A1051="","",$D1051+ROW()/1000000)</f>
      </c>
      <c r="P1051" t="str">
        <f>IF(OR($A1051="",INDEX(games!$H:$H,ROW())=""),"",INDEX(games!$H:$H,ROW()))</f>
      </c>
      <c r="Q1051">
        <f>IF(OR($A1051="",$P1051&lt;&gt;"Yes"),"",$D1051+ROW()/1000000)</f>
      </c>
      <c r="T1051">
        <f>IF($Y1051="","",INDEX($B$2:$B$1500,$Y1051))</f>
      </c>
      <c r="U1051">
        <f>IF($Z1051="","",INDEX($B$2:$B$1500,$Z1051))</f>
      </c>
      <c r="V1051">
        <f>IF(OR($T1051="",$U1051=""),"",$U1051-$T1051)</f>
      </c>
      <c r="W1051" t="str">
        <f>IF(TRIM(INDEX(connections!$A:$A,ROW()))="","",TRIM(INDEX(connections!$A:$A,ROW())))</f>
      </c>
      <c r="X1051" t="str">
        <f>IF($W1051="","",TRIM(INDEX(connections!$B:$B,ROW())))</f>
      </c>
      <c r="Y1051">
        <f>IF($W1051="","",IFERROR(MATCH($W1051,$A$2:$A$1500,0),""))</f>
      </c>
      <c r="Z1051">
        <f>IF($X1051="","",IFERROR(MATCH($X1051,$A$2:$A$1500,0),""))</f>
      </c>
      <c r="AA1051" t="str">
        <f>IF($Y1051="","",INDEX($P$2:$P$1500,$Y1051))</f>
      </c>
      <c r="AB1051" t="str">
        <f>IF($Z1051="","",INDEX($P$2:$P$1500,$Z1051))</f>
      </c>
      <c r="AC1051">
        <f>IF(AND($AA1051="Yes",$AB1051="Yes"),1,"")</f>
      </c>
      <c r="AD1051">
        <f>IF(OR($Y1051="",$Z1051=""),"",IF(INDEX($C$2:$C$1500,$Y1051)=INDEX($C$2:$C$1500,$Z1051),0,1))</f>
      </c>
      <c r="AE1051">
        <f>IF($AC1051&lt;&gt;1,"",IF(AND(INDEX($AG$2:$AG$1500,$Y1051)=1,INDEX($AG$2:$AG$1500,$Z1051)=1),1,""))</f>
      </c>
      <c r="AG1051">
        <f>IF($A1051="","",COUNTIFS($W$2:$W$2500,$A1051,$AB$2:$AB$2500,"Yes")+COUNTIFS($X$2:$X$2500,$A1051,$AA$2:$AA$2500,"Yes"))</f>
      </c>
      <c r="AH1051" t="str">
        <f>IF(OR($P1051&lt;&gt;"Yes",N($AG1051)=0),"",IF(AND($AG1051=1,COUNTIFS($W$2:$W$2500,$A1051,$AE$2:$AE$2500,1)+COUNTIFS($X$2:$X$2500,$A1051,$AE$2:$AE$2500,1)&gt;0),"","Yes"))</f>
      </c>
      <c r="AI1051">
        <f>IF($AH1051="Yes",$AG1051,"")</f>
      </c>
      <c r="AJ1051">
        <f>IF($AI1051="","",$AI1051+ROW()/1000000)</f>
      </c>
      <c r="AK1051">
        <f>IF(OR($A1051="",$P1051="Yes",N($AG1051)=0),"",$AG1051+ROW()/1000000)</f>
      </c>
      <c r="AL1051" t="str">
        <f>IF($A1051="","",INDEX(games!$J:$J,ROW())&amp;"")</f>
      </c>
    </row>
    <row r="1052">
      <c r="A1052" t="str">
        <f>IF(TRIM(INDEX(games!$A:$A,ROW()))="","",TRIM(INDEX(games!$A:$A,ROW())))</f>
      </c>
      <c r="B1052">
        <f>IF(OR($A1052="",INDEX(games!$B:$B,ROW())=""),"",INDEX(games!$B:$B,ROW()))</f>
      </c>
      <c r="C1052" t="str">
        <f>IF(OR($A1052="",INDEX(games!$C:$C,ROW())=""),"",INDEX(games!$C:$C,ROW()))</f>
      </c>
      <c r="D1052">
        <f>IF($A1052="","",COUNTIF($W$2:$W$2500,$A1052)+COUNTIF($X$2:$X$2500,$A1052))</f>
      </c>
      <c r="E1052">
        <f>IF($A1052="","",IFERROR(MATCH($C1052,$R$2:$R$5,0),0))</f>
      </c>
      <c r="F1052">
        <f>IF($A1052="","",MOD(ROW(),34))</f>
      </c>
      <c r="G1052">
        <f>IF($A1052="",NA(),IF($C1052="Action",$B1052,NA()))</f>
      </c>
      <c r="H1052">
        <f>IF($A1052="",NA(),IF($C1052="Action",1+$F1052*0.023,NA()))</f>
      </c>
      <c r="I1052">
        <f>IF($A1052="",NA(),IF($C1052="Strategy",$B1052,NA()))</f>
      </c>
      <c r="J1052">
        <f>IF($A1052="",NA(),IF($C1052="Strategy",2+$F1052*0.023,NA()))</f>
      </c>
      <c r="K1052">
        <f>IF($A1052="",NA(),IF($C1052="Deckbuilder",$B1052,NA()))</f>
      </c>
      <c r="L1052">
        <f>IF($A1052="",NA(),IF($C1052="Deckbuilder",3+$F1052*0.023,NA()))</f>
      </c>
      <c r="M1052">
        <f>IF($A1052="",NA(),IF($C1052="Traditional",$B1052,NA()))</f>
      </c>
      <c r="N1052">
        <f>IF($A1052="",NA(),IF($C1052="Traditional",4+$F1052*0.023,NA()))</f>
      </c>
      <c r="O1052">
        <f>IF($A1052="","",$D1052+ROW()/1000000)</f>
      </c>
      <c r="P1052" t="str">
        <f>IF(OR($A1052="",INDEX(games!$H:$H,ROW())=""),"",INDEX(games!$H:$H,ROW()))</f>
      </c>
      <c r="Q1052">
        <f>IF(OR($A1052="",$P1052&lt;&gt;"Yes"),"",$D1052+ROW()/1000000)</f>
      </c>
      <c r="T1052">
        <f>IF($Y1052="","",INDEX($B$2:$B$1500,$Y1052))</f>
      </c>
      <c r="U1052">
        <f>IF($Z1052="","",INDEX($B$2:$B$1500,$Z1052))</f>
      </c>
      <c r="V1052">
        <f>IF(OR($T1052="",$U1052=""),"",$U1052-$T1052)</f>
      </c>
      <c r="W1052" t="str">
        <f>IF(TRIM(INDEX(connections!$A:$A,ROW()))="","",TRIM(INDEX(connections!$A:$A,ROW())))</f>
      </c>
      <c r="X1052" t="str">
        <f>IF($W1052="","",TRIM(INDEX(connections!$B:$B,ROW())))</f>
      </c>
      <c r="Y1052">
        <f>IF($W1052="","",IFERROR(MATCH($W1052,$A$2:$A$1500,0),""))</f>
      </c>
      <c r="Z1052">
        <f>IF($X1052="","",IFERROR(MATCH($X1052,$A$2:$A$1500,0),""))</f>
      </c>
      <c r="AA1052" t="str">
        <f>IF($Y1052="","",INDEX($P$2:$P$1500,$Y1052))</f>
      </c>
      <c r="AB1052" t="str">
        <f>IF($Z1052="","",INDEX($P$2:$P$1500,$Z1052))</f>
      </c>
      <c r="AC1052">
        <f>IF(AND($AA1052="Yes",$AB1052="Yes"),1,"")</f>
      </c>
      <c r="AD1052">
        <f>IF(OR($Y1052="",$Z1052=""),"",IF(INDEX($C$2:$C$1500,$Y1052)=INDEX($C$2:$C$1500,$Z1052),0,1))</f>
      </c>
      <c r="AE1052">
        <f>IF($AC1052&lt;&gt;1,"",IF(AND(INDEX($AG$2:$AG$1500,$Y1052)=1,INDEX($AG$2:$AG$1500,$Z1052)=1),1,""))</f>
      </c>
      <c r="AG1052">
        <f>IF($A1052="","",COUNTIFS($W$2:$W$2500,$A1052,$AB$2:$AB$2500,"Yes")+COUNTIFS($X$2:$X$2500,$A1052,$AA$2:$AA$2500,"Yes"))</f>
      </c>
      <c r="AH1052" t="str">
        <f>IF(OR($P1052&lt;&gt;"Yes",N($AG1052)=0),"",IF(AND($AG1052=1,COUNTIFS($W$2:$W$2500,$A1052,$AE$2:$AE$2500,1)+COUNTIFS($X$2:$X$2500,$A1052,$AE$2:$AE$2500,1)&gt;0),"","Yes"))</f>
      </c>
      <c r="AI1052">
        <f>IF($AH1052="Yes",$AG1052,"")</f>
      </c>
      <c r="AJ1052">
        <f>IF($AI1052="","",$AI1052+ROW()/1000000)</f>
      </c>
      <c r="AK1052">
        <f>IF(OR($A1052="",$P1052="Yes",N($AG1052)=0),"",$AG1052+ROW()/1000000)</f>
      </c>
      <c r="AL1052" t="str">
        <f>IF($A1052="","",INDEX(games!$J:$J,ROW())&amp;"")</f>
      </c>
    </row>
    <row r="1053">
      <c r="A1053" t="str">
        <f>IF(TRIM(INDEX(games!$A:$A,ROW()))="","",TRIM(INDEX(games!$A:$A,ROW())))</f>
      </c>
      <c r="B1053">
        <f>IF(OR($A1053="",INDEX(games!$B:$B,ROW())=""),"",INDEX(games!$B:$B,ROW()))</f>
      </c>
      <c r="C1053" t="str">
        <f>IF(OR($A1053="",INDEX(games!$C:$C,ROW())=""),"",INDEX(games!$C:$C,ROW()))</f>
      </c>
      <c r="D1053">
        <f>IF($A1053="","",COUNTIF($W$2:$W$2500,$A1053)+COUNTIF($X$2:$X$2500,$A1053))</f>
      </c>
      <c r="E1053">
        <f>IF($A1053="","",IFERROR(MATCH($C1053,$R$2:$R$5,0),0))</f>
      </c>
      <c r="F1053">
        <f>IF($A1053="","",MOD(ROW(),34))</f>
      </c>
      <c r="G1053">
        <f>IF($A1053="",NA(),IF($C1053="Action",$B1053,NA()))</f>
      </c>
      <c r="H1053">
        <f>IF($A1053="",NA(),IF($C1053="Action",1+$F1053*0.023,NA()))</f>
      </c>
      <c r="I1053">
        <f>IF($A1053="",NA(),IF($C1053="Strategy",$B1053,NA()))</f>
      </c>
      <c r="J1053">
        <f>IF($A1053="",NA(),IF($C1053="Strategy",2+$F1053*0.023,NA()))</f>
      </c>
      <c r="K1053">
        <f>IF($A1053="",NA(),IF($C1053="Deckbuilder",$B1053,NA()))</f>
      </c>
      <c r="L1053">
        <f>IF($A1053="",NA(),IF($C1053="Deckbuilder",3+$F1053*0.023,NA()))</f>
      </c>
      <c r="M1053">
        <f>IF($A1053="",NA(),IF($C1053="Traditional",$B1053,NA()))</f>
      </c>
      <c r="N1053">
        <f>IF($A1053="",NA(),IF($C1053="Traditional",4+$F1053*0.023,NA()))</f>
      </c>
      <c r="O1053">
        <f>IF($A1053="","",$D1053+ROW()/1000000)</f>
      </c>
      <c r="P1053" t="str">
        <f>IF(OR($A1053="",INDEX(games!$H:$H,ROW())=""),"",INDEX(games!$H:$H,ROW()))</f>
      </c>
      <c r="Q1053">
        <f>IF(OR($A1053="",$P1053&lt;&gt;"Yes"),"",$D1053+ROW()/1000000)</f>
      </c>
      <c r="T1053">
        <f>IF($Y1053="","",INDEX($B$2:$B$1500,$Y1053))</f>
      </c>
      <c r="U1053">
        <f>IF($Z1053="","",INDEX($B$2:$B$1500,$Z1053))</f>
      </c>
      <c r="V1053">
        <f>IF(OR($T1053="",$U1053=""),"",$U1053-$T1053)</f>
      </c>
      <c r="W1053" t="str">
        <f>IF(TRIM(INDEX(connections!$A:$A,ROW()))="","",TRIM(INDEX(connections!$A:$A,ROW())))</f>
      </c>
      <c r="X1053" t="str">
        <f>IF($W1053="","",TRIM(INDEX(connections!$B:$B,ROW())))</f>
      </c>
      <c r="Y1053">
        <f>IF($W1053="","",IFERROR(MATCH($W1053,$A$2:$A$1500,0),""))</f>
      </c>
      <c r="Z1053">
        <f>IF($X1053="","",IFERROR(MATCH($X1053,$A$2:$A$1500,0),""))</f>
      </c>
      <c r="AA1053" t="str">
        <f>IF($Y1053="","",INDEX($P$2:$P$1500,$Y1053))</f>
      </c>
      <c r="AB1053" t="str">
        <f>IF($Z1053="","",INDEX($P$2:$P$1500,$Z1053))</f>
      </c>
      <c r="AC1053">
        <f>IF(AND($AA1053="Yes",$AB1053="Yes"),1,"")</f>
      </c>
      <c r="AD1053">
        <f>IF(OR($Y1053="",$Z1053=""),"",IF(INDEX($C$2:$C$1500,$Y1053)=INDEX($C$2:$C$1500,$Z1053),0,1))</f>
      </c>
      <c r="AE1053">
        <f>IF($AC1053&lt;&gt;1,"",IF(AND(INDEX($AG$2:$AG$1500,$Y1053)=1,INDEX($AG$2:$AG$1500,$Z1053)=1),1,""))</f>
      </c>
      <c r="AG1053">
        <f>IF($A1053="","",COUNTIFS($W$2:$W$2500,$A1053,$AB$2:$AB$2500,"Yes")+COUNTIFS($X$2:$X$2500,$A1053,$AA$2:$AA$2500,"Yes"))</f>
      </c>
      <c r="AH1053" t="str">
        <f>IF(OR($P1053&lt;&gt;"Yes",N($AG1053)=0),"",IF(AND($AG1053=1,COUNTIFS($W$2:$W$2500,$A1053,$AE$2:$AE$2500,1)+COUNTIFS($X$2:$X$2500,$A1053,$AE$2:$AE$2500,1)&gt;0),"","Yes"))</f>
      </c>
      <c r="AI1053">
        <f>IF($AH1053="Yes",$AG1053,"")</f>
      </c>
      <c r="AJ1053">
        <f>IF($AI1053="","",$AI1053+ROW()/1000000)</f>
      </c>
      <c r="AK1053">
        <f>IF(OR($A1053="",$P1053="Yes",N($AG1053)=0),"",$AG1053+ROW()/1000000)</f>
      </c>
      <c r="AL1053" t="str">
        <f>IF($A1053="","",INDEX(games!$J:$J,ROW())&amp;"")</f>
      </c>
    </row>
    <row r="1054">
      <c r="A1054" t="str">
        <f>IF(TRIM(INDEX(games!$A:$A,ROW()))="","",TRIM(INDEX(games!$A:$A,ROW())))</f>
      </c>
      <c r="B1054">
        <f>IF(OR($A1054="",INDEX(games!$B:$B,ROW())=""),"",INDEX(games!$B:$B,ROW()))</f>
      </c>
      <c r="C1054" t="str">
        <f>IF(OR($A1054="",INDEX(games!$C:$C,ROW())=""),"",INDEX(games!$C:$C,ROW()))</f>
      </c>
      <c r="D1054">
        <f>IF($A1054="","",COUNTIF($W$2:$W$2500,$A1054)+COUNTIF($X$2:$X$2500,$A1054))</f>
      </c>
      <c r="E1054">
        <f>IF($A1054="","",IFERROR(MATCH($C1054,$R$2:$R$5,0),0))</f>
      </c>
      <c r="F1054">
        <f>IF($A1054="","",MOD(ROW(),34))</f>
      </c>
      <c r="G1054">
        <f>IF($A1054="",NA(),IF($C1054="Action",$B1054,NA()))</f>
      </c>
      <c r="H1054">
        <f>IF($A1054="",NA(),IF($C1054="Action",1+$F1054*0.023,NA()))</f>
      </c>
      <c r="I1054">
        <f>IF($A1054="",NA(),IF($C1054="Strategy",$B1054,NA()))</f>
      </c>
      <c r="J1054">
        <f>IF($A1054="",NA(),IF($C1054="Strategy",2+$F1054*0.023,NA()))</f>
      </c>
      <c r="K1054">
        <f>IF($A1054="",NA(),IF($C1054="Deckbuilder",$B1054,NA()))</f>
      </c>
      <c r="L1054">
        <f>IF($A1054="",NA(),IF($C1054="Deckbuilder",3+$F1054*0.023,NA()))</f>
      </c>
      <c r="M1054">
        <f>IF($A1054="",NA(),IF($C1054="Traditional",$B1054,NA()))</f>
      </c>
      <c r="N1054">
        <f>IF($A1054="",NA(),IF($C1054="Traditional",4+$F1054*0.023,NA()))</f>
      </c>
      <c r="O1054">
        <f>IF($A1054="","",$D1054+ROW()/1000000)</f>
      </c>
      <c r="P1054" t="str">
        <f>IF(OR($A1054="",INDEX(games!$H:$H,ROW())=""),"",INDEX(games!$H:$H,ROW()))</f>
      </c>
      <c r="Q1054">
        <f>IF(OR($A1054="",$P1054&lt;&gt;"Yes"),"",$D1054+ROW()/1000000)</f>
      </c>
      <c r="T1054">
        <f>IF($Y1054="","",INDEX($B$2:$B$1500,$Y1054))</f>
      </c>
      <c r="U1054">
        <f>IF($Z1054="","",INDEX($B$2:$B$1500,$Z1054))</f>
      </c>
      <c r="V1054">
        <f>IF(OR($T1054="",$U1054=""),"",$U1054-$T1054)</f>
      </c>
      <c r="W1054" t="str">
        <f>IF(TRIM(INDEX(connections!$A:$A,ROW()))="","",TRIM(INDEX(connections!$A:$A,ROW())))</f>
      </c>
      <c r="X1054" t="str">
        <f>IF($W1054="","",TRIM(INDEX(connections!$B:$B,ROW())))</f>
      </c>
      <c r="Y1054">
        <f>IF($W1054="","",IFERROR(MATCH($W1054,$A$2:$A$1500,0),""))</f>
      </c>
      <c r="Z1054">
        <f>IF($X1054="","",IFERROR(MATCH($X1054,$A$2:$A$1500,0),""))</f>
      </c>
      <c r="AA1054" t="str">
        <f>IF($Y1054="","",INDEX($P$2:$P$1500,$Y1054))</f>
      </c>
      <c r="AB1054" t="str">
        <f>IF($Z1054="","",INDEX($P$2:$P$1500,$Z1054))</f>
      </c>
      <c r="AC1054">
        <f>IF(AND($AA1054="Yes",$AB1054="Yes"),1,"")</f>
      </c>
      <c r="AD1054">
        <f>IF(OR($Y1054="",$Z1054=""),"",IF(INDEX($C$2:$C$1500,$Y1054)=INDEX($C$2:$C$1500,$Z1054),0,1))</f>
      </c>
      <c r="AE1054">
        <f>IF($AC1054&lt;&gt;1,"",IF(AND(INDEX($AG$2:$AG$1500,$Y1054)=1,INDEX($AG$2:$AG$1500,$Z1054)=1),1,""))</f>
      </c>
      <c r="AG1054">
        <f>IF($A1054="","",COUNTIFS($W$2:$W$2500,$A1054,$AB$2:$AB$2500,"Yes")+COUNTIFS($X$2:$X$2500,$A1054,$AA$2:$AA$2500,"Yes"))</f>
      </c>
      <c r="AH1054" t="str">
        <f>IF(OR($P1054&lt;&gt;"Yes",N($AG1054)=0),"",IF(AND($AG1054=1,COUNTIFS($W$2:$W$2500,$A1054,$AE$2:$AE$2500,1)+COUNTIFS($X$2:$X$2500,$A1054,$AE$2:$AE$2500,1)&gt;0),"","Yes"))</f>
      </c>
      <c r="AI1054">
        <f>IF($AH1054="Yes",$AG1054,"")</f>
      </c>
      <c r="AJ1054">
        <f>IF($AI1054="","",$AI1054+ROW()/1000000)</f>
      </c>
      <c r="AK1054">
        <f>IF(OR($A1054="",$P1054="Yes",N($AG1054)=0),"",$AG1054+ROW()/1000000)</f>
      </c>
      <c r="AL1054" t="str">
        <f>IF($A1054="","",INDEX(games!$J:$J,ROW())&amp;"")</f>
      </c>
    </row>
    <row r="1055">
      <c r="A1055" t="str">
        <f>IF(TRIM(INDEX(games!$A:$A,ROW()))="","",TRIM(INDEX(games!$A:$A,ROW())))</f>
      </c>
      <c r="B1055">
        <f>IF(OR($A1055="",INDEX(games!$B:$B,ROW())=""),"",INDEX(games!$B:$B,ROW()))</f>
      </c>
      <c r="C1055" t="str">
        <f>IF(OR($A1055="",INDEX(games!$C:$C,ROW())=""),"",INDEX(games!$C:$C,ROW()))</f>
      </c>
      <c r="D1055">
        <f>IF($A1055="","",COUNTIF($W$2:$W$2500,$A1055)+COUNTIF($X$2:$X$2500,$A1055))</f>
      </c>
      <c r="E1055">
        <f>IF($A1055="","",IFERROR(MATCH($C1055,$R$2:$R$5,0),0))</f>
      </c>
      <c r="F1055">
        <f>IF($A1055="","",MOD(ROW(),34))</f>
      </c>
      <c r="G1055">
        <f>IF($A1055="",NA(),IF($C1055="Action",$B1055,NA()))</f>
      </c>
      <c r="H1055">
        <f>IF($A1055="",NA(),IF($C1055="Action",1+$F1055*0.023,NA()))</f>
      </c>
      <c r="I1055">
        <f>IF($A1055="",NA(),IF($C1055="Strategy",$B1055,NA()))</f>
      </c>
      <c r="J1055">
        <f>IF($A1055="",NA(),IF($C1055="Strategy",2+$F1055*0.023,NA()))</f>
      </c>
      <c r="K1055">
        <f>IF($A1055="",NA(),IF($C1055="Deckbuilder",$B1055,NA()))</f>
      </c>
      <c r="L1055">
        <f>IF($A1055="",NA(),IF($C1055="Deckbuilder",3+$F1055*0.023,NA()))</f>
      </c>
      <c r="M1055">
        <f>IF($A1055="",NA(),IF($C1055="Traditional",$B1055,NA()))</f>
      </c>
      <c r="N1055">
        <f>IF($A1055="",NA(),IF($C1055="Traditional",4+$F1055*0.023,NA()))</f>
      </c>
      <c r="O1055">
        <f>IF($A1055="","",$D1055+ROW()/1000000)</f>
      </c>
      <c r="P1055" t="str">
        <f>IF(OR($A1055="",INDEX(games!$H:$H,ROW())=""),"",INDEX(games!$H:$H,ROW()))</f>
      </c>
      <c r="Q1055">
        <f>IF(OR($A1055="",$P1055&lt;&gt;"Yes"),"",$D1055+ROW()/1000000)</f>
      </c>
      <c r="T1055">
        <f>IF($Y1055="","",INDEX($B$2:$B$1500,$Y1055))</f>
      </c>
      <c r="U1055">
        <f>IF($Z1055="","",INDEX($B$2:$B$1500,$Z1055))</f>
      </c>
      <c r="V1055">
        <f>IF(OR($T1055="",$U1055=""),"",$U1055-$T1055)</f>
      </c>
      <c r="W1055" t="str">
        <f>IF(TRIM(INDEX(connections!$A:$A,ROW()))="","",TRIM(INDEX(connections!$A:$A,ROW())))</f>
      </c>
      <c r="X1055" t="str">
        <f>IF($W1055="","",TRIM(INDEX(connections!$B:$B,ROW())))</f>
      </c>
      <c r="Y1055">
        <f>IF($W1055="","",IFERROR(MATCH($W1055,$A$2:$A$1500,0),""))</f>
      </c>
      <c r="Z1055">
        <f>IF($X1055="","",IFERROR(MATCH($X1055,$A$2:$A$1500,0),""))</f>
      </c>
      <c r="AA1055" t="str">
        <f>IF($Y1055="","",INDEX($P$2:$P$1500,$Y1055))</f>
      </c>
      <c r="AB1055" t="str">
        <f>IF($Z1055="","",INDEX($P$2:$P$1500,$Z1055))</f>
      </c>
      <c r="AC1055">
        <f>IF(AND($AA1055="Yes",$AB1055="Yes"),1,"")</f>
      </c>
      <c r="AD1055">
        <f>IF(OR($Y1055="",$Z1055=""),"",IF(INDEX($C$2:$C$1500,$Y1055)=INDEX($C$2:$C$1500,$Z1055),0,1))</f>
      </c>
      <c r="AE1055">
        <f>IF($AC1055&lt;&gt;1,"",IF(AND(INDEX($AG$2:$AG$1500,$Y1055)=1,INDEX($AG$2:$AG$1500,$Z1055)=1),1,""))</f>
      </c>
      <c r="AG1055">
        <f>IF($A1055="","",COUNTIFS($W$2:$W$2500,$A1055,$AB$2:$AB$2500,"Yes")+COUNTIFS($X$2:$X$2500,$A1055,$AA$2:$AA$2500,"Yes"))</f>
      </c>
      <c r="AH1055" t="str">
        <f>IF(OR($P1055&lt;&gt;"Yes",N($AG1055)=0),"",IF(AND($AG1055=1,COUNTIFS($W$2:$W$2500,$A1055,$AE$2:$AE$2500,1)+COUNTIFS($X$2:$X$2500,$A1055,$AE$2:$AE$2500,1)&gt;0),"","Yes"))</f>
      </c>
      <c r="AI1055">
        <f>IF($AH1055="Yes",$AG1055,"")</f>
      </c>
      <c r="AJ1055">
        <f>IF($AI1055="","",$AI1055+ROW()/1000000)</f>
      </c>
      <c r="AK1055">
        <f>IF(OR($A1055="",$P1055="Yes",N($AG1055)=0),"",$AG1055+ROW()/1000000)</f>
      </c>
      <c r="AL1055" t="str">
        <f>IF($A1055="","",INDEX(games!$J:$J,ROW())&amp;"")</f>
      </c>
    </row>
    <row r="1056">
      <c r="A1056" t="str">
        <f>IF(TRIM(INDEX(games!$A:$A,ROW()))="","",TRIM(INDEX(games!$A:$A,ROW())))</f>
      </c>
      <c r="B1056">
        <f>IF(OR($A1056="",INDEX(games!$B:$B,ROW())=""),"",INDEX(games!$B:$B,ROW()))</f>
      </c>
      <c r="C1056" t="str">
        <f>IF(OR($A1056="",INDEX(games!$C:$C,ROW())=""),"",INDEX(games!$C:$C,ROW()))</f>
      </c>
      <c r="D1056">
        <f>IF($A1056="","",COUNTIF($W$2:$W$2500,$A1056)+COUNTIF($X$2:$X$2500,$A1056))</f>
      </c>
      <c r="E1056">
        <f>IF($A1056="","",IFERROR(MATCH($C1056,$R$2:$R$5,0),0))</f>
      </c>
      <c r="F1056">
        <f>IF($A1056="","",MOD(ROW(),34))</f>
      </c>
      <c r="G1056">
        <f>IF($A1056="",NA(),IF($C1056="Action",$B1056,NA()))</f>
      </c>
      <c r="H1056">
        <f>IF($A1056="",NA(),IF($C1056="Action",1+$F1056*0.023,NA()))</f>
      </c>
      <c r="I1056">
        <f>IF($A1056="",NA(),IF($C1056="Strategy",$B1056,NA()))</f>
      </c>
      <c r="J1056">
        <f>IF($A1056="",NA(),IF($C1056="Strategy",2+$F1056*0.023,NA()))</f>
      </c>
      <c r="K1056">
        <f>IF($A1056="",NA(),IF($C1056="Deckbuilder",$B1056,NA()))</f>
      </c>
      <c r="L1056">
        <f>IF($A1056="",NA(),IF($C1056="Deckbuilder",3+$F1056*0.023,NA()))</f>
      </c>
      <c r="M1056">
        <f>IF($A1056="",NA(),IF($C1056="Traditional",$B1056,NA()))</f>
      </c>
      <c r="N1056">
        <f>IF($A1056="",NA(),IF($C1056="Traditional",4+$F1056*0.023,NA()))</f>
      </c>
      <c r="O1056">
        <f>IF($A1056="","",$D1056+ROW()/1000000)</f>
      </c>
      <c r="P1056" t="str">
        <f>IF(OR($A1056="",INDEX(games!$H:$H,ROW())=""),"",INDEX(games!$H:$H,ROW()))</f>
      </c>
      <c r="Q1056">
        <f>IF(OR($A1056="",$P1056&lt;&gt;"Yes"),"",$D1056+ROW()/1000000)</f>
      </c>
      <c r="T1056">
        <f>IF($Y1056="","",INDEX($B$2:$B$1500,$Y1056))</f>
      </c>
      <c r="U1056">
        <f>IF($Z1056="","",INDEX($B$2:$B$1500,$Z1056))</f>
      </c>
      <c r="V1056">
        <f>IF(OR($T1056="",$U1056=""),"",$U1056-$T1056)</f>
      </c>
      <c r="W1056" t="str">
        <f>IF(TRIM(INDEX(connections!$A:$A,ROW()))="","",TRIM(INDEX(connections!$A:$A,ROW())))</f>
      </c>
      <c r="X1056" t="str">
        <f>IF($W1056="","",TRIM(INDEX(connections!$B:$B,ROW())))</f>
      </c>
      <c r="Y1056">
        <f>IF($W1056="","",IFERROR(MATCH($W1056,$A$2:$A$1500,0),""))</f>
      </c>
      <c r="Z1056">
        <f>IF($X1056="","",IFERROR(MATCH($X1056,$A$2:$A$1500,0),""))</f>
      </c>
      <c r="AA1056" t="str">
        <f>IF($Y1056="","",INDEX($P$2:$P$1500,$Y1056))</f>
      </c>
      <c r="AB1056" t="str">
        <f>IF($Z1056="","",INDEX($P$2:$P$1500,$Z1056))</f>
      </c>
      <c r="AC1056">
        <f>IF(AND($AA1056="Yes",$AB1056="Yes"),1,"")</f>
      </c>
      <c r="AD1056">
        <f>IF(OR($Y1056="",$Z1056=""),"",IF(INDEX($C$2:$C$1500,$Y1056)=INDEX($C$2:$C$1500,$Z1056),0,1))</f>
      </c>
      <c r="AE1056">
        <f>IF($AC1056&lt;&gt;1,"",IF(AND(INDEX($AG$2:$AG$1500,$Y1056)=1,INDEX($AG$2:$AG$1500,$Z1056)=1),1,""))</f>
      </c>
      <c r="AG1056">
        <f>IF($A1056="","",COUNTIFS($W$2:$W$2500,$A1056,$AB$2:$AB$2500,"Yes")+COUNTIFS($X$2:$X$2500,$A1056,$AA$2:$AA$2500,"Yes"))</f>
      </c>
      <c r="AH1056" t="str">
        <f>IF(OR($P1056&lt;&gt;"Yes",N($AG1056)=0),"",IF(AND($AG1056=1,COUNTIFS($W$2:$W$2500,$A1056,$AE$2:$AE$2500,1)+COUNTIFS($X$2:$X$2500,$A1056,$AE$2:$AE$2500,1)&gt;0),"","Yes"))</f>
      </c>
      <c r="AI1056">
        <f>IF($AH1056="Yes",$AG1056,"")</f>
      </c>
      <c r="AJ1056">
        <f>IF($AI1056="","",$AI1056+ROW()/1000000)</f>
      </c>
      <c r="AK1056">
        <f>IF(OR($A1056="",$P1056="Yes",N($AG1056)=0),"",$AG1056+ROW()/1000000)</f>
      </c>
      <c r="AL1056" t="str">
        <f>IF($A1056="","",INDEX(games!$J:$J,ROW())&amp;"")</f>
      </c>
    </row>
    <row r="1057">
      <c r="A1057" t="str">
        <f>IF(TRIM(INDEX(games!$A:$A,ROW()))="","",TRIM(INDEX(games!$A:$A,ROW())))</f>
      </c>
      <c r="B1057">
        <f>IF(OR($A1057="",INDEX(games!$B:$B,ROW())=""),"",INDEX(games!$B:$B,ROW()))</f>
      </c>
      <c r="C1057" t="str">
        <f>IF(OR($A1057="",INDEX(games!$C:$C,ROW())=""),"",INDEX(games!$C:$C,ROW()))</f>
      </c>
      <c r="D1057">
        <f>IF($A1057="","",COUNTIF($W$2:$W$2500,$A1057)+COUNTIF($X$2:$X$2500,$A1057))</f>
      </c>
      <c r="E1057">
        <f>IF($A1057="","",IFERROR(MATCH($C1057,$R$2:$R$5,0),0))</f>
      </c>
      <c r="F1057">
        <f>IF($A1057="","",MOD(ROW(),34))</f>
      </c>
      <c r="G1057">
        <f>IF($A1057="",NA(),IF($C1057="Action",$B1057,NA()))</f>
      </c>
      <c r="H1057">
        <f>IF($A1057="",NA(),IF($C1057="Action",1+$F1057*0.023,NA()))</f>
      </c>
      <c r="I1057">
        <f>IF($A1057="",NA(),IF($C1057="Strategy",$B1057,NA()))</f>
      </c>
      <c r="J1057">
        <f>IF($A1057="",NA(),IF($C1057="Strategy",2+$F1057*0.023,NA()))</f>
      </c>
      <c r="K1057">
        <f>IF($A1057="",NA(),IF($C1057="Deckbuilder",$B1057,NA()))</f>
      </c>
      <c r="L1057">
        <f>IF($A1057="",NA(),IF($C1057="Deckbuilder",3+$F1057*0.023,NA()))</f>
      </c>
      <c r="M1057">
        <f>IF($A1057="",NA(),IF($C1057="Traditional",$B1057,NA()))</f>
      </c>
      <c r="N1057">
        <f>IF($A1057="",NA(),IF($C1057="Traditional",4+$F1057*0.023,NA()))</f>
      </c>
      <c r="O1057">
        <f>IF($A1057="","",$D1057+ROW()/1000000)</f>
      </c>
      <c r="P1057" t="str">
        <f>IF(OR($A1057="",INDEX(games!$H:$H,ROW())=""),"",INDEX(games!$H:$H,ROW()))</f>
      </c>
      <c r="Q1057">
        <f>IF(OR($A1057="",$P1057&lt;&gt;"Yes"),"",$D1057+ROW()/1000000)</f>
      </c>
      <c r="T1057">
        <f>IF($Y1057="","",INDEX($B$2:$B$1500,$Y1057))</f>
      </c>
      <c r="U1057">
        <f>IF($Z1057="","",INDEX($B$2:$B$1500,$Z1057))</f>
      </c>
      <c r="V1057">
        <f>IF(OR($T1057="",$U1057=""),"",$U1057-$T1057)</f>
      </c>
      <c r="W1057" t="str">
        <f>IF(TRIM(INDEX(connections!$A:$A,ROW()))="","",TRIM(INDEX(connections!$A:$A,ROW())))</f>
      </c>
      <c r="X1057" t="str">
        <f>IF($W1057="","",TRIM(INDEX(connections!$B:$B,ROW())))</f>
      </c>
      <c r="Y1057">
        <f>IF($W1057="","",IFERROR(MATCH($W1057,$A$2:$A$1500,0),""))</f>
      </c>
      <c r="Z1057">
        <f>IF($X1057="","",IFERROR(MATCH($X1057,$A$2:$A$1500,0),""))</f>
      </c>
      <c r="AA1057" t="str">
        <f>IF($Y1057="","",INDEX($P$2:$P$1500,$Y1057))</f>
      </c>
      <c r="AB1057" t="str">
        <f>IF($Z1057="","",INDEX($P$2:$P$1500,$Z1057))</f>
      </c>
      <c r="AC1057">
        <f>IF(AND($AA1057="Yes",$AB1057="Yes"),1,"")</f>
      </c>
      <c r="AD1057">
        <f>IF(OR($Y1057="",$Z1057=""),"",IF(INDEX($C$2:$C$1500,$Y1057)=INDEX($C$2:$C$1500,$Z1057),0,1))</f>
      </c>
      <c r="AE1057">
        <f>IF($AC1057&lt;&gt;1,"",IF(AND(INDEX($AG$2:$AG$1500,$Y1057)=1,INDEX($AG$2:$AG$1500,$Z1057)=1),1,""))</f>
      </c>
      <c r="AG1057">
        <f>IF($A1057="","",COUNTIFS($W$2:$W$2500,$A1057,$AB$2:$AB$2500,"Yes")+COUNTIFS($X$2:$X$2500,$A1057,$AA$2:$AA$2500,"Yes"))</f>
      </c>
      <c r="AH1057" t="str">
        <f>IF(OR($P1057&lt;&gt;"Yes",N($AG1057)=0),"",IF(AND($AG1057=1,COUNTIFS($W$2:$W$2500,$A1057,$AE$2:$AE$2500,1)+COUNTIFS($X$2:$X$2500,$A1057,$AE$2:$AE$2500,1)&gt;0),"","Yes"))</f>
      </c>
      <c r="AI1057">
        <f>IF($AH1057="Yes",$AG1057,"")</f>
      </c>
      <c r="AJ1057">
        <f>IF($AI1057="","",$AI1057+ROW()/1000000)</f>
      </c>
      <c r="AK1057">
        <f>IF(OR($A1057="",$P1057="Yes",N($AG1057)=0),"",$AG1057+ROW()/1000000)</f>
      </c>
      <c r="AL1057" t="str">
        <f>IF($A1057="","",INDEX(games!$J:$J,ROW())&amp;"")</f>
      </c>
    </row>
    <row r="1058">
      <c r="A1058" t="str">
        <f>IF(TRIM(INDEX(games!$A:$A,ROW()))="","",TRIM(INDEX(games!$A:$A,ROW())))</f>
      </c>
      <c r="B1058">
        <f>IF(OR($A1058="",INDEX(games!$B:$B,ROW())=""),"",INDEX(games!$B:$B,ROW()))</f>
      </c>
      <c r="C1058" t="str">
        <f>IF(OR($A1058="",INDEX(games!$C:$C,ROW())=""),"",INDEX(games!$C:$C,ROW()))</f>
      </c>
      <c r="D1058">
        <f>IF($A1058="","",COUNTIF($W$2:$W$2500,$A1058)+COUNTIF($X$2:$X$2500,$A1058))</f>
      </c>
      <c r="E1058">
        <f>IF($A1058="","",IFERROR(MATCH($C1058,$R$2:$R$5,0),0))</f>
      </c>
      <c r="F1058">
        <f>IF($A1058="","",MOD(ROW(),34))</f>
      </c>
      <c r="G1058">
        <f>IF($A1058="",NA(),IF($C1058="Action",$B1058,NA()))</f>
      </c>
      <c r="H1058">
        <f>IF($A1058="",NA(),IF($C1058="Action",1+$F1058*0.023,NA()))</f>
      </c>
      <c r="I1058">
        <f>IF($A1058="",NA(),IF($C1058="Strategy",$B1058,NA()))</f>
      </c>
      <c r="J1058">
        <f>IF($A1058="",NA(),IF($C1058="Strategy",2+$F1058*0.023,NA()))</f>
      </c>
      <c r="K1058">
        <f>IF($A1058="",NA(),IF($C1058="Deckbuilder",$B1058,NA()))</f>
      </c>
      <c r="L1058">
        <f>IF($A1058="",NA(),IF($C1058="Deckbuilder",3+$F1058*0.023,NA()))</f>
      </c>
      <c r="M1058">
        <f>IF($A1058="",NA(),IF($C1058="Traditional",$B1058,NA()))</f>
      </c>
      <c r="N1058">
        <f>IF($A1058="",NA(),IF($C1058="Traditional",4+$F1058*0.023,NA()))</f>
      </c>
      <c r="O1058">
        <f>IF($A1058="","",$D1058+ROW()/1000000)</f>
      </c>
      <c r="P1058" t="str">
        <f>IF(OR($A1058="",INDEX(games!$H:$H,ROW())=""),"",INDEX(games!$H:$H,ROW()))</f>
      </c>
      <c r="Q1058">
        <f>IF(OR($A1058="",$P1058&lt;&gt;"Yes"),"",$D1058+ROW()/1000000)</f>
      </c>
      <c r="T1058">
        <f>IF($Y1058="","",INDEX($B$2:$B$1500,$Y1058))</f>
      </c>
      <c r="U1058">
        <f>IF($Z1058="","",INDEX($B$2:$B$1500,$Z1058))</f>
      </c>
      <c r="V1058">
        <f>IF(OR($T1058="",$U1058=""),"",$U1058-$T1058)</f>
      </c>
      <c r="W1058" t="str">
        <f>IF(TRIM(INDEX(connections!$A:$A,ROW()))="","",TRIM(INDEX(connections!$A:$A,ROW())))</f>
      </c>
      <c r="X1058" t="str">
        <f>IF($W1058="","",TRIM(INDEX(connections!$B:$B,ROW())))</f>
      </c>
      <c r="Y1058">
        <f>IF($W1058="","",IFERROR(MATCH($W1058,$A$2:$A$1500,0),""))</f>
      </c>
      <c r="Z1058">
        <f>IF($X1058="","",IFERROR(MATCH($X1058,$A$2:$A$1500,0),""))</f>
      </c>
      <c r="AA1058" t="str">
        <f>IF($Y1058="","",INDEX($P$2:$P$1500,$Y1058))</f>
      </c>
      <c r="AB1058" t="str">
        <f>IF($Z1058="","",INDEX($P$2:$P$1500,$Z1058))</f>
      </c>
      <c r="AC1058">
        <f>IF(AND($AA1058="Yes",$AB1058="Yes"),1,"")</f>
      </c>
      <c r="AD1058">
        <f>IF(OR($Y1058="",$Z1058=""),"",IF(INDEX($C$2:$C$1500,$Y1058)=INDEX($C$2:$C$1500,$Z1058),0,1))</f>
      </c>
      <c r="AE1058">
        <f>IF($AC1058&lt;&gt;1,"",IF(AND(INDEX($AG$2:$AG$1500,$Y1058)=1,INDEX($AG$2:$AG$1500,$Z1058)=1),1,""))</f>
      </c>
      <c r="AG1058">
        <f>IF($A1058="","",COUNTIFS($W$2:$W$2500,$A1058,$AB$2:$AB$2500,"Yes")+COUNTIFS($X$2:$X$2500,$A1058,$AA$2:$AA$2500,"Yes"))</f>
      </c>
      <c r="AH1058" t="str">
        <f>IF(OR($P1058&lt;&gt;"Yes",N($AG1058)=0),"",IF(AND($AG1058=1,COUNTIFS($W$2:$W$2500,$A1058,$AE$2:$AE$2500,1)+COUNTIFS($X$2:$X$2500,$A1058,$AE$2:$AE$2500,1)&gt;0),"","Yes"))</f>
      </c>
      <c r="AI1058">
        <f>IF($AH1058="Yes",$AG1058,"")</f>
      </c>
      <c r="AJ1058">
        <f>IF($AI1058="","",$AI1058+ROW()/1000000)</f>
      </c>
      <c r="AK1058">
        <f>IF(OR($A1058="",$P1058="Yes",N($AG1058)=0),"",$AG1058+ROW()/1000000)</f>
      </c>
      <c r="AL1058" t="str">
        <f>IF($A1058="","",INDEX(games!$J:$J,ROW())&amp;"")</f>
      </c>
    </row>
    <row r="1059">
      <c r="A1059" t="str">
        <f>IF(TRIM(INDEX(games!$A:$A,ROW()))="","",TRIM(INDEX(games!$A:$A,ROW())))</f>
      </c>
      <c r="B1059">
        <f>IF(OR($A1059="",INDEX(games!$B:$B,ROW())=""),"",INDEX(games!$B:$B,ROW()))</f>
      </c>
      <c r="C1059" t="str">
        <f>IF(OR($A1059="",INDEX(games!$C:$C,ROW())=""),"",INDEX(games!$C:$C,ROW()))</f>
      </c>
      <c r="D1059">
        <f>IF($A1059="","",COUNTIF($W$2:$W$2500,$A1059)+COUNTIF($X$2:$X$2500,$A1059))</f>
      </c>
      <c r="E1059">
        <f>IF($A1059="","",IFERROR(MATCH($C1059,$R$2:$R$5,0),0))</f>
      </c>
      <c r="F1059">
        <f>IF($A1059="","",MOD(ROW(),34))</f>
      </c>
      <c r="G1059">
        <f>IF($A1059="",NA(),IF($C1059="Action",$B1059,NA()))</f>
      </c>
      <c r="H1059">
        <f>IF($A1059="",NA(),IF($C1059="Action",1+$F1059*0.023,NA()))</f>
      </c>
      <c r="I1059">
        <f>IF($A1059="",NA(),IF($C1059="Strategy",$B1059,NA()))</f>
      </c>
      <c r="J1059">
        <f>IF($A1059="",NA(),IF($C1059="Strategy",2+$F1059*0.023,NA()))</f>
      </c>
      <c r="K1059">
        <f>IF($A1059="",NA(),IF($C1059="Deckbuilder",$B1059,NA()))</f>
      </c>
      <c r="L1059">
        <f>IF($A1059="",NA(),IF($C1059="Deckbuilder",3+$F1059*0.023,NA()))</f>
      </c>
      <c r="M1059">
        <f>IF($A1059="",NA(),IF($C1059="Traditional",$B1059,NA()))</f>
      </c>
      <c r="N1059">
        <f>IF($A1059="",NA(),IF($C1059="Traditional",4+$F1059*0.023,NA()))</f>
      </c>
      <c r="O1059">
        <f>IF($A1059="","",$D1059+ROW()/1000000)</f>
      </c>
      <c r="P1059" t="str">
        <f>IF(OR($A1059="",INDEX(games!$H:$H,ROW())=""),"",INDEX(games!$H:$H,ROW()))</f>
      </c>
      <c r="Q1059">
        <f>IF(OR($A1059="",$P1059&lt;&gt;"Yes"),"",$D1059+ROW()/1000000)</f>
      </c>
      <c r="T1059">
        <f>IF($Y1059="","",INDEX($B$2:$B$1500,$Y1059))</f>
      </c>
      <c r="U1059">
        <f>IF($Z1059="","",INDEX($B$2:$B$1500,$Z1059))</f>
      </c>
      <c r="V1059">
        <f>IF(OR($T1059="",$U1059=""),"",$U1059-$T1059)</f>
      </c>
      <c r="W1059" t="str">
        <f>IF(TRIM(INDEX(connections!$A:$A,ROW()))="","",TRIM(INDEX(connections!$A:$A,ROW())))</f>
      </c>
      <c r="X1059" t="str">
        <f>IF($W1059="","",TRIM(INDEX(connections!$B:$B,ROW())))</f>
      </c>
      <c r="Y1059">
        <f>IF($W1059="","",IFERROR(MATCH($W1059,$A$2:$A$1500,0),""))</f>
      </c>
      <c r="Z1059">
        <f>IF($X1059="","",IFERROR(MATCH($X1059,$A$2:$A$1500,0),""))</f>
      </c>
      <c r="AA1059" t="str">
        <f>IF($Y1059="","",INDEX($P$2:$P$1500,$Y1059))</f>
      </c>
      <c r="AB1059" t="str">
        <f>IF($Z1059="","",INDEX($P$2:$P$1500,$Z1059))</f>
      </c>
      <c r="AC1059">
        <f>IF(AND($AA1059="Yes",$AB1059="Yes"),1,"")</f>
      </c>
      <c r="AD1059">
        <f>IF(OR($Y1059="",$Z1059=""),"",IF(INDEX($C$2:$C$1500,$Y1059)=INDEX($C$2:$C$1500,$Z1059),0,1))</f>
      </c>
      <c r="AE1059">
        <f>IF($AC1059&lt;&gt;1,"",IF(AND(INDEX($AG$2:$AG$1500,$Y1059)=1,INDEX($AG$2:$AG$1500,$Z1059)=1),1,""))</f>
      </c>
      <c r="AG1059">
        <f>IF($A1059="","",COUNTIFS($W$2:$W$2500,$A1059,$AB$2:$AB$2500,"Yes")+COUNTIFS($X$2:$X$2500,$A1059,$AA$2:$AA$2500,"Yes"))</f>
      </c>
      <c r="AH1059" t="str">
        <f>IF(OR($P1059&lt;&gt;"Yes",N($AG1059)=0),"",IF(AND($AG1059=1,COUNTIFS($W$2:$W$2500,$A1059,$AE$2:$AE$2500,1)+COUNTIFS($X$2:$X$2500,$A1059,$AE$2:$AE$2500,1)&gt;0),"","Yes"))</f>
      </c>
      <c r="AI1059">
        <f>IF($AH1059="Yes",$AG1059,"")</f>
      </c>
      <c r="AJ1059">
        <f>IF($AI1059="","",$AI1059+ROW()/1000000)</f>
      </c>
      <c r="AK1059">
        <f>IF(OR($A1059="",$P1059="Yes",N($AG1059)=0),"",$AG1059+ROW()/1000000)</f>
      </c>
      <c r="AL1059" t="str">
        <f>IF($A1059="","",INDEX(games!$J:$J,ROW())&amp;"")</f>
      </c>
    </row>
    <row r="1060">
      <c r="A1060" t="str">
        <f>IF(TRIM(INDEX(games!$A:$A,ROW()))="","",TRIM(INDEX(games!$A:$A,ROW())))</f>
      </c>
      <c r="B1060">
        <f>IF(OR($A1060="",INDEX(games!$B:$B,ROW())=""),"",INDEX(games!$B:$B,ROW()))</f>
      </c>
      <c r="C1060" t="str">
        <f>IF(OR($A1060="",INDEX(games!$C:$C,ROW())=""),"",INDEX(games!$C:$C,ROW()))</f>
      </c>
      <c r="D1060">
        <f>IF($A1060="","",COUNTIF($W$2:$W$2500,$A1060)+COUNTIF($X$2:$X$2500,$A1060))</f>
      </c>
      <c r="E1060">
        <f>IF($A1060="","",IFERROR(MATCH($C1060,$R$2:$R$5,0),0))</f>
      </c>
      <c r="F1060">
        <f>IF($A1060="","",MOD(ROW(),34))</f>
      </c>
      <c r="G1060">
        <f>IF($A1060="",NA(),IF($C1060="Action",$B1060,NA()))</f>
      </c>
      <c r="H1060">
        <f>IF($A1060="",NA(),IF($C1060="Action",1+$F1060*0.023,NA()))</f>
      </c>
      <c r="I1060">
        <f>IF($A1060="",NA(),IF($C1060="Strategy",$B1060,NA()))</f>
      </c>
      <c r="J1060">
        <f>IF($A1060="",NA(),IF($C1060="Strategy",2+$F1060*0.023,NA()))</f>
      </c>
      <c r="K1060">
        <f>IF($A1060="",NA(),IF($C1060="Deckbuilder",$B1060,NA()))</f>
      </c>
      <c r="L1060">
        <f>IF($A1060="",NA(),IF($C1060="Deckbuilder",3+$F1060*0.023,NA()))</f>
      </c>
      <c r="M1060">
        <f>IF($A1060="",NA(),IF($C1060="Traditional",$B1060,NA()))</f>
      </c>
      <c r="N1060">
        <f>IF($A1060="",NA(),IF($C1060="Traditional",4+$F1060*0.023,NA()))</f>
      </c>
      <c r="O1060">
        <f>IF($A1060="","",$D1060+ROW()/1000000)</f>
      </c>
      <c r="P1060" t="str">
        <f>IF(OR($A1060="",INDEX(games!$H:$H,ROW())=""),"",INDEX(games!$H:$H,ROW()))</f>
      </c>
      <c r="Q1060">
        <f>IF(OR($A1060="",$P1060&lt;&gt;"Yes"),"",$D1060+ROW()/1000000)</f>
      </c>
      <c r="T1060">
        <f>IF($Y1060="","",INDEX($B$2:$B$1500,$Y1060))</f>
      </c>
      <c r="U1060">
        <f>IF($Z1060="","",INDEX($B$2:$B$1500,$Z1060))</f>
      </c>
      <c r="V1060">
        <f>IF(OR($T1060="",$U1060=""),"",$U1060-$T1060)</f>
      </c>
      <c r="W1060" t="str">
        <f>IF(TRIM(INDEX(connections!$A:$A,ROW()))="","",TRIM(INDEX(connections!$A:$A,ROW())))</f>
      </c>
      <c r="X1060" t="str">
        <f>IF($W1060="","",TRIM(INDEX(connections!$B:$B,ROW())))</f>
      </c>
      <c r="Y1060">
        <f>IF($W1060="","",IFERROR(MATCH($W1060,$A$2:$A$1500,0),""))</f>
      </c>
      <c r="Z1060">
        <f>IF($X1060="","",IFERROR(MATCH($X1060,$A$2:$A$1500,0),""))</f>
      </c>
      <c r="AA1060" t="str">
        <f>IF($Y1060="","",INDEX($P$2:$P$1500,$Y1060))</f>
      </c>
      <c r="AB1060" t="str">
        <f>IF($Z1060="","",INDEX($P$2:$P$1500,$Z1060))</f>
      </c>
      <c r="AC1060">
        <f>IF(AND($AA1060="Yes",$AB1060="Yes"),1,"")</f>
      </c>
      <c r="AD1060">
        <f>IF(OR($Y1060="",$Z1060=""),"",IF(INDEX($C$2:$C$1500,$Y1060)=INDEX($C$2:$C$1500,$Z1060),0,1))</f>
      </c>
      <c r="AE1060">
        <f>IF($AC1060&lt;&gt;1,"",IF(AND(INDEX($AG$2:$AG$1500,$Y1060)=1,INDEX($AG$2:$AG$1500,$Z1060)=1),1,""))</f>
      </c>
      <c r="AG1060">
        <f>IF($A1060="","",COUNTIFS($W$2:$W$2500,$A1060,$AB$2:$AB$2500,"Yes")+COUNTIFS($X$2:$X$2500,$A1060,$AA$2:$AA$2500,"Yes"))</f>
      </c>
      <c r="AH1060" t="str">
        <f>IF(OR($P1060&lt;&gt;"Yes",N($AG1060)=0),"",IF(AND($AG1060=1,COUNTIFS($W$2:$W$2500,$A1060,$AE$2:$AE$2500,1)+COUNTIFS($X$2:$X$2500,$A1060,$AE$2:$AE$2500,1)&gt;0),"","Yes"))</f>
      </c>
      <c r="AI1060">
        <f>IF($AH1060="Yes",$AG1060,"")</f>
      </c>
      <c r="AJ1060">
        <f>IF($AI1060="","",$AI1060+ROW()/1000000)</f>
      </c>
      <c r="AK1060">
        <f>IF(OR($A1060="",$P1060="Yes",N($AG1060)=0),"",$AG1060+ROW()/1000000)</f>
      </c>
      <c r="AL1060" t="str">
        <f>IF($A1060="","",INDEX(games!$J:$J,ROW())&amp;"")</f>
      </c>
    </row>
    <row r="1061">
      <c r="A1061" t="str">
        <f>IF(TRIM(INDEX(games!$A:$A,ROW()))="","",TRIM(INDEX(games!$A:$A,ROW())))</f>
      </c>
      <c r="B1061">
        <f>IF(OR($A1061="",INDEX(games!$B:$B,ROW())=""),"",INDEX(games!$B:$B,ROW()))</f>
      </c>
      <c r="C1061" t="str">
        <f>IF(OR($A1061="",INDEX(games!$C:$C,ROW())=""),"",INDEX(games!$C:$C,ROW()))</f>
      </c>
      <c r="D1061">
        <f>IF($A1061="","",COUNTIF($W$2:$W$2500,$A1061)+COUNTIF($X$2:$X$2500,$A1061))</f>
      </c>
      <c r="E1061">
        <f>IF($A1061="","",IFERROR(MATCH($C1061,$R$2:$R$5,0),0))</f>
      </c>
      <c r="F1061">
        <f>IF($A1061="","",MOD(ROW(),34))</f>
      </c>
      <c r="G1061">
        <f>IF($A1061="",NA(),IF($C1061="Action",$B1061,NA()))</f>
      </c>
      <c r="H1061">
        <f>IF($A1061="",NA(),IF($C1061="Action",1+$F1061*0.023,NA()))</f>
      </c>
      <c r="I1061">
        <f>IF($A1061="",NA(),IF($C1061="Strategy",$B1061,NA()))</f>
      </c>
      <c r="J1061">
        <f>IF($A1061="",NA(),IF($C1061="Strategy",2+$F1061*0.023,NA()))</f>
      </c>
      <c r="K1061">
        <f>IF($A1061="",NA(),IF($C1061="Deckbuilder",$B1061,NA()))</f>
      </c>
      <c r="L1061">
        <f>IF($A1061="",NA(),IF($C1061="Deckbuilder",3+$F1061*0.023,NA()))</f>
      </c>
      <c r="M1061">
        <f>IF($A1061="",NA(),IF($C1061="Traditional",$B1061,NA()))</f>
      </c>
      <c r="N1061">
        <f>IF($A1061="",NA(),IF($C1061="Traditional",4+$F1061*0.023,NA()))</f>
      </c>
      <c r="O1061">
        <f>IF($A1061="","",$D1061+ROW()/1000000)</f>
      </c>
      <c r="P1061" t="str">
        <f>IF(OR($A1061="",INDEX(games!$H:$H,ROW())=""),"",INDEX(games!$H:$H,ROW()))</f>
      </c>
      <c r="Q1061">
        <f>IF(OR($A1061="",$P1061&lt;&gt;"Yes"),"",$D1061+ROW()/1000000)</f>
      </c>
      <c r="T1061">
        <f>IF($Y1061="","",INDEX($B$2:$B$1500,$Y1061))</f>
      </c>
      <c r="U1061">
        <f>IF($Z1061="","",INDEX($B$2:$B$1500,$Z1061))</f>
      </c>
      <c r="V1061">
        <f>IF(OR($T1061="",$U1061=""),"",$U1061-$T1061)</f>
      </c>
      <c r="W1061" t="str">
        <f>IF(TRIM(INDEX(connections!$A:$A,ROW()))="","",TRIM(INDEX(connections!$A:$A,ROW())))</f>
      </c>
      <c r="X1061" t="str">
        <f>IF($W1061="","",TRIM(INDEX(connections!$B:$B,ROW())))</f>
      </c>
      <c r="Y1061">
        <f>IF($W1061="","",IFERROR(MATCH($W1061,$A$2:$A$1500,0),""))</f>
      </c>
      <c r="Z1061">
        <f>IF($X1061="","",IFERROR(MATCH($X1061,$A$2:$A$1500,0),""))</f>
      </c>
      <c r="AA1061" t="str">
        <f>IF($Y1061="","",INDEX($P$2:$P$1500,$Y1061))</f>
      </c>
      <c r="AB1061" t="str">
        <f>IF($Z1061="","",INDEX($P$2:$P$1500,$Z1061))</f>
      </c>
      <c r="AC1061">
        <f>IF(AND($AA1061="Yes",$AB1061="Yes"),1,"")</f>
      </c>
      <c r="AD1061">
        <f>IF(OR($Y1061="",$Z1061=""),"",IF(INDEX($C$2:$C$1500,$Y1061)=INDEX($C$2:$C$1500,$Z1061),0,1))</f>
      </c>
      <c r="AE1061">
        <f>IF($AC1061&lt;&gt;1,"",IF(AND(INDEX($AG$2:$AG$1500,$Y1061)=1,INDEX($AG$2:$AG$1500,$Z1061)=1),1,""))</f>
      </c>
      <c r="AG1061">
        <f>IF($A1061="","",COUNTIFS($W$2:$W$2500,$A1061,$AB$2:$AB$2500,"Yes")+COUNTIFS($X$2:$X$2500,$A1061,$AA$2:$AA$2500,"Yes"))</f>
      </c>
      <c r="AH1061" t="str">
        <f>IF(OR($P1061&lt;&gt;"Yes",N($AG1061)=0),"",IF(AND($AG1061=1,COUNTIFS($W$2:$W$2500,$A1061,$AE$2:$AE$2500,1)+COUNTIFS($X$2:$X$2500,$A1061,$AE$2:$AE$2500,1)&gt;0),"","Yes"))</f>
      </c>
      <c r="AI1061">
        <f>IF($AH1061="Yes",$AG1061,"")</f>
      </c>
      <c r="AJ1061">
        <f>IF($AI1061="","",$AI1061+ROW()/1000000)</f>
      </c>
      <c r="AK1061">
        <f>IF(OR($A1061="",$P1061="Yes",N($AG1061)=0),"",$AG1061+ROW()/1000000)</f>
      </c>
      <c r="AL1061" t="str">
        <f>IF($A1061="","",INDEX(games!$J:$J,ROW())&amp;"")</f>
      </c>
    </row>
    <row r="1062">
      <c r="A1062" t="str">
        <f>IF(TRIM(INDEX(games!$A:$A,ROW()))="","",TRIM(INDEX(games!$A:$A,ROW())))</f>
      </c>
      <c r="B1062">
        <f>IF(OR($A1062="",INDEX(games!$B:$B,ROW())=""),"",INDEX(games!$B:$B,ROW()))</f>
      </c>
      <c r="C1062" t="str">
        <f>IF(OR($A1062="",INDEX(games!$C:$C,ROW())=""),"",INDEX(games!$C:$C,ROW()))</f>
      </c>
      <c r="D1062">
        <f>IF($A1062="","",COUNTIF($W$2:$W$2500,$A1062)+COUNTIF($X$2:$X$2500,$A1062))</f>
      </c>
      <c r="E1062">
        <f>IF($A1062="","",IFERROR(MATCH($C1062,$R$2:$R$5,0),0))</f>
      </c>
      <c r="F1062">
        <f>IF($A1062="","",MOD(ROW(),34))</f>
      </c>
      <c r="G1062">
        <f>IF($A1062="",NA(),IF($C1062="Action",$B1062,NA()))</f>
      </c>
      <c r="H1062">
        <f>IF($A1062="",NA(),IF($C1062="Action",1+$F1062*0.023,NA()))</f>
      </c>
      <c r="I1062">
        <f>IF($A1062="",NA(),IF($C1062="Strategy",$B1062,NA()))</f>
      </c>
      <c r="J1062">
        <f>IF($A1062="",NA(),IF($C1062="Strategy",2+$F1062*0.023,NA()))</f>
      </c>
      <c r="K1062">
        <f>IF($A1062="",NA(),IF($C1062="Deckbuilder",$B1062,NA()))</f>
      </c>
      <c r="L1062">
        <f>IF($A1062="",NA(),IF($C1062="Deckbuilder",3+$F1062*0.023,NA()))</f>
      </c>
      <c r="M1062">
        <f>IF($A1062="",NA(),IF($C1062="Traditional",$B1062,NA()))</f>
      </c>
      <c r="N1062">
        <f>IF($A1062="",NA(),IF($C1062="Traditional",4+$F1062*0.023,NA()))</f>
      </c>
      <c r="O1062">
        <f>IF($A1062="","",$D1062+ROW()/1000000)</f>
      </c>
      <c r="P1062" t="str">
        <f>IF(OR($A1062="",INDEX(games!$H:$H,ROW())=""),"",INDEX(games!$H:$H,ROW()))</f>
      </c>
      <c r="Q1062">
        <f>IF(OR($A1062="",$P1062&lt;&gt;"Yes"),"",$D1062+ROW()/1000000)</f>
      </c>
      <c r="T1062">
        <f>IF($Y1062="","",INDEX($B$2:$B$1500,$Y1062))</f>
      </c>
      <c r="U1062">
        <f>IF($Z1062="","",INDEX($B$2:$B$1500,$Z1062))</f>
      </c>
      <c r="V1062">
        <f>IF(OR($T1062="",$U1062=""),"",$U1062-$T1062)</f>
      </c>
      <c r="W1062" t="str">
        <f>IF(TRIM(INDEX(connections!$A:$A,ROW()))="","",TRIM(INDEX(connections!$A:$A,ROW())))</f>
      </c>
      <c r="X1062" t="str">
        <f>IF($W1062="","",TRIM(INDEX(connections!$B:$B,ROW())))</f>
      </c>
      <c r="Y1062">
        <f>IF($W1062="","",IFERROR(MATCH($W1062,$A$2:$A$1500,0),""))</f>
      </c>
      <c r="Z1062">
        <f>IF($X1062="","",IFERROR(MATCH($X1062,$A$2:$A$1500,0),""))</f>
      </c>
      <c r="AA1062" t="str">
        <f>IF($Y1062="","",INDEX($P$2:$P$1500,$Y1062))</f>
      </c>
      <c r="AB1062" t="str">
        <f>IF($Z1062="","",INDEX($P$2:$P$1500,$Z1062))</f>
      </c>
      <c r="AC1062">
        <f>IF(AND($AA1062="Yes",$AB1062="Yes"),1,"")</f>
      </c>
      <c r="AD1062">
        <f>IF(OR($Y1062="",$Z1062=""),"",IF(INDEX($C$2:$C$1500,$Y1062)=INDEX($C$2:$C$1500,$Z1062),0,1))</f>
      </c>
      <c r="AE1062">
        <f>IF($AC1062&lt;&gt;1,"",IF(AND(INDEX($AG$2:$AG$1500,$Y1062)=1,INDEX($AG$2:$AG$1500,$Z1062)=1),1,""))</f>
      </c>
      <c r="AG1062">
        <f>IF($A1062="","",COUNTIFS($W$2:$W$2500,$A1062,$AB$2:$AB$2500,"Yes")+COUNTIFS($X$2:$X$2500,$A1062,$AA$2:$AA$2500,"Yes"))</f>
      </c>
      <c r="AH1062" t="str">
        <f>IF(OR($P1062&lt;&gt;"Yes",N($AG1062)=0),"",IF(AND($AG1062=1,COUNTIFS($W$2:$W$2500,$A1062,$AE$2:$AE$2500,1)+COUNTIFS($X$2:$X$2500,$A1062,$AE$2:$AE$2500,1)&gt;0),"","Yes"))</f>
      </c>
      <c r="AI1062">
        <f>IF($AH1062="Yes",$AG1062,"")</f>
      </c>
      <c r="AJ1062">
        <f>IF($AI1062="","",$AI1062+ROW()/1000000)</f>
      </c>
      <c r="AK1062">
        <f>IF(OR($A1062="",$P1062="Yes",N($AG1062)=0),"",$AG1062+ROW()/1000000)</f>
      </c>
      <c r="AL1062" t="str">
        <f>IF($A1062="","",INDEX(games!$J:$J,ROW())&amp;"")</f>
      </c>
    </row>
    <row r="1063">
      <c r="A1063" t="str">
        <f>IF(TRIM(INDEX(games!$A:$A,ROW()))="","",TRIM(INDEX(games!$A:$A,ROW())))</f>
      </c>
      <c r="B1063">
        <f>IF(OR($A1063="",INDEX(games!$B:$B,ROW())=""),"",INDEX(games!$B:$B,ROW()))</f>
      </c>
      <c r="C1063" t="str">
        <f>IF(OR($A1063="",INDEX(games!$C:$C,ROW())=""),"",INDEX(games!$C:$C,ROW()))</f>
      </c>
      <c r="D1063">
        <f>IF($A1063="","",COUNTIF($W$2:$W$2500,$A1063)+COUNTIF($X$2:$X$2500,$A1063))</f>
      </c>
      <c r="E1063">
        <f>IF($A1063="","",IFERROR(MATCH($C1063,$R$2:$R$5,0),0))</f>
      </c>
      <c r="F1063">
        <f>IF($A1063="","",MOD(ROW(),34))</f>
      </c>
      <c r="G1063">
        <f>IF($A1063="",NA(),IF($C1063="Action",$B1063,NA()))</f>
      </c>
      <c r="H1063">
        <f>IF($A1063="",NA(),IF($C1063="Action",1+$F1063*0.023,NA()))</f>
      </c>
      <c r="I1063">
        <f>IF($A1063="",NA(),IF($C1063="Strategy",$B1063,NA()))</f>
      </c>
      <c r="J1063">
        <f>IF($A1063="",NA(),IF($C1063="Strategy",2+$F1063*0.023,NA()))</f>
      </c>
      <c r="K1063">
        <f>IF($A1063="",NA(),IF($C1063="Deckbuilder",$B1063,NA()))</f>
      </c>
      <c r="L1063">
        <f>IF($A1063="",NA(),IF($C1063="Deckbuilder",3+$F1063*0.023,NA()))</f>
      </c>
      <c r="M1063">
        <f>IF($A1063="",NA(),IF($C1063="Traditional",$B1063,NA()))</f>
      </c>
      <c r="N1063">
        <f>IF($A1063="",NA(),IF($C1063="Traditional",4+$F1063*0.023,NA()))</f>
      </c>
      <c r="O1063">
        <f>IF($A1063="","",$D1063+ROW()/1000000)</f>
      </c>
      <c r="P1063" t="str">
        <f>IF(OR($A1063="",INDEX(games!$H:$H,ROW())=""),"",INDEX(games!$H:$H,ROW()))</f>
      </c>
      <c r="Q1063">
        <f>IF(OR($A1063="",$P1063&lt;&gt;"Yes"),"",$D1063+ROW()/1000000)</f>
      </c>
      <c r="T1063">
        <f>IF($Y1063="","",INDEX($B$2:$B$1500,$Y1063))</f>
      </c>
      <c r="U1063">
        <f>IF($Z1063="","",INDEX($B$2:$B$1500,$Z1063))</f>
      </c>
      <c r="V1063">
        <f>IF(OR($T1063="",$U1063=""),"",$U1063-$T1063)</f>
      </c>
      <c r="W1063" t="str">
        <f>IF(TRIM(INDEX(connections!$A:$A,ROW()))="","",TRIM(INDEX(connections!$A:$A,ROW())))</f>
      </c>
      <c r="X1063" t="str">
        <f>IF($W1063="","",TRIM(INDEX(connections!$B:$B,ROW())))</f>
      </c>
      <c r="Y1063">
        <f>IF($W1063="","",IFERROR(MATCH($W1063,$A$2:$A$1500,0),""))</f>
      </c>
      <c r="Z1063">
        <f>IF($X1063="","",IFERROR(MATCH($X1063,$A$2:$A$1500,0),""))</f>
      </c>
      <c r="AA1063" t="str">
        <f>IF($Y1063="","",INDEX($P$2:$P$1500,$Y1063))</f>
      </c>
      <c r="AB1063" t="str">
        <f>IF($Z1063="","",INDEX($P$2:$P$1500,$Z1063))</f>
      </c>
      <c r="AC1063">
        <f>IF(AND($AA1063="Yes",$AB1063="Yes"),1,"")</f>
      </c>
      <c r="AD1063">
        <f>IF(OR($Y1063="",$Z1063=""),"",IF(INDEX($C$2:$C$1500,$Y1063)=INDEX($C$2:$C$1500,$Z1063),0,1))</f>
      </c>
      <c r="AE1063">
        <f>IF($AC1063&lt;&gt;1,"",IF(AND(INDEX($AG$2:$AG$1500,$Y1063)=1,INDEX($AG$2:$AG$1500,$Z1063)=1),1,""))</f>
      </c>
      <c r="AG1063">
        <f>IF($A1063="","",COUNTIFS($W$2:$W$2500,$A1063,$AB$2:$AB$2500,"Yes")+COUNTIFS($X$2:$X$2500,$A1063,$AA$2:$AA$2500,"Yes"))</f>
      </c>
      <c r="AH1063" t="str">
        <f>IF(OR($P1063&lt;&gt;"Yes",N($AG1063)=0),"",IF(AND($AG1063=1,COUNTIFS($W$2:$W$2500,$A1063,$AE$2:$AE$2500,1)+COUNTIFS($X$2:$X$2500,$A1063,$AE$2:$AE$2500,1)&gt;0),"","Yes"))</f>
      </c>
      <c r="AI1063">
        <f>IF($AH1063="Yes",$AG1063,"")</f>
      </c>
      <c r="AJ1063">
        <f>IF($AI1063="","",$AI1063+ROW()/1000000)</f>
      </c>
      <c r="AK1063">
        <f>IF(OR($A1063="",$P1063="Yes",N($AG1063)=0),"",$AG1063+ROW()/1000000)</f>
      </c>
      <c r="AL1063" t="str">
        <f>IF($A1063="","",INDEX(games!$J:$J,ROW())&amp;"")</f>
      </c>
    </row>
    <row r="1064">
      <c r="A1064" t="str">
        <f>IF(TRIM(INDEX(games!$A:$A,ROW()))="","",TRIM(INDEX(games!$A:$A,ROW())))</f>
      </c>
      <c r="B1064">
        <f>IF(OR($A1064="",INDEX(games!$B:$B,ROW())=""),"",INDEX(games!$B:$B,ROW()))</f>
      </c>
      <c r="C1064" t="str">
        <f>IF(OR($A1064="",INDEX(games!$C:$C,ROW())=""),"",INDEX(games!$C:$C,ROW()))</f>
      </c>
      <c r="D1064">
        <f>IF($A1064="","",COUNTIF($W$2:$W$2500,$A1064)+COUNTIF($X$2:$X$2500,$A1064))</f>
      </c>
      <c r="E1064">
        <f>IF($A1064="","",IFERROR(MATCH($C1064,$R$2:$R$5,0),0))</f>
      </c>
      <c r="F1064">
        <f>IF($A1064="","",MOD(ROW(),34))</f>
      </c>
      <c r="G1064">
        <f>IF($A1064="",NA(),IF($C1064="Action",$B1064,NA()))</f>
      </c>
      <c r="H1064">
        <f>IF($A1064="",NA(),IF($C1064="Action",1+$F1064*0.023,NA()))</f>
      </c>
      <c r="I1064">
        <f>IF($A1064="",NA(),IF($C1064="Strategy",$B1064,NA()))</f>
      </c>
      <c r="J1064">
        <f>IF($A1064="",NA(),IF($C1064="Strategy",2+$F1064*0.023,NA()))</f>
      </c>
      <c r="K1064">
        <f>IF($A1064="",NA(),IF($C1064="Deckbuilder",$B1064,NA()))</f>
      </c>
      <c r="L1064">
        <f>IF($A1064="",NA(),IF($C1064="Deckbuilder",3+$F1064*0.023,NA()))</f>
      </c>
      <c r="M1064">
        <f>IF($A1064="",NA(),IF($C1064="Traditional",$B1064,NA()))</f>
      </c>
      <c r="N1064">
        <f>IF($A1064="",NA(),IF($C1064="Traditional",4+$F1064*0.023,NA()))</f>
      </c>
      <c r="O1064">
        <f>IF($A1064="","",$D1064+ROW()/1000000)</f>
      </c>
      <c r="P1064" t="str">
        <f>IF(OR($A1064="",INDEX(games!$H:$H,ROW())=""),"",INDEX(games!$H:$H,ROW()))</f>
      </c>
      <c r="Q1064">
        <f>IF(OR($A1064="",$P1064&lt;&gt;"Yes"),"",$D1064+ROW()/1000000)</f>
      </c>
      <c r="T1064">
        <f>IF($Y1064="","",INDEX($B$2:$B$1500,$Y1064))</f>
      </c>
      <c r="U1064">
        <f>IF($Z1064="","",INDEX($B$2:$B$1500,$Z1064))</f>
      </c>
      <c r="V1064">
        <f>IF(OR($T1064="",$U1064=""),"",$U1064-$T1064)</f>
      </c>
      <c r="W1064" t="str">
        <f>IF(TRIM(INDEX(connections!$A:$A,ROW()))="","",TRIM(INDEX(connections!$A:$A,ROW())))</f>
      </c>
      <c r="X1064" t="str">
        <f>IF($W1064="","",TRIM(INDEX(connections!$B:$B,ROW())))</f>
      </c>
      <c r="Y1064">
        <f>IF($W1064="","",IFERROR(MATCH($W1064,$A$2:$A$1500,0),""))</f>
      </c>
      <c r="Z1064">
        <f>IF($X1064="","",IFERROR(MATCH($X1064,$A$2:$A$1500,0),""))</f>
      </c>
      <c r="AA1064" t="str">
        <f>IF($Y1064="","",INDEX($P$2:$P$1500,$Y1064))</f>
      </c>
      <c r="AB1064" t="str">
        <f>IF($Z1064="","",INDEX($P$2:$P$1500,$Z1064))</f>
      </c>
      <c r="AC1064">
        <f>IF(AND($AA1064="Yes",$AB1064="Yes"),1,"")</f>
      </c>
      <c r="AD1064">
        <f>IF(OR($Y1064="",$Z1064=""),"",IF(INDEX($C$2:$C$1500,$Y1064)=INDEX($C$2:$C$1500,$Z1064),0,1))</f>
      </c>
      <c r="AE1064">
        <f>IF($AC1064&lt;&gt;1,"",IF(AND(INDEX($AG$2:$AG$1500,$Y1064)=1,INDEX($AG$2:$AG$1500,$Z1064)=1),1,""))</f>
      </c>
      <c r="AG1064">
        <f>IF($A1064="","",COUNTIFS($W$2:$W$2500,$A1064,$AB$2:$AB$2500,"Yes")+COUNTIFS($X$2:$X$2500,$A1064,$AA$2:$AA$2500,"Yes"))</f>
      </c>
      <c r="AH1064" t="str">
        <f>IF(OR($P1064&lt;&gt;"Yes",N($AG1064)=0),"",IF(AND($AG1064=1,COUNTIFS($W$2:$W$2500,$A1064,$AE$2:$AE$2500,1)+COUNTIFS($X$2:$X$2500,$A1064,$AE$2:$AE$2500,1)&gt;0),"","Yes"))</f>
      </c>
      <c r="AI1064">
        <f>IF($AH1064="Yes",$AG1064,"")</f>
      </c>
      <c r="AJ1064">
        <f>IF($AI1064="","",$AI1064+ROW()/1000000)</f>
      </c>
      <c r="AK1064">
        <f>IF(OR($A1064="",$P1064="Yes",N($AG1064)=0),"",$AG1064+ROW()/1000000)</f>
      </c>
      <c r="AL1064" t="str">
        <f>IF($A1064="","",INDEX(games!$J:$J,ROW())&amp;"")</f>
      </c>
    </row>
    <row r="1065">
      <c r="A1065" t="str">
        <f>IF(TRIM(INDEX(games!$A:$A,ROW()))="","",TRIM(INDEX(games!$A:$A,ROW())))</f>
      </c>
      <c r="B1065">
        <f>IF(OR($A1065="",INDEX(games!$B:$B,ROW())=""),"",INDEX(games!$B:$B,ROW()))</f>
      </c>
      <c r="C1065" t="str">
        <f>IF(OR($A1065="",INDEX(games!$C:$C,ROW())=""),"",INDEX(games!$C:$C,ROW()))</f>
      </c>
      <c r="D1065">
        <f>IF($A1065="","",COUNTIF($W$2:$W$2500,$A1065)+COUNTIF($X$2:$X$2500,$A1065))</f>
      </c>
      <c r="E1065">
        <f>IF($A1065="","",IFERROR(MATCH($C1065,$R$2:$R$5,0),0))</f>
      </c>
      <c r="F1065">
        <f>IF($A1065="","",MOD(ROW(),34))</f>
      </c>
      <c r="G1065">
        <f>IF($A1065="",NA(),IF($C1065="Action",$B1065,NA()))</f>
      </c>
      <c r="H1065">
        <f>IF($A1065="",NA(),IF($C1065="Action",1+$F1065*0.023,NA()))</f>
      </c>
      <c r="I1065">
        <f>IF($A1065="",NA(),IF($C1065="Strategy",$B1065,NA()))</f>
      </c>
      <c r="J1065">
        <f>IF($A1065="",NA(),IF($C1065="Strategy",2+$F1065*0.023,NA()))</f>
      </c>
      <c r="K1065">
        <f>IF($A1065="",NA(),IF($C1065="Deckbuilder",$B1065,NA()))</f>
      </c>
      <c r="L1065">
        <f>IF($A1065="",NA(),IF($C1065="Deckbuilder",3+$F1065*0.023,NA()))</f>
      </c>
      <c r="M1065">
        <f>IF($A1065="",NA(),IF($C1065="Traditional",$B1065,NA()))</f>
      </c>
      <c r="N1065">
        <f>IF($A1065="",NA(),IF($C1065="Traditional",4+$F1065*0.023,NA()))</f>
      </c>
      <c r="O1065">
        <f>IF($A1065="","",$D1065+ROW()/1000000)</f>
      </c>
      <c r="P1065" t="str">
        <f>IF(OR($A1065="",INDEX(games!$H:$H,ROW())=""),"",INDEX(games!$H:$H,ROW()))</f>
      </c>
      <c r="Q1065">
        <f>IF(OR($A1065="",$P1065&lt;&gt;"Yes"),"",$D1065+ROW()/1000000)</f>
      </c>
      <c r="T1065">
        <f>IF($Y1065="","",INDEX($B$2:$B$1500,$Y1065))</f>
      </c>
      <c r="U1065">
        <f>IF($Z1065="","",INDEX($B$2:$B$1500,$Z1065))</f>
      </c>
      <c r="V1065">
        <f>IF(OR($T1065="",$U1065=""),"",$U1065-$T1065)</f>
      </c>
      <c r="W1065" t="str">
        <f>IF(TRIM(INDEX(connections!$A:$A,ROW()))="","",TRIM(INDEX(connections!$A:$A,ROW())))</f>
      </c>
      <c r="X1065" t="str">
        <f>IF($W1065="","",TRIM(INDEX(connections!$B:$B,ROW())))</f>
      </c>
      <c r="Y1065">
        <f>IF($W1065="","",IFERROR(MATCH($W1065,$A$2:$A$1500,0),""))</f>
      </c>
      <c r="Z1065">
        <f>IF($X1065="","",IFERROR(MATCH($X1065,$A$2:$A$1500,0),""))</f>
      </c>
      <c r="AA1065" t="str">
        <f>IF($Y1065="","",INDEX($P$2:$P$1500,$Y1065))</f>
      </c>
      <c r="AB1065" t="str">
        <f>IF($Z1065="","",INDEX($P$2:$P$1500,$Z1065))</f>
      </c>
      <c r="AC1065">
        <f>IF(AND($AA1065="Yes",$AB1065="Yes"),1,"")</f>
      </c>
      <c r="AD1065">
        <f>IF(OR($Y1065="",$Z1065=""),"",IF(INDEX($C$2:$C$1500,$Y1065)=INDEX($C$2:$C$1500,$Z1065),0,1))</f>
      </c>
      <c r="AE1065">
        <f>IF($AC1065&lt;&gt;1,"",IF(AND(INDEX($AG$2:$AG$1500,$Y1065)=1,INDEX($AG$2:$AG$1500,$Z1065)=1),1,""))</f>
      </c>
      <c r="AG1065">
        <f>IF($A1065="","",COUNTIFS($W$2:$W$2500,$A1065,$AB$2:$AB$2500,"Yes")+COUNTIFS($X$2:$X$2500,$A1065,$AA$2:$AA$2500,"Yes"))</f>
      </c>
      <c r="AH1065" t="str">
        <f>IF(OR($P1065&lt;&gt;"Yes",N($AG1065)=0),"",IF(AND($AG1065=1,COUNTIFS($W$2:$W$2500,$A1065,$AE$2:$AE$2500,1)+COUNTIFS($X$2:$X$2500,$A1065,$AE$2:$AE$2500,1)&gt;0),"","Yes"))</f>
      </c>
      <c r="AI1065">
        <f>IF($AH1065="Yes",$AG1065,"")</f>
      </c>
      <c r="AJ1065">
        <f>IF($AI1065="","",$AI1065+ROW()/1000000)</f>
      </c>
      <c r="AK1065">
        <f>IF(OR($A1065="",$P1065="Yes",N($AG1065)=0),"",$AG1065+ROW()/1000000)</f>
      </c>
      <c r="AL1065" t="str">
        <f>IF($A1065="","",INDEX(games!$J:$J,ROW())&amp;"")</f>
      </c>
    </row>
    <row r="1066">
      <c r="A1066" t="str">
        <f>IF(TRIM(INDEX(games!$A:$A,ROW()))="","",TRIM(INDEX(games!$A:$A,ROW())))</f>
      </c>
      <c r="B1066">
        <f>IF(OR($A1066="",INDEX(games!$B:$B,ROW())=""),"",INDEX(games!$B:$B,ROW()))</f>
      </c>
      <c r="C1066" t="str">
        <f>IF(OR($A1066="",INDEX(games!$C:$C,ROW())=""),"",INDEX(games!$C:$C,ROW()))</f>
      </c>
      <c r="D1066">
        <f>IF($A1066="","",COUNTIF($W$2:$W$2500,$A1066)+COUNTIF($X$2:$X$2500,$A1066))</f>
      </c>
      <c r="E1066">
        <f>IF($A1066="","",IFERROR(MATCH($C1066,$R$2:$R$5,0),0))</f>
      </c>
      <c r="F1066">
        <f>IF($A1066="","",MOD(ROW(),34))</f>
      </c>
      <c r="G1066">
        <f>IF($A1066="",NA(),IF($C1066="Action",$B1066,NA()))</f>
      </c>
      <c r="H1066">
        <f>IF($A1066="",NA(),IF($C1066="Action",1+$F1066*0.023,NA()))</f>
      </c>
      <c r="I1066">
        <f>IF($A1066="",NA(),IF($C1066="Strategy",$B1066,NA()))</f>
      </c>
      <c r="J1066">
        <f>IF($A1066="",NA(),IF($C1066="Strategy",2+$F1066*0.023,NA()))</f>
      </c>
      <c r="K1066">
        <f>IF($A1066="",NA(),IF($C1066="Deckbuilder",$B1066,NA()))</f>
      </c>
      <c r="L1066">
        <f>IF($A1066="",NA(),IF($C1066="Deckbuilder",3+$F1066*0.023,NA()))</f>
      </c>
      <c r="M1066">
        <f>IF($A1066="",NA(),IF($C1066="Traditional",$B1066,NA()))</f>
      </c>
      <c r="N1066">
        <f>IF($A1066="",NA(),IF($C1066="Traditional",4+$F1066*0.023,NA()))</f>
      </c>
      <c r="O1066">
        <f>IF($A1066="","",$D1066+ROW()/1000000)</f>
      </c>
      <c r="P1066" t="str">
        <f>IF(OR($A1066="",INDEX(games!$H:$H,ROW())=""),"",INDEX(games!$H:$H,ROW()))</f>
      </c>
      <c r="Q1066">
        <f>IF(OR($A1066="",$P1066&lt;&gt;"Yes"),"",$D1066+ROW()/1000000)</f>
      </c>
      <c r="T1066">
        <f>IF($Y1066="","",INDEX($B$2:$B$1500,$Y1066))</f>
      </c>
      <c r="U1066">
        <f>IF($Z1066="","",INDEX($B$2:$B$1500,$Z1066))</f>
      </c>
      <c r="V1066">
        <f>IF(OR($T1066="",$U1066=""),"",$U1066-$T1066)</f>
      </c>
      <c r="W1066" t="str">
        <f>IF(TRIM(INDEX(connections!$A:$A,ROW()))="","",TRIM(INDEX(connections!$A:$A,ROW())))</f>
      </c>
      <c r="X1066" t="str">
        <f>IF($W1066="","",TRIM(INDEX(connections!$B:$B,ROW())))</f>
      </c>
      <c r="Y1066">
        <f>IF($W1066="","",IFERROR(MATCH($W1066,$A$2:$A$1500,0),""))</f>
      </c>
      <c r="Z1066">
        <f>IF($X1066="","",IFERROR(MATCH($X1066,$A$2:$A$1500,0),""))</f>
      </c>
      <c r="AA1066" t="str">
        <f>IF($Y1066="","",INDEX($P$2:$P$1500,$Y1066))</f>
      </c>
      <c r="AB1066" t="str">
        <f>IF($Z1066="","",INDEX($P$2:$P$1500,$Z1066))</f>
      </c>
      <c r="AC1066">
        <f>IF(AND($AA1066="Yes",$AB1066="Yes"),1,"")</f>
      </c>
      <c r="AD1066">
        <f>IF(OR($Y1066="",$Z1066=""),"",IF(INDEX($C$2:$C$1500,$Y1066)=INDEX($C$2:$C$1500,$Z1066),0,1))</f>
      </c>
      <c r="AE1066">
        <f>IF($AC1066&lt;&gt;1,"",IF(AND(INDEX($AG$2:$AG$1500,$Y1066)=1,INDEX($AG$2:$AG$1500,$Z1066)=1),1,""))</f>
      </c>
      <c r="AG1066">
        <f>IF($A1066="","",COUNTIFS($W$2:$W$2500,$A1066,$AB$2:$AB$2500,"Yes")+COUNTIFS($X$2:$X$2500,$A1066,$AA$2:$AA$2500,"Yes"))</f>
      </c>
      <c r="AH1066" t="str">
        <f>IF(OR($P1066&lt;&gt;"Yes",N($AG1066)=0),"",IF(AND($AG1066=1,COUNTIFS($W$2:$W$2500,$A1066,$AE$2:$AE$2500,1)+COUNTIFS($X$2:$X$2500,$A1066,$AE$2:$AE$2500,1)&gt;0),"","Yes"))</f>
      </c>
      <c r="AI1066">
        <f>IF($AH1066="Yes",$AG1066,"")</f>
      </c>
      <c r="AJ1066">
        <f>IF($AI1066="","",$AI1066+ROW()/1000000)</f>
      </c>
      <c r="AK1066">
        <f>IF(OR($A1066="",$P1066="Yes",N($AG1066)=0),"",$AG1066+ROW()/1000000)</f>
      </c>
      <c r="AL1066" t="str">
        <f>IF($A1066="","",INDEX(games!$J:$J,ROW())&amp;"")</f>
      </c>
    </row>
    <row r="1067">
      <c r="A1067" t="str">
        <f>IF(TRIM(INDEX(games!$A:$A,ROW()))="","",TRIM(INDEX(games!$A:$A,ROW())))</f>
      </c>
      <c r="B1067">
        <f>IF(OR($A1067="",INDEX(games!$B:$B,ROW())=""),"",INDEX(games!$B:$B,ROW()))</f>
      </c>
      <c r="C1067" t="str">
        <f>IF(OR($A1067="",INDEX(games!$C:$C,ROW())=""),"",INDEX(games!$C:$C,ROW()))</f>
      </c>
      <c r="D1067">
        <f>IF($A1067="","",COUNTIF($W$2:$W$2500,$A1067)+COUNTIF($X$2:$X$2500,$A1067))</f>
      </c>
      <c r="E1067">
        <f>IF($A1067="","",IFERROR(MATCH($C1067,$R$2:$R$5,0),0))</f>
      </c>
      <c r="F1067">
        <f>IF($A1067="","",MOD(ROW(),34))</f>
      </c>
      <c r="G1067">
        <f>IF($A1067="",NA(),IF($C1067="Action",$B1067,NA()))</f>
      </c>
      <c r="H1067">
        <f>IF($A1067="",NA(),IF($C1067="Action",1+$F1067*0.023,NA()))</f>
      </c>
      <c r="I1067">
        <f>IF($A1067="",NA(),IF($C1067="Strategy",$B1067,NA()))</f>
      </c>
      <c r="J1067">
        <f>IF($A1067="",NA(),IF($C1067="Strategy",2+$F1067*0.023,NA()))</f>
      </c>
      <c r="K1067">
        <f>IF($A1067="",NA(),IF($C1067="Deckbuilder",$B1067,NA()))</f>
      </c>
      <c r="L1067">
        <f>IF($A1067="",NA(),IF($C1067="Deckbuilder",3+$F1067*0.023,NA()))</f>
      </c>
      <c r="M1067">
        <f>IF($A1067="",NA(),IF($C1067="Traditional",$B1067,NA()))</f>
      </c>
      <c r="N1067">
        <f>IF($A1067="",NA(),IF($C1067="Traditional",4+$F1067*0.023,NA()))</f>
      </c>
      <c r="O1067">
        <f>IF($A1067="","",$D1067+ROW()/1000000)</f>
      </c>
      <c r="P1067" t="str">
        <f>IF(OR($A1067="",INDEX(games!$H:$H,ROW())=""),"",INDEX(games!$H:$H,ROW()))</f>
      </c>
      <c r="Q1067">
        <f>IF(OR($A1067="",$P1067&lt;&gt;"Yes"),"",$D1067+ROW()/1000000)</f>
      </c>
      <c r="T1067">
        <f>IF($Y1067="","",INDEX($B$2:$B$1500,$Y1067))</f>
      </c>
      <c r="U1067">
        <f>IF($Z1067="","",INDEX($B$2:$B$1500,$Z1067))</f>
      </c>
      <c r="V1067">
        <f>IF(OR($T1067="",$U1067=""),"",$U1067-$T1067)</f>
      </c>
      <c r="W1067" t="str">
        <f>IF(TRIM(INDEX(connections!$A:$A,ROW()))="","",TRIM(INDEX(connections!$A:$A,ROW())))</f>
      </c>
      <c r="X1067" t="str">
        <f>IF($W1067="","",TRIM(INDEX(connections!$B:$B,ROW())))</f>
      </c>
      <c r="Y1067">
        <f>IF($W1067="","",IFERROR(MATCH($W1067,$A$2:$A$1500,0),""))</f>
      </c>
      <c r="Z1067">
        <f>IF($X1067="","",IFERROR(MATCH($X1067,$A$2:$A$1500,0),""))</f>
      </c>
      <c r="AA1067" t="str">
        <f>IF($Y1067="","",INDEX($P$2:$P$1500,$Y1067))</f>
      </c>
      <c r="AB1067" t="str">
        <f>IF($Z1067="","",INDEX($P$2:$P$1500,$Z1067))</f>
      </c>
      <c r="AC1067">
        <f>IF(AND($AA1067="Yes",$AB1067="Yes"),1,"")</f>
      </c>
      <c r="AD1067">
        <f>IF(OR($Y1067="",$Z1067=""),"",IF(INDEX($C$2:$C$1500,$Y1067)=INDEX($C$2:$C$1500,$Z1067),0,1))</f>
      </c>
      <c r="AE1067">
        <f>IF($AC1067&lt;&gt;1,"",IF(AND(INDEX($AG$2:$AG$1500,$Y1067)=1,INDEX($AG$2:$AG$1500,$Z1067)=1),1,""))</f>
      </c>
      <c r="AG1067">
        <f>IF($A1067="","",COUNTIFS($W$2:$W$2500,$A1067,$AB$2:$AB$2500,"Yes")+COUNTIFS($X$2:$X$2500,$A1067,$AA$2:$AA$2500,"Yes"))</f>
      </c>
      <c r="AH1067" t="str">
        <f>IF(OR($P1067&lt;&gt;"Yes",N($AG1067)=0),"",IF(AND($AG1067=1,COUNTIFS($W$2:$W$2500,$A1067,$AE$2:$AE$2500,1)+COUNTIFS($X$2:$X$2500,$A1067,$AE$2:$AE$2500,1)&gt;0),"","Yes"))</f>
      </c>
      <c r="AI1067">
        <f>IF($AH1067="Yes",$AG1067,"")</f>
      </c>
      <c r="AJ1067">
        <f>IF($AI1067="","",$AI1067+ROW()/1000000)</f>
      </c>
      <c r="AK1067">
        <f>IF(OR($A1067="",$P1067="Yes",N($AG1067)=0),"",$AG1067+ROW()/1000000)</f>
      </c>
      <c r="AL1067" t="str">
        <f>IF($A1067="","",INDEX(games!$J:$J,ROW())&amp;"")</f>
      </c>
    </row>
    <row r="1068">
      <c r="A1068" t="str">
        <f>IF(TRIM(INDEX(games!$A:$A,ROW()))="","",TRIM(INDEX(games!$A:$A,ROW())))</f>
      </c>
      <c r="B1068">
        <f>IF(OR($A1068="",INDEX(games!$B:$B,ROW())=""),"",INDEX(games!$B:$B,ROW()))</f>
      </c>
      <c r="C1068" t="str">
        <f>IF(OR($A1068="",INDEX(games!$C:$C,ROW())=""),"",INDEX(games!$C:$C,ROW()))</f>
      </c>
      <c r="D1068">
        <f>IF($A1068="","",COUNTIF($W$2:$W$2500,$A1068)+COUNTIF($X$2:$X$2500,$A1068))</f>
      </c>
      <c r="E1068">
        <f>IF($A1068="","",IFERROR(MATCH($C1068,$R$2:$R$5,0),0))</f>
      </c>
      <c r="F1068">
        <f>IF($A1068="","",MOD(ROW(),34))</f>
      </c>
      <c r="G1068">
        <f>IF($A1068="",NA(),IF($C1068="Action",$B1068,NA()))</f>
      </c>
      <c r="H1068">
        <f>IF($A1068="",NA(),IF($C1068="Action",1+$F1068*0.023,NA()))</f>
      </c>
      <c r="I1068">
        <f>IF($A1068="",NA(),IF($C1068="Strategy",$B1068,NA()))</f>
      </c>
      <c r="J1068">
        <f>IF($A1068="",NA(),IF($C1068="Strategy",2+$F1068*0.023,NA()))</f>
      </c>
      <c r="K1068">
        <f>IF($A1068="",NA(),IF($C1068="Deckbuilder",$B1068,NA()))</f>
      </c>
      <c r="L1068">
        <f>IF($A1068="",NA(),IF($C1068="Deckbuilder",3+$F1068*0.023,NA()))</f>
      </c>
      <c r="M1068">
        <f>IF($A1068="",NA(),IF($C1068="Traditional",$B1068,NA()))</f>
      </c>
      <c r="N1068">
        <f>IF($A1068="",NA(),IF($C1068="Traditional",4+$F1068*0.023,NA()))</f>
      </c>
      <c r="O1068">
        <f>IF($A1068="","",$D1068+ROW()/1000000)</f>
      </c>
      <c r="P1068" t="str">
        <f>IF(OR($A1068="",INDEX(games!$H:$H,ROW())=""),"",INDEX(games!$H:$H,ROW()))</f>
      </c>
      <c r="Q1068">
        <f>IF(OR($A1068="",$P1068&lt;&gt;"Yes"),"",$D1068+ROW()/1000000)</f>
      </c>
      <c r="T1068">
        <f>IF($Y1068="","",INDEX($B$2:$B$1500,$Y1068))</f>
      </c>
      <c r="U1068">
        <f>IF($Z1068="","",INDEX($B$2:$B$1500,$Z1068))</f>
      </c>
      <c r="V1068">
        <f>IF(OR($T1068="",$U1068=""),"",$U1068-$T1068)</f>
      </c>
      <c r="W1068" t="str">
        <f>IF(TRIM(INDEX(connections!$A:$A,ROW()))="","",TRIM(INDEX(connections!$A:$A,ROW())))</f>
      </c>
      <c r="X1068" t="str">
        <f>IF($W1068="","",TRIM(INDEX(connections!$B:$B,ROW())))</f>
      </c>
      <c r="Y1068">
        <f>IF($W1068="","",IFERROR(MATCH($W1068,$A$2:$A$1500,0),""))</f>
      </c>
      <c r="Z1068">
        <f>IF($X1068="","",IFERROR(MATCH($X1068,$A$2:$A$1500,0),""))</f>
      </c>
      <c r="AA1068" t="str">
        <f>IF($Y1068="","",INDEX($P$2:$P$1500,$Y1068))</f>
      </c>
      <c r="AB1068" t="str">
        <f>IF($Z1068="","",INDEX($P$2:$P$1500,$Z1068))</f>
      </c>
      <c r="AC1068">
        <f>IF(AND($AA1068="Yes",$AB1068="Yes"),1,"")</f>
      </c>
      <c r="AD1068">
        <f>IF(OR($Y1068="",$Z1068=""),"",IF(INDEX($C$2:$C$1500,$Y1068)=INDEX($C$2:$C$1500,$Z1068),0,1))</f>
      </c>
      <c r="AE1068">
        <f>IF($AC1068&lt;&gt;1,"",IF(AND(INDEX($AG$2:$AG$1500,$Y1068)=1,INDEX($AG$2:$AG$1500,$Z1068)=1),1,""))</f>
      </c>
      <c r="AG1068">
        <f>IF($A1068="","",COUNTIFS($W$2:$W$2500,$A1068,$AB$2:$AB$2500,"Yes")+COUNTIFS($X$2:$X$2500,$A1068,$AA$2:$AA$2500,"Yes"))</f>
      </c>
      <c r="AH1068" t="str">
        <f>IF(OR($P1068&lt;&gt;"Yes",N($AG1068)=0),"",IF(AND($AG1068=1,COUNTIFS($W$2:$W$2500,$A1068,$AE$2:$AE$2500,1)+COUNTIFS($X$2:$X$2500,$A1068,$AE$2:$AE$2500,1)&gt;0),"","Yes"))</f>
      </c>
      <c r="AI1068">
        <f>IF($AH1068="Yes",$AG1068,"")</f>
      </c>
      <c r="AJ1068">
        <f>IF($AI1068="","",$AI1068+ROW()/1000000)</f>
      </c>
      <c r="AK1068">
        <f>IF(OR($A1068="",$P1068="Yes",N($AG1068)=0),"",$AG1068+ROW()/1000000)</f>
      </c>
      <c r="AL1068" t="str">
        <f>IF($A1068="","",INDEX(games!$J:$J,ROW())&amp;"")</f>
      </c>
    </row>
    <row r="1069">
      <c r="A1069" t="str">
        <f>IF(TRIM(INDEX(games!$A:$A,ROW()))="","",TRIM(INDEX(games!$A:$A,ROW())))</f>
      </c>
      <c r="B1069">
        <f>IF(OR($A1069="",INDEX(games!$B:$B,ROW())=""),"",INDEX(games!$B:$B,ROW()))</f>
      </c>
      <c r="C1069" t="str">
        <f>IF(OR($A1069="",INDEX(games!$C:$C,ROW())=""),"",INDEX(games!$C:$C,ROW()))</f>
      </c>
      <c r="D1069">
        <f>IF($A1069="","",COUNTIF($W$2:$W$2500,$A1069)+COUNTIF($X$2:$X$2500,$A1069))</f>
      </c>
      <c r="E1069">
        <f>IF($A1069="","",IFERROR(MATCH($C1069,$R$2:$R$5,0),0))</f>
      </c>
      <c r="F1069">
        <f>IF($A1069="","",MOD(ROW(),34))</f>
      </c>
      <c r="G1069">
        <f>IF($A1069="",NA(),IF($C1069="Action",$B1069,NA()))</f>
      </c>
      <c r="H1069">
        <f>IF($A1069="",NA(),IF($C1069="Action",1+$F1069*0.023,NA()))</f>
      </c>
      <c r="I1069">
        <f>IF($A1069="",NA(),IF($C1069="Strategy",$B1069,NA()))</f>
      </c>
      <c r="J1069">
        <f>IF($A1069="",NA(),IF($C1069="Strategy",2+$F1069*0.023,NA()))</f>
      </c>
      <c r="K1069">
        <f>IF($A1069="",NA(),IF($C1069="Deckbuilder",$B1069,NA()))</f>
      </c>
      <c r="L1069">
        <f>IF($A1069="",NA(),IF($C1069="Deckbuilder",3+$F1069*0.023,NA()))</f>
      </c>
      <c r="M1069">
        <f>IF($A1069="",NA(),IF($C1069="Traditional",$B1069,NA()))</f>
      </c>
      <c r="N1069">
        <f>IF($A1069="",NA(),IF($C1069="Traditional",4+$F1069*0.023,NA()))</f>
      </c>
      <c r="O1069">
        <f>IF($A1069="","",$D1069+ROW()/1000000)</f>
      </c>
      <c r="P1069" t="str">
        <f>IF(OR($A1069="",INDEX(games!$H:$H,ROW())=""),"",INDEX(games!$H:$H,ROW()))</f>
      </c>
      <c r="Q1069">
        <f>IF(OR($A1069="",$P1069&lt;&gt;"Yes"),"",$D1069+ROW()/1000000)</f>
      </c>
      <c r="T1069">
        <f>IF($Y1069="","",INDEX($B$2:$B$1500,$Y1069))</f>
      </c>
      <c r="U1069">
        <f>IF($Z1069="","",INDEX($B$2:$B$1500,$Z1069))</f>
      </c>
      <c r="V1069">
        <f>IF(OR($T1069="",$U1069=""),"",$U1069-$T1069)</f>
      </c>
      <c r="W1069" t="str">
        <f>IF(TRIM(INDEX(connections!$A:$A,ROW()))="","",TRIM(INDEX(connections!$A:$A,ROW())))</f>
      </c>
      <c r="X1069" t="str">
        <f>IF($W1069="","",TRIM(INDEX(connections!$B:$B,ROW())))</f>
      </c>
      <c r="Y1069">
        <f>IF($W1069="","",IFERROR(MATCH($W1069,$A$2:$A$1500,0),""))</f>
      </c>
      <c r="Z1069">
        <f>IF($X1069="","",IFERROR(MATCH($X1069,$A$2:$A$1500,0),""))</f>
      </c>
      <c r="AA1069" t="str">
        <f>IF($Y1069="","",INDEX($P$2:$P$1500,$Y1069))</f>
      </c>
      <c r="AB1069" t="str">
        <f>IF($Z1069="","",INDEX($P$2:$P$1500,$Z1069))</f>
      </c>
      <c r="AC1069">
        <f>IF(AND($AA1069="Yes",$AB1069="Yes"),1,"")</f>
      </c>
      <c r="AD1069">
        <f>IF(OR($Y1069="",$Z1069=""),"",IF(INDEX($C$2:$C$1500,$Y1069)=INDEX($C$2:$C$1500,$Z1069),0,1))</f>
      </c>
      <c r="AE1069">
        <f>IF($AC1069&lt;&gt;1,"",IF(AND(INDEX($AG$2:$AG$1500,$Y1069)=1,INDEX($AG$2:$AG$1500,$Z1069)=1),1,""))</f>
      </c>
      <c r="AG1069">
        <f>IF($A1069="","",COUNTIFS($W$2:$W$2500,$A1069,$AB$2:$AB$2500,"Yes")+COUNTIFS($X$2:$X$2500,$A1069,$AA$2:$AA$2500,"Yes"))</f>
      </c>
      <c r="AH1069" t="str">
        <f>IF(OR($P1069&lt;&gt;"Yes",N($AG1069)=0),"",IF(AND($AG1069=1,COUNTIFS($W$2:$W$2500,$A1069,$AE$2:$AE$2500,1)+COUNTIFS($X$2:$X$2500,$A1069,$AE$2:$AE$2500,1)&gt;0),"","Yes"))</f>
      </c>
      <c r="AI1069">
        <f>IF($AH1069="Yes",$AG1069,"")</f>
      </c>
      <c r="AJ1069">
        <f>IF($AI1069="","",$AI1069+ROW()/1000000)</f>
      </c>
      <c r="AK1069">
        <f>IF(OR($A1069="",$P1069="Yes",N($AG1069)=0),"",$AG1069+ROW()/1000000)</f>
      </c>
      <c r="AL1069" t="str">
        <f>IF($A1069="","",INDEX(games!$J:$J,ROW())&amp;"")</f>
      </c>
    </row>
    <row r="1070">
      <c r="A1070" t="str">
        <f>IF(TRIM(INDEX(games!$A:$A,ROW()))="","",TRIM(INDEX(games!$A:$A,ROW())))</f>
      </c>
      <c r="B1070">
        <f>IF(OR($A1070="",INDEX(games!$B:$B,ROW())=""),"",INDEX(games!$B:$B,ROW()))</f>
      </c>
      <c r="C1070" t="str">
        <f>IF(OR($A1070="",INDEX(games!$C:$C,ROW())=""),"",INDEX(games!$C:$C,ROW()))</f>
      </c>
      <c r="D1070">
        <f>IF($A1070="","",COUNTIF($W$2:$W$2500,$A1070)+COUNTIF($X$2:$X$2500,$A1070))</f>
      </c>
      <c r="E1070">
        <f>IF($A1070="","",IFERROR(MATCH($C1070,$R$2:$R$5,0),0))</f>
      </c>
      <c r="F1070">
        <f>IF($A1070="","",MOD(ROW(),34))</f>
      </c>
      <c r="G1070">
        <f>IF($A1070="",NA(),IF($C1070="Action",$B1070,NA()))</f>
      </c>
      <c r="H1070">
        <f>IF($A1070="",NA(),IF($C1070="Action",1+$F1070*0.023,NA()))</f>
      </c>
      <c r="I1070">
        <f>IF($A1070="",NA(),IF($C1070="Strategy",$B1070,NA()))</f>
      </c>
      <c r="J1070">
        <f>IF($A1070="",NA(),IF($C1070="Strategy",2+$F1070*0.023,NA()))</f>
      </c>
      <c r="K1070">
        <f>IF($A1070="",NA(),IF($C1070="Deckbuilder",$B1070,NA()))</f>
      </c>
      <c r="L1070">
        <f>IF($A1070="",NA(),IF($C1070="Deckbuilder",3+$F1070*0.023,NA()))</f>
      </c>
      <c r="M1070">
        <f>IF($A1070="",NA(),IF($C1070="Traditional",$B1070,NA()))</f>
      </c>
      <c r="N1070">
        <f>IF($A1070="",NA(),IF($C1070="Traditional",4+$F1070*0.023,NA()))</f>
      </c>
      <c r="O1070">
        <f>IF($A1070="","",$D1070+ROW()/1000000)</f>
      </c>
      <c r="P1070" t="str">
        <f>IF(OR($A1070="",INDEX(games!$H:$H,ROW())=""),"",INDEX(games!$H:$H,ROW()))</f>
      </c>
      <c r="Q1070">
        <f>IF(OR($A1070="",$P1070&lt;&gt;"Yes"),"",$D1070+ROW()/1000000)</f>
      </c>
      <c r="T1070">
        <f>IF($Y1070="","",INDEX($B$2:$B$1500,$Y1070))</f>
      </c>
      <c r="U1070">
        <f>IF($Z1070="","",INDEX($B$2:$B$1500,$Z1070))</f>
      </c>
      <c r="V1070">
        <f>IF(OR($T1070="",$U1070=""),"",$U1070-$T1070)</f>
      </c>
      <c r="W1070" t="str">
        <f>IF(TRIM(INDEX(connections!$A:$A,ROW()))="","",TRIM(INDEX(connections!$A:$A,ROW())))</f>
      </c>
      <c r="X1070" t="str">
        <f>IF($W1070="","",TRIM(INDEX(connections!$B:$B,ROW())))</f>
      </c>
      <c r="Y1070">
        <f>IF($W1070="","",IFERROR(MATCH($W1070,$A$2:$A$1500,0),""))</f>
      </c>
      <c r="Z1070">
        <f>IF($X1070="","",IFERROR(MATCH($X1070,$A$2:$A$1500,0),""))</f>
      </c>
      <c r="AA1070" t="str">
        <f>IF($Y1070="","",INDEX($P$2:$P$1500,$Y1070))</f>
      </c>
      <c r="AB1070" t="str">
        <f>IF($Z1070="","",INDEX($P$2:$P$1500,$Z1070))</f>
      </c>
      <c r="AC1070">
        <f>IF(AND($AA1070="Yes",$AB1070="Yes"),1,"")</f>
      </c>
      <c r="AD1070">
        <f>IF(OR($Y1070="",$Z1070=""),"",IF(INDEX($C$2:$C$1500,$Y1070)=INDEX($C$2:$C$1500,$Z1070),0,1))</f>
      </c>
      <c r="AE1070">
        <f>IF($AC1070&lt;&gt;1,"",IF(AND(INDEX($AG$2:$AG$1500,$Y1070)=1,INDEX($AG$2:$AG$1500,$Z1070)=1),1,""))</f>
      </c>
      <c r="AG1070">
        <f>IF($A1070="","",COUNTIFS($W$2:$W$2500,$A1070,$AB$2:$AB$2500,"Yes")+COUNTIFS($X$2:$X$2500,$A1070,$AA$2:$AA$2500,"Yes"))</f>
      </c>
      <c r="AH1070" t="str">
        <f>IF(OR($P1070&lt;&gt;"Yes",N($AG1070)=0),"",IF(AND($AG1070=1,COUNTIFS($W$2:$W$2500,$A1070,$AE$2:$AE$2500,1)+COUNTIFS($X$2:$X$2500,$A1070,$AE$2:$AE$2500,1)&gt;0),"","Yes"))</f>
      </c>
      <c r="AI1070">
        <f>IF($AH1070="Yes",$AG1070,"")</f>
      </c>
      <c r="AJ1070">
        <f>IF($AI1070="","",$AI1070+ROW()/1000000)</f>
      </c>
      <c r="AK1070">
        <f>IF(OR($A1070="",$P1070="Yes",N($AG1070)=0),"",$AG1070+ROW()/1000000)</f>
      </c>
      <c r="AL1070" t="str">
        <f>IF($A1070="","",INDEX(games!$J:$J,ROW())&amp;"")</f>
      </c>
    </row>
    <row r="1071">
      <c r="A1071" t="str">
        <f>IF(TRIM(INDEX(games!$A:$A,ROW()))="","",TRIM(INDEX(games!$A:$A,ROW())))</f>
      </c>
      <c r="B1071">
        <f>IF(OR($A1071="",INDEX(games!$B:$B,ROW())=""),"",INDEX(games!$B:$B,ROW()))</f>
      </c>
      <c r="C1071" t="str">
        <f>IF(OR($A1071="",INDEX(games!$C:$C,ROW())=""),"",INDEX(games!$C:$C,ROW()))</f>
      </c>
      <c r="D1071">
        <f>IF($A1071="","",COUNTIF($W$2:$W$2500,$A1071)+COUNTIF($X$2:$X$2500,$A1071))</f>
      </c>
      <c r="E1071">
        <f>IF($A1071="","",IFERROR(MATCH($C1071,$R$2:$R$5,0),0))</f>
      </c>
      <c r="F1071">
        <f>IF($A1071="","",MOD(ROW(),34))</f>
      </c>
      <c r="G1071">
        <f>IF($A1071="",NA(),IF($C1071="Action",$B1071,NA()))</f>
      </c>
      <c r="H1071">
        <f>IF($A1071="",NA(),IF($C1071="Action",1+$F1071*0.023,NA()))</f>
      </c>
      <c r="I1071">
        <f>IF($A1071="",NA(),IF($C1071="Strategy",$B1071,NA()))</f>
      </c>
      <c r="J1071">
        <f>IF($A1071="",NA(),IF($C1071="Strategy",2+$F1071*0.023,NA()))</f>
      </c>
      <c r="K1071">
        <f>IF($A1071="",NA(),IF($C1071="Deckbuilder",$B1071,NA()))</f>
      </c>
      <c r="L1071">
        <f>IF($A1071="",NA(),IF($C1071="Deckbuilder",3+$F1071*0.023,NA()))</f>
      </c>
      <c r="M1071">
        <f>IF($A1071="",NA(),IF($C1071="Traditional",$B1071,NA()))</f>
      </c>
      <c r="N1071">
        <f>IF($A1071="",NA(),IF($C1071="Traditional",4+$F1071*0.023,NA()))</f>
      </c>
      <c r="O1071">
        <f>IF($A1071="","",$D1071+ROW()/1000000)</f>
      </c>
      <c r="P1071" t="str">
        <f>IF(OR($A1071="",INDEX(games!$H:$H,ROW())=""),"",INDEX(games!$H:$H,ROW()))</f>
      </c>
      <c r="Q1071">
        <f>IF(OR($A1071="",$P1071&lt;&gt;"Yes"),"",$D1071+ROW()/1000000)</f>
      </c>
      <c r="T1071">
        <f>IF($Y1071="","",INDEX($B$2:$B$1500,$Y1071))</f>
      </c>
      <c r="U1071">
        <f>IF($Z1071="","",INDEX($B$2:$B$1500,$Z1071))</f>
      </c>
      <c r="V1071">
        <f>IF(OR($T1071="",$U1071=""),"",$U1071-$T1071)</f>
      </c>
      <c r="W1071" t="str">
        <f>IF(TRIM(INDEX(connections!$A:$A,ROW()))="","",TRIM(INDEX(connections!$A:$A,ROW())))</f>
      </c>
      <c r="X1071" t="str">
        <f>IF($W1071="","",TRIM(INDEX(connections!$B:$B,ROW())))</f>
      </c>
      <c r="Y1071">
        <f>IF($W1071="","",IFERROR(MATCH($W1071,$A$2:$A$1500,0),""))</f>
      </c>
      <c r="Z1071">
        <f>IF($X1071="","",IFERROR(MATCH($X1071,$A$2:$A$1500,0),""))</f>
      </c>
      <c r="AA1071" t="str">
        <f>IF($Y1071="","",INDEX($P$2:$P$1500,$Y1071))</f>
      </c>
      <c r="AB1071" t="str">
        <f>IF($Z1071="","",INDEX($P$2:$P$1500,$Z1071))</f>
      </c>
      <c r="AC1071">
        <f>IF(AND($AA1071="Yes",$AB1071="Yes"),1,"")</f>
      </c>
      <c r="AD1071">
        <f>IF(OR($Y1071="",$Z1071=""),"",IF(INDEX($C$2:$C$1500,$Y1071)=INDEX($C$2:$C$1500,$Z1071),0,1))</f>
      </c>
      <c r="AE1071">
        <f>IF($AC1071&lt;&gt;1,"",IF(AND(INDEX($AG$2:$AG$1500,$Y1071)=1,INDEX($AG$2:$AG$1500,$Z1071)=1),1,""))</f>
      </c>
      <c r="AG1071">
        <f>IF($A1071="","",COUNTIFS($W$2:$W$2500,$A1071,$AB$2:$AB$2500,"Yes")+COUNTIFS($X$2:$X$2500,$A1071,$AA$2:$AA$2500,"Yes"))</f>
      </c>
      <c r="AH1071" t="str">
        <f>IF(OR($P1071&lt;&gt;"Yes",N($AG1071)=0),"",IF(AND($AG1071=1,COUNTIFS($W$2:$W$2500,$A1071,$AE$2:$AE$2500,1)+COUNTIFS($X$2:$X$2500,$A1071,$AE$2:$AE$2500,1)&gt;0),"","Yes"))</f>
      </c>
      <c r="AI1071">
        <f>IF($AH1071="Yes",$AG1071,"")</f>
      </c>
      <c r="AJ1071">
        <f>IF($AI1071="","",$AI1071+ROW()/1000000)</f>
      </c>
      <c r="AK1071">
        <f>IF(OR($A1071="",$P1071="Yes",N($AG1071)=0),"",$AG1071+ROW()/1000000)</f>
      </c>
      <c r="AL1071" t="str">
        <f>IF($A1071="","",INDEX(games!$J:$J,ROW())&amp;"")</f>
      </c>
    </row>
    <row r="1072">
      <c r="A1072" t="str">
        <f>IF(TRIM(INDEX(games!$A:$A,ROW()))="","",TRIM(INDEX(games!$A:$A,ROW())))</f>
      </c>
      <c r="B1072">
        <f>IF(OR($A1072="",INDEX(games!$B:$B,ROW())=""),"",INDEX(games!$B:$B,ROW()))</f>
      </c>
      <c r="C1072" t="str">
        <f>IF(OR($A1072="",INDEX(games!$C:$C,ROW())=""),"",INDEX(games!$C:$C,ROW()))</f>
      </c>
      <c r="D1072">
        <f>IF($A1072="","",COUNTIF($W$2:$W$2500,$A1072)+COUNTIF($X$2:$X$2500,$A1072))</f>
      </c>
      <c r="E1072">
        <f>IF($A1072="","",IFERROR(MATCH($C1072,$R$2:$R$5,0),0))</f>
      </c>
      <c r="F1072">
        <f>IF($A1072="","",MOD(ROW(),34))</f>
      </c>
      <c r="G1072">
        <f>IF($A1072="",NA(),IF($C1072="Action",$B1072,NA()))</f>
      </c>
      <c r="H1072">
        <f>IF($A1072="",NA(),IF($C1072="Action",1+$F1072*0.023,NA()))</f>
      </c>
      <c r="I1072">
        <f>IF($A1072="",NA(),IF($C1072="Strategy",$B1072,NA()))</f>
      </c>
      <c r="J1072">
        <f>IF($A1072="",NA(),IF($C1072="Strategy",2+$F1072*0.023,NA()))</f>
      </c>
      <c r="K1072">
        <f>IF($A1072="",NA(),IF($C1072="Deckbuilder",$B1072,NA()))</f>
      </c>
      <c r="L1072">
        <f>IF($A1072="",NA(),IF($C1072="Deckbuilder",3+$F1072*0.023,NA()))</f>
      </c>
      <c r="M1072">
        <f>IF($A1072="",NA(),IF($C1072="Traditional",$B1072,NA()))</f>
      </c>
      <c r="N1072">
        <f>IF($A1072="",NA(),IF($C1072="Traditional",4+$F1072*0.023,NA()))</f>
      </c>
      <c r="O1072">
        <f>IF($A1072="","",$D1072+ROW()/1000000)</f>
      </c>
      <c r="P1072" t="str">
        <f>IF(OR($A1072="",INDEX(games!$H:$H,ROW())=""),"",INDEX(games!$H:$H,ROW()))</f>
      </c>
      <c r="Q1072">
        <f>IF(OR($A1072="",$P1072&lt;&gt;"Yes"),"",$D1072+ROW()/1000000)</f>
      </c>
      <c r="T1072">
        <f>IF($Y1072="","",INDEX($B$2:$B$1500,$Y1072))</f>
      </c>
      <c r="U1072">
        <f>IF($Z1072="","",INDEX($B$2:$B$1500,$Z1072))</f>
      </c>
      <c r="V1072">
        <f>IF(OR($T1072="",$U1072=""),"",$U1072-$T1072)</f>
      </c>
      <c r="W1072" t="str">
        <f>IF(TRIM(INDEX(connections!$A:$A,ROW()))="","",TRIM(INDEX(connections!$A:$A,ROW())))</f>
      </c>
      <c r="X1072" t="str">
        <f>IF($W1072="","",TRIM(INDEX(connections!$B:$B,ROW())))</f>
      </c>
      <c r="Y1072">
        <f>IF($W1072="","",IFERROR(MATCH($W1072,$A$2:$A$1500,0),""))</f>
      </c>
      <c r="Z1072">
        <f>IF($X1072="","",IFERROR(MATCH($X1072,$A$2:$A$1500,0),""))</f>
      </c>
      <c r="AA1072" t="str">
        <f>IF($Y1072="","",INDEX($P$2:$P$1500,$Y1072))</f>
      </c>
      <c r="AB1072" t="str">
        <f>IF($Z1072="","",INDEX($P$2:$P$1500,$Z1072))</f>
      </c>
      <c r="AC1072">
        <f>IF(AND($AA1072="Yes",$AB1072="Yes"),1,"")</f>
      </c>
      <c r="AD1072">
        <f>IF(OR($Y1072="",$Z1072=""),"",IF(INDEX($C$2:$C$1500,$Y1072)=INDEX($C$2:$C$1500,$Z1072),0,1))</f>
      </c>
      <c r="AE1072">
        <f>IF($AC1072&lt;&gt;1,"",IF(AND(INDEX($AG$2:$AG$1500,$Y1072)=1,INDEX($AG$2:$AG$1500,$Z1072)=1),1,""))</f>
      </c>
      <c r="AG1072">
        <f>IF($A1072="","",COUNTIFS($W$2:$W$2500,$A1072,$AB$2:$AB$2500,"Yes")+COUNTIFS($X$2:$X$2500,$A1072,$AA$2:$AA$2500,"Yes"))</f>
      </c>
      <c r="AH1072" t="str">
        <f>IF(OR($P1072&lt;&gt;"Yes",N($AG1072)=0),"",IF(AND($AG1072=1,COUNTIFS($W$2:$W$2500,$A1072,$AE$2:$AE$2500,1)+COUNTIFS($X$2:$X$2500,$A1072,$AE$2:$AE$2500,1)&gt;0),"","Yes"))</f>
      </c>
      <c r="AI1072">
        <f>IF($AH1072="Yes",$AG1072,"")</f>
      </c>
      <c r="AJ1072">
        <f>IF($AI1072="","",$AI1072+ROW()/1000000)</f>
      </c>
      <c r="AK1072">
        <f>IF(OR($A1072="",$P1072="Yes",N($AG1072)=0),"",$AG1072+ROW()/1000000)</f>
      </c>
      <c r="AL1072" t="str">
        <f>IF($A1072="","",INDEX(games!$J:$J,ROW())&amp;"")</f>
      </c>
    </row>
    <row r="1073">
      <c r="A1073" t="str">
        <f>IF(TRIM(INDEX(games!$A:$A,ROW()))="","",TRIM(INDEX(games!$A:$A,ROW())))</f>
      </c>
      <c r="B1073">
        <f>IF(OR($A1073="",INDEX(games!$B:$B,ROW())=""),"",INDEX(games!$B:$B,ROW()))</f>
      </c>
      <c r="C1073" t="str">
        <f>IF(OR($A1073="",INDEX(games!$C:$C,ROW())=""),"",INDEX(games!$C:$C,ROW()))</f>
      </c>
      <c r="D1073">
        <f>IF($A1073="","",COUNTIF($W$2:$W$2500,$A1073)+COUNTIF($X$2:$X$2500,$A1073))</f>
      </c>
      <c r="E1073">
        <f>IF($A1073="","",IFERROR(MATCH($C1073,$R$2:$R$5,0),0))</f>
      </c>
      <c r="F1073">
        <f>IF($A1073="","",MOD(ROW(),34))</f>
      </c>
      <c r="G1073">
        <f>IF($A1073="",NA(),IF($C1073="Action",$B1073,NA()))</f>
      </c>
      <c r="H1073">
        <f>IF($A1073="",NA(),IF($C1073="Action",1+$F1073*0.023,NA()))</f>
      </c>
      <c r="I1073">
        <f>IF($A1073="",NA(),IF($C1073="Strategy",$B1073,NA()))</f>
      </c>
      <c r="J1073">
        <f>IF($A1073="",NA(),IF($C1073="Strategy",2+$F1073*0.023,NA()))</f>
      </c>
      <c r="K1073">
        <f>IF($A1073="",NA(),IF($C1073="Deckbuilder",$B1073,NA()))</f>
      </c>
      <c r="L1073">
        <f>IF($A1073="",NA(),IF($C1073="Deckbuilder",3+$F1073*0.023,NA()))</f>
      </c>
      <c r="M1073">
        <f>IF($A1073="",NA(),IF($C1073="Traditional",$B1073,NA()))</f>
      </c>
      <c r="N1073">
        <f>IF($A1073="",NA(),IF($C1073="Traditional",4+$F1073*0.023,NA()))</f>
      </c>
      <c r="O1073">
        <f>IF($A1073="","",$D1073+ROW()/1000000)</f>
      </c>
      <c r="P1073" t="str">
        <f>IF(OR($A1073="",INDEX(games!$H:$H,ROW())=""),"",INDEX(games!$H:$H,ROW()))</f>
      </c>
      <c r="Q1073">
        <f>IF(OR($A1073="",$P1073&lt;&gt;"Yes"),"",$D1073+ROW()/1000000)</f>
      </c>
      <c r="T1073">
        <f>IF($Y1073="","",INDEX($B$2:$B$1500,$Y1073))</f>
      </c>
      <c r="U1073">
        <f>IF($Z1073="","",INDEX($B$2:$B$1500,$Z1073))</f>
      </c>
      <c r="V1073">
        <f>IF(OR($T1073="",$U1073=""),"",$U1073-$T1073)</f>
      </c>
      <c r="W1073" t="str">
        <f>IF(TRIM(INDEX(connections!$A:$A,ROW()))="","",TRIM(INDEX(connections!$A:$A,ROW())))</f>
      </c>
      <c r="X1073" t="str">
        <f>IF($W1073="","",TRIM(INDEX(connections!$B:$B,ROW())))</f>
      </c>
      <c r="Y1073">
        <f>IF($W1073="","",IFERROR(MATCH($W1073,$A$2:$A$1500,0),""))</f>
      </c>
      <c r="Z1073">
        <f>IF($X1073="","",IFERROR(MATCH($X1073,$A$2:$A$1500,0),""))</f>
      </c>
      <c r="AA1073" t="str">
        <f>IF($Y1073="","",INDEX($P$2:$P$1500,$Y1073))</f>
      </c>
      <c r="AB1073" t="str">
        <f>IF($Z1073="","",INDEX($P$2:$P$1500,$Z1073))</f>
      </c>
      <c r="AC1073">
        <f>IF(AND($AA1073="Yes",$AB1073="Yes"),1,"")</f>
      </c>
      <c r="AD1073">
        <f>IF(OR($Y1073="",$Z1073=""),"",IF(INDEX($C$2:$C$1500,$Y1073)=INDEX($C$2:$C$1500,$Z1073),0,1))</f>
      </c>
      <c r="AE1073">
        <f>IF($AC1073&lt;&gt;1,"",IF(AND(INDEX($AG$2:$AG$1500,$Y1073)=1,INDEX($AG$2:$AG$1500,$Z1073)=1),1,""))</f>
      </c>
      <c r="AG1073">
        <f>IF($A1073="","",COUNTIFS($W$2:$W$2500,$A1073,$AB$2:$AB$2500,"Yes")+COUNTIFS($X$2:$X$2500,$A1073,$AA$2:$AA$2500,"Yes"))</f>
      </c>
      <c r="AH1073" t="str">
        <f>IF(OR($P1073&lt;&gt;"Yes",N($AG1073)=0),"",IF(AND($AG1073=1,COUNTIFS($W$2:$W$2500,$A1073,$AE$2:$AE$2500,1)+COUNTIFS($X$2:$X$2500,$A1073,$AE$2:$AE$2500,1)&gt;0),"","Yes"))</f>
      </c>
      <c r="AI1073">
        <f>IF($AH1073="Yes",$AG1073,"")</f>
      </c>
      <c r="AJ1073">
        <f>IF($AI1073="","",$AI1073+ROW()/1000000)</f>
      </c>
      <c r="AK1073">
        <f>IF(OR($A1073="",$P1073="Yes",N($AG1073)=0),"",$AG1073+ROW()/1000000)</f>
      </c>
      <c r="AL1073" t="str">
        <f>IF($A1073="","",INDEX(games!$J:$J,ROW())&amp;"")</f>
      </c>
    </row>
    <row r="1074">
      <c r="A1074" t="str">
        <f>IF(TRIM(INDEX(games!$A:$A,ROW()))="","",TRIM(INDEX(games!$A:$A,ROW())))</f>
      </c>
      <c r="B1074">
        <f>IF(OR($A1074="",INDEX(games!$B:$B,ROW())=""),"",INDEX(games!$B:$B,ROW()))</f>
      </c>
      <c r="C1074" t="str">
        <f>IF(OR($A1074="",INDEX(games!$C:$C,ROW())=""),"",INDEX(games!$C:$C,ROW()))</f>
      </c>
      <c r="D1074">
        <f>IF($A1074="","",COUNTIF($W$2:$W$2500,$A1074)+COUNTIF($X$2:$X$2500,$A1074))</f>
      </c>
      <c r="E1074">
        <f>IF($A1074="","",IFERROR(MATCH($C1074,$R$2:$R$5,0),0))</f>
      </c>
      <c r="F1074">
        <f>IF($A1074="","",MOD(ROW(),34))</f>
      </c>
      <c r="G1074">
        <f>IF($A1074="",NA(),IF($C1074="Action",$B1074,NA()))</f>
      </c>
      <c r="H1074">
        <f>IF($A1074="",NA(),IF($C1074="Action",1+$F1074*0.023,NA()))</f>
      </c>
      <c r="I1074">
        <f>IF($A1074="",NA(),IF($C1074="Strategy",$B1074,NA()))</f>
      </c>
      <c r="J1074">
        <f>IF($A1074="",NA(),IF($C1074="Strategy",2+$F1074*0.023,NA()))</f>
      </c>
      <c r="K1074">
        <f>IF($A1074="",NA(),IF($C1074="Deckbuilder",$B1074,NA()))</f>
      </c>
      <c r="L1074">
        <f>IF($A1074="",NA(),IF($C1074="Deckbuilder",3+$F1074*0.023,NA()))</f>
      </c>
      <c r="M1074">
        <f>IF($A1074="",NA(),IF($C1074="Traditional",$B1074,NA()))</f>
      </c>
      <c r="N1074">
        <f>IF($A1074="",NA(),IF($C1074="Traditional",4+$F1074*0.023,NA()))</f>
      </c>
      <c r="O1074">
        <f>IF($A1074="","",$D1074+ROW()/1000000)</f>
      </c>
      <c r="P1074" t="str">
        <f>IF(OR($A1074="",INDEX(games!$H:$H,ROW())=""),"",INDEX(games!$H:$H,ROW()))</f>
      </c>
      <c r="Q1074">
        <f>IF(OR($A1074="",$P1074&lt;&gt;"Yes"),"",$D1074+ROW()/1000000)</f>
      </c>
      <c r="T1074">
        <f>IF($Y1074="","",INDEX($B$2:$B$1500,$Y1074))</f>
      </c>
      <c r="U1074">
        <f>IF($Z1074="","",INDEX($B$2:$B$1500,$Z1074))</f>
      </c>
      <c r="V1074">
        <f>IF(OR($T1074="",$U1074=""),"",$U1074-$T1074)</f>
      </c>
      <c r="W1074" t="str">
        <f>IF(TRIM(INDEX(connections!$A:$A,ROW()))="","",TRIM(INDEX(connections!$A:$A,ROW())))</f>
      </c>
      <c r="X1074" t="str">
        <f>IF($W1074="","",TRIM(INDEX(connections!$B:$B,ROW())))</f>
      </c>
      <c r="Y1074">
        <f>IF($W1074="","",IFERROR(MATCH($W1074,$A$2:$A$1500,0),""))</f>
      </c>
      <c r="Z1074">
        <f>IF($X1074="","",IFERROR(MATCH($X1074,$A$2:$A$1500,0),""))</f>
      </c>
      <c r="AA1074" t="str">
        <f>IF($Y1074="","",INDEX($P$2:$P$1500,$Y1074))</f>
      </c>
      <c r="AB1074" t="str">
        <f>IF($Z1074="","",INDEX($P$2:$P$1500,$Z1074))</f>
      </c>
      <c r="AC1074">
        <f>IF(AND($AA1074="Yes",$AB1074="Yes"),1,"")</f>
      </c>
      <c r="AD1074">
        <f>IF(OR($Y1074="",$Z1074=""),"",IF(INDEX($C$2:$C$1500,$Y1074)=INDEX($C$2:$C$1500,$Z1074),0,1))</f>
      </c>
      <c r="AE1074">
        <f>IF($AC1074&lt;&gt;1,"",IF(AND(INDEX($AG$2:$AG$1500,$Y1074)=1,INDEX($AG$2:$AG$1500,$Z1074)=1),1,""))</f>
      </c>
      <c r="AG1074">
        <f>IF($A1074="","",COUNTIFS($W$2:$W$2500,$A1074,$AB$2:$AB$2500,"Yes")+COUNTIFS($X$2:$X$2500,$A1074,$AA$2:$AA$2500,"Yes"))</f>
      </c>
      <c r="AH1074" t="str">
        <f>IF(OR($P1074&lt;&gt;"Yes",N($AG1074)=0),"",IF(AND($AG1074=1,COUNTIFS($W$2:$W$2500,$A1074,$AE$2:$AE$2500,1)+COUNTIFS($X$2:$X$2500,$A1074,$AE$2:$AE$2500,1)&gt;0),"","Yes"))</f>
      </c>
      <c r="AI1074">
        <f>IF($AH1074="Yes",$AG1074,"")</f>
      </c>
      <c r="AJ1074">
        <f>IF($AI1074="","",$AI1074+ROW()/1000000)</f>
      </c>
      <c r="AK1074">
        <f>IF(OR($A1074="",$P1074="Yes",N($AG1074)=0),"",$AG1074+ROW()/1000000)</f>
      </c>
      <c r="AL1074" t="str">
        <f>IF($A1074="","",INDEX(games!$J:$J,ROW())&amp;"")</f>
      </c>
    </row>
    <row r="1075">
      <c r="A1075" t="str">
        <f>IF(TRIM(INDEX(games!$A:$A,ROW()))="","",TRIM(INDEX(games!$A:$A,ROW())))</f>
      </c>
      <c r="B1075">
        <f>IF(OR($A1075="",INDEX(games!$B:$B,ROW())=""),"",INDEX(games!$B:$B,ROW()))</f>
      </c>
      <c r="C1075" t="str">
        <f>IF(OR($A1075="",INDEX(games!$C:$C,ROW())=""),"",INDEX(games!$C:$C,ROW()))</f>
      </c>
      <c r="D1075">
        <f>IF($A1075="","",COUNTIF($W$2:$W$2500,$A1075)+COUNTIF($X$2:$X$2500,$A1075))</f>
      </c>
      <c r="E1075">
        <f>IF($A1075="","",IFERROR(MATCH($C1075,$R$2:$R$5,0),0))</f>
      </c>
      <c r="F1075">
        <f>IF($A1075="","",MOD(ROW(),34))</f>
      </c>
      <c r="G1075">
        <f>IF($A1075="",NA(),IF($C1075="Action",$B1075,NA()))</f>
      </c>
      <c r="H1075">
        <f>IF($A1075="",NA(),IF($C1075="Action",1+$F1075*0.023,NA()))</f>
      </c>
      <c r="I1075">
        <f>IF($A1075="",NA(),IF($C1075="Strategy",$B1075,NA()))</f>
      </c>
      <c r="J1075">
        <f>IF($A1075="",NA(),IF($C1075="Strategy",2+$F1075*0.023,NA()))</f>
      </c>
      <c r="K1075">
        <f>IF($A1075="",NA(),IF($C1075="Deckbuilder",$B1075,NA()))</f>
      </c>
      <c r="L1075">
        <f>IF($A1075="",NA(),IF($C1075="Deckbuilder",3+$F1075*0.023,NA()))</f>
      </c>
      <c r="M1075">
        <f>IF($A1075="",NA(),IF($C1075="Traditional",$B1075,NA()))</f>
      </c>
      <c r="N1075">
        <f>IF($A1075="",NA(),IF($C1075="Traditional",4+$F1075*0.023,NA()))</f>
      </c>
      <c r="O1075">
        <f>IF($A1075="","",$D1075+ROW()/1000000)</f>
      </c>
      <c r="P1075" t="str">
        <f>IF(OR($A1075="",INDEX(games!$H:$H,ROW())=""),"",INDEX(games!$H:$H,ROW()))</f>
      </c>
      <c r="Q1075">
        <f>IF(OR($A1075="",$P1075&lt;&gt;"Yes"),"",$D1075+ROW()/1000000)</f>
      </c>
      <c r="T1075">
        <f>IF($Y1075="","",INDEX($B$2:$B$1500,$Y1075))</f>
      </c>
      <c r="U1075">
        <f>IF($Z1075="","",INDEX($B$2:$B$1500,$Z1075))</f>
      </c>
      <c r="V1075">
        <f>IF(OR($T1075="",$U1075=""),"",$U1075-$T1075)</f>
      </c>
      <c r="W1075" t="str">
        <f>IF(TRIM(INDEX(connections!$A:$A,ROW()))="","",TRIM(INDEX(connections!$A:$A,ROW())))</f>
      </c>
      <c r="X1075" t="str">
        <f>IF($W1075="","",TRIM(INDEX(connections!$B:$B,ROW())))</f>
      </c>
      <c r="Y1075">
        <f>IF($W1075="","",IFERROR(MATCH($W1075,$A$2:$A$1500,0),""))</f>
      </c>
      <c r="Z1075">
        <f>IF($X1075="","",IFERROR(MATCH($X1075,$A$2:$A$1500,0),""))</f>
      </c>
      <c r="AA1075" t="str">
        <f>IF($Y1075="","",INDEX($P$2:$P$1500,$Y1075))</f>
      </c>
      <c r="AB1075" t="str">
        <f>IF($Z1075="","",INDEX($P$2:$P$1500,$Z1075))</f>
      </c>
      <c r="AC1075">
        <f>IF(AND($AA1075="Yes",$AB1075="Yes"),1,"")</f>
      </c>
      <c r="AD1075">
        <f>IF(OR($Y1075="",$Z1075=""),"",IF(INDEX($C$2:$C$1500,$Y1075)=INDEX($C$2:$C$1500,$Z1075),0,1))</f>
      </c>
      <c r="AE1075">
        <f>IF($AC1075&lt;&gt;1,"",IF(AND(INDEX($AG$2:$AG$1500,$Y1075)=1,INDEX($AG$2:$AG$1500,$Z1075)=1),1,""))</f>
      </c>
      <c r="AG1075">
        <f>IF($A1075="","",COUNTIFS($W$2:$W$2500,$A1075,$AB$2:$AB$2500,"Yes")+COUNTIFS($X$2:$X$2500,$A1075,$AA$2:$AA$2500,"Yes"))</f>
      </c>
      <c r="AH1075" t="str">
        <f>IF(OR($P1075&lt;&gt;"Yes",N($AG1075)=0),"",IF(AND($AG1075=1,COUNTIFS($W$2:$W$2500,$A1075,$AE$2:$AE$2500,1)+COUNTIFS($X$2:$X$2500,$A1075,$AE$2:$AE$2500,1)&gt;0),"","Yes"))</f>
      </c>
      <c r="AI1075">
        <f>IF($AH1075="Yes",$AG1075,"")</f>
      </c>
      <c r="AJ1075">
        <f>IF($AI1075="","",$AI1075+ROW()/1000000)</f>
      </c>
      <c r="AK1075">
        <f>IF(OR($A1075="",$P1075="Yes",N($AG1075)=0),"",$AG1075+ROW()/1000000)</f>
      </c>
      <c r="AL1075" t="str">
        <f>IF($A1075="","",INDEX(games!$J:$J,ROW())&amp;"")</f>
      </c>
    </row>
    <row r="1076">
      <c r="A1076" t="str">
        <f>IF(TRIM(INDEX(games!$A:$A,ROW()))="","",TRIM(INDEX(games!$A:$A,ROW())))</f>
      </c>
      <c r="B1076">
        <f>IF(OR($A1076="",INDEX(games!$B:$B,ROW())=""),"",INDEX(games!$B:$B,ROW()))</f>
      </c>
      <c r="C1076" t="str">
        <f>IF(OR($A1076="",INDEX(games!$C:$C,ROW())=""),"",INDEX(games!$C:$C,ROW()))</f>
      </c>
      <c r="D1076">
        <f>IF($A1076="","",COUNTIF($W$2:$W$2500,$A1076)+COUNTIF($X$2:$X$2500,$A1076))</f>
      </c>
      <c r="E1076">
        <f>IF($A1076="","",IFERROR(MATCH($C1076,$R$2:$R$5,0),0))</f>
      </c>
      <c r="F1076">
        <f>IF($A1076="","",MOD(ROW(),34))</f>
      </c>
      <c r="G1076">
        <f>IF($A1076="",NA(),IF($C1076="Action",$B1076,NA()))</f>
      </c>
      <c r="H1076">
        <f>IF($A1076="",NA(),IF($C1076="Action",1+$F1076*0.023,NA()))</f>
      </c>
      <c r="I1076">
        <f>IF($A1076="",NA(),IF($C1076="Strategy",$B1076,NA()))</f>
      </c>
      <c r="J1076">
        <f>IF($A1076="",NA(),IF($C1076="Strategy",2+$F1076*0.023,NA()))</f>
      </c>
      <c r="K1076">
        <f>IF($A1076="",NA(),IF($C1076="Deckbuilder",$B1076,NA()))</f>
      </c>
      <c r="L1076">
        <f>IF($A1076="",NA(),IF($C1076="Deckbuilder",3+$F1076*0.023,NA()))</f>
      </c>
      <c r="M1076">
        <f>IF($A1076="",NA(),IF($C1076="Traditional",$B1076,NA()))</f>
      </c>
      <c r="N1076">
        <f>IF($A1076="",NA(),IF($C1076="Traditional",4+$F1076*0.023,NA()))</f>
      </c>
      <c r="O1076">
        <f>IF($A1076="","",$D1076+ROW()/1000000)</f>
      </c>
      <c r="P1076" t="str">
        <f>IF(OR($A1076="",INDEX(games!$H:$H,ROW())=""),"",INDEX(games!$H:$H,ROW()))</f>
      </c>
      <c r="Q1076">
        <f>IF(OR($A1076="",$P1076&lt;&gt;"Yes"),"",$D1076+ROW()/1000000)</f>
      </c>
      <c r="T1076">
        <f>IF($Y1076="","",INDEX($B$2:$B$1500,$Y1076))</f>
      </c>
      <c r="U1076">
        <f>IF($Z1076="","",INDEX($B$2:$B$1500,$Z1076))</f>
      </c>
      <c r="V1076">
        <f>IF(OR($T1076="",$U1076=""),"",$U1076-$T1076)</f>
      </c>
      <c r="W1076" t="str">
        <f>IF(TRIM(INDEX(connections!$A:$A,ROW()))="","",TRIM(INDEX(connections!$A:$A,ROW())))</f>
      </c>
      <c r="X1076" t="str">
        <f>IF($W1076="","",TRIM(INDEX(connections!$B:$B,ROW())))</f>
      </c>
      <c r="Y1076">
        <f>IF($W1076="","",IFERROR(MATCH($W1076,$A$2:$A$1500,0),""))</f>
      </c>
      <c r="Z1076">
        <f>IF($X1076="","",IFERROR(MATCH($X1076,$A$2:$A$1500,0),""))</f>
      </c>
      <c r="AA1076" t="str">
        <f>IF($Y1076="","",INDEX($P$2:$P$1500,$Y1076))</f>
      </c>
      <c r="AB1076" t="str">
        <f>IF($Z1076="","",INDEX($P$2:$P$1500,$Z1076))</f>
      </c>
      <c r="AC1076">
        <f>IF(AND($AA1076="Yes",$AB1076="Yes"),1,"")</f>
      </c>
      <c r="AD1076">
        <f>IF(OR($Y1076="",$Z1076=""),"",IF(INDEX($C$2:$C$1500,$Y1076)=INDEX($C$2:$C$1500,$Z1076),0,1))</f>
      </c>
      <c r="AE1076">
        <f>IF($AC1076&lt;&gt;1,"",IF(AND(INDEX($AG$2:$AG$1500,$Y1076)=1,INDEX($AG$2:$AG$1500,$Z1076)=1),1,""))</f>
      </c>
      <c r="AG1076">
        <f>IF($A1076="","",COUNTIFS($W$2:$W$2500,$A1076,$AB$2:$AB$2500,"Yes")+COUNTIFS($X$2:$X$2500,$A1076,$AA$2:$AA$2500,"Yes"))</f>
      </c>
      <c r="AH1076" t="str">
        <f>IF(OR($P1076&lt;&gt;"Yes",N($AG1076)=0),"",IF(AND($AG1076=1,COUNTIFS($W$2:$W$2500,$A1076,$AE$2:$AE$2500,1)+COUNTIFS($X$2:$X$2500,$A1076,$AE$2:$AE$2500,1)&gt;0),"","Yes"))</f>
      </c>
      <c r="AI1076">
        <f>IF($AH1076="Yes",$AG1076,"")</f>
      </c>
      <c r="AJ1076">
        <f>IF($AI1076="","",$AI1076+ROW()/1000000)</f>
      </c>
      <c r="AK1076">
        <f>IF(OR($A1076="",$P1076="Yes",N($AG1076)=0),"",$AG1076+ROW()/1000000)</f>
      </c>
      <c r="AL1076" t="str">
        <f>IF($A1076="","",INDEX(games!$J:$J,ROW())&amp;"")</f>
      </c>
    </row>
    <row r="1077">
      <c r="A1077" t="str">
        <f>IF(TRIM(INDEX(games!$A:$A,ROW()))="","",TRIM(INDEX(games!$A:$A,ROW())))</f>
      </c>
      <c r="B1077">
        <f>IF(OR($A1077="",INDEX(games!$B:$B,ROW())=""),"",INDEX(games!$B:$B,ROW()))</f>
      </c>
      <c r="C1077" t="str">
        <f>IF(OR($A1077="",INDEX(games!$C:$C,ROW())=""),"",INDEX(games!$C:$C,ROW()))</f>
      </c>
      <c r="D1077">
        <f>IF($A1077="","",COUNTIF($W$2:$W$2500,$A1077)+COUNTIF($X$2:$X$2500,$A1077))</f>
      </c>
      <c r="E1077">
        <f>IF($A1077="","",IFERROR(MATCH($C1077,$R$2:$R$5,0),0))</f>
      </c>
      <c r="F1077">
        <f>IF($A1077="","",MOD(ROW(),34))</f>
      </c>
      <c r="G1077">
        <f>IF($A1077="",NA(),IF($C1077="Action",$B1077,NA()))</f>
      </c>
      <c r="H1077">
        <f>IF($A1077="",NA(),IF($C1077="Action",1+$F1077*0.023,NA()))</f>
      </c>
      <c r="I1077">
        <f>IF($A1077="",NA(),IF($C1077="Strategy",$B1077,NA()))</f>
      </c>
      <c r="J1077">
        <f>IF($A1077="",NA(),IF($C1077="Strategy",2+$F1077*0.023,NA()))</f>
      </c>
      <c r="K1077">
        <f>IF($A1077="",NA(),IF($C1077="Deckbuilder",$B1077,NA()))</f>
      </c>
      <c r="L1077">
        <f>IF($A1077="",NA(),IF($C1077="Deckbuilder",3+$F1077*0.023,NA()))</f>
      </c>
      <c r="M1077">
        <f>IF($A1077="",NA(),IF($C1077="Traditional",$B1077,NA()))</f>
      </c>
      <c r="N1077">
        <f>IF($A1077="",NA(),IF($C1077="Traditional",4+$F1077*0.023,NA()))</f>
      </c>
      <c r="O1077">
        <f>IF($A1077="","",$D1077+ROW()/1000000)</f>
      </c>
      <c r="P1077" t="str">
        <f>IF(OR($A1077="",INDEX(games!$H:$H,ROW())=""),"",INDEX(games!$H:$H,ROW()))</f>
      </c>
      <c r="Q1077">
        <f>IF(OR($A1077="",$P1077&lt;&gt;"Yes"),"",$D1077+ROW()/1000000)</f>
      </c>
      <c r="T1077">
        <f>IF($Y1077="","",INDEX($B$2:$B$1500,$Y1077))</f>
      </c>
      <c r="U1077">
        <f>IF($Z1077="","",INDEX($B$2:$B$1500,$Z1077))</f>
      </c>
      <c r="V1077">
        <f>IF(OR($T1077="",$U1077=""),"",$U1077-$T1077)</f>
      </c>
      <c r="W1077" t="str">
        <f>IF(TRIM(INDEX(connections!$A:$A,ROW()))="","",TRIM(INDEX(connections!$A:$A,ROW())))</f>
      </c>
      <c r="X1077" t="str">
        <f>IF($W1077="","",TRIM(INDEX(connections!$B:$B,ROW())))</f>
      </c>
      <c r="Y1077">
        <f>IF($W1077="","",IFERROR(MATCH($W1077,$A$2:$A$1500,0),""))</f>
      </c>
      <c r="Z1077">
        <f>IF($X1077="","",IFERROR(MATCH($X1077,$A$2:$A$1500,0),""))</f>
      </c>
      <c r="AA1077" t="str">
        <f>IF($Y1077="","",INDEX($P$2:$P$1500,$Y1077))</f>
      </c>
      <c r="AB1077" t="str">
        <f>IF($Z1077="","",INDEX($P$2:$P$1500,$Z1077))</f>
      </c>
      <c r="AC1077">
        <f>IF(AND($AA1077="Yes",$AB1077="Yes"),1,"")</f>
      </c>
      <c r="AD1077">
        <f>IF(OR($Y1077="",$Z1077=""),"",IF(INDEX($C$2:$C$1500,$Y1077)=INDEX($C$2:$C$1500,$Z1077),0,1))</f>
      </c>
      <c r="AE1077">
        <f>IF($AC1077&lt;&gt;1,"",IF(AND(INDEX($AG$2:$AG$1500,$Y1077)=1,INDEX($AG$2:$AG$1500,$Z1077)=1),1,""))</f>
      </c>
      <c r="AG1077">
        <f>IF($A1077="","",COUNTIFS($W$2:$W$2500,$A1077,$AB$2:$AB$2500,"Yes")+COUNTIFS($X$2:$X$2500,$A1077,$AA$2:$AA$2500,"Yes"))</f>
      </c>
      <c r="AH1077" t="str">
        <f>IF(OR($P1077&lt;&gt;"Yes",N($AG1077)=0),"",IF(AND($AG1077=1,COUNTIFS($W$2:$W$2500,$A1077,$AE$2:$AE$2500,1)+COUNTIFS($X$2:$X$2500,$A1077,$AE$2:$AE$2500,1)&gt;0),"","Yes"))</f>
      </c>
      <c r="AI1077">
        <f>IF($AH1077="Yes",$AG1077,"")</f>
      </c>
      <c r="AJ1077">
        <f>IF($AI1077="","",$AI1077+ROW()/1000000)</f>
      </c>
      <c r="AK1077">
        <f>IF(OR($A1077="",$P1077="Yes",N($AG1077)=0),"",$AG1077+ROW()/1000000)</f>
      </c>
      <c r="AL1077" t="str">
        <f>IF($A1077="","",INDEX(games!$J:$J,ROW())&amp;"")</f>
      </c>
    </row>
    <row r="1078">
      <c r="A1078" t="str">
        <f>IF(TRIM(INDEX(games!$A:$A,ROW()))="","",TRIM(INDEX(games!$A:$A,ROW())))</f>
      </c>
      <c r="B1078">
        <f>IF(OR($A1078="",INDEX(games!$B:$B,ROW())=""),"",INDEX(games!$B:$B,ROW()))</f>
      </c>
      <c r="C1078" t="str">
        <f>IF(OR($A1078="",INDEX(games!$C:$C,ROW())=""),"",INDEX(games!$C:$C,ROW()))</f>
      </c>
      <c r="D1078">
        <f>IF($A1078="","",COUNTIF($W$2:$W$2500,$A1078)+COUNTIF($X$2:$X$2500,$A1078))</f>
      </c>
      <c r="E1078">
        <f>IF($A1078="","",IFERROR(MATCH($C1078,$R$2:$R$5,0),0))</f>
      </c>
      <c r="F1078">
        <f>IF($A1078="","",MOD(ROW(),34))</f>
      </c>
      <c r="G1078">
        <f>IF($A1078="",NA(),IF($C1078="Action",$B1078,NA()))</f>
      </c>
      <c r="H1078">
        <f>IF($A1078="",NA(),IF($C1078="Action",1+$F1078*0.023,NA()))</f>
      </c>
      <c r="I1078">
        <f>IF($A1078="",NA(),IF($C1078="Strategy",$B1078,NA()))</f>
      </c>
      <c r="J1078">
        <f>IF($A1078="",NA(),IF($C1078="Strategy",2+$F1078*0.023,NA()))</f>
      </c>
      <c r="K1078">
        <f>IF($A1078="",NA(),IF($C1078="Deckbuilder",$B1078,NA()))</f>
      </c>
      <c r="L1078">
        <f>IF($A1078="",NA(),IF($C1078="Deckbuilder",3+$F1078*0.023,NA()))</f>
      </c>
      <c r="M1078">
        <f>IF($A1078="",NA(),IF($C1078="Traditional",$B1078,NA()))</f>
      </c>
      <c r="N1078">
        <f>IF($A1078="",NA(),IF($C1078="Traditional",4+$F1078*0.023,NA()))</f>
      </c>
      <c r="O1078">
        <f>IF($A1078="","",$D1078+ROW()/1000000)</f>
      </c>
      <c r="P1078" t="str">
        <f>IF(OR($A1078="",INDEX(games!$H:$H,ROW())=""),"",INDEX(games!$H:$H,ROW()))</f>
      </c>
      <c r="Q1078">
        <f>IF(OR($A1078="",$P1078&lt;&gt;"Yes"),"",$D1078+ROW()/1000000)</f>
      </c>
      <c r="T1078">
        <f>IF($Y1078="","",INDEX($B$2:$B$1500,$Y1078))</f>
      </c>
      <c r="U1078">
        <f>IF($Z1078="","",INDEX($B$2:$B$1500,$Z1078))</f>
      </c>
      <c r="V1078">
        <f>IF(OR($T1078="",$U1078=""),"",$U1078-$T1078)</f>
      </c>
      <c r="W1078" t="str">
        <f>IF(TRIM(INDEX(connections!$A:$A,ROW()))="","",TRIM(INDEX(connections!$A:$A,ROW())))</f>
      </c>
      <c r="X1078" t="str">
        <f>IF($W1078="","",TRIM(INDEX(connections!$B:$B,ROW())))</f>
      </c>
      <c r="Y1078">
        <f>IF($W1078="","",IFERROR(MATCH($W1078,$A$2:$A$1500,0),""))</f>
      </c>
      <c r="Z1078">
        <f>IF($X1078="","",IFERROR(MATCH($X1078,$A$2:$A$1500,0),""))</f>
      </c>
      <c r="AA1078" t="str">
        <f>IF($Y1078="","",INDEX($P$2:$P$1500,$Y1078))</f>
      </c>
      <c r="AB1078" t="str">
        <f>IF($Z1078="","",INDEX($P$2:$P$1500,$Z1078))</f>
      </c>
      <c r="AC1078">
        <f>IF(AND($AA1078="Yes",$AB1078="Yes"),1,"")</f>
      </c>
      <c r="AD1078">
        <f>IF(OR($Y1078="",$Z1078=""),"",IF(INDEX($C$2:$C$1500,$Y1078)=INDEX($C$2:$C$1500,$Z1078),0,1))</f>
      </c>
      <c r="AE1078">
        <f>IF($AC1078&lt;&gt;1,"",IF(AND(INDEX($AG$2:$AG$1500,$Y1078)=1,INDEX($AG$2:$AG$1500,$Z1078)=1),1,""))</f>
      </c>
      <c r="AG1078">
        <f>IF($A1078="","",COUNTIFS($W$2:$W$2500,$A1078,$AB$2:$AB$2500,"Yes")+COUNTIFS($X$2:$X$2500,$A1078,$AA$2:$AA$2500,"Yes"))</f>
      </c>
      <c r="AH1078" t="str">
        <f>IF(OR($P1078&lt;&gt;"Yes",N($AG1078)=0),"",IF(AND($AG1078=1,COUNTIFS($W$2:$W$2500,$A1078,$AE$2:$AE$2500,1)+COUNTIFS($X$2:$X$2500,$A1078,$AE$2:$AE$2500,1)&gt;0),"","Yes"))</f>
      </c>
      <c r="AI1078">
        <f>IF($AH1078="Yes",$AG1078,"")</f>
      </c>
      <c r="AJ1078">
        <f>IF($AI1078="","",$AI1078+ROW()/1000000)</f>
      </c>
      <c r="AK1078">
        <f>IF(OR($A1078="",$P1078="Yes",N($AG1078)=0),"",$AG1078+ROW()/1000000)</f>
      </c>
      <c r="AL1078" t="str">
        <f>IF($A1078="","",INDEX(games!$J:$J,ROW())&amp;"")</f>
      </c>
    </row>
    <row r="1079">
      <c r="A1079" t="str">
        <f>IF(TRIM(INDEX(games!$A:$A,ROW()))="","",TRIM(INDEX(games!$A:$A,ROW())))</f>
      </c>
      <c r="B1079">
        <f>IF(OR($A1079="",INDEX(games!$B:$B,ROW())=""),"",INDEX(games!$B:$B,ROW()))</f>
      </c>
      <c r="C1079" t="str">
        <f>IF(OR($A1079="",INDEX(games!$C:$C,ROW())=""),"",INDEX(games!$C:$C,ROW()))</f>
      </c>
      <c r="D1079">
        <f>IF($A1079="","",COUNTIF($W$2:$W$2500,$A1079)+COUNTIF($X$2:$X$2500,$A1079))</f>
      </c>
      <c r="E1079">
        <f>IF($A1079="","",IFERROR(MATCH($C1079,$R$2:$R$5,0),0))</f>
      </c>
      <c r="F1079">
        <f>IF($A1079="","",MOD(ROW(),34))</f>
      </c>
      <c r="G1079">
        <f>IF($A1079="",NA(),IF($C1079="Action",$B1079,NA()))</f>
      </c>
      <c r="H1079">
        <f>IF($A1079="",NA(),IF($C1079="Action",1+$F1079*0.023,NA()))</f>
      </c>
      <c r="I1079">
        <f>IF($A1079="",NA(),IF($C1079="Strategy",$B1079,NA()))</f>
      </c>
      <c r="J1079">
        <f>IF($A1079="",NA(),IF($C1079="Strategy",2+$F1079*0.023,NA()))</f>
      </c>
      <c r="K1079">
        <f>IF($A1079="",NA(),IF($C1079="Deckbuilder",$B1079,NA()))</f>
      </c>
      <c r="L1079">
        <f>IF($A1079="",NA(),IF($C1079="Deckbuilder",3+$F1079*0.023,NA()))</f>
      </c>
      <c r="M1079">
        <f>IF($A1079="",NA(),IF($C1079="Traditional",$B1079,NA()))</f>
      </c>
      <c r="N1079">
        <f>IF($A1079="",NA(),IF($C1079="Traditional",4+$F1079*0.023,NA()))</f>
      </c>
      <c r="O1079">
        <f>IF($A1079="","",$D1079+ROW()/1000000)</f>
      </c>
      <c r="P1079" t="str">
        <f>IF(OR($A1079="",INDEX(games!$H:$H,ROW())=""),"",INDEX(games!$H:$H,ROW()))</f>
      </c>
      <c r="Q1079">
        <f>IF(OR($A1079="",$P1079&lt;&gt;"Yes"),"",$D1079+ROW()/1000000)</f>
      </c>
      <c r="T1079">
        <f>IF($Y1079="","",INDEX($B$2:$B$1500,$Y1079))</f>
      </c>
      <c r="U1079">
        <f>IF($Z1079="","",INDEX($B$2:$B$1500,$Z1079))</f>
      </c>
      <c r="V1079">
        <f>IF(OR($T1079="",$U1079=""),"",$U1079-$T1079)</f>
      </c>
      <c r="W1079" t="str">
        <f>IF(TRIM(INDEX(connections!$A:$A,ROW()))="","",TRIM(INDEX(connections!$A:$A,ROW())))</f>
      </c>
      <c r="X1079" t="str">
        <f>IF($W1079="","",TRIM(INDEX(connections!$B:$B,ROW())))</f>
      </c>
      <c r="Y1079">
        <f>IF($W1079="","",IFERROR(MATCH($W1079,$A$2:$A$1500,0),""))</f>
      </c>
      <c r="Z1079">
        <f>IF($X1079="","",IFERROR(MATCH($X1079,$A$2:$A$1500,0),""))</f>
      </c>
      <c r="AA1079" t="str">
        <f>IF($Y1079="","",INDEX($P$2:$P$1500,$Y1079))</f>
      </c>
      <c r="AB1079" t="str">
        <f>IF($Z1079="","",INDEX($P$2:$P$1500,$Z1079))</f>
      </c>
      <c r="AC1079">
        <f>IF(AND($AA1079="Yes",$AB1079="Yes"),1,"")</f>
      </c>
      <c r="AD1079">
        <f>IF(OR($Y1079="",$Z1079=""),"",IF(INDEX($C$2:$C$1500,$Y1079)=INDEX($C$2:$C$1500,$Z1079),0,1))</f>
      </c>
      <c r="AE1079">
        <f>IF($AC1079&lt;&gt;1,"",IF(AND(INDEX($AG$2:$AG$1500,$Y1079)=1,INDEX($AG$2:$AG$1500,$Z1079)=1),1,""))</f>
      </c>
      <c r="AG1079">
        <f>IF($A1079="","",COUNTIFS($W$2:$W$2500,$A1079,$AB$2:$AB$2500,"Yes")+COUNTIFS($X$2:$X$2500,$A1079,$AA$2:$AA$2500,"Yes"))</f>
      </c>
      <c r="AH1079" t="str">
        <f>IF(OR($P1079&lt;&gt;"Yes",N($AG1079)=0),"",IF(AND($AG1079=1,COUNTIFS($W$2:$W$2500,$A1079,$AE$2:$AE$2500,1)+COUNTIFS($X$2:$X$2500,$A1079,$AE$2:$AE$2500,1)&gt;0),"","Yes"))</f>
      </c>
      <c r="AI1079">
        <f>IF($AH1079="Yes",$AG1079,"")</f>
      </c>
      <c r="AJ1079">
        <f>IF($AI1079="","",$AI1079+ROW()/1000000)</f>
      </c>
      <c r="AK1079">
        <f>IF(OR($A1079="",$P1079="Yes",N($AG1079)=0),"",$AG1079+ROW()/1000000)</f>
      </c>
      <c r="AL1079" t="str">
        <f>IF($A1079="","",INDEX(games!$J:$J,ROW())&amp;"")</f>
      </c>
    </row>
    <row r="1080">
      <c r="A1080" t="str">
        <f>IF(TRIM(INDEX(games!$A:$A,ROW()))="","",TRIM(INDEX(games!$A:$A,ROW())))</f>
      </c>
      <c r="B1080">
        <f>IF(OR($A1080="",INDEX(games!$B:$B,ROW())=""),"",INDEX(games!$B:$B,ROW()))</f>
      </c>
      <c r="C1080" t="str">
        <f>IF(OR($A1080="",INDEX(games!$C:$C,ROW())=""),"",INDEX(games!$C:$C,ROW()))</f>
      </c>
      <c r="D1080">
        <f>IF($A1080="","",COUNTIF($W$2:$W$2500,$A1080)+COUNTIF($X$2:$X$2500,$A1080))</f>
      </c>
      <c r="E1080">
        <f>IF($A1080="","",IFERROR(MATCH($C1080,$R$2:$R$5,0),0))</f>
      </c>
      <c r="F1080">
        <f>IF($A1080="","",MOD(ROW(),34))</f>
      </c>
      <c r="G1080">
        <f>IF($A1080="",NA(),IF($C1080="Action",$B1080,NA()))</f>
      </c>
      <c r="H1080">
        <f>IF($A1080="",NA(),IF($C1080="Action",1+$F1080*0.023,NA()))</f>
      </c>
      <c r="I1080">
        <f>IF($A1080="",NA(),IF($C1080="Strategy",$B1080,NA()))</f>
      </c>
      <c r="J1080">
        <f>IF($A1080="",NA(),IF($C1080="Strategy",2+$F1080*0.023,NA()))</f>
      </c>
      <c r="K1080">
        <f>IF($A1080="",NA(),IF($C1080="Deckbuilder",$B1080,NA()))</f>
      </c>
      <c r="L1080">
        <f>IF($A1080="",NA(),IF($C1080="Deckbuilder",3+$F1080*0.023,NA()))</f>
      </c>
      <c r="M1080">
        <f>IF($A1080="",NA(),IF($C1080="Traditional",$B1080,NA()))</f>
      </c>
      <c r="N1080">
        <f>IF($A1080="",NA(),IF($C1080="Traditional",4+$F1080*0.023,NA()))</f>
      </c>
      <c r="O1080">
        <f>IF($A1080="","",$D1080+ROW()/1000000)</f>
      </c>
      <c r="P1080" t="str">
        <f>IF(OR($A1080="",INDEX(games!$H:$H,ROW())=""),"",INDEX(games!$H:$H,ROW()))</f>
      </c>
      <c r="Q1080">
        <f>IF(OR($A1080="",$P1080&lt;&gt;"Yes"),"",$D1080+ROW()/1000000)</f>
      </c>
      <c r="T1080">
        <f>IF($Y1080="","",INDEX($B$2:$B$1500,$Y1080))</f>
      </c>
      <c r="U1080">
        <f>IF($Z1080="","",INDEX($B$2:$B$1500,$Z1080))</f>
      </c>
      <c r="V1080">
        <f>IF(OR($T1080="",$U1080=""),"",$U1080-$T1080)</f>
      </c>
      <c r="W1080" t="str">
        <f>IF(TRIM(INDEX(connections!$A:$A,ROW()))="","",TRIM(INDEX(connections!$A:$A,ROW())))</f>
      </c>
      <c r="X1080" t="str">
        <f>IF($W1080="","",TRIM(INDEX(connections!$B:$B,ROW())))</f>
      </c>
      <c r="Y1080">
        <f>IF($W1080="","",IFERROR(MATCH($W1080,$A$2:$A$1500,0),""))</f>
      </c>
      <c r="Z1080">
        <f>IF($X1080="","",IFERROR(MATCH($X1080,$A$2:$A$1500,0),""))</f>
      </c>
      <c r="AA1080" t="str">
        <f>IF($Y1080="","",INDEX($P$2:$P$1500,$Y1080))</f>
      </c>
      <c r="AB1080" t="str">
        <f>IF($Z1080="","",INDEX($P$2:$P$1500,$Z1080))</f>
      </c>
      <c r="AC1080">
        <f>IF(AND($AA1080="Yes",$AB1080="Yes"),1,"")</f>
      </c>
      <c r="AD1080">
        <f>IF(OR($Y1080="",$Z1080=""),"",IF(INDEX($C$2:$C$1500,$Y1080)=INDEX($C$2:$C$1500,$Z1080),0,1))</f>
      </c>
      <c r="AE1080">
        <f>IF($AC1080&lt;&gt;1,"",IF(AND(INDEX($AG$2:$AG$1500,$Y1080)=1,INDEX($AG$2:$AG$1500,$Z1080)=1),1,""))</f>
      </c>
      <c r="AG1080">
        <f>IF($A1080="","",COUNTIFS($W$2:$W$2500,$A1080,$AB$2:$AB$2500,"Yes")+COUNTIFS($X$2:$X$2500,$A1080,$AA$2:$AA$2500,"Yes"))</f>
      </c>
      <c r="AH1080" t="str">
        <f>IF(OR($P1080&lt;&gt;"Yes",N($AG1080)=0),"",IF(AND($AG1080=1,COUNTIFS($W$2:$W$2500,$A1080,$AE$2:$AE$2500,1)+COUNTIFS($X$2:$X$2500,$A1080,$AE$2:$AE$2500,1)&gt;0),"","Yes"))</f>
      </c>
      <c r="AI1080">
        <f>IF($AH1080="Yes",$AG1080,"")</f>
      </c>
      <c r="AJ1080">
        <f>IF($AI1080="","",$AI1080+ROW()/1000000)</f>
      </c>
      <c r="AK1080">
        <f>IF(OR($A1080="",$P1080="Yes",N($AG1080)=0),"",$AG1080+ROW()/1000000)</f>
      </c>
      <c r="AL1080" t="str">
        <f>IF($A1080="","",INDEX(games!$J:$J,ROW())&amp;"")</f>
      </c>
    </row>
    <row r="1081">
      <c r="A1081" t="str">
        <f>IF(TRIM(INDEX(games!$A:$A,ROW()))="","",TRIM(INDEX(games!$A:$A,ROW())))</f>
      </c>
      <c r="B1081">
        <f>IF(OR($A1081="",INDEX(games!$B:$B,ROW())=""),"",INDEX(games!$B:$B,ROW()))</f>
      </c>
      <c r="C1081" t="str">
        <f>IF(OR($A1081="",INDEX(games!$C:$C,ROW())=""),"",INDEX(games!$C:$C,ROW()))</f>
      </c>
      <c r="D1081">
        <f>IF($A1081="","",COUNTIF($W$2:$W$2500,$A1081)+COUNTIF($X$2:$X$2500,$A1081))</f>
      </c>
      <c r="E1081">
        <f>IF($A1081="","",IFERROR(MATCH($C1081,$R$2:$R$5,0),0))</f>
      </c>
      <c r="F1081">
        <f>IF($A1081="","",MOD(ROW(),34))</f>
      </c>
      <c r="G1081">
        <f>IF($A1081="",NA(),IF($C1081="Action",$B1081,NA()))</f>
      </c>
      <c r="H1081">
        <f>IF($A1081="",NA(),IF($C1081="Action",1+$F1081*0.023,NA()))</f>
      </c>
      <c r="I1081">
        <f>IF($A1081="",NA(),IF($C1081="Strategy",$B1081,NA()))</f>
      </c>
      <c r="J1081">
        <f>IF($A1081="",NA(),IF($C1081="Strategy",2+$F1081*0.023,NA()))</f>
      </c>
      <c r="K1081">
        <f>IF($A1081="",NA(),IF($C1081="Deckbuilder",$B1081,NA()))</f>
      </c>
      <c r="L1081">
        <f>IF($A1081="",NA(),IF($C1081="Deckbuilder",3+$F1081*0.023,NA()))</f>
      </c>
      <c r="M1081">
        <f>IF($A1081="",NA(),IF($C1081="Traditional",$B1081,NA()))</f>
      </c>
      <c r="N1081">
        <f>IF($A1081="",NA(),IF($C1081="Traditional",4+$F1081*0.023,NA()))</f>
      </c>
      <c r="O1081">
        <f>IF($A1081="","",$D1081+ROW()/1000000)</f>
      </c>
      <c r="P1081" t="str">
        <f>IF(OR($A1081="",INDEX(games!$H:$H,ROW())=""),"",INDEX(games!$H:$H,ROW()))</f>
      </c>
      <c r="Q1081">
        <f>IF(OR($A1081="",$P1081&lt;&gt;"Yes"),"",$D1081+ROW()/1000000)</f>
      </c>
      <c r="T1081">
        <f>IF($Y1081="","",INDEX($B$2:$B$1500,$Y1081))</f>
      </c>
      <c r="U1081">
        <f>IF($Z1081="","",INDEX($B$2:$B$1500,$Z1081))</f>
      </c>
      <c r="V1081">
        <f>IF(OR($T1081="",$U1081=""),"",$U1081-$T1081)</f>
      </c>
      <c r="W1081" t="str">
        <f>IF(TRIM(INDEX(connections!$A:$A,ROW()))="","",TRIM(INDEX(connections!$A:$A,ROW())))</f>
      </c>
      <c r="X1081" t="str">
        <f>IF($W1081="","",TRIM(INDEX(connections!$B:$B,ROW())))</f>
      </c>
      <c r="Y1081">
        <f>IF($W1081="","",IFERROR(MATCH($W1081,$A$2:$A$1500,0),""))</f>
      </c>
      <c r="Z1081">
        <f>IF($X1081="","",IFERROR(MATCH($X1081,$A$2:$A$1500,0),""))</f>
      </c>
      <c r="AA1081" t="str">
        <f>IF($Y1081="","",INDEX($P$2:$P$1500,$Y1081))</f>
      </c>
      <c r="AB1081" t="str">
        <f>IF($Z1081="","",INDEX($P$2:$P$1500,$Z1081))</f>
      </c>
      <c r="AC1081">
        <f>IF(AND($AA1081="Yes",$AB1081="Yes"),1,"")</f>
      </c>
      <c r="AD1081">
        <f>IF(OR($Y1081="",$Z1081=""),"",IF(INDEX($C$2:$C$1500,$Y1081)=INDEX($C$2:$C$1500,$Z1081),0,1))</f>
      </c>
      <c r="AE1081">
        <f>IF($AC1081&lt;&gt;1,"",IF(AND(INDEX($AG$2:$AG$1500,$Y1081)=1,INDEX($AG$2:$AG$1500,$Z1081)=1),1,""))</f>
      </c>
      <c r="AG1081">
        <f>IF($A1081="","",COUNTIFS($W$2:$W$2500,$A1081,$AB$2:$AB$2500,"Yes")+COUNTIFS($X$2:$X$2500,$A1081,$AA$2:$AA$2500,"Yes"))</f>
      </c>
      <c r="AH1081" t="str">
        <f>IF(OR($P1081&lt;&gt;"Yes",N($AG1081)=0),"",IF(AND($AG1081=1,COUNTIFS($W$2:$W$2500,$A1081,$AE$2:$AE$2500,1)+COUNTIFS($X$2:$X$2500,$A1081,$AE$2:$AE$2500,1)&gt;0),"","Yes"))</f>
      </c>
      <c r="AI1081">
        <f>IF($AH1081="Yes",$AG1081,"")</f>
      </c>
      <c r="AJ1081">
        <f>IF($AI1081="","",$AI1081+ROW()/1000000)</f>
      </c>
      <c r="AK1081">
        <f>IF(OR($A1081="",$P1081="Yes",N($AG1081)=0),"",$AG1081+ROW()/1000000)</f>
      </c>
      <c r="AL1081" t="str">
        <f>IF($A1081="","",INDEX(games!$J:$J,ROW())&amp;"")</f>
      </c>
    </row>
    <row r="1082">
      <c r="A1082" t="str">
        <f>IF(TRIM(INDEX(games!$A:$A,ROW()))="","",TRIM(INDEX(games!$A:$A,ROW())))</f>
      </c>
      <c r="B1082">
        <f>IF(OR($A1082="",INDEX(games!$B:$B,ROW())=""),"",INDEX(games!$B:$B,ROW()))</f>
      </c>
      <c r="C1082" t="str">
        <f>IF(OR($A1082="",INDEX(games!$C:$C,ROW())=""),"",INDEX(games!$C:$C,ROW()))</f>
      </c>
      <c r="D1082">
        <f>IF($A1082="","",COUNTIF($W$2:$W$2500,$A1082)+COUNTIF($X$2:$X$2500,$A1082))</f>
      </c>
      <c r="E1082">
        <f>IF($A1082="","",IFERROR(MATCH($C1082,$R$2:$R$5,0),0))</f>
      </c>
      <c r="F1082">
        <f>IF($A1082="","",MOD(ROW(),34))</f>
      </c>
      <c r="G1082">
        <f>IF($A1082="",NA(),IF($C1082="Action",$B1082,NA()))</f>
      </c>
      <c r="H1082">
        <f>IF($A1082="",NA(),IF($C1082="Action",1+$F1082*0.023,NA()))</f>
      </c>
      <c r="I1082">
        <f>IF($A1082="",NA(),IF($C1082="Strategy",$B1082,NA()))</f>
      </c>
      <c r="J1082">
        <f>IF($A1082="",NA(),IF($C1082="Strategy",2+$F1082*0.023,NA()))</f>
      </c>
      <c r="K1082">
        <f>IF($A1082="",NA(),IF($C1082="Deckbuilder",$B1082,NA()))</f>
      </c>
      <c r="L1082">
        <f>IF($A1082="",NA(),IF($C1082="Deckbuilder",3+$F1082*0.023,NA()))</f>
      </c>
      <c r="M1082">
        <f>IF($A1082="",NA(),IF($C1082="Traditional",$B1082,NA()))</f>
      </c>
      <c r="N1082">
        <f>IF($A1082="",NA(),IF($C1082="Traditional",4+$F1082*0.023,NA()))</f>
      </c>
      <c r="O1082">
        <f>IF($A1082="","",$D1082+ROW()/1000000)</f>
      </c>
      <c r="P1082" t="str">
        <f>IF(OR($A1082="",INDEX(games!$H:$H,ROW())=""),"",INDEX(games!$H:$H,ROW()))</f>
      </c>
      <c r="Q1082">
        <f>IF(OR($A1082="",$P1082&lt;&gt;"Yes"),"",$D1082+ROW()/1000000)</f>
      </c>
      <c r="T1082">
        <f>IF($Y1082="","",INDEX($B$2:$B$1500,$Y1082))</f>
      </c>
      <c r="U1082">
        <f>IF($Z1082="","",INDEX($B$2:$B$1500,$Z1082))</f>
      </c>
      <c r="V1082">
        <f>IF(OR($T1082="",$U1082=""),"",$U1082-$T1082)</f>
      </c>
      <c r="W1082" t="str">
        <f>IF(TRIM(INDEX(connections!$A:$A,ROW()))="","",TRIM(INDEX(connections!$A:$A,ROW())))</f>
      </c>
      <c r="X1082" t="str">
        <f>IF($W1082="","",TRIM(INDEX(connections!$B:$B,ROW())))</f>
      </c>
      <c r="Y1082">
        <f>IF($W1082="","",IFERROR(MATCH($W1082,$A$2:$A$1500,0),""))</f>
      </c>
      <c r="Z1082">
        <f>IF($X1082="","",IFERROR(MATCH($X1082,$A$2:$A$1500,0),""))</f>
      </c>
      <c r="AA1082" t="str">
        <f>IF($Y1082="","",INDEX($P$2:$P$1500,$Y1082))</f>
      </c>
      <c r="AB1082" t="str">
        <f>IF($Z1082="","",INDEX($P$2:$P$1500,$Z1082))</f>
      </c>
      <c r="AC1082">
        <f>IF(AND($AA1082="Yes",$AB1082="Yes"),1,"")</f>
      </c>
      <c r="AD1082">
        <f>IF(OR($Y1082="",$Z1082=""),"",IF(INDEX($C$2:$C$1500,$Y1082)=INDEX($C$2:$C$1500,$Z1082),0,1))</f>
      </c>
      <c r="AE1082">
        <f>IF($AC1082&lt;&gt;1,"",IF(AND(INDEX($AG$2:$AG$1500,$Y1082)=1,INDEX($AG$2:$AG$1500,$Z1082)=1),1,""))</f>
      </c>
      <c r="AG1082">
        <f>IF($A1082="","",COUNTIFS($W$2:$W$2500,$A1082,$AB$2:$AB$2500,"Yes")+COUNTIFS($X$2:$X$2500,$A1082,$AA$2:$AA$2500,"Yes"))</f>
      </c>
      <c r="AH1082" t="str">
        <f>IF(OR($P1082&lt;&gt;"Yes",N($AG1082)=0),"",IF(AND($AG1082=1,COUNTIFS($W$2:$W$2500,$A1082,$AE$2:$AE$2500,1)+COUNTIFS($X$2:$X$2500,$A1082,$AE$2:$AE$2500,1)&gt;0),"","Yes"))</f>
      </c>
      <c r="AI1082">
        <f>IF($AH1082="Yes",$AG1082,"")</f>
      </c>
      <c r="AJ1082">
        <f>IF($AI1082="","",$AI1082+ROW()/1000000)</f>
      </c>
      <c r="AK1082">
        <f>IF(OR($A1082="",$P1082="Yes",N($AG1082)=0),"",$AG1082+ROW()/1000000)</f>
      </c>
      <c r="AL1082" t="str">
        <f>IF($A1082="","",INDEX(games!$J:$J,ROW())&amp;"")</f>
      </c>
    </row>
    <row r="1083">
      <c r="A1083" t="str">
        <f>IF(TRIM(INDEX(games!$A:$A,ROW()))="","",TRIM(INDEX(games!$A:$A,ROW())))</f>
      </c>
      <c r="B1083">
        <f>IF(OR($A1083="",INDEX(games!$B:$B,ROW())=""),"",INDEX(games!$B:$B,ROW()))</f>
      </c>
      <c r="C1083" t="str">
        <f>IF(OR($A1083="",INDEX(games!$C:$C,ROW())=""),"",INDEX(games!$C:$C,ROW()))</f>
      </c>
      <c r="D1083">
        <f>IF($A1083="","",COUNTIF($W$2:$W$2500,$A1083)+COUNTIF($X$2:$X$2500,$A1083))</f>
      </c>
      <c r="E1083">
        <f>IF($A1083="","",IFERROR(MATCH($C1083,$R$2:$R$5,0),0))</f>
      </c>
      <c r="F1083">
        <f>IF($A1083="","",MOD(ROW(),34))</f>
      </c>
      <c r="G1083">
        <f>IF($A1083="",NA(),IF($C1083="Action",$B1083,NA()))</f>
      </c>
      <c r="H1083">
        <f>IF($A1083="",NA(),IF($C1083="Action",1+$F1083*0.023,NA()))</f>
      </c>
      <c r="I1083">
        <f>IF($A1083="",NA(),IF($C1083="Strategy",$B1083,NA()))</f>
      </c>
      <c r="J1083">
        <f>IF($A1083="",NA(),IF($C1083="Strategy",2+$F1083*0.023,NA()))</f>
      </c>
      <c r="K1083">
        <f>IF($A1083="",NA(),IF($C1083="Deckbuilder",$B1083,NA()))</f>
      </c>
      <c r="L1083">
        <f>IF($A1083="",NA(),IF($C1083="Deckbuilder",3+$F1083*0.023,NA()))</f>
      </c>
      <c r="M1083">
        <f>IF($A1083="",NA(),IF($C1083="Traditional",$B1083,NA()))</f>
      </c>
      <c r="N1083">
        <f>IF($A1083="",NA(),IF($C1083="Traditional",4+$F1083*0.023,NA()))</f>
      </c>
      <c r="O1083">
        <f>IF($A1083="","",$D1083+ROW()/1000000)</f>
      </c>
      <c r="P1083" t="str">
        <f>IF(OR($A1083="",INDEX(games!$H:$H,ROW())=""),"",INDEX(games!$H:$H,ROW()))</f>
      </c>
      <c r="Q1083">
        <f>IF(OR($A1083="",$P1083&lt;&gt;"Yes"),"",$D1083+ROW()/1000000)</f>
      </c>
      <c r="T1083">
        <f>IF($Y1083="","",INDEX($B$2:$B$1500,$Y1083))</f>
      </c>
      <c r="U1083">
        <f>IF($Z1083="","",INDEX($B$2:$B$1500,$Z1083))</f>
      </c>
      <c r="V1083">
        <f>IF(OR($T1083="",$U1083=""),"",$U1083-$T1083)</f>
      </c>
      <c r="W1083" t="str">
        <f>IF(TRIM(INDEX(connections!$A:$A,ROW()))="","",TRIM(INDEX(connections!$A:$A,ROW())))</f>
      </c>
      <c r="X1083" t="str">
        <f>IF($W1083="","",TRIM(INDEX(connections!$B:$B,ROW())))</f>
      </c>
      <c r="Y1083">
        <f>IF($W1083="","",IFERROR(MATCH($W1083,$A$2:$A$1500,0),""))</f>
      </c>
      <c r="Z1083">
        <f>IF($X1083="","",IFERROR(MATCH($X1083,$A$2:$A$1500,0),""))</f>
      </c>
      <c r="AA1083" t="str">
        <f>IF($Y1083="","",INDEX($P$2:$P$1500,$Y1083))</f>
      </c>
      <c r="AB1083" t="str">
        <f>IF($Z1083="","",INDEX($P$2:$P$1500,$Z1083))</f>
      </c>
      <c r="AC1083">
        <f>IF(AND($AA1083="Yes",$AB1083="Yes"),1,"")</f>
      </c>
      <c r="AD1083">
        <f>IF(OR($Y1083="",$Z1083=""),"",IF(INDEX($C$2:$C$1500,$Y1083)=INDEX($C$2:$C$1500,$Z1083),0,1))</f>
      </c>
      <c r="AE1083">
        <f>IF($AC1083&lt;&gt;1,"",IF(AND(INDEX($AG$2:$AG$1500,$Y1083)=1,INDEX($AG$2:$AG$1500,$Z1083)=1),1,""))</f>
      </c>
      <c r="AG1083">
        <f>IF($A1083="","",COUNTIFS($W$2:$W$2500,$A1083,$AB$2:$AB$2500,"Yes")+COUNTIFS($X$2:$X$2500,$A1083,$AA$2:$AA$2500,"Yes"))</f>
      </c>
      <c r="AH1083" t="str">
        <f>IF(OR($P1083&lt;&gt;"Yes",N($AG1083)=0),"",IF(AND($AG1083=1,COUNTIFS($W$2:$W$2500,$A1083,$AE$2:$AE$2500,1)+COUNTIFS($X$2:$X$2500,$A1083,$AE$2:$AE$2500,1)&gt;0),"","Yes"))</f>
      </c>
      <c r="AI1083">
        <f>IF($AH1083="Yes",$AG1083,"")</f>
      </c>
      <c r="AJ1083">
        <f>IF($AI1083="","",$AI1083+ROW()/1000000)</f>
      </c>
      <c r="AK1083">
        <f>IF(OR($A1083="",$P1083="Yes",N($AG1083)=0),"",$AG1083+ROW()/1000000)</f>
      </c>
      <c r="AL1083" t="str">
        <f>IF($A1083="","",INDEX(games!$J:$J,ROW())&amp;"")</f>
      </c>
    </row>
    <row r="1084">
      <c r="A1084" t="str">
        <f>IF(TRIM(INDEX(games!$A:$A,ROW()))="","",TRIM(INDEX(games!$A:$A,ROW())))</f>
      </c>
      <c r="B1084">
        <f>IF(OR($A1084="",INDEX(games!$B:$B,ROW())=""),"",INDEX(games!$B:$B,ROW()))</f>
      </c>
      <c r="C1084" t="str">
        <f>IF(OR($A1084="",INDEX(games!$C:$C,ROW())=""),"",INDEX(games!$C:$C,ROW()))</f>
      </c>
      <c r="D1084">
        <f>IF($A1084="","",COUNTIF($W$2:$W$2500,$A1084)+COUNTIF($X$2:$X$2500,$A1084))</f>
      </c>
      <c r="E1084">
        <f>IF($A1084="","",IFERROR(MATCH($C1084,$R$2:$R$5,0),0))</f>
      </c>
      <c r="F1084">
        <f>IF($A1084="","",MOD(ROW(),34))</f>
      </c>
      <c r="G1084">
        <f>IF($A1084="",NA(),IF($C1084="Action",$B1084,NA()))</f>
      </c>
      <c r="H1084">
        <f>IF($A1084="",NA(),IF($C1084="Action",1+$F1084*0.023,NA()))</f>
      </c>
      <c r="I1084">
        <f>IF($A1084="",NA(),IF($C1084="Strategy",$B1084,NA()))</f>
      </c>
      <c r="J1084">
        <f>IF($A1084="",NA(),IF($C1084="Strategy",2+$F1084*0.023,NA()))</f>
      </c>
      <c r="K1084">
        <f>IF($A1084="",NA(),IF($C1084="Deckbuilder",$B1084,NA()))</f>
      </c>
      <c r="L1084">
        <f>IF($A1084="",NA(),IF($C1084="Deckbuilder",3+$F1084*0.023,NA()))</f>
      </c>
      <c r="M1084">
        <f>IF($A1084="",NA(),IF($C1084="Traditional",$B1084,NA()))</f>
      </c>
      <c r="N1084">
        <f>IF($A1084="",NA(),IF($C1084="Traditional",4+$F1084*0.023,NA()))</f>
      </c>
      <c r="O1084">
        <f>IF($A1084="","",$D1084+ROW()/1000000)</f>
      </c>
      <c r="P1084" t="str">
        <f>IF(OR($A1084="",INDEX(games!$H:$H,ROW())=""),"",INDEX(games!$H:$H,ROW()))</f>
      </c>
      <c r="Q1084">
        <f>IF(OR($A1084="",$P1084&lt;&gt;"Yes"),"",$D1084+ROW()/1000000)</f>
      </c>
      <c r="T1084">
        <f>IF($Y1084="","",INDEX($B$2:$B$1500,$Y1084))</f>
      </c>
      <c r="U1084">
        <f>IF($Z1084="","",INDEX($B$2:$B$1500,$Z1084))</f>
      </c>
      <c r="V1084">
        <f>IF(OR($T1084="",$U1084=""),"",$U1084-$T1084)</f>
      </c>
      <c r="W1084" t="str">
        <f>IF(TRIM(INDEX(connections!$A:$A,ROW()))="","",TRIM(INDEX(connections!$A:$A,ROW())))</f>
      </c>
      <c r="X1084" t="str">
        <f>IF($W1084="","",TRIM(INDEX(connections!$B:$B,ROW())))</f>
      </c>
      <c r="Y1084">
        <f>IF($W1084="","",IFERROR(MATCH($W1084,$A$2:$A$1500,0),""))</f>
      </c>
      <c r="Z1084">
        <f>IF($X1084="","",IFERROR(MATCH($X1084,$A$2:$A$1500,0),""))</f>
      </c>
      <c r="AA1084" t="str">
        <f>IF($Y1084="","",INDEX($P$2:$P$1500,$Y1084))</f>
      </c>
      <c r="AB1084" t="str">
        <f>IF($Z1084="","",INDEX($P$2:$P$1500,$Z1084))</f>
      </c>
      <c r="AC1084">
        <f>IF(AND($AA1084="Yes",$AB1084="Yes"),1,"")</f>
      </c>
      <c r="AD1084">
        <f>IF(OR($Y1084="",$Z1084=""),"",IF(INDEX($C$2:$C$1500,$Y1084)=INDEX($C$2:$C$1500,$Z1084),0,1))</f>
      </c>
      <c r="AE1084">
        <f>IF($AC1084&lt;&gt;1,"",IF(AND(INDEX($AG$2:$AG$1500,$Y1084)=1,INDEX($AG$2:$AG$1500,$Z1084)=1),1,""))</f>
      </c>
      <c r="AG1084">
        <f>IF($A1084="","",COUNTIFS($W$2:$W$2500,$A1084,$AB$2:$AB$2500,"Yes")+COUNTIFS($X$2:$X$2500,$A1084,$AA$2:$AA$2500,"Yes"))</f>
      </c>
      <c r="AH1084" t="str">
        <f>IF(OR($P1084&lt;&gt;"Yes",N($AG1084)=0),"",IF(AND($AG1084=1,COUNTIFS($W$2:$W$2500,$A1084,$AE$2:$AE$2500,1)+COUNTIFS($X$2:$X$2500,$A1084,$AE$2:$AE$2500,1)&gt;0),"","Yes"))</f>
      </c>
      <c r="AI1084">
        <f>IF($AH1084="Yes",$AG1084,"")</f>
      </c>
      <c r="AJ1084">
        <f>IF($AI1084="","",$AI1084+ROW()/1000000)</f>
      </c>
      <c r="AK1084">
        <f>IF(OR($A1084="",$P1084="Yes",N($AG1084)=0),"",$AG1084+ROW()/1000000)</f>
      </c>
      <c r="AL1084" t="str">
        <f>IF($A1084="","",INDEX(games!$J:$J,ROW())&amp;"")</f>
      </c>
    </row>
    <row r="1085">
      <c r="A1085" t="str">
        <f>IF(TRIM(INDEX(games!$A:$A,ROW()))="","",TRIM(INDEX(games!$A:$A,ROW())))</f>
      </c>
      <c r="B1085">
        <f>IF(OR($A1085="",INDEX(games!$B:$B,ROW())=""),"",INDEX(games!$B:$B,ROW()))</f>
      </c>
      <c r="C1085" t="str">
        <f>IF(OR($A1085="",INDEX(games!$C:$C,ROW())=""),"",INDEX(games!$C:$C,ROW()))</f>
      </c>
      <c r="D1085">
        <f>IF($A1085="","",COUNTIF($W$2:$W$2500,$A1085)+COUNTIF($X$2:$X$2500,$A1085))</f>
      </c>
      <c r="E1085">
        <f>IF($A1085="","",IFERROR(MATCH($C1085,$R$2:$R$5,0),0))</f>
      </c>
      <c r="F1085">
        <f>IF($A1085="","",MOD(ROW(),34))</f>
      </c>
      <c r="G1085">
        <f>IF($A1085="",NA(),IF($C1085="Action",$B1085,NA()))</f>
      </c>
      <c r="H1085">
        <f>IF($A1085="",NA(),IF($C1085="Action",1+$F1085*0.023,NA()))</f>
      </c>
      <c r="I1085">
        <f>IF($A1085="",NA(),IF($C1085="Strategy",$B1085,NA()))</f>
      </c>
      <c r="J1085">
        <f>IF($A1085="",NA(),IF($C1085="Strategy",2+$F1085*0.023,NA()))</f>
      </c>
      <c r="K1085">
        <f>IF($A1085="",NA(),IF($C1085="Deckbuilder",$B1085,NA()))</f>
      </c>
      <c r="L1085">
        <f>IF($A1085="",NA(),IF($C1085="Deckbuilder",3+$F1085*0.023,NA()))</f>
      </c>
      <c r="M1085">
        <f>IF($A1085="",NA(),IF($C1085="Traditional",$B1085,NA()))</f>
      </c>
      <c r="N1085">
        <f>IF($A1085="",NA(),IF($C1085="Traditional",4+$F1085*0.023,NA()))</f>
      </c>
      <c r="O1085">
        <f>IF($A1085="","",$D1085+ROW()/1000000)</f>
      </c>
      <c r="P1085" t="str">
        <f>IF(OR($A1085="",INDEX(games!$H:$H,ROW())=""),"",INDEX(games!$H:$H,ROW()))</f>
      </c>
      <c r="Q1085">
        <f>IF(OR($A1085="",$P1085&lt;&gt;"Yes"),"",$D1085+ROW()/1000000)</f>
      </c>
      <c r="T1085">
        <f>IF($Y1085="","",INDEX($B$2:$B$1500,$Y1085))</f>
      </c>
      <c r="U1085">
        <f>IF($Z1085="","",INDEX($B$2:$B$1500,$Z1085))</f>
      </c>
      <c r="V1085">
        <f>IF(OR($T1085="",$U1085=""),"",$U1085-$T1085)</f>
      </c>
      <c r="W1085" t="str">
        <f>IF(TRIM(INDEX(connections!$A:$A,ROW()))="","",TRIM(INDEX(connections!$A:$A,ROW())))</f>
      </c>
      <c r="X1085" t="str">
        <f>IF($W1085="","",TRIM(INDEX(connections!$B:$B,ROW())))</f>
      </c>
      <c r="Y1085">
        <f>IF($W1085="","",IFERROR(MATCH($W1085,$A$2:$A$1500,0),""))</f>
      </c>
      <c r="Z1085">
        <f>IF($X1085="","",IFERROR(MATCH($X1085,$A$2:$A$1500,0),""))</f>
      </c>
      <c r="AA1085" t="str">
        <f>IF($Y1085="","",INDEX($P$2:$P$1500,$Y1085))</f>
      </c>
      <c r="AB1085" t="str">
        <f>IF($Z1085="","",INDEX($P$2:$P$1500,$Z1085))</f>
      </c>
      <c r="AC1085">
        <f>IF(AND($AA1085="Yes",$AB1085="Yes"),1,"")</f>
      </c>
      <c r="AD1085">
        <f>IF(OR($Y1085="",$Z1085=""),"",IF(INDEX($C$2:$C$1500,$Y1085)=INDEX($C$2:$C$1500,$Z1085),0,1))</f>
      </c>
      <c r="AE1085">
        <f>IF($AC1085&lt;&gt;1,"",IF(AND(INDEX($AG$2:$AG$1500,$Y1085)=1,INDEX($AG$2:$AG$1500,$Z1085)=1),1,""))</f>
      </c>
      <c r="AG1085">
        <f>IF($A1085="","",COUNTIFS($W$2:$W$2500,$A1085,$AB$2:$AB$2500,"Yes")+COUNTIFS($X$2:$X$2500,$A1085,$AA$2:$AA$2500,"Yes"))</f>
      </c>
      <c r="AH1085" t="str">
        <f>IF(OR($P1085&lt;&gt;"Yes",N($AG1085)=0),"",IF(AND($AG1085=1,COUNTIFS($W$2:$W$2500,$A1085,$AE$2:$AE$2500,1)+COUNTIFS($X$2:$X$2500,$A1085,$AE$2:$AE$2500,1)&gt;0),"","Yes"))</f>
      </c>
      <c r="AI1085">
        <f>IF($AH1085="Yes",$AG1085,"")</f>
      </c>
      <c r="AJ1085">
        <f>IF($AI1085="","",$AI1085+ROW()/1000000)</f>
      </c>
      <c r="AK1085">
        <f>IF(OR($A1085="",$P1085="Yes",N($AG1085)=0),"",$AG1085+ROW()/1000000)</f>
      </c>
      <c r="AL1085" t="str">
        <f>IF($A1085="","",INDEX(games!$J:$J,ROW())&amp;"")</f>
      </c>
    </row>
    <row r="1086">
      <c r="A1086" t="str">
        <f>IF(TRIM(INDEX(games!$A:$A,ROW()))="","",TRIM(INDEX(games!$A:$A,ROW())))</f>
      </c>
      <c r="B1086">
        <f>IF(OR($A1086="",INDEX(games!$B:$B,ROW())=""),"",INDEX(games!$B:$B,ROW()))</f>
      </c>
      <c r="C1086" t="str">
        <f>IF(OR($A1086="",INDEX(games!$C:$C,ROW())=""),"",INDEX(games!$C:$C,ROW()))</f>
      </c>
      <c r="D1086">
        <f>IF($A1086="","",COUNTIF($W$2:$W$2500,$A1086)+COUNTIF($X$2:$X$2500,$A1086))</f>
      </c>
      <c r="E1086">
        <f>IF($A1086="","",IFERROR(MATCH($C1086,$R$2:$R$5,0),0))</f>
      </c>
      <c r="F1086">
        <f>IF($A1086="","",MOD(ROW(),34))</f>
      </c>
      <c r="G1086">
        <f>IF($A1086="",NA(),IF($C1086="Action",$B1086,NA()))</f>
      </c>
      <c r="H1086">
        <f>IF($A1086="",NA(),IF($C1086="Action",1+$F1086*0.023,NA()))</f>
      </c>
      <c r="I1086">
        <f>IF($A1086="",NA(),IF($C1086="Strategy",$B1086,NA()))</f>
      </c>
      <c r="J1086">
        <f>IF($A1086="",NA(),IF($C1086="Strategy",2+$F1086*0.023,NA()))</f>
      </c>
      <c r="K1086">
        <f>IF($A1086="",NA(),IF($C1086="Deckbuilder",$B1086,NA()))</f>
      </c>
      <c r="L1086">
        <f>IF($A1086="",NA(),IF($C1086="Deckbuilder",3+$F1086*0.023,NA()))</f>
      </c>
      <c r="M1086">
        <f>IF($A1086="",NA(),IF($C1086="Traditional",$B1086,NA()))</f>
      </c>
      <c r="N1086">
        <f>IF($A1086="",NA(),IF($C1086="Traditional",4+$F1086*0.023,NA()))</f>
      </c>
      <c r="O1086">
        <f>IF($A1086="","",$D1086+ROW()/1000000)</f>
      </c>
      <c r="P1086" t="str">
        <f>IF(OR($A1086="",INDEX(games!$H:$H,ROW())=""),"",INDEX(games!$H:$H,ROW()))</f>
      </c>
      <c r="Q1086">
        <f>IF(OR($A1086="",$P1086&lt;&gt;"Yes"),"",$D1086+ROW()/1000000)</f>
      </c>
      <c r="T1086">
        <f>IF($Y1086="","",INDEX($B$2:$B$1500,$Y1086))</f>
      </c>
      <c r="U1086">
        <f>IF($Z1086="","",INDEX($B$2:$B$1500,$Z1086))</f>
      </c>
      <c r="V1086">
        <f>IF(OR($T1086="",$U1086=""),"",$U1086-$T1086)</f>
      </c>
      <c r="W1086" t="str">
        <f>IF(TRIM(INDEX(connections!$A:$A,ROW()))="","",TRIM(INDEX(connections!$A:$A,ROW())))</f>
      </c>
      <c r="X1086" t="str">
        <f>IF($W1086="","",TRIM(INDEX(connections!$B:$B,ROW())))</f>
      </c>
      <c r="Y1086">
        <f>IF($W1086="","",IFERROR(MATCH($W1086,$A$2:$A$1500,0),""))</f>
      </c>
      <c r="Z1086">
        <f>IF($X1086="","",IFERROR(MATCH($X1086,$A$2:$A$1500,0),""))</f>
      </c>
      <c r="AA1086" t="str">
        <f>IF($Y1086="","",INDEX($P$2:$P$1500,$Y1086))</f>
      </c>
      <c r="AB1086" t="str">
        <f>IF($Z1086="","",INDEX($P$2:$P$1500,$Z1086))</f>
      </c>
      <c r="AC1086">
        <f>IF(AND($AA1086="Yes",$AB1086="Yes"),1,"")</f>
      </c>
      <c r="AD1086">
        <f>IF(OR($Y1086="",$Z1086=""),"",IF(INDEX($C$2:$C$1500,$Y1086)=INDEX($C$2:$C$1500,$Z1086),0,1))</f>
      </c>
      <c r="AE1086">
        <f>IF($AC1086&lt;&gt;1,"",IF(AND(INDEX($AG$2:$AG$1500,$Y1086)=1,INDEX($AG$2:$AG$1500,$Z1086)=1),1,""))</f>
      </c>
      <c r="AG1086">
        <f>IF($A1086="","",COUNTIFS($W$2:$W$2500,$A1086,$AB$2:$AB$2500,"Yes")+COUNTIFS($X$2:$X$2500,$A1086,$AA$2:$AA$2500,"Yes"))</f>
      </c>
      <c r="AH1086" t="str">
        <f>IF(OR($P1086&lt;&gt;"Yes",N($AG1086)=0),"",IF(AND($AG1086=1,COUNTIFS($W$2:$W$2500,$A1086,$AE$2:$AE$2500,1)+COUNTIFS($X$2:$X$2500,$A1086,$AE$2:$AE$2500,1)&gt;0),"","Yes"))</f>
      </c>
      <c r="AI1086">
        <f>IF($AH1086="Yes",$AG1086,"")</f>
      </c>
      <c r="AJ1086">
        <f>IF($AI1086="","",$AI1086+ROW()/1000000)</f>
      </c>
      <c r="AK1086">
        <f>IF(OR($A1086="",$P1086="Yes",N($AG1086)=0),"",$AG1086+ROW()/1000000)</f>
      </c>
      <c r="AL1086" t="str">
        <f>IF($A1086="","",INDEX(games!$J:$J,ROW())&amp;"")</f>
      </c>
    </row>
    <row r="1087">
      <c r="A1087" t="str">
        <f>IF(TRIM(INDEX(games!$A:$A,ROW()))="","",TRIM(INDEX(games!$A:$A,ROW())))</f>
      </c>
      <c r="B1087">
        <f>IF(OR($A1087="",INDEX(games!$B:$B,ROW())=""),"",INDEX(games!$B:$B,ROW()))</f>
      </c>
      <c r="C1087" t="str">
        <f>IF(OR($A1087="",INDEX(games!$C:$C,ROW())=""),"",INDEX(games!$C:$C,ROW()))</f>
      </c>
      <c r="D1087">
        <f>IF($A1087="","",COUNTIF($W$2:$W$2500,$A1087)+COUNTIF($X$2:$X$2500,$A1087))</f>
      </c>
      <c r="E1087">
        <f>IF($A1087="","",IFERROR(MATCH($C1087,$R$2:$R$5,0),0))</f>
      </c>
      <c r="F1087">
        <f>IF($A1087="","",MOD(ROW(),34))</f>
      </c>
      <c r="G1087">
        <f>IF($A1087="",NA(),IF($C1087="Action",$B1087,NA()))</f>
      </c>
      <c r="H1087">
        <f>IF($A1087="",NA(),IF($C1087="Action",1+$F1087*0.023,NA()))</f>
      </c>
      <c r="I1087">
        <f>IF($A1087="",NA(),IF($C1087="Strategy",$B1087,NA()))</f>
      </c>
      <c r="J1087">
        <f>IF($A1087="",NA(),IF($C1087="Strategy",2+$F1087*0.023,NA()))</f>
      </c>
      <c r="K1087">
        <f>IF($A1087="",NA(),IF($C1087="Deckbuilder",$B1087,NA()))</f>
      </c>
      <c r="L1087">
        <f>IF($A1087="",NA(),IF($C1087="Deckbuilder",3+$F1087*0.023,NA()))</f>
      </c>
      <c r="M1087">
        <f>IF($A1087="",NA(),IF($C1087="Traditional",$B1087,NA()))</f>
      </c>
      <c r="N1087">
        <f>IF($A1087="",NA(),IF($C1087="Traditional",4+$F1087*0.023,NA()))</f>
      </c>
      <c r="O1087">
        <f>IF($A1087="","",$D1087+ROW()/1000000)</f>
      </c>
      <c r="P1087" t="str">
        <f>IF(OR($A1087="",INDEX(games!$H:$H,ROW())=""),"",INDEX(games!$H:$H,ROW()))</f>
      </c>
      <c r="Q1087">
        <f>IF(OR($A1087="",$P1087&lt;&gt;"Yes"),"",$D1087+ROW()/1000000)</f>
      </c>
      <c r="T1087">
        <f>IF($Y1087="","",INDEX($B$2:$B$1500,$Y1087))</f>
      </c>
      <c r="U1087">
        <f>IF($Z1087="","",INDEX($B$2:$B$1500,$Z1087))</f>
      </c>
      <c r="V1087">
        <f>IF(OR($T1087="",$U1087=""),"",$U1087-$T1087)</f>
      </c>
      <c r="W1087" t="str">
        <f>IF(TRIM(INDEX(connections!$A:$A,ROW()))="","",TRIM(INDEX(connections!$A:$A,ROW())))</f>
      </c>
      <c r="X1087" t="str">
        <f>IF($W1087="","",TRIM(INDEX(connections!$B:$B,ROW())))</f>
      </c>
      <c r="Y1087">
        <f>IF($W1087="","",IFERROR(MATCH($W1087,$A$2:$A$1500,0),""))</f>
      </c>
      <c r="Z1087">
        <f>IF($X1087="","",IFERROR(MATCH($X1087,$A$2:$A$1500,0),""))</f>
      </c>
      <c r="AA1087" t="str">
        <f>IF($Y1087="","",INDEX($P$2:$P$1500,$Y1087))</f>
      </c>
      <c r="AB1087" t="str">
        <f>IF($Z1087="","",INDEX($P$2:$P$1500,$Z1087))</f>
      </c>
      <c r="AC1087">
        <f>IF(AND($AA1087="Yes",$AB1087="Yes"),1,"")</f>
      </c>
      <c r="AD1087">
        <f>IF(OR($Y1087="",$Z1087=""),"",IF(INDEX($C$2:$C$1500,$Y1087)=INDEX($C$2:$C$1500,$Z1087),0,1))</f>
      </c>
      <c r="AE1087">
        <f>IF($AC1087&lt;&gt;1,"",IF(AND(INDEX($AG$2:$AG$1500,$Y1087)=1,INDEX($AG$2:$AG$1500,$Z1087)=1),1,""))</f>
      </c>
      <c r="AG1087">
        <f>IF($A1087="","",COUNTIFS($W$2:$W$2500,$A1087,$AB$2:$AB$2500,"Yes")+COUNTIFS($X$2:$X$2500,$A1087,$AA$2:$AA$2500,"Yes"))</f>
      </c>
      <c r="AH1087" t="str">
        <f>IF(OR($P1087&lt;&gt;"Yes",N($AG1087)=0),"",IF(AND($AG1087=1,COUNTIFS($W$2:$W$2500,$A1087,$AE$2:$AE$2500,1)+COUNTIFS($X$2:$X$2500,$A1087,$AE$2:$AE$2500,1)&gt;0),"","Yes"))</f>
      </c>
      <c r="AI1087">
        <f>IF($AH1087="Yes",$AG1087,"")</f>
      </c>
      <c r="AJ1087">
        <f>IF($AI1087="","",$AI1087+ROW()/1000000)</f>
      </c>
      <c r="AK1087">
        <f>IF(OR($A1087="",$P1087="Yes",N($AG1087)=0),"",$AG1087+ROW()/1000000)</f>
      </c>
      <c r="AL1087" t="str">
        <f>IF($A1087="","",INDEX(games!$J:$J,ROW())&amp;"")</f>
      </c>
    </row>
    <row r="1088">
      <c r="A1088" t="str">
        <f>IF(TRIM(INDEX(games!$A:$A,ROW()))="","",TRIM(INDEX(games!$A:$A,ROW())))</f>
      </c>
      <c r="B1088">
        <f>IF(OR($A1088="",INDEX(games!$B:$B,ROW())=""),"",INDEX(games!$B:$B,ROW()))</f>
      </c>
      <c r="C1088" t="str">
        <f>IF(OR($A1088="",INDEX(games!$C:$C,ROW())=""),"",INDEX(games!$C:$C,ROW()))</f>
      </c>
      <c r="D1088">
        <f>IF($A1088="","",COUNTIF($W$2:$W$2500,$A1088)+COUNTIF($X$2:$X$2500,$A1088))</f>
      </c>
      <c r="E1088">
        <f>IF($A1088="","",IFERROR(MATCH($C1088,$R$2:$R$5,0),0))</f>
      </c>
      <c r="F1088">
        <f>IF($A1088="","",MOD(ROW(),34))</f>
      </c>
      <c r="G1088">
        <f>IF($A1088="",NA(),IF($C1088="Action",$B1088,NA()))</f>
      </c>
      <c r="H1088">
        <f>IF($A1088="",NA(),IF($C1088="Action",1+$F1088*0.023,NA()))</f>
      </c>
      <c r="I1088">
        <f>IF($A1088="",NA(),IF($C1088="Strategy",$B1088,NA()))</f>
      </c>
      <c r="J1088">
        <f>IF($A1088="",NA(),IF($C1088="Strategy",2+$F1088*0.023,NA()))</f>
      </c>
      <c r="K1088">
        <f>IF($A1088="",NA(),IF($C1088="Deckbuilder",$B1088,NA()))</f>
      </c>
      <c r="L1088">
        <f>IF($A1088="",NA(),IF($C1088="Deckbuilder",3+$F1088*0.023,NA()))</f>
      </c>
      <c r="M1088">
        <f>IF($A1088="",NA(),IF($C1088="Traditional",$B1088,NA()))</f>
      </c>
      <c r="N1088">
        <f>IF($A1088="",NA(),IF($C1088="Traditional",4+$F1088*0.023,NA()))</f>
      </c>
      <c r="O1088">
        <f>IF($A1088="","",$D1088+ROW()/1000000)</f>
      </c>
      <c r="P1088" t="str">
        <f>IF(OR($A1088="",INDEX(games!$H:$H,ROW())=""),"",INDEX(games!$H:$H,ROW()))</f>
      </c>
      <c r="Q1088">
        <f>IF(OR($A1088="",$P1088&lt;&gt;"Yes"),"",$D1088+ROW()/1000000)</f>
      </c>
      <c r="T1088">
        <f>IF($Y1088="","",INDEX($B$2:$B$1500,$Y1088))</f>
      </c>
      <c r="U1088">
        <f>IF($Z1088="","",INDEX($B$2:$B$1500,$Z1088))</f>
      </c>
      <c r="V1088">
        <f>IF(OR($T1088="",$U1088=""),"",$U1088-$T1088)</f>
      </c>
      <c r="W1088" t="str">
        <f>IF(TRIM(INDEX(connections!$A:$A,ROW()))="","",TRIM(INDEX(connections!$A:$A,ROW())))</f>
      </c>
      <c r="X1088" t="str">
        <f>IF($W1088="","",TRIM(INDEX(connections!$B:$B,ROW())))</f>
      </c>
      <c r="Y1088">
        <f>IF($W1088="","",IFERROR(MATCH($W1088,$A$2:$A$1500,0),""))</f>
      </c>
      <c r="Z1088">
        <f>IF($X1088="","",IFERROR(MATCH($X1088,$A$2:$A$1500,0),""))</f>
      </c>
      <c r="AA1088" t="str">
        <f>IF($Y1088="","",INDEX($P$2:$P$1500,$Y1088))</f>
      </c>
      <c r="AB1088" t="str">
        <f>IF($Z1088="","",INDEX($P$2:$P$1500,$Z1088))</f>
      </c>
      <c r="AC1088">
        <f>IF(AND($AA1088="Yes",$AB1088="Yes"),1,"")</f>
      </c>
      <c r="AD1088">
        <f>IF(OR($Y1088="",$Z1088=""),"",IF(INDEX($C$2:$C$1500,$Y1088)=INDEX($C$2:$C$1500,$Z1088),0,1))</f>
      </c>
      <c r="AE1088">
        <f>IF($AC1088&lt;&gt;1,"",IF(AND(INDEX($AG$2:$AG$1500,$Y1088)=1,INDEX($AG$2:$AG$1500,$Z1088)=1),1,""))</f>
      </c>
      <c r="AG1088">
        <f>IF($A1088="","",COUNTIFS($W$2:$W$2500,$A1088,$AB$2:$AB$2500,"Yes")+COUNTIFS($X$2:$X$2500,$A1088,$AA$2:$AA$2500,"Yes"))</f>
      </c>
      <c r="AH1088" t="str">
        <f>IF(OR($P1088&lt;&gt;"Yes",N($AG1088)=0),"",IF(AND($AG1088=1,COUNTIFS($W$2:$W$2500,$A1088,$AE$2:$AE$2500,1)+COUNTIFS($X$2:$X$2500,$A1088,$AE$2:$AE$2500,1)&gt;0),"","Yes"))</f>
      </c>
      <c r="AI1088">
        <f>IF($AH1088="Yes",$AG1088,"")</f>
      </c>
      <c r="AJ1088">
        <f>IF($AI1088="","",$AI1088+ROW()/1000000)</f>
      </c>
      <c r="AK1088">
        <f>IF(OR($A1088="",$P1088="Yes",N($AG1088)=0),"",$AG1088+ROW()/1000000)</f>
      </c>
      <c r="AL1088" t="str">
        <f>IF($A1088="","",INDEX(games!$J:$J,ROW())&amp;"")</f>
      </c>
    </row>
    <row r="1089">
      <c r="A1089" t="str">
        <f>IF(TRIM(INDEX(games!$A:$A,ROW()))="","",TRIM(INDEX(games!$A:$A,ROW())))</f>
      </c>
      <c r="B1089">
        <f>IF(OR($A1089="",INDEX(games!$B:$B,ROW())=""),"",INDEX(games!$B:$B,ROW()))</f>
      </c>
      <c r="C1089" t="str">
        <f>IF(OR($A1089="",INDEX(games!$C:$C,ROW())=""),"",INDEX(games!$C:$C,ROW()))</f>
      </c>
      <c r="D1089">
        <f>IF($A1089="","",COUNTIF($W$2:$W$2500,$A1089)+COUNTIF($X$2:$X$2500,$A1089))</f>
      </c>
      <c r="E1089">
        <f>IF($A1089="","",IFERROR(MATCH($C1089,$R$2:$R$5,0),0))</f>
      </c>
      <c r="F1089">
        <f>IF($A1089="","",MOD(ROW(),34))</f>
      </c>
      <c r="G1089">
        <f>IF($A1089="",NA(),IF($C1089="Action",$B1089,NA()))</f>
      </c>
      <c r="H1089">
        <f>IF($A1089="",NA(),IF($C1089="Action",1+$F1089*0.023,NA()))</f>
      </c>
      <c r="I1089">
        <f>IF($A1089="",NA(),IF($C1089="Strategy",$B1089,NA()))</f>
      </c>
      <c r="J1089">
        <f>IF($A1089="",NA(),IF($C1089="Strategy",2+$F1089*0.023,NA()))</f>
      </c>
      <c r="K1089">
        <f>IF($A1089="",NA(),IF($C1089="Deckbuilder",$B1089,NA()))</f>
      </c>
      <c r="L1089">
        <f>IF($A1089="",NA(),IF($C1089="Deckbuilder",3+$F1089*0.023,NA()))</f>
      </c>
      <c r="M1089">
        <f>IF($A1089="",NA(),IF($C1089="Traditional",$B1089,NA()))</f>
      </c>
      <c r="N1089">
        <f>IF($A1089="",NA(),IF($C1089="Traditional",4+$F1089*0.023,NA()))</f>
      </c>
      <c r="O1089">
        <f>IF($A1089="","",$D1089+ROW()/1000000)</f>
      </c>
      <c r="P1089" t="str">
        <f>IF(OR($A1089="",INDEX(games!$H:$H,ROW())=""),"",INDEX(games!$H:$H,ROW()))</f>
      </c>
      <c r="Q1089">
        <f>IF(OR($A1089="",$P1089&lt;&gt;"Yes"),"",$D1089+ROW()/1000000)</f>
      </c>
      <c r="T1089">
        <f>IF($Y1089="","",INDEX($B$2:$B$1500,$Y1089))</f>
      </c>
      <c r="U1089">
        <f>IF($Z1089="","",INDEX($B$2:$B$1500,$Z1089))</f>
      </c>
      <c r="V1089">
        <f>IF(OR($T1089="",$U1089=""),"",$U1089-$T1089)</f>
      </c>
      <c r="W1089" t="str">
        <f>IF(TRIM(INDEX(connections!$A:$A,ROW()))="","",TRIM(INDEX(connections!$A:$A,ROW())))</f>
      </c>
      <c r="X1089" t="str">
        <f>IF($W1089="","",TRIM(INDEX(connections!$B:$B,ROW())))</f>
      </c>
      <c r="Y1089">
        <f>IF($W1089="","",IFERROR(MATCH($W1089,$A$2:$A$1500,0),""))</f>
      </c>
      <c r="Z1089">
        <f>IF($X1089="","",IFERROR(MATCH($X1089,$A$2:$A$1500,0),""))</f>
      </c>
      <c r="AA1089" t="str">
        <f>IF($Y1089="","",INDEX($P$2:$P$1500,$Y1089))</f>
      </c>
      <c r="AB1089" t="str">
        <f>IF($Z1089="","",INDEX($P$2:$P$1500,$Z1089))</f>
      </c>
      <c r="AC1089">
        <f>IF(AND($AA1089="Yes",$AB1089="Yes"),1,"")</f>
      </c>
      <c r="AD1089">
        <f>IF(OR($Y1089="",$Z1089=""),"",IF(INDEX($C$2:$C$1500,$Y1089)=INDEX($C$2:$C$1500,$Z1089),0,1))</f>
      </c>
      <c r="AE1089">
        <f>IF($AC1089&lt;&gt;1,"",IF(AND(INDEX($AG$2:$AG$1500,$Y1089)=1,INDEX($AG$2:$AG$1500,$Z1089)=1),1,""))</f>
      </c>
      <c r="AG1089">
        <f>IF($A1089="","",COUNTIFS($W$2:$W$2500,$A1089,$AB$2:$AB$2500,"Yes")+COUNTIFS($X$2:$X$2500,$A1089,$AA$2:$AA$2500,"Yes"))</f>
      </c>
      <c r="AH1089" t="str">
        <f>IF(OR($P1089&lt;&gt;"Yes",N($AG1089)=0),"",IF(AND($AG1089=1,COUNTIFS($W$2:$W$2500,$A1089,$AE$2:$AE$2500,1)+COUNTIFS($X$2:$X$2500,$A1089,$AE$2:$AE$2500,1)&gt;0),"","Yes"))</f>
      </c>
      <c r="AI1089">
        <f>IF($AH1089="Yes",$AG1089,"")</f>
      </c>
      <c r="AJ1089">
        <f>IF($AI1089="","",$AI1089+ROW()/1000000)</f>
      </c>
      <c r="AK1089">
        <f>IF(OR($A1089="",$P1089="Yes",N($AG1089)=0),"",$AG1089+ROW()/1000000)</f>
      </c>
      <c r="AL1089" t="str">
        <f>IF($A1089="","",INDEX(games!$J:$J,ROW())&amp;"")</f>
      </c>
    </row>
    <row r="1090">
      <c r="A1090" t="str">
        <f>IF(TRIM(INDEX(games!$A:$A,ROW()))="","",TRIM(INDEX(games!$A:$A,ROW())))</f>
      </c>
      <c r="B1090">
        <f>IF(OR($A1090="",INDEX(games!$B:$B,ROW())=""),"",INDEX(games!$B:$B,ROW()))</f>
      </c>
      <c r="C1090" t="str">
        <f>IF(OR($A1090="",INDEX(games!$C:$C,ROW())=""),"",INDEX(games!$C:$C,ROW()))</f>
      </c>
      <c r="D1090">
        <f>IF($A1090="","",COUNTIF($W$2:$W$2500,$A1090)+COUNTIF($X$2:$X$2500,$A1090))</f>
      </c>
      <c r="E1090">
        <f>IF($A1090="","",IFERROR(MATCH($C1090,$R$2:$R$5,0),0))</f>
      </c>
      <c r="F1090">
        <f>IF($A1090="","",MOD(ROW(),34))</f>
      </c>
      <c r="G1090">
        <f>IF($A1090="",NA(),IF($C1090="Action",$B1090,NA()))</f>
      </c>
      <c r="H1090">
        <f>IF($A1090="",NA(),IF($C1090="Action",1+$F1090*0.023,NA()))</f>
      </c>
      <c r="I1090">
        <f>IF($A1090="",NA(),IF($C1090="Strategy",$B1090,NA()))</f>
      </c>
      <c r="J1090">
        <f>IF($A1090="",NA(),IF($C1090="Strategy",2+$F1090*0.023,NA()))</f>
      </c>
      <c r="K1090">
        <f>IF($A1090="",NA(),IF($C1090="Deckbuilder",$B1090,NA()))</f>
      </c>
      <c r="L1090">
        <f>IF($A1090="",NA(),IF($C1090="Deckbuilder",3+$F1090*0.023,NA()))</f>
      </c>
      <c r="M1090">
        <f>IF($A1090="",NA(),IF($C1090="Traditional",$B1090,NA()))</f>
      </c>
      <c r="N1090">
        <f>IF($A1090="",NA(),IF($C1090="Traditional",4+$F1090*0.023,NA()))</f>
      </c>
      <c r="O1090">
        <f>IF($A1090="","",$D1090+ROW()/1000000)</f>
      </c>
      <c r="P1090" t="str">
        <f>IF(OR($A1090="",INDEX(games!$H:$H,ROW())=""),"",INDEX(games!$H:$H,ROW()))</f>
      </c>
      <c r="Q1090">
        <f>IF(OR($A1090="",$P1090&lt;&gt;"Yes"),"",$D1090+ROW()/1000000)</f>
      </c>
      <c r="T1090">
        <f>IF($Y1090="","",INDEX($B$2:$B$1500,$Y1090))</f>
      </c>
      <c r="U1090">
        <f>IF($Z1090="","",INDEX($B$2:$B$1500,$Z1090))</f>
      </c>
      <c r="V1090">
        <f>IF(OR($T1090="",$U1090=""),"",$U1090-$T1090)</f>
      </c>
      <c r="W1090" t="str">
        <f>IF(TRIM(INDEX(connections!$A:$A,ROW()))="","",TRIM(INDEX(connections!$A:$A,ROW())))</f>
      </c>
      <c r="X1090" t="str">
        <f>IF($W1090="","",TRIM(INDEX(connections!$B:$B,ROW())))</f>
      </c>
      <c r="Y1090">
        <f>IF($W1090="","",IFERROR(MATCH($W1090,$A$2:$A$1500,0),""))</f>
      </c>
      <c r="Z1090">
        <f>IF($X1090="","",IFERROR(MATCH($X1090,$A$2:$A$1500,0),""))</f>
      </c>
      <c r="AA1090" t="str">
        <f>IF($Y1090="","",INDEX($P$2:$P$1500,$Y1090))</f>
      </c>
      <c r="AB1090" t="str">
        <f>IF($Z1090="","",INDEX($P$2:$P$1500,$Z1090))</f>
      </c>
      <c r="AC1090">
        <f>IF(AND($AA1090="Yes",$AB1090="Yes"),1,"")</f>
      </c>
      <c r="AD1090">
        <f>IF(OR($Y1090="",$Z1090=""),"",IF(INDEX($C$2:$C$1500,$Y1090)=INDEX($C$2:$C$1500,$Z1090),0,1))</f>
      </c>
      <c r="AE1090">
        <f>IF($AC1090&lt;&gt;1,"",IF(AND(INDEX($AG$2:$AG$1500,$Y1090)=1,INDEX($AG$2:$AG$1500,$Z1090)=1),1,""))</f>
      </c>
      <c r="AG1090">
        <f>IF($A1090="","",COUNTIFS($W$2:$W$2500,$A1090,$AB$2:$AB$2500,"Yes")+COUNTIFS($X$2:$X$2500,$A1090,$AA$2:$AA$2500,"Yes"))</f>
      </c>
      <c r="AH1090" t="str">
        <f>IF(OR($P1090&lt;&gt;"Yes",N($AG1090)=0),"",IF(AND($AG1090=1,COUNTIFS($W$2:$W$2500,$A1090,$AE$2:$AE$2500,1)+COUNTIFS($X$2:$X$2500,$A1090,$AE$2:$AE$2500,1)&gt;0),"","Yes"))</f>
      </c>
      <c r="AI1090">
        <f>IF($AH1090="Yes",$AG1090,"")</f>
      </c>
      <c r="AJ1090">
        <f>IF($AI1090="","",$AI1090+ROW()/1000000)</f>
      </c>
      <c r="AK1090">
        <f>IF(OR($A1090="",$P1090="Yes",N($AG1090)=0),"",$AG1090+ROW()/1000000)</f>
      </c>
      <c r="AL1090" t="str">
        <f>IF($A1090="","",INDEX(games!$J:$J,ROW())&amp;"")</f>
      </c>
    </row>
    <row r="1091">
      <c r="A1091" t="str">
        <f>IF(TRIM(INDEX(games!$A:$A,ROW()))="","",TRIM(INDEX(games!$A:$A,ROW())))</f>
      </c>
      <c r="B1091">
        <f>IF(OR($A1091="",INDEX(games!$B:$B,ROW())=""),"",INDEX(games!$B:$B,ROW()))</f>
      </c>
      <c r="C1091" t="str">
        <f>IF(OR($A1091="",INDEX(games!$C:$C,ROW())=""),"",INDEX(games!$C:$C,ROW()))</f>
      </c>
      <c r="D1091">
        <f>IF($A1091="","",COUNTIF($W$2:$W$2500,$A1091)+COUNTIF($X$2:$X$2500,$A1091))</f>
      </c>
      <c r="E1091">
        <f>IF($A1091="","",IFERROR(MATCH($C1091,$R$2:$R$5,0),0))</f>
      </c>
      <c r="F1091">
        <f>IF($A1091="","",MOD(ROW(),34))</f>
      </c>
      <c r="G1091">
        <f>IF($A1091="",NA(),IF($C1091="Action",$B1091,NA()))</f>
      </c>
      <c r="H1091">
        <f>IF($A1091="",NA(),IF($C1091="Action",1+$F1091*0.023,NA()))</f>
      </c>
      <c r="I1091">
        <f>IF($A1091="",NA(),IF($C1091="Strategy",$B1091,NA()))</f>
      </c>
      <c r="J1091">
        <f>IF($A1091="",NA(),IF($C1091="Strategy",2+$F1091*0.023,NA()))</f>
      </c>
      <c r="K1091">
        <f>IF($A1091="",NA(),IF($C1091="Deckbuilder",$B1091,NA()))</f>
      </c>
      <c r="L1091">
        <f>IF($A1091="",NA(),IF($C1091="Deckbuilder",3+$F1091*0.023,NA()))</f>
      </c>
      <c r="M1091">
        <f>IF($A1091="",NA(),IF($C1091="Traditional",$B1091,NA()))</f>
      </c>
      <c r="N1091">
        <f>IF($A1091="",NA(),IF($C1091="Traditional",4+$F1091*0.023,NA()))</f>
      </c>
      <c r="O1091">
        <f>IF($A1091="","",$D1091+ROW()/1000000)</f>
      </c>
      <c r="P1091" t="str">
        <f>IF(OR($A1091="",INDEX(games!$H:$H,ROW())=""),"",INDEX(games!$H:$H,ROW()))</f>
      </c>
      <c r="Q1091">
        <f>IF(OR($A1091="",$P1091&lt;&gt;"Yes"),"",$D1091+ROW()/1000000)</f>
      </c>
      <c r="T1091">
        <f>IF($Y1091="","",INDEX($B$2:$B$1500,$Y1091))</f>
      </c>
      <c r="U1091">
        <f>IF($Z1091="","",INDEX($B$2:$B$1500,$Z1091))</f>
      </c>
      <c r="V1091">
        <f>IF(OR($T1091="",$U1091=""),"",$U1091-$T1091)</f>
      </c>
      <c r="W1091" t="str">
        <f>IF(TRIM(INDEX(connections!$A:$A,ROW()))="","",TRIM(INDEX(connections!$A:$A,ROW())))</f>
      </c>
      <c r="X1091" t="str">
        <f>IF($W1091="","",TRIM(INDEX(connections!$B:$B,ROW())))</f>
      </c>
      <c r="Y1091">
        <f>IF($W1091="","",IFERROR(MATCH($W1091,$A$2:$A$1500,0),""))</f>
      </c>
      <c r="Z1091">
        <f>IF($X1091="","",IFERROR(MATCH($X1091,$A$2:$A$1500,0),""))</f>
      </c>
      <c r="AA1091" t="str">
        <f>IF($Y1091="","",INDEX($P$2:$P$1500,$Y1091))</f>
      </c>
      <c r="AB1091" t="str">
        <f>IF($Z1091="","",INDEX($P$2:$P$1500,$Z1091))</f>
      </c>
      <c r="AC1091">
        <f>IF(AND($AA1091="Yes",$AB1091="Yes"),1,"")</f>
      </c>
      <c r="AD1091">
        <f>IF(OR($Y1091="",$Z1091=""),"",IF(INDEX($C$2:$C$1500,$Y1091)=INDEX($C$2:$C$1500,$Z1091),0,1))</f>
      </c>
      <c r="AE1091">
        <f>IF($AC1091&lt;&gt;1,"",IF(AND(INDEX($AG$2:$AG$1500,$Y1091)=1,INDEX($AG$2:$AG$1500,$Z1091)=1),1,""))</f>
      </c>
      <c r="AG1091">
        <f>IF($A1091="","",COUNTIFS($W$2:$W$2500,$A1091,$AB$2:$AB$2500,"Yes")+COUNTIFS($X$2:$X$2500,$A1091,$AA$2:$AA$2500,"Yes"))</f>
      </c>
      <c r="AH1091" t="str">
        <f>IF(OR($P1091&lt;&gt;"Yes",N($AG1091)=0),"",IF(AND($AG1091=1,COUNTIFS($W$2:$W$2500,$A1091,$AE$2:$AE$2500,1)+COUNTIFS($X$2:$X$2500,$A1091,$AE$2:$AE$2500,1)&gt;0),"","Yes"))</f>
      </c>
      <c r="AI1091">
        <f>IF($AH1091="Yes",$AG1091,"")</f>
      </c>
      <c r="AJ1091">
        <f>IF($AI1091="","",$AI1091+ROW()/1000000)</f>
      </c>
      <c r="AK1091">
        <f>IF(OR($A1091="",$P1091="Yes",N($AG1091)=0),"",$AG1091+ROW()/1000000)</f>
      </c>
      <c r="AL1091" t="str">
        <f>IF($A1091="","",INDEX(games!$J:$J,ROW())&amp;"")</f>
      </c>
    </row>
    <row r="1092">
      <c r="A1092" t="str">
        <f>IF(TRIM(INDEX(games!$A:$A,ROW()))="","",TRIM(INDEX(games!$A:$A,ROW())))</f>
      </c>
      <c r="B1092">
        <f>IF(OR($A1092="",INDEX(games!$B:$B,ROW())=""),"",INDEX(games!$B:$B,ROW()))</f>
      </c>
      <c r="C1092" t="str">
        <f>IF(OR($A1092="",INDEX(games!$C:$C,ROW())=""),"",INDEX(games!$C:$C,ROW()))</f>
      </c>
      <c r="D1092">
        <f>IF($A1092="","",COUNTIF($W$2:$W$2500,$A1092)+COUNTIF($X$2:$X$2500,$A1092))</f>
      </c>
      <c r="E1092">
        <f>IF($A1092="","",IFERROR(MATCH($C1092,$R$2:$R$5,0),0))</f>
      </c>
      <c r="F1092">
        <f>IF($A1092="","",MOD(ROW(),34))</f>
      </c>
      <c r="G1092">
        <f>IF($A1092="",NA(),IF($C1092="Action",$B1092,NA()))</f>
      </c>
      <c r="H1092">
        <f>IF($A1092="",NA(),IF($C1092="Action",1+$F1092*0.023,NA()))</f>
      </c>
      <c r="I1092">
        <f>IF($A1092="",NA(),IF($C1092="Strategy",$B1092,NA()))</f>
      </c>
      <c r="J1092">
        <f>IF($A1092="",NA(),IF($C1092="Strategy",2+$F1092*0.023,NA()))</f>
      </c>
      <c r="K1092">
        <f>IF($A1092="",NA(),IF($C1092="Deckbuilder",$B1092,NA()))</f>
      </c>
      <c r="L1092">
        <f>IF($A1092="",NA(),IF($C1092="Deckbuilder",3+$F1092*0.023,NA()))</f>
      </c>
      <c r="M1092">
        <f>IF($A1092="",NA(),IF($C1092="Traditional",$B1092,NA()))</f>
      </c>
      <c r="N1092">
        <f>IF($A1092="",NA(),IF($C1092="Traditional",4+$F1092*0.023,NA()))</f>
      </c>
      <c r="O1092">
        <f>IF($A1092="","",$D1092+ROW()/1000000)</f>
      </c>
      <c r="P1092" t="str">
        <f>IF(OR($A1092="",INDEX(games!$H:$H,ROW())=""),"",INDEX(games!$H:$H,ROW()))</f>
      </c>
      <c r="Q1092">
        <f>IF(OR($A1092="",$P1092&lt;&gt;"Yes"),"",$D1092+ROW()/1000000)</f>
      </c>
      <c r="T1092">
        <f>IF($Y1092="","",INDEX($B$2:$B$1500,$Y1092))</f>
      </c>
      <c r="U1092">
        <f>IF($Z1092="","",INDEX($B$2:$B$1500,$Z1092))</f>
      </c>
      <c r="V1092">
        <f>IF(OR($T1092="",$U1092=""),"",$U1092-$T1092)</f>
      </c>
      <c r="W1092" t="str">
        <f>IF(TRIM(INDEX(connections!$A:$A,ROW()))="","",TRIM(INDEX(connections!$A:$A,ROW())))</f>
      </c>
      <c r="X1092" t="str">
        <f>IF($W1092="","",TRIM(INDEX(connections!$B:$B,ROW())))</f>
      </c>
      <c r="Y1092">
        <f>IF($W1092="","",IFERROR(MATCH($W1092,$A$2:$A$1500,0),""))</f>
      </c>
      <c r="Z1092">
        <f>IF($X1092="","",IFERROR(MATCH($X1092,$A$2:$A$1500,0),""))</f>
      </c>
      <c r="AA1092" t="str">
        <f>IF($Y1092="","",INDEX($P$2:$P$1500,$Y1092))</f>
      </c>
      <c r="AB1092" t="str">
        <f>IF($Z1092="","",INDEX($P$2:$P$1500,$Z1092))</f>
      </c>
      <c r="AC1092">
        <f>IF(AND($AA1092="Yes",$AB1092="Yes"),1,"")</f>
      </c>
      <c r="AD1092">
        <f>IF(OR($Y1092="",$Z1092=""),"",IF(INDEX($C$2:$C$1500,$Y1092)=INDEX($C$2:$C$1500,$Z1092),0,1))</f>
      </c>
      <c r="AE1092">
        <f>IF($AC1092&lt;&gt;1,"",IF(AND(INDEX($AG$2:$AG$1500,$Y1092)=1,INDEX($AG$2:$AG$1500,$Z1092)=1),1,""))</f>
      </c>
      <c r="AG1092">
        <f>IF($A1092="","",COUNTIFS($W$2:$W$2500,$A1092,$AB$2:$AB$2500,"Yes")+COUNTIFS($X$2:$X$2500,$A1092,$AA$2:$AA$2500,"Yes"))</f>
      </c>
      <c r="AH1092" t="str">
        <f>IF(OR($P1092&lt;&gt;"Yes",N($AG1092)=0),"",IF(AND($AG1092=1,COUNTIFS($W$2:$W$2500,$A1092,$AE$2:$AE$2500,1)+COUNTIFS($X$2:$X$2500,$A1092,$AE$2:$AE$2500,1)&gt;0),"","Yes"))</f>
      </c>
      <c r="AI1092">
        <f>IF($AH1092="Yes",$AG1092,"")</f>
      </c>
      <c r="AJ1092">
        <f>IF($AI1092="","",$AI1092+ROW()/1000000)</f>
      </c>
      <c r="AK1092">
        <f>IF(OR($A1092="",$P1092="Yes",N($AG1092)=0),"",$AG1092+ROW()/1000000)</f>
      </c>
      <c r="AL1092" t="str">
        <f>IF($A1092="","",INDEX(games!$J:$J,ROW())&amp;"")</f>
      </c>
    </row>
    <row r="1093">
      <c r="A1093" t="str">
        <f>IF(TRIM(INDEX(games!$A:$A,ROW()))="","",TRIM(INDEX(games!$A:$A,ROW())))</f>
      </c>
      <c r="B1093">
        <f>IF(OR($A1093="",INDEX(games!$B:$B,ROW())=""),"",INDEX(games!$B:$B,ROW()))</f>
      </c>
      <c r="C1093" t="str">
        <f>IF(OR($A1093="",INDEX(games!$C:$C,ROW())=""),"",INDEX(games!$C:$C,ROW()))</f>
      </c>
      <c r="D1093">
        <f>IF($A1093="","",COUNTIF($W$2:$W$2500,$A1093)+COUNTIF($X$2:$X$2500,$A1093))</f>
      </c>
      <c r="E1093">
        <f>IF($A1093="","",IFERROR(MATCH($C1093,$R$2:$R$5,0),0))</f>
      </c>
      <c r="F1093">
        <f>IF($A1093="","",MOD(ROW(),34))</f>
      </c>
      <c r="G1093">
        <f>IF($A1093="",NA(),IF($C1093="Action",$B1093,NA()))</f>
      </c>
      <c r="H1093">
        <f>IF($A1093="",NA(),IF($C1093="Action",1+$F1093*0.023,NA()))</f>
      </c>
      <c r="I1093">
        <f>IF($A1093="",NA(),IF($C1093="Strategy",$B1093,NA()))</f>
      </c>
      <c r="J1093">
        <f>IF($A1093="",NA(),IF($C1093="Strategy",2+$F1093*0.023,NA()))</f>
      </c>
      <c r="K1093">
        <f>IF($A1093="",NA(),IF($C1093="Deckbuilder",$B1093,NA()))</f>
      </c>
      <c r="L1093">
        <f>IF($A1093="",NA(),IF($C1093="Deckbuilder",3+$F1093*0.023,NA()))</f>
      </c>
      <c r="M1093">
        <f>IF($A1093="",NA(),IF($C1093="Traditional",$B1093,NA()))</f>
      </c>
      <c r="N1093">
        <f>IF($A1093="",NA(),IF($C1093="Traditional",4+$F1093*0.023,NA()))</f>
      </c>
      <c r="O1093">
        <f>IF($A1093="","",$D1093+ROW()/1000000)</f>
      </c>
      <c r="P1093" t="str">
        <f>IF(OR($A1093="",INDEX(games!$H:$H,ROW())=""),"",INDEX(games!$H:$H,ROW()))</f>
      </c>
      <c r="Q1093">
        <f>IF(OR($A1093="",$P1093&lt;&gt;"Yes"),"",$D1093+ROW()/1000000)</f>
      </c>
      <c r="T1093">
        <f>IF($Y1093="","",INDEX($B$2:$B$1500,$Y1093))</f>
      </c>
      <c r="U1093">
        <f>IF($Z1093="","",INDEX($B$2:$B$1500,$Z1093))</f>
      </c>
      <c r="V1093">
        <f>IF(OR($T1093="",$U1093=""),"",$U1093-$T1093)</f>
      </c>
      <c r="W1093" t="str">
        <f>IF(TRIM(INDEX(connections!$A:$A,ROW()))="","",TRIM(INDEX(connections!$A:$A,ROW())))</f>
      </c>
      <c r="X1093" t="str">
        <f>IF($W1093="","",TRIM(INDEX(connections!$B:$B,ROW())))</f>
      </c>
      <c r="Y1093">
        <f>IF($W1093="","",IFERROR(MATCH($W1093,$A$2:$A$1500,0),""))</f>
      </c>
      <c r="Z1093">
        <f>IF($X1093="","",IFERROR(MATCH($X1093,$A$2:$A$1500,0),""))</f>
      </c>
      <c r="AA1093" t="str">
        <f>IF($Y1093="","",INDEX($P$2:$P$1500,$Y1093))</f>
      </c>
      <c r="AB1093" t="str">
        <f>IF($Z1093="","",INDEX($P$2:$P$1500,$Z1093))</f>
      </c>
      <c r="AC1093">
        <f>IF(AND($AA1093="Yes",$AB1093="Yes"),1,"")</f>
      </c>
      <c r="AD1093">
        <f>IF(OR($Y1093="",$Z1093=""),"",IF(INDEX($C$2:$C$1500,$Y1093)=INDEX($C$2:$C$1500,$Z1093),0,1))</f>
      </c>
      <c r="AE1093">
        <f>IF($AC1093&lt;&gt;1,"",IF(AND(INDEX($AG$2:$AG$1500,$Y1093)=1,INDEX($AG$2:$AG$1500,$Z1093)=1),1,""))</f>
      </c>
      <c r="AG1093">
        <f>IF($A1093="","",COUNTIFS($W$2:$W$2500,$A1093,$AB$2:$AB$2500,"Yes")+COUNTIFS($X$2:$X$2500,$A1093,$AA$2:$AA$2500,"Yes"))</f>
      </c>
      <c r="AH1093" t="str">
        <f>IF(OR($P1093&lt;&gt;"Yes",N($AG1093)=0),"",IF(AND($AG1093=1,COUNTIFS($W$2:$W$2500,$A1093,$AE$2:$AE$2500,1)+COUNTIFS($X$2:$X$2500,$A1093,$AE$2:$AE$2500,1)&gt;0),"","Yes"))</f>
      </c>
      <c r="AI1093">
        <f>IF($AH1093="Yes",$AG1093,"")</f>
      </c>
      <c r="AJ1093">
        <f>IF($AI1093="","",$AI1093+ROW()/1000000)</f>
      </c>
      <c r="AK1093">
        <f>IF(OR($A1093="",$P1093="Yes",N($AG1093)=0),"",$AG1093+ROW()/1000000)</f>
      </c>
      <c r="AL1093" t="str">
        <f>IF($A1093="","",INDEX(games!$J:$J,ROW())&amp;"")</f>
      </c>
    </row>
    <row r="1094">
      <c r="A1094" t="str">
        <f>IF(TRIM(INDEX(games!$A:$A,ROW()))="","",TRIM(INDEX(games!$A:$A,ROW())))</f>
      </c>
      <c r="B1094">
        <f>IF(OR($A1094="",INDEX(games!$B:$B,ROW())=""),"",INDEX(games!$B:$B,ROW()))</f>
      </c>
      <c r="C1094" t="str">
        <f>IF(OR($A1094="",INDEX(games!$C:$C,ROW())=""),"",INDEX(games!$C:$C,ROW()))</f>
      </c>
      <c r="D1094">
        <f>IF($A1094="","",COUNTIF($W$2:$W$2500,$A1094)+COUNTIF($X$2:$X$2500,$A1094))</f>
      </c>
      <c r="E1094">
        <f>IF($A1094="","",IFERROR(MATCH($C1094,$R$2:$R$5,0),0))</f>
      </c>
      <c r="F1094">
        <f>IF($A1094="","",MOD(ROW(),34))</f>
      </c>
      <c r="G1094">
        <f>IF($A1094="",NA(),IF($C1094="Action",$B1094,NA()))</f>
      </c>
      <c r="H1094">
        <f>IF($A1094="",NA(),IF($C1094="Action",1+$F1094*0.023,NA()))</f>
      </c>
      <c r="I1094">
        <f>IF($A1094="",NA(),IF($C1094="Strategy",$B1094,NA()))</f>
      </c>
      <c r="J1094">
        <f>IF($A1094="",NA(),IF($C1094="Strategy",2+$F1094*0.023,NA()))</f>
      </c>
      <c r="K1094">
        <f>IF($A1094="",NA(),IF($C1094="Deckbuilder",$B1094,NA()))</f>
      </c>
      <c r="L1094">
        <f>IF($A1094="",NA(),IF($C1094="Deckbuilder",3+$F1094*0.023,NA()))</f>
      </c>
      <c r="M1094">
        <f>IF($A1094="",NA(),IF($C1094="Traditional",$B1094,NA()))</f>
      </c>
      <c r="N1094">
        <f>IF($A1094="",NA(),IF($C1094="Traditional",4+$F1094*0.023,NA()))</f>
      </c>
      <c r="O1094">
        <f>IF($A1094="","",$D1094+ROW()/1000000)</f>
      </c>
      <c r="P1094" t="str">
        <f>IF(OR($A1094="",INDEX(games!$H:$H,ROW())=""),"",INDEX(games!$H:$H,ROW()))</f>
      </c>
      <c r="Q1094">
        <f>IF(OR($A1094="",$P1094&lt;&gt;"Yes"),"",$D1094+ROW()/1000000)</f>
      </c>
      <c r="T1094">
        <f>IF($Y1094="","",INDEX($B$2:$B$1500,$Y1094))</f>
      </c>
      <c r="U1094">
        <f>IF($Z1094="","",INDEX($B$2:$B$1500,$Z1094))</f>
      </c>
      <c r="V1094">
        <f>IF(OR($T1094="",$U1094=""),"",$U1094-$T1094)</f>
      </c>
      <c r="W1094" t="str">
        <f>IF(TRIM(INDEX(connections!$A:$A,ROW()))="","",TRIM(INDEX(connections!$A:$A,ROW())))</f>
      </c>
      <c r="X1094" t="str">
        <f>IF($W1094="","",TRIM(INDEX(connections!$B:$B,ROW())))</f>
      </c>
      <c r="Y1094">
        <f>IF($W1094="","",IFERROR(MATCH($W1094,$A$2:$A$1500,0),""))</f>
      </c>
      <c r="Z1094">
        <f>IF($X1094="","",IFERROR(MATCH($X1094,$A$2:$A$1500,0),""))</f>
      </c>
      <c r="AA1094" t="str">
        <f>IF($Y1094="","",INDEX($P$2:$P$1500,$Y1094))</f>
      </c>
      <c r="AB1094" t="str">
        <f>IF($Z1094="","",INDEX($P$2:$P$1500,$Z1094))</f>
      </c>
      <c r="AC1094">
        <f>IF(AND($AA1094="Yes",$AB1094="Yes"),1,"")</f>
      </c>
      <c r="AD1094">
        <f>IF(OR($Y1094="",$Z1094=""),"",IF(INDEX($C$2:$C$1500,$Y1094)=INDEX($C$2:$C$1500,$Z1094),0,1))</f>
      </c>
      <c r="AE1094">
        <f>IF($AC1094&lt;&gt;1,"",IF(AND(INDEX($AG$2:$AG$1500,$Y1094)=1,INDEX($AG$2:$AG$1500,$Z1094)=1),1,""))</f>
      </c>
      <c r="AG1094">
        <f>IF($A1094="","",COUNTIFS($W$2:$W$2500,$A1094,$AB$2:$AB$2500,"Yes")+COUNTIFS($X$2:$X$2500,$A1094,$AA$2:$AA$2500,"Yes"))</f>
      </c>
      <c r="AH1094" t="str">
        <f>IF(OR($P1094&lt;&gt;"Yes",N($AG1094)=0),"",IF(AND($AG1094=1,COUNTIFS($W$2:$W$2500,$A1094,$AE$2:$AE$2500,1)+COUNTIFS($X$2:$X$2500,$A1094,$AE$2:$AE$2500,1)&gt;0),"","Yes"))</f>
      </c>
      <c r="AI1094">
        <f>IF($AH1094="Yes",$AG1094,"")</f>
      </c>
      <c r="AJ1094">
        <f>IF($AI1094="","",$AI1094+ROW()/1000000)</f>
      </c>
      <c r="AK1094">
        <f>IF(OR($A1094="",$P1094="Yes",N($AG1094)=0),"",$AG1094+ROW()/1000000)</f>
      </c>
      <c r="AL1094" t="str">
        <f>IF($A1094="","",INDEX(games!$J:$J,ROW())&amp;"")</f>
      </c>
    </row>
    <row r="1095">
      <c r="A1095" t="str">
        <f>IF(TRIM(INDEX(games!$A:$A,ROW()))="","",TRIM(INDEX(games!$A:$A,ROW())))</f>
      </c>
      <c r="B1095">
        <f>IF(OR($A1095="",INDEX(games!$B:$B,ROW())=""),"",INDEX(games!$B:$B,ROW()))</f>
      </c>
      <c r="C1095" t="str">
        <f>IF(OR($A1095="",INDEX(games!$C:$C,ROW())=""),"",INDEX(games!$C:$C,ROW()))</f>
      </c>
      <c r="D1095">
        <f>IF($A1095="","",COUNTIF($W$2:$W$2500,$A1095)+COUNTIF($X$2:$X$2500,$A1095))</f>
      </c>
      <c r="E1095">
        <f>IF($A1095="","",IFERROR(MATCH($C1095,$R$2:$R$5,0),0))</f>
      </c>
      <c r="F1095">
        <f>IF($A1095="","",MOD(ROW(),34))</f>
      </c>
      <c r="G1095">
        <f>IF($A1095="",NA(),IF($C1095="Action",$B1095,NA()))</f>
      </c>
      <c r="H1095">
        <f>IF($A1095="",NA(),IF($C1095="Action",1+$F1095*0.023,NA()))</f>
      </c>
      <c r="I1095">
        <f>IF($A1095="",NA(),IF($C1095="Strategy",$B1095,NA()))</f>
      </c>
      <c r="J1095">
        <f>IF($A1095="",NA(),IF($C1095="Strategy",2+$F1095*0.023,NA()))</f>
      </c>
      <c r="K1095">
        <f>IF($A1095="",NA(),IF($C1095="Deckbuilder",$B1095,NA()))</f>
      </c>
      <c r="L1095">
        <f>IF($A1095="",NA(),IF($C1095="Deckbuilder",3+$F1095*0.023,NA()))</f>
      </c>
      <c r="M1095">
        <f>IF($A1095="",NA(),IF($C1095="Traditional",$B1095,NA()))</f>
      </c>
      <c r="N1095">
        <f>IF($A1095="",NA(),IF($C1095="Traditional",4+$F1095*0.023,NA()))</f>
      </c>
      <c r="O1095">
        <f>IF($A1095="","",$D1095+ROW()/1000000)</f>
      </c>
      <c r="P1095" t="str">
        <f>IF(OR($A1095="",INDEX(games!$H:$H,ROW())=""),"",INDEX(games!$H:$H,ROW()))</f>
      </c>
      <c r="Q1095">
        <f>IF(OR($A1095="",$P1095&lt;&gt;"Yes"),"",$D1095+ROW()/1000000)</f>
      </c>
      <c r="T1095">
        <f>IF($Y1095="","",INDEX($B$2:$B$1500,$Y1095))</f>
      </c>
      <c r="U1095">
        <f>IF($Z1095="","",INDEX($B$2:$B$1500,$Z1095))</f>
      </c>
      <c r="V1095">
        <f>IF(OR($T1095="",$U1095=""),"",$U1095-$T1095)</f>
      </c>
      <c r="W1095" t="str">
        <f>IF(TRIM(INDEX(connections!$A:$A,ROW()))="","",TRIM(INDEX(connections!$A:$A,ROW())))</f>
      </c>
      <c r="X1095" t="str">
        <f>IF($W1095="","",TRIM(INDEX(connections!$B:$B,ROW())))</f>
      </c>
      <c r="Y1095">
        <f>IF($W1095="","",IFERROR(MATCH($W1095,$A$2:$A$1500,0),""))</f>
      </c>
      <c r="Z1095">
        <f>IF($X1095="","",IFERROR(MATCH($X1095,$A$2:$A$1500,0),""))</f>
      </c>
      <c r="AA1095" t="str">
        <f>IF($Y1095="","",INDEX($P$2:$P$1500,$Y1095))</f>
      </c>
      <c r="AB1095" t="str">
        <f>IF($Z1095="","",INDEX($P$2:$P$1500,$Z1095))</f>
      </c>
      <c r="AC1095">
        <f>IF(AND($AA1095="Yes",$AB1095="Yes"),1,"")</f>
      </c>
      <c r="AD1095">
        <f>IF(OR($Y1095="",$Z1095=""),"",IF(INDEX($C$2:$C$1500,$Y1095)=INDEX($C$2:$C$1500,$Z1095),0,1))</f>
      </c>
      <c r="AE1095">
        <f>IF($AC1095&lt;&gt;1,"",IF(AND(INDEX($AG$2:$AG$1500,$Y1095)=1,INDEX($AG$2:$AG$1500,$Z1095)=1),1,""))</f>
      </c>
      <c r="AG1095">
        <f>IF($A1095="","",COUNTIFS($W$2:$W$2500,$A1095,$AB$2:$AB$2500,"Yes")+COUNTIFS($X$2:$X$2500,$A1095,$AA$2:$AA$2500,"Yes"))</f>
      </c>
      <c r="AH1095" t="str">
        <f>IF(OR($P1095&lt;&gt;"Yes",N($AG1095)=0),"",IF(AND($AG1095=1,COUNTIFS($W$2:$W$2500,$A1095,$AE$2:$AE$2500,1)+COUNTIFS($X$2:$X$2500,$A1095,$AE$2:$AE$2500,1)&gt;0),"","Yes"))</f>
      </c>
      <c r="AI1095">
        <f>IF($AH1095="Yes",$AG1095,"")</f>
      </c>
      <c r="AJ1095">
        <f>IF($AI1095="","",$AI1095+ROW()/1000000)</f>
      </c>
      <c r="AK1095">
        <f>IF(OR($A1095="",$P1095="Yes",N($AG1095)=0),"",$AG1095+ROW()/1000000)</f>
      </c>
      <c r="AL1095" t="str">
        <f>IF($A1095="","",INDEX(games!$J:$J,ROW())&amp;"")</f>
      </c>
    </row>
    <row r="1096">
      <c r="A1096" t="str">
        <f>IF(TRIM(INDEX(games!$A:$A,ROW()))="","",TRIM(INDEX(games!$A:$A,ROW())))</f>
      </c>
      <c r="B1096">
        <f>IF(OR($A1096="",INDEX(games!$B:$B,ROW())=""),"",INDEX(games!$B:$B,ROW()))</f>
      </c>
      <c r="C1096" t="str">
        <f>IF(OR($A1096="",INDEX(games!$C:$C,ROW())=""),"",INDEX(games!$C:$C,ROW()))</f>
      </c>
      <c r="D1096">
        <f>IF($A1096="","",COUNTIF($W$2:$W$2500,$A1096)+COUNTIF($X$2:$X$2500,$A1096))</f>
      </c>
      <c r="E1096">
        <f>IF($A1096="","",IFERROR(MATCH($C1096,$R$2:$R$5,0),0))</f>
      </c>
      <c r="F1096">
        <f>IF($A1096="","",MOD(ROW(),34))</f>
      </c>
      <c r="G1096">
        <f>IF($A1096="",NA(),IF($C1096="Action",$B1096,NA()))</f>
      </c>
      <c r="H1096">
        <f>IF($A1096="",NA(),IF($C1096="Action",1+$F1096*0.023,NA()))</f>
      </c>
      <c r="I1096">
        <f>IF($A1096="",NA(),IF($C1096="Strategy",$B1096,NA()))</f>
      </c>
      <c r="J1096">
        <f>IF($A1096="",NA(),IF($C1096="Strategy",2+$F1096*0.023,NA()))</f>
      </c>
      <c r="K1096">
        <f>IF($A1096="",NA(),IF($C1096="Deckbuilder",$B1096,NA()))</f>
      </c>
      <c r="L1096">
        <f>IF($A1096="",NA(),IF($C1096="Deckbuilder",3+$F1096*0.023,NA()))</f>
      </c>
      <c r="M1096">
        <f>IF($A1096="",NA(),IF($C1096="Traditional",$B1096,NA()))</f>
      </c>
      <c r="N1096">
        <f>IF($A1096="",NA(),IF($C1096="Traditional",4+$F1096*0.023,NA()))</f>
      </c>
      <c r="O1096">
        <f>IF($A1096="","",$D1096+ROW()/1000000)</f>
      </c>
      <c r="P1096" t="str">
        <f>IF(OR($A1096="",INDEX(games!$H:$H,ROW())=""),"",INDEX(games!$H:$H,ROW()))</f>
      </c>
      <c r="Q1096">
        <f>IF(OR($A1096="",$P1096&lt;&gt;"Yes"),"",$D1096+ROW()/1000000)</f>
      </c>
      <c r="T1096">
        <f>IF($Y1096="","",INDEX($B$2:$B$1500,$Y1096))</f>
      </c>
      <c r="U1096">
        <f>IF($Z1096="","",INDEX($B$2:$B$1500,$Z1096))</f>
      </c>
      <c r="V1096">
        <f>IF(OR($T1096="",$U1096=""),"",$U1096-$T1096)</f>
      </c>
      <c r="W1096" t="str">
        <f>IF(TRIM(INDEX(connections!$A:$A,ROW()))="","",TRIM(INDEX(connections!$A:$A,ROW())))</f>
      </c>
      <c r="X1096" t="str">
        <f>IF($W1096="","",TRIM(INDEX(connections!$B:$B,ROW())))</f>
      </c>
      <c r="Y1096">
        <f>IF($W1096="","",IFERROR(MATCH($W1096,$A$2:$A$1500,0),""))</f>
      </c>
      <c r="Z1096">
        <f>IF($X1096="","",IFERROR(MATCH($X1096,$A$2:$A$1500,0),""))</f>
      </c>
      <c r="AA1096" t="str">
        <f>IF($Y1096="","",INDEX($P$2:$P$1500,$Y1096))</f>
      </c>
      <c r="AB1096" t="str">
        <f>IF($Z1096="","",INDEX($P$2:$P$1500,$Z1096))</f>
      </c>
      <c r="AC1096">
        <f>IF(AND($AA1096="Yes",$AB1096="Yes"),1,"")</f>
      </c>
      <c r="AD1096">
        <f>IF(OR($Y1096="",$Z1096=""),"",IF(INDEX($C$2:$C$1500,$Y1096)=INDEX($C$2:$C$1500,$Z1096),0,1))</f>
      </c>
      <c r="AE1096">
        <f>IF($AC1096&lt;&gt;1,"",IF(AND(INDEX($AG$2:$AG$1500,$Y1096)=1,INDEX($AG$2:$AG$1500,$Z1096)=1),1,""))</f>
      </c>
      <c r="AG1096">
        <f>IF($A1096="","",COUNTIFS($W$2:$W$2500,$A1096,$AB$2:$AB$2500,"Yes")+COUNTIFS($X$2:$X$2500,$A1096,$AA$2:$AA$2500,"Yes"))</f>
      </c>
      <c r="AH1096" t="str">
        <f>IF(OR($P1096&lt;&gt;"Yes",N($AG1096)=0),"",IF(AND($AG1096=1,COUNTIFS($W$2:$W$2500,$A1096,$AE$2:$AE$2500,1)+COUNTIFS($X$2:$X$2500,$A1096,$AE$2:$AE$2500,1)&gt;0),"","Yes"))</f>
      </c>
      <c r="AI1096">
        <f>IF($AH1096="Yes",$AG1096,"")</f>
      </c>
      <c r="AJ1096">
        <f>IF($AI1096="","",$AI1096+ROW()/1000000)</f>
      </c>
      <c r="AK1096">
        <f>IF(OR($A1096="",$P1096="Yes",N($AG1096)=0),"",$AG1096+ROW()/1000000)</f>
      </c>
      <c r="AL1096" t="str">
        <f>IF($A1096="","",INDEX(games!$J:$J,ROW())&amp;"")</f>
      </c>
    </row>
    <row r="1097">
      <c r="A1097" t="str">
        <f>IF(TRIM(INDEX(games!$A:$A,ROW()))="","",TRIM(INDEX(games!$A:$A,ROW())))</f>
      </c>
      <c r="B1097">
        <f>IF(OR($A1097="",INDEX(games!$B:$B,ROW())=""),"",INDEX(games!$B:$B,ROW()))</f>
      </c>
      <c r="C1097" t="str">
        <f>IF(OR($A1097="",INDEX(games!$C:$C,ROW())=""),"",INDEX(games!$C:$C,ROW()))</f>
      </c>
      <c r="D1097">
        <f>IF($A1097="","",COUNTIF($W$2:$W$2500,$A1097)+COUNTIF($X$2:$X$2500,$A1097))</f>
      </c>
      <c r="E1097">
        <f>IF($A1097="","",IFERROR(MATCH($C1097,$R$2:$R$5,0),0))</f>
      </c>
      <c r="F1097">
        <f>IF($A1097="","",MOD(ROW(),34))</f>
      </c>
      <c r="G1097">
        <f>IF($A1097="",NA(),IF($C1097="Action",$B1097,NA()))</f>
      </c>
      <c r="H1097">
        <f>IF($A1097="",NA(),IF($C1097="Action",1+$F1097*0.023,NA()))</f>
      </c>
      <c r="I1097">
        <f>IF($A1097="",NA(),IF($C1097="Strategy",$B1097,NA()))</f>
      </c>
      <c r="J1097">
        <f>IF($A1097="",NA(),IF($C1097="Strategy",2+$F1097*0.023,NA()))</f>
      </c>
      <c r="K1097">
        <f>IF($A1097="",NA(),IF($C1097="Deckbuilder",$B1097,NA()))</f>
      </c>
      <c r="L1097">
        <f>IF($A1097="",NA(),IF($C1097="Deckbuilder",3+$F1097*0.023,NA()))</f>
      </c>
      <c r="M1097">
        <f>IF($A1097="",NA(),IF($C1097="Traditional",$B1097,NA()))</f>
      </c>
      <c r="N1097">
        <f>IF($A1097="",NA(),IF($C1097="Traditional",4+$F1097*0.023,NA()))</f>
      </c>
      <c r="O1097">
        <f>IF($A1097="","",$D1097+ROW()/1000000)</f>
      </c>
      <c r="P1097" t="str">
        <f>IF(OR($A1097="",INDEX(games!$H:$H,ROW())=""),"",INDEX(games!$H:$H,ROW()))</f>
      </c>
      <c r="Q1097">
        <f>IF(OR($A1097="",$P1097&lt;&gt;"Yes"),"",$D1097+ROW()/1000000)</f>
      </c>
      <c r="T1097">
        <f>IF($Y1097="","",INDEX($B$2:$B$1500,$Y1097))</f>
      </c>
      <c r="U1097">
        <f>IF($Z1097="","",INDEX($B$2:$B$1500,$Z1097))</f>
      </c>
      <c r="V1097">
        <f>IF(OR($T1097="",$U1097=""),"",$U1097-$T1097)</f>
      </c>
      <c r="W1097" t="str">
        <f>IF(TRIM(INDEX(connections!$A:$A,ROW()))="","",TRIM(INDEX(connections!$A:$A,ROW())))</f>
      </c>
      <c r="X1097" t="str">
        <f>IF($W1097="","",TRIM(INDEX(connections!$B:$B,ROW())))</f>
      </c>
      <c r="Y1097">
        <f>IF($W1097="","",IFERROR(MATCH($W1097,$A$2:$A$1500,0),""))</f>
      </c>
      <c r="Z1097">
        <f>IF($X1097="","",IFERROR(MATCH($X1097,$A$2:$A$1500,0),""))</f>
      </c>
      <c r="AA1097" t="str">
        <f>IF($Y1097="","",INDEX($P$2:$P$1500,$Y1097))</f>
      </c>
      <c r="AB1097" t="str">
        <f>IF($Z1097="","",INDEX($P$2:$P$1500,$Z1097))</f>
      </c>
      <c r="AC1097">
        <f>IF(AND($AA1097="Yes",$AB1097="Yes"),1,"")</f>
      </c>
      <c r="AD1097">
        <f>IF(OR($Y1097="",$Z1097=""),"",IF(INDEX($C$2:$C$1500,$Y1097)=INDEX($C$2:$C$1500,$Z1097),0,1))</f>
      </c>
      <c r="AE1097">
        <f>IF($AC1097&lt;&gt;1,"",IF(AND(INDEX($AG$2:$AG$1500,$Y1097)=1,INDEX($AG$2:$AG$1500,$Z1097)=1),1,""))</f>
      </c>
      <c r="AG1097">
        <f>IF($A1097="","",COUNTIFS($W$2:$W$2500,$A1097,$AB$2:$AB$2500,"Yes")+COUNTIFS($X$2:$X$2500,$A1097,$AA$2:$AA$2500,"Yes"))</f>
      </c>
      <c r="AH1097" t="str">
        <f>IF(OR($P1097&lt;&gt;"Yes",N($AG1097)=0),"",IF(AND($AG1097=1,COUNTIFS($W$2:$W$2500,$A1097,$AE$2:$AE$2500,1)+COUNTIFS($X$2:$X$2500,$A1097,$AE$2:$AE$2500,1)&gt;0),"","Yes"))</f>
      </c>
      <c r="AI1097">
        <f>IF($AH1097="Yes",$AG1097,"")</f>
      </c>
      <c r="AJ1097">
        <f>IF($AI1097="","",$AI1097+ROW()/1000000)</f>
      </c>
      <c r="AK1097">
        <f>IF(OR($A1097="",$P1097="Yes",N($AG1097)=0),"",$AG1097+ROW()/1000000)</f>
      </c>
      <c r="AL1097" t="str">
        <f>IF($A1097="","",INDEX(games!$J:$J,ROW())&amp;"")</f>
      </c>
    </row>
    <row r="1098">
      <c r="A1098" t="str">
        <f>IF(TRIM(INDEX(games!$A:$A,ROW()))="","",TRIM(INDEX(games!$A:$A,ROW())))</f>
      </c>
      <c r="B1098">
        <f>IF(OR($A1098="",INDEX(games!$B:$B,ROW())=""),"",INDEX(games!$B:$B,ROW()))</f>
      </c>
      <c r="C1098" t="str">
        <f>IF(OR($A1098="",INDEX(games!$C:$C,ROW())=""),"",INDEX(games!$C:$C,ROW()))</f>
      </c>
      <c r="D1098">
        <f>IF($A1098="","",COUNTIF($W$2:$W$2500,$A1098)+COUNTIF($X$2:$X$2500,$A1098))</f>
      </c>
      <c r="E1098">
        <f>IF($A1098="","",IFERROR(MATCH($C1098,$R$2:$R$5,0),0))</f>
      </c>
      <c r="F1098">
        <f>IF($A1098="","",MOD(ROW(),34))</f>
      </c>
      <c r="G1098">
        <f>IF($A1098="",NA(),IF($C1098="Action",$B1098,NA()))</f>
      </c>
      <c r="H1098">
        <f>IF($A1098="",NA(),IF($C1098="Action",1+$F1098*0.023,NA()))</f>
      </c>
      <c r="I1098">
        <f>IF($A1098="",NA(),IF($C1098="Strategy",$B1098,NA()))</f>
      </c>
      <c r="J1098">
        <f>IF($A1098="",NA(),IF($C1098="Strategy",2+$F1098*0.023,NA()))</f>
      </c>
      <c r="K1098">
        <f>IF($A1098="",NA(),IF($C1098="Deckbuilder",$B1098,NA()))</f>
      </c>
      <c r="L1098">
        <f>IF($A1098="",NA(),IF($C1098="Deckbuilder",3+$F1098*0.023,NA()))</f>
      </c>
      <c r="M1098">
        <f>IF($A1098="",NA(),IF($C1098="Traditional",$B1098,NA()))</f>
      </c>
      <c r="N1098">
        <f>IF($A1098="",NA(),IF($C1098="Traditional",4+$F1098*0.023,NA()))</f>
      </c>
      <c r="O1098">
        <f>IF($A1098="","",$D1098+ROW()/1000000)</f>
      </c>
      <c r="P1098" t="str">
        <f>IF(OR($A1098="",INDEX(games!$H:$H,ROW())=""),"",INDEX(games!$H:$H,ROW()))</f>
      </c>
      <c r="Q1098">
        <f>IF(OR($A1098="",$P1098&lt;&gt;"Yes"),"",$D1098+ROW()/1000000)</f>
      </c>
      <c r="T1098">
        <f>IF($Y1098="","",INDEX($B$2:$B$1500,$Y1098))</f>
      </c>
      <c r="U1098">
        <f>IF($Z1098="","",INDEX($B$2:$B$1500,$Z1098))</f>
      </c>
      <c r="V1098">
        <f>IF(OR($T1098="",$U1098=""),"",$U1098-$T1098)</f>
      </c>
      <c r="W1098" t="str">
        <f>IF(TRIM(INDEX(connections!$A:$A,ROW()))="","",TRIM(INDEX(connections!$A:$A,ROW())))</f>
      </c>
      <c r="X1098" t="str">
        <f>IF($W1098="","",TRIM(INDEX(connections!$B:$B,ROW())))</f>
      </c>
      <c r="Y1098">
        <f>IF($W1098="","",IFERROR(MATCH($W1098,$A$2:$A$1500,0),""))</f>
      </c>
      <c r="Z1098">
        <f>IF($X1098="","",IFERROR(MATCH($X1098,$A$2:$A$1500,0),""))</f>
      </c>
      <c r="AA1098" t="str">
        <f>IF($Y1098="","",INDEX($P$2:$P$1500,$Y1098))</f>
      </c>
      <c r="AB1098" t="str">
        <f>IF($Z1098="","",INDEX($P$2:$P$1500,$Z1098))</f>
      </c>
      <c r="AC1098">
        <f>IF(AND($AA1098="Yes",$AB1098="Yes"),1,"")</f>
      </c>
      <c r="AD1098">
        <f>IF(OR($Y1098="",$Z1098=""),"",IF(INDEX($C$2:$C$1500,$Y1098)=INDEX($C$2:$C$1500,$Z1098),0,1))</f>
      </c>
      <c r="AE1098">
        <f>IF($AC1098&lt;&gt;1,"",IF(AND(INDEX($AG$2:$AG$1500,$Y1098)=1,INDEX($AG$2:$AG$1500,$Z1098)=1),1,""))</f>
      </c>
      <c r="AG1098">
        <f>IF($A1098="","",COUNTIFS($W$2:$W$2500,$A1098,$AB$2:$AB$2500,"Yes")+COUNTIFS($X$2:$X$2500,$A1098,$AA$2:$AA$2500,"Yes"))</f>
      </c>
      <c r="AH1098" t="str">
        <f>IF(OR($P1098&lt;&gt;"Yes",N($AG1098)=0),"",IF(AND($AG1098=1,COUNTIFS($W$2:$W$2500,$A1098,$AE$2:$AE$2500,1)+COUNTIFS($X$2:$X$2500,$A1098,$AE$2:$AE$2500,1)&gt;0),"","Yes"))</f>
      </c>
      <c r="AI1098">
        <f>IF($AH1098="Yes",$AG1098,"")</f>
      </c>
      <c r="AJ1098">
        <f>IF($AI1098="","",$AI1098+ROW()/1000000)</f>
      </c>
      <c r="AK1098">
        <f>IF(OR($A1098="",$P1098="Yes",N($AG1098)=0),"",$AG1098+ROW()/1000000)</f>
      </c>
      <c r="AL1098" t="str">
        <f>IF($A1098="","",INDEX(games!$J:$J,ROW())&amp;"")</f>
      </c>
    </row>
    <row r="1099">
      <c r="A1099" t="str">
        <f>IF(TRIM(INDEX(games!$A:$A,ROW()))="","",TRIM(INDEX(games!$A:$A,ROW())))</f>
      </c>
      <c r="B1099">
        <f>IF(OR($A1099="",INDEX(games!$B:$B,ROW())=""),"",INDEX(games!$B:$B,ROW()))</f>
      </c>
      <c r="C1099" t="str">
        <f>IF(OR($A1099="",INDEX(games!$C:$C,ROW())=""),"",INDEX(games!$C:$C,ROW()))</f>
      </c>
      <c r="D1099">
        <f>IF($A1099="","",COUNTIF($W$2:$W$2500,$A1099)+COUNTIF($X$2:$X$2500,$A1099))</f>
      </c>
      <c r="E1099">
        <f>IF($A1099="","",IFERROR(MATCH($C1099,$R$2:$R$5,0),0))</f>
      </c>
      <c r="F1099">
        <f>IF($A1099="","",MOD(ROW(),34))</f>
      </c>
      <c r="G1099">
        <f>IF($A1099="",NA(),IF($C1099="Action",$B1099,NA()))</f>
      </c>
      <c r="H1099">
        <f>IF($A1099="",NA(),IF($C1099="Action",1+$F1099*0.023,NA()))</f>
      </c>
      <c r="I1099">
        <f>IF($A1099="",NA(),IF($C1099="Strategy",$B1099,NA()))</f>
      </c>
      <c r="J1099">
        <f>IF($A1099="",NA(),IF($C1099="Strategy",2+$F1099*0.023,NA()))</f>
      </c>
      <c r="K1099">
        <f>IF($A1099="",NA(),IF($C1099="Deckbuilder",$B1099,NA()))</f>
      </c>
      <c r="L1099">
        <f>IF($A1099="",NA(),IF($C1099="Deckbuilder",3+$F1099*0.023,NA()))</f>
      </c>
      <c r="M1099">
        <f>IF($A1099="",NA(),IF($C1099="Traditional",$B1099,NA()))</f>
      </c>
      <c r="N1099">
        <f>IF($A1099="",NA(),IF($C1099="Traditional",4+$F1099*0.023,NA()))</f>
      </c>
      <c r="O1099">
        <f>IF($A1099="","",$D1099+ROW()/1000000)</f>
      </c>
      <c r="P1099" t="str">
        <f>IF(OR($A1099="",INDEX(games!$H:$H,ROW())=""),"",INDEX(games!$H:$H,ROW()))</f>
      </c>
      <c r="Q1099">
        <f>IF(OR($A1099="",$P1099&lt;&gt;"Yes"),"",$D1099+ROW()/1000000)</f>
      </c>
      <c r="T1099">
        <f>IF($Y1099="","",INDEX($B$2:$B$1500,$Y1099))</f>
      </c>
      <c r="U1099">
        <f>IF($Z1099="","",INDEX($B$2:$B$1500,$Z1099))</f>
      </c>
      <c r="V1099">
        <f>IF(OR($T1099="",$U1099=""),"",$U1099-$T1099)</f>
      </c>
      <c r="W1099" t="str">
        <f>IF(TRIM(INDEX(connections!$A:$A,ROW()))="","",TRIM(INDEX(connections!$A:$A,ROW())))</f>
      </c>
      <c r="X1099" t="str">
        <f>IF($W1099="","",TRIM(INDEX(connections!$B:$B,ROW())))</f>
      </c>
      <c r="Y1099">
        <f>IF($W1099="","",IFERROR(MATCH($W1099,$A$2:$A$1500,0),""))</f>
      </c>
      <c r="Z1099">
        <f>IF($X1099="","",IFERROR(MATCH($X1099,$A$2:$A$1500,0),""))</f>
      </c>
      <c r="AA1099" t="str">
        <f>IF($Y1099="","",INDEX($P$2:$P$1500,$Y1099))</f>
      </c>
      <c r="AB1099" t="str">
        <f>IF($Z1099="","",INDEX($P$2:$P$1500,$Z1099))</f>
      </c>
      <c r="AC1099">
        <f>IF(AND($AA1099="Yes",$AB1099="Yes"),1,"")</f>
      </c>
      <c r="AD1099">
        <f>IF(OR($Y1099="",$Z1099=""),"",IF(INDEX($C$2:$C$1500,$Y1099)=INDEX($C$2:$C$1500,$Z1099),0,1))</f>
      </c>
      <c r="AE1099">
        <f>IF($AC1099&lt;&gt;1,"",IF(AND(INDEX($AG$2:$AG$1500,$Y1099)=1,INDEX($AG$2:$AG$1500,$Z1099)=1),1,""))</f>
      </c>
      <c r="AG1099">
        <f>IF($A1099="","",COUNTIFS($W$2:$W$2500,$A1099,$AB$2:$AB$2500,"Yes")+COUNTIFS($X$2:$X$2500,$A1099,$AA$2:$AA$2500,"Yes"))</f>
      </c>
      <c r="AH1099" t="str">
        <f>IF(OR($P1099&lt;&gt;"Yes",N($AG1099)=0),"",IF(AND($AG1099=1,COUNTIFS($W$2:$W$2500,$A1099,$AE$2:$AE$2500,1)+COUNTIFS($X$2:$X$2500,$A1099,$AE$2:$AE$2500,1)&gt;0),"","Yes"))</f>
      </c>
      <c r="AI1099">
        <f>IF($AH1099="Yes",$AG1099,"")</f>
      </c>
      <c r="AJ1099">
        <f>IF($AI1099="","",$AI1099+ROW()/1000000)</f>
      </c>
      <c r="AK1099">
        <f>IF(OR($A1099="",$P1099="Yes",N($AG1099)=0),"",$AG1099+ROW()/1000000)</f>
      </c>
      <c r="AL1099" t="str">
        <f>IF($A1099="","",INDEX(games!$J:$J,ROW())&amp;"")</f>
      </c>
    </row>
    <row r="1100">
      <c r="A1100" t="str">
        <f>IF(TRIM(INDEX(games!$A:$A,ROW()))="","",TRIM(INDEX(games!$A:$A,ROW())))</f>
      </c>
      <c r="B1100">
        <f>IF(OR($A1100="",INDEX(games!$B:$B,ROW())=""),"",INDEX(games!$B:$B,ROW()))</f>
      </c>
      <c r="C1100" t="str">
        <f>IF(OR($A1100="",INDEX(games!$C:$C,ROW())=""),"",INDEX(games!$C:$C,ROW()))</f>
      </c>
      <c r="D1100">
        <f>IF($A1100="","",COUNTIF($W$2:$W$2500,$A1100)+COUNTIF($X$2:$X$2500,$A1100))</f>
      </c>
      <c r="E1100">
        <f>IF($A1100="","",IFERROR(MATCH($C1100,$R$2:$R$5,0),0))</f>
      </c>
      <c r="F1100">
        <f>IF($A1100="","",MOD(ROW(),34))</f>
      </c>
      <c r="G1100">
        <f>IF($A1100="",NA(),IF($C1100="Action",$B1100,NA()))</f>
      </c>
      <c r="H1100">
        <f>IF($A1100="",NA(),IF($C1100="Action",1+$F1100*0.023,NA()))</f>
      </c>
      <c r="I1100">
        <f>IF($A1100="",NA(),IF($C1100="Strategy",$B1100,NA()))</f>
      </c>
      <c r="J1100">
        <f>IF($A1100="",NA(),IF($C1100="Strategy",2+$F1100*0.023,NA()))</f>
      </c>
      <c r="K1100">
        <f>IF($A1100="",NA(),IF($C1100="Deckbuilder",$B1100,NA()))</f>
      </c>
      <c r="L1100">
        <f>IF($A1100="",NA(),IF($C1100="Deckbuilder",3+$F1100*0.023,NA()))</f>
      </c>
      <c r="M1100">
        <f>IF($A1100="",NA(),IF($C1100="Traditional",$B1100,NA()))</f>
      </c>
      <c r="N1100">
        <f>IF($A1100="",NA(),IF($C1100="Traditional",4+$F1100*0.023,NA()))</f>
      </c>
      <c r="O1100">
        <f>IF($A1100="","",$D1100+ROW()/1000000)</f>
      </c>
      <c r="P1100" t="str">
        <f>IF(OR($A1100="",INDEX(games!$H:$H,ROW())=""),"",INDEX(games!$H:$H,ROW()))</f>
      </c>
      <c r="Q1100">
        <f>IF(OR($A1100="",$P1100&lt;&gt;"Yes"),"",$D1100+ROW()/1000000)</f>
      </c>
      <c r="T1100">
        <f>IF($Y1100="","",INDEX($B$2:$B$1500,$Y1100))</f>
      </c>
      <c r="U1100">
        <f>IF($Z1100="","",INDEX($B$2:$B$1500,$Z1100))</f>
      </c>
      <c r="V1100">
        <f>IF(OR($T1100="",$U1100=""),"",$U1100-$T1100)</f>
      </c>
      <c r="W1100" t="str">
        <f>IF(TRIM(INDEX(connections!$A:$A,ROW()))="","",TRIM(INDEX(connections!$A:$A,ROW())))</f>
      </c>
      <c r="X1100" t="str">
        <f>IF($W1100="","",TRIM(INDEX(connections!$B:$B,ROW())))</f>
      </c>
      <c r="Y1100">
        <f>IF($W1100="","",IFERROR(MATCH($W1100,$A$2:$A$1500,0),""))</f>
      </c>
      <c r="Z1100">
        <f>IF($X1100="","",IFERROR(MATCH($X1100,$A$2:$A$1500,0),""))</f>
      </c>
      <c r="AA1100" t="str">
        <f>IF($Y1100="","",INDEX($P$2:$P$1500,$Y1100))</f>
      </c>
      <c r="AB1100" t="str">
        <f>IF($Z1100="","",INDEX($P$2:$P$1500,$Z1100))</f>
      </c>
      <c r="AC1100">
        <f>IF(AND($AA1100="Yes",$AB1100="Yes"),1,"")</f>
      </c>
      <c r="AD1100">
        <f>IF(OR($Y1100="",$Z1100=""),"",IF(INDEX($C$2:$C$1500,$Y1100)=INDEX($C$2:$C$1500,$Z1100),0,1))</f>
      </c>
      <c r="AE1100">
        <f>IF($AC1100&lt;&gt;1,"",IF(AND(INDEX($AG$2:$AG$1500,$Y1100)=1,INDEX($AG$2:$AG$1500,$Z1100)=1),1,""))</f>
      </c>
      <c r="AG1100">
        <f>IF($A1100="","",COUNTIFS($W$2:$W$2500,$A1100,$AB$2:$AB$2500,"Yes")+COUNTIFS($X$2:$X$2500,$A1100,$AA$2:$AA$2500,"Yes"))</f>
      </c>
      <c r="AH1100" t="str">
        <f>IF(OR($P1100&lt;&gt;"Yes",N($AG1100)=0),"",IF(AND($AG1100=1,COUNTIFS($W$2:$W$2500,$A1100,$AE$2:$AE$2500,1)+COUNTIFS($X$2:$X$2500,$A1100,$AE$2:$AE$2500,1)&gt;0),"","Yes"))</f>
      </c>
      <c r="AI1100">
        <f>IF($AH1100="Yes",$AG1100,"")</f>
      </c>
      <c r="AJ1100">
        <f>IF($AI1100="","",$AI1100+ROW()/1000000)</f>
      </c>
      <c r="AK1100">
        <f>IF(OR($A1100="",$P1100="Yes",N($AG1100)=0),"",$AG1100+ROW()/1000000)</f>
      </c>
      <c r="AL1100" t="str">
        <f>IF($A1100="","",INDEX(games!$J:$J,ROW())&amp;"")</f>
      </c>
    </row>
    <row r="1101">
      <c r="A1101" t="str">
        <f>IF(TRIM(INDEX(games!$A:$A,ROW()))="","",TRIM(INDEX(games!$A:$A,ROW())))</f>
      </c>
      <c r="B1101">
        <f>IF(OR($A1101="",INDEX(games!$B:$B,ROW())=""),"",INDEX(games!$B:$B,ROW()))</f>
      </c>
      <c r="C1101" t="str">
        <f>IF(OR($A1101="",INDEX(games!$C:$C,ROW())=""),"",INDEX(games!$C:$C,ROW()))</f>
      </c>
      <c r="D1101">
        <f>IF($A1101="","",COUNTIF($W$2:$W$2500,$A1101)+COUNTIF($X$2:$X$2500,$A1101))</f>
      </c>
      <c r="E1101">
        <f>IF($A1101="","",IFERROR(MATCH($C1101,$R$2:$R$5,0),0))</f>
      </c>
      <c r="F1101">
        <f>IF($A1101="","",MOD(ROW(),34))</f>
      </c>
      <c r="G1101">
        <f>IF($A1101="",NA(),IF($C1101="Action",$B1101,NA()))</f>
      </c>
      <c r="H1101">
        <f>IF($A1101="",NA(),IF($C1101="Action",1+$F1101*0.023,NA()))</f>
      </c>
      <c r="I1101">
        <f>IF($A1101="",NA(),IF($C1101="Strategy",$B1101,NA()))</f>
      </c>
      <c r="J1101">
        <f>IF($A1101="",NA(),IF($C1101="Strategy",2+$F1101*0.023,NA()))</f>
      </c>
      <c r="K1101">
        <f>IF($A1101="",NA(),IF($C1101="Deckbuilder",$B1101,NA()))</f>
      </c>
      <c r="L1101">
        <f>IF($A1101="",NA(),IF($C1101="Deckbuilder",3+$F1101*0.023,NA()))</f>
      </c>
      <c r="M1101">
        <f>IF($A1101="",NA(),IF($C1101="Traditional",$B1101,NA()))</f>
      </c>
      <c r="N1101">
        <f>IF($A1101="",NA(),IF($C1101="Traditional",4+$F1101*0.023,NA()))</f>
      </c>
      <c r="O1101">
        <f>IF($A1101="","",$D1101+ROW()/1000000)</f>
      </c>
      <c r="P1101" t="str">
        <f>IF(OR($A1101="",INDEX(games!$H:$H,ROW())=""),"",INDEX(games!$H:$H,ROW()))</f>
      </c>
      <c r="Q1101">
        <f>IF(OR($A1101="",$P1101&lt;&gt;"Yes"),"",$D1101+ROW()/1000000)</f>
      </c>
      <c r="T1101">
        <f>IF($Y1101="","",INDEX($B$2:$B$1500,$Y1101))</f>
      </c>
      <c r="U1101">
        <f>IF($Z1101="","",INDEX($B$2:$B$1500,$Z1101))</f>
      </c>
      <c r="V1101">
        <f>IF(OR($T1101="",$U1101=""),"",$U1101-$T1101)</f>
      </c>
      <c r="W1101" t="str">
        <f>IF(TRIM(INDEX(connections!$A:$A,ROW()))="","",TRIM(INDEX(connections!$A:$A,ROW())))</f>
      </c>
      <c r="X1101" t="str">
        <f>IF($W1101="","",TRIM(INDEX(connections!$B:$B,ROW())))</f>
      </c>
      <c r="Y1101">
        <f>IF($W1101="","",IFERROR(MATCH($W1101,$A$2:$A$1500,0),""))</f>
      </c>
      <c r="Z1101">
        <f>IF($X1101="","",IFERROR(MATCH($X1101,$A$2:$A$1500,0),""))</f>
      </c>
      <c r="AA1101" t="str">
        <f>IF($Y1101="","",INDEX($P$2:$P$1500,$Y1101))</f>
      </c>
      <c r="AB1101" t="str">
        <f>IF($Z1101="","",INDEX($P$2:$P$1500,$Z1101))</f>
      </c>
      <c r="AC1101">
        <f>IF(AND($AA1101="Yes",$AB1101="Yes"),1,"")</f>
      </c>
      <c r="AD1101">
        <f>IF(OR($Y1101="",$Z1101=""),"",IF(INDEX($C$2:$C$1500,$Y1101)=INDEX($C$2:$C$1500,$Z1101),0,1))</f>
      </c>
      <c r="AE1101">
        <f>IF($AC1101&lt;&gt;1,"",IF(AND(INDEX($AG$2:$AG$1500,$Y1101)=1,INDEX($AG$2:$AG$1500,$Z1101)=1),1,""))</f>
      </c>
      <c r="AG1101">
        <f>IF($A1101="","",COUNTIFS($W$2:$W$2500,$A1101,$AB$2:$AB$2500,"Yes")+COUNTIFS($X$2:$X$2500,$A1101,$AA$2:$AA$2500,"Yes"))</f>
      </c>
      <c r="AH1101" t="str">
        <f>IF(OR($P1101&lt;&gt;"Yes",N($AG1101)=0),"",IF(AND($AG1101=1,COUNTIFS($W$2:$W$2500,$A1101,$AE$2:$AE$2500,1)+COUNTIFS($X$2:$X$2500,$A1101,$AE$2:$AE$2500,1)&gt;0),"","Yes"))</f>
      </c>
      <c r="AI1101">
        <f>IF($AH1101="Yes",$AG1101,"")</f>
      </c>
      <c r="AJ1101">
        <f>IF($AI1101="","",$AI1101+ROW()/1000000)</f>
      </c>
      <c r="AK1101">
        <f>IF(OR($A1101="",$P1101="Yes",N($AG1101)=0),"",$AG1101+ROW()/1000000)</f>
      </c>
      <c r="AL1101" t="str">
        <f>IF($A1101="","",INDEX(games!$J:$J,ROW())&amp;"")</f>
      </c>
    </row>
    <row r="1102">
      <c r="A1102" t="str">
        <f>IF(TRIM(INDEX(games!$A:$A,ROW()))="","",TRIM(INDEX(games!$A:$A,ROW())))</f>
      </c>
      <c r="B1102">
        <f>IF(OR($A1102="",INDEX(games!$B:$B,ROW())=""),"",INDEX(games!$B:$B,ROW()))</f>
      </c>
      <c r="C1102" t="str">
        <f>IF(OR($A1102="",INDEX(games!$C:$C,ROW())=""),"",INDEX(games!$C:$C,ROW()))</f>
      </c>
      <c r="D1102">
        <f>IF($A1102="","",COUNTIF($W$2:$W$2500,$A1102)+COUNTIF($X$2:$X$2500,$A1102))</f>
      </c>
      <c r="E1102">
        <f>IF($A1102="","",IFERROR(MATCH($C1102,$R$2:$R$5,0),0))</f>
      </c>
      <c r="F1102">
        <f>IF($A1102="","",MOD(ROW(),34))</f>
      </c>
      <c r="G1102">
        <f>IF($A1102="",NA(),IF($C1102="Action",$B1102,NA()))</f>
      </c>
      <c r="H1102">
        <f>IF($A1102="",NA(),IF($C1102="Action",1+$F1102*0.023,NA()))</f>
      </c>
      <c r="I1102">
        <f>IF($A1102="",NA(),IF($C1102="Strategy",$B1102,NA()))</f>
      </c>
      <c r="J1102">
        <f>IF($A1102="",NA(),IF($C1102="Strategy",2+$F1102*0.023,NA()))</f>
      </c>
      <c r="K1102">
        <f>IF($A1102="",NA(),IF($C1102="Deckbuilder",$B1102,NA()))</f>
      </c>
      <c r="L1102">
        <f>IF($A1102="",NA(),IF($C1102="Deckbuilder",3+$F1102*0.023,NA()))</f>
      </c>
      <c r="M1102">
        <f>IF($A1102="",NA(),IF($C1102="Traditional",$B1102,NA()))</f>
      </c>
      <c r="N1102">
        <f>IF($A1102="",NA(),IF($C1102="Traditional",4+$F1102*0.023,NA()))</f>
      </c>
      <c r="O1102">
        <f>IF($A1102="","",$D1102+ROW()/1000000)</f>
      </c>
      <c r="P1102" t="str">
        <f>IF(OR($A1102="",INDEX(games!$H:$H,ROW())=""),"",INDEX(games!$H:$H,ROW()))</f>
      </c>
      <c r="Q1102">
        <f>IF(OR($A1102="",$P1102&lt;&gt;"Yes"),"",$D1102+ROW()/1000000)</f>
      </c>
      <c r="T1102">
        <f>IF($Y1102="","",INDEX($B$2:$B$1500,$Y1102))</f>
      </c>
      <c r="U1102">
        <f>IF($Z1102="","",INDEX($B$2:$B$1500,$Z1102))</f>
      </c>
      <c r="V1102">
        <f>IF(OR($T1102="",$U1102=""),"",$U1102-$T1102)</f>
      </c>
      <c r="W1102" t="str">
        <f>IF(TRIM(INDEX(connections!$A:$A,ROW()))="","",TRIM(INDEX(connections!$A:$A,ROW())))</f>
      </c>
      <c r="X1102" t="str">
        <f>IF($W1102="","",TRIM(INDEX(connections!$B:$B,ROW())))</f>
      </c>
      <c r="Y1102">
        <f>IF($W1102="","",IFERROR(MATCH($W1102,$A$2:$A$1500,0),""))</f>
      </c>
      <c r="Z1102">
        <f>IF($X1102="","",IFERROR(MATCH($X1102,$A$2:$A$1500,0),""))</f>
      </c>
      <c r="AA1102" t="str">
        <f>IF($Y1102="","",INDEX($P$2:$P$1500,$Y1102))</f>
      </c>
      <c r="AB1102" t="str">
        <f>IF($Z1102="","",INDEX($P$2:$P$1500,$Z1102))</f>
      </c>
      <c r="AC1102">
        <f>IF(AND($AA1102="Yes",$AB1102="Yes"),1,"")</f>
      </c>
      <c r="AD1102">
        <f>IF(OR($Y1102="",$Z1102=""),"",IF(INDEX($C$2:$C$1500,$Y1102)=INDEX($C$2:$C$1500,$Z1102),0,1))</f>
      </c>
      <c r="AE1102">
        <f>IF($AC1102&lt;&gt;1,"",IF(AND(INDEX($AG$2:$AG$1500,$Y1102)=1,INDEX($AG$2:$AG$1500,$Z1102)=1),1,""))</f>
      </c>
      <c r="AG1102">
        <f>IF($A1102="","",COUNTIFS($W$2:$W$2500,$A1102,$AB$2:$AB$2500,"Yes")+COUNTIFS($X$2:$X$2500,$A1102,$AA$2:$AA$2500,"Yes"))</f>
      </c>
      <c r="AH1102" t="str">
        <f>IF(OR($P1102&lt;&gt;"Yes",N($AG1102)=0),"",IF(AND($AG1102=1,COUNTIFS($W$2:$W$2500,$A1102,$AE$2:$AE$2500,1)+COUNTIFS($X$2:$X$2500,$A1102,$AE$2:$AE$2500,1)&gt;0),"","Yes"))</f>
      </c>
      <c r="AI1102">
        <f>IF($AH1102="Yes",$AG1102,"")</f>
      </c>
      <c r="AJ1102">
        <f>IF($AI1102="","",$AI1102+ROW()/1000000)</f>
      </c>
      <c r="AK1102">
        <f>IF(OR($A1102="",$P1102="Yes",N($AG1102)=0),"",$AG1102+ROW()/1000000)</f>
      </c>
      <c r="AL1102" t="str">
        <f>IF($A1102="","",INDEX(games!$J:$J,ROW())&amp;"")</f>
      </c>
    </row>
    <row r="1103">
      <c r="A1103" t="str">
        <f>IF(TRIM(INDEX(games!$A:$A,ROW()))="","",TRIM(INDEX(games!$A:$A,ROW())))</f>
      </c>
      <c r="B1103">
        <f>IF(OR($A1103="",INDEX(games!$B:$B,ROW())=""),"",INDEX(games!$B:$B,ROW()))</f>
      </c>
      <c r="C1103" t="str">
        <f>IF(OR($A1103="",INDEX(games!$C:$C,ROW())=""),"",INDEX(games!$C:$C,ROW()))</f>
      </c>
      <c r="D1103">
        <f>IF($A1103="","",COUNTIF($W$2:$W$2500,$A1103)+COUNTIF($X$2:$X$2500,$A1103))</f>
      </c>
      <c r="E1103">
        <f>IF($A1103="","",IFERROR(MATCH($C1103,$R$2:$R$5,0),0))</f>
      </c>
      <c r="F1103">
        <f>IF($A1103="","",MOD(ROW(),34))</f>
      </c>
      <c r="G1103">
        <f>IF($A1103="",NA(),IF($C1103="Action",$B1103,NA()))</f>
      </c>
      <c r="H1103">
        <f>IF($A1103="",NA(),IF($C1103="Action",1+$F1103*0.023,NA()))</f>
      </c>
      <c r="I1103">
        <f>IF($A1103="",NA(),IF($C1103="Strategy",$B1103,NA()))</f>
      </c>
      <c r="J1103">
        <f>IF($A1103="",NA(),IF($C1103="Strategy",2+$F1103*0.023,NA()))</f>
      </c>
      <c r="K1103">
        <f>IF($A1103="",NA(),IF($C1103="Deckbuilder",$B1103,NA()))</f>
      </c>
      <c r="L1103">
        <f>IF($A1103="",NA(),IF($C1103="Deckbuilder",3+$F1103*0.023,NA()))</f>
      </c>
      <c r="M1103">
        <f>IF($A1103="",NA(),IF($C1103="Traditional",$B1103,NA()))</f>
      </c>
      <c r="N1103">
        <f>IF($A1103="",NA(),IF($C1103="Traditional",4+$F1103*0.023,NA()))</f>
      </c>
      <c r="O1103">
        <f>IF($A1103="","",$D1103+ROW()/1000000)</f>
      </c>
      <c r="P1103" t="str">
        <f>IF(OR($A1103="",INDEX(games!$H:$H,ROW())=""),"",INDEX(games!$H:$H,ROW()))</f>
      </c>
      <c r="Q1103">
        <f>IF(OR($A1103="",$P1103&lt;&gt;"Yes"),"",$D1103+ROW()/1000000)</f>
      </c>
      <c r="T1103">
        <f>IF($Y1103="","",INDEX($B$2:$B$1500,$Y1103))</f>
      </c>
      <c r="U1103">
        <f>IF($Z1103="","",INDEX($B$2:$B$1500,$Z1103))</f>
      </c>
      <c r="V1103">
        <f>IF(OR($T1103="",$U1103=""),"",$U1103-$T1103)</f>
      </c>
      <c r="W1103" t="str">
        <f>IF(TRIM(INDEX(connections!$A:$A,ROW()))="","",TRIM(INDEX(connections!$A:$A,ROW())))</f>
      </c>
      <c r="X1103" t="str">
        <f>IF($W1103="","",TRIM(INDEX(connections!$B:$B,ROW())))</f>
      </c>
      <c r="Y1103">
        <f>IF($W1103="","",IFERROR(MATCH($W1103,$A$2:$A$1500,0),""))</f>
      </c>
      <c r="Z1103">
        <f>IF($X1103="","",IFERROR(MATCH($X1103,$A$2:$A$1500,0),""))</f>
      </c>
      <c r="AA1103" t="str">
        <f>IF($Y1103="","",INDEX($P$2:$P$1500,$Y1103))</f>
      </c>
      <c r="AB1103" t="str">
        <f>IF($Z1103="","",INDEX($P$2:$P$1500,$Z1103))</f>
      </c>
      <c r="AC1103">
        <f>IF(AND($AA1103="Yes",$AB1103="Yes"),1,"")</f>
      </c>
      <c r="AD1103">
        <f>IF(OR($Y1103="",$Z1103=""),"",IF(INDEX($C$2:$C$1500,$Y1103)=INDEX($C$2:$C$1500,$Z1103),0,1))</f>
      </c>
      <c r="AE1103">
        <f>IF($AC1103&lt;&gt;1,"",IF(AND(INDEX($AG$2:$AG$1500,$Y1103)=1,INDEX($AG$2:$AG$1500,$Z1103)=1),1,""))</f>
      </c>
      <c r="AG1103">
        <f>IF($A1103="","",COUNTIFS($W$2:$W$2500,$A1103,$AB$2:$AB$2500,"Yes")+COUNTIFS($X$2:$X$2500,$A1103,$AA$2:$AA$2500,"Yes"))</f>
      </c>
      <c r="AH1103" t="str">
        <f>IF(OR($P1103&lt;&gt;"Yes",N($AG1103)=0),"",IF(AND($AG1103=1,COUNTIFS($W$2:$W$2500,$A1103,$AE$2:$AE$2500,1)+COUNTIFS($X$2:$X$2500,$A1103,$AE$2:$AE$2500,1)&gt;0),"","Yes"))</f>
      </c>
      <c r="AI1103">
        <f>IF($AH1103="Yes",$AG1103,"")</f>
      </c>
      <c r="AJ1103">
        <f>IF($AI1103="","",$AI1103+ROW()/1000000)</f>
      </c>
      <c r="AK1103">
        <f>IF(OR($A1103="",$P1103="Yes",N($AG1103)=0),"",$AG1103+ROW()/1000000)</f>
      </c>
      <c r="AL1103" t="str">
        <f>IF($A1103="","",INDEX(games!$J:$J,ROW())&amp;"")</f>
      </c>
    </row>
    <row r="1104">
      <c r="A1104" t="str">
        <f>IF(TRIM(INDEX(games!$A:$A,ROW()))="","",TRIM(INDEX(games!$A:$A,ROW())))</f>
      </c>
      <c r="B1104">
        <f>IF(OR($A1104="",INDEX(games!$B:$B,ROW())=""),"",INDEX(games!$B:$B,ROW()))</f>
      </c>
      <c r="C1104" t="str">
        <f>IF(OR($A1104="",INDEX(games!$C:$C,ROW())=""),"",INDEX(games!$C:$C,ROW()))</f>
      </c>
      <c r="D1104">
        <f>IF($A1104="","",COUNTIF($W$2:$W$2500,$A1104)+COUNTIF($X$2:$X$2500,$A1104))</f>
      </c>
      <c r="E1104">
        <f>IF($A1104="","",IFERROR(MATCH($C1104,$R$2:$R$5,0),0))</f>
      </c>
      <c r="F1104">
        <f>IF($A1104="","",MOD(ROW(),34))</f>
      </c>
      <c r="G1104">
        <f>IF($A1104="",NA(),IF($C1104="Action",$B1104,NA()))</f>
      </c>
      <c r="H1104">
        <f>IF($A1104="",NA(),IF($C1104="Action",1+$F1104*0.023,NA()))</f>
      </c>
      <c r="I1104">
        <f>IF($A1104="",NA(),IF($C1104="Strategy",$B1104,NA()))</f>
      </c>
      <c r="J1104">
        <f>IF($A1104="",NA(),IF($C1104="Strategy",2+$F1104*0.023,NA()))</f>
      </c>
      <c r="K1104">
        <f>IF($A1104="",NA(),IF($C1104="Deckbuilder",$B1104,NA()))</f>
      </c>
      <c r="L1104">
        <f>IF($A1104="",NA(),IF($C1104="Deckbuilder",3+$F1104*0.023,NA()))</f>
      </c>
      <c r="M1104">
        <f>IF($A1104="",NA(),IF($C1104="Traditional",$B1104,NA()))</f>
      </c>
      <c r="N1104">
        <f>IF($A1104="",NA(),IF($C1104="Traditional",4+$F1104*0.023,NA()))</f>
      </c>
      <c r="O1104">
        <f>IF($A1104="","",$D1104+ROW()/1000000)</f>
      </c>
      <c r="P1104" t="str">
        <f>IF(OR($A1104="",INDEX(games!$H:$H,ROW())=""),"",INDEX(games!$H:$H,ROW()))</f>
      </c>
      <c r="Q1104">
        <f>IF(OR($A1104="",$P1104&lt;&gt;"Yes"),"",$D1104+ROW()/1000000)</f>
      </c>
      <c r="T1104">
        <f>IF($Y1104="","",INDEX($B$2:$B$1500,$Y1104))</f>
      </c>
      <c r="U1104">
        <f>IF($Z1104="","",INDEX($B$2:$B$1500,$Z1104))</f>
      </c>
      <c r="V1104">
        <f>IF(OR($T1104="",$U1104=""),"",$U1104-$T1104)</f>
      </c>
      <c r="W1104" t="str">
        <f>IF(TRIM(INDEX(connections!$A:$A,ROW()))="","",TRIM(INDEX(connections!$A:$A,ROW())))</f>
      </c>
      <c r="X1104" t="str">
        <f>IF($W1104="","",TRIM(INDEX(connections!$B:$B,ROW())))</f>
      </c>
      <c r="Y1104">
        <f>IF($W1104="","",IFERROR(MATCH($W1104,$A$2:$A$1500,0),""))</f>
      </c>
      <c r="Z1104">
        <f>IF($X1104="","",IFERROR(MATCH($X1104,$A$2:$A$1500,0),""))</f>
      </c>
      <c r="AA1104" t="str">
        <f>IF($Y1104="","",INDEX($P$2:$P$1500,$Y1104))</f>
      </c>
      <c r="AB1104" t="str">
        <f>IF($Z1104="","",INDEX($P$2:$P$1500,$Z1104))</f>
      </c>
      <c r="AC1104">
        <f>IF(AND($AA1104="Yes",$AB1104="Yes"),1,"")</f>
      </c>
      <c r="AD1104">
        <f>IF(OR($Y1104="",$Z1104=""),"",IF(INDEX($C$2:$C$1500,$Y1104)=INDEX($C$2:$C$1500,$Z1104),0,1))</f>
      </c>
      <c r="AE1104">
        <f>IF($AC1104&lt;&gt;1,"",IF(AND(INDEX($AG$2:$AG$1500,$Y1104)=1,INDEX($AG$2:$AG$1500,$Z1104)=1),1,""))</f>
      </c>
      <c r="AG1104">
        <f>IF($A1104="","",COUNTIFS($W$2:$W$2500,$A1104,$AB$2:$AB$2500,"Yes")+COUNTIFS($X$2:$X$2500,$A1104,$AA$2:$AA$2500,"Yes"))</f>
      </c>
      <c r="AH1104" t="str">
        <f>IF(OR($P1104&lt;&gt;"Yes",N($AG1104)=0),"",IF(AND($AG1104=1,COUNTIFS($W$2:$W$2500,$A1104,$AE$2:$AE$2500,1)+COUNTIFS($X$2:$X$2500,$A1104,$AE$2:$AE$2500,1)&gt;0),"","Yes"))</f>
      </c>
      <c r="AI1104">
        <f>IF($AH1104="Yes",$AG1104,"")</f>
      </c>
      <c r="AJ1104">
        <f>IF($AI1104="","",$AI1104+ROW()/1000000)</f>
      </c>
      <c r="AK1104">
        <f>IF(OR($A1104="",$P1104="Yes",N($AG1104)=0),"",$AG1104+ROW()/1000000)</f>
      </c>
      <c r="AL1104" t="str">
        <f>IF($A1104="","",INDEX(games!$J:$J,ROW())&amp;"")</f>
      </c>
    </row>
    <row r="1105">
      <c r="A1105" t="str">
        <f>IF(TRIM(INDEX(games!$A:$A,ROW()))="","",TRIM(INDEX(games!$A:$A,ROW())))</f>
      </c>
      <c r="B1105">
        <f>IF(OR($A1105="",INDEX(games!$B:$B,ROW())=""),"",INDEX(games!$B:$B,ROW()))</f>
      </c>
      <c r="C1105" t="str">
        <f>IF(OR($A1105="",INDEX(games!$C:$C,ROW())=""),"",INDEX(games!$C:$C,ROW()))</f>
      </c>
      <c r="D1105">
        <f>IF($A1105="","",COUNTIF($W$2:$W$2500,$A1105)+COUNTIF($X$2:$X$2500,$A1105))</f>
      </c>
      <c r="E1105">
        <f>IF($A1105="","",IFERROR(MATCH($C1105,$R$2:$R$5,0),0))</f>
      </c>
      <c r="F1105">
        <f>IF($A1105="","",MOD(ROW(),34))</f>
      </c>
      <c r="G1105">
        <f>IF($A1105="",NA(),IF($C1105="Action",$B1105,NA()))</f>
      </c>
      <c r="H1105">
        <f>IF($A1105="",NA(),IF($C1105="Action",1+$F1105*0.023,NA()))</f>
      </c>
      <c r="I1105">
        <f>IF($A1105="",NA(),IF($C1105="Strategy",$B1105,NA()))</f>
      </c>
      <c r="J1105">
        <f>IF($A1105="",NA(),IF($C1105="Strategy",2+$F1105*0.023,NA()))</f>
      </c>
      <c r="K1105">
        <f>IF($A1105="",NA(),IF($C1105="Deckbuilder",$B1105,NA()))</f>
      </c>
      <c r="L1105">
        <f>IF($A1105="",NA(),IF($C1105="Deckbuilder",3+$F1105*0.023,NA()))</f>
      </c>
      <c r="M1105">
        <f>IF($A1105="",NA(),IF($C1105="Traditional",$B1105,NA()))</f>
      </c>
      <c r="N1105">
        <f>IF($A1105="",NA(),IF($C1105="Traditional",4+$F1105*0.023,NA()))</f>
      </c>
      <c r="O1105">
        <f>IF($A1105="","",$D1105+ROW()/1000000)</f>
      </c>
      <c r="P1105" t="str">
        <f>IF(OR($A1105="",INDEX(games!$H:$H,ROW())=""),"",INDEX(games!$H:$H,ROW()))</f>
      </c>
      <c r="Q1105">
        <f>IF(OR($A1105="",$P1105&lt;&gt;"Yes"),"",$D1105+ROW()/1000000)</f>
      </c>
      <c r="T1105">
        <f>IF($Y1105="","",INDEX($B$2:$B$1500,$Y1105))</f>
      </c>
      <c r="U1105">
        <f>IF($Z1105="","",INDEX($B$2:$B$1500,$Z1105))</f>
      </c>
      <c r="V1105">
        <f>IF(OR($T1105="",$U1105=""),"",$U1105-$T1105)</f>
      </c>
      <c r="W1105" t="str">
        <f>IF(TRIM(INDEX(connections!$A:$A,ROW()))="","",TRIM(INDEX(connections!$A:$A,ROW())))</f>
      </c>
      <c r="X1105" t="str">
        <f>IF($W1105="","",TRIM(INDEX(connections!$B:$B,ROW())))</f>
      </c>
      <c r="Y1105">
        <f>IF($W1105="","",IFERROR(MATCH($W1105,$A$2:$A$1500,0),""))</f>
      </c>
      <c r="Z1105">
        <f>IF($X1105="","",IFERROR(MATCH($X1105,$A$2:$A$1500,0),""))</f>
      </c>
      <c r="AA1105" t="str">
        <f>IF($Y1105="","",INDEX($P$2:$P$1500,$Y1105))</f>
      </c>
      <c r="AB1105" t="str">
        <f>IF($Z1105="","",INDEX($P$2:$P$1500,$Z1105))</f>
      </c>
      <c r="AC1105">
        <f>IF(AND($AA1105="Yes",$AB1105="Yes"),1,"")</f>
      </c>
      <c r="AD1105">
        <f>IF(OR($Y1105="",$Z1105=""),"",IF(INDEX($C$2:$C$1500,$Y1105)=INDEX($C$2:$C$1500,$Z1105),0,1))</f>
      </c>
      <c r="AE1105">
        <f>IF($AC1105&lt;&gt;1,"",IF(AND(INDEX($AG$2:$AG$1500,$Y1105)=1,INDEX($AG$2:$AG$1500,$Z1105)=1),1,""))</f>
      </c>
      <c r="AG1105">
        <f>IF($A1105="","",COUNTIFS($W$2:$W$2500,$A1105,$AB$2:$AB$2500,"Yes")+COUNTIFS($X$2:$X$2500,$A1105,$AA$2:$AA$2500,"Yes"))</f>
      </c>
      <c r="AH1105" t="str">
        <f>IF(OR($P1105&lt;&gt;"Yes",N($AG1105)=0),"",IF(AND($AG1105=1,COUNTIFS($W$2:$W$2500,$A1105,$AE$2:$AE$2500,1)+COUNTIFS($X$2:$X$2500,$A1105,$AE$2:$AE$2500,1)&gt;0),"","Yes"))</f>
      </c>
      <c r="AI1105">
        <f>IF($AH1105="Yes",$AG1105,"")</f>
      </c>
      <c r="AJ1105">
        <f>IF($AI1105="","",$AI1105+ROW()/1000000)</f>
      </c>
      <c r="AK1105">
        <f>IF(OR($A1105="",$P1105="Yes",N($AG1105)=0),"",$AG1105+ROW()/1000000)</f>
      </c>
      <c r="AL1105" t="str">
        <f>IF($A1105="","",INDEX(games!$J:$J,ROW())&amp;"")</f>
      </c>
    </row>
    <row r="1106">
      <c r="A1106" t="str">
        <f>IF(TRIM(INDEX(games!$A:$A,ROW()))="","",TRIM(INDEX(games!$A:$A,ROW())))</f>
      </c>
      <c r="B1106">
        <f>IF(OR($A1106="",INDEX(games!$B:$B,ROW())=""),"",INDEX(games!$B:$B,ROW()))</f>
      </c>
      <c r="C1106" t="str">
        <f>IF(OR($A1106="",INDEX(games!$C:$C,ROW())=""),"",INDEX(games!$C:$C,ROW()))</f>
      </c>
      <c r="D1106">
        <f>IF($A1106="","",COUNTIF($W$2:$W$2500,$A1106)+COUNTIF($X$2:$X$2500,$A1106))</f>
      </c>
      <c r="E1106">
        <f>IF($A1106="","",IFERROR(MATCH($C1106,$R$2:$R$5,0),0))</f>
      </c>
      <c r="F1106">
        <f>IF($A1106="","",MOD(ROW(),34))</f>
      </c>
      <c r="G1106">
        <f>IF($A1106="",NA(),IF($C1106="Action",$B1106,NA()))</f>
      </c>
      <c r="H1106">
        <f>IF($A1106="",NA(),IF($C1106="Action",1+$F1106*0.023,NA()))</f>
      </c>
      <c r="I1106">
        <f>IF($A1106="",NA(),IF($C1106="Strategy",$B1106,NA()))</f>
      </c>
      <c r="J1106">
        <f>IF($A1106="",NA(),IF($C1106="Strategy",2+$F1106*0.023,NA()))</f>
      </c>
      <c r="K1106">
        <f>IF($A1106="",NA(),IF($C1106="Deckbuilder",$B1106,NA()))</f>
      </c>
      <c r="L1106">
        <f>IF($A1106="",NA(),IF($C1106="Deckbuilder",3+$F1106*0.023,NA()))</f>
      </c>
      <c r="M1106">
        <f>IF($A1106="",NA(),IF($C1106="Traditional",$B1106,NA()))</f>
      </c>
      <c r="N1106">
        <f>IF($A1106="",NA(),IF($C1106="Traditional",4+$F1106*0.023,NA()))</f>
      </c>
      <c r="O1106">
        <f>IF($A1106="","",$D1106+ROW()/1000000)</f>
      </c>
      <c r="P1106" t="str">
        <f>IF(OR($A1106="",INDEX(games!$H:$H,ROW())=""),"",INDEX(games!$H:$H,ROW()))</f>
      </c>
      <c r="Q1106">
        <f>IF(OR($A1106="",$P1106&lt;&gt;"Yes"),"",$D1106+ROW()/1000000)</f>
      </c>
      <c r="T1106">
        <f>IF($Y1106="","",INDEX($B$2:$B$1500,$Y1106))</f>
      </c>
      <c r="U1106">
        <f>IF($Z1106="","",INDEX($B$2:$B$1500,$Z1106))</f>
      </c>
      <c r="V1106">
        <f>IF(OR($T1106="",$U1106=""),"",$U1106-$T1106)</f>
      </c>
      <c r="W1106" t="str">
        <f>IF(TRIM(INDEX(connections!$A:$A,ROW()))="","",TRIM(INDEX(connections!$A:$A,ROW())))</f>
      </c>
      <c r="X1106" t="str">
        <f>IF($W1106="","",TRIM(INDEX(connections!$B:$B,ROW())))</f>
      </c>
      <c r="Y1106">
        <f>IF($W1106="","",IFERROR(MATCH($W1106,$A$2:$A$1500,0),""))</f>
      </c>
      <c r="Z1106">
        <f>IF($X1106="","",IFERROR(MATCH($X1106,$A$2:$A$1500,0),""))</f>
      </c>
      <c r="AA1106" t="str">
        <f>IF($Y1106="","",INDEX($P$2:$P$1500,$Y1106))</f>
      </c>
      <c r="AB1106" t="str">
        <f>IF($Z1106="","",INDEX($P$2:$P$1500,$Z1106))</f>
      </c>
      <c r="AC1106">
        <f>IF(AND($AA1106="Yes",$AB1106="Yes"),1,"")</f>
      </c>
      <c r="AD1106">
        <f>IF(OR($Y1106="",$Z1106=""),"",IF(INDEX($C$2:$C$1500,$Y1106)=INDEX($C$2:$C$1500,$Z1106),0,1))</f>
      </c>
      <c r="AE1106">
        <f>IF($AC1106&lt;&gt;1,"",IF(AND(INDEX($AG$2:$AG$1500,$Y1106)=1,INDEX($AG$2:$AG$1500,$Z1106)=1),1,""))</f>
      </c>
      <c r="AG1106">
        <f>IF($A1106="","",COUNTIFS($W$2:$W$2500,$A1106,$AB$2:$AB$2500,"Yes")+COUNTIFS($X$2:$X$2500,$A1106,$AA$2:$AA$2500,"Yes"))</f>
      </c>
      <c r="AH1106" t="str">
        <f>IF(OR($P1106&lt;&gt;"Yes",N($AG1106)=0),"",IF(AND($AG1106=1,COUNTIFS($W$2:$W$2500,$A1106,$AE$2:$AE$2500,1)+COUNTIFS($X$2:$X$2500,$A1106,$AE$2:$AE$2500,1)&gt;0),"","Yes"))</f>
      </c>
      <c r="AI1106">
        <f>IF($AH1106="Yes",$AG1106,"")</f>
      </c>
      <c r="AJ1106">
        <f>IF($AI1106="","",$AI1106+ROW()/1000000)</f>
      </c>
      <c r="AK1106">
        <f>IF(OR($A1106="",$P1106="Yes",N($AG1106)=0),"",$AG1106+ROW()/1000000)</f>
      </c>
      <c r="AL1106" t="str">
        <f>IF($A1106="","",INDEX(games!$J:$J,ROW())&amp;"")</f>
      </c>
    </row>
    <row r="1107">
      <c r="A1107" t="str">
        <f>IF(TRIM(INDEX(games!$A:$A,ROW()))="","",TRIM(INDEX(games!$A:$A,ROW())))</f>
      </c>
      <c r="B1107">
        <f>IF(OR($A1107="",INDEX(games!$B:$B,ROW())=""),"",INDEX(games!$B:$B,ROW()))</f>
      </c>
      <c r="C1107" t="str">
        <f>IF(OR($A1107="",INDEX(games!$C:$C,ROW())=""),"",INDEX(games!$C:$C,ROW()))</f>
      </c>
      <c r="D1107">
        <f>IF($A1107="","",COUNTIF($W$2:$W$2500,$A1107)+COUNTIF($X$2:$X$2500,$A1107))</f>
      </c>
      <c r="E1107">
        <f>IF($A1107="","",IFERROR(MATCH($C1107,$R$2:$R$5,0),0))</f>
      </c>
      <c r="F1107">
        <f>IF($A1107="","",MOD(ROW(),34))</f>
      </c>
      <c r="G1107">
        <f>IF($A1107="",NA(),IF($C1107="Action",$B1107,NA()))</f>
      </c>
      <c r="H1107">
        <f>IF($A1107="",NA(),IF($C1107="Action",1+$F1107*0.023,NA()))</f>
      </c>
      <c r="I1107">
        <f>IF($A1107="",NA(),IF($C1107="Strategy",$B1107,NA()))</f>
      </c>
      <c r="J1107">
        <f>IF($A1107="",NA(),IF($C1107="Strategy",2+$F1107*0.023,NA()))</f>
      </c>
      <c r="K1107">
        <f>IF($A1107="",NA(),IF($C1107="Deckbuilder",$B1107,NA()))</f>
      </c>
      <c r="L1107">
        <f>IF($A1107="",NA(),IF($C1107="Deckbuilder",3+$F1107*0.023,NA()))</f>
      </c>
      <c r="M1107">
        <f>IF($A1107="",NA(),IF($C1107="Traditional",$B1107,NA()))</f>
      </c>
      <c r="N1107">
        <f>IF($A1107="",NA(),IF($C1107="Traditional",4+$F1107*0.023,NA()))</f>
      </c>
      <c r="O1107">
        <f>IF($A1107="","",$D1107+ROW()/1000000)</f>
      </c>
      <c r="P1107" t="str">
        <f>IF(OR($A1107="",INDEX(games!$H:$H,ROW())=""),"",INDEX(games!$H:$H,ROW()))</f>
      </c>
      <c r="Q1107">
        <f>IF(OR($A1107="",$P1107&lt;&gt;"Yes"),"",$D1107+ROW()/1000000)</f>
      </c>
      <c r="T1107">
        <f>IF($Y1107="","",INDEX($B$2:$B$1500,$Y1107))</f>
      </c>
      <c r="U1107">
        <f>IF($Z1107="","",INDEX($B$2:$B$1500,$Z1107))</f>
      </c>
      <c r="V1107">
        <f>IF(OR($T1107="",$U1107=""),"",$U1107-$T1107)</f>
      </c>
      <c r="W1107" t="str">
        <f>IF(TRIM(INDEX(connections!$A:$A,ROW()))="","",TRIM(INDEX(connections!$A:$A,ROW())))</f>
      </c>
      <c r="X1107" t="str">
        <f>IF($W1107="","",TRIM(INDEX(connections!$B:$B,ROW())))</f>
      </c>
      <c r="Y1107">
        <f>IF($W1107="","",IFERROR(MATCH($W1107,$A$2:$A$1500,0),""))</f>
      </c>
      <c r="Z1107">
        <f>IF($X1107="","",IFERROR(MATCH($X1107,$A$2:$A$1500,0),""))</f>
      </c>
      <c r="AA1107" t="str">
        <f>IF($Y1107="","",INDEX($P$2:$P$1500,$Y1107))</f>
      </c>
      <c r="AB1107" t="str">
        <f>IF($Z1107="","",INDEX($P$2:$P$1500,$Z1107))</f>
      </c>
      <c r="AC1107">
        <f>IF(AND($AA1107="Yes",$AB1107="Yes"),1,"")</f>
      </c>
      <c r="AD1107">
        <f>IF(OR($Y1107="",$Z1107=""),"",IF(INDEX($C$2:$C$1500,$Y1107)=INDEX($C$2:$C$1500,$Z1107),0,1))</f>
      </c>
      <c r="AE1107">
        <f>IF($AC1107&lt;&gt;1,"",IF(AND(INDEX($AG$2:$AG$1500,$Y1107)=1,INDEX($AG$2:$AG$1500,$Z1107)=1),1,""))</f>
      </c>
      <c r="AG1107">
        <f>IF($A1107="","",COUNTIFS($W$2:$W$2500,$A1107,$AB$2:$AB$2500,"Yes")+COUNTIFS($X$2:$X$2500,$A1107,$AA$2:$AA$2500,"Yes"))</f>
      </c>
      <c r="AH1107" t="str">
        <f>IF(OR($P1107&lt;&gt;"Yes",N($AG1107)=0),"",IF(AND($AG1107=1,COUNTIFS($W$2:$W$2500,$A1107,$AE$2:$AE$2500,1)+COUNTIFS($X$2:$X$2500,$A1107,$AE$2:$AE$2500,1)&gt;0),"","Yes"))</f>
      </c>
      <c r="AI1107">
        <f>IF($AH1107="Yes",$AG1107,"")</f>
      </c>
      <c r="AJ1107">
        <f>IF($AI1107="","",$AI1107+ROW()/1000000)</f>
      </c>
      <c r="AK1107">
        <f>IF(OR($A1107="",$P1107="Yes",N($AG1107)=0),"",$AG1107+ROW()/1000000)</f>
      </c>
      <c r="AL1107" t="str">
        <f>IF($A1107="","",INDEX(games!$J:$J,ROW())&amp;"")</f>
      </c>
    </row>
    <row r="1108">
      <c r="A1108" t="str">
        <f>IF(TRIM(INDEX(games!$A:$A,ROW()))="","",TRIM(INDEX(games!$A:$A,ROW())))</f>
      </c>
      <c r="B1108">
        <f>IF(OR($A1108="",INDEX(games!$B:$B,ROW())=""),"",INDEX(games!$B:$B,ROW()))</f>
      </c>
      <c r="C1108" t="str">
        <f>IF(OR($A1108="",INDEX(games!$C:$C,ROW())=""),"",INDEX(games!$C:$C,ROW()))</f>
      </c>
      <c r="D1108">
        <f>IF($A1108="","",COUNTIF($W$2:$W$2500,$A1108)+COUNTIF($X$2:$X$2500,$A1108))</f>
      </c>
      <c r="E1108">
        <f>IF($A1108="","",IFERROR(MATCH($C1108,$R$2:$R$5,0),0))</f>
      </c>
      <c r="F1108">
        <f>IF($A1108="","",MOD(ROW(),34))</f>
      </c>
      <c r="G1108">
        <f>IF($A1108="",NA(),IF($C1108="Action",$B1108,NA()))</f>
      </c>
      <c r="H1108">
        <f>IF($A1108="",NA(),IF($C1108="Action",1+$F1108*0.023,NA()))</f>
      </c>
      <c r="I1108">
        <f>IF($A1108="",NA(),IF($C1108="Strategy",$B1108,NA()))</f>
      </c>
      <c r="J1108">
        <f>IF($A1108="",NA(),IF($C1108="Strategy",2+$F1108*0.023,NA()))</f>
      </c>
      <c r="K1108">
        <f>IF($A1108="",NA(),IF($C1108="Deckbuilder",$B1108,NA()))</f>
      </c>
      <c r="L1108">
        <f>IF($A1108="",NA(),IF($C1108="Deckbuilder",3+$F1108*0.023,NA()))</f>
      </c>
      <c r="M1108">
        <f>IF($A1108="",NA(),IF($C1108="Traditional",$B1108,NA()))</f>
      </c>
      <c r="N1108">
        <f>IF($A1108="",NA(),IF($C1108="Traditional",4+$F1108*0.023,NA()))</f>
      </c>
      <c r="O1108">
        <f>IF($A1108="","",$D1108+ROW()/1000000)</f>
      </c>
      <c r="P1108" t="str">
        <f>IF(OR($A1108="",INDEX(games!$H:$H,ROW())=""),"",INDEX(games!$H:$H,ROW()))</f>
      </c>
      <c r="Q1108">
        <f>IF(OR($A1108="",$P1108&lt;&gt;"Yes"),"",$D1108+ROW()/1000000)</f>
      </c>
      <c r="T1108">
        <f>IF($Y1108="","",INDEX($B$2:$B$1500,$Y1108))</f>
      </c>
      <c r="U1108">
        <f>IF($Z1108="","",INDEX($B$2:$B$1500,$Z1108))</f>
      </c>
      <c r="V1108">
        <f>IF(OR($T1108="",$U1108=""),"",$U1108-$T1108)</f>
      </c>
      <c r="W1108" t="str">
        <f>IF(TRIM(INDEX(connections!$A:$A,ROW()))="","",TRIM(INDEX(connections!$A:$A,ROW())))</f>
      </c>
      <c r="X1108" t="str">
        <f>IF($W1108="","",TRIM(INDEX(connections!$B:$B,ROW())))</f>
      </c>
      <c r="Y1108">
        <f>IF($W1108="","",IFERROR(MATCH($W1108,$A$2:$A$1500,0),""))</f>
      </c>
      <c r="Z1108">
        <f>IF($X1108="","",IFERROR(MATCH($X1108,$A$2:$A$1500,0),""))</f>
      </c>
      <c r="AA1108" t="str">
        <f>IF($Y1108="","",INDEX($P$2:$P$1500,$Y1108))</f>
      </c>
      <c r="AB1108" t="str">
        <f>IF($Z1108="","",INDEX($P$2:$P$1500,$Z1108))</f>
      </c>
      <c r="AC1108">
        <f>IF(AND($AA1108="Yes",$AB1108="Yes"),1,"")</f>
      </c>
      <c r="AD1108">
        <f>IF(OR($Y1108="",$Z1108=""),"",IF(INDEX($C$2:$C$1500,$Y1108)=INDEX($C$2:$C$1500,$Z1108),0,1))</f>
      </c>
      <c r="AE1108">
        <f>IF($AC1108&lt;&gt;1,"",IF(AND(INDEX($AG$2:$AG$1500,$Y1108)=1,INDEX($AG$2:$AG$1500,$Z1108)=1),1,""))</f>
      </c>
      <c r="AG1108">
        <f>IF($A1108="","",COUNTIFS($W$2:$W$2500,$A1108,$AB$2:$AB$2500,"Yes")+COUNTIFS($X$2:$X$2500,$A1108,$AA$2:$AA$2500,"Yes"))</f>
      </c>
      <c r="AH1108" t="str">
        <f>IF(OR($P1108&lt;&gt;"Yes",N($AG1108)=0),"",IF(AND($AG1108=1,COUNTIFS($W$2:$W$2500,$A1108,$AE$2:$AE$2500,1)+COUNTIFS($X$2:$X$2500,$A1108,$AE$2:$AE$2500,1)&gt;0),"","Yes"))</f>
      </c>
      <c r="AI1108">
        <f>IF($AH1108="Yes",$AG1108,"")</f>
      </c>
      <c r="AJ1108">
        <f>IF($AI1108="","",$AI1108+ROW()/1000000)</f>
      </c>
      <c r="AK1108">
        <f>IF(OR($A1108="",$P1108="Yes",N($AG1108)=0),"",$AG1108+ROW()/1000000)</f>
      </c>
      <c r="AL1108" t="str">
        <f>IF($A1108="","",INDEX(games!$J:$J,ROW())&amp;"")</f>
      </c>
    </row>
    <row r="1109">
      <c r="A1109" t="str">
        <f>IF(TRIM(INDEX(games!$A:$A,ROW()))="","",TRIM(INDEX(games!$A:$A,ROW())))</f>
      </c>
      <c r="B1109">
        <f>IF(OR($A1109="",INDEX(games!$B:$B,ROW())=""),"",INDEX(games!$B:$B,ROW()))</f>
      </c>
      <c r="C1109" t="str">
        <f>IF(OR($A1109="",INDEX(games!$C:$C,ROW())=""),"",INDEX(games!$C:$C,ROW()))</f>
      </c>
      <c r="D1109">
        <f>IF($A1109="","",COUNTIF($W$2:$W$2500,$A1109)+COUNTIF($X$2:$X$2500,$A1109))</f>
      </c>
      <c r="E1109">
        <f>IF($A1109="","",IFERROR(MATCH($C1109,$R$2:$R$5,0),0))</f>
      </c>
      <c r="F1109">
        <f>IF($A1109="","",MOD(ROW(),34))</f>
      </c>
      <c r="G1109">
        <f>IF($A1109="",NA(),IF($C1109="Action",$B1109,NA()))</f>
      </c>
      <c r="H1109">
        <f>IF($A1109="",NA(),IF($C1109="Action",1+$F1109*0.023,NA()))</f>
      </c>
      <c r="I1109">
        <f>IF($A1109="",NA(),IF($C1109="Strategy",$B1109,NA()))</f>
      </c>
      <c r="J1109">
        <f>IF($A1109="",NA(),IF($C1109="Strategy",2+$F1109*0.023,NA()))</f>
      </c>
      <c r="K1109">
        <f>IF($A1109="",NA(),IF($C1109="Deckbuilder",$B1109,NA()))</f>
      </c>
      <c r="L1109">
        <f>IF($A1109="",NA(),IF($C1109="Deckbuilder",3+$F1109*0.023,NA()))</f>
      </c>
      <c r="M1109">
        <f>IF($A1109="",NA(),IF($C1109="Traditional",$B1109,NA()))</f>
      </c>
      <c r="N1109">
        <f>IF($A1109="",NA(),IF($C1109="Traditional",4+$F1109*0.023,NA()))</f>
      </c>
      <c r="O1109">
        <f>IF($A1109="","",$D1109+ROW()/1000000)</f>
      </c>
      <c r="P1109" t="str">
        <f>IF(OR($A1109="",INDEX(games!$H:$H,ROW())=""),"",INDEX(games!$H:$H,ROW()))</f>
      </c>
      <c r="Q1109">
        <f>IF(OR($A1109="",$P1109&lt;&gt;"Yes"),"",$D1109+ROW()/1000000)</f>
      </c>
      <c r="T1109">
        <f>IF($Y1109="","",INDEX($B$2:$B$1500,$Y1109))</f>
      </c>
      <c r="U1109">
        <f>IF($Z1109="","",INDEX($B$2:$B$1500,$Z1109))</f>
      </c>
      <c r="V1109">
        <f>IF(OR($T1109="",$U1109=""),"",$U1109-$T1109)</f>
      </c>
      <c r="W1109" t="str">
        <f>IF(TRIM(INDEX(connections!$A:$A,ROW()))="","",TRIM(INDEX(connections!$A:$A,ROW())))</f>
      </c>
      <c r="X1109" t="str">
        <f>IF($W1109="","",TRIM(INDEX(connections!$B:$B,ROW())))</f>
      </c>
      <c r="Y1109">
        <f>IF($W1109="","",IFERROR(MATCH($W1109,$A$2:$A$1500,0),""))</f>
      </c>
      <c r="Z1109">
        <f>IF($X1109="","",IFERROR(MATCH($X1109,$A$2:$A$1500,0),""))</f>
      </c>
      <c r="AA1109" t="str">
        <f>IF($Y1109="","",INDEX($P$2:$P$1500,$Y1109))</f>
      </c>
      <c r="AB1109" t="str">
        <f>IF($Z1109="","",INDEX($P$2:$P$1500,$Z1109))</f>
      </c>
      <c r="AC1109">
        <f>IF(AND($AA1109="Yes",$AB1109="Yes"),1,"")</f>
      </c>
      <c r="AD1109">
        <f>IF(OR($Y1109="",$Z1109=""),"",IF(INDEX($C$2:$C$1500,$Y1109)=INDEX($C$2:$C$1500,$Z1109),0,1))</f>
      </c>
      <c r="AE1109">
        <f>IF($AC1109&lt;&gt;1,"",IF(AND(INDEX($AG$2:$AG$1500,$Y1109)=1,INDEX($AG$2:$AG$1500,$Z1109)=1),1,""))</f>
      </c>
      <c r="AG1109">
        <f>IF($A1109="","",COUNTIFS($W$2:$W$2500,$A1109,$AB$2:$AB$2500,"Yes")+COUNTIFS($X$2:$X$2500,$A1109,$AA$2:$AA$2500,"Yes"))</f>
      </c>
      <c r="AH1109" t="str">
        <f>IF(OR($P1109&lt;&gt;"Yes",N($AG1109)=0),"",IF(AND($AG1109=1,COUNTIFS($W$2:$W$2500,$A1109,$AE$2:$AE$2500,1)+COUNTIFS($X$2:$X$2500,$A1109,$AE$2:$AE$2500,1)&gt;0),"","Yes"))</f>
      </c>
      <c r="AI1109">
        <f>IF($AH1109="Yes",$AG1109,"")</f>
      </c>
      <c r="AJ1109">
        <f>IF($AI1109="","",$AI1109+ROW()/1000000)</f>
      </c>
      <c r="AK1109">
        <f>IF(OR($A1109="",$P1109="Yes",N($AG1109)=0),"",$AG1109+ROW()/1000000)</f>
      </c>
      <c r="AL1109" t="str">
        <f>IF($A1109="","",INDEX(games!$J:$J,ROW())&amp;"")</f>
      </c>
    </row>
    <row r="1110">
      <c r="A1110" t="str">
        <f>IF(TRIM(INDEX(games!$A:$A,ROW()))="","",TRIM(INDEX(games!$A:$A,ROW())))</f>
      </c>
      <c r="B1110">
        <f>IF(OR($A1110="",INDEX(games!$B:$B,ROW())=""),"",INDEX(games!$B:$B,ROW()))</f>
      </c>
      <c r="C1110" t="str">
        <f>IF(OR($A1110="",INDEX(games!$C:$C,ROW())=""),"",INDEX(games!$C:$C,ROW()))</f>
      </c>
      <c r="D1110">
        <f>IF($A1110="","",COUNTIF($W$2:$W$2500,$A1110)+COUNTIF($X$2:$X$2500,$A1110))</f>
      </c>
      <c r="E1110">
        <f>IF($A1110="","",IFERROR(MATCH($C1110,$R$2:$R$5,0),0))</f>
      </c>
      <c r="F1110">
        <f>IF($A1110="","",MOD(ROW(),34))</f>
      </c>
      <c r="G1110">
        <f>IF($A1110="",NA(),IF($C1110="Action",$B1110,NA()))</f>
      </c>
      <c r="H1110">
        <f>IF($A1110="",NA(),IF($C1110="Action",1+$F1110*0.023,NA()))</f>
      </c>
      <c r="I1110">
        <f>IF($A1110="",NA(),IF($C1110="Strategy",$B1110,NA()))</f>
      </c>
      <c r="J1110">
        <f>IF($A1110="",NA(),IF($C1110="Strategy",2+$F1110*0.023,NA()))</f>
      </c>
      <c r="K1110">
        <f>IF($A1110="",NA(),IF($C1110="Deckbuilder",$B1110,NA()))</f>
      </c>
      <c r="L1110">
        <f>IF($A1110="",NA(),IF($C1110="Deckbuilder",3+$F1110*0.023,NA()))</f>
      </c>
      <c r="M1110">
        <f>IF($A1110="",NA(),IF($C1110="Traditional",$B1110,NA()))</f>
      </c>
      <c r="N1110">
        <f>IF($A1110="",NA(),IF($C1110="Traditional",4+$F1110*0.023,NA()))</f>
      </c>
      <c r="O1110">
        <f>IF($A1110="","",$D1110+ROW()/1000000)</f>
      </c>
      <c r="P1110" t="str">
        <f>IF(OR($A1110="",INDEX(games!$H:$H,ROW())=""),"",INDEX(games!$H:$H,ROW()))</f>
      </c>
      <c r="Q1110">
        <f>IF(OR($A1110="",$P1110&lt;&gt;"Yes"),"",$D1110+ROW()/1000000)</f>
      </c>
      <c r="T1110">
        <f>IF($Y1110="","",INDEX($B$2:$B$1500,$Y1110))</f>
      </c>
      <c r="U1110">
        <f>IF($Z1110="","",INDEX($B$2:$B$1500,$Z1110))</f>
      </c>
      <c r="V1110">
        <f>IF(OR($T1110="",$U1110=""),"",$U1110-$T1110)</f>
      </c>
      <c r="W1110" t="str">
        <f>IF(TRIM(INDEX(connections!$A:$A,ROW()))="","",TRIM(INDEX(connections!$A:$A,ROW())))</f>
      </c>
      <c r="X1110" t="str">
        <f>IF($W1110="","",TRIM(INDEX(connections!$B:$B,ROW())))</f>
      </c>
      <c r="Y1110">
        <f>IF($W1110="","",IFERROR(MATCH($W1110,$A$2:$A$1500,0),""))</f>
      </c>
      <c r="Z1110">
        <f>IF($X1110="","",IFERROR(MATCH($X1110,$A$2:$A$1500,0),""))</f>
      </c>
      <c r="AA1110" t="str">
        <f>IF($Y1110="","",INDEX($P$2:$P$1500,$Y1110))</f>
      </c>
      <c r="AB1110" t="str">
        <f>IF($Z1110="","",INDEX($P$2:$P$1500,$Z1110))</f>
      </c>
      <c r="AC1110">
        <f>IF(AND($AA1110="Yes",$AB1110="Yes"),1,"")</f>
      </c>
      <c r="AD1110">
        <f>IF(OR($Y1110="",$Z1110=""),"",IF(INDEX($C$2:$C$1500,$Y1110)=INDEX($C$2:$C$1500,$Z1110),0,1))</f>
      </c>
      <c r="AE1110">
        <f>IF($AC1110&lt;&gt;1,"",IF(AND(INDEX($AG$2:$AG$1500,$Y1110)=1,INDEX($AG$2:$AG$1500,$Z1110)=1),1,""))</f>
      </c>
      <c r="AG1110">
        <f>IF($A1110="","",COUNTIFS($W$2:$W$2500,$A1110,$AB$2:$AB$2500,"Yes")+COUNTIFS($X$2:$X$2500,$A1110,$AA$2:$AA$2500,"Yes"))</f>
      </c>
      <c r="AH1110" t="str">
        <f>IF(OR($P1110&lt;&gt;"Yes",N($AG1110)=0),"",IF(AND($AG1110=1,COUNTIFS($W$2:$W$2500,$A1110,$AE$2:$AE$2500,1)+COUNTIFS($X$2:$X$2500,$A1110,$AE$2:$AE$2500,1)&gt;0),"","Yes"))</f>
      </c>
      <c r="AI1110">
        <f>IF($AH1110="Yes",$AG1110,"")</f>
      </c>
      <c r="AJ1110">
        <f>IF($AI1110="","",$AI1110+ROW()/1000000)</f>
      </c>
      <c r="AK1110">
        <f>IF(OR($A1110="",$P1110="Yes",N($AG1110)=0),"",$AG1110+ROW()/1000000)</f>
      </c>
      <c r="AL1110" t="str">
        <f>IF($A1110="","",INDEX(games!$J:$J,ROW())&amp;"")</f>
      </c>
    </row>
    <row r="1111">
      <c r="A1111" t="str">
        <f>IF(TRIM(INDEX(games!$A:$A,ROW()))="","",TRIM(INDEX(games!$A:$A,ROW())))</f>
      </c>
      <c r="B1111">
        <f>IF(OR($A1111="",INDEX(games!$B:$B,ROW())=""),"",INDEX(games!$B:$B,ROW()))</f>
      </c>
      <c r="C1111" t="str">
        <f>IF(OR($A1111="",INDEX(games!$C:$C,ROW())=""),"",INDEX(games!$C:$C,ROW()))</f>
      </c>
      <c r="D1111">
        <f>IF($A1111="","",COUNTIF($W$2:$W$2500,$A1111)+COUNTIF($X$2:$X$2500,$A1111))</f>
      </c>
      <c r="E1111">
        <f>IF($A1111="","",IFERROR(MATCH($C1111,$R$2:$R$5,0),0))</f>
      </c>
      <c r="F1111">
        <f>IF($A1111="","",MOD(ROW(),34))</f>
      </c>
      <c r="G1111">
        <f>IF($A1111="",NA(),IF($C1111="Action",$B1111,NA()))</f>
      </c>
      <c r="H1111">
        <f>IF($A1111="",NA(),IF($C1111="Action",1+$F1111*0.023,NA()))</f>
      </c>
      <c r="I1111">
        <f>IF($A1111="",NA(),IF($C1111="Strategy",$B1111,NA()))</f>
      </c>
      <c r="J1111">
        <f>IF($A1111="",NA(),IF($C1111="Strategy",2+$F1111*0.023,NA()))</f>
      </c>
      <c r="K1111">
        <f>IF($A1111="",NA(),IF($C1111="Deckbuilder",$B1111,NA()))</f>
      </c>
      <c r="L1111">
        <f>IF($A1111="",NA(),IF($C1111="Deckbuilder",3+$F1111*0.023,NA()))</f>
      </c>
      <c r="M1111">
        <f>IF($A1111="",NA(),IF($C1111="Traditional",$B1111,NA()))</f>
      </c>
      <c r="N1111">
        <f>IF($A1111="",NA(),IF($C1111="Traditional",4+$F1111*0.023,NA()))</f>
      </c>
      <c r="O1111">
        <f>IF($A1111="","",$D1111+ROW()/1000000)</f>
      </c>
      <c r="P1111" t="str">
        <f>IF(OR($A1111="",INDEX(games!$H:$H,ROW())=""),"",INDEX(games!$H:$H,ROW()))</f>
      </c>
      <c r="Q1111">
        <f>IF(OR($A1111="",$P1111&lt;&gt;"Yes"),"",$D1111+ROW()/1000000)</f>
      </c>
      <c r="T1111">
        <f>IF($Y1111="","",INDEX($B$2:$B$1500,$Y1111))</f>
      </c>
      <c r="U1111">
        <f>IF($Z1111="","",INDEX($B$2:$B$1500,$Z1111))</f>
      </c>
      <c r="V1111">
        <f>IF(OR($T1111="",$U1111=""),"",$U1111-$T1111)</f>
      </c>
      <c r="W1111" t="str">
        <f>IF(TRIM(INDEX(connections!$A:$A,ROW()))="","",TRIM(INDEX(connections!$A:$A,ROW())))</f>
      </c>
      <c r="X1111" t="str">
        <f>IF($W1111="","",TRIM(INDEX(connections!$B:$B,ROW())))</f>
      </c>
      <c r="Y1111">
        <f>IF($W1111="","",IFERROR(MATCH($W1111,$A$2:$A$1500,0),""))</f>
      </c>
      <c r="Z1111">
        <f>IF($X1111="","",IFERROR(MATCH($X1111,$A$2:$A$1500,0),""))</f>
      </c>
      <c r="AA1111" t="str">
        <f>IF($Y1111="","",INDEX($P$2:$P$1500,$Y1111))</f>
      </c>
      <c r="AB1111" t="str">
        <f>IF($Z1111="","",INDEX($P$2:$P$1500,$Z1111))</f>
      </c>
      <c r="AC1111">
        <f>IF(AND($AA1111="Yes",$AB1111="Yes"),1,"")</f>
      </c>
      <c r="AD1111">
        <f>IF(OR($Y1111="",$Z1111=""),"",IF(INDEX($C$2:$C$1500,$Y1111)=INDEX($C$2:$C$1500,$Z1111),0,1))</f>
      </c>
      <c r="AE1111">
        <f>IF($AC1111&lt;&gt;1,"",IF(AND(INDEX($AG$2:$AG$1500,$Y1111)=1,INDEX($AG$2:$AG$1500,$Z1111)=1),1,""))</f>
      </c>
      <c r="AG1111">
        <f>IF($A1111="","",COUNTIFS($W$2:$W$2500,$A1111,$AB$2:$AB$2500,"Yes")+COUNTIFS($X$2:$X$2500,$A1111,$AA$2:$AA$2500,"Yes"))</f>
      </c>
      <c r="AH1111" t="str">
        <f>IF(OR($P1111&lt;&gt;"Yes",N($AG1111)=0),"",IF(AND($AG1111=1,COUNTIFS($W$2:$W$2500,$A1111,$AE$2:$AE$2500,1)+COUNTIFS($X$2:$X$2500,$A1111,$AE$2:$AE$2500,1)&gt;0),"","Yes"))</f>
      </c>
      <c r="AI1111">
        <f>IF($AH1111="Yes",$AG1111,"")</f>
      </c>
      <c r="AJ1111">
        <f>IF($AI1111="","",$AI1111+ROW()/1000000)</f>
      </c>
      <c r="AK1111">
        <f>IF(OR($A1111="",$P1111="Yes",N($AG1111)=0),"",$AG1111+ROW()/1000000)</f>
      </c>
      <c r="AL1111" t="str">
        <f>IF($A1111="","",INDEX(games!$J:$J,ROW())&amp;"")</f>
      </c>
    </row>
    <row r="1112">
      <c r="A1112" t="str">
        <f>IF(TRIM(INDEX(games!$A:$A,ROW()))="","",TRIM(INDEX(games!$A:$A,ROW())))</f>
      </c>
      <c r="B1112">
        <f>IF(OR($A1112="",INDEX(games!$B:$B,ROW())=""),"",INDEX(games!$B:$B,ROW()))</f>
      </c>
      <c r="C1112" t="str">
        <f>IF(OR($A1112="",INDEX(games!$C:$C,ROW())=""),"",INDEX(games!$C:$C,ROW()))</f>
      </c>
      <c r="D1112">
        <f>IF($A1112="","",COUNTIF($W$2:$W$2500,$A1112)+COUNTIF($X$2:$X$2500,$A1112))</f>
      </c>
      <c r="E1112">
        <f>IF($A1112="","",IFERROR(MATCH($C1112,$R$2:$R$5,0),0))</f>
      </c>
      <c r="F1112">
        <f>IF($A1112="","",MOD(ROW(),34))</f>
      </c>
      <c r="G1112">
        <f>IF($A1112="",NA(),IF($C1112="Action",$B1112,NA()))</f>
      </c>
      <c r="H1112">
        <f>IF($A1112="",NA(),IF($C1112="Action",1+$F1112*0.023,NA()))</f>
      </c>
      <c r="I1112">
        <f>IF($A1112="",NA(),IF($C1112="Strategy",$B1112,NA()))</f>
      </c>
      <c r="J1112">
        <f>IF($A1112="",NA(),IF($C1112="Strategy",2+$F1112*0.023,NA()))</f>
      </c>
      <c r="K1112">
        <f>IF($A1112="",NA(),IF($C1112="Deckbuilder",$B1112,NA()))</f>
      </c>
      <c r="L1112">
        <f>IF($A1112="",NA(),IF($C1112="Deckbuilder",3+$F1112*0.023,NA()))</f>
      </c>
      <c r="M1112">
        <f>IF($A1112="",NA(),IF($C1112="Traditional",$B1112,NA()))</f>
      </c>
      <c r="N1112">
        <f>IF($A1112="",NA(),IF($C1112="Traditional",4+$F1112*0.023,NA()))</f>
      </c>
      <c r="O1112">
        <f>IF($A1112="","",$D1112+ROW()/1000000)</f>
      </c>
      <c r="P1112" t="str">
        <f>IF(OR($A1112="",INDEX(games!$H:$H,ROW())=""),"",INDEX(games!$H:$H,ROW()))</f>
      </c>
      <c r="Q1112">
        <f>IF(OR($A1112="",$P1112&lt;&gt;"Yes"),"",$D1112+ROW()/1000000)</f>
      </c>
      <c r="T1112">
        <f>IF($Y1112="","",INDEX($B$2:$B$1500,$Y1112))</f>
      </c>
      <c r="U1112">
        <f>IF($Z1112="","",INDEX($B$2:$B$1500,$Z1112))</f>
      </c>
      <c r="V1112">
        <f>IF(OR($T1112="",$U1112=""),"",$U1112-$T1112)</f>
      </c>
      <c r="W1112" t="str">
        <f>IF(TRIM(INDEX(connections!$A:$A,ROW()))="","",TRIM(INDEX(connections!$A:$A,ROW())))</f>
      </c>
      <c r="X1112" t="str">
        <f>IF($W1112="","",TRIM(INDEX(connections!$B:$B,ROW())))</f>
      </c>
      <c r="Y1112">
        <f>IF($W1112="","",IFERROR(MATCH($W1112,$A$2:$A$1500,0),""))</f>
      </c>
      <c r="Z1112">
        <f>IF($X1112="","",IFERROR(MATCH($X1112,$A$2:$A$1500,0),""))</f>
      </c>
      <c r="AA1112" t="str">
        <f>IF($Y1112="","",INDEX($P$2:$P$1500,$Y1112))</f>
      </c>
      <c r="AB1112" t="str">
        <f>IF($Z1112="","",INDEX($P$2:$P$1500,$Z1112))</f>
      </c>
      <c r="AC1112">
        <f>IF(AND($AA1112="Yes",$AB1112="Yes"),1,"")</f>
      </c>
      <c r="AD1112">
        <f>IF(OR($Y1112="",$Z1112=""),"",IF(INDEX($C$2:$C$1500,$Y1112)=INDEX($C$2:$C$1500,$Z1112),0,1))</f>
      </c>
      <c r="AE1112">
        <f>IF($AC1112&lt;&gt;1,"",IF(AND(INDEX($AG$2:$AG$1500,$Y1112)=1,INDEX($AG$2:$AG$1500,$Z1112)=1),1,""))</f>
      </c>
      <c r="AG1112">
        <f>IF($A1112="","",COUNTIFS($W$2:$W$2500,$A1112,$AB$2:$AB$2500,"Yes")+COUNTIFS($X$2:$X$2500,$A1112,$AA$2:$AA$2500,"Yes"))</f>
      </c>
      <c r="AH1112" t="str">
        <f>IF(OR($P1112&lt;&gt;"Yes",N($AG1112)=0),"",IF(AND($AG1112=1,COUNTIFS($W$2:$W$2500,$A1112,$AE$2:$AE$2500,1)+COUNTIFS($X$2:$X$2500,$A1112,$AE$2:$AE$2500,1)&gt;0),"","Yes"))</f>
      </c>
      <c r="AI1112">
        <f>IF($AH1112="Yes",$AG1112,"")</f>
      </c>
      <c r="AJ1112">
        <f>IF($AI1112="","",$AI1112+ROW()/1000000)</f>
      </c>
      <c r="AK1112">
        <f>IF(OR($A1112="",$P1112="Yes",N($AG1112)=0),"",$AG1112+ROW()/1000000)</f>
      </c>
      <c r="AL1112" t="str">
        <f>IF($A1112="","",INDEX(games!$J:$J,ROW())&amp;"")</f>
      </c>
    </row>
    <row r="1113">
      <c r="A1113" t="str">
        <f>IF(TRIM(INDEX(games!$A:$A,ROW()))="","",TRIM(INDEX(games!$A:$A,ROW())))</f>
      </c>
      <c r="B1113">
        <f>IF(OR($A1113="",INDEX(games!$B:$B,ROW())=""),"",INDEX(games!$B:$B,ROW()))</f>
      </c>
      <c r="C1113" t="str">
        <f>IF(OR($A1113="",INDEX(games!$C:$C,ROW())=""),"",INDEX(games!$C:$C,ROW()))</f>
      </c>
      <c r="D1113">
        <f>IF($A1113="","",COUNTIF($W$2:$W$2500,$A1113)+COUNTIF($X$2:$X$2500,$A1113))</f>
      </c>
      <c r="E1113">
        <f>IF($A1113="","",IFERROR(MATCH($C1113,$R$2:$R$5,0),0))</f>
      </c>
      <c r="F1113">
        <f>IF($A1113="","",MOD(ROW(),34))</f>
      </c>
      <c r="G1113">
        <f>IF($A1113="",NA(),IF($C1113="Action",$B1113,NA()))</f>
      </c>
      <c r="H1113">
        <f>IF($A1113="",NA(),IF($C1113="Action",1+$F1113*0.023,NA()))</f>
      </c>
      <c r="I1113">
        <f>IF($A1113="",NA(),IF($C1113="Strategy",$B1113,NA()))</f>
      </c>
      <c r="J1113">
        <f>IF($A1113="",NA(),IF($C1113="Strategy",2+$F1113*0.023,NA()))</f>
      </c>
      <c r="K1113">
        <f>IF($A1113="",NA(),IF($C1113="Deckbuilder",$B1113,NA()))</f>
      </c>
      <c r="L1113">
        <f>IF($A1113="",NA(),IF($C1113="Deckbuilder",3+$F1113*0.023,NA()))</f>
      </c>
      <c r="M1113">
        <f>IF($A1113="",NA(),IF($C1113="Traditional",$B1113,NA()))</f>
      </c>
      <c r="N1113">
        <f>IF($A1113="",NA(),IF($C1113="Traditional",4+$F1113*0.023,NA()))</f>
      </c>
      <c r="O1113">
        <f>IF($A1113="","",$D1113+ROW()/1000000)</f>
      </c>
      <c r="P1113" t="str">
        <f>IF(OR($A1113="",INDEX(games!$H:$H,ROW())=""),"",INDEX(games!$H:$H,ROW()))</f>
      </c>
      <c r="Q1113">
        <f>IF(OR($A1113="",$P1113&lt;&gt;"Yes"),"",$D1113+ROW()/1000000)</f>
      </c>
      <c r="T1113">
        <f>IF($Y1113="","",INDEX($B$2:$B$1500,$Y1113))</f>
      </c>
      <c r="U1113">
        <f>IF($Z1113="","",INDEX($B$2:$B$1500,$Z1113))</f>
      </c>
      <c r="V1113">
        <f>IF(OR($T1113="",$U1113=""),"",$U1113-$T1113)</f>
      </c>
      <c r="W1113" t="str">
        <f>IF(TRIM(INDEX(connections!$A:$A,ROW()))="","",TRIM(INDEX(connections!$A:$A,ROW())))</f>
      </c>
      <c r="X1113" t="str">
        <f>IF($W1113="","",TRIM(INDEX(connections!$B:$B,ROW())))</f>
      </c>
      <c r="Y1113">
        <f>IF($W1113="","",IFERROR(MATCH($W1113,$A$2:$A$1500,0),""))</f>
      </c>
      <c r="Z1113">
        <f>IF($X1113="","",IFERROR(MATCH($X1113,$A$2:$A$1500,0),""))</f>
      </c>
      <c r="AA1113" t="str">
        <f>IF($Y1113="","",INDEX($P$2:$P$1500,$Y1113))</f>
      </c>
      <c r="AB1113" t="str">
        <f>IF($Z1113="","",INDEX($P$2:$P$1500,$Z1113))</f>
      </c>
      <c r="AC1113">
        <f>IF(AND($AA1113="Yes",$AB1113="Yes"),1,"")</f>
      </c>
      <c r="AD1113">
        <f>IF(OR($Y1113="",$Z1113=""),"",IF(INDEX($C$2:$C$1500,$Y1113)=INDEX($C$2:$C$1500,$Z1113),0,1))</f>
      </c>
      <c r="AE1113">
        <f>IF($AC1113&lt;&gt;1,"",IF(AND(INDEX($AG$2:$AG$1500,$Y1113)=1,INDEX($AG$2:$AG$1500,$Z1113)=1),1,""))</f>
      </c>
      <c r="AG1113">
        <f>IF($A1113="","",COUNTIFS($W$2:$W$2500,$A1113,$AB$2:$AB$2500,"Yes")+COUNTIFS($X$2:$X$2500,$A1113,$AA$2:$AA$2500,"Yes"))</f>
      </c>
      <c r="AH1113" t="str">
        <f>IF(OR($P1113&lt;&gt;"Yes",N($AG1113)=0),"",IF(AND($AG1113=1,COUNTIFS($W$2:$W$2500,$A1113,$AE$2:$AE$2500,1)+COUNTIFS($X$2:$X$2500,$A1113,$AE$2:$AE$2500,1)&gt;0),"","Yes"))</f>
      </c>
      <c r="AI1113">
        <f>IF($AH1113="Yes",$AG1113,"")</f>
      </c>
      <c r="AJ1113">
        <f>IF($AI1113="","",$AI1113+ROW()/1000000)</f>
      </c>
      <c r="AK1113">
        <f>IF(OR($A1113="",$P1113="Yes",N($AG1113)=0),"",$AG1113+ROW()/1000000)</f>
      </c>
      <c r="AL1113" t="str">
        <f>IF($A1113="","",INDEX(games!$J:$J,ROW())&amp;"")</f>
      </c>
    </row>
    <row r="1114">
      <c r="A1114" t="str">
        <f>IF(TRIM(INDEX(games!$A:$A,ROW()))="","",TRIM(INDEX(games!$A:$A,ROW())))</f>
      </c>
      <c r="B1114">
        <f>IF(OR($A1114="",INDEX(games!$B:$B,ROW())=""),"",INDEX(games!$B:$B,ROW()))</f>
      </c>
      <c r="C1114" t="str">
        <f>IF(OR($A1114="",INDEX(games!$C:$C,ROW())=""),"",INDEX(games!$C:$C,ROW()))</f>
      </c>
      <c r="D1114">
        <f>IF($A1114="","",COUNTIF($W$2:$W$2500,$A1114)+COUNTIF($X$2:$X$2500,$A1114))</f>
      </c>
      <c r="E1114">
        <f>IF($A1114="","",IFERROR(MATCH($C1114,$R$2:$R$5,0),0))</f>
      </c>
      <c r="F1114">
        <f>IF($A1114="","",MOD(ROW(),34))</f>
      </c>
      <c r="G1114">
        <f>IF($A1114="",NA(),IF($C1114="Action",$B1114,NA()))</f>
      </c>
      <c r="H1114">
        <f>IF($A1114="",NA(),IF($C1114="Action",1+$F1114*0.023,NA()))</f>
      </c>
      <c r="I1114">
        <f>IF($A1114="",NA(),IF($C1114="Strategy",$B1114,NA()))</f>
      </c>
      <c r="J1114">
        <f>IF($A1114="",NA(),IF($C1114="Strategy",2+$F1114*0.023,NA()))</f>
      </c>
      <c r="K1114">
        <f>IF($A1114="",NA(),IF($C1114="Deckbuilder",$B1114,NA()))</f>
      </c>
      <c r="L1114">
        <f>IF($A1114="",NA(),IF($C1114="Deckbuilder",3+$F1114*0.023,NA()))</f>
      </c>
      <c r="M1114">
        <f>IF($A1114="",NA(),IF($C1114="Traditional",$B1114,NA()))</f>
      </c>
      <c r="N1114">
        <f>IF($A1114="",NA(),IF($C1114="Traditional",4+$F1114*0.023,NA()))</f>
      </c>
      <c r="O1114">
        <f>IF($A1114="","",$D1114+ROW()/1000000)</f>
      </c>
      <c r="P1114" t="str">
        <f>IF(OR($A1114="",INDEX(games!$H:$H,ROW())=""),"",INDEX(games!$H:$H,ROW()))</f>
      </c>
      <c r="Q1114">
        <f>IF(OR($A1114="",$P1114&lt;&gt;"Yes"),"",$D1114+ROW()/1000000)</f>
      </c>
      <c r="T1114">
        <f>IF($Y1114="","",INDEX($B$2:$B$1500,$Y1114))</f>
      </c>
      <c r="U1114">
        <f>IF($Z1114="","",INDEX($B$2:$B$1500,$Z1114))</f>
      </c>
      <c r="V1114">
        <f>IF(OR($T1114="",$U1114=""),"",$U1114-$T1114)</f>
      </c>
      <c r="W1114" t="str">
        <f>IF(TRIM(INDEX(connections!$A:$A,ROW()))="","",TRIM(INDEX(connections!$A:$A,ROW())))</f>
      </c>
      <c r="X1114" t="str">
        <f>IF($W1114="","",TRIM(INDEX(connections!$B:$B,ROW())))</f>
      </c>
      <c r="Y1114">
        <f>IF($W1114="","",IFERROR(MATCH($W1114,$A$2:$A$1500,0),""))</f>
      </c>
      <c r="Z1114">
        <f>IF($X1114="","",IFERROR(MATCH($X1114,$A$2:$A$1500,0),""))</f>
      </c>
      <c r="AA1114" t="str">
        <f>IF($Y1114="","",INDEX($P$2:$P$1500,$Y1114))</f>
      </c>
      <c r="AB1114" t="str">
        <f>IF($Z1114="","",INDEX($P$2:$P$1500,$Z1114))</f>
      </c>
      <c r="AC1114">
        <f>IF(AND($AA1114="Yes",$AB1114="Yes"),1,"")</f>
      </c>
      <c r="AD1114">
        <f>IF(OR($Y1114="",$Z1114=""),"",IF(INDEX($C$2:$C$1500,$Y1114)=INDEX($C$2:$C$1500,$Z1114),0,1))</f>
      </c>
      <c r="AE1114">
        <f>IF($AC1114&lt;&gt;1,"",IF(AND(INDEX($AG$2:$AG$1500,$Y1114)=1,INDEX($AG$2:$AG$1500,$Z1114)=1),1,""))</f>
      </c>
      <c r="AG1114">
        <f>IF($A1114="","",COUNTIFS($W$2:$W$2500,$A1114,$AB$2:$AB$2500,"Yes")+COUNTIFS($X$2:$X$2500,$A1114,$AA$2:$AA$2500,"Yes"))</f>
      </c>
      <c r="AH1114" t="str">
        <f>IF(OR($P1114&lt;&gt;"Yes",N($AG1114)=0),"",IF(AND($AG1114=1,COUNTIFS($W$2:$W$2500,$A1114,$AE$2:$AE$2500,1)+COUNTIFS($X$2:$X$2500,$A1114,$AE$2:$AE$2500,1)&gt;0),"","Yes"))</f>
      </c>
      <c r="AI1114">
        <f>IF($AH1114="Yes",$AG1114,"")</f>
      </c>
      <c r="AJ1114">
        <f>IF($AI1114="","",$AI1114+ROW()/1000000)</f>
      </c>
      <c r="AK1114">
        <f>IF(OR($A1114="",$P1114="Yes",N($AG1114)=0),"",$AG1114+ROW()/1000000)</f>
      </c>
      <c r="AL1114" t="str">
        <f>IF($A1114="","",INDEX(games!$J:$J,ROW())&amp;"")</f>
      </c>
    </row>
    <row r="1115">
      <c r="A1115" t="str">
        <f>IF(TRIM(INDEX(games!$A:$A,ROW()))="","",TRIM(INDEX(games!$A:$A,ROW())))</f>
      </c>
      <c r="B1115">
        <f>IF(OR($A1115="",INDEX(games!$B:$B,ROW())=""),"",INDEX(games!$B:$B,ROW()))</f>
      </c>
      <c r="C1115" t="str">
        <f>IF(OR($A1115="",INDEX(games!$C:$C,ROW())=""),"",INDEX(games!$C:$C,ROW()))</f>
      </c>
      <c r="D1115">
        <f>IF($A1115="","",COUNTIF($W$2:$W$2500,$A1115)+COUNTIF($X$2:$X$2500,$A1115))</f>
      </c>
      <c r="E1115">
        <f>IF($A1115="","",IFERROR(MATCH($C1115,$R$2:$R$5,0),0))</f>
      </c>
      <c r="F1115">
        <f>IF($A1115="","",MOD(ROW(),34))</f>
      </c>
      <c r="G1115">
        <f>IF($A1115="",NA(),IF($C1115="Action",$B1115,NA()))</f>
      </c>
      <c r="H1115">
        <f>IF($A1115="",NA(),IF($C1115="Action",1+$F1115*0.023,NA()))</f>
      </c>
      <c r="I1115">
        <f>IF($A1115="",NA(),IF($C1115="Strategy",$B1115,NA()))</f>
      </c>
      <c r="J1115">
        <f>IF($A1115="",NA(),IF($C1115="Strategy",2+$F1115*0.023,NA()))</f>
      </c>
      <c r="K1115">
        <f>IF($A1115="",NA(),IF($C1115="Deckbuilder",$B1115,NA()))</f>
      </c>
      <c r="L1115">
        <f>IF($A1115="",NA(),IF($C1115="Deckbuilder",3+$F1115*0.023,NA()))</f>
      </c>
      <c r="M1115">
        <f>IF($A1115="",NA(),IF($C1115="Traditional",$B1115,NA()))</f>
      </c>
      <c r="N1115">
        <f>IF($A1115="",NA(),IF($C1115="Traditional",4+$F1115*0.023,NA()))</f>
      </c>
      <c r="O1115">
        <f>IF($A1115="","",$D1115+ROW()/1000000)</f>
      </c>
      <c r="P1115" t="str">
        <f>IF(OR($A1115="",INDEX(games!$H:$H,ROW())=""),"",INDEX(games!$H:$H,ROW()))</f>
      </c>
      <c r="Q1115">
        <f>IF(OR($A1115="",$P1115&lt;&gt;"Yes"),"",$D1115+ROW()/1000000)</f>
      </c>
      <c r="T1115">
        <f>IF($Y1115="","",INDEX($B$2:$B$1500,$Y1115))</f>
      </c>
      <c r="U1115">
        <f>IF($Z1115="","",INDEX($B$2:$B$1500,$Z1115))</f>
      </c>
      <c r="V1115">
        <f>IF(OR($T1115="",$U1115=""),"",$U1115-$T1115)</f>
      </c>
      <c r="W1115" t="str">
        <f>IF(TRIM(INDEX(connections!$A:$A,ROW()))="","",TRIM(INDEX(connections!$A:$A,ROW())))</f>
      </c>
      <c r="X1115" t="str">
        <f>IF($W1115="","",TRIM(INDEX(connections!$B:$B,ROW())))</f>
      </c>
      <c r="Y1115">
        <f>IF($W1115="","",IFERROR(MATCH($W1115,$A$2:$A$1500,0),""))</f>
      </c>
      <c r="Z1115">
        <f>IF($X1115="","",IFERROR(MATCH($X1115,$A$2:$A$1500,0),""))</f>
      </c>
      <c r="AA1115" t="str">
        <f>IF($Y1115="","",INDEX($P$2:$P$1500,$Y1115))</f>
      </c>
      <c r="AB1115" t="str">
        <f>IF($Z1115="","",INDEX($P$2:$P$1500,$Z1115))</f>
      </c>
      <c r="AC1115">
        <f>IF(AND($AA1115="Yes",$AB1115="Yes"),1,"")</f>
      </c>
      <c r="AD1115">
        <f>IF(OR($Y1115="",$Z1115=""),"",IF(INDEX($C$2:$C$1500,$Y1115)=INDEX($C$2:$C$1500,$Z1115),0,1))</f>
      </c>
      <c r="AE1115">
        <f>IF($AC1115&lt;&gt;1,"",IF(AND(INDEX($AG$2:$AG$1500,$Y1115)=1,INDEX($AG$2:$AG$1500,$Z1115)=1),1,""))</f>
      </c>
      <c r="AG1115">
        <f>IF($A1115="","",COUNTIFS($W$2:$W$2500,$A1115,$AB$2:$AB$2500,"Yes")+COUNTIFS($X$2:$X$2500,$A1115,$AA$2:$AA$2500,"Yes"))</f>
      </c>
      <c r="AH1115" t="str">
        <f>IF(OR($P1115&lt;&gt;"Yes",N($AG1115)=0),"",IF(AND($AG1115=1,COUNTIFS($W$2:$W$2500,$A1115,$AE$2:$AE$2500,1)+COUNTIFS($X$2:$X$2500,$A1115,$AE$2:$AE$2500,1)&gt;0),"","Yes"))</f>
      </c>
      <c r="AI1115">
        <f>IF($AH1115="Yes",$AG1115,"")</f>
      </c>
      <c r="AJ1115">
        <f>IF($AI1115="","",$AI1115+ROW()/1000000)</f>
      </c>
      <c r="AK1115">
        <f>IF(OR($A1115="",$P1115="Yes",N($AG1115)=0),"",$AG1115+ROW()/1000000)</f>
      </c>
      <c r="AL1115" t="str">
        <f>IF($A1115="","",INDEX(games!$J:$J,ROW())&amp;"")</f>
      </c>
    </row>
    <row r="1116">
      <c r="A1116" t="str">
        <f>IF(TRIM(INDEX(games!$A:$A,ROW()))="","",TRIM(INDEX(games!$A:$A,ROW())))</f>
      </c>
      <c r="B1116">
        <f>IF(OR($A1116="",INDEX(games!$B:$B,ROW())=""),"",INDEX(games!$B:$B,ROW()))</f>
      </c>
      <c r="C1116" t="str">
        <f>IF(OR($A1116="",INDEX(games!$C:$C,ROW())=""),"",INDEX(games!$C:$C,ROW()))</f>
      </c>
      <c r="D1116">
        <f>IF($A1116="","",COUNTIF($W$2:$W$2500,$A1116)+COUNTIF($X$2:$X$2500,$A1116))</f>
      </c>
      <c r="E1116">
        <f>IF($A1116="","",IFERROR(MATCH($C1116,$R$2:$R$5,0),0))</f>
      </c>
      <c r="F1116">
        <f>IF($A1116="","",MOD(ROW(),34))</f>
      </c>
      <c r="G1116">
        <f>IF($A1116="",NA(),IF($C1116="Action",$B1116,NA()))</f>
      </c>
      <c r="H1116">
        <f>IF($A1116="",NA(),IF($C1116="Action",1+$F1116*0.023,NA()))</f>
      </c>
      <c r="I1116">
        <f>IF($A1116="",NA(),IF($C1116="Strategy",$B1116,NA()))</f>
      </c>
      <c r="J1116">
        <f>IF($A1116="",NA(),IF($C1116="Strategy",2+$F1116*0.023,NA()))</f>
      </c>
      <c r="K1116">
        <f>IF($A1116="",NA(),IF($C1116="Deckbuilder",$B1116,NA()))</f>
      </c>
      <c r="L1116">
        <f>IF($A1116="",NA(),IF($C1116="Deckbuilder",3+$F1116*0.023,NA()))</f>
      </c>
      <c r="M1116">
        <f>IF($A1116="",NA(),IF($C1116="Traditional",$B1116,NA()))</f>
      </c>
      <c r="N1116">
        <f>IF($A1116="",NA(),IF($C1116="Traditional",4+$F1116*0.023,NA()))</f>
      </c>
      <c r="O1116">
        <f>IF($A1116="","",$D1116+ROW()/1000000)</f>
      </c>
      <c r="P1116" t="str">
        <f>IF(OR($A1116="",INDEX(games!$H:$H,ROW())=""),"",INDEX(games!$H:$H,ROW()))</f>
      </c>
      <c r="Q1116">
        <f>IF(OR($A1116="",$P1116&lt;&gt;"Yes"),"",$D1116+ROW()/1000000)</f>
      </c>
      <c r="T1116">
        <f>IF($Y1116="","",INDEX($B$2:$B$1500,$Y1116))</f>
      </c>
      <c r="U1116">
        <f>IF($Z1116="","",INDEX($B$2:$B$1500,$Z1116))</f>
      </c>
      <c r="V1116">
        <f>IF(OR($T1116="",$U1116=""),"",$U1116-$T1116)</f>
      </c>
      <c r="W1116" t="str">
        <f>IF(TRIM(INDEX(connections!$A:$A,ROW()))="","",TRIM(INDEX(connections!$A:$A,ROW())))</f>
      </c>
      <c r="X1116" t="str">
        <f>IF($W1116="","",TRIM(INDEX(connections!$B:$B,ROW())))</f>
      </c>
      <c r="Y1116">
        <f>IF($W1116="","",IFERROR(MATCH($W1116,$A$2:$A$1500,0),""))</f>
      </c>
      <c r="Z1116">
        <f>IF($X1116="","",IFERROR(MATCH($X1116,$A$2:$A$1500,0),""))</f>
      </c>
      <c r="AA1116" t="str">
        <f>IF($Y1116="","",INDEX($P$2:$P$1500,$Y1116))</f>
      </c>
      <c r="AB1116" t="str">
        <f>IF($Z1116="","",INDEX($P$2:$P$1500,$Z1116))</f>
      </c>
      <c r="AC1116">
        <f>IF(AND($AA1116="Yes",$AB1116="Yes"),1,"")</f>
      </c>
      <c r="AD1116">
        <f>IF(OR($Y1116="",$Z1116=""),"",IF(INDEX($C$2:$C$1500,$Y1116)=INDEX($C$2:$C$1500,$Z1116),0,1))</f>
      </c>
      <c r="AE1116">
        <f>IF($AC1116&lt;&gt;1,"",IF(AND(INDEX($AG$2:$AG$1500,$Y1116)=1,INDEX($AG$2:$AG$1500,$Z1116)=1),1,""))</f>
      </c>
      <c r="AG1116">
        <f>IF($A1116="","",COUNTIFS($W$2:$W$2500,$A1116,$AB$2:$AB$2500,"Yes")+COUNTIFS($X$2:$X$2500,$A1116,$AA$2:$AA$2500,"Yes"))</f>
      </c>
      <c r="AH1116" t="str">
        <f>IF(OR($P1116&lt;&gt;"Yes",N($AG1116)=0),"",IF(AND($AG1116=1,COUNTIFS($W$2:$W$2500,$A1116,$AE$2:$AE$2500,1)+COUNTIFS($X$2:$X$2500,$A1116,$AE$2:$AE$2500,1)&gt;0),"","Yes"))</f>
      </c>
      <c r="AI1116">
        <f>IF($AH1116="Yes",$AG1116,"")</f>
      </c>
      <c r="AJ1116">
        <f>IF($AI1116="","",$AI1116+ROW()/1000000)</f>
      </c>
      <c r="AK1116">
        <f>IF(OR($A1116="",$P1116="Yes",N($AG1116)=0),"",$AG1116+ROW()/1000000)</f>
      </c>
      <c r="AL1116" t="str">
        <f>IF($A1116="","",INDEX(games!$J:$J,ROW())&amp;"")</f>
      </c>
    </row>
    <row r="1117">
      <c r="A1117" t="str">
        <f>IF(TRIM(INDEX(games!$A:$A,ROW()))="","",TRIM(INDEX(games!$A:$A,ROW())))</f>
      </c>
      <c r="B1117">
        <f>IF(OR($A1117="",INDEX(games!$B:$B,ROW())=""),"",INDEX(games!$B:$B,ROW()))</f>
      </c>
      <c r="C1117" t="str">
        <f>IF(OR($A1117="",INDEX(games!$C:$C,ROW())=""),"",INDEX(games!$C:$C,ROW()))</f>
      </c>
      <c r="D1117">
        <f>IF($A1117="","",COUNTIF($W$2:$W$2500,$A1117)+COUNTIF($X$2:$X$2500,$A1117))</f>
      </c>
      <c r="E1117">
        <f>IF($A1117="","",IFERROR(MATCH($C1117,$R$2:$R$5,0),0))</f>
      </c>
      <c r="F1117">
        <f>IF($A1117="","",MOD(ROW(),34))</f>
      </c>
      <c r="G1117">
        <f>IF($A1117="",NA(),IF($C1117="Action",$B1117,NA()))</f>
      </c>
      <c r="H1117">
        <f>IF($A1117="",NA(),IF($C1117="Action",1+$F1117*0.023,NA()))</f>
      </c>
      <c r="I1117">
        <f>IF($A1117="",NA(),IF($C1117="Strategy",$B1117,NA()))</f>
      </c>
      <c r="J1117">
        <f>IF($A1117="",NA(),IF($C1117="Strategy",2+$F1117*0.023,NA()))</f>
      </c>
      <c r="K1117">
        <f>IF($A1117="",NA(),IF($C1117="Deckbuilder",$B1117,NA()))</f>
      </c>
      <c r="L1117">
        <f>IF($A1117="",NA(),IF($C1117="Deckbuilder",3+$F1117*0.023,NA()))</f>
      </c>
      <c r="M1117">
        <f>IF($A1117="",NA(),IF($C1117="Traditional",$B1117,NA()))</f>
      </c>
      <c r="N1117">
        <f>IF($A1117="",NA(),IF($C1117="Traditional",4+$F1117*0.023,NA()))</f>
      </c>
      <c r="O1117">
        <f>IF($A1117="","",$D1117+ROW()/1000000)</f>
      </c>
      <c r="P1117" t="str">
        <f>IF(OR($A1117="",INDEX(games!$H:$H,ROW())=""),"",INDEX(games!$H:$H,ROW()))</f>
      </c>
      <c r="Q1117">
        <f>IF(OR($A1117="",$P1117&lt;&gt;"Yes"),"",$D1117+ROW()/1000000)</f>
      </c>
      <c r="T1117">
        <f>IF($Y1117="","",INDEX($B$2:$B$1500,$Y1117))</f>
      </c>
      <c r="U1117">
        <f>IF($Z1117="","",INDEX($B$2:$B$1500,$Z1117))</f>
      </c>
      <c r="V1117">
        <f>IF(OR($T1117="",$U1117=""),"",$U1117-$T1117)</f>
      </c>
      <c r="W1117" t="str">
        <f>IF(TRIM(INDEX(connections!$A:$A,ROW()))="","",TRIM(INDEX(connections!$A:$A,ROW())))</f>
      </c>
      <c r="X1117" t="str">
        <f>IF($W1117="","",TRIM(INDEX(connections!$B:$B,ROW())))</f>
      </c>
      <c r="Y1117">
        <f>IF($W1117="","",IFERROR(MATCH($W1117,$A$2:$A$1500,0),""))</f>
      </c>
      <c r="Z1117">
        <f>IF($X1117="","",IFERROR(MATCH($X1117,$A$2:$A$1500,0),""))</f>
      </c>
      <c r="AA1117" t="str">
        <f>IF($Y1117="","",INDEX($P$2:$P$1500,$Y1117))</f>
      </c>
      <c r="AB1117" t="str">
        <f>IF($Z1117="","",INDEX($P$2:$P$1500,$Z1117))</f>
      </c>
      <c r="AC1117">
        <f>IF(AND($AA1117="Yes",$AB1117="Yes"),1,"")</f>
      </c>
      <c r="AD1117">
        <f>IF(OR($Y1117="",$Z1117=""),"",IF(INDEX($C$2:$C$1500,$Y1117)=INDEX($C$2:$C$1500,$Z1117),0,1))</f>
      </c>
      <c r="AE1117">
        <f>IF($AC1117&lt;&gt;1,"",IF(AND(INDEX($AG$2:$AG$1500,$Y1117)=1,INDEX($AG$2:$AG$1500,$Z1117)=1),1,""))</f>
      </c>
      <c r="AG1117">
        <f>IF($A1117="","",COUNTIFS($W$2:$W$2500,$A1117,$AB$2:$AB$2500,"Yes")+COUNTIFS($X$2:$X$2500,$A1117,$AA$2:$AA$2500,"Yes"))</f>
      </c>
      <c r="AH1117" t="str">
        <f>IF(OR($P1117&lt;&gt;"Yes",N($AG1117)=0),"",IF(AND($AG1117=1,COUNTIFS($W$2:$W$2500,$A1117,$AE$2:$AE$2500,1)+COUNTIFS($X$2:$X$2500,$A1117,$AE$2:$AE$2500,1)&gt;0),"","Yes"))</f>
      </c>
      <c r="AI1117">
        <f>IF($AH1117="Yes",$AG1117,"")</f>
      </c>
      <c r="AJ1117">
        <f>IF($AI1117="","",$AI1117+ROW()/1000000)</f>
      </c>
      <c r="AK1117">
        <f>IF(OR($A1117="",$P1117="Yes",N($AG1117)=0),"",$AG1117+ROW()/1000000)</f>
      </c>
      <c r="AL1117" t="str">
        <f>IF($A1117="","",INDEX(games!$J:$J,ROW())&amp;"")</f>
      </c>
    </row>
    <row r="1118">
      <c r="A1118" t="str">
        <f>IF(TRIM(INDEX(games!$A:$A,ROW()))="","",TRIM(INDEX(games!$A:$A,ROW())))</f>
      </c>
      <c r="B1118">
        <f>IF(OR($A1118="",INDEX(games!$B:$B,ROW())=""),"",INDEX(games!$B:$B,ROW()))</f>
      </c>
      <c r="C1118" t="str">
        <f>IF(OR($A1118="",INDEX(games!$C:$C,ROW())=""),"",INDEX(games!$C:$C,ROW()))</f>
      </c>
      <c r="D1118">
        <f>IF($A1118="","",COUNTIF($W$2:$W$2500,$A1118)+COUNTIF($X$2:$X$2500,$A1118))</f>
      </c>
      <c r="E1118">
        <f>IF($A1118="","",IFERROR(MATCH($C1118,$R$2:$R$5,0),0))</f>
      </c>
      <c r="F1118">
        <f>IF($A1118="","",MOD(ROW(),34))</f>
      </c>
      <c r="G1118">
        <f>IF($A1118="",NA(),IF($C1118="Action",$B1118,NA()))</f>
      </c>
      <c r="H1118">
        <f>IF($A1118="",NA(),IF($C1118="Action",1+$F1118*0.023,NA()))</f>
      </c>
      <c r="I1118">
        <f>IF($A1118="",NA(),IF($C1118="Strategy",$B1118,NA()))</f>
      </c>
      <c r="J1118">
        <f>IF($A1118="",NA(),IF($C1118="Strategy",2+$F1118*0.023,NA()))</f>
      </c>
      <c r="K1118">
        <f>IF($A1118="",NA(),IF($C1118="Deckbuilder",$B1118,NA()))</f>
      </c>
      <c r="L1118">
        <f>IF($A1118="",NA(),IF($C1118="Deckbuilder",3+$F1118*0.023,NA()))</f>
      </c>
      <c r="M1118">
        <f>IF($A1118="",NA(),IF($C1118="Traditional",$B1118,NA()))</f>
      </c>
      <c r="N1118">
        <f>IF($A1118="",NA(),IF($C1118="Traditional",4+$F1118*0.023,NA()))</f>
      </c>
      <c r="O1118">
        <f>IF($A1118="","",$D1118+ROW()/1000000)</f>
      </c>
      <c r="P1118" t="str">
        <f>IF(OR($A1118="",INDEX(games!$H:$H,ROW())=""),"",INDEX(games!$H:$H,ROW()))</f>
      </c>
      <c r="Q1118">
        <f>IF(OR($A1118="",$P1118&lt;&gt;"Yes"),"",$D1118+ROW()/1000000)</f>
      </c>
      <c r="T1118">
        <f>IF($Y1118="","",INDEX($B$2:$B$1500,$Y1118))</f>
      </c>
      <c r="U1118">
        <f>IF($Z1118="","",INDEX($B$2:$B$1500,$Z1118))</f>
      </c>
      <c r="V1118">
        <f>IF(OR($T1118="",$U1118=""),"",$U1118-$T1118)</f>
      </c>
      <c r="W1118" t="str">
        <f>IF(TRIM(INDEX(connections!$A:$A,ROW()))="","",TRIM(INDEX(connections!$A:$A,ROW())))</f>
      </c>
      <c r="X1118" t="str">
        <f>IF($W1118="","",TRIM(INDEX(connections!$B:$B,ROW())))</f>
      </c>
      <c r="Y1118">
        <f>IF($W1118="","",IFERROR(MATCH($W1118,$A$2:$A$1500,0),""))</f>
      </c>
      <c r="Z1118">
        <f>IF($X1118="","",IFERROR(MATCH($X1118,$A$2:$A$1500,0),""))</f>
      </c>
      <c r="AA1118" t="str">
        <f>IF($Y1118="","",INDEX($P$2:$P$1500,$Y1118))</f>
      </c>
      <c r="AB1118" t="str">
        <f>IF($Z1118="","",INDEX($P$2:$P$1500,$Z1118))</f>
      </c>
      <c r="AC1118">
        <f>IF(AND($AA1118="Yes",$AB1118="Yes"),1,"")</f>
      </c>
      <c r="AD1118">
        <f>IF(OR($Y1118="",$Z1118=""),"",IF(INDEX($C$2:$C$1500,$Y1118)=INDEX($C$2:$C$1500,$Z1118),0,1))</f>
      </c>
      <c r="AE1118">
        <f>IF($AC1118&lt;&gt;1,"",IF(AND(INDEX($AG$2:$AG$1500,$Y1118)=1,INDEX($AG$2:$AG$1500,$Z1118)=1),1,""))</f>
      </c>
      <c r="AG1118">
        <f>IF($A1118="","",COUNTIFS($W$2:$W$2500,$A1118,$AB$2:$AB$2500,"Yes")+COUNTIFS($X$2:$X$2500,$A1118,$AA$2:$AA$2500,"Yes"))</f>
      </c>
      <c r="AH1118" t="str">
        <f>IF(OR($P1118&lt;&gt;"Yes",N($AG1118)=0),"",IF(AND($AG1118=1,COUNTIFS($W$2:$W$2500,$A1118,$AE$2:$AE$2500,1)+COUNTIFS($X$2:$X$2500,$A1118,$AE$2:$AE$2500,1)&gt;0),"","Yes"))</f>
      </c>
      <c r="AI1118">
        <f>IF($AH1118="Yes",$AG1118,"")</f>
      </c>
      <c r="AJ1118">
        <f>IF($AI1118="","",$AI1118+ROW()/1000000)</f>
      </c>
      <c r="AK1118">
        <f>IF(OR($A1118="",$P1118="Yes",N($AG1118)=0),"",$AG1118+ROW()/1000000)</f>
      </c>
      <c r="AL1118" t="str">
        <f>IF($A1118="","",INDEX(games!$J:$J,ROW())&amp;"")</f>
      </c>
    </row>
    <row r="1119">
      <c r="A1119" t="str">
        <f>IF(TRIM(INDEX(games!$A:$A,ROW()))="","",TRIM(INDEX(games!$A:$A,ROW())))</f>
      </c>
      <c r="B1119">
        <f>IF(OR($A1119="",INDEX(games!$B:$B,ROW())=""),"",INDEX(games!$B:$B,ROW()))</f>
      </c>
      <c r="C1119" t="str">
        <f>IF(OR($A1119="",INDEX(games!$C:$C,ROW())=""),"",INDEX(games!$C:$C,ROW()))</f>
      </c>
      <c r="D1119">
        <f>IF($A1119="","",COUNTIF($W$2:$W$2500,$A1119)+COUNTIF($X$2:$X$2500,$A1119))</f>
      </c>
      <c r="E1119">
        <f>IF($A1119="","",IFERROR(MATCH($C1119,$R$2:$R$5,0),0))</f>
      </c>
      <c r="F1119">
        <f>IF($A1119="","",MOD(ROW(),34))</f>
      </c>
      <c r="G1119">
        <f>IF($A1119="",NA(),IF($C1119="Action",$B1119,NA()))</f>
      </c>
      <c r="H1119">
        <f>IF($A1119="",NA(),IF($C1119="Action",1+$F1119*0.023,NA()))</f>
      </c>
      <c r="I1119">
        <f>IF($A1119="",NA(),IF($C1119="Strategy",$B1119,NA()))</f>
      </c>
      <c r="J1119">
        <f>IF($A1119="",NA(),IF($C1119="Strategy",2+$F1119*0.023,NA()))</f>
      </c>
      <c r="K1119">
        <f>IF($A1119="",NA(),IF($C1119="Deckbuilder",$B1119,NA()))</f>
      </c>
      <c r="L1119">
        <f>IF($A1119="",NA(),IF($C1119="Deckbuilder",3+$F1119*0.023,NA()))</f>
      </c>
      <c r="M1119">
        <f>IF($A1119="",NA(),IF($C1119="Traditional",$B1119,NA()))</f>
      </c>
      <c r="N1119">
        <f>IF($A1119="",NA(),IF($C1119="Traditional",4+$F1119*0.023,NA()))</f>
      </c>
      <c r="O1119">
        <f>IF($A1119="","",$D1119+ROW()/1000000)</f>
      </c>
      <c r="P1119" t="str">
        <f>IF(OR($A1119="",INDEX(games!$H:$H,ROW())=""),"",INDEX(games!$H:$H,ROW()))</f>
      </c>
      <c r="Q1119">
        <f>IF(OR($A1119="",$P1119&lt;&gt;"Yes"),"",$D1119+ROW()/1000000)</f>
      </c>
      <c r="T1119">
        <f>IF($Y1119="","",INDEX($B$2:$B$1500,$Y1119))</f>
      </c>
      <c r="U1119">
        <f>IF($Z1119="","",INDEX($B$2:$B$1500,$Z1119))</f>
      </c>
      <c r="V1119">
        <f>IF(OR($T1119="",$U1119=""),"",$U1119-$T1119)</f>
      </c>
      <c r="W1119" t="str">
        <f>IF(TRIM(INDEX(connections!$A:$A,ROW()))="","",TRIM(INDEX(connections!$A:$A,ROW())))</f>
      </c>
      <c r="X1119" t="str">
        <f>IF($W1119="","",TRIM(INDEX(connections!$B:$B,ROW())))</f>
      </c>
      <c r="Y1119">
        <f>IF($W1119="","",IFERROR(MATCH($W1119,$A$2:$A$1500,0),""))</f>
      </c>
      <c r="Z1119">
        <f>IF($X1119="","",IFERROR(MATCH($X1119,$A$2:$A$1500,0),""))</f>
      </c>
      <c r="AA1119" t="str">
        <f>IF($Y1119="","",INDEX($P$2:$P$1500,$Y1119))</f>
      </c>
      <c r="AB1119" t="str">
        <f>IF($Z1119="","",INDEX($P$2:$P$1500,$Z1119))</f>
      </c>
      <c r="AC1119">
        <f>IF(AND($AA1119="Yes",$AB1119="Yes"),1,"")</f>
      </c>
      <c r="AD1119">
        <f>IF(OR($Y1119="",$Z1119=""),"",IF(INDEX($C$2:$C$1500,$Y1119)=INDEX($C$2:$C$1500,$Z1119),0,1))</f>
      </c>
      <c r="AE1119">
        <f>IF($AC1119&lt;&gt;1,"",IF(AND(INDEX($AG$2:$AG$1500,$Y1119)=1,INDEX($AG$2:$AG$1500,$Z1119)=1),1,""))</f>
      </c>
      <c r="AG1119">
        <f>IF($A1119="","",COUNTIFS($W$2:$W$2500,$A1119,$AB$2:$AB$2500,"Yes")+COUNTIFS($X$2:$X$2500,$A1119,$AA$2:$AA$2500,"Yes"))</f>
      </c>
      <c r="AH1119" t="str">
        <f>IF(OR($P1119&lt;&gt;"Yes",N($AG1119)=0),"",IF(AND($AG1119=1,COUNTIFS($W$2:$W$2500,$A1119,$AE$2:$AE$2500,1)+COUNTIFS($X$2:$X$2500,$A1119,$AE$2:$AE$2500,1)&gt;0),"","Yes"))</f>
      </c>
      <c r="AI1119">
        <f>IF($AH1119="Yes",$AG1119,"")</f>
      </c>
      <c r="AJ1119">
        <f>IF($AI1119="","",$AI1119+ROW()/1000000)</f>
      </c>
      <c r="AK1119">
        <f>IF(OR($A1119="",$P1119="Yes",N($AG1119)=0),"",$AG1119+ROW()/1000000)</f>
      </c>
      <c r="AL1119" t="str">
        <f>IF($A1119="","",INDEX(games!$J:$J,ROW())&amp;"")</f>
      </c>
    </row>
    <row r="1120">
      <c r="A1120" t="str">
        <f>IF(TRIM(INDEX(games!$A:$A,ROW()))="","",TRIM(INDEX(games!$A:$A,ROW())))</f>
      </c>
      <c r="B1120">
        <f>IF(OR($A1120="",INDEX(games!$B:$B,ROW())=""),"",INDEX(games!$B:$B,ROW()))</f>
      </c>
      <c r="C1120" t="str">
        <f>IF(OR($A1120="",INDEX(games!$C:$C,ROW())=""),"",INDEX(games!$C:$C,ROW()))</f>
      </c>
      <c r="D1120">
        <f>IF($A1120="","",COUNTIF($W$2:$W$2500,$A1120)+COUNTIF($X$2:$X$2500,$A1120))</f>
      </c>
      <c r="E1120">
        <f>IF($A1120="","",IFERROR(MATCH($C1120,$R$2:$R$5,0),0))</f>
      </c>
      <c r="F1120">
        <f>IF($A1120="","",MOD(ROW(),34))</f>
      </c>
      <c r="G1120">
        <f>IF($A1120="",NA(),IF($C1120="Action",$B1120,NA()))</f>
      </c>
      <c r="H1120">
        <f>IF($A1120="",NA(),IF($C1120="Action",1+$F1120*0.023,NA()))</f>
      </c>
      <c r="I1120">
        <f>IF($A1120="",NA(),IF($C1120="Strategy",$B1120,NA()))</f>
      </c>
      <c r="J1120">
        <f>IF($A1120="",NA(),IF($C1120="Strategy",2+$F1120*0.023,NA()))</f>
      </c>
      <c r="K1120">
        <f>IF($A1120="",NA(),IF($C1120="Deckbuilder",$B1120,NA()))</f>
      </c>
      <c r="L1120">
        <f>IF($A1120="",NA(),IF($C1120="Deckbuilder",3+$F1120*0.023,NA()))</f>
      </c>
      <c r="M1120">
        <f>IF($A1120="",NA(),IF($C1120="Traditional",$B1120,NA()))</f>
      </c>
      <c r="N1120">
        <f>IF($A1120="",NA(),IF($C1120="Traditional",4+$F1120*0.023,NA()))</f>
      </c>
      <c r="O1120">
        <f>IF($A1120="","",$D1120+ROW()/1000000)</f>
      </c>
      <c r="P1120" t="str">
        <f>IF(OR($A1120="",INDEX(games!$H:$H,ROW())=""),"",INDEX(games!$H:$H,ROW()))</f>
      </c>
      <c r="Q1120">
        <f>IF(OR($A1120="",$P1120&lt;&gt;"Yes"),"",$D1120+ROW()/1000000)</f>
      </c>
      <c r="T1120">
        <f>IF($Y1120="","",INDEX($B$2:$B$1500,$Y1120))</f>
      </c>
      <c r="U1120">
        <f>IF($Z1120="","",INDEX($B$2:$B$1500,$Z1120))</f>
      </c>
      <c r="V1120">
        <f>IF(OR($T1120="",$U1120=""),"",$U1120-$T1120)</f>
      </c>
      <c r="W1120" t="str">
        <f>IF(TRIM(INDEX(connections!$A:$A,ROW()))="","",TRIM(INDEX(connections!$A:$A,ROW())))</f>
      </c>
      <c r="X1120" t="str">
        <f>IF($W1120="","",TRIM(INDEX(connections!$B:$B,ROW())))</f>
      </c>
      <c r="Y1120">
        <f>IF($W1120="","",IFERROR(MATCH($W1120,$A$2:$A$1500,0),""))</f>
      </c>
      <c r="Z1120">
        <f>IF($X1120="","",IFERROR(MATCH($X1120,$A$2:$A$1500,0),""))</f>
      </c>
      <c r="AA1120" t="str">
        <f>IF($Y1120="","",INDEX($P$2:$P$1500,$Y1120))</f>
      </c>
      <c r="AB1120" t="str">
        <f>IF($Z1120="","",INDEX($P$2:$P$1500,$Z1120))</f>
      </c>
      <c r="AC1120">
        <f>IF(AND($AA1120="Yes",$AB1120="Yes"),1,"")</f>
      </c>
      <c r="AD1120">
        <f>IF(OR($Y1120="",$Z1120=""),"",IF(INDEX($C$2:$C$1500,$Y1120)=INDEX($C$2:$C$1500,$Z1120),0,1))</f>
      </c>
      <c r="AE1120">
        <f>IF($AC1120&lt;&gt;1,"",IF(AND(INDEX($AG$2:$AG$1500,$Y1120)=1,INDEX($AG$2:$AG$1500,$Z1120)=1),1,""))</f>
      </c>
      <c r="AG1120">
        <f>IF($A1120="","",COUNTIFS($W$2:$W$2500,$A1120,$AB$2:$AB$2500,"Yes")+COUNTIFS($X$2:$X$2500,$A1120,$AA$2:$AA$2500,"Yes"))</f>
      </c>
      <c r="AH1120" t="str">
        <f>IF(OR($P1120&lt;&gt;"Yes",N($AG1120)=0),"",IF(AND($AG1120=1,COUNTIFS($W$2:$W$2500,$A1120,$AE$2:$AE$2500,1)+COUNTIFS($X$2:$X$2500,$A1120,$AE$2:$AE$2500,1)&gt;0),"","Yes"))</f>
      </c>
      <c r="AI1120">
        <f>IF($AH1120="Yes",$AG1120,"")</f>
      </c>
      <c r="AJ1120">
        <f>IF($AI1120="","",$AI1120+ROW()/1000000)</f>
      </c>
      <c r="AK1120">
        <f>IF(OR($A1120="",$P1120="Yes",N($AG1120)=0),"",$AG1120+ROW()/1000000)</f>
      </c>
      <c r="AL1120" t="str">
        <f>IF($A1120="","",INDEX(games!$J:$J,ROW())&amp;"")</f>
      </c>
    </row>
    <row r="1121">
      <c r="A1121" t="str">
        <f>IF(TRIM(INDEX(games!$A:$A,ROW()))="","",TRIM(INDEX(games!$A:$A,ROW())))</f>
      </c>
      <c r="B1121">
        <f>IF(OR($A1121="",INDEX(games!$B:$B,ROW())=""),"",INDEX(games!$B:$B,ROW()))</f>
      </c>
      <c r="C1121" t="str">
        <f>IF(OR($A1121="",INDEX(games!$C:$C,ROW())=""),"",INDEX(games!$C:$C,ROW()))</f>
      </c>
      <c r="D1121">
        <f>IF($A1121="","",COUNTIF($W$2:$W$2500,$A1121)+COUNTIF($X$2:$X$2500,$A1121))</f>
      </c>
      <c r="E1121">
        <f>IF($A1121="","",IFERROR(MATCH($C1121,$R$2:$R$5,0),0))</f>
      </c>
      <c r="F1121">
        <f>IF($A1121="","",MOD(ROW(),34))</f>
      </c>
      <c r="G1121">
        <f>IF($A1121="",NA(),IF($C1121="Action",$B1121,NA()))</f>
      </c>
      <c r="H1121">
        <f>IF($A1121="",NA(),IF($C1121="Action",1+$F1121*0.023,NA()))</f>
      </c>
      <c r="I1121">
        <f>IF($A1121="",NA(),IF($C1121="Strategy",$B1121,NA()))</f>
      </c>
      <c r="J1121">
        <f>IF($A1121="",NA(),IF($C1121="Strategy",2+$F1121*0.023,NA()))</f>
      </c>
      <c r="K1121">
        <f>IF($A1121="",NA(),IF($C1121="Deckbuilder",$B1121,NA()))</f>
      </c>
      <c r="L1121">
        <f>IF($A1121="",NA(),IF($C1121="Deckbuilder",3+$F1121*0.023,NA()))</f>
      </c>
      <c r="M1121">
        <f>IF($A1121="",NA(),IF($C1121="Traditional",$B1121,NA()))</f>
      </c>
      <c r="N1121">
        <f>IF($A1121="",NA(),IF($C1121="Traditional",4+$F1121*0.023,NA()))</f>
      </c>
      <c r="O1121">
        <f>IF($A1121="","",$D1121+ROW()/1000000)</f>
      </c>
      <c r="P1121" t="str">
        <f>IF(OR($A1121="",INDEX(games!$H:$H,ROW())=""),"",INDEX(games!$H:$H,ROW()))</f>
      </c>
      <c r="Q1121">
        <f>IF(OR($A1121="",$P1121&lt;&gt;"Yes"),"",$D1121+ROW()/1000000)</f>
      </c>
      <c r="T1121">
        <f>IF($Y1121="","",INDEX($B$2:$B$1500,$Y1121))</f>
      </c>
      <c r="U1121">
        <f>IF($Z1121="","",INDEX($B$2:$B$1500,$Z1121))</f>
      </c>
      <c r="V1121">
        <f>IF(OR($T1121="",$U1121=""),"",$U1121-$T1121)</f>
      </c>
      <c r="W1121" t="str">
        <f>IF(TRIM(INDEX(connections!$A:$A,ROW()))="","",TRIM(INDEX(connections!$A:$A,ROW())))</f>
      </c>
      <c r="X1121" t="str">
        <f>IF($W1121="","",TRIM(INDEX(connections!$B:$B,ROW())))</f>
      </c>
      <c r="Y1121">
        <f>IF($W1121="","",IFERROR(MATCH($W1121,$A$2:$A$1500,0),""))</f>
      </c>
      <c r="Z1121">
        <f>IF($X1121="","",IFERROR(MATCH($X1121,$A$2:$A$1500,0),""))</f>
      </c>
      <c r="AA1121" t="str">
        <f>IF($Y1121="","",INDEX($P$2:$P$1500,$Y1121))</f>
      </c>
      <c r="AB1121" t="str">
        <f>IF($Z1121="","",INDEX($P$2:$P$1500,$Z1121))</f>
      </c>
      <c r="AC1121">
        <f>IF(AND($AA1121="Yes",$AB1121="Yes"),1,"")</f>
      </c>
      <c r="AD1121">
        <f>IF(OR($Y1121="",$Z1121=""),"",IF(INDEX($C$2:$C$1500,$Y1121)=INDEX($C$2:$C$1500,$Z1121),0,1))</f>
      </c>
      <c r="AE1121">
        <f>IF($AC1121&lt;&gt;1,"",IF(AND(INDEX($AG$2:$AG$1500,$Y1121)=1,INDEX($AG$2:$AG$1500,$Z1121)=1),1,""))</f>
      </c>
      <c r="AG1121">
        <f>IF($A1121="","",COUNTIFS($W$2:$W$2500,$A1121,$AB$2:$AB$2500,"Yes")+COUNTIFS($X$2:$X$2500,$A1121,$AA$2:$AA$2500,"Yes"))</f>
      </c>
      <c r="AH1121" t="str">
        <f>IF(OR($P1121&lt;&gt;"Yes",N($AG1121)=0),"",IF(AND($AG1121=1,COUNTIFS($W$2:$W$2500,$A1121,$AE$2:$AE$2500,1)+COUNTIFS($X$2:$X$2500,$A1121,$AE$2:$AE$2500,1)&gt;0),"","Yes"))</f>
      </c>
      <c r="AI1121">
        <f>IF($AH1121="Yes",$AG1121,"")</f>
      </c>
      <c r="AJ1121">
        <f>IF($AI1121="","",$AI1121+ROW()/1000000)</f>
      </c>
      <c r="AK1121">
        <f>IF(OR($A1121="",$P1121="Yes",N($AG1121)=0),"",$AG1121+ROW()/1000000)</f>
      </c>
      <c r="AL1121" t="str">
        <f>IF($A1121="","",INDEX(games!$J:$J,ROW())&amp;"")</f>
      </c>
    </row>
    <row r="1122">
      <c r="A1122" t="str">
        <f>IF(TRIM(INDEX(games!$A:$A,ROW()))="","",TRIM(INDEX(games!$A:$A,ROW())))</f>
      </c>
      <c r="B1122">
        <f>IF(OR($A1122="",INDEX(games!$B:$B,ROW())=""),"",INDEX(games!$B:$B,ROW()))</f>
      </c>
      <c r="C1122" t="str">
        <f>IF(OR($A1122="",INDEX(games!$C:$C,ROW())=""),"",INDEX(games!$C:$C,ROW()))</f>
      </c>
      <c r="D1122">
        <f>IF($A1122="","",COUNTIF($W$2:$W$2500,$A1122)+COUNTIF($X$2:$X$2500,$A1122))</f>
      </c>
      <c r="E1122">
        <f>IF($A1122="","",IFERROR(MATCH($C1122,$R$2:$R$5,0),0))</f>
      </c>
      <c r="F1122">
        <f>IF($A1122="","",MOD(ROW(),34))</f>
      </c>
      <c r="G1122">
        <f>IF($A1122="",NA(),IF($C1122="Action",$B1122,NA()))</f>
      </c>
      <c r="H1122">
        <f>IF($A1122="",NA(),IF($C1122="Action",1+$F1122*0.023,NA()))</f>
      </c>
      <c r="I1122">
        <f>IF($A1122="",NA(),IF($C1122="Strategy",$B1122,NA()))</f>
      </c>
      <c r="J1122">
        <f>IF($A1122="",NA(),IF($C1122="Strategy",2+$F1122*0.023,NA()))</f>
      </c>
      <c r="K1122">
        <f>IF($A1122="",NA(),IF($C1122="Deckbuilder",$B1122,NA()))</f>
      </c>
      <c r="L1122">
        <f>IF($A1122="",NA(),IF($C1122="Deckbuilder",3+$F1122*0.023,NA()))</f>
      </c>
      <c r="M1122">
        <f>IF($A1122="",NA(),IF($C1122="Traditional",$B1122,NA()))</f>
      </c>
      <c r="N1122">
        <f>IF($A1122="",NA(),IF($C1122="Traditional",4+$F1122*0.023,NA()))</f>
      </c>
      <c r="O1122">
        <f>IF($A1122="","",$D1122+ROW()/1000000)</f>
      </c>
      <c r="P1122" t="str">
        <f>IF(OR($A1122="",INDEX(games!$H:$H,ROW())=""),"",INDEX(games!$H:$H,ROW()))</f>
      </c>
      <c r="Q1122">
        <f>IF(OR($A1122="",$P1122&lt;&gt;"Yes"),"",$D1122+ROW()/1000000)</f>
      </c>
      <c r="T1122">
        <f>IF($Y1122="","",INDEX($B$2:$B$1500,$Y1122))</f>
      </c>
      <c r="U1122">
        <f>IF($Z1122="","",INDEX($B$2:$B$1500,$Z1122))</f>
      </c>
      <c r="V1122">
        <f>IF(OR($T1122="",$U1122=""),"",$U1122-$T1122)</f>
      </c>
      <c r="W1122" t="str">
        <f>IF(TRIM(INDEX(connections!$A:$A,ROW()))="","",TRIM(INDEX(connections!$A:$A,ROW())))</f>
      </c>
      <c r="X1122" t="str">
        <f>IF($W1122="","",TRIM(INDEX(connections!$B:$B,ROW())))</f>
      </c>
      <c r="Y1122">
        <f>IF($W1122="","",IFERROR(MATCH($W1122,$A$2:$A$1500,0),""))</f>
      </c>
      <c r="Z1122">
        <f>IF($X1122="","",IFERROR(MATCH($X1122,$A$2:$A$1500,0),""))</f>
      </c>
      <c r="AA1122" t="str">
        <f>IF($Y1122="","",INDEX($P$2:$P$1500,$Y1122))</f>
      </c>
      <c r="AB1122" t="str">
        <f>IF($Z1122="","",INDEX($P$2:$P$1500,$Z1122))</f>
      </c>
      <c r="AC1122">
        <f>IF(AND($AA1122="Yes",$AB1122="Yes"),1,"")</f>
      </c>
      <c r="AD1122">
        <f>IF(OR($Y1122="",$Z1122=""),"",IF(INDEX($C$2:$C$1500,$Y1122)=INDEX($C$2:$C$1500,$Z1122),0,1))</f>
      </c>
      <c r="AE1122">
        <f>IF($AC1122&lt;&gt;1,"",IF(AND(INDEX($AG$2:$AG$1500,$Y1122)=1,INDEX($AG$2:$AG$1500,$Z1122)=1),1,""))</f>
      </c>
      <c r="AG1122">
        <f>IF($A1122="","",COUNTIFS($W$2:$W$2500,$A1122,$AB$2:$AB$2500,"Yes")+COUNTIFS($X$2:$X$2500,$A1122,$AA$2:$AA$2500,"Yes"))</f>
      </c>
      <c r="AH1122" t="str">
        <f>IF(OR($P1122&lt;&gt;"Yes",N($AG1122)=0),"",IF(AND($AG1122=1,COUNTIFS($W$2:$W$2500,$A1122,$AE$2:$AE$2500,1)+COUNTIFS($X$2:$X$2500,$A1122,$AE$2:$AE$2500,1)&gt;0),"","Yes"))</f>
      </c>
      <c r="AI1122">
        <f>IF($AH1122="Yes",$AG1122,"")</f>
      </c>
      <c r="AJ1122">
        <f>IF($AI1122="","",$AI1122+ROW()/1000000)</f>
      </c>
      <c r="AK1122">
        <f>IF(OR($A1122="",$P1122="Yes",N($AG1122)=0),"",$AG1122+ROW()/1000000)</f>
      </c>
      <c r="AL1122" t="str">
        <f>IF($A1122="","",INDEX(games!$J:$J,ROW())&amp;"")</f>
      </c>
    </row>
    <row r="1123">
      <c r="A1123" t="str">
        <f>IF(TRIM(INDEX(games!$A:$A,ROW()))="","",TRIM(INDEX(games!$A:$A,ROW())))</f>
      </c>
      <c r="B1123">
        <f>IF(OR($A1123="",INDEX(games!$B:$B,ROW())=""),"",INDEX(games!$B:$B,ROW()))</f>
      </c>
      <c r="C1123" t="str">
        <f>IF(OR($A1123="",INDEX(games!$C:$C,ROW())=""),"",INDEX(games!$C:$C,ROW()))</f>
      </c>
      <c r="D1123">
        <f>IF($A1123="","",COUNTIF($W$2:$W$2500,$A1123)+COUNTIF($X$2:$X$2500,$A1123))</f>
      </c>
      <c r="E1123">
        <f>IF($A1123="","",IFERROR(MATCH($C1123,$R$2:$R$5,0),0))</f>
      </c>
      <c r="F1123">
        <f>IF($A1123="","",MOD(ROW(),34))</f>
      </c>
      <c r="G1123">
        <f>IF($A1123="",NA(),IF($C1123="Action",$B1123,NA()))</f>
      </c>
      <c r="H1123">
        <f>IF($A1123="",NA(),IF($C1123="Action",1+$F1123*0.023,NA()))</f>
      </c>
      <c r="I1123">
        <f>IF($A1123="",NA(),IF($C1123="Strategy",$B1123,NA()))</f>
      </c>
      <c r="J1123">
        <f>IF($A1123="",NA(),IF($C1123="Strategy",2+$F1123*0.023,NA()))</f>
      </c>
      <c r="K1123">
        <f>IF($A1123="",NA(),IF($C1123="Deckbuilder",$B1123,NA()))</f>
      </c>
      <c r="L1123">
        <f>IF($A1123="",NA(),IF($C1123="Deckbuilder",3+$F1123*0.023,NA()))</f>
      </c>
      <c r="M1123">
        <f>IF($A1123="",NA(),IF($C1123="Traditional",$B1123,NA()))</f>
      </c>
      <c r="N1123">
        <f>IF($A1123="",NA(),IF($C1123="Traditional",4+$F1123*0.023,NA()))</f>
      </c>
      <c r="O1123">
        <f>IF($A1123="","",$D1123+ROW()/1000000)</f>
      </c>
      <c r="P1123" t="str">
        <f>IF(OR($A1123="",INDEX(games!$H:$H,ROW())=""),"",INDEX(games!$H:$H,ROW()))</f>
      </c>
      <c r="Q1123">
        <f>IF(OR($A1123="",$P1123&lt;&gt;"Yes"),"",$D1123+ROW()/1000000)</f>
      </c>
      <c r="T1123">
        <f>IF($Y1123="","",INDEX($B$2:$B$1500,$Y1123))</f>
      </c>
      <c r="U1123">
        <f>IF($Z1123="","",INDEX($B$2:$B$1500,$Z1123))</f>
      </c>
      <c r="V1123">
        <f>IF(OR($T1123="",$U1123=""),"",$U1123-$T1123)</f>
      </c>
      <c r="W1123" t="str">
        <f>IF(TRIM(INDEX(connections!$A:$A,ROW()))="","",TRIM(INDEX(connections!$A:$A,ROW())))</f>
      </c>
      <c r="X1123" t="str">
        <f>IF($W1123="","",TRIM(INDEX(connections!$B:$B,ROW())))</f>
      </c>
      <c r="Y1123">
        <f>IF($W1123="","",IFERROR(MATCH($W1123,$A$2:$A$1500,0),""))</f>
      </c>
      <c r="Z1123">
        <f>IF($X1123="","",IFERROR(MATCH($X1123,$A$2:$A$1500,0),""))</f>
      </c>
      <c r="AA1123" t="str">
        <f>IF($Y1123="","",INDEX($P$2:$P$1500,$Y1123))</f>
      </c>
      <c r="AB1123" t="str">
        <f>IF($Z1123="","",INDEX($P$2:$P$1500,$Z1123))</f>
      </c>
      <c r="AC1123">
        <f>IF(AND($AA1123="Yes",$AB1123="Yes"),1,"")</f>
      </c>
      <c r="AD1123">
        <f>IF(OR($Y1123="",$Z1123=""),"",IF(INDEX($C$2:$C$1500,$Y1123)=INDEX($C$2:$C$1500,$Z1123),0,1))</f>
      </c>
      <c r="AE1123">
        <f>IF($AC1123&lt;&gt;1,"",IF(AND(INDEX($AG$2:$AG$1500,$Y1123)=1,INDEX($AG$2:$AG$1500,$Z1123)=1),1,""))</f>
      </c>
      <c r="AG1123">
        <f>IF($A1123="","",COUNTIFS($W$2:$W$2500,$A1123,$AB$2:$AB$2500,"Yes")+COUNTIFS($X$2:$X$2500,$A1123,$AA$2:$AA$2500,"Yes"))</f>
      </c>
      <c r="AH1123" t="str">
        <f>IF(OR($P1123&lt;&gt;"Yes",N($AG1123)=0),"",IF(AND($AG1123=1,COUNTIFS($W$2:$W$2500,$A1123,$AE$2:$AE$2500,1)+COUNTIFS($X$2:$X$2500,$A1123,$AE$2:$AE$2500,1)&gt;0),"","Yes"))</f>
      </c>
      <c r="AI1123">
        <f>IF($AH1123="Yes",$AG1123,"")</f>
      </c>
      <c r="AJ1123">
        <f>IF($AI1123="","",$AI1123+ROW()/1000000)</f>
      </c>
      <c r="AK1123">
        <f>IF(OR($A1123="",$P1123="Yes",N($AG1123)=0),"",$AG1123+ROW()/1000000)</f>
      </c>
      <c r="AL1123" t="str">
        <f>IF($A1123="","",INDEX(games!$J:$J,ROW())&amp;"")</f>
      </c>
    </row>
    <row r="1124">
      <c r="A1124" t="str">
        <f>IF(TRIM(INDEX(games!$A:$A,ROW()))="","",TRIM(INDEX(games!$A:$A,ROW())))</f>
      </c>
      <c r="B1124">
        <f>IF(OR($A1124="",INDEX(games!$B:$B,ROW())=""),"",INDEX(games!$B:$B,ROW()))</f>
      </c>
      <c r="C1124" t="str">
        <f>IF(OR($A1124="",INDEX(games!$C:$C,ROW())=""),"",INDEX(games!$C:$C,ROW()))</f>
      </c>
      <c r="D1124">
        <f>IF($A1124="","",COUNTIF($W$2:$W$2500,$A1124)+COUNTIF($X$2:$X$2500,$A1124))</f>
      </c>
      <c r="E1124">
        <f>IF($A1124="","",IFERROR(MATCH($C1124,$R$2:$R$5,0),0))</f>
      </c>
      <c r="F1124">
        <f>IF($A1124="","",MOD(ROW(),34))</f>
      </c>
      <c r="G1124">
        <f>IF($A1124="",NA(),IF($C1124="Action",$B1124,NA()))</f>
      </c>
      <c r="H1124">
        <f>IF($A1124="",NA(),IF($C1124="Action",1+$F1124*0.023,NA()))</f>
      </c>
      <c r="I1124">
        <f>IF($A1124="",NA(),IF($C1124="Strategy",$B1124,NA()))</f>
      </c>
      <c r="J1124">
        <f>IF($A1124="",NA(),IF($C1124="Strategy",2+$F1124*0.023,NA()))</f>
      </c>
      <c r="K1124">
        <f>IF($A1124="",NA(),IF($C1124="Deckbuilder",$B1124,NA()))</f>
      </c>
      <c r="L1124">
        <f>IF($A1124="",NA(),IF($C1124="Deckbuilder",3+$F1124*0.023,NA()))</f>
      </c>
      <c r="M1124">
        <f>IF($A1124="",NA(),IF($C1124="Traditional",$B1124,NA()))</f>
      </c>
      <c r="N1124">
        <f>IF($A1124="",NA(),IF($C1124="Traditional",4+$F1124*0.023,NA()))</f>
      </c>
      <c r="O1124">
        <f>IF($A1124="","",$D1124+ROW()/1000000)</f>
      </c>
      <c r="P1124" t="str">
        <f>IF(OR($A1124="",INDEX(games!$H:$H,ROW())=""),"",INDEX(games!$H:$H,ROW()))</f>
      </c>
      <c r="Q1124">
        <f>IF(OR($A1124="",$P1124&lt;&gt;"Yes"),"",$D1124+ROW()/1000000)</f>
      </c>
      <c r="T1124">
        <f>IF($Y1124="","",INDEX($B$2:$B$1500,$Y1124))</f>
      </c>
      <c r="U1124">
        <f>IF($Z1124="","",INDEX($B$2:$B$1500,$Z1124))</f>
      </c>
      <c r="V1124">
        <f>IF(OR($T1124="",$U1124=""),"",$U1124-$T1124)</f>
      </c>
      <c r="W1124" t="str">
        <f>IF(TRIM(INDEX(connections!$A:$A,ROW()))="","",TRIM(INDEX(connections!$A:$A,ROW())))</f>
      </c>
      <c r="X1124" t="str">
        <f>IF($W1124="","",TRIM(INDEX(connections!$B:$B,ROW())))</f>
      </c>
      <c r="Y1124">
        <f>IF($W1124="","",IFERROR(MATCH($W1124,$A$2:$A$1500,0),""))</f>
      </c>
      <c r="Z1124">
        <f>IF($X1124="","",IFERROR(MATCH($X1124,$A$2:$A$1500,0),""))</f>
      </c>
      <c r="AA1124" t="str">
        <f>IF($Y1124="","",INDEX($P$2:$P$1500,$Y1124))</f>
      </c>
      <c r="AB1124" t="str">
        <f>IF($Z1124="","",INDEX($P$2:$P$1500,$Z1124))</f>
      </c>
      <c r="AC1124">
        <f>IF(AND($AA1124="Yes",$AB1124="Yes"),1,"")</f>
      </c>
      <c r="AD1124">
        <f>IF(OR($Y1124="",$Z1124=""),"",IF(INDEX($C$2:$C$1500,$Y1124)=INDEX($C$2:$C$1500,$Z1124),0,1))</f>
      </c>
      <c r="AE1124">
        <f>IF($AC1124&lt;&gt;1,"",IF(AND(INDEX($AG$2:$AG$1500,$Y1124)=1,INDEX($AG$2:$AG$1500,$Z1124)=1),1,""))</f>
      </c>
      <c r="AG1124">
        <f>IF($A1124="","",COUNTIFS($W$2:$W$2500,$A1124,$AB$2:$AB$2500,"Yes")+COUNTIFS($X$2:$X$2500,$A1124,$AA$2:$AA$2500,"Yes"))</f>
      </c>
      <c r="AH1124" t="str">
        <f>IF(OR($P1124&lt;&gt;"Yes",N($AG1124)=0),"",IF(AND($AG1124=1,COUNTIFS($W$2:$W$2500,$A1124,$AE$2:$AE$2500,1)+COUNTIFS($X$2:$X$2500,$A1124,$AE$2:$AE$2500,1)&gt;0),"","Yes"))</f>
      </c>
      <c r="AI1124">
        <f>IF($AH1124="Yes",$AG1124,"")</f>
      </c>
      <c r="AJ1124">
        <f>IF($AI1124="","",$AI1124+ROW()/1000000)</f>
      </c>
      <c r="AK1124">
        <f>IF(OR($A1124="",$P1124="Yes",N($AG1124)=0),"",$AG1124+ROW()/1000000)</f>
      </c>
      <c r="AL1124" t="str">
        <f>IF($A1124="","",INDEX(games!$J:$J,ROW())&amp;"")</f>
      </c>
    </row>
    <row r="1125">
      <c r="A1125" t="str">
        <f>IF(TRIM(INDEX(games!$A:$A,ROW()))="","",TRIM(INDEX(games!$A:$A,ROW())))</f>
      </c>
      <c r="B1125">
        <f>IF(OR($A1125="",INDEX(games!$B:$B,ROW())=""),"",INDEX(games!$B:$B,ROW()))</f>
      </c>
      <c r="C1125" t="str">
        <f>IF(OR($A1125="",INDEX(games!$C:$C,ROW())=""),"",INDEX(games!$C:$C,ROW()))</f>
      </c>
      <c r="D1125">
        <f>IF($A1125="","",COUNTIF($W$2:$W$2500,$A1125)+COUNTIF($X$2:$X$2500,$A1125))</f>
      </c>
      <c r="E1125">
        <f>IF($A1125="","",IFERROR(MATCH($C1125,$R$2:$R$5,0),0))</f>
      </c>
      <c r="F1125">
        <f>IF($A1125="","",MOD(ROW(),34))</f>
      </c>
      <c r="G1125">
        <f>IF($A1125="",NA(),IF($C1125="Action",$B1125,NA()))</f>
      </c>
      <c r="H1125">
        <f>IF($A1125="",NA(),IF($C1125="Action",1+$F1125*0.023,NA()))</f>
      </c>
      <c r="I1125">
        <f>IF($A1125="",NA(),IF($C1125="Strategy",$B1125,NA()))</f>
      </c>
      <c r="J1125">
        <f>IF($A1125="",NA(),IF($C1125="Strategy",2+$F1125*0.023,NA()))</f>
      </c>
      <c r="K1125">
        <f>IF($A1125="",NA(),IF($C1125="Deckbuilder",$B1125,NA()))</f>
      </c>
      <c r="L1125">
        <f>IF($A1125="",NA(),IF($C1125="Deckbuilder",3+$F1125*0.023,NA()))</f>
      </c>
      <c r="M1125">
        <f>IF($A1125="",NA(),IF($C1125="Traditional",$B1125,NA()))</f>
      </c>
      <c r="N1125">
        <f>IF($A1125="",NA(),IF($C1125="Traditional",4+$F1125*0.023,NA()))</f>
      </c>
      <c r="O1125">
        <f>IF($A1125="","",$D1125+ROW()/1000000)</f>
      </c>
      <c r="P1125" t="str">
        <f>IF(OR($A1125="",INDEX(games!$H:$H,ROW())=""),"",INDEX(games!$H:$H,ROW()))</f>
      </c>
      <c r="Q1125">
        <f>IF(OR($A1125="",$P1125&lt;&gt;"Yes"),"",$D1125+ROW()/1000000)</f>
      </c>
      <c r="T1125">
        <f>IF($Y1125="","",INDEX($B$2:$B$1500,$Y1125))</f>
      </c>
      <c r="U1125">
        <f>IF($Z1125="","",INDEX($B$2:$B$1500,$Z1125))</f>
      </c>
      <c r="V1125">
        <f>IF(OR($T1125="",$U1125=""),"",$U1125-$T1125)</f>
      </c>
      <c r="W1125" t="str">
        <f>IF(TRIM(INDEX(connections!$A:$A,ROW()))="","",TRIM(INDEX(connections!$A:$A,ROW())))</f>
      </c>
      <c r="X1125" t="str">
        <f>IF($W1125="","",TRIM(INDEX(connections!$B:$B,ROW())))</f>
      </c>
      <c r="Y1125">
        <f>IF($W1125="","",IFERROR(MATCH($W1125,$A$2:$A$1500,0),""))</f>
      </c>
      <c r="Z1125">
        <f>IF($X1125="","",IFERROR(MATCH($X1125,$A$2:$A$1500,0),""))</f>
      </c>
      <c r="AA1125" t="str">
        <f>IF($Y1125="","",INDEX($P$2:$P$1500,$Y1125))</f>
      </c>
      <c r="AB1125" t="str">
        <f>IF($Z1125="","",INDEX($P$2:$P$1500,$Z1125))</f>
      </c>
      <c r="AC1125">
        <f>IF(AND($AA1125="Yes",$AB1125="Yes"),1,"")</f>
      </c>
      <c r="AD1125">
        <f>IF(OR($Y1125="",$Z1125=""),"",IF(INDEX($C$2:$C$1500,$Y1125)=INDEX($C$2:$C$1500,$Z1125),0,1))</f>
      </c>
      <c r="AE1125">
        <f>IF($AC1125&lt;&gt;1,"",IF(AND(INDEX($AG$2:$AG$1500,$Y1125)=1,INDEX($AG$2:$AG$1500,$Z1125)=1),1,""))</f>
      </c>
      <c r="AG1125">
        <f>IF($A1125="","",COUNTIFS($W$2:$W$2500,$A1125,$AB$2:$AB$2500,"Yes")+COUNTIFS($X$2:$X$2500,$A1125,$AA$2:$AA$2500,"Yes"))</f>
      </c>
      <c r="AH1125" t="str">
        <f>IF(OR($P1125&lt;&gt;"Yes",N($AG1125)=0),"",IF(AND($AG1125=1,COUNTIFS($W$2:$W$2500,$A1125,$AE$2:$AE$2500,1)+COUNTIFS($X$2:$X$2500,$A1125,$AE$2:$AE$2500,1)&gt;0),"","Yes"))</f>
      </c>
      <c r="AI1125">
        <f>IF($AH1125="Yes",$AG1125,"")</f>
      </c>
      <c r="AJ1125">
        <f>IF($AI1125="","",$AI1125+ROW()/1000000)</f>
      </c>
      <c r="AK1125">
        <f>IF(OR($A1125="",$P1125="Yes",N($AG1125)=0),"",$AG1125+ROW()/1000000)</f>
      </c>
      <c r="AL1125" t="str">
        <f>IF($A1125="","",INDEX(games!$J:$J,ROW())&amp;"")</f>
      </c>
    </row>
    <row r="1126">
      <c r="A1126" t="str">
        <f>IF(TRIM(INDEX(games!$A:$A,ROW()))="","",TRIM(INDEX(games!$A:$A,ROW())))</f>
      </c>
      <c r="B1126">
        <f>IF(OR($A1126="",INDEX(games!$B:$B,ROW())=""),"",INDEX(games!$B:$B,ROW()))</f>
      </c>
      <c r="C1126" t="str">
        <f>IF(OR($A1126="",INDEX(games!$C:$C,ROW())=""),"",INDEX(games!$C:$C,ROW()))</f>
      </c>
      <c r="D1126">
        <f>IF($A1126="","",COUNTIF($W$2:$W$2500,$A1126)+COUNTIF($X$2:$X$2500,$A1126))</f>
      </c>
      <c r="E1126">
        <f>IF($A1126="","",IFERROR(MATCH($C1126,$R$2:$R$5,0),0))</f>
      </c>
      <c r="F1126">
        <f>IF($A1126="","",MOD(ROW(),34))</f>
      </c>
      <c r="G1126">
        <f>IF($A1126="",NA(),IF($C1126="Action",$B1126,NA()))</f>
      </c>
      <c r="H1126">
        <f>IF($A1126="",NA(),IF($C1126="Action",1+$F1126*0.023,NA()))</f>
      </c>
      <c r="I1126">
        <f>IF($A1126="",NA(),IF($C1126="Strategy",$B1126,NA()))</f>
      </c>
      <c r="J1126">
        <f>IF($A1126="",NA(),IF($C1126="Strategy",2+$F1126*0.023,NA()))</f>
      </c>
      <c r="K1126">
        <f>IF($A1126="",NA(),IF($C1126="Deckbuilder",$B1126,NA()))</f>
      </c>
      <c r="L1126">
        <f>IF($A1126="",NA(),IF($C1126="Deckbuilder",3+$F1126*0.023,NA()))</f>
      </c>
      <c r="M1126">
        <f>IF($A1126="",NA(),IF($C1126="Traditional",$B1126,NA()))</f>
      </c>
      <c r="N1126">
        <f>IF($A1126="",NA(),IF($C1126="Traditional",4+$F1126*0.023,NA()))</f>
      </c>
      <c r="O1126">
        <f>IF($A1126="","",$D1126+ROW()/1000000)</f>
      </c>
      <c r="P1126" t="str">
        <f>IF(OR($A1126="",INDEX(games!$H:$H,ROW())=""),"",INDEX(games!$H:$H,ROW()))</f>
      </c>
      <c r="Q1126">
        <f>IF(OR($A1126="",$P1126&lt;&gt;"Yes"),"",$D1126+ROW()/1000000)</f>
      </c>
      <c r="T1126">
        <f>IF($Y1126="","",INDEX($B$2:$B$1500,$Y1126))</f>
      </c>
      <c r="U1126">
        <f>IF($Z1126="","",INDEX($B$2:$B$1500,$Z1126))</f>
      </c>
      <c r="V1126">
        <f>IF(OR($T1126="",$U1126=""),"",$U1126-$T1126)</f>
      </c>
      <c r="W1126" t="str">
        <f>IF(TRIM(INDEX(connections!$A:$A,ROW()))="","",TRIM(INDEX(connections!$A:$A,ROW())))</f>
      </c>
      <c r="X1126" t="str">
        <f>IF($W1126="","",TRIM(INDEX(connections!$B:$B,ROW())))</f>
      </c>
      <c r="Y1126">
        <f>IF($W1126="","",IFERROR(MATCH($W1126,$A$2:$A$1500,0),""))</f>
      </c>
      <c r="Z1126">
        <f>IF($X1126="","",IFERROR(MATCH($X1126,$A$2:$A$1500,0),""))</f>
      </c>
      <c r="AA1126" t="str">
        <f>IF($Y1126="","",INDEX($P$2:$P$1500,$Y1126))</f>
      </c>
      <c r="AB1126" t="str">
        <f>IF($Z1126="","",INDEX($P$2:$P$1500,$Z1126))</f>
      </c>
      <c r="AC1126">
        <f>IF(AND($AA1126="Yes",$AB1126="Yes"),1,"")</f>
      </c>
      <c r="AD1126">
        <f>IF(OR($Y1126="",$Z1126=""),"",IF(INDEX($C$2:$C$1500,$Y1126)=INDEX($C$2:$C$1500,$Z1126),0,1))</f>
      </c>
      <c r="AE1126">
        <f>IF($AC1126&lt;&gt;1,"",IF(AND(INDEX($AG$2:$AG$1500,$Y1126)=1,INDEX($AG$2:$AG$1500,$Z1126)=1),1,""))</f>
      </c>
      <c r="AG1126">
        <f>IF($A1126="","",COUNTIFS($W$2:$W$2500,$A1126,$AB$2:$AB$2500,"Yes")+COUNTIFS($X$2:$X$2500,$A1126,$AA$2:$AA$2500,"Yes"))</f>
      </c>
      <c r="AH1126" t="str">
        <f>IF(OR($P1126&lt;&gt;"Yes",N($AG1126)=0),"",IF(AND($AG1126=1,COUNTIFS($W$2:$W$2500,$A1126,$AE$2:$AE$2500,1)+COUNTIFS($X$2:$X$2500,$A1126,$AE$2:$AE$2500,1)&gt;0),"","Yes"))</f>
      </c>
      <c r="AI1126">
        <f>IF($AH1126="Yes",$AG1126,"")</f>
      </c>
      <c r="AJ1126">
        <f>IF($AI1126="","",$AI1126+ROW()/1000000)</f>
      </c>
      <c r="AK1126">
        <f>IF(OR($A1126="",$P1126="Yes",N($AG1126)=0),"",$AG1126+ROW()/1000000)</f>
      </c>
      <c r="AL1126" t="str">
        <f>IF($A1126="","",INDEX(games!$J:$J,ROW())&amp;"")</f>
      </c>
    </row>
    <row r="1127">
      <c r="A1127" t="str">
        <f>IF(TRIM(INDEX(games!$A:$A,ROW()))="","",TRIM(INDEX(games!$A:$A,ROW())))</f>
      </c>
      <c r="B1127">
        <f>IF(OR($A1127="",INDEX(games!$B:$B,ROW())=""),"",INDEX(games!$B:$B,ROW()))</f>
      </c>
      <c r="C1127" t="str">
        <f>IF(OR($A1127="",INDEX(games!$C:$C,ROW())=""),"",INDEX(games!$C:$C,ROW()))</f>
      </c>
      <c r="D1127">
        <f>IF($A1127="","",COUNTIF($W$2:$W$2500,$A1127)+COUNTIF($X$2:$X$2500,$A1127))</f>
      </c>
      <c r="E1127">
        <f>IF($A1127="","",IFERROR(MATCH($C1127,$R$2:$R$5,0),0))</f>
      </c>
      <c r="F1127">
        <f>IF($A1127="","",MOD(ROW(),34))</f>
      </c>
      <c r="G1127">
        <f>IF($A1127="",NA(),IF($C1127="Action",$B1127,NA()))</f>
      </c>
      <c r="H1127">
        <f>IF($A1127="",NA(),IF($C1127="Action",1+$F1127*0.023,NA()))</f>
      </c>
      <c r="I1127">
        <f>IF($A1127="",NA(),IF($C1127="Strategy",$B1127,NA()))</f>
      </c>
      <c r="J1127">
        <f>IF($A1127="",NA(),IF($C1127="Strategy",2+$F1127*0.023,NA()))</f>
      </c>
      <c r="K1127">
        <f>IF($A1127="",NA(),IF($C1127="Deckbuilder",$B1127,NA()))</f>
      </c>
      <c r="L1127">
        <f>IF($A1127="",NA(),IF($C1127="Deckbuilder",3+$F1127*0.023,NA()))</f>
      </c>
      <c r="M1127">
        <f>IF($A1127="",NA(),IF($C1127="Traditional",$B1127,NA()))</f>
      </c>
      <c r="N1127">
        <f>IF($A1127="",NA(),IF($C1127="Traditional",4+$F1127*0.023,NA()))</f>
      </c>
      <c r="O1127">
        <f>IF($A1127="","",$D1127+ROW()/1000000)</f>
      </c>
      <c r="P1127" t="str">
        <f>IF(OR($A1127="",INDEX(games!$H:$H,ROW())=""),"",INDEX(games!$H:$H,ROW()))</f>
      </c>
      <c r="Q1127">
        <f>IF(OR($A1127="",$P1127&lt;&gt;"Yes"),"",$D1127+ROW()/1000000)</f>
      </c>
      <c r="T1127">
        <f>IF($Y1127="","",INDEX($B$2:$B$1500,$Y1127))</f>
      </c>
      <c r="U1127">
        <f>IF($Z1127="","",INDEX($B$2:$B$1500,$Z1127))</f>
      </c>
      <c r="V1127">
        <f>IF(OR($T1127="",$U1127=""),"",$U1127-$T1127)</f>
      </c>
      <c r="W1127" t="str">
        <f>IF(TRIM(INDEX(connections!$A:$A,ROW()))="","",TRIM(INDEX(connections!$A:$A,ROW())))</f>
      </c>
      <c r="X1127" t="str">
        <f>IF($W1127="","",TRIM(INDEX(connections!$B:$B,ROW())))</f>
      </c>
      <c r="Y1127">
        <f>IF($W1127="","",IFERROR(MATCH($W1127,$A$2:$A$1500,0),""))</f>
      </c>
      <c r="Z1127">
        <f>IF($X1127="","",IFERROR(MATCH($X1127,$A$2:$A$1500,0),""))</f>
      </c>
      <c r="AA1127" t="str">
        <f>IF($Y1127="","",INDEX($P$2:$P$1500,$Y1127))</f>
      </c>
      <c r="AB1127" t="str">
        <f>IF($Z1127="","",INDEX($P$2:$P$1500,$Z1127))</f>
      </c>
      <c r="AC1127">
        <f>IF(AND($AA1127="Yes",$AB1127="Yes"),1,"")</f>
      </c>
      <c r="AD1127">
        <f>IF(OR($Y1127="",$Z1127=""),"",IF(INDEX($C$2:$C$1500,$Y1127)=INDEX($C$2:$C$1500,$Z1127),0,1))</f>
      </c>
      <c r="AE1127">
        <f>IF($AC1127&lt;&gt;1,"",IF(AND(INDEX($AG$2:$AG$1500,$Y1127)=1,INDEX($AG$2:$AG$1500,$Z1127)=1),1,""))</f>
      </c>
      <c r="AG1127">
        <f>IF($A1127="","",COUNTIFS($W$2:$W$2500,$A1127,$AB$2:$AB$2500,"Yes")+COUNTIFS($X$2:$X$2500,$A1127,$AA$2:$AA$2500,"Yes"))</f>
      </c>
      <c r="AH1127" t="str">
        <f>IF(OR($P1127&lt;&gt;"Yes",N($AG1127)=0),"",IF(AND($AG1127=1,COUNTIFS($W$2:$W$2500,$A1127,$AE$2:$AE$2500,1)+COUNTIFS($X$2:$X$2500,$A1127,$AE$2:$AE$2500,1)&gt;0),"","Yes"))</f>
      </c>
      <c r="AI1127">
        <f>IF($AH1127="Yes",$AG1127,"")</f>
      </c>
      <c r="AJ1127">
        <f>IF($AI1127="","",$AI1127+ROW()/1000000)</f>
      </c>
      <c r="AK1127">
        <f>IF(OR($A1127="",$P1127="Yes",N($AG1127)=0),"",$AG1127+ROW()/1000000)</f>
      </c>
      <c r="AL1127" t="str">
        <f>IF($A1127="","",INDEX(games!$J:$J,ROW())&amp;"")</f>
      </c>
    </row>
    <row r="1128">
      <c r="A1128" t="str">
        <f>IF(TRIM(INDEX(games!$A:$A,ROW()))="","",TRIM(INDEX(games!$A:$A,ROW())))</f>
      </c>
      <c r="B1128">
        <f>IF(OR($A1128="",INDEX(games!$B:$B,ROW())=""),"",INDEX(games!$B:$B,ROW()))</f>
      </c>
      <c r="C1128" t="str">
        <f>IF(OR($A1128="",INDEX(games!$C:$C,ROW())=""),"",INDEX(games!$C:$C,ROW()))</f>
      </c>
      <c r="D1128">
        <f>IF($A1128="","",COUNTIF($W$2:$W$2500,$A1128)+COUNTIF($X$2:$X$2500,$A1128))</f>
      </c>
      <c r="E1128">
        <f>IF($A1128="","",IFERROR(MATCH($C1128,$R$2:$R$5,0),0))</f>
      </c>
      <c r="F1128">
        <f>IF($A1128="","",MOD(ROW(),34))</f>
      </c>
      <c r="G1128">
        <f>IF($A1128="",NA(),IF($C1128="Action",$B1128,NA()))</f>
      </c>
      <c r="H1128">
        <f>IF($A1128="",NA(),IF($C1128="Action",1+$F1128*0.023,NA()))</f>
      </c>
      <c r="I1128">
        <f>IF($A1128="",NA(),IF($C1128="Strategy",$B1128,NA()))</f>
      </c>
      <c r="J1128">
        <f>IF($A1128="",NA(),IF($C1128="Strategy",2+$F1128*0.023,NA()))</f>
      </c>
      <c r="K1128">
        <f>IF($A1128="",NA(),IF($C1128="Deckbuilder",$B1128,NA()))</f>
      </c>
      <c r="L1128">
        <f>IF($A1128="",NA(),IF($C1128="Deckbuilder",3+$F1128*0.023,NA()))</f>
      </c>
      <c r="M1128">
        <f>IF($A1128="",NA(),IF($C1128="Traditional",$B1128,NA()))</f>
      </c>
      <c r="N1128">
        <f>IF($A1128="",NA(),IF($C1128="Traditional",4+$F1128*0.023,NA()))</f>
      </c>
      <c r="O1128">
        <f>IF($A1128="","",$D1128+ROW()/1000000)</f>
      </c>
      <c r="P1128" t="str">
        <f>IF(OR($A1128="",INDEX(games!$H:$H,ROW())=""),"",INDEX(games!$H:$H,ROW()))</f>
      </c>
      <c r="Q1128">
        <f>IF(OR($A1128="",$P1128&lt;&gt;"Yes"),"",$D1128+ROW()/1000000)</f>
      </c>
      <c r="T1128">
        <f>IF($Y1128="","",INDEX($B$2:$B$1500,$Y1128))</f>
      </c>
      <c r="U1128">
        <f>IF($Z1128="","",INDEX($B$2:$B$1500,$Z1128))</f>
      </c>
      <c r="V1128">
        <f>IF(OR($T1128="",$U1128=""),"",$U1128-$T1128)</f>
      </c>
      <c r="W1128" t="str">
        <f>IF(TRIM(INDEX(connections!$A:$A,ROW()))="","",TRIM(INDEX(connections!$A:$A,ROW())))</f>
      </c>
      <c r="X1128" t="str">
        <f>IF($W1128="","",TRIM(INDEX(connections!$B:$B,ROW())))</f>
      </c>
      <c r="Y1128">
        <f>IF($W1128="","",IFERROR(MATCH($W1128,$A$2:$A$1500,0),""))</f>
      </c>
      <c r="Z1128">
        <f>IF($X1128="","",IFERROR(MATCH($X1128,$A$2:$A$1500,0),""))</f>
      </c>
      <c r="AA1128" t="str">
        <f>IF($Y1128="","",INDEX($P$2:$P$1500,$Y1128))</f>
      </c>
      <c r="AB1128" t="str">
        <f>IF($Z1128="","",INDEX($P$2:$P$1500,$Z1128))</f>
      </c>
      <c r="AC1128">
        <f>IF(AND($AA1128="Yes",$AB1128="Yes"),1,"")</f>
      </c>
      <c r="AD1128">
        <f>IF(OR($Y1128="",$Z1128=""),"",IF(INDEX($C$2:$C$1500,$Y1128)=INDEX($C$2:$C$1500,$Z1128),0,1))</f>
      </c>
      <c r="AE1128">
        <f>IF($AC1128&lt;&gt;1,"",IF(AND(INDEX($AG$2:$AG$1500,$Y1128)=1,INDEX($AG$2:$AG$1500,$Z1128)=1),1,""))</f>
      </c>
      <c r="AG1128">
        <f>IF($A1128="","",COUNTIFS($W$2:$W$2500,$A1128,$AB$2:$AB$2500,"Yes")+COUNTIFS($X$2:$X$2500,$A1128,$AA$2:$AA$2500,"Yes"))</f>
      </c>
      <c r="AH1128" t="str">
        <f>IF(OR($P1128&lt;&gt;"Yes",N($AG1128)=0),"",IF(AND($AG1128=1,COUNTIFS($W$2:$W$2500,$A1128,$AE$2:$AE$2500,1)+COUNTIFS($X$2:$X$2500,$A1128,$AE$2:$AE$2500,1)&gt;0),"","Yes"))</f>
      </c>
      <c r="AI1128">
        <f>IF($AH1128="Yes",$AG1128,"")</f>
      </c>
      <c r="AJ1128">
        <f>IF($AI1128="","",$AI1128+ROW()/1000000)</f>
      </c>
      <c r="AK1128">
        <f>IF(OR($A1128="",$P1128="Yes",N($AG1128)=0),"",$AG1128+ROW()/1000000)</f>
      </c>
      <c r="AL1128" t="str">
        <f>IF($A1128="","",INDEX(games!$J:$J,ROW())&amp;"")</f>
      </c>
    </row>
    <row r="1129">
      <c r="A1129" t="str">
        <f>IF(TRIM(INDEX(games!$A:$A,ROW()))="","",TRIM(INDEX(games!$A:$A,ROW())))</f>
      </c>
      <c r="B1129">
        <f>IF(OR($A1129="",INDEX(games!$B:$B,ROW())=""),"",INDEX(games!$B:$B,ROW()))</f>
      </c>
      <c r="C1129" t="str">
        <f>IF(OR($A1129="",INDEX(games!$C:$C,ROW())=""),"",INDEX(games!$C:$C,ROW()))</f>
      </c>
      <c r="D1129">
        <f>IF($A1129="","",COUNTIF($W$2:$W$2500,$A1129)+COUNTIF($X$2:$X$2500,$A1129))</f>
      </c>
      <c r="E1129">
        <f>IF($A1129="","",IFERROR(MATCH($C1129,$R$2:$R$5,0),0))</f>
      </c>
      <c r="F1129">
        <f>IF($A1129="","",MOD(ROW(),34))</f>
      </c>
      <c r="G1129">
        <f>IF($A1129="",NA(),IF($C1129="Action",$B1129,NA()))</f>
      </c>
      <c r="H1129">
        <f>IF($A1129="",NA(),IF($C1129="Action",1+$F1129*0.023,NA()))</f>
      </c>
      <c r="I1129">
        <f>IF($A1129="",NA(),IF($C1129="Strategy",$B1129,NA()))</f>
      </c>
      <c r="J1129">
        <f>IF($A1129="",NA(),IF($C1129="Strategy",2+$F1129*0.023,NA()))</f>
      </c>
      <c r="K1129">
        <f>IF($A1129="",NA(),IF($C1129="Deckbuilder",$B1129,NA()))</f>
      </c>
      <c r="L1129">
        <f>IF($A1129="",NA(),IF($C1129="Deckbuilder",3+$F1129*0.023,NA()))</f>
      </c>
      <c r="M1129">
        <f>IF($A1129="",NA(),IF($C1129="Traditional",$B1129,NA()))</f>
      </c>
      <c r="N1129">
        <f>IF($A1129="",NA(),IF($C1129="Traditional",4+$F1129*0.023,NA()))</f>
      </c>
      <c r="O1129">
        <f>IF($A1129="","",$D1129+ROW()/1000000)</f>
      </c>
      <c r="P1129" t="str">
        <f>IF(OR($A1129="",INDEX(games!$H:$H,ROW())=""),"",INDEX(games!$H:$H,ROW()))</f>
      </c>
      <c r="Q1129">
        <f>IF(OR($A1129="",$P1129&lt;&gt;"Yes"),"",$D1129+ROW()/1000000)</f>
      </c>
      <c r="T1129">
        <f>IF($Y1129="","",INDEX($B$2:$B$1500,$Y1129))</f>
      </c>
      <c r="U1129">
        <f>IF($Z1129="","",INDEX($B$2:$B$1500,$Z1129))</f>
      </c>
      <c r="V1129">
        <f>IF(OR($T1129="",$U1129=""),"",$U1129-$T1129)</f>
      </c>
      <c r="W1129" t="str">
        <f>IF(TRIM(INDEX(connections!$A:$A,ROW()))="","",TRIM(INDEX(connections!$A:$A,ROW())))</f>
      </c>
      <c r="X1129" t="str">
        <f>IF($W1129="","",TRIM(INDEX(connections!$B:$B,ROW())))</f>
      </c>
      <c r="Y1129">
        <f>IF($W1129="","",IFERROR(MATCH($W1129,$A$2:$A$1500,0),""))</f>
      </c>
      <c r="Z1129">
        <f>IF($X1129="","",IFERROR(MATCH($X1129,$A$2:$A$1500,0),""))</f>
      </c>
      <c r="AA1129" t="str">
        <f>IF($Y1129="","",INDEX($P$2:$P$1500,$Y1129))</f>
      </c>
      <c r="AB1129" t="str">
        <f>IF($Z1129="","",INDEX($P$2:$P$1500,$Z1129))</f>
      </c>
      <c r="AC1129">
        <f>IF(AND($AA1129="Yes",$AB1129="Yes"),1,"")</f>
      </c>
      <c r="AD1129">
        <f>IF(OR($Y1129="",$Z1129=""),"",IF(INDEX($C$2:$C$1500,$Y1129)=INDEX($C$2:$C$1500,$Z1129),0,1))</f>
      </c>
      <c r="AE1129">
        <f>IF($AC1129&lt;&gt;1,"",IF(AND(INDEX($AG$2:$AG$1500,$Y1129)=1,INDEX($AG$2:$AG$1500,$Z1129)=1),1,""))</f>
      </c>
      <c r="AG1129">
        <f>IF($A1129="","",COUNTIFS($W$2:$W$2500,$A1129,$AB$2:$AB$2500,"Yes")+COUNTIFS($X$2:$X$2500,$A1129,$AA$2:$AA$2500,"Yes"))</f>
      </c>
      <c r="AH1129" t="str">
        <f>IF(OR($P1129&lt;&gt;"Yes",N($AG1129)=0),"",IF(AND($AG1129=1,COUNTIFS($W$2:$W$2500,$A1129,$AE$2:$AE$2500,1)+COUNTIFS($X$2:$X$2500,$A1129,$AE$2:$AE$2500,1)&gt;0),"","Yes"))</f>
      </c>
      <c r="AI1129">
        <f>IF($AH1129="Yes",$AG1129,"")</f>
      </c>
      <c r="AJ1129">
        <f>IF($AI1129="","",$AI1129+ROW()/1000000)</f>
      </c>
      <c r="AK1129">
        <f>IF(OR($A1129="",$P1129="Yes",N($AG1129)=0),"",$AG1129+ROW()/1000000)</f>
      </c>
      <c r="AL1129" t="str">
        <f>IF($A1129="","",INDEX(games!$J:$J,ROW())&amp;"")</f>
      </c>
    </row>
    <row r="1130">
      <c r="A1130" t="str">
        <f>IF(TRIM(INDEX(games!$A:$A,ROW()))="","",TRIM(INDEX(games!$A:$A,ROW())))</f>
      </c>
      <c r="B1130">
        <f>IF(OR($A1130="",INDEX(games!$B:$B,ROW())=""),"",INDEX(games!$B:$B,ROW()))</f>
      </c>
      <c r="C1130" t="str">
        <f>IF(OR($A1130="",INDEX(games!$C:$C,ROW())=""),"",INDEX(games!$C:$C,ROW()))</f>
      </c>
      <c r="D1130">
        <f>IF($A1130="","",COUNTIF($W$2:$W$2500,$A1130)+COUNTIF($X$2:$X$2500,$A1130))</f>
      </c>
      <c r="E1130">
        <f>IF($A1130="","",IFERROR(MATCH($C1130,$R$2:$R$5,0),0))</f>
      </c>
      <c r="F1130">
        <f>IF($A1130="","",MOD(ROW(),34))</f>
      </c>
      <c r="G1130">
        <f>IF($A1130="",NA(),IF($C1130="Action",$B1130,NA()))</f>
      </c>
      <c r="H1130">
        <f>IF($A1130="",NA(),IF($C1130="Action",1+$F1130*0.023,NA()))</f>
      </c>
      <c r="I1130">
        <f>IF($A1130="",NA(),IF($C1130="Strategy",$B1130,NA()))</f>
      </c>
      <c r="J1130">
        <f>IF($A1130="",NA(),IF($C1130="Strategy",2+$F1130*0.023,NA()))</f>
      </c>
      <c r="K1130">
        <f>IF($A1130="",NA(),IF($C1130="Deckbuilder",$B1130,NA()))</f>
      </c>
      <c r="L1130">
        <f>IF($A1130="",NA(),IF($C1130="Deckbuilder",3+$F1130*0.023,NA()))</f>
      </c>
      <c r="M1130">
        <f>IF($A1130="",NA(),IF($C1130="Traditional",$B1130,NA()))</f>
      </c>
      <c r="N1130">
        <f>IF($A1130="",NA(),IF($C1130="Traditional",4+$F1130*0.023,NA()))</f>
      </c>
      <c r="O1130">
        <f>IF($A1130="","",$D1130+ROW()/1000000)</f>
      </c>
      <c r="P1130" t="str">
        <f>IF(OR($A1130="",INDEX(games!$H:$H,ROW())=""),"",INDEX(games!$H:$H,ROW()))</f>
      </c>
      <c r="Q1130">
        <f>IF(OR($A1130="",$P1130&lt;&gt;"Yes"),"",$D1130+ROW()/1000000)</f>
      </c>
      <c r="T1130">
        <f>IF($Y1130="","",INDEX($B$2:$B$1500,$Y1130))</f>
      </c>
      <c r="U1130">
        <f>IF($Z1130="","",INDEX($B$2:$B$1500,$Z1130))</f>
      </c>
      <c r="V1130">
        <f>IF(OR($T1130="",$U1130=""),"",$U1130-$T1130)</f>
      </c>
      <c r="W1130" t="str">
        <f>IF(TRIM(INDEX(connections!$A:$A,ROW()))="","",TRIM(INDEX(connections!$A:$A,ROW())))</f>
      </c>
      <c r="X1130" t="str">
        <f>IF($W1130="","",TRIM(INDEX(connections!$B:$B,ROW())))</f>
      </c>
      <c r="Y1130">
        <f>IF($W1130="","",IFERROR(MATCH($W1130,$A$2:$A$1500,0),""))</f>
      </c>
      <c r="Z1130">
        <f>IF($X1130="","",IFERROR(MATCH($X1130,$A$2:$A$1500,0),""))</f>
      </c>
      <c r="AA1130" t="str">
        <f>IF($Y1130="","",INDEX($P$2:$P$1500,$Y1130))</f>
      </c>
      <c r="AB1130" t="str">
        <f>IF($Z1130="","",INDEX($P$2:$P$1500,$Z1130))</f>
      </c>
      <c r="AC1130">
        <f>IF(AND($AA1130="Yes",$AB1130="Yes"),1,"")</f>
      </c>
      <c r="AD1130">
        <f>IF(OR($Y1130="",$Z1130=""),"",IF(INDEX($C$2:$C$1500,$Y1130)=INDEX($C$2:$C$1500,$Z1130),0,1))</f>
      </c>
      <c r="AE1130">
        <f>IF($AC1130&lt;&gt;1,"",IF(AND(INDEX($AG$2:$AG$1500,$Y1130)=1,INDEX($AG$2:$AG$1500,$Z1130)=1),1,""))</f>
      </c>
      <c r="AG1130">
        <f>IF($A1130="","",COUNTIFS($W$2:$W$2500,$A1130,$AB$2:$AB$2500,"Yes")+COUNTIFS($X$2:$X$2500,$A1130,$AA$2:$AA$2500,"Yes"))</f>
      </c>
      <c r="AH1130" t="str">
        <f>IF(OR($P1130&lt;&gt;"Yes",N($AG1130)=0),"",IF(AND($AG1130=1,COUNTIFS($W$2:$W$2500,$A1130,$AE$2:$AE$2500,1)+COUNTIFS($X$2:$X$2500,$A1130,$AE$2:$AE$2500,1)&gt;0),"","Yes"))</f>
      </c>
      <c r="AI1130">
        <f>IF($AH1130="Yes",$AG1130,"")</f>
      </c>
      <c r="AJ1130">
        <f>IF($AI1130="","",$AI1130+ROW()/1000000)</f>
      </c>
      <c r="AK1130">
        <f>IF(OR($A1130="",$P1130="Yes",N($AG1130)=0),"",$AG1130+ROW()/1000000)</f>
      </c>
      <c r="AL1130" t="str">
        <f>IF($A1130="","",INDEX(games!$J:$J,ROW())&amp;"")</f>
      </c>
    </row>
    <row r="1131">
      <c r="A1131" t="str">
        <f>IF(TRIM(INDEX(games!$A:$A,ROW()))="","",TRIM(INDEX(games!$A:$A,ROW())))</f>
      </c>
      <c r="B1131">
        <f>IF(OR($A1131="",INDEX(games!$B:$B,ROW())=""),"",INDEX(games!$B:$B,ROW()))</f>
      </c>
      <c r="C1131" t="str">
        <f>IF(OR($A1131="",INDEX(games!$C:$C,ROW())=""),"",INDEX(games!$C:$C,ROW()))</f>
      </c>
      <c r="D1131">
        <f>IF($A1131="","",COUNTIF($W$2:$W$2500,$A1131)+COUNTIF($X$2:$X$2500,$A1131))</f>
      </c>
      <c r="E1131">
        <f>IF($A1131="","",IFERROR(MATCH($C1131,$R$2:$R$5,0),0))</f>
      </c>
      <c r="F1131">
        <f>IF($A1131="","",MOD(ROW(),34))</f>
      </c>
      <c r="G1131">
        <f>IF($A1131="",NA(),IF($C1131="Action",$B1131,NA()))</f>
      </c>
      <c r="H1131">
        <f>IF($A1131="",NA(),IF($C1131="Action",1+$F1131*0.023,NA()))</f>
      </c>
      <c r="I1131">
        <f>IF($A1131="",NA(),IF($C1131="Strategy",$B1131,NA()))</f>
      </c>
      <c r="J1131">
        <f>IF($A1131="",NA(),IF($C1131="Strategy",2+$F1131*0.023,NA()))</f>
      </c>
      <c r="K1131">
        <f>IF($A1131="",NA(),IF($C1131="Deckbuilder",$B1131,NA()))</f>
      </c>
      <c r="L1131">
        <f>IF($A1131="",NA(),IF($C1131="Deckbuilder",3+$F1131*0.023,NA()))</f>
      </c>
      <c r="M1131">
        <f>IF($A1131="",NA(),IF($C1131="Traditional",$B1131,NA()))</f>
      </c>
      <c r="N1131">
        <f>IF($A1131="",NA(),IF($C1131="Traditional",4+$F1131*0.023,NA()))</f>
      </c>
      <c r="O1131">
        <f>IF($A1131="","",$D1131+ROW()/1000000)</f>
      </c>
      <c r="P1131" t="str">
        <f>IF(OR($A1131="",INDEX(games!$H:$H,ROW())=""),"",INDEX(games!$H:$H,ROW()))</f>
      </c>
      <c r="Q1131">
        <f>IF(OR($A1131="",$P1131&lt;&gt;"Yes"),"",$D1131+ROW()/1000000)</f>
      </c>
      <c r="T1131">
        <f>IF($Y1131="","",INDEX($B$2:$B$1500,$Y1131))</f>
      </c>
      <c r="U1131">
        <f>IF($Z1131="","",INDEX($B$2:$B$1500,$Z1131))</f>
      </c>
      <c r="V1131">
        <f>IF(OR($T1131="",$U1131=""),"",$U1131-$T1131)</f>
      </c>
      <c r="W1131" t="str">
        <f>IF(TRIM(INDEX(connections!$A:$A,ROW()))="","",TRIM(INDEX(connections!$A:$A,ROW())))</f>
      </c>
      <c r="X1131" t="str">
        <f>IF($W1131="","",TRIM(INDEX(connections!$B:$B,ROW())))</f>
      </c>
      <c r="Y1131">
        <f>IF($W1131="","",IFERROR(MATCH($W1131,$A$2:$A$1500,0),""))</f>
      </c>
      <c r="Z1131">
        <f>IF($X1131="","",IFERROR(MATCH($X1131,$A$2:$A$1500,0),""))</f>
      </c>
      <c r="AA1131" t="str">
        <f>IF($Y1131="","",INDEX($P$2:$P$1500,$Y1131))</f>
      </c>
      <c r="AB1131" t="str">
        <f>IF($Z1131="","",INDEX($P$2:$P$1500,$Z1131))</f>
      </c>
      <c r="AC1131">
        <f>IF(AND($AA1131="Yes",$AB1131="Yes"),1,"")</f>
      </c>
      <c r="AD1131">
        <f>IF(OR($Y1131="",$Z1131=""),"",IF(INDEX($C$2:$C$1500,$Y1131)=INDEX($C$2:$C$1500,$Z1131),0,1))</f>
      </c>
      <c r="AE1131">
        <f>IF($AC1131&lt;&gt;1,"",IF(AND(INDEX($AG$2:$AG$1500,$Y1131)=1,INDEX($AG$2:$AG$1500,$Z1131)=1),1,""))</f>
      </c>
      <c r="AG1131">
        <f>IF($A1131="","",COUNTIFS($W$2:$W$2500,$A1131,$AB$2:$AB$2500,"Yes")+COUNTIFS($X$2:$X$2500,$A1131,$AA$2:$AA$2500,"Yes"))</f>
      </c>
      <c r="AH1131" t="str">
        <f>IF(OR($P1131&lt;&gt;"Yes",N($AG1131)=0),"",IF(AND($AG1131=1,COUNTIFS($W$2:$W$2500,$A1131,$AE$2:$AE$2500,1)+COUNTIFS($X$2:$X$2500,$A1131,$AE$2:$AE$2500,1)&gt;0),"","Yes"))</f>
      </c>
      <c r="AI1131">
        <f>IF($AH1131="Yes",$AG1131,"")</f>
      </c>
      <c r="AJ1131">
        <f>IF($AI1131="","",$AI1131+ROW()/1000000)</f>
      </c>
      <c r="AK1131">
        <f>IF(OR($A1131="",$P1131="Yes",N($AG1131)=0),"",$AG1131+ROW()/1000000)</f>
      </c>
      <c r="AL1131" t="str">
        <f>IF($A1131="","",INDEX(games!$J:$J,ROW())&amp;"")</f>
      </c>
    </row>
    <row r="1132">
      <c r="A1132" t="str">
        <f>IF(TRIM(INDEX(games!$A:$A,ROW()))="","",TRIM(INDEX(games!$A:$A,ROW())))</f>
      </c>
      <c r="B1132">
        <f>IF(OR($A1132="",INDEX(games!$B:$B,ROW())=""),"",INDEX(games!$B:$B,ROW()))</f>
      </c>
      <c r="C1132" t="str">
        <f>IF(OR($A1132="",INDEX(games!$C:$C,ROW())=""),"",INDEX(games!$C:$C,ROW()))</f>
      </c>
      <c r="D1132">
        <f>IF($A1132="","",COUNTIF($W$2:$W$2500,$A1132)+COUNTIF($X$2:$X$2500,$A1132))</f>
      </c>
      <c r="E1132">
        <f>IF($A1132="","",IFERROR(MATCH($C1132,$R$2:$R$5,0),0))</f>
      </c>
      <c r="F1132">
        <f>IF($A1132="","",MOD(ROW(),34))</f>
      </c>
      <c r="G1132">
        <f>IF($A1132="",NA(),IF($C1132="Action",$B1132,NA()))</f>
      </c>
      <c r="H1132">
        <f>IF($A1132="",NA(),IF($C1132="Action",1+$F1132*0.023,NA()))</f>
      </c>
      <c r="I1132">
        <f>IF($A1132="",NA(),IF($C1132="Strategy",$B1132,NA()))</f>
      </c>
      <c r="J1132">
        <f>IF($A1132="",NA(),IF($C1132="Strategy",2+$F1132*0.023,NA()))</f>
      </c>
      <c r="K1132">
        <f>IF($A1132="",NA(),IF($C1132="Deckbuilder",$B1132,NA()))</f>
      </c>
      <c r="L1132">
        <f>IF($A1132="",NA(),IF($C1132="Deckbuilder",3+$F1132*0.023,NA()))</f>
      </c>
      <c r="M1132">
        <f>IF($A1132="",NA(),IF($C1132="Traditional",$B1132,NA()))</f>
      </c>
      <c r="N1132">
        <f>IF($A1132="",NA(),IF($C1132="Traditional",4+$F1132*0.023,NA()))</f>
      </c>
      <c r="O1132">
        <f>IF($A1132="","",$D1132+ROW()/1000000)</f>
      </c>
      <c r="P1132" t="str">
        <f>IF(OR($A1132="",INDEX(games!$H:$H,ROW())=""),"",INDEX(games!$H:$H,ROW()))</f>
      </c>
      <c r="Q1132">
        <f>IF(OR($A1132="",$P1132&lt;&gt;"Yes"),"",$D1132+ROW()/1000000)</f>
      </c>
      <c r="T1132">
        <f>IF($Y1132="","",INDEX($B$2:$B$1500,$Y1132))</f>
      </c>
      <c r="U1132">
        <f>IF($Z1132="","",INDEX($B$2:$B$1500,$Z1132))</f>
      </c>
      <c r="V1132">
        <f>IF(OR($T1132="",$U1132=""),"",$U1132-$T1132)</f>
      </c>
      <c r="W1132" t="str">
        <f>IF(TRIM(INDEX(connections!$A:$A,ROW()))="","",TRIM(INDEX(connections!$A:$A,ROW())))</f>
      </c>
      <c r="X1132" t="str">
        <f>IF($W1132="","",TRIM(INDEX(connections!$B:$B,ROW())))</f>
      </c>
      <c r="Y1132">
        <f>IF($W1132="","",IFERROR(MATCH($W1132,$A$2:$A$1500,0),""))</f>
      </c>
      <c r="Z1132">
        <f>IF($X1132="","",IFERROR(MATCH($X1132,$A$2:$A$1500,0),""))</f>
      </c>
      <c r="AA1132" t="str">
        <f>IF($Y1132="","",INDEX($P$2:$P$1500,$Y1132))</f>
      </c>
      <c r="AB1132" t="str">
        <f>IF($Z1132="","",INDEX($P$2:$P$1500,$Z1132))</f>
      </c>
      <c r="AC1132">
        <f>IF(AND($AA1132="Yes",$AB1132="Yes"),1,"")</f>
      </c>
      <c r="AD1132">
        <f>IF(OR($Y1132="",$Z1132=""),"",IF(INDEX($C$2:$C$1500,$Y1132)=INDEX($C$2:$C$1500,$Z1132),0,1))</f>
      </c>
      <c r="AE1132">
        <f>IF($AC1132&lt;&gt;1,"",IF(AND(INDEX($AG$2:$AG$1500,$Y1132)=1,INDEX($AG$2:$AG$1500,$Z1132)=1),1,""))</f>
      </c>
      <c r="AG1132">
        <f>IF($A1132="","",COUNTIFS($W$2:$W$2500,$A1132,$AB$2:$AB$2500,"Yes")+COUNTIFS($X$2:$X$2500,$A1132,$AA$2:$AA$2500,"Yes"))</f>
      </c>
      <c r="AH1132" t="str">
        <f>IF(OR($P1132&lt;&gt;"Yes",N($AG1132)=0),"",IF(AND($AG1132=1,COUNTIFS($W$2:$W$2500,$A1132,$AE$2:$AE$2500,1)+COUNTIFS($X$2:$X$2500,$A1132,$AE$2:$AE$2500,1)&gt;0),"","Yes"))</f>
      </c>
      <c r="AI1132">
        <f>IF($AH1132="Yes",$AG1132,"")</f>
      </c>
      <c r="AJ1132">
        <f>IF($AI1132="","",$AI1132+ROW()/1000000)</f>
      </c>
      <c r="AK1132">
        <f>IF(OR($A1132="",$P1132="Yes",N($AG1132)=0),"",$AG1132+ROW()/1000000)</f>
      </c>
      <c r="AL1132" t="str">
        <f>IF($A1132="","",INDEX(games!$J:$J,ROW())&amp;"")</f>
      </c>
    </row>
    <row r="1133">
      <c r="A1133" t="str">
        <f>IF(TRIM(INDEX(games!$A:$A,ROW()))="","",TRIM(INDEX(games!$A:$A,ROW())))</f>
      </c>
      <c r="B1133">
        <f>IF(OR($A1133="",INDEX(games!$B:$B,ROW())=""),"",INDEX(games!$B:$B,ROW()))</f>
      </c>
      <c r="C1133" t="str">
        <f>IF(OR($A1133="",INDEX(games!$C:$C,ROW())=""),"",INDEX(games!$C:$C,ROW()))</f>
      </c>
      <c r="D1133">
        <f>IF($A1133="","",COUNTIF($W$2:$W$2500,$A1133)+COUNTIF($X$2:$X$2500,$A1133))</f>
      </c>
      <c r="E1133">
        <f>IF($A1133="","",IFERROR(MATCH($C1133,$R$2:$R$5,0),0))</f>
      </c>
      <c r="F1133">
        <f>IF($A1133="","",MOD(ROW(),34))</f>
      </c>
      <c r="G1133">
        <f>IF($A1133="",NA(),IF($C1133="Action",$B1133,NA()))</f>
      </c>
      <c r="H1133">
        <f>IF($A1133="",NA(),IF($C1133="Action",1+$F1133*0.023,NA()))</f>
      </c>
      <c r="I1133">
        <f>IF($A1133="",NA(),IF($C1133="Strategy",$B1133,NA()))</f>
      </c>
      <c r="J1133">
        <f>IF($A1133="",NA(),IF($C1133="Strategy",2+$F1133*0.023,NA()))</f>
      </c>
      <c r="K1133">
        <f>IF($A1133="",NA(),IF($C1133="Deckbuilder",$B1133,NA()))</f>
      </c>
      <c r="L1133">
        <f>IF($A1133="",NA(),IF($C1133="Deckbuilder",3+$F1133*0.023,NA()))</f>
      </c>
      <c r="M1133">
        <f>IF($A1133="",NA(),IF($C1133="Traditional",$B1133,NA()))</f>
      </c>
      <c r="N1133">
        <f>IF($A1133="",NA(),IF($C1133="Traditional",4+$F1133*0.023,NA()))</f>
      </c>
      <c r="O1133">
        <f>IF($A1133="","",$D1133+ROW()/1000000)</f>
      </c>
      <c r="P1133" t="str">
        <f>IF(OR($A1133="",INDEX(games!$H:$H,ROW())=""),"",INDEX(games!$H:$H,ROW()))</f>
      </c>
      <c r="Q1133">
        <f>IF(OR($A1133="",$P1133&lt;&gt;"Yes"),"",$D1133+ROW()/1000000)</f>
      </c>
      <c r="T1133">
        <f>IF($Y1133="","",INDEX($B$2:$B$1500,$Y1133))</f>
      </c>
      <c r="U1133">
        <f>IF($Z1133="","",INDEX($B$2:$B$1500,$Z1133))</f>
      </c>
      <c r="V1133">
        <f>IF(OR($T1133="",$U1133=""),"",$U1133-$T1133)</f>
      </c>
      <c r="W1133" t="str">
        <f>IF(TRIM(INDEX(connections!$A:$A,ROW()))="","",TRIM(INDEX(connections!$A:$A,ROW())))</f>
      </c>
      <c r="X1133" t="str">
        <f>IF($W1133="","",TRIM(INDEX(connections!$B:$B,ROW())))</f>
      </c>
      <c r="Y1133">
        <f>IF($W1133="","",IFERROR(MATCH($W1133,$A$2:$A$1500,0),""))</f>
      </c>
      <c r="Z1133">
        <f>IF($X1133="","",IFERROR(MATCH($X1133,$A$2:$A$1500,0),""))</f>
      </c>
      <c r="AA1133" t="str">
        <f>IF($Y1133="","",INDEX($P$2:$P$1500,$Y1133))</f>
      </c>
      <c r="AB1133" t="str">
        <f>IF($Z1133="","",INDEX($P$2:$P$1500,$Z1133))</f>
      </c>
      <c r="AC1133">
        <f>IF(AND($AA1133="Yes",$AB1133="Yes"),1,"")</f>
      </c>
      <c r="AD1133">
        <f>IF(OR($Y1133="",$Z1133=""),"",IF(INDEX($C$2:$C$1500,$Y1133)=INDEX($C$2:$C$1500,$Z1133),0,1))</f>
      </c>
      <c r="AE1133">
        <f>IF($AC1133&lt;&gt;1,"",IF(AND(INDEX($AG$2:$AG$1500,$Y1133)=1,INDEX($AG$2:$AG$1500,$Z1133)=1),1,""))</f>
      </c>
      <c r="AG1133">
        <f>IF($A1133="","",COUNTIFS($W$2:$W$2500,$A1133,$AB$2:$AB$2500,"Yes")+COUNTIFS($X$2:$X$2500,$A1133,$AA$2:$AA$2500,"Yes"))</f>
      </c>
      <c r="AH1133" t="str">
        <f>IF(OR($P1133&lt;&gt;"Yes",N($AG1133)=0),"",IF(AND($AG1133=1,COUNTIFS($W$2:$W$2500,$A1133,$AE$2:$AE$2500,1)+COUNTIFS($X$2:$X$2500,$A1133,$AE$2:$AE$2500,1)&gt;0),"","Yes"))</f>
      </c>
      <c r="AI1133">
        <f>IF($AH1133="Yes",$AG1133,"")</f>
      </c>
      <c r="AJ1133">
        <f>IF($AI1133="","",$AI1133+ROW()/1000000)</f>
      </c>
      <c r="AK1133">
        <f>IF(OR($A1133="",$P1133="Yes",N($AG1133)=0),"",$AG1133+ROW()/1000000)</f>
      </c>
      <c r="AL1133" t="str">
        <f>IF($A1133="","",INDEX(games!$J:$J,ROW())&amp;"")</f>
      </c>
    </row>
    <row r="1134">
      <c r="A1134" t="str">
        <f>IF(TRIM(INDEX(games!$A:$A,ROW()))="","",TRIM(INDEX(games!$A:$A,ROW())))</f>
      </c>
      <c r="B1134">
        <f>IF(OR($A1134="",INDEX(games!$B:$B,ROW())=""),"",INDEX(games!$B:$B,ROW()))</f>
      </c>
      <c r="C1134" t="str">
        <f>IF(OR($A1134="",INDEX(games!$C:$C,ROW())=""),"",INDEX(games!$C:$C,ROW()))</f>
      </c>
      <c r="D1134">
        <f>IF($A1134="","",COUNTIF($W$2:$W$2500,$A1134)+COUNTIF($X$2:$X$2500,$A1134))</f>
      </c>
      <c r="E1134">
        <f>IF($A1134="","",IFERROR(MATCH($C1134,$R$2:$R$5,0),0))</f>
      </c>
      <c r="F1134">
        <f>IF($A1134="","",MOD(ROW(),34))</f>
      </c>
      <c r="G1134">
        <f>IF($A1134="",NA(),IF($C1134="Action",$B1134,NA()))</f>
      </c>
      <c r="H1134">
        <f>IF($A1134="",NA(),IF($C1134="Action",1+$F1134*0.023,NA()))</f>
      </c>
      <c r="I1134">
        <f>IF($A1134="",NA(),IF($C1134="Strategy",$B1134,NA()))</f>
      </c>
      <c r="J1134">
        <f>IF($A1134="",NA(),IF($C1134="Strategy",2+$F1134*0.023,NA()))</f>
      </c>
      <c r="K1134">
        <f>IF($A1134="",NA(),IF($C1134="Deckbuilder",$B1134,NA()))</f>
      </c>
      <c r="L1134">
        <f>IF($A1134="",NA(),IF($C1134="Deckbuilder",3+$F1134*0.023,NA()))</f>
      </c>
      <c r="M1134">
        <f>IF($A1134="",NA(),IF($C1134="Traditional",$B1134,NA()))</f>
      </c>
      <c r="N1134">
        <f>IF($A1134="",NA(),IF($C1134="Traditional",4+$F1134*0.023,NA()))</f>
      </c>
      <c r="O1134">
        <f>IF($A1134="","",$D1134+ROW()/1000000)</f>
      </c>
      <c r="P1134" t="str">
        <f>IF(OR($A1134="",INDEX(games!$H:$H,ROW())=""),"",INDEX(games!$H:$H,ROW()))</f>
      </c>
      <c r="Q1134">
        <f>IF(OR($A1134="",$P1134&lt;&gt;"Yes"),"",$D1134+ROW()/1000000)</f>
      </c>
      <c r="T1134">
        <f>IF($Y1134="","",INDEX($B$2:$B$1500,$Y1134))</f>
      </c>
      <c r="U1134">
        <f>IF($Z1134="","",INDEX($B$2:$B$1500,$Z1134))</f>
      </c>
      <c r="V1134">
        <f>IF(OR($T1134="",$U1134=""),"",$U1134-$T1134)</f>
      </c>
      <c r="W1134" t="str">
        <f>IF(TRIM(INDEX(connections!$A:$A,ROW()))="","",TRIM(INDEX(connections!$A:$A,ROW())))</f>
      </c>
      <c r="X1134" t="str">
        <f>IF($W1134="","",TRIM(INDEX(connections!$B:$B,ROW())))</f>
      </c>
      <c r="Y1134">
        <f>IF($W1134="","",IFERROR(MATCH($W1134,$A$2:$A$1500,0),""))</f>
      </c>
      <c r="Z1134">
        <f>IF($X1134="","",IFERROR(MATCH($X1134,$A$2:$A$1500,0),""))</f>
      </c>
      <c r="AA1134" t="str">
        <f>IF($Y1134="","",INDEX($P$2:$P$1500,$Y1134))</f>
      </c>
      <c r="AB1134" t="str">
        <f>IF($Z1134="","",INDEX($P$2:$P$1500,$Z1134))</f>
      </c>
      <c r="AC1134">
        <f>IF(AND($AA1134="Yes",$AB1134="Yes"),1,"")</f>
      </c>
      <c r="AD1134">
        <f>IF(OR($Y1134="",$Z1134=""),"",IF(INDEX($C$2:$C$1500,$Y1134)=INDEX($C$2:$C$1500,$Z1134),0,1))</f>
      </c>
      <c r="AE1134">
        <f>IF($AC1134&lt;&gt;1,"",IF(AND(INDEX($AG$2:$AG$1500,$Y1134)=1,INDEX($AG$2:$AG$1500,$Z1134)=1),1,""))</f>
      </c>
      <c r="AG1134">
        <f>IF($A1134="","",COUNTIFS($W$2:$W$2500,$A1134,$AB$2:$AB$2500,"Yes")+COUNTIFS($X$2:$X$2500,$A1134,$AA$2:$AA$2500,"Yes"))</f>
      </c>
      <c r="AH1134" t="str">
        <f>IF(OR($P1134&lt;&gt;"Yes",N($AG1134)=0),"",IF(AND($AG1134=1,COUNTIFS($W$2:$W$2500,$A1134,$AE$2:$AE$2500,1)+COUNTIFS($X$2:$X$2500,$A1134,$AE$2:$AE$2500,1)&gt;0),"","Yes"))</f>
      </c>
      <c r="AI1134">
        <f>IF($AH1134="Yes",$AG1134,"")</f>
      </c>
      <c r="AJ1134">
        <f>IF($AI1134="","",$AI1134+ROW()/1000000)</f>
      </c>
      <c r="AK1134">
        <f>IF(OR($A1134="",$P1134="Yes",N($AG1134)=0),"",$AG1134+ROW()/1000000)</f>
      </c>
      <c r="AL1134" t="str">
        <f>IF($A1134="","",INDEX(games!$J:$J,ROW())&amp;"")</f>
      </c>
    </row>
    <row r="1135">
      <c r="A1135" t="str">
        <f>IF(TRIM(INDEX(games!$A:$A,ROW()))="","",TRIM(INDEX(games!$A:$A,ROW())))</f>
      </c>
      <c r="B1135">
        <f>IF(OR($A1135="",INDEX(games!$B:$B,ROW())=""),"",INDEX(games!$B:$B,ROW()))</f>
      </c>
      <c r="C1135" t="str">
        <f>IF(OR($A1135="",INDEX(games!$C:$C,ROW())=""),"",INDEX(games!$C:$C,ROW()))</f>
      </c>
      <c r="D1135">
        <f>IF($A1135="","",COUNTIF($W$2:$W$2500,$A1135)+COUNTIF($X$2:$X$2500,$A1135))</f>
      </c>
      <c r="E1135">
        <f>IF($A1135="","",IFERROR(MATCH($C1135,$R$2:$R$5,0),0))</f>
      </c>
      <c r="F1135">
        <f>IF($A1135="","",MOD(ROW(),34))</f>
      </c>
      <c r="G1135">
        <f>IF($A1135="",NA(),IF($C1135="Action",$B1135,NA()))</f>
      </c>
      <c r="H1135">
        <f>IF($A1135="",NA(),IF($C1135="Action",1+$F1135*0.023,NA()))</f>
      </c>
      <c r="I1135">
        <f>IF($A1135="",NA(),IF($C1135="Strategy",$B1135,NA()))</f>
      </c>
      <c r="J1135">
        <f>IF($A1135="",NA(),IF($C1135="Strategy",2+$F1135*0.023,NA()))</f>
      </c>
      <c r="K1135">
        <f>IF($A1135="",NA(),IF($C1135="Deckbuilder",$B1135,NA()))</f>
      </c>
      <c r="L1135">
        <f>IF($A1135="",NA(),IF($C1135="Deckbuilder",3+$F1135*0.023,NA()))</f>
      </c>
      <c r="M1135">
        <f>IF($A1135="",NA(),IF($C1135="Traditional",$B1135,NA()))</f>
      </c>
      <c r="N1135">
        <f>IF($A1135="",NA(),IF($C1135="Traditional",4+$F1135*0.023,NA()))</f>
      </c>
      <c r="O1135">
        <f>IF($A1135="","",$D1135+ROW()/1000000)</f>
      </c>
      <c r="P1135" t="str">
        <f>IF(OR($A1135="",INDEX(games!$H:$H,ROW())=""),"",INDEX(games!$H:$H,ROW()))</f>
      </c>
      <c r="Q1135">
        <f>IF(OR($A1135="",$P1135&lt;&gt;"Yes"),"",$D1135+ROW()/1000000)</f>
      </c>
      <c r="T1135">
        <f>IF($Y1135="","",INDEX($B$2:$B$1500,$Y1135))</f>
      </c>
      <c r="U1135">
        <f>IF($Z1135="","",INDEX($B$2:$B$1500,$Z1135))</f>
      </c>
      <c r="V1135">
        <f>IF(OR($T1135="",$U1135=""),"",$U1135-$T1135)</f>
      </c>
      <c r="W1135" t="str">
        <f>IF(TRIM(INDEX(connections!$A:$A,ROW()))="","",TRIM(INDEX(connections!$A:$A,ROW())))</f>
      </c>
      <c r="X1135" t="str">
        <f>IF($W1135="","",TRIM(INDEX(connections!$B:$B,ROW())))</f>
      </c>
      <c r="Y1135">
        <f>IF($W1135="","",IFERROR(MATCH($W1135,$A$2:$A$1500,0),""))</f>
      </c>
      <c r="Z1135">
        <f>IF($X1135="","",IFERROR(MATCH($X1135,$A$2:$A$1500,0),""))</f>
      </c>
      <c r="AA1135" t="str">
        <f>IF($Y1135="","",INDEX($P$2:$P$1500,$Y1135))</f>
      </c>
      <c r="AB1135" t="str">
        <f>IF($Z1135="","",INDEX($P$2:$P$1500,$Z1135))</f>
      </c>
      <c r="AC1135">
        <f>IF(AND($AA1135="Yes",$AB1135="Yes"),1,"")</f>
      </c>
      <c r="AD1135">
        <f>IF(OR($Y1135="",$Z1135=""),"",IF(INDEX($C$2:$C$1500,$Y1135)=INDEX($C$2:$C$1500,$Z1135),0,1))</f>
      </c>
      <c r="AE1135">
        <f>IF($AC1135&lt;&gt;1,"",IF(AND(INDEX($AG$2:$AG$1500,$Y1135)=1,INDEX($AG$2:$AG$1500,$Z1135)=1),1,""))</f>
      </c>
      <c r="AG1135">
        <f>IF($A1135="","",COUNTIFS($W$2:$W$2500,$A1135,$AB$2:$AB$2500,"Yes")+COUNTIFS($X$2:$X$2500,$A1135,$AA$2:$AA$2500,"Yes"))</f>
      </c>
      <c r="AH1135" t="str">
        <f>IF(OR($P1135&lt;&gt;"Yes",N($AG1135)=0),"",IF(AND($AG1135=1,COUNTIFS($W$2:$W$2500,$A1135,$AE$2:$AE$2500,1)+COUNTIFS($X$2:$X$2500,$A1135,$AE$2:$AE$2500,1)&gt;0),"","Yes"))</f>
      </c>
      <c r="AI1135">
        <f>IF($AH1135="Yes",$AG1135,"")</f>
      </c>
      <c r="AJ1135">
        <f>IF($AI1135="","",$AI1135+ROW()/1000000)</f>
      </c>
      <c r="AK1135">
        <f>IF(OR($A1135="",$P1135="Yes",N($AG1135)=0),"",$AG1135+ROW()/1000000)</f>
      </c>
      <c r="AL1135" t="str">
        <f>IF($A1135="","",INDEX(games!$J:$J,ROW())&amp;"")</f>
      </c>
    </row>
    <row r="1136">
      <c r="A1136" t="str">
        <f>IF(TRIM(INDEX(games!$A:$A,ROW()))="","",TRIM(INDEX(games!$A:$A,ROW())))</f>
      </c>
      <c r="B1136">
        <f>IF(OR($A1136="",INDEX(games!$B:$B,ROW())=""),"",INDEX(games!$B:$B,ROW()))</f>
      </c>
      <c r="C1136" t="str">
        <f>IF(OR($A1136="",INDEX(games!$C:$C,ROW())=""),"",INDEX(games!$C:$C,ROW()))</f>
      </c>
      <c r="D1136">
        <f>IF($A1136="","",COUNTIF($W$2:$W$2500,$A1136)+COUNTIF($X$2:$X$2500,$A1136))</f>
      </c>
      <c r="E1136">
        <f>IF($A1136="","",IFERROR(MATCH($C1136,$R$2:$R$5,0),0))</f>
      </c>
      <c r="F1136">
        <f>IF($A1136="","",MOD(ROW(),34))</f>
      </c>
      <c r="G1136">
        <f>IF($A1136="",NA(),IF($C1136="Action",$B1136,NA()))</f>
      </c>
      <c r="H1136">
        <f>IF($A1136="",NA(),IF($C1136="Action",1+$F1136*0.023,NA()))</f>
      </c>
      <c r="I1136">
        <f>IF($A1136="",NA(),IF($C1136="Strategy",$B1136,NA()))</f>
      </c>
      <c r="J1136">
        <f>IF($A1136="",NA(),IF($C1136="Strategy",2+$F1136*0.023,NA()))</f>
      </c>
      <c r="K1136">
        <f>IF($A1136="",NA(),IF($C1136="Deckbuilder",$B1136,NA()))</f>
      </c>
      <c r="L1136">
        <f>IF($A1136="",NA(),IF($C1136="Deckbuilder",3+$F1136*0.023,NA()))</f>
      </c>
      <c r="M1136">
        <f>IF($A1136="",NA(),IF($C1136="Traditional",$B1136,NA()))</f>
      </c>
      <c r="N1136">
        <f>IF($A1136="",NA(),IF($C1136="Traditional",4+$F1136*0.023,NA()))</f>
      </c>
      <c r="O1136">
        <f>IF($A1136="","",$D1136+ROW()/1000000)</f>
      </c>
      <c r="P1136" t="str">
        <f>IF(OR($A1136="",INDEX(games!$H:$H,ROW())=""),"",INDEX(games!$H:$H,ROW()))</f>
      </c>
      <c r="Q1136">
        <f>IF(OR($A1136="",$P1136&lt;&gt;"Yes"),"",$D1136+ROW()/1000000)</f>
      </c>
      <c r="T1136">
        <f>IF($Y1136="","",INDEX($B$2:$B$1500,$Y1136))</f>
      </c>
      <c r="U1136">
        <f>IF($Z1136="","",INDEX($B$2:$B$1500,$Z1136))</f>
      </c>
      <c r="V1136">
        <f>IF(OR($T1136="",$U1136=""),"",$U1136-$T1136)</f>
      </c>
      <c r="W1136" t="str">
        <f>IF(TRIM(INDEX(connections!$A:$A,ROW()))="","",TRIM(INDEX(connections!$A:$A,ROW())))</f>
      </c>
      <c r="X1136" t="str">
        <f>IF($W1136="","",TRIM(INDEX(connections!$B:$B,ROW())))</f>
      </c>
      <c r="Y1136">
        <f>IF($W1136="","",IFERROR(MATCH($W1136,$A$2:$A$1500,0),""))</f>
      </c>
      <c r="Z1136">
        <f>IF($X1136="","",IFERROR(MATCH($X1136,$A$2:$A$1500,0),""))</f>
      </c>
      <c r="AA1136" t="str">
        <f>IF($Y1136="","",INDEX($P$2:$P$1500,$Y1136))</f>
      </c>
      <c r="AB1136" t="str">
        <f>IF($Z1136="","",INDEX($P$2:$P$1500,$Z1136))</f>
      </c>
      <c r="AC1136">
        <f>IF(AND($AA1136="Yes",$AB1136="Yes"),1,"")</f>
      </c>
      <c r="AD1136">
        <f>IF(OR($Y1136="",$Z1136=""),"",IF(INDEX($C$2:$C$1500,$Y1136)=INDEX($C$2:$C$1500,$Z1136),0,1))</f>
      </c>
      <c r="AE1136">
        <f>IF($AC1136&lt;&gt;1,"",IF(AND(INDEX($AG$2:$AG$1500,$Y1136)=1,INDEX($AG$2:$AG$1500,$Z1136)=1),1,""))</f>
      </c>
      <c r="AG1136">
        <f>IF($A1136="","",COUNTIFS($W$2:$W$2500,$A1136,$AB$2:$AB$2500,"Yes")+COUNTIFS($X$2:$X$2500,$A1136,$AA$2:$AA$2500,"Yes"))</f>
      </c>
      <c r="AH1136" t="str">
        <f>IF(OR($P1136&lt;&gt;"Yes",N($AG1136)=0),"",IF(AND($AG1136=1,COUNTIFS($W$2:$W$2500,$A1136,$AE$2:$AE$2500,1)+COUNTIFS($X$2:$X$2500,$A1136,$AE$2:$AE$2500,1)&gt;0),"","Yes"))</f>
      </c>
      <c r="AI1136">
        <f>IF($AH1136="Yes",$AG1136,"")</f>
      </c>
      <c r="AJ1136">
        <f>IF($AI1136="","",$AI1136+ROW()/1000000)</f>
      </c>
      <c r="AK1136">
        <f>IF(OR($A1136="",$P1136="Yes",N($AG1136)=0),"",$AG1136+ROW()/1000000)</f>
      </c>
      <c r="AL1136" t="str">
        <f>IF($A1136="","",INDEX(games!$J:$J,ROW())&amp;"")</f>
      </c>
    </row>
    <row r="1137">
      <c r="A1137" t="str">
        <f>IF(TRIM(INDEX(games!$A:$A,ROW()))="","",TRIM(INDEX(games!$A:$A,ROW())))</f>
      </c>
      <c r="B1137">
        <f>IF(OR($A1137="",INDEX(games!$B:$B,ROW())=""),"",INDEX(games!$B:$B,ROW()))</f>
      </c>
      <c r="C1137" t="str">
        <f>IF(OR($A1137="",INDEX(games!$C:$C,ROW())=""),"",INDEX(games!$C:$C,ROW()))</f>
      </c>
      <c r="D1137">
        <f>IF($A1137="","",COUNTIF($W$2:$W$2500,$A1137)+COUNTIF($X$2:$X$2500,$A1137))</f>
      </c>
      <c r="E1137">
        <f>IF($A1137="","",IFERROR(MATCH($C1137,$R$2:$R$5,0),0))</f>
      </c>
      <c r="F1137">
        <f>IF($A1137="","",MOD(ROW(),34))</f>
      </c>
      <c r="G1137">
        <f>IF($A1137="",NA(),IF($C1137="Action",$B1137,NA()))</f>
      </c>
      <c r="H1137">
        <f>IF($A1137="",NA(),IF($C1137="Action",1+$F1137*0.023,NA()))</f>
      </c>
      <c r="I1137">
        <f>IF($A1137="",NA(),IF($C1137="Strategy",$B1137,NA()))</f>
      </c>
      <c r="J1137">
        <f>IF($A1137="",NA(),IF($C1137="Strategy",2+$F1137*0.023,NA()))</f>
      </c>
      <c r="K1137">
        <f>IF($A1137="",NA(),IF($C1137="Deckbuilder",$B1137,NA()))</f>
      </c>
      <c r="L1137">
        <f>IF($A1137="",NA(),IF($C1137="Deckbuilder",3+$F1137*0.023,NA()))</f>
      </c>
      <c r="M1137">
        <f>IF($A1137="",NA(),IF($C1137="Traditional",$B1137,NA()))</f>
      </c>
      <c r="N1137">
        <f>IF($A1137="",NA(),IF($C1137="Traditional",4+$F1137*0.023,NA()))</f>
      </c>
      <c r="O1137">
        <f>IF($A1137="","",$D1137+ROW()/1000000)</f>
      </c>
      <c r="P1137" t="str">
        <f>IF(OR($A1137="",INDEX(games!$H:$H,ROW())=""),"",INDEX(games!$H:$H,ROW()))</f>
      </c>
      <c r="Q1137">
        <f>IF(OR($A1137="",$P1137&lt;&gt;"Yes"),"",$D1137+ROW()/1000000)</f>
      </c>
      <c r="T1137">
        <f>IF($Y1137="","",INDEX($B$2:$B$1500,$Y1137))</f>
      </c>
      <c r="U1137">
        <f>IF($Z1137="","",INDEX($B$2:$B$1500,$Z1137))</f>
      </c>
      <c r="V1137">
        <f>IF(OR($T1137="",$U1137=""),"",$U1137-$T1137)</f>
      </c>
      <c r="W1137" t="str">
        <f>IF(TRIM(INDEX(connections!$A:$A,ROW()))="","",TRIM(INDEX(connections!$A:$A,ROW())))</f>
      </c>
      <c r="X1137" t="str">
        <f>IF($W1137="","",TRIM(INDEX(connections!$B:$B,ROW())))</f>
      </c>
      <c r="Y1137">
        <f>IF($W1137="","",IFERROR(MATCH($W1137,$A$2:$A$1500,0),""))</f>
      </c>
      <c r="Z1137">
        <f>IF($X1137="","",IFERROR(MATCH($X1137,$A$2:$A$1500,0),""))</f>
      </c>
      <c r="AA1137" t="str">
        <f>IF($Y1137="","",INDEX($P$2:$P$1500,$Y1137))</f>
      </c>
      <c r="AB1137" t="str">
        <f>IF($Z1137="","",INDEX($P$2:$P$1500,$Z1137))</f>
      </c>
      <c r="AC1137">
        <f>IF(AND($AA1137="Yes",$AB1137="Yes"),1,"")</f>
      </c>
      <c r="AD1137">
        <f>IF(OR($Y1137="",$Z1137=""),"",IF(INDEX($C$2:$C$1500,$Y1137)=INDEX($C$2:$C$1500,$Z1137),0,1))</f>
      </c>
      <c r="AE1137">
        <f>IF($AC1137&lt;&gt;1,"",IF(AND(INDEX($AG$2:$AG$1500,$Y1137)=1,INDEX($AG$2:$AG$1500,$Z1137)=1),1,""))</f>
      </c>
      <c r="AG1137">
        <f>IF($A1137="","",COUNTIFS($W$2:$W$2500,$A1137,$AB$2:$AB$2500,"Yes")+COUNTIFS($X$2:$X$2500,$A1137,$AA$2:$AA$2500,"Yes"))</f>
      </c>
      <c r="AH1137" t="str">
        <f>IF(OR($P1137&lt;&gt;"Yes",N($AG1137)=0),"",IF(AND($AG1137=1,COUNTIFS($W$2:$W$2500,$A1137,$AE$2:$AE$2500,1)+COUNTIFS($X$2:$X$2500,$A1137,$AE$2:$AE$2500,1)&gt;0),"","Yes"))</f>
      </c>
      <c r="AI1137">
        <f>IF($AH1137="Yes",$AG1137,"")</f>
      </c>
      <c r="AJ1137">
        <f>IF($AI1137="","",$AI1137+ROW()/1000000)</f>
      </c>
      <c r="AK1137">
        <f>IF(OR($A1137="",$P1137="Yes",N($AG1137)=0),"",$AG1137+ROW()/1000000)</f>
      </c>
      <c r="AL1137" t="str">
        <f>IF($A1137="","",INDEX(games!$J:$J,ROW())&amp;"")</f>
      </c>
    </row>
    <row r="1138">
      <c r="A1138" t="str">
        <f>IF(TRIM(INDEX(games!$A:$A,ROW()))="","",TRIM(INDEX(games!$A:$A,ROW())))</f>
      </c>
      <c r="B1138">
        <f>IF(OR($A1138="",INDEX(games!$B:$B,ROW())=""),"",INDEX(games!$B:$B,ROW()))</f>
      </c>
      <c r="C1138" t="str">
        <f>IF(OR($A1138="",INDEX(games!$C:$C,ROW())=""),"",INDEX(games!$C:$C,ROW()))</f>
      </c>
      <c r="D1138">
        <f>IF($A1138="","",COUNTIF($W$2:$W$2500,$A1138)+COUNTIF($X$2:$X$2500,$A1138))</f>
      </c>
      <c r="E1138">
        <f>IF($A1138="","",IFERROR(MATCH($C1138,$R$2:$R$5,0),0))</f>
      </c>
      <c r="F1138">
        <f>IF($A1138="","",MOD(ROW(),34))</f>
      </c>
      <c r="G1138">
        <f>IF($A1138="",NA(),IF($C1138="Action",$B1138,NA()))</f>
      </c>
      <c r="H1138">
        <f>IF($A1138="",NA(),IF($C1138="Action",1+$F1138*0.023,NA()))</f>
      </c>
      <c r="I1138">
        <f>IF($A1138="",NA(),IF($C1138="Strategy",$B1138,NA()))</f>
      </c>
      <c r="J1138">
        <f>IF($A1138="",NA(),IF($C1138="Strategy",2+$F1138*0.023,NA()))</f>
      </c>
      <c r="K1138">
        <f>IF($A1138="",NA(),IF($C1138="Deckbuilder",$B1138,NA()))</f>
      </c>
      <c r="L1138">
        <f>IF($A1138="",NA(),IF($C1138="Deckbuilder",3+$F1138*0.023,NA()))</f>
      </c>
      <c r="M1138">
        <f>IF($A1138="",NA(),IF($C1138="Traditional",$B1138,NA()))</f>
      </c>
      <c r="N1138">
        <f>IF($A1138="",NA(),IF($C1138="Traditional",4+$F1138*0.023,NA()))</f>
      </c>
      <c r="O1138">
        <f>IF($A1138="","",$D1138+ROW()/1000000)</f>
      </c>
      <c r="P1138" t="str">
        <f>IF(OR($A1138="",INDEX(games!$H:$H,ROW())=""),"",INDEX(games!$H:$H,ROW()))</f>
      </c>
      <c r="Q1138">
        <f>IF(OR($A1138="",$P1138&lt;&gt;"Yes"),"",$D1138+ROW()/1000000)</f>
      </c>
      <c r="T1138">
        <f>IF($Y1138="","",INDEX($B$2:$B$1500,$Y1138))</f>
      </c>
      <c r="U1138">
        <f>IF($Z1138="","",INDEX($B$2:$B$1500,$Z1138))</f>
      </c>
      <c r="V1138">
        <f>IF(OR($T1138="",$U1138=""),"",$U1138-$T1138)</f>
      </c>
      <c r="W1138" t="str">
        <f>IF(TRIM(INDEX(connections!$A:$A,ROW()))="","",TRIM(INDEX(connections!$A:$A,ROW())))</f>
      </c>
      <c r="X1138" t="str">
        <f>IF($W1138="","",TRIM(INDEX(connections!$B:$B,ROW())))</f>
      </c>
      <c r="Y1138">
        <f>IF($W1138="","",IFERROR(MATCH($W1138,$A$2:$A$1500,0),""))</f>
      </c>
      <c r="Z1138">
        <f>IF($X1138="","",IFERROR(MATCH($X1138,$A$2:$A$1500,0),""))</f>
      </c>
      <c r="AA1138" t="str">
        <f>IF($Y1138="","",INDEX($P$2:$P$1500,$Y1138))</f>
      </c>
      <c r="AB1138" t="str">
        <f>IF($Z1138="","",INDEX($P$2:$P$1500,$Z1138))</f>
      </c>
      <c r="AC1138">
        <f>IF(AND($AA1138="Yes",$AB1138="Yes"),1,"")</f>
      </c>
      <c r="AD1138">
        <f>IF(OR($Y1138="",$Z1138=""),"",IF(INDEX($C$2:$C$1500,$Y1138)=INDEX($C$2:$C$1500,$Z1138),0,1))</f>
      </c>
      <c r="AE1138">
        <f>IF($AC1138&lt;&gt;1,"",IF(AND(INDEX($AG$2:$AG$1500,$Y1138)=1,INDEX($AG$2:$AG$1500,$Z1138)=1),1,""))</f>
      </c>
      <c r="AG1138">
        <f>IF($A1138="","",COUNTIFS($W$2:$W$2500,$A1138,$AB$2:$AB$2500,"Yes")+COUNTIFS($X$2:$X$2500,$A1138,$AA$2:$AA$2500,"Yes"))</f>
      </c>
      <c r="AH1138" t="str">
        <f>IF(OR($P1138&lt;&gt;"Yes",N($AG1138)=0),"",IF(AND($AG1138=1,COUNTIFS($W$2:$W$2500,$A1138,$AE$2:$AE$2500,1)+COUNTIFS($X$2:$X$2500,$A1138,$AE$2:$AE$2500,1)&gt;0),"","Yes"))</f>
      </c>
      <c r="AI1138">
        <f>IF($AH1138="Yes",$AG1138,"")</f>
      </c>
      <c r="AJ1138">
        <f>IF($AI1138="","",$AI1138+ROW()/1000000)</f>
      </c>
      <c r="AK1138">
        <f>IF(OR($A1138="",$P1138="Yes",N($AG1138)=0),"",$AG1138+ROW()/1000000)</f>
      </c>
      <c r="AL1138" t="str">
        <f>IF($A1138="","",INDEX(games!$J:$J,ROW())&amp;"")</f>
      </c>
    </row>
    <row r="1139">
      <c r="A1139" t="str">
        <f>IF(TRIM(INDEX(games!$A:$A,ROW()))="","",TRIM(INDEX(games!$A:$A,ROW())))</f>
      </c>
      <c r="B1139">
        <f>IF(OR($A1139="",INDEX(games!$B:$B,ROW())=""),"",INDEX(games!$B:$B,ROW()))</f>
      </c>
      <c r="C1139" t="str">
        <f>IF(OR($A1139="",INDEX(games!$C:$C,ROW())=""),"",INDEX(games!$C:$C,ROW()))</f>
      </c>
      <c r="D1139">
        <f>IF($A1139="","",COUNTIF($W$2:$W$2500,$A1139)+COUNTIF($X$2:$X$2500,$A1139))</f>
      </c>
      <c r="E1139">
        <f>IF($A1139="","",IFERROR(MATCH($C1139,$R$2:$R$5,0),0))</f>
      </c>
      <c r="F1139">
        <f>IF($A1139="","",MOD(ROW(),34))</f>
      </c>
      <c r="G1139">
        <f>IF($A1139="",NA(),IF($C1139="Action",$B1139,NA()))</f>
      </c>
      <c r="H1139">
        <f>IF($A1139="",NA(),IF($C1139="Action",1+$F1139*0.023,NA()))</f>
      </c>
      <c r="I1139">
        <f>IF($A1139="",NA(),IF($C1139="Strategy",$B1139,NA()))</f>
      </c>
      <c r="J1139">
        <f>IF($A1139="",NA(),IF($C1139="Strategy",2+$F1139*0.023,NA()))</f>
      </c>
      <c r="K1139">
        <f>IF($A1139="",NA(),IF($C1139="Deckbuilder",$B1139,NA()))</f>
      </c>
      <c r="L1139">
        <f>IF($A1139="",NA(),IF($C1139="Deckbuilder",3+$F1139*0.023,NA()))</f>
      </c>
      <c r="M1139">
        <f>IF($A1139="",NA(),IF($C1139="Traditional",$B1139,NA()))</f>
      </c>
      <c r="N1139">
        <f>IF($A1139="",NA(),IF($C1139="Traditional",4+$F1139*0.023,NA()))</f>
      </c>
      <c r="O1139">
        <f>IF($A1139="","",$D1139+ROW()/1000000)</f>
      </c>
      <c r="P1139" t="str">
        <f>IF(OR($A1139="",INDEX(games!$H:$H,ROW())=""),"",INDEX(games!$H:$H,ROW()))</f>
      </c>
      <c r="Q1139">
        <f>IF(OR($A1139="",$P1139&lt;&gt;"Yes"),"",$D1139+ROW()/1000000)</f>
      </c>
      <c r="T1139">
        <f>IF($Y1139="","",INDEX($B$2:$B$1500,$Y1139))</f>
      </c>
      <c r="U1139">
        <f>IF($Z1139="","",INDEX($B$2:$B$1500,$Z1139))</f>
      </c>
      <c r="V1139">
        <f>IF(OR($T1139="",$U1139=""),"",$U1139-$T1139)</f>
      </c>
      <c r="W1139" t="str">
        <f>IF(TRIM(INDEX(connections!$A:$A,ROW()))="","",TRIM(INDEX(connections!$A:$A,ROW())))</f>
      </c>
      <c r="X1139" t="str">
        <f>IF($W1139="","",TRIM(INDEX(connections!$B:$B,ROW())))</f>
      </c>
      <c r="Y1139">
        <f>IF($W1139="","",IFERROR(MATCH($W1139,$A$2:$A$1500,0),""))</f>
      </c>
      <c r="Z1139">
        <f>IF($X1139="","",IFERROR(MATCH($X1139,$A$2:$A$1500,0),""))</f>
      </c>
      <c r="AA1139" t="str">
        <f>IF($Y1139="","",INDEX($P$2:$P$1500,$Y1139))</f>
      </c>
      <c r="AB1139" t="str">
        <f>IF($Z1139="","",INDEX($P$2:$P$1500,$Z1139))</f>
      </c>
      <c r="AC1139">
        <f>IF(AND($AA1139="Yes",$AB1139="Yes"),1,"")</f>
      </c>
      <c r="AD1139">
        <f>IF(OR($Y1139="",$Z1139=""),"",IF(INDEX($C$2:$C$1500,$Y1139)=INDEX($C$2:$C$1500,$Z1139),0,1))</f>
      </c>
      <c r="AE1139">
        <f>IF($AC1139&lt;&gt;1,"",IF(AND(INDEX($AG$2:$AG$1500,$Y1139)=1,INDEX($AG$2:$AG$1500,$Z1139)=1),1,""))</f>
      </c>
      <c r="AG1139">
        <f>IF($A1139="","",COUNTIFS($W$2:$W$2500,$A1139,$AB$2:$AB$2500,"Yes")+COUNTIFS($X$2:$X$2500,$A1139,$AA$2:$AA$2500,"Yes"))</f>
      </c>
      <c r="AH1139" t="str">
        <f>IF(OR($P1139&lt;&gt;"Yes",N($AG1139)=0),"",IF(AND($AG1139=1,COUNTIFS($W$2:$W$2500,$A1139,$AE$2:$AE$2500,1)+COUNTIFS($X$2:$X$2500,$A1139,$AE$2:$AE$2500,1)&gt;0),"","Yes"))</f>
      </c>
      <c r="AI1139">
        <f>IF($AH1139="Yes",$AG1139,"")</f>
      </c>
      <c r="AJ1139">
        <f>IF($AI1139="","",$AI1139+ROW()/1000000)</f>
      </c>
      <c r="AK1139">
        <f>IF(OR($A1139="",$P1139="Yes",N($AG1139)=0),"",$AG1139+ROW()/1000000)</f>
      </c>
      <c r="AL1139" t="str">
        <f>IF($A1139="","",INDEX(games!$J:$J,ROW())&amp;"")</f>
      </c>
    </row>
    <row r="1140">
      <c r="A1140" t="str">
        <f>IF(TRIM(INDEX(games!$A:$A,ROW()))="","",TRIM(INDEX(games!$A:$A,ROW())))</f>
      </c>
      <c r="B1140">
        <f>IF(OR($A1140="",INDEX(games!$B:$B,ROW())=""),"",INDEX(games!$B:$B,ROW()))</f>
      </c>
      <c r="C1140" t="str">
        <f>IF(OR($A1140="",INDEX(games!$C:$C,ROW())=""),"",INDEX(games!$C:$C,ROW()))</f>
      </c>
      <c r="D1140">
        <f>IF($A1140="","",COUNTIF($W$2:$W$2500,$A1140)+COUNTIF($X$2:$X$2500,$A1140))</f>
      </c>
      <c r="E1140">
        <f>IF($A1140="","",IFERROR(MATCH($C1140,$R$2:$R$5,0),0))</f>
      </c>
      <c r="F1140">
        <f>IF($A1140="","",MOD(ROW(),34))</f>
      </c>
      <c r="G1140">
        <f>IF($A1140="",NA(),IF($C1140="Action",$B1140,NA()))</f>
      </c>
      <c r="H1140">
        <f>IF($A1140="",NA(),IF($C1140="Action",1+$F1140*0.023,NA()))</f>
      </c>
      <c r="I1140">
        <f>IF($A1140="",NA(),IF($C1140="Strategy",$B1140,NA()))</f>
      </c>
      <c r="J1140">
        <f>IF($A1140="",NA(),IF($C1140="Strategy",2+$F1140*0.023,NA()))</f>
      </c>
      <c r="K1140">
        <f>IF($A1140="",NA(),IF($C1140="Deckbuilder",$B1140,NA()))</f>
      </c>
      <c r="L1140">
        <f>IF($A1140="",NA(),IF($C1140="Deckbuilder",3+$F1140*0.023,NA()))</f>
      </c>
      <c r="M1140">
        <f>IF($A1140="",NA(),IF($C1140="Traditional",$B1140,NA()))</f>
      </c>
      <c r="N1140">
        <f>IF($A1140="",NA(),IF($C1140="Traditional",4+$F1140*0.023,NA()))</f>
      </c>
      <c r="O1140">
        <f>IF($A1140="","",$D1140+ROW()/1000000)</f>
      </c>
      <c r="P1140" t="str">
        <f>IF(OR($A1140="",INDEX(games!$H:$H,ROW())=""),"",INDEX(games!$H:$H,ROW()))</f>
      </c>
      <c r="Q1140">
        <f>IF(OR($A1140="",$P1140&lt;&gt;"Yes"),"",$D1140+ROW()/1000000)</f>
      </c>
      <c r="T1140">
        <f>IF($Y1140="","",INDEX($B$2:$B$1500,$Y1140))</f>
      </c>
      <c r="U1140">
        <f>IF($Z1140="","",INDEX($B$2:$B$1500,$Z1140))</f>
      </c>
      <c r="V1140">
        <f>IF(OR($T1140="",$U1140=""),"",$U1140-$T1140)</f>
      </c>
      <c r="W1140" t="str">
        <f>IF(TRIM(INDEX(connections!$A:$A,ROW()))="","",TRIM(INDEX(connections!$A:$A,ROW())))</f>
      </c>
      <c r="X1140" t="str">
        <f>IF($W1140="","",TRIM(INDEX(connections!$B:$B,ROW())))</f>
      </c>
      <c r="Y1140">
        <f>IF($W1140="","",IFERROR(MATCH($W1140,$A$2:$A$1500,0),""))</f>
      </c>
      <c r="Z1140">
        <f>IF($X1140="","",IFERROR(MATCH($X1140,$A$2:$A$1500,0),""))</f>
      </c>
      <c r="AA1140" t="str">
        <f>IF($Y1140="","",INDEX($P$2:$P$1500,$Y1140))</f>
      </c>
      <c r="AB1140" t="str">
        <f>IF($Z1140="","",INDEX($P$2:$P$1500,$Z1140))</f>
      </c>
      <c r="AC1140">
        <f>IF(AND($AA1140="Yes",$AB1140="Yes"),1,"")</f>
      </c>
      <c r="AD1140">
        <f>IF(OR($Y1140="",$Z1140=""),"",IF(INDEX($C$2:$C$1500,$Y1140)=INDEX($C$2:$C$1500,$Z1140),0,1))</f>
      </c>
      <c r="AE1140">
        <f>IF($AC1140&lt;&gt;1,"",IF(AND(INDEX($AG$2:$AG$1500,$Y1140)=1,INDEX($AG$2:$AG$1500,$Z1140)=1),1,""))</f>
      </c>
      <c r="AG1140">
        <f>IF($A1140="","",COUNTIFS($W$2:$W$2500,$A1140,$AB$2:$AB$2500,"Yes")+COUNTIFS($X$2:$X$2500,$A1140,$AA$2:$AA$2500,"Yes"))</f>
      </c>
      <c r="AH1140" t="str">
        <f>IF(OR($P1140&lt;&gt;"Yes",N($AG1140)=0),"",IF(AND($AG1140=1,COUNTIFS($W$2:$W$2500,$A1140,$AE$2:$AE$2500,1)+COUNTIFS($X$2:$X$2500,$A1140,$AE$2:$AE$2500,1)&gt;0),"","Yes"))</f>
      </c>
      <c r="AI1140">
        <f>IF($AH1140="Yes",$AG1140,"")</f>
      </c>
      <c r="AJ1140">
        <f>IF($AI1140="","",$AI1140+ROW()/1000000)</f>
      </c>
      <c r="AK1140">
        <f>IF(OR($A1140="",$P1140="Yes",N($AG1140)=0),"",$AG1140+ROW()/1000000)</f>
      </c>
      <c r="AL1140" t="str">
        <f>IF($A1140="","",INDEX(games!$J:$J,ROW())&amp;"")</f>
      </c>
    </row>
    <row r="1141">
      <c r="A1141" t="str">
        <f>IF(TRIM(INDEX(games!$A:$A,ROW()))="","",TRIM(INDEX(games!$A:$A,ROW())))</f>
      </c>
      <c r="B1141">
        <f>IF(OR($A1141="",INDEX(games!$B:$B,ROW())=""),"",INDEX(games!$B:$B,ROW()))</f>
      </c>
      <c r="C1141" t="str">
        <f>IF(OR($A1141="",INDEX(games!$C:$C,ROW())=""),"",INDEX(games!$C:$C,ROW()))</f>
      </c>
      <c r="D1141">
        <f>IF($A1141="","",COUNTIF($W$2:$W$2500,$A1141)+COUNTIF($X$2:$X$2500,$A1141))</f>
      </c>
      <c r="E1141">
        <f>IF($A1141="","",IFERROR(MATCH($C1141,$R$2:$R$5,0),0))</f>
      </c>
      <c r="F1141">
        <f>IF($A1141="","",MOD(ROW(),34))</f>
      </c>
      <c r="G1141">
        <f>IF($A1141="",NA(),IF($C1141="Action",$B1141,NA()))</f>
      </c>
      <c r="H1141">
        <f>IF($A1141="",NA(),IF($C1141="Action",1+$F1141*0.023,NA()))</f>
      </c>
      <c r="I1141">
        <f>IF($A1141="",NA(),IF($C1141="Strategy",$B1141,NA()))</f>
      </c>
      <c r="J1141">
        <f>IF($A1141="",NA(),IF($C1141="Strategy",2+$F1141*0.023,NA()))</f>
      </c>
      <c r="K1141">
        <f>IF($A1141="",NA(),IF($C1141="Deckbuilder",$B1141,NA()))</f>
      </c>
      <c r="L1141">
        <f>IF($A1141="",NA(),IF($C1141="Deckbuilder",3+$F1141*0.023,NA()))</f>
      </c>
      <c r="M1141">
        <f>IF($A1141="",NA(),IF($C1141="Traditional",$B1141,NA()))</f>
      </c>
      <c r="N1141">
        <f>IF($A1141="",NA(),IF($C1141="Traditional",4+$F1141*0.023,NA()))</f>
      </c>
      <c r="O1141">
        <f>IF($A1141="","",$D1141+ROW()/1000000)</f>
      </c>
      <c r="P1141" t="str">
        <f>IF(OR($A1141="",INDEX(games!$H:$H,ROW())=""),"",INDEX(games!$H:$H,ROW()))</f>
      </c>
      <c r="Q1141">
        <f>IF(OR($A1141="",$P1141&lt;&gt;"Yes"),"",$D1141+ROW()/1000000)</f>
      </c>
      <c r="T1141">
        <f>IF($Y1141="","",INDEX($B$2:$B$1500,$Y1141))</f>
      </c>
      <c r="U1141">
        <f>IF($Z1141="","",INDEX($B$2:$B$1500,$Z1141))</f>
      </c>
      <c r="V1141">
        <f>IF(OR($T1141="",$U1141=""),"",$U1141-$T1141)</f>
      </c>
      <c r="W1141" t="str">
        <f>IF(TRIM(INDEX(connections!$A:$A,ROW()))="","",TRIM(INDEX(connections!$A:$A,ROW())))</f>
      </c>
      <c r="X1141" t="str">
        <f>IF($W1141="","",TRIM(INDEX(connections!$B:$B,ROW())))</f>
      </c>
      <c r="Y1141">
        <f>IF($W1141="","",IFERROR(MATCH($W1141,$A$2:$A$1500,0),""))</f>
      </c>
      <c r="Z1141">
        <f>IF($X1141="","",IFERROR(MATCH($X1141,$A$2:$A$1500,0),""))</f>
      </c>
      <c r="AA1141" t="str">
        <f>IF($Y1141="","",INDEX($P$2:$P$1500,$Y1141))</f>
      </c>
      <c r="AB1141" t="str">
        <f>IF($Z1141="","",INDEX($P$2:$P$1500,$Z1141))</f>
      </c>
      <c r="AC1141">
        <f>IF(AND($AA1141="Yes",$AB1141="Yes"),1,"")</f>
      </c>
      <c r="AD1141">
        <f>IF(OR($Y1141="",$Z1141=""),"",IF(INDEX($C$2:$C$1500,$Y1141)=INDEX($C$2:$C$1500,$Z1141),0,1))</f>
      </c>
      <c r="AE1141">
        <f>IF($AC1141&lt;&gt;1,"",IF(AND(INDEX($AG$2:$AG$1500,$Y1141)=1,INDEX($AG$2:$AG$1500,$Z1141)=1),1,""))</f>
      </c>
      <c r="AG1141">
        <f>IF($A1141="","",COUNTIFS($W$2:$W$2500,$A1141,$AB$2:$AB$2500,"Yes")+COUNTIFS($X$2:$X$2500,$A1141,$AA$2:$AA$2500,"Yes"))</f>
      </c>
      <c r="AH1141" t="str">
        <f>IF(OR($P1141&lt;&gt;"Yes",N($AG1141)=0),"",IF(AND($AG1141=1,COUNTIFS($W$2:$W$2500,$A1141,$AE$2:$AE$2500,1)+COUNTIFS($X$2:$X$2500,$A1141,$AE$2:$AE$2500,1)&gt;0),"","Yes"))</f>
      </c>
      <c r="AI1141">
        <f>IF($AH1141="Yes",$AG1141,"")</f>
      </c>
      <c r="AJ1141">
        <f>IF($AI1141="","",$AI1141+ROW()/1000000)</f>
      </c>
      <c r="AK1141">
        <f>IF(OR($A1141="",$P1141="Yes",N($AG1141)=0),"",$AG1141+ROW()/1000000)</f>
      </c>
      <c r="AL1141" t="str">
        <f>IF($A1141="","",INDEX(games!$J:$J,ROW())&amp;"")</f>
      </c>
    </row>
    <row r="1142">
      <c r="A1142" t="str">
        <f>IF(TRIM(INDEX(games!$A:$A,ROW()))="","",TRIM(INDEX(games!$A:$A,ROW())))</f>
      </c>
      <c r="B1142">
        <f>IF(OR($A1142="",INDEX(games!$B:$B,ROW())=""),"",INDEX(games!$B:$B,ROW()))</f>
      </c>
      <c r="C1142" t="str">
        <f>IF(OR($A1142="",INDEX(games!$C:$C,ROW())=""),"",INDEX(games!$C:$C,ROW()))</f>
      </c>
      <c r="D1142">
        <f>IF($A1142="","",COUNTIF($W$2:$W$2500,$A1142)+COUNTIF($X$2:$X$2500,$A1142))</f>
      </c>
      <c r="E1142">
        <f>IF($A1142="","",IFERROR(MATCH($C1142,$R$2:$R$5,0),0))</f>
      </c>
      <c r="F1142">
        <f>IF($A1142="","",MOD(ROW(),34))</f>
      </c>
      <c r="G1142">
        <f>IF($A1142="",NA(),IF($C1142="Action",$B1142,NA()))</f>
      </c>
      <c r="H1142">
        <f>IF($A1142="",NA(),IF($C1142="Action",1+$F1142*0.023,NA()))</f>
      </c>
      <c r="I1142">
        <f>IF($A1142="",NA(),IF($C1142="Strategy",$B1142,NA()))</f>
      </c>
      <c r="J1142">
        <f>IF($A1142="",NA(),IF($C1142="Strategy",2+$F1142*0.023,NA()))</f>
      </c>
      <c r="K1142">
        <f>IF($A1142="",NA(),IF($C1142="Deckbuilder",$B1142,NA()))</f>
      </c>
      <c r="L1142">
        <f>IF($A1142="",NA(),IF($C1142="Deckbuilder",3+$F1142*0.023,NA()))</f>
      </c>
      <c r="M1142">
        <f>IF($A1142="",NA(),IF($C1142="Traditional",$B1142,NA()))</f>
      </c>
      <c r="N1142">
        <f>IF($A1142="",NA(),IF($C1142="Traditional",4+$F1142*0.023,NA()))</f>
      </c>
      <c r="O1142">
        <f>IF($A1142="","",$D1142+ROW()/1000000)</f>
      </c>
      <c r="P1142" t="str">
        <f>IF(OR($A1142="",INDEX(games!$H:$H,ROW())=""),"",INDEX(games!$H:$H,ROW()))</f>
      </c>
      <c r="Q1142">
        <f>IF(OR($A1142="",$P1142&lt;&gt;"Yes"),"",$D1142+ROW()/1000000)</f>
      </c>
      <c r="T1142">
        <f>IF($Y1142="","",INDEX($B$2:$B$1500,$Y1142))</f>
      </c>
      <c r="U1142">
        <f>IF($Z1142="","",INDEX($B$2:$B$1500,$Z1142))</f>
      </c>
      <c r="V1142">
        <f>IF(OR($T1142="",$U1142=""),"",$U1142-$T1142)</f>
      </c>
      <c r="W1142" t="str">
        <f>IF(TRIM(INDEX(connections!$A:$A,ROW()))="","",TRIM(INDEX(connections!$A:$A,ROW())))</f>
      </c>
      <c r="X1142" t="str">
        <f>IF($W1142="","",TRIM(INDEX(connections!$B:$B,ROW())))</f>
      </c>
      <c r="Y1142">
        <f>IF($W1142="","",IFERROR(MATCH($W1142,$A$2:$A$1500,0),""))</f>
      </c>
      <c r="Z1142">
        <f>IF($X1142="","",IFERROR(MATCH($X1142,$A$2:$A$1500,0),""))</f>
      </c>
      <c r="AA1142" t="str">
        <f>IF($Y1142="","",INDEX($P$2:$P$1500,$Y1142))</f>
      </c>
      <c r="AB1142" t="str">
        <f>IF($Z1142="","",INDEX($P$2:$P$1500,$Z1142))</f>
      </c>
      <c r="AC1142">
        <f>IF(AND($AA1142="Yes",$AB1142="Yes"),1,"")</f>
      </c>
      <c r="AD1142">
        <f>IF(OR($Y1142="",$Z1142=""),"",IF(INDEX($C$2:$C$1500,$Y1142)=INDEX($C$2:$C$1500,$Z1142),0,1))</f>
      </c>
      <c r="AE1142">
        <f>IF($AC1142&lt;&gt;1,"",IF(AND(INDEX($AG$2:$AG$1500,$Y1142)=1,INDEX($AG$2:$AG$1500,$Z1142)=1),1,""))</f>
      </c>
      <c r="AG1142">
        <f>IF($A1142="","",COUNTIFS($W$2:$W$2500,$A1142,$AB$2:$AB$2500,"Yes")+COUNTIFS($X$2:$X$2500,$A1142,$AA$2:$AA$2500,"Yes"))</f>
      </c>
      <c r="AH1142" t="str">
        <f>IF(OR($P1142&lt;&gt;"Yes",N($AG1142)=0),"",IF(AND($AG1142=1,COUNTIFS($W$2:$W$2500,$A1142,$AE$2:$AE$2500,1)+COUNTIFS($X$2:$X$2500,$A1142,$AE$2:$AE$2500,1)&gt;0),"","Yes"))</f>
      </c>
      <c r="AI1142">
        <f>IF($AH1142="Yes",$AG1142,"")</f>
      </c>
      <c r="AJ1142">
        <f>IF($AI1142="","",$AI1142+ROW()/1000000)</f>
      </c>
      <c r="AK1142">
        <f>IF(OR($A1142="",$P1142="Yes",N($AG1142)=0),"",$AG1142+ROW()/1000000)</f>
      </c>
      <c r="AL1142" t="str">
        <f>IF($A1142="","",INDEX(games!$J:$J,ROW())&amp;"")</f>
      </c>
    </row>
    <row r="1143">
      <c r="A1143" t="str">
        <f>IF(TRIM(INDEX(games!$A:$A,ROW()))="","",TRIM(INDEX(games!$A:$A,ROW())))</f>
      </c>
      <c r="B1143">
        <f>IF(OR($A1143="",INDEX(games!$B:$B,ROW())=""),"",INDEX(games!$B:$B,ROW()))</f>
      </c>
      <c r="C1143" t="str">
        <f>IF(OR($A1143="",INDEX(games!$C:$C,ROW())=""),"",INDEX(games!$C:$C,ROW()))</f>
      </c>
      <c r="D1143">
        <f>IF($A1143="","",COUNTIF($W$2:$W$2500,$A1143)+COUNTIF($X$2:$X$2500,$A1143))</f>
      </c>
      <c r="E1143">
        <f>IF($A1143="","",IFERROR(MATCH($C1143,$R$2:$R$5,0),0))</f>
      </c>
      <c r="F1143">
        <f>IF($A1143="","",MOD(ROW(),34))</f>
      </c>
      <c r="G1143">
        <f>IF($A1143="",NA(),IF($C1143="Action",$B1143,NA()))</f>
      </c>
      <c r="H1143">
        <f>IF($A1143="",NA(),IF($C1143="Action",1+$F1143*0.023,NA()))</f>
      </c>
      <c r="I1143">
        <f>IF($A1143="",NA(),IF($C1143="Strategy",$B1143,NA()))</f>
      </c>
      <c r="J1143">
        <f>IF($A1143="",NA(),IF($C1143="Strategy",2+$F1143*0.023,NA()))</f>
      </c>
      <c r="K1143">
        <f>IF($A1143="",NA(),IF($C1143="Deckbuilder",$B1143,NA()))</f>
      </c>
      <c r="L1143">
        <f>IF($A1143="",NA(),IF($C1143="Deckbuilder",3+$F1143*0.023,NA()))</f>
      </c>
      <c r="M1143">
        <f>IF($A1143="",NA(),IF($C1143="Traditional",$B1143,NA()))</f>
      </c>
      <c r="N1143">
        <f>IF($A1143="",NA(),IF($C1143="Traditional",4+$F1143*0.023,NA()))</f>
      </c>
      <c r="O1143">
        <f>IF($A1143="","",$D1143+ROW()/1000000)</f>
      </c>
      <c r="P1143" t="str">
        <f>IF(OR($A1143="",INDEX(games!$H:$H,ROW())=""),"",INDEX(games!$H:$H,ROW()))</f>
      </c>
      <c r="Q1143">
        <f>IF(OR($A1143="",$P1143&lt;&gt;"Yes"),"",$D1143+ROW()/1000000)</f>
      </c>
      <c r="T1143">
        <f>IF($Y1143="","",INDEX($B$2:$B$1500,$Y1143))</f>
      </c>
      <c r="U1143">
        <f>IF($Z1143="","",INDEX($B$2:$B$1500,$Z1143))</f>
      </c>
      <c r="V1143">
        <f>IF(OR($T1143="",$U1143=""),"",$U1143-$T1143)</f>
      </c>
      <c r="W1143" t="str">
        <f>IF(TRIM(INDEX(connections!$A:$A,ROW()))="","",TRIM(INDEX(connections!$A:$A,ROW())))</f>
      </c>
      <c r="X1143" t="str">
        <f>IF($W1143="","",TRIM(INDEX(connections!$B:$B,ROW())))</f>
      </c>
      <c r="Y1143">
        <f>IF($W1143="","",IFERROR(MATCH($W1143,$A$2:$A$1500,0),""))</f>
      </c>
      <c r="Z1143">
        <f>IF($X1143="","",IFERROR(MATCH($X1143,$A$2:$A$1500,0),""))</f>
      </c>
      <c r="AA1143" t="str">
        <f>IF($Y1143="","",INDEX($P$2:$P$1500,$Y1143))</f>
      </c>
      <c r="AB1143" t="str">
        <f>IF($Z1143="","",INDEX($P$2:$P$1500,$Z1143))</f>
      </c>
      <c r="AC1143">
        <f>IF(AND($AA1143="Yes",$AB1143="Yes"),1,"")</f>
      </c>
      <c r="AD1143">
        <f>IF(OR($Y1143="",$Z1143=""),"",IF(INDEX($C$2:$C$1500,$Y1143)=INDEX($C$2:$C$1500,$Z1143),0,1))</f>
      </c>
      <c r="AE1143">
        <f>IF($AC1143&lt;&gt;1,"",IF(AND(INDEX($AG$2:$AG$1500,$Y1143)=1,INDEX($AG$2:$AG$1500,$Z1143)=1),1,""))</f>
      </c>
      <c r="AG1143">
        <f>IF($A1143="","",COUNTIFS($W$2:$W$2500,$A1143,$AB$2:$AB$2500,"Yes")+COUNTIFS($X$2:$X$2500,$A1143,$AA$2:$AA$2500,"Yes"))</f>
      </c>
      <c r="AH1143" t="str">
        <f>IF(OR($P1143&lt;&gt;"Yes",N($AG1143)=0),"",IF(AND($AG1143=1,COUNTIFS($W$2:$W$2500,$A1143,$AE$2:$AE$2500,1)+COUNTIFS($X$2:$X$2500,$A1143,$AE$2:$AE$2500,1)&gt;0),"","Yes"))</f>
      </c>
      <c r="AI1143">
        <f>IF($AH1143="Yes",$AG1143,"")</f>
      </c>
      <c r="AJ1143">
        <f>IF($AI1143="","",$AI1143+ROW()/1000000)</f>
      </c>
      <c r="AK1143">
        <f>IF(OR($A1143="",$P1143="Yes",N($AG1143)=0),"",$AG1143+ROW()/1000000)</f>
      </c>
      <c r="AL1143" t="str">
        <f>IF($A1143="","",INDEX(games!$J:$J,ROW())&amp;"")</f>
      </c>
    </row>
    <row r="1144">
      <c r="A1144" t="str">
        <f>IF(TRIM(INDEX(games!$A:$A,ROW()))="","",TRIM(INDEX(games!$A:$A,ROW())))</f>
      </c>
      <c r="B1144">
        <f>IF(OR($A1144="",INDEX(games!$B:$B,ROW())=""),"",INDEX(games!$B:$B,ROW()))</f>
      </c>
      <c r="C1144" t="str">
        <f>IF(OR($A1144="",INDEX(games!$C:$C,ROW())=""),"",INDEX(games!$C:$C,ROW()))</f>
      </c>
      <c r="D1144">
        <f>IF($A1144="","",COUNTIF($W$2:$W$2500,$A1144)+COUNTIF($X$2:$X$2500,$A1144))</f>
      </c>
      <c r="E1144">
        <f>IF($A1144="","",IFERROR(MATCH($C1144,$R$2:$R$5,0),0))</f>
      </c>
      <c r="F1144">
        <f>IF($A1144="","",MOD(ROW(),34))</f>
      </c>
      <c r="G1144">
        <f>IF($A1144="",NA(),IF($C1144="Action",$B1144,NA()))</f>
      </c>
      <c r="H1144">
        <f>IF($A1144="",NA(),IF($C1144="Action",1+$F1144*0.023,NA()))</f>
      </c>
      <c r="I1144">
        <f>IF($A1144="",NA(),IF($C1144="Strategy",$B1144,NA()))</f>
      </c>
      <c r="J1144">
        <f>IF($A1144="",NA(),IF($C1144="Strategy",2+$F1144*0.023,NA()))</f>
      </c>
      <c r="K1144">
        <f>IF($A1144="",NA(),IF($C1144="Deckbuilder",$B1144,NA()))</f>
      </c>
      <c r="L1144">
        <f>IF($A1144="",NA(),IF($C1144="Deckbuilder",3+$F1144*0.023,NA()))</f>
      </c>
      <c r="M1144">
        <f>IF($A1144="",NA(),IF($C1144="Traditional",$B1144,NA()))</f>
      </c>
      <c r="N1144">
        <f>IF($A1144="",NA(),IF($C1144="Traditional",4+$F1144*0.023,NA()))</f>
      </c>
      <c r="O1144">
        <f>IF($A1144="","",$D1144+ROW()/1000000)</f>
      </c>
      <c r="P1144" t="str">
        <f>IF(OR($A1144="",INDEX(games!$H:$H,ROW())=""),"",INDEX(games!$H:$H,ROW()))</f>
      </c>
      <c r="Q1144">
        <f>IF(OR($A1144="",$P1144&lt;&gt;"Yes"),"",$D1144+ROW()/1000000)</f>
      </c>
      <c r="T1144">
        <f>IF($Y1144="","",INDEX($B$2:$B$1500,$Y1144))</f>
      </c>
      <c r="U1144">
        <f>IF($Z1144="","",INDEX($B$2:$B$1500,$Z1144))</f>
      </c>
      <c r="V1144">
        <f>IF(OR($T1144="",$U1144=""),"",$U1144-$T1144)</f>
      </c>
      <c r="W1144" t="str">
        <f>IF(TRIM(INDEX(connections!$A:$A,ROW()))="","",TRIM(INDEX(connections!$A:$A,ROW())))</f>
      </c>
      <c r="X1144" t="str">
        <f>IF($W1144="","",TRIM(INDEX(connections!$B:$B,ROW())))</f>
      </c>
      <c r="Y1144">
        <f>IF($W1144="","",IFERROR(MATCH($W1144,$A$2:$A$1500,0),""))</f>
      </c>
      <c r="Z1144">
        <f>IF($X1144="","",IFERROR(MATCH($X1144,$A$2:$A$1500,0),""))</f>
      </c>
      <c r="AA1144" t="str">
        <f>IF($Y1144="","",INDEX($P$2:$P$1500,$Y1144))</f>
      </c>
      <c r="AB1144" t="str">
        <f>IF($Z1144="","",INDEX($P$2:$P$1500,$Z1144))</f>
      </c>
      <c r="AC1144">
        <f>IF(AND($AA1144="Yes",$AB1144="Yes"),1,"")</f>
      </c>
      <c r="AD1144">
        <f>IF(OR($Y1144="",$Z1144=""),"",IF(INDEX($C$2:$C$1500,$Y1144)=INDEX($C$2:$C$1500,$Z1144),0,1))</f>
      </c>
      <c r="AE1144">
        <f>IF($AC1144&lt;&gt;1,"",IF(AND(INDEX($AG$2:$AG$1500,$Y1144)=1,INDEX($AG$2:$AG$1500,$Z1144)=1),1,""))</f>
      </c>
      <c r="AG1144">
        <f>IF($A1144="","",COUNTIFS($W$2:$W$2500,$A1144,$AB$2:$AB$2500,"Yes")+COUNTIFS($X$2:$X$2500,$A1144,$AA$2:$AA$2500,"Yes"))</f>
      </c>
      <c r="AH1144" t="str">
        <f>IF(OR($P1144&lt;&gt;"Yes",N($AG1144)=0),"",IF(AND($AG1144=1,COUNTIFS($W$2:$W$2500,$A1144,$AE$2:$AE$2500,1)+COUNTIFS($X$2:$X$2500,$A1144,$AE$2:$AE$2500,1)&gt;0),"","Yes"))</f>
      </c>
      <c r="AI1144">
        <f>IF($AH1144="Yes",$AG1144,"")</f>
      </c>
      <c r="AJ1144">
        <f>IF($AI1144="","",$AI1144+ROW()/1000000)</f>
      </c>
      <c r="AK1144">
        <f>IF(OR($A1144="",$P1144="Yes",N($AG1144)=0),"",$AG1144+ROW()/1000000)</f>
      </c>
      <c r="AL1144" t="str">
        <f>IF($A1144="","",INDEX(games!$J:$J,ROW())&amp;"")</f>
      </c>
    </row>
    <row r="1145">
      <c r="A1145" t="str">
        <f>IF(TRIM(INDEX(games!$A:$A,ROW()))="","",TRIM(INDEX(games!$A:$A,ROW())))</f>
      </c>
      <c r="B1145">
        <f>IF(OR($A1145="",INDEX(games!$B:$B,ROW())=""),"",INDEX(games!$B:$B,ROW()))</f>
      </c>
      <c r="C1145" t="str">
        <f>IF(OR($A1145="",INDEX(games!$C:$C,ROW())=""),"",INDEX(games!$C:$C,ROW()))</f>
      </c>
      <c r="D1145">
        <f>IF($A1145="","",COUNTIF($W$2:$W$2500,$A1145)+COUNTIF($X$2:$X$2500,$A1145))</f>
      </c>
      <c r="E1145">
        <f>IF($A1145="","",IFERROR(MATCH($C1145,$R$2:$R$5,0),0))</f>
      </c>
      <c r="F1145">
        <f>IF($A1145="","",MOD(ROW(),34))</f>
      </c>
      <c r="G1145">
        <f>IF($A1145="",NA(),IF($C1145="Action",$B1145,NA()))</f>
      </c>
      <c r="H1145">
        <f>IF($A1145="",NA(),IF($C1145="Action",1+$F1145*0.023,NA()))</f>
      </c>
      <c r="I1145">
        <f>IF($A1145="",NA(),IF($C1145="Strategy",$B1145,NA()))</f>
      </c>
      <c r="J1145">
        <f>IF($A1145="",NA(),IF($C1145="Strategy",2+$F1145*0.023,NA()))</f>
      </c>
      <c r="K1145">
        <f>IF($A1145="",NA(),IF($C1145="Deckbuilder",$B1145,NA()))</f>
      </c>
      <c r="L1145">
        <f>IF($A1145="",NA(),IF($C1145="Deckbuilder",3+$F1145*0.023,NA()))</f>
      </c>
      <c r="M1145">
        <f>IF($A1145="",NA(),IF($C1145="Traditional",$B1145,NA()))</f>
      </c>
      <c r="N1145">
        <f>IF($A1145="",NA(),IF($C1145="Traditional",4+$F1145*0.023,NA()))</f>
      </c>
      <c r="O1145">
        <f>IF($A1145="","",$D1145+ROW()/1000000)</f>
      </c>
      <c r="P1145" t="str">
        <f>IF(OR($A1145="",INDEX(games!$H:$H,ROW())=""),"",INDEX(games!$H:$H,ROW()))</f>
      </c>
      <c r="Q1145">
        <f>IF(OR($A1145="",$P1145&lt;&gt;"Yes"),"",$D1145+ROW()/1000000)</f>
      </c>
      <c r="T1145">
        <f>IF($Y1145="","",INDEX($B$2:$B$1500,$Y1145))</f>
      </c>
      <c r="U1145">
        <f>IF($Z1145="","",INDEX($B$2:$B$1500,$Z1145))</f>
      </c>
      <c r="V1145">
        <f>IF(OR($T1145="",$U1145=""),"",$U1145-$T1145)</f>
      </c>
      <c r="W1145" t="str">
        <f>IF(TRIM(INDEX(connections!$A:$A,ROW()))="","",TRIM(INDEX(connections!$A:$A,ROW())))</f>
      </c>
      <c r="X1145" t="str">
        <f>IF($W1145="","",TRIM(INDEX(connections!$B:$B,ROW())))</f>
      </c>
      <c r="Y1145">
        <f>IF($W1145="","",IFERROR(MATCH($W1145,$A$2:$A$1500,0),""))</f>
      </c>
      <c r="Z1145">
        <f>IF($X1145="","",IFERROR(MATCH($X1145,$A$2:$A$1500,0),""))</f>
      </c>
      <c r="AA1145" t="str">
        <f>IF($Y1145="","",INDEX($P$2:$P$1500,$Y1145))</f>
      </c>
      <c r="AB1145" t="str">
        <f>IF($Z1145="","",INDEX($P$2:$P$1500,$Z1145))</f>
      </c>
      <c r="AC1145">
        <f>IF(AND($AA1145="Yes",$AB1145="Yes"),1,"")</f>
      </c>
      <c r="AD1145">
        <f>IF(OR($Y1145="",$Z1145=""),"",IF(INDEX($C$2:$C$1500,$Y1145)=INDEX($C$2:$C$1500,$Z1145),0,1))</f>
      </c>
      <c r="AE1145">
        <f>IF($AC1145&lt;&gt;1,"",IF(AND(INDEX($AG$2:$AG$1500,$Y1145)=1,INDEX($AG$2:$AG$1500,$Z1145)=1),1,""))</f>
      </c>
      <c r="AG1145">
        <f>IF($A1145="","",COUNTIFS($W$2:$W$2500,$A1145,$AB$2:$AB$2500,"Yes")+COUNTIFS($X$2:$X$2500,$A1145,$AA$2:$AA$2500,"Yes"))</f>
      </c>
      <c r="AH1145" t="str">
        <f>IF(OR($P1145&lt;&gt;"Yes",N($AG1145)=0),"",IF(AND($AG1145=1,COUNTIFS($W$2:$W$2500,$A1145,$AE$2:$AE$2500,1)+COUNTIFS($X$2:$X$2500,$A1145,$AE$2:$AE$2500,1)&gt;0),"","Yes"))</f>
      </c>
      <c r="AI1145">
        <f>IF($AH1145="Yes",$AG1145,"")</f>
      </c>
      <c r="AJ1145">
        <f>IF($AI1145="","",$AI1145+ROW()/1000000)</f>
      </c>
      <c r="AK1145">
        <f>IF(OR($A1145="",$P1145="Yes",N($AG1145)=0),"",$AG1145+ROW()/1000000)</f>
      </c>
      <c r="AL1145" t="str">
        <f>IF($A1145="","",INDEX(games!$J:$J,ROW())&amp;"")</f>
      </c>
    </row>
    <row r="1146">
      <c r="A1146" t="str">
        <f>IF(TRIM(INDEX(games!$A:$A,ROW()))="","",TRIM(INDEX(games!$A:$A,ROW())))</f>
      </c>
      <c r="B1146">
        <f>IF(OR($A1146="",INDEX(games!$B:$B,ROW())=""),"",INDEX(games!$B:$B,ROW()))</f>
      </c>
      <c r="C1146" t="str">
        <f>IF(OR($A1146="",INDEX(games!$C:$C,ROW())=""),"",INDEX(games!$C:$C,ROW()))</f>
      </c>
      <c r="D1146">
        <f>IF($A1146="","",COUNTIF($W$2:$W$2500,$A1146)+COUNTIF($X$2:$X$2500,$A1146))</f>
      </c>
      <c r="E1146">
        <f>IF($A1146="","",IFERROR(MATCH($C1146,$R$2:$R$5,0),0))</f>
      </c>
      <c r="F1146">
        <f>IF($A1146="","",MOD(ROW(),34))</f>
      </c>
      <c r="G1146">
        <f>IF($A1146="",NA(),IF($C1146="Action",$B1146,NA()))</f>
      </c>
      <c r="H1146">
        <f>IF($A1146="",NA(),IF($C1146="Action",1+$F1146*0.023,NA()))</f>
      </c>
      <c r="I1146">
        <f>IF($A1146="",NA(),IF($C1146="Strategy",$B1146,NA()))</f>
      </c>
      <c r="J1146">
        <f>IF($A1146="",NA(),IF($C1146="Strategy",2+$F1146*0.023,NA()))</f>
      </c>
      <c r="K1146">
        <f>IF($A1146="",NA(),IF($C1146="Deckbuilder",$B1146,NA()))</f>
      </c>
      <c r="L1146">
        <f>IF($A1146="",NA(),IF($C1146="Deckbuilder",3+$F1146*0.023,NA()))</f>
      </c>
      <c r="M1146">
        <f>IF($A1146="",NA(),IF($C1146="Traditional",$B1146,NA()))</f>
      </c>
      <c r="N1146">
        <f>IF($A1146="",NA(),IF($C1146="Traditional",4+$F1146*0.023,NA()))</f>
      </c>
      <c r="O1146">
        <f>IF($A1146="","",$D1146+ROW()/1000000)</f>
      </c>
      <c r="P1146" t="str">
        <f>IF(OR($A1146="",INDEX(games!$H:$H,ROW())=""),"",INDEX(games!$H:$H,ROW()))</f>
      </c>
      <c r="Q1146">
        <f>IF(OR($A1146="",$P1146&lt;&gt;"Yes"),"",$D1146+ROW()/1000000)</f>
      </c>
      <c r="T1146">
        <f>IF($Y1146="","",INDEX($B$2:$B$1500,$Y1146))</f>
      </c>
      <c r="U1146">
        <f>IF($Z1146="","",INDEX($B$2:$B$1500,$Z1146))</f>
      </c>
      <c r="V1146">
        <f>IF(OR($T1146="",$U1146=""),"",$U1146-$T1146)</f>
      </c>
      <c r="W1146" t="str">
        <f>IF(TRIM(INDEX(connections!$A:$A,ROW()))="","",TRIM(INDEX(connections!$A:$A,ROW())))</f>
      </c>
      <c r="X1146" t="str">
        <f>IF($W1146="","",TRIM(INDEX(connections!$B:$B,ROW())))</f>
      </c>
      <c r="Y1146">
        <f>IF($W1146="","",IFERROR(MATCH($W1146,$A$2:$A$1500,0),""))</f>
      </c>
      <c r="Z1146">
        <f>IF($X1146="","",IFERROR(MATCH($X1146,$A$2:$A$1500,0),""))</f>
      </c>
      <c r="AA1146" t="str">
        <f>IF($Y1146="","",INDEX($P$2:$P$1500,$Y1146))</f>
      </c>
      <c r="AB1146" t="str">
        <f>IF($Z1146="","",INDEX($P$2:$P$1500,$Z1146))</f>
      </c>
      <c r="AC1146">
        <f>IF(AND($AA1146="Yes",$AB1146="Yes"),1,"")</f>
      </c>
      <c r="AD1146">
        <f>IF(OR($Y1146="",$Z1146=""),"",IF(INDEX($C$2:$C$1500,$Y1146)=INDEX($C$2:$C$1500,$Z1146),0,1))</f>
      </c>
      <c r="AE1146">
        <f>IF($AC1146&lt;&gt;1,"",IF(AND(INDEX($AG$2:$AG$1500,$Y1146)=1,INDEX($AG$2:$AG$1500,$Z1146)=1),1,""))</f>
      </c>
      <c r="AG1146">
        <f>IF($A1146="","",COUNTIFS($W$2:$W$2500,$A1146,$AB$2:$AB$2500,"Yes")+COUNTIFS($X$2:$X$2500,$A1146,$AA$2:$AA$2500,"Yes"))</f>
      </c>
      <c r="AH1146" t="str">
        <f>IF(OR($P1146&lt;&gt;"Yes",N($AG1146)=0),"",IF(AND($AG1146=1,COUNTIFS($W$2:$W$2500,$A1146,$AE$2:$AE$2500,1)+COUNTIFS($X$2:$X$2500,$A1146,$AE$2:$AE$2500,1)&gt;0),"","Yes"))</f>
      </c>
      <c r="AI1146">
        <f>IF($AH1146="Yes",$AG1146,"")</f>
      </c>
      <c r="AJ1146">
        <f>IF($AI1146="","",$AI1146+ROW()/1000000)</f>
      </c>
      <c r="AK1146">
        <f>IF(OR($A1146="",$P1146="Yes",N($AG1146)=0),"",$AG1146+ROW()/1000000)</f>
      </c>
      <c r="AL1146" t="str">
        <f>IF($A1146="","",INDEX(games!$J:$J,ROW())&amp;"")</f>
      </c>
    </row>
    <row r="1147">
      <c r="A1147" t="str">
        <f>IF(TRIM(INDEX(games!$A:$A,ROW()))="","",TRIM(INDEX(games!$A:$A,ROW())))</f>
      </c>
      <c r="B1147">
        <f>IF(OR($A1147="",INDEX(games!$B:$B,ROW())=""),"",INDEX(games!$B:$B,ROW()))</f>
      </c>
      <c r="C1147" t="str">
        <f>IF(OR($A1147="",INDEX(games!$C:$C,ROW())=""),"",INDEX(games!$C:$C,ROW()))</f>
      </c>
      <c r="D1147">
        <f>IF($A1147="","",COUNTIF($W$2:$W$2500,$A1147)+COUNTIF($X$2:$X$2500,$A1147))</f>
      </c>
      <c r="E1147">
        <f>IF($A1147="","",IFERROR(MATCH($C1147,$R$2:$R$5,0),0))</f>
      </c>
      <c r="F1147">
        <f>IF($A1147="","",MOD(ROW(),34))</f>
      </c>
      <c r="G1147">
        <f>IF($A1147="",NA(),IF($C1147="Action",$B1147,NA()))</f>
      </c>
      <c r="H1147">
        <f>IF($A1147="",NA(),IF($C1147="Action",1+$F1147*0.023,NA()))</f>
      </c>
      <c r="I1147">
        <f>IF($A1147="",NA(),IF($C1147="Strategy",$B1147,NA()))</f>
      </c>
      <c r="J1147">
        <f>IF($A1147="",NA(),IF($C1147="Strategy",2+$F1147*0.023,NA()))</f>
      </c>
      <c r="K1147">
        <f>IF($A1147="",NA(),IF($C1147="Deckbuilder",$B1147,NA()))</f>
      </c>
      <c r="L1147">
        <f>IF($A1147="",NA(),IF($C1147="Deckbuilder",3+$F1147*0.023,NA()))</f>
      </c>
      <c r="M1147">
        <f>IF($A1147="",NA(),IF($C1147="Traditional",$B1147,NA()))</f>
      </c>
      <c r="N1147">
        <f>IF($A1147="",NA(),IF($C1147="Traditional",4+$F1147*0.023,NA()))</f>
      </c>
      <c r="O1147">
        <f>IF($A1147="","",$D1147+ROW()/1000000)</f>
      </c>
      <c r="P1147" t="str">
        <f>IF(OR($A1147="",INDEX(games!$H:$H,ROW())=""),"",INDEX(games!$H:$H,ROW()))</f>
      </c>
      <c r="Q1147">
        <f>IF(OR($A1147="",$P1147&lt;&gt;"Yes"),"",$D1147+ROW()/1000000)</f>
      </c>
      <c r="T1147">
        <f>IF($Y1147="","",INDEX($B$2:$B$1500,$Y1147))</f>
      </c>
      <c r="U1147">
        <f>IF($Z1147="","",INDEX($B$2:$B$1500,$Z1147))</f>
      </c>
      <c r="V1147">
        <f>IF(OR($T1147="",$U1147=""),"",$U1147-$T1147)</f>
      </c>
      <c r="W1147" t="str">
        <f>IF(TRIM(INDEX(connections!$A:$A,ROW()))="","",TRIM(INDEX(connections!$A:$A,ROW())))</f>
      </c>
      <c r="X1147" t="str">
        <f>IF($W1147="","",TRIM(INDEX(connections!$B:$B,ROW())))</f>
      </c>
      <c r="Y1147">
        <f>IF($W1147="","",IFERROR(MATCH($W1147,$A$2:$A$1500,0),""))</f>
      </c>
      <c r="Z1147">
        <f>IF($X1147="","",IFERROR(MATCH($X1147,$A$2:$A$1500,0),""))</f>
      </c>
      <c r="AA1147" t="str">
        <f>IF($Y1147="","",INDEX($P$2:$P$1500,$Y1147))</f>
      </c>
      <c r="AB1147" t="str">
        <f>IF($Z1147="","",INDEX($P$2:$P$1500,$Z1147))</f>
      </c>
      <c r="AC1147">
        <f>IF(AND($AA1147="Yes",$AB1147="Yes"),1,"")</f>
      </c>
      <c r="AD1147">
        <f>IF(OR($Y1147="",$Z1147=""),"",IF(INDEX($C$2:$C$1500,$Y1147)=INDEX($C$2:$C$1500,$Z1147),0,1))</f>
      </c>
      <c r="AE1147">
        <f>IF($AC1147&lt;&gt;1,"",IF(AND(INDEX($AG$2:$AG$1500,$Y1147)=1,INDEX($AG$2:$AG$1500,$Z1147)=1),1,""))</f>
      </c>
      <c r="AG1147">
        <f>IF($A1147="","",COUNTIFS($W$2:$W$2500,$A1147,$AB$2:$AB$2500,"Yes")+COUNTIFS($X$2:$X$2500,$A1147,$AA$2:$AA$2500,"Yes"))</f>
      </c>
      <c r="AH1147" t="str">
        <f>IF(OR($P1147&lt;&gt;"Yes",N($AG1147)=0),"",IF(AND($AG1147=1,COUNTIFS($W$2:$W$2500,$A1147,$AE$2:$AE$2500,1)+COUNTIFS($X$2:$X$2500,$A1147,$AE$2:$AE$2500,1)&gt;0),"","Yes"))</f>
      </c>
      <c r="AI1147">
        <f>IF($AH1147="Yes",$AG1147,"")</f>
      </c>
      <c r="AJ1147">
        <f>IF($AI1147="","",$AI1147+ROW()/1000000)</f>
      </c>
      <c r="AK1147">
        <f>IF(OR($A1147="",$P1147="Yes",N($AG1147)=0),"",$AG1147+ROW()/1000000)</f>
      </c>
      <c r="AL1147" t="str">
        <f>IF($A1147="","",INDEX(games!$J:$J,ROW())&amp;"")</f>
      </c>
    </row>
    <row r="1148">
      <c r="A1148" t="str">
        <f>IF(TRIM(INDEX(games!$A:$A,ROW()))="","",TRIM(INDEX(games!$A:$A,ROW())))</f>
      </c>
      <c r="B1148">
        <f>IF(OR($A1148="",INDEX(games!$B:$B,ROW())=""),"",INDEX(games!$B:$B,ROW()))</f>
      </c>
      <c r="C1148" t="str">
        <f>IF(OR($A1148="",INDEX(games!$C:$C,ROW())=""),"",INDEX(games!$C:$C,ROW()))</f>
      </c>
      <c r="D1148">
        <f>IF($A1148="","",COUNTIF($W$2:$W$2500,$A1148)+COUNTIF($X$2:$X$2500,$A1148))</f>
      </c>
      <c r="E1148">
        <f>IF($A1148="","",IFERROR(MATCH($C1148,$R$2:$R$5,0),0))</f>
      </c>
      <c r="F1148">
        <f>IF($A1148="","",MOD(ROW(),34))</f>
      </c>
      <c r="G1148">
        <f>IF($A1148="",NA(),IF($C1148="Action",$B1148,NA()))</f>
      </c>
      <c r="H1148">
        <f>IF($A1148="",NA(),IF($C1148="Action",1+$F1148*0.023,NA()))</f>
      </c>
      <c r="I1148">
        <f>IF($A1148="",NA(),IF($C1148="Strategy",$B1148,NA()))</f>
      </c>
      <c r="J1148">
        <f>IF($A1148="",NA(),IF($C1148="Strategy",2+$F1148*0.023,NA()))</f>
      </c>
      <c r="K1148">
        <f>IF($A1148="",NA(),IF($C1148="Deckbuilder",$B1148,NA()))</f>
      </c>
      <c r="L1148">
        <f>IF($A1148="",NA(),IF($C1148="Deckbuilder",3+$F1148*0.023,NA()))</f>
      </c>
      <c r="M1148">
        <f>IF($A1148="",NA(),IF($C1148="Traditional",$B1148,NA()))</f>
      </c>
      <c r="N1148">
        <f>IF($A1148="",NA(),IF($C1148="Traditional",4+$F1148*0.023,NA()))</f>
      </c>
      <c r="O1148">
        <f>IF($A1148="","",$D1148+ROW()/1000000)</f>
      </c>
      <c r="P1148" t="str">
        <f>IF(OR($A1148="",INDEX(games!$H:$H,ROW())=""),"",INDEX(games!$H:$H,ROW()))</f>
      </c>
      <c r="Q1148">
        <f>IF(OR($A1148="",$P1148&lt;&gt;"Yes"),"",$D1148+ROW()/1000000)</f>
      </c>
      <c r="T1148">
        <f>IF($Y1148="","",INDEX($B$2:$B$1500,$Y1148))</f>
      </c>
      <c r="U1148">
        <f>IF($Z1148="","",INDEX($B$2:$B$1500,$Z1148))</f>
      </c>
      <c r="V1148">
        <f>IF(OR($T1148="",$U1148=""),"",$U1148-$T1148)</f>
      </c>
      <c r="W1148" t="str">
        <f>IF(TRIM(INDEX(connections!$A:$A,ROW()))="","",TRIM(INDEX(connections!$A:$A,ROW())))</f>
      </c>
      <c r="X1148" t="str">
        <f>IF($W1148="","",TRIM(INDEX(connections!$B:$B,ROW())))</f>
      </c>
      <c r="Y1148">
        <f>IF($W1148="","",IFERROR(MATCH($W1148,$A$2:$A$1500,0),""))</f>
      </c>
      <c r="Z1148">
        <f>IF($X1148="","",IFERROR(MATCH($X1148,$A$2:$A$1500,0),""))</f>
      </c>
      <c r="AA1148" t="str">
        <f>IF($Y1148="","",INDEX($P$2:$P$1500,$Y1148))</f>
      </c>
      <c r="AB1148" t="str">
        <f>IF($Z1148="","",INDEX($P$2:$P$1500,$Z1148))</f>
      </c>
      <c r="AC1148">
        <f>IF(AND($AA1148="Yes",$AB1148="Yes"),1,"")</f>
      </c>
      <c r="AD1148">
        <f>IF(OR($Y1148="",$Z1148=""),"",IF(INDEX($C$2:$C$1500,$Y1148)=INDEX($C$2:$C$1500,$Z1148),0,1))</f>
      </c>
      <c r="AE1148">
        <f>IF($AC1148&lt;&gt;1,"",IF(AND(INDEX($AG$2:$AG$1500,$Y1148)=1,INDEX($AG$2:$AG$1500,$Z1148)=1),1,""))</f>
      </c>
      <c r="AG1148">
        <f>IF($A1148="","",COUNTIFS($W$2:$W$2500,$A1148,$AB$2:$AB$2500,"Yes")+COUNTIFS($X$2:$X$2500,$A1148,$AA$2:$AA$2500,"Yes"))</f>
      </c>
      <c r="AH1148" t="str">
        <f>IF(OR($P1148&lt;&gt;"Yes",N($AG1148)=0),"",IF(AND($AG1148=1,COUNTIFS($W$2:$W$2500,$A1148,$AE$2:$AE$2500,1)+COUNTIFS($X$2:$X$2500,$A1148,$AE$2:$AE$2500,1)&gt;0),"","Yes"))</f>
      </c>
      <c r="AI1148">
        <f>IF($AH1148="Yes",$AG1148,"")</f>
      </c>
      <c r="AJ1148">
        <f>IF($AI1148="","",$AI1148+ROW()/1000000)</f>
      </c>
      <c r="AK1148">
        <f>IF(OR($A1148="",$P1148="Yes",N($AG1148)=0),"",$AG1148+ROW()/1000000)</f>
      </c>
      <c r="AL1148" t="str">
        <f>IF($A1148="","",INDEX(games!$J:$J,ROW())&amp;"")</f>
      </c>
    </row>
    <row r="1149">
      <c r="A1149" t="str">
        <f>IF(TRIM(INDEX(games!$A:$A,ROW()))="","",TRIM(INDEX(games!$A:$A,ROW())))</f>
      </c>
      <c r="B1149">
        <f>IF(OR($A1149="",INDEX(games!$B:$B,ROW())=""),"",INDEX(games!$B:$B,ROW()))</f>
      </c>
      <c r="C1149" t="str">
        <f>IF(OR($A1149="",INDEX(games!$C:$C,ROW())=""),"",INDEX(games!$C:$C,ROW()))</f>
      </c>
      <c r="D1149">
        <f>IF($A1149="","",COUNTIF($W$2:$W$2500,$A1149)+COUNTIF($X$2:$X$2500,$A1149))</f>
      </c>
      <c r="E1149">
        <f>IF($A1149="","",IFERROR(MATCH($C1149,$R$2:$R$5,0),0))</f>
      </c>
      <c r="F1149">
        <f>IF($A1149="","",MOD(ROW(),34))</f>
      </c>
      <c r="G1149">
        <f>IF($A1149="",NA(),IF($C1149="Action",$B1149,NA()))</f>
      </c>
      <c r="H1149">
        <f>IF($A1149="",NA(),IF($C1149="Action",1+$F1149*0.023,NA()))</f>
      </c>
      <c r="I1149">
        <f>IF($A1149="",NA(),IF($C1149="Strategy",$B1149,NA()))</f>
      </c>
      <c r="J1149">
        <f>IF($A1149="",NA(),IF($C1149="Strategy",2+$F1149*0.023,NA()))</f>
      </c>
      <c r="K1149">
        <f>IF($A1149="",NA(),IF($C1149="Deckbuilder",$B1149,NA()))</f>
      </c>
      <c r="L1149">
        <f>IF($A1149="",NA(),IF($C1149="Deckbuilder",3+$F1149*0.023,NA()))</f>
      </c>
      <c r="M1149">
        <f>IF($A1149="",NA(),IF($C1149="Traditional",$B1149,NA()))</f>
      </c>
      <c r="N1149">
        <f>IF($A1149="",NA(),IF($C1149="Traditional",4+$F1149*0.023,NA()))</f>
      </c>
      <c r="O1149">
        <f>IF($A1149="","",$D1149+ROW()/1000000)</f>
      </c>
      <c r="P1149" t="str">
        <f>IF(OR($A1149="",INDEX(games!$H:$H,ROW())=""),"",INDEX(games!$H:$H,ROW()))</f>
      </c>
      <c r="Q1149">
        <f>IF(OR($A1149="",$P1149&lt;&gt;"Yes"),"",$D1149+ROW()/1000000)</f>
      </c>
      <c r="T1149">
        <f>IF($Y1149="","",INDEX($B$2:$B$1500,$Y1149))</f>
      </c>
      <c r="U1149">
        <f>IF($Z1149="","",INDEX($B$2:$B$1500,$Z1149))</f>
      </c>
      <c r="V1149">
        <f>IF(OR($T1149="",$U1149=""),"",$U1149-$T1149)</f>
      </c>
      <c r="W1149" t="str">
        <f>IF(TRIM(INDEX(connections!$A:$A,ROW()))="","",TRIM(INDEX(connections!$A:$A,ROW())))</f>
      </c>
      <c r="X1149" t="str">
        <f>IF($W1149="","",TRIM(INDEX(connections!$B:$B,ROW())))</f>
      </c>
      <c r="Y1149">
        <f>IF($W1149="","",IFERROR(MATCH($W1149,$A$2:$A$1500,0),""))</f>
      </c>
      <c r="Z1149">
        <f>IF($X1149="","",IFERROR(MATCH($X1149,$A$2:$A$1500,0),""))</f>
      </c>
      <c r="AA1149" t="str">
        <f>IF($Y1149="","",INDEX($P$2:$P$1500,$Y1149))</f>
      </c>
      <c r="AB1149" t="str">
        <f>IF($Z1149="","",INDEX($P$2:$P$1500,$Z1149))</f>
      </c>
      <c r="AC1149">
        <f>IF(AND($AA1149="Yes",$AB1149="Yes"),1,"")</f>
      </c>
      <c r="AD1149">
        <f>IF(OR($Y1149="",$Z1149=""),"",IF(INDEX($C$2:$C$1500,$Y1149)=INDEX($C$2:$C$1500,$Z1149),0,1))</f>
      </c>
      <c r="AE1149">
        <f>IF($AC1149&lt;&gt;1,"",IF(AND(INDEX($AG$2:$AG$1500,$Y1149)=1,INDEX($AG$2:$AG$1500,$Z1149)=1),1,""))</f>
      </c>
      <c r="AG1149">
        <f>IF($A1149="","",COUNTIFS($W$2:$W$2500,$A1149,$AB$2:$AB$2500,"Yes")+COUNTIFS($X$2:$X$2500,$A1149,$AA$2:$AA$2500,"Yes"))</f>
      </c>
      <c r="AH1149" t="str">
        <f>IF(OR($P1149&lt;&gt;"Yes",N($AG1149)=0),"",IF(AND($AG1149=1,COUNTIFS($W$2:$W$2500,$A1149,$AE$2:$AE$2500,1)+COUNTIFS($X$2:$X$2500,$A1149,$AE$2:$AE$2500,1)&gt;0),"","Yes"))</f>
      </c>
      <c r="AI1149">
        <f>IF($AH1149="Yes",$AG1149,"")</f>
      </c>
      <c r="AJ1149">
        <f>IF($AI1149="","",$AI1149+ROW()/1000000)</f>
      </c>
      <c r="AK1149">
        <f>IF(OR($A1149="",$P1149="Yes",N($AG1149)=0),"",$AG1149+ROW()/1000000)</f>
      </c>
      <c r="AL1149" t="str">
        <f>IF($A1149="","",INDEX(games!$J:$J,ROW())&amp;"")</f>
      </c>
    </row>
    <row r="1150">
      <c r="A1150" t="str">
        <f>IF(TRIM(INDEX(games!$A:$A,ROW()))="","",TRIM(INDEX(games!$A:$A,ROW())))</f>
      </c>
      <c r="B1150">
        <f>IF(OR($A1150="",INDEX(games!$B:$B,ROW())=""),"",INDEX(games!$B:$B,ROW()))</f>
      </c>
      <c r="C1150" t="str">
        <f>IF(OR($A1150="",INDEX(games!$C:$C,ROW())=""),"",INDEX(games!$C:$C,ROW()))</f>
      </c>
      <c r="D1150">
        <f>IF($A1150="","",COUNTIF($W$2:$W$2500,$A1150)+COUNTIF($X$2:$X$2500,$A1150))</f>
      </c>
      <c r="E1150">
        <f>IF($A1150="","",IFERROR(MATCH($C1150,$R$2:$R$5,0),0))</f>
      </c>
      <c r="F1150">
        <f>IF($A1150="","",MOD(ROW(),34))</f>
      </c>
      <c r="G1150">
        <f>IF($A1150="",NA(),IF($C1150="Action",$B1150,NA()))</f>
      </c>
      <c r="H1150">
        <f>IF($A1150="",NA(),IF($C1150="Action",1+$F1150*0.023,NA()))</f>
      </c>
      <c r="I1150">
        <f>IF($A1150="",NA(),IF($C1150="Strategy",$B1150,NA()))</f>
      </c>
      <c r="J1150">
        <f>IF($A1150="",NA(),IF($C1150="Strategy",2+$F1150*0.023,NA()))</f>
      </c>
      <c r="K1150">
        <f>IF($A1150="",NA(),IF($C1150="Deckbuilder",$B1150,NA()))</f>
      </c>
      <c r="L1150">
        <f>IF($A1150="",NA(),IF($C1150="Deckbuilder",3+$F1150*0.023,NA()))</f>
      </c>
      <c r="M1150">
        <f>IF($A1150="",NA(),IF($C1150="Traditional",$B1150,NA()))</f>
      </c>
      <c r="N1150">
        <f>IF($A1150="",NA(),IF($C1150="Traditional",4+$F1150*0.023,NA()))</f>
      </c>
      <c r="O1150">
        <f>IF($A1150="","",$D1150+ROW()/1000000)</f>
      </c>
      <c r="P1150" t="str">
        <f>IF(OR($A1150="",INDEX(games!$H:$H,ROW())=""),"",INDEX(games!$H:$H,ROW()))</f>
      </c>
      <c r="Q1150">
        <f>IF(OR($A1150="",$P1150&lt;&gt;"Yes"),"",$D1150+ROW()/1000000)</f>
      </c>
      <c r="T1150">
        <f>IF($Y1150="","",INDEX($B$2:$B$1500,$Y1150))</f>
      </c>
      <c r="U1150">
        <f>IF($Z1150="","",INDEX($B$2:$B$1500,$Z1150))</f>
      </c>
      <c r="V1150">
        <f>IF(OR($T1150="",$U1150=""),"",$U1150-$T1150)</f>
      </c>
      <c r="W1150" t="str">
        <f>IF(TRIM(INDEX(connections!$A:$A,ROW()))="","",TRIM(INDEX(connections!$A:$A,ROW())))</f>
      </c>
      <c r="X1150" t="str">
        <f>IF($W1150="","",TRIM(INDEX(connections!$B:$B,ROW())))</f>
      </c>
      <c r="Y1150">
        <f>IF($W1150="","",IFERROR(MATCH($W1150,$A$2:$A$1500,0),""))</f>
      </c>
      <c r="Z1150">
        <f>IF($X1150="","",IFERROR(MATCH($X1150,$A$2:$A$1500,0),""))</f>
      </c>
      <c r="AA1150" t="str">
        <f>IF($Y1150="","",INDEX($P$2:$P$1500,$Y1150))</f>
      </c>
      <c r="AB1150" t="str">
        <f>IF($Z1150="","",INDEX($P$2:$P$1500,$Z1150))</f>
      </c>
      <c r="AC1150">
        <f>IF(AND($AA1150="Yes",$AB1150="Yes"),1,"")</f>
      </c>
      <c r="AD1150">
        <f>IF(OR($Y1150="",$Z1150=""),"",IF(INDEX($C$2:$C$1500,$Y1150)=INDEX($C$2:$C$1500,$Z1150),0,1))</f>
      </c>
      <c r="AE1150">
        <f>IF($AC1150&lt;&gt;1,"",IF(AND(INDEX($AG$2:$AG$1500,$Y1150)=1,INDEX($AG$2:$AG$1500,$Z1150)=1),1,""))</f>
      </c>
      <c r="AG1150">
        <f>IF($A1150="","",COUNTIFS($W$2:$W$2500,$A1150,$AB$2:$AB$2500,"Yes")+COUNTIFS($X$2:$X$2500,$A1150,$AA$2:$AA$2500,"Yes"))</f>
      </c>
      <c r="AH1150" t="str">
        <f>IF(OR($P1150&lt;&gt;"Yes",N($AG1150)=0),"",IF(AND($AG1150=1,COUNTIFS($W$2:$W$2500,$A1150,$AE$2:$AE$2500,1)+COUNTIFS($X$2:$X$2500,$A1150,$AE$2:$AE$2500,1)&gt;0),"","Yes"))</f>
      </c>
      <c r="AI1150">
        <f>IF($AH1150="Yes",$AG1150,"")</f>
      </c>
      <c r="AJ1150">
        <f>IF($AI1150="","",$AI1150+ROW()/1000000)</f>
      </c>
      <c r="AK1150">
        <f>IF(OR($A1150="",$P1150="Yes",N($AG1150)=0),"",$AG1150+ROW()/1000000)</f>
      </c>
      <c r="AL1150" t="str">
        <f>IF($A1150="","",INDEX(games!$J:$J,ROW())&amp;"")</f>
      </c>
    </row>
    <row r="1151">
      <c r="A1151" t="str">
        <f>IF(TRIM(INDEX(games!$A:$A,ROW()))="","",TRIM(INDEX(games!$A:$A,ROW())))</f>
      </c>
      <c r="B1151">
        <f>IF(OR($A1151="",INDEX(games!$B:$B,ROW())=""),"",INDEX(games!$B:$B,ROW()))</f>
      </c>
      <c r="C1151" t="str">
        <f>IF(OR($A1151="",INDEX(games!$C:$C,ROW())=""),"",INDEX(games!$C:$C,ROW()))</f>
      </c>
      <c r="D1151">
        <f>IF($A1151="","",COUNTIF($W$2:$W$2500,$A1151)+COUNTIF($X$2:$X$2500,$A1151))</f>
      </c>
      <c r="E1151">
        <f>IF($A1151="","",IFERROR(MATCH($C1151,$R$2:$R$5,0),0))</f>
      </c>
      <c r="F1151">
        <f>IF($A1151="","",MOD(ROW(),34))</f>
      </c>
      <c r="G1151">
        <f>IF($A1151="",NA(),IF($C1151="Action",$B1151,NA()))</f>
      </c>
      <c r="H1151">
        <f>IF($A1151="",NA(),IF($C1151="Action",1+$F1151*0.023,NA()))</f>
      </c>
      <c r="I1151">
        <f>IF($A1151="",NA(),IF($C1151="Strategy",$B1151,NA()))</f>
      </c>
      <c r="J1151">
        <f>IF($A1151="",NA(),IF($C1151="Strategy",2+$F1151*0.023,NA()))</f>
      </c>
      <c r="K1151">
        <f>IF($A1151="",NA(),IF($C1151="Deckbuilder",$B1151,NA()))</f>
      </c>
      <c r="L1151">
        <f>IF($A1151="",NA(),IF($C1151="Deckbuilder",3+$F1151*0.023,NA()))</f>
      </c>
      <c r="M1151">
        <f>IF($A1151="",NA(),IF($C1151="Traditional",$B1151,NA()))</f>
      </c>
      <c r="N1151">
        <f>IF($A1151="",NA(),IF($C1151="Traditional",4+$F1151*0.023,NA()))</f>
      </c>
      <c r="O1151">
        <f>IF($A1151="","",$D1151+ROW()/1000000)</f>
      </c>
      <c r="P1151" t="str">
        <f>IF(OR($A1151="",INDEX(games!$H:$H,ROW())=""),"",INDEX(games!$H:$H,ROW()))</f>
      </c>
      <c r="Q1151">
        <f>IF(OR($A1151="",$P1151&lt;&gt;"Yes"),"",$D1151+ROW()/1000000)</f>
      </c>
      <c r="T1151">
        <f>IF($Y1151="","",INDEX($B$2:$B$1500,$Y1151))</f>
      </c>
      <c r="U1151">
        <f>IF($Z1151="","",INDEX($B$2:$B$1500,$Z1151))</f>
      </c>
      <c r="V1151">
        <f>IF(OR($T1151="",$U1151=""),"",$U1151-$T1151)</f>
      </c>
      <c r="W1151" t="str">
        <f>IF(TRIM(INDEX(connections!$A:$A,ROW()))="","",TRIM(INDEX(connections!$A:$A,ROW())))</f>
      </c>
      <c r="X1151" t="str">
        <f>IF($W1151="","",TRIM(INDEX(connections!$B:$B,ROW())))</f>
      </c>
      <c r="Y1151">
        <f>IF($W1151="","",IFERROR(MATCH($W1151,$A$2:$A$1500,0),""))</f>
      </c>
      <c r="Z1151">
        <f>IF($X1151="","",IFERROR(MATCH($X1151,$A$2:$A$1500,0),""))</f>
      </c>
      <c r="AA1151" t="str">
        <f>IF($Y1151="","",INDEX($P$2:$P$1500,$Y1151))</f>
      </c>
      <c r="AB1151" t="str">
        <f>IF($Z1151="","",INDEX($P$2:$P$1500,$Z1151))</f>
      </c>
      <c r="AC1151">
        <f>IF(AND($AA1151="Yes",$AB1151="Yes"),1,"")</f>
      </c>
      <c r="AD1151">
        <f>IF(OR($Y1151="",$Z1151=""),"",IF(INDEX($C$2:$C$1500,$Y1151)=INDEX($C$2:$C$1500,$Z1151),0,1))</f>
      </c>
      <c r="AE1151">
        <f>IF($AC1151&lt;&gt;1,"",IF(AND(INDEX($AG$2:$AG$1500,$Y1151)=1,INDEX($AG$2:$AG$1500,$Z1151)=1),1,""))</f>
      </c>
      <c r="AG1151">
        <f>IF($A1151="","",COUNTIFS($W$2:$W$2500,$A1151,$AB$2:$AB$2500,"Yes")+COUNTIFS($X$2:$X$2500,$A1151,$AA$2:$AA$2500,"Yes"))</f>
      </c>
      <c r="AH1151" t="str">
        <f>IF(OR($P1151&lt;&gt;"Yes",N($AG1151)=0),"",IF(AND($AG1151=1,COUNTIFS($W$2:$W$2500,$A1151,$AE$2:$AE$2500,1)+COUNTIFS($X$2:$X$2500,$A1151,$AE$2:$AE$2500,1)&gt;0),"","Yes"))</f>
      </c>
      <c r="AI1151">
        <f>IF($AH1151="Yes",$AG1151,"")</f>
      </c>
      <c r="AJ1151">
        <f>IF($AI1151="","",$AI1151+ROW()/1000000)</f>
      </c>
      <c r="AK1151">
        <f>IF(OR($A1151="",$P1151="Yes",N($AG1151)=0),"",$AG1151+ROW()/1000000)</f>
      </c>
      <c r="AL1151" t="str">
        <f>IF($A1151="","",INDEX(games!$J:$J,ROW())&amp;"")</f>
      </c>
    </row>
    <row r="1152">
      <c r="A1152" t="str">
        <f>IF(TRIM(INDEX(games!$A:$A,ROW()))="","",TRIM(INDEX(games!$A:$A,ROW())))</f>
      </c>
      <c r="B1152">
        <f>IF(OR($A1152="",INDEX(games!$B:$B,ROW())=""),"",INDEX(games!$B:$B,ROW()))</f>
      </c>
      <c r="C1152" t="str">
        <f>IF(OR($A1152="",INDEX(games!$C:$C,ROW())=""),"",INDEX(games!$C:$C,ROW()))</f>
      </c>
      <c r="D1152">
        <f>IF($A1152="","",COUNTIF($W$2:$W$2500,$A1152)+COUNTIF($X$2:$X$2500,$A1152))</f>
      </c>
      <c r="E1152">
        <f>IF($A1152="","",IFERROR(MATCH($C1152,$R$2:$R$5,0),0))</f>
      </c>
      <c r="F1152">
        <f>IF($A1152="","",MOD(ROW(),34))</f>
      </c>
      <c r="G1152">
        <f>IF($A1152="",NA(),IF($C1152="Action",$B1152,NA()))</f>
      </c>
      <c r="H1152">
        <f>IF($A1152="",NA(),IF($C1152="Action",1+$F1152*0.023,NA()))</f>
      </c>
      <c r="I1152">
        <f>IF($A1152="",NA(),IF($C1152="Strategy",$B1152,NA()))</f>
      </c>
      <c r="J1152">
        <f>IF($A1152="",NA(),IF($C1152="Strategy",2+$F1152*0.023,NA()))</f>
      </c>
      <c r="K1152">
        <f>IF($A1152="",NA(),IF($C1152="Deckbuilder",$B1152,NA()))</f>
      </c>
      <c r="L1152">
        <f>IF($A1152="",NA(),IF($C1152="Deckbuilder",3+$F1152*0.023,NA()))</f>
      </c>
      <c r="M1152">
        <f>IF($A1152="",NA(),IF($C1152="Traditional",$B1152,NA()))</f>
      </c>
      <c r="N1152">
        <f>IF($A1152="",NA(),IF($C1152="Traditional",4+$F1152*0.023,NA()))</f>
      </c>
      <c r="O1152">
        <f>IF($A1152="","",$D1152+ROW()/1000000)</f>
      </c>
      <c r="P1152" t="str">
        <f>IF(OR($A1152="",INDEX(games!$H:$H,ROW())=""),"",INDEX(games!$H:$H,ROW()))</f>
      </c>
      <c r="Q1152">
        <f>IF(OR($A1152="",$P1152&lt;&gt;"Yes"),"",$D1152+ROW()/1000000)</f>
      </c>
      <c r="T1152">
        <f>IF($Y1152="","",INDEX($B$2:$B$1500,$Y1152))</f>
      </c>
      <c r="U1152">
        <f>IF($Z1152="","",INDEX($B$2:$B$1500,$Z1152))</f>
      </c>
      <c r="V1152">
        <f>IF(OR($T1152="",$U1152=""),"",$U1152-$T1152)</f>
      </c>
      <c r="W1152" t="str">
        <f>IF(TRIM(INDEX(connections!$A:$A,ROW()))="","",TRIM(INDEX(connections!$A:$A,ROW())))</f>
      </c>
      <c r="X1152" t="str">
        <f>IF($W1152="","",TRIM(INDEX(connections!$B:$B,ROW())))</f>
      </c>
      <c r="Y1152">
        <f>IF($W1152="","",IFERROR(MATCH($W1152,$A$2:$A$1500,0),""))</f>
      </c>
      <c r="Z1152">
        <f>IF($X1152="","",IFERROR(MATCH($X1152,$A$2:$A$1500,0),""))</f>
      </c>
      <c r="AA1152" t="str">
        <f>IF($Y1152="","",INDEX($P$2:$P$1500,$Y1152))</f>
      </c>
      <c r="AB1152" t="str">
        <f>IF($Z1152="","",INDEX($P$2:$P$1500,$Z1152))</f>
      </c>
      <c r="AC1152">
        <f>IF(AND($AA1152="Yes",$AB1152="Yes"),1,"")</f>
      </c>
      <c r="AD1152">
        <f>IF(OR($Y1152="",$Z1152=""),"",IF(INDEX($C$2:$C$1500,$Y1152)=INDEX($C$2:$C$1500,$Z1152),0,1))</f>
      </c>
      <c r="AE1152">
        <f>IF($AC1152&lt;&gt;1,"",IF(AND(INDEX($AG$2:$AG$1500,$Y1152)=1,INDEX($AG$2:$AG$1500,$Z1152)=1),1,""))</f>
      </c>
      <c r="AG1152">
        <f>IF($A1152="","",COUNTIFS($W$2:$W$2500,$A1152,$AB$2:$AB$2500,"Yes")+COUNTIFS($X$2:$X$2500,$A1152,$AA$2:$AA$2500,"Yes"))</f>
      </c>
      <c r="AH1152" t="str">
        <f>IF(OR($P1152&lt;&gt;"Yes",N($AG1152)=0),"",IF(AND($AG1152=1,COUNTIFS($W$2:$W$2500,$A1152,$AE$2:$AE$2500,1)+COUNTIFS($X$2:$X$2500,$A1152,$AE$2:$AE$2500,1)&gt;0),"","Yes"))</f>
      </c>
      <c r="AI1152">
        <f>IF($AH1152="Yes",$AG1152,"")</f>
      </c>
      <c r="AJ1152">
        <f>IF($AI1152="","",$AI1152+ROW()/1000000)</f>
      </c>
      <c r="AK1152">
        <f>IF(OR($A1152="",$P1152="Yes",N($AG1152)=0),"",$AG1152+ROW()/1000000)</f>
      </c>
      <c r="AL1152" t="str">
        <f>IF($A1152="","",INDEX(games!$J:$J,ROW())&amp;"")</f>
      </c>
    </row>
    <row r="1153">
      <c r="A1153" t="str">
        <f>IF(TRIM(INDEX(games!$A:$A,ROW()))="","",TRIM(INDEX(games!$A:$A,ROW())))</f>
      </c>
      <c r="B1153">
        <f>IF(OR($A1153="",INDEX(games!$B:$B,ROW())=""),"",INDEX(games!$B:$B,ROW()))</f>
      </c>
      <c r="C1153" t="str">
        <f>IF(OR($A1153="",INDEX(games!$C:$C,ROW())=""),"",INDEX(games!$C:$C,ROW()))</f>
      </c>
      <c r="D1153">
        <f>IF($A1153="","",COUNTIF($W$2:$W$2500,$A1153)+COUNTIF($X$2:$X$2500,$A1153))</f>
      </c>
      <c r="E1153">
        <f>IF($A1153="","",IFERROR(MATCH($C1153,$R$2:$R$5,0),0))</f>
      </c>
      <c r="F1153">
        <f>IF($A1153="","",MOD(ROW(),34))</f>
      </c>
      <c r="G1153">
        <f>IF($A1153="",NA(),IF($C1153="Action",$B1153,NA()))</f>
      </c>
      <c r="H1153">
        <f>IF($A1153="",NA(),IF($C1153="Action",1+$F1153*0.023,NA()))</f>
      </c>
      <c r="I1153">
        <f>IF($A1153="",NA(),IF($C1153="Strategy",$B1153,NA()))</f>
      </c>
      <c r="J1153">
        <f>IF($A1153="",NA(),IF($C1153="Strategy",2+$F1153*0.023,NA()))</f>
      </c>
      <c r="K1153">
        <f>IF($A1153="",NA(),IF($C1153="Deckbuilder",$B1153,NA()))</f>
      </c>
      <c r="L1153">
        <f>IF($A1153="",NA(),IF($C1153="Deckbuilder",3+$F1153*0.023,NA()))</f>
      </c>
      <c r="M1153">
        <f>IF($A1153="",NA(),IF($C1153="Traditional",$B1153,NA()))</f>
      </c>
      <c r="N1153">
        <f>IF($A1153="",NA(),IF($C1153="Traditional",4+$F1153*0.023,NA()))</f>
      </c>
      <c r="O1153">
        <f>IF($A1153="","",$D1153+ROW()/1000000)</f>
      </c>
      <c r="P1153" t="str">
        <f>IF(OR($A1153="",INDEX(games!$H:$H,ROW())=""),"",INDEX(games!$H:$H,ROW()))</f>
      </c>
      <c r="Q1153">
        <f>IF(OR($A1153="",$P1153&lt;&gt;"Yes"),"",$D1153+ROW()/1000000)</f>
      </c>
      <c r="T1153">
        <f>IF($Y1153="","",INDEX($B$2:$B$1500,$Y1153))</f>
      </c>
      <c r="U1153">
        <f>IF($Z1153="","",INDEX($B$2:$B$1500,$Z1153))</f>
      </c>
      <c r="V1153">
        <f>IF(OR($T1153="",$U1153=""),"",$U1153-$T1153)</f>
      </c>
      <c r="W1153" t="str">
        <f>IF(TRIM(INDEX(connections!$A:$A,ROW()))="","",TRIM(INDEX(connections!$A:$A,ROW())))</f>
      </c>
      <c r="X1153" t="str">
        <f>IF($W1153="","",TRIM(INDEX(connections!$B:$B,ROW())))</f>
      </c>
      <c r="Y1153">
        <f>IF($W1153="","",IFERROR(MATCH($W1153,$A$2:$A$1500,0),""))</f>
      </c>
      <c r="Z1153">
        <f>IF($X1153="","",IFERROR(MATCH($X1153,$A$2:$A$1500,0),""))</f>
      </c>
      <c r="AA1153" t="str">
        <f>IF($Y1153="","",INDEX($P$2:$P$1500,$Y1153))</f>
      </c>
      <c r="AB1153" t="str">
        <f>IF($Z1153="","",INDEX($P$2:$P$1500,$Z1153))</f>
      </c>
      <c r="AC1153">
        <f>IF(AND($AA1153="Yes",$AB1153="Yes"),1,"")</f>
      </c>
      <c r="AD1153">
        <f>IF(OR($Y1153="",$Z1153=""),"",IF(INDEX($C$2:$C$1500,$Y1153)=INDEX($C$2:$C$1500,$Z1153),0,1))</f>
      </c>
      <c r="AE1153">
        <f>IF($AC1153&lt;&gt;1,"",IF(AND(INDEX($AG$2:$AG$1500,$Y1153)=1,INDEX($AG$2:$AG$1500,$Z1153)=1),1,""))</f>
      </c>
      <c r="AG1153">
        <f>IF($A1153="","",COUNTIFS($W$2:$W$2500,$A1153,$AB$2:$AB$2500,"Yes")+COUNTIFS($X$2:$X$2500,$A1153,$AA$2:$AA$2500,"Yes"))</f>
      </c>
      <c r="AH1153" t="str">
        <f>IF(OR($P1153&lt;&gt;"Yes",N($AG1153)=0),"",IF(AND($AG1153=1,COUNTIFS($W$2:$W$2500,$A1153,$AE$2:$AE$2500,1)+COUNTIFS($X$2:$X$2500,$A1153,$AE$2:$AE$2500,1)&gt;0),"","Yes"))</f>
      </c>
      <c r="AI1153">
        <f>IF($AH1153="Yes",$AG1153,"")</f>
      </c>
      <c r="AJ1153">
        <f>IF($AI1153="","",$AI1153+ROW()/1000000)</f>
      </c>
      <c r="AK1153">
        <f>IF(OR($A1153="",$P1153="Yes",N($AG1153)=0),"",$AG1153+ROW()/1000000)</f>
      </c>
      <c r="AL1153" t="str">
        <f>IF($A1153="","",INDEX(games!$J:$J,ROW())&amp;"")</f>
      </c>
    </row>
    <row r="1154">
      <c r="A1154" t="str">
        <f>IF(TRIM(INDEX(games!$A:$A,ROW()))="","",TRIM(INDEX(games!$A:$A,ROW())))</f>
      </c>
      <c r="B1154">
        <f>IF(OR($A1154="",INDEX(games!$B:$B,ROW())=""),"",INDEX(games!$B:$B,ROW()))</f>
      </c>
      <c r="C1154" t="str">
        <f>IF(OR($A1154="",INDEX(games!$C:$C,ROW())=""),"",INDEX(games!$C:$C,ROW()))</f>
      </c>
      <c r="D1154">
        <f>IF($A1154="","",COUNTIF($W$2:$W$2500,$A1154)+COUNTIF($X$2:$X$2500,$A1154))</f>
      </c>
      <c r="E1154">
        <f>IF($A1154="","",IFERROR(MATCH($C1154,$R$2:$R$5,0),0))</f>
      </c>
      <c r="F1154">
        <f>IF($A1154="","",MOD(ROW(),34))</f>
      </c>
      <c r="G1154">
        <f>IF($A1154="",NA(),IF($C1154="Action",$B1154,NA()))</f>
      </c>
      <c r="H1154">
        <f>IF($A1154="",NA(),IF($C1154="Action",1+$F1154*0.023,NA()))</f>
      </c>
      <c r="I1154">
        <f>IF($A1154="",NA(),IF($C1154="Strategy",$B1154,NA()))</f>
      </c>
      <c r="J1154">
        <f>IF($A1154="",NA(),IF($C1154="Strategy",2+$F1154*0.023,NA()))</f>
      </c>
      <c r="K1154">
        <f>IF($A1154="",NA(),IF($C1154="Deckbuilder",$B1154,NA()))</f>
      </c>
      <c r="L1154">
        <f>IF($A1154="",NA(),IF($C1154="Deckbuilder",3+$F1154*0.023,NA()))</f>
      </c>
      <c r="M1154">
        <f>IF($A1154="",NA(),IF($C1154="Traditional",$B1154,NA()))</f>
      </c>
      <c r="N1154">
        <f>IF($A1154="",NA(),IF($C1154="Traditional",4+$F1154*0.023,NA()))</f>
      </c>
      <c r="O1154">
        <f>IF($A1154="","",$D1154+ROW()/1000000)</f>
      </c>
      <c r="P1154" t="str">
        <f>IF(OR($A1154="",INDEX(games!$H:$H,ROW())=""),"",INDEX(games!$H:$H,ROW()))</f>
      </c>
      <c r="Q1154">
        <f>IF(OR($A1154="",$P1154&lt;&gt;"Yes"),"",$D1154+ROW()/1000000)</f>
      </c>
      <c r="T1154">
        <f>IF($Y1154="","",INDEX($B$2:$B$1500,$Y1154))</f>
      </c>
      <c r="U1154">
        <f>IF($Z1154="","",INDEX($B$2:$B$1500,$Z1154))</f>
      </c>
      <c r="V1154">
        <f>IF(OR($T1154="",$U1154=""),"",$U1154-$T1154)</f>
      </c>
      <c r="W1154" t="str">
        <f>IF(TRIM(INDEX(connections!$A:$A,ROW()))="","",TRIM(INDEX(connections!$A:$A,ROW())))</f>
      </c>
      <c r="X1154" t="str">
        <f>IF($W1154="","",TRIM(INDEX(connections!$B:$B,ROW())))</f>
      </c>
      <c r="Y1154">
        <f>IF($W1154="","",IFERROR(MATCH($W1154,$A$2:$A$1500,0),""))</f>
      </c>
      <c r="Z1154">
        <f>IF($X1154="","",IFERROR(MATCH($X1154,$A$2:$A$1500,0),""))</f>
      </c>
      <c r="AA1154" t="str">
        <f>IF($Y1154="","",INDEX($P$2:$P$1500,$Y1154))</f>
      </c>
      <c r="AB1154" t="str">
        <f>IF($Z1154="","",INDEX($P$2:$P$1500,$Z1154))</f>
      </c>
      <c r="AC1154">
        <f>IF(AND($AA1154="Yes",$AB1154="Yes"),1,"")</f>
      </c>
      <c r="AD1154">
        <f>IF(OR($Y1154="",$Z1154=""),"",IF(INDEX($C$2:$C$1500,$Y1154)=INDEX($C$2:$C$1500,$Z1154),0,1))</f>
      </c>
      <c r="AE1154">
        <f>IF($AC1154&lt;&gt;1,"",IF(AND(INDEX($AG$2:$AG$1500,$Y1154)=1,INDEX($AG$2:$AG$1500,$Z1154)=1),1,""))</f>
      </c>
      <c r="AG1154">
        <f>IF($A1154="","",COUNTIFS($W$2:$W$2500,$A1154,$AB$2:$AB$2500,"Yes")+COUNTIFS($X$2:$X$2500,$A1154,$AA$2:$AA$2500,"Yes"))</f>
      </c>
      <c r="AH1154" t="str">
        <f>IF(OR($P1154&lt;&gt;"Yes",N($AG1154)=0),"",IF(AND($AG1154=1,COUNTIFS($W$2:$W$2500,$A1154,$AE$2:$AE$2500,1)+COUNTIFS($X$2:$X$2500,$A1154,$AE$2:$AE$2500,1)&gt;0),"","Yes"))</f>
      </c>
      <c r="AI1154">
        <f>IF($AH1154="Yes",$AG1154,"")</f>
      </c>
      <c r="AJ1154">
        <f>IF($AI1154="","",$AI1154+ROW()/1000000)</f>
      </c>
      <c r="AK1154">
        <f>IF(OR($A1154="",$P1154="Yes",N($AG1154)=0),"",$AG1154+ROW()/1000000)</f>
      </c>
      <c r="AL1154" t="str">
        <f>IF($A1154="","",INDEX(games!$J:$J,ROW())&amp;"")</f>
      </c>
    </row>
    <row r="1155">
      <c r="A1155" t="str">
        <f>IF(TRIM(INDEX(games!$A:$A,ROW()))="","",TRIM(INDEX(games!$A:$A,ROW())))</f>
      </c>
      <c r="B1155">
        <f>IF(OR($A1155="",INDEX(games!$B:$B,ROW())=""),"",INDEX(games!$B:$B,ROW()))</f>
      </c>
      <c r="C1155" t="str">
        <f>IF(OR($A1155="",INDEX(games!$C:$C,ROW())=""),"",INDEX(games!$C:$C,ROW()))</f>
      </c>
      <c r="D1155">
        <f>IF($A1155="","",COUNTIF($W$2:$W$2500,$A1155)+COUNTIF($X$2:$X$2500,$A1155))</f>
      </c>
      <c r="E1155">
        <f>IF($A1155="","",IFERROR(MATCH($C1155,$R$2:$R$5,0),0))</f>
      </c>
      <c r="F1155">
        <f>IF($A1155="","",MOD(ROW(),34))</f>
      </c>
      <c r="G1155">
        <f>IF($A1155="",NA(),IF($C1155="Action",$B1155,NA()))</f>
      </c>
      <c r="H1155">
        <f>IF($A1155="",NA(),IF($C1155="Action",1+$F1155*0.023,NA()))</f>
      </c>
      <c r="I1155">
        <f>IF($A1155="",NA(),IF($C1155="Strategy",$B1155,NA()))</f>
      </c>
      <c r="J1155">
        <f>IF($A1155="",NA(),IF($C1155="Strategy",2+$F1155*0.023,NA()))</f>
      </c>
      <c r="K1155">
        <f>IF($A1155="",NA(),IF($C1155="Deckbuilder",$B1155,NA()))</f>
      </c>
      <c r="L1155">
        <f>IF($A1155="",NA(),IF($C1155="Deckbuilder",3+$F1155*0.023,NA()))</f>
      </c>
      <c r="M1155">
        <f>IF($A1155="",NA(),IF($C1155="Traditional",$B1155,NA()))</f>
      </c>
      <c r="N1155">
        <f>IF($A1155="",NA(),IF($C1155="Traditional",4+$F1155*0.023,NA()))</f>
      </c>
      <c r="O1155">
        <f>IF($A1155="","",$D1155+ROW()/1000000)</f>
      </c>
      <c r="P1155" t="str">
        <f>IF(OR($A1155="",INDEX(games!$H:$H,ROW())=""),"",INDEX(games!$H:$H,ROW()))</f>
      </c>
      <c r="Q1155">
        <f>IF(OR($A1155="",$P1155&lt;&gt;"Yes"),"",$D1155+ROW()/1000000)</f>
      </c>
      <c r="T1155">
        <f>IF($Y1155="","",INDEX($B$2:$B$1500,$Y1155))</f>
      </c>
      <c r="U1155">
        <f>IF($Z1155="","",INDEX($B$2:$B$1500,$Z1155))</f>
      </c>
      <c r="V1155">
        <f>IF(OR($T1155="",$U1155=""),"",$U1155-$T1155)</f>
      </c>
      <c r="W1155" t="str">
        <f>IF(TRIM(INDEX(connections!$A:$A,ROW()))="","",TRIM(INDEX(connections!$A:$A,ROW())))</f>
      </c>
      <c r="X1155" t="str">
        <f>IF($W1155="","",TRIM(INDEX(connections!$B:$B,ROW())))</f>
      </c>
      <c r="Y1155">
        <f>IF($W1155="","",IFERROR(MATCH($W1155,$A$2:$A$1500,0),""))</f>
      </c>
      <c r="Z1155">
        <f>IF($X1155="","",IFERROR(MATCH($X1155,$A$2:$A$1500,0),""))</f>
      </c>
      <c r="AA1155" t="str">
        <f>IF($Y1155="","",INDEX($P$2:$P$1500,$Y1155))</f>
      </c>
      <c r="AB1155" t="str">
        <f>IF($Z1155="","",INDEX($P$2:$P$1500,$Z1155))</f>
      </c>
      <c r="AC1155">
        <f>IF(AND($AA1155="Yes",$AB1155="Yes"),1,"")</f>
      </c>
      <c r="AD1155">
        <f>IF(OR($Y1155="",$Z1155=""),"",IF(INDEX($C$2:$C$1500,$Y1155)=INDEX($C$2:$C$1500,$Z1155),0,1))</f>
      </c>
      <c r="AE1155">
        <f>IF($AC1155&lt;&gt;1,"",IF(AND(INDEX($AG$2:$AG$1500,$Y1155)=1,INDEX($AG$2:$AG$1500,$Z1155)=1),1,""))</f>
      </c>
      <c r="AG1155">
        <f>IF($A1155="","",COUNTIFS($W$2:$W$2500,$A1155,$AB$2:$AB$2500,"Yes")+COUNTIFS($X$2:$X$2500,$A1155,$AA$2:$AA$2500,"Yes"))</f>
      </c>
      <c r="AH1155" t="str">
        <f>IF(OR($P1155&lt;&gt;"Yes",N($AG1155)=0),"",IF(AND($AG1155=1,COUNTIFS($W$2:$W$2500,$A1155,$AE$2:$AE$2500,1)+COUNTIFS($X$2:$X$2500,$A1155,$AE$2:$AE$2500,1)&gt;0),"","Yes"))</f>
      </c>
      <c r="AI1155">
        <f>IF($AH1155="Yes",$AG1155,"")</f>
      </c>
      <c r="AJ1155">
        <f>IF($AI1155="","",$AI1155+ROW()/1000000)</f>
      </c>
      <c r="AK1155">
        <f>IF(OR($A1155="",$P1155="Yes",N($AG1155)=0),"",$AG1155+ROW()/1000000)</f>
      </c>
      <c r="AL1155" t="str">
        <f>IF($A1155="","",INDEX(games!$J:$J,ROW())&amp;"")</f>
      </c>
    </row>
    <row r="1156">
      <c r="A1156" t="str">
        <f>IF(TRIM(INDEX(games!$A:$A,ROW()))="","",TRIM(INDEX(games!$A:$A,ROW())))</f>
      </c>
      <c r="B1156">
        <f>IF(OR($A1156="",INDEX(games!$B:$B,ROW())=""),"",INDEX(games!$B:$B,ROW()))</f>
      </c>
      <c r="C1156" t="str">
        <f>IF(OR($A1156="",INDEX(games!$C:$C,ROW())=""),"",INDEX(games!$C:$C,ROW()))</f>
      </c>
      <c r="D1156">
        <f>IF($A1156="","",COUNTIF($W$2:$W$2500,$A1156)+COUNTIF($X$2:$X$2500,$A1156))</f>
      </c>
      <c r="E1156">
        <f>IF($A1156="","",IFERROR(MATCH($C1156,$R$2:$R$5,0),0))</f>
      </c>
      <c r="F1156">
        <f>IF($A1156="","",MOD(ROW(),34))</f>
      </c>
      <c r="G1156">
        <f>IF($A1156="",NA(),IF($C1156="Action",$B1156,NA()))</f>
      </c>
      <c r="H1156">
        <f>IF($A1156="",NA(),IF($C1156="Action",1+$F1156*0.023,NA()))</f>
      </c>
      <c r="I1156">
        <f>IF($A1156="",NA(),IF($C1156="Strategy",$B1156,NA()))</f>
      </c>
      <c r="J1156">
        <f>IF($A1156="",NA(),IF($C1156="Strategy",2+$F1156*0.023,NA()))</f>
      </c>
      <c r="K1156">
        <f>IF($A1156="",NA(),IF($C1156="Deckbuilder",$B1156,NA()))</f>
      </c>
      <c r="L1156">
        <f>IF($A1156="",NA(),IF($C1156="Deckbuilder",3+$F1156*0.023,NA()))</f>
      </c>
      <c r="M1156">
        <f>IF($A1156="",NA(),IF($C1156="Traditional",$B1156,NA()))</f>
      </c>
      <c r="N1156">
        <f>IF($A1156="",NA(),IF($C1156="Traditional",4+$F1156*0.023,NA()))</f>
      </c>
      <c r="O1156">
        <f>IF($A1156="","",$D1156+ROW()/1000000)</f>
      </c>
      <c r="P1156" t="str">
        <f>IF(OR($A1156="",INDEX(games!$H:$H,ROW())=""),"",INDEX(games!$H:$H,ROW()))</f>
      </c>
      <c r="Q1156">
        <f>IF(OR($A1156="",$P1156&lt;&gt;"Yes"),"",$D1156+ROW()/1000000)</f>
      </c>
      <c r="T1156">
        <f>IF($Y1156="","",INDEX($B$2:$B$1500,$Y1156))</f>
      </c>
      <c r="U1156">
        <f>IF($Z1156="","",INDEX($B$2:$B$1500,$Z1156))</f>
      </c>
      <c r="V1156">
        <f>IF(OR($T1156="",$U1156=""),"",$U1156-$T1156)</f>
      </c>
      <c r="W1156" t="str">
        <f>IF(TRIM(INDEX(connections!$A:$A,ROW()))="","",TRIM(INDEX(connections!$A:$A,ROW())))</f>
      </c>
      <c r="X1156" t="str">
        <f>IF($W1156="","",TRIM(INDEX(connections!$B:$B,ROW())))</f>
      </c>
      <c r="Y1156">
        <f>IF($W1156="","",IFERROR(MATCH($W1156,$A$2:$A$1500,0),""))</f>
      </c>
      <c r="Z1156">
        <f>IF($X1156="","",IFERROR(MATCH($X1156,$A$2:$A$1500,0),""))</f>
      </c>
      <c r="AA1156" t="str">
        <f>IF($Y1156="","",INDEX($P$2:$P$1500,$Y1156))</f>
      </c>
      <c r="AB1156" t="str">
        <f>IF($Z1156="","",INDEX($P$2:$P$1500,$Z1156))</f>
      </c>
      <c r="AC1156">
        <f>IF(AND($AA1156="Yes",$AB1156="Yes"),1,"")</f>
      </c>
      <c r="AD1156">
        <f>IF(OR($Y1156="",$Z1156=""),"",IF(INDEX($C$2:$C$1500,$Y1156)=INDEX($C$2:$C$1500,$Z1156),0,1))</f>
      </c>
      <c r="AE1156">
        <f>IF($AC1156&lt;&gt;1,"",IF(AND(INDEX($AG$2:$AG$1500,$Y1156)=1,INDEX($AG$2:$AG$1500,$Z1156)=1),1,""))</f>
      </c>
      <c r="AG1156">
        <f>IF($A1156="","",COUNTIFS($W$2:$W$2500,$A1156,$AB$2:$AB$2500,"Yes")+COUNTIFS($X$2:$X$2500,$A1156,$AA$2:$AA$2500,"Yes"))</f>
      </c>
      <c r="AH1156" t="str">
        <f>IF(OR($P1156&lt;&gt;"Yes",N($AG1156)=0),"",IF(AND($AG1156=1,COUNTIFS($W$2:$W$2500,$A1156,$AE$2:$AE$2500,1)+COUNTIFS($X$2:$X$2500,$A1156,$AE$2:$AE$2500,1)&gt;0),"","Yes"))</f>
      </c>
      <c r="AI1156">
        <f>IF($AH1156="Yes",$AG1156,"")</f>
      </c>
      <c r="AJ1156">
        <f>IF($AI1156="","",$AI1156+ROW()/1000000)</f>
      </c>
      <c r="AK1156">
        <f>IF(OR($A1156="",$P1156="Yes",N($AG1156)=0),"",$AG1156+ROW()/1000000)</f>
      </c>
      <c r="AL1156" t="str">
        <f>IF($A1156="","",INDEX(games!$J:$J,ROW())&amp;"")</f>
      </c>
    </row>
    <row r="1157">
      <c r="A1157" t="str">
        <f>IF(TRIM(INDEX(games!$A:$A,ROW()))="","",TRIM(INDEX(games!$A:$A,ROW())))</f>
      </c>
      <c r="B1157">
        <f>IF(OR($A1157="",INDEX(games!$B:$B,ROW())=""),"",INDEX(games!$B:$B,ROW()))</f>
      </c>
      <c r="C1157" t="str">
        <f>IF(OR($A1157="",INDEX(games!$C:$C,ROW())=""),"",INDEX(games!$C:$C,ROW()))</f>
      </c>
      <c r="D1157">
        <f>IF($A1157="","",COUNTIF($W$2:$W$2500,$A1157)+COUNTIF($X$2:$X$2500,$A1157))</f>
      </c>
      <c r="E1157">
        <f>IF($A1157="","",IFERROR(MATCH($C1157,$R$2:$R$5,0),0))</f>
      </c>
      <c r="F1157">
        <f>IF($A1157="","",MOD(ROW(),34))</f>
      </c>
      <c r="G1157">
        <f>IF($A1157="",NA(),IF($C1157="Action",$B1157,NA()))</f>
      </c>
      <c r="H1157">
        <f>IF($A1157="",NA(),IF($C1157="Action",1+$F1157*0.023,NA()))</f>
      </c>
      <c r="I1157">
        <f>IF($A1157="",NA(),IF($C1157="Strategy",$B1157,NA()))</f>
      </c>
      <c r="J1157">
        <f>IF($A1157="",NA(),IF($C1157="Strategy",2+$F1157*0.023,NA()))</f>
      </c>
      <c r="K1157">
        <f>IF($A1157="",NA(),IF($C1157="Deckbuilder",$B1157,NA()))</f>
      </c>
      <c r="L1157">
        <f>IF($A1157="",NA(),IF($C1157="Deckbuilder",3+$F1157*0.023,NA()))</f>
      </c>
      <c r="M1157">
        <f>IF($A1157="",NA(),IF($C1157="Traditional",$B1157,NA()))</f>
      </c>
      <c r="N1157">
        <f>IF($A1157="",NA(),IF($C1157="Traditional",4+$F1157*0.023,NA()))</f>
      </c>
      <c r="O1157">
        <f>IF($A1157="","",$D1157+ROW()/1000000)</f>
      </c>
      <c r="P1157" t="str">
        <f>IF(OR($A1157="",INDEX(games!$H:$H,ROW())=""),"",INDEX(games!$H:$H,ROW()))</f>
      </c>
      <c r="Q1157">
        <f>IF(OR($A1157="",$P1157&lt;&gt;"Yes"),"",$D1157+ROW()/1000000)</f>
      </c>
      <c r="T1157">
        <f>IF($Y1157="","",INDEX($B$2:$B$1500,$Y1157))</f>
      </c>
      <c r="U1157">
        <f>IF($Z1157="","",INDEX($B$2:$B$1500,$Z1157))</f>
      </c>
      <c r="V1157">
        <f>IF(OR($T1157="",$U1157=""),"",$U1157-$T1157)</f>
      </c>
      <c r="W1157" t="str">
        <f>IF(TRIM(INDEX(connections!$A:$A,ROW()))="","",TRIM(INDEX(connections!$A:$A,ROW())))</f>
      </c>
      <c r="X1157" t="str">
        <f>IF($W1157="","",TRIM(INDEX(connections!$B:$B,ROW())))</f>
      </c>
      <c r="Y1157">
        <f>IF($W1157="","",IFERROR(MATCH($W1157,$A$2:$A$1500,0),""))</f>
      </c>
      <c r="Z1157">
        <f>IF($X1157="","",IFERROR(MATCH($X1157,$A$2:$A$1500,0),""))</f>
      </c>
      <c r="AA1157" t="str">
        <f>IF($Y1157="","",INDEX($P$2:$P$1500,$Y1157))</f>
      </c>
      <c r="AB1157" t="str">
        <f>IF($Z1157="","",INDEX($P$2:$P$1500,$Z1157))</f>
      </c>
      <c r="AC1157">
        <f>IF(AND($AA1157="Yes",$AB1157="Yes"),1,"")</f>
      </c>
      <c r="AD1157">
        <f>IF(OR($Y1157="",$Z1157=""),"",IF(INDEX($C$2:$C$1500,$Y1157)=INDEX($C$2:$C$1500,$Z1157),0,1))</f>
      </c>
      <c r="AE1157">
        <f>IF($AC1157&lt;&gt;1,"",IF(AND(INDEX($AG$2:$AG$1500,$Y1157)=1,INDEX($AG$2:$AG$1500,$Z1157)=1),1,""))</f>
      </c>
      <c r="AG1157">
        <f>IF($A1157="","",COUNTIFS($W$2:$W$2500,$A1157,$AB$2:$AB$2500,"Yes")+COUNTIFS($X$2:$X$2500,$A1157,$AA$2:$AA$2500,"Yes"))</f>
      </c>
      <c r="AH1157" t="str">
        <f>IF(OR($P1157&lt;&gt;"Yes",N($AG1157)=0),"",IF(AND($AG1157=1,COUNTIFS($W$2:$W$2500,$A1157,$AE$2:$AE$2500,1)+COUNTIFS($X$2:$X$2500,$A1157,$AE$2:$AE$2500,1)&gt;0),"","Yes"))</f>
      </c>
      <c r="AI1157">
        <f>IF($AH1157="Yes",$AG1157,"")</f>
      </c>
      <c r="AJ1157">
        <f>IF($AI1157="","",$AI1157+ROW()/1000000)</f>
      </c>
      <c r="AK1157">
        <f>IF(OR($A1157="",$P1157="Yes",N($AG1157)=0),"",$AG1157+ROW()/1000000)</f>
      </c>
      <c r="AL1157" t="str">
        <f>IF($A1157="","",INDEX(games!$J:$J,ROW())&amp;"")</f>
      </c>
    </row>
    <row r="1158">
      <c r="A1158" t="str">
        <f>IF(TRIM(INDEX(games!$A:$A,ROW()))="","",TRIM(INDEX(games!$A:$A,ROW())))</f>
      </c>
      <c r="B1158">
        <f>IF(OR($A1158="",INDEX(games!$B:$B,ROW())=""),"",INDEX(games!$B:$B,ROW()))</f>
      </c>
      <c r="C1158" t="str">
        <f>IF(OR($A1158="",INDEX(games!$C:$C,ROW())=""),"",INDEX(games!$C:$C,ROW()))</f>
      </c>
      <c r="D1158">
        <f>IF($A1158="","",COUNTIF($W$2:$W$2500,$A1158)+COUNTIF($X$2:$X$2500,$A1158))</f>
      </c>
      <c r="E1158">
        <f>IF($A1158="","",IFERROR(MATCH($C1158,$R$2:$R$5,0),0))</f>
      </c>
      <c r="F1158">
        <f>IF($A1158="","",MOD(ROW(),34))</f>
      </c>
      <c r="G1158">
        <f>IF($A1158="",NA(),IF($C1158="Action",$B1158,NA()))</f>
      </c>
      <c r="H1158">
        <f>IF($A1158="",NA(),IF($C1158="Action",1+$F1158*0.023,NA()))</f>
      </c>
      <c r="I1158">
        <f>IF($A1158="",NA(),IF($C1158="Strategy",$B1158,NA()))</f>
      </c>
      <c r="J1158">
        <f>IF($A1158="",NA(),IF($C1158="Strategy",2+$F1158*0.023,NA()))</f>
      </c>
      <c r="K1158">
        <f>IF($A1158="",NA(),IF($C1158="Deckbuilder",$B1158,NA()))</f>
      </c>
      <c r="L1158">
        <f>IF($A1158="",NA(),IF($C1158="Deckbuilder",3+$F1158*0.023,NA()))</f>
      </c>
      <c r="M1158">
        <f>IF($A1158="",NA(),IF($C1158="Traditional",$B1158,NA()))</f>
      </c>
      <c r="N1158">
        <f>IF($A1158="",NA(),IF($C1158="Traditional",4+$F1158*0.023,NA()))</f>
      </c>
      <c r="O1158">
        <f>IF($A1158="","",$D1158+ROW()/1000000)</f>
      </c>
      <c r="P1158" t="str">
        <f>IF(OR($A1158="",INDEX(games!$H:$H,ROW())=""),"",INDEX(games!$H:$H,ROW()))</f>
      </c>
      <c r="Q1158">
        <f>IF(OR($A1158="",$P1158&lt;&gt;"Yes"),"",$D1158+ROW()/1000000)</f>
      </c>
      <c r="T1158">
        <f>IF($Y1158="","",INDEX($B$2:$B$1500,$Y1158))</f>
      </c>
      <c r="U1158">
        <f>IF($Z1158="","",INDEX($B$2:$B$1500,$Z1158))</f>
      </c>
      <c r="V1158">
        <f>IF(OR($T1158="",$U1158=""),"",$U1158-$T1158)</f>
      </c>
      <c r="W1158" t="str">
        <f>IF(TRIM(INDEX(connections!$A:$A,ROW()))="","",TRIM(INDEX(connections!$A:$A,ROW())))</f>
      </c>
      <c r="X1158" t="str">
        <f>IF($W1158="","",TRIM(INDEX(connections!$B:$B,ROW())))</f>
      </c>
      <c r="Y1158">
        <f>IF($W1158="","",IFERROR(MATCH($W1158,$A$2:$A$1500,0),""))</f>
      </c>
      <c r="Z1158">
        <f>IF($X1158="","",IFERROR(MATCH($X1158,$A$2:$A$1500,0),""))</f>
      </c>
      <c r="AA1158" t="str">
        <f>IF($Y1158="","",INDEX($P$2:$P$1500,$Y1158))</f>
      </c>
      <c r="AB1158" t="str">
        <f>IF($Z1158="","",INDEX($P$2:$P$1500,$Z1158))</f>
      </c>
      <c r="AC1158">
        <f>IF(AND($AA1158="Yes",$AB1158="Yes"),1,"")</f>
      </c>
      <c r="AD1158">
        <f>IF(OR($Y1158="",$Z1158=""),"",IF(INDEX($C$2:$C$1500,$Y1158)=INDEX($C$2:$C$1500,$Z1158),0,1))</f>
      </c>
      <c r="AE1158">
        <f>IF($AC1158&lt;&gt;1,"",IF(AND(INDEX($AG$2:$AG$1500,$Y1158)=1,INDEX($AG$2:$AG$1500,$Z1158)=1),1,""))</f>
      </c>
      <c r="AG1158">
        <f>IF($A1158="","",COUNTIFS($W$2:$W$2500,$A1158,$AB$2:$AB$2500,"Yes")+COUNTIFS($X$2:$X$2500,$A1158,$AA$2:$AA$2500,"Yes"))</f>
      </c>
      <c r="AH1158" t="str">
        <f>IF(OR($P1158&lt;&gt;"Yes",N($AG1158)=0),"",IF(AND($AG1158=1,COUNTIFS($W$2:$W$2500,$A1158,$AE$2:$AE$2500,1)+COUNTIFS($X$2:$X$2500,$A1158,$AE$2:$AE$2500,1)&gt;0),"","Yes"))</f>
      </c>
      <c r="AI1158">
        <f>IF($AH1158="Yes",$AG1158,"")</f>
      </c>
      <c r="AJ1158">
        <f>IF($AI1158="","",$AI1158+ROW()/1000000)</f>
      </c>
      <c r="AK1158">
        <f>IF(OR($A1158="",$P1158="Yes",N($AG1158)=0),"",$AG1158+ROW()/1000000)</f>
      </c>
      <c r="AL1158" t="str">
        <f>IF($A1158="","",INDEX(games!$J:$J,ROW())&amp;"")</f>
      </c>
    </row>
    <row r="1159">
      <c r="A1159" t="str">
        <f>IF(TRIM(INDEX(games!$A:$A,ROW()))="","",TRIM(INDEX(games!$A:$A,ROW())))</f>
      </c>
      <c r="B1159">
        <f>IF(OR($A1159="",INDEX(games!$B:$B,ROW())=""),"",INDEX(games!$B:$B,ROW()))</f>
      </c>
      <c r="C1159" t="str">
        <f>IF(OR($A1159="",INDEX(games!$C:$C,ROW())=""),"",INDEX(games!$C:$C,ROW()))</f>
      </c>
      <c r="D1159">
        <f>IF($A1159="","",COUNTIF($W$2:$W$2500,$A1159)+COUNTIF($X$2:$X$2500,$A1159))</f>
      </c>
      <c r="E1159">
        <f>IF($A1159="","",IFERROR(MATCH($C1159,$R$2:$R$5,0),0))</f>
      </c>
      <c r="F1159">
        <f>IF($A1159="","",MOD(ROW(),34))</f>
      </c>
      <c r="G1159">
        <f>IF($A1159="",NA(),IF($C1159="Action",$B1159,NA()))</f>
      </c>
      <c r="H1159">
        <f>IF($A1159="",NA(),IF($C1159="Action",1+$F1159*0.023,NA()))</f>
      </c>
      <c r="I1159">
        <f>IF($A1159="",NA(),IF($C1159="Strategy",$B1159,NA()))</f>
      </c>
      <c r="J1159">
        <f>IF($A1159="",NA(),IF($C1159="Strategy",2+$F1159*0.023,NA()))</f>
      </c>
      <c r="K1159">
        <f>IF($A1159="",NA(),IF($C1159="Deckbuilder",$B1159,NA()))</f>
      </c>
      <c r="L1159">
        <f>IF($A1159="",NA(),IF($C1159="Deckbuilder",3+$F1159*0.023,NA()))</f>
      </c>
      <c r="M1159">
        <f>IF($A1159="",NA(),IF($C1159="Traditional",$B1159,NA()))</f>
      </c>
      <c r="N1159">
        <f>IF($A1159="",NA(),IF($C1159="Traditional",4+$F1159*0.023,NA()))</f>
      </c>
      <c r="O1159">
        <f>IF($A1159="","",$D1159+ROW()/1000000)</f>
      </c>
      <c r="P1159" t="str">
        <f>IF(OR($A1159="",INDEX(games!$H:$H,ROW())=""),"",INDEX(games!$H:$H,ROW()))</f>
      </c>
      <c r="Q1159">
        <f>IF(OR($A1159="",$P1159&lt;&gt;"Yes"),"",$D1159+ROW()/1000000)</f>
      </c>
      <c r="T1159">
        <f>IF($Y1159="","",INDEX($B$2:$B$1500,$Y1159))</f>
      </c>
      <c r="U1159">
        <f>IF($Z1159="","",INDEX($B$2:$B$1500,$Z1159))</f>
      </c>
      <c r="V1159">
        <f>IF(OR($T1159="",$U1159=""),"",$U1159-$T1159)</f>
      </c>
      <c r="W1159" t="str">
        <f>IF(TRIM(INDEX(connections!$A:$A,ROW()))="","",TRIM(INDEX(connections!$A:$A,ROW())))</f>
      </c>
      <c r="X1159" t="str">
        <f>IF($W1159="","",TRIM(INDEX(connections!$B:$B,ROW())))</f>
      </c>
      <c r="Y1159">
        <f>IF($W1159="","",IFERROR(MATCH($W1159,$A$2:$A$1500,0),""))</f>
      </c>
      <c r="Z1159">
        <f>IF($X1159="","",IFERROR(MATCH($X1159,$A$2:$A$1500,0),""))</f>
      </c>
      <c r="AA1159" t="str">
        <f>IF($Y1159="","",INDEX($P$2:$P$1500,$Y1159))</f>
      </c>
      <c r="AB1159" t="str">
        <f>IF($Z1159="","",INDEX($P$2:$P$1500,$Z1159))</f>
      </c>
      <c r="AC1159">
        <f>IF(AND($AA1159="Yes",$AB1159="Yes"),1,"")</f>
      </c>
      <c r="AD1159">
        <f>IF(OR($Y1159="",$Z1159=""),"",IF(INDEX($C$2:$C$1500,$Y1159)=INDEX($C$2:$C$1500,$Z1159),0,1))</f>
      </c>
      <c r="AE1159">
        <f>IF($AC1159&lt;&gt;1,"",IF(AND(INDEX($AG$2:$AG$1500,$Y1159)=1,INDEX($AG$2:$AG$1500,$Z1159)=1),1,""))</f>
      </c>
      <c r="AG1159">
        <f>IF($A1159="","",COUNTIFS($W$2:$W$2500,$A1159,$AB$2:$AB$2500,"Yes")+COUNTIFS($X$2:$X$2500,$A1159,$AA$2:$AA$2500,"Yes"))</f>
      </c>
      <c r="AH1159" t="str">
        <f>IF(OR($P1159&lt;&gt;"Yes",N($AG1159)=0),"",IF(AND($AG1159=1,COUNTIFS($W$2:$W$2500,$A1159,$AE$2:$AE$2500,1)+COUNTIFS($X$2:$X$2500,$A1159,$AE$2:$AE$2500,1)&gt;0),"","Yes"))</f>
      </c>
      <c r="AI1159">
        <f>IF($AH1159="Yes",$AG1159,"")</f>
      </c>
      <c r="AJ1159">
        <f>IF($AI1159="","",$AI1159+ROW()/1000000)</f>
      </c>
      <c r="AK1159">
        <f>IF(OR($A1159="",$P1159="Yes",N($AG1159)=0),"",$AG1159+ROW()/1000000)</f>
      </c>
      <c r="AL1159" t="str">
        <f>IF($A1159="","",INDEX(games!$J:$J,ROW())&amp;"")</f>
      </c>
    </row>
    <row r="1160">
      <c r="A1160" t="str">
        <f>IF(TRIM(INDEX(games!$A:$A,ROW()))="","",TRIM(INDEX(games!$A:$A,ROW())))</f>
      </c>
      <c r="B1160">
        <f>IF(OR($A1160="",INDEX(games!$B:$B,ROW())=""),"",INDEX(games!$B:$B,ROW()))</f>
      </c>
      <c r="C1160" t="str">
        <f>IF(OR($A1160="",INDEX(games!$C:$C,ROW())=""),"",INDEX(games!$C:$C,ROW()))</f>
      </c>
      <c r="D1160">
        <f>IF($A1160="","",COUNTIF($W$2:$W$2500,$A1160)+COUNTIF($X$2:$X$2500,$A1160))</f>
      </c>
      <c r="E1160">
        <f>IF($A1160="","",IFERROR(MATCH($C1160,$R$2:$R$5,0),0))</f>
      </c>
      <c r="F1160">
        <f>IF($A1160="","",MOD(ROW(),34))</f>
      </c>
      <c r="G1160">
        <f>IF($A1160="",NA(),IF($C1160="Action",$B1160,NA()))</f>
      </c>
      <c r="H1160">
        <f>IF($A1160="",NA(),IF($C1160="Action",1+$F1160*0.023,NA()))</f>
      </c>
      <c r="I1160">
        <f>IF($A1160="",NA(),IF($C1160="Strategy",$B1160,NA()))</f>
      </c>
      <c r="J1160">
        <f>IF($A1160="",NA(),IF($C1160="Strategy",2+$F1160*0.023,NA()))</f>
      </c>
      <c r="K1160">
        <f>IF($A1160="",NA(),IF($C1160="Deckbuilder",$B1160,NA()))</f>
      </c>
      <c r="L1160">
        <f>IF($A1160="",NA(),IF($C1160="Deckbuilder",3+$F1160*0.023,NA()))</f>
      </c>
      <c r="M1160">
        <f>IF($A1160="",NA(),IF($C1160="Traditional",$B1160,NA()))</f>
      </c>
      <c r="N1160">
        <f>IF($A1160="",NA(),IF($C1160="Traditional",4+$F1160*0.023,NA()))</f>
      </c>
      <c r="O1160">
        <f>IF($A1160="","",$D1160+ROW()/1000000)</f>
      </c>
      <c r="P1160" t="str">
        <f>IF(OR($A1160="",INDEX(games!$H:$H,ROW())=""),"",INDEX(games!$H:$H,ROW()))</f>
      </c>
      <c r="Q1160">
        <f>IF(OR($A1160="",$P1160&lt;&gt;"Yes"),"",$D1160+ROW()/1000000)</f>
      </c>
      <c r="T1160">
        <f>IF($Y1160="","",INDEX($B$2:$B$1500,$Y1160))</f>
      </c>
      <c r="U1160">
        <f>IF($Z1160="","",INDEX($B$2:$B$1500,$Z1160))</f>
      </c>
      <c r="V1160">
        <f>IF(OR($T1160="",$U1160=""),"",$U1160-$T1160)</f>
      </c>
      <c r="W1160" t="str">
        <f>IF(TRIM(INDEX(connections!$A:$A,ROW()))="","",TRIM(INDEX(connections!$A:$A,ROW())))</f>
      </c>
      <c r="X1160" t="str">
        <f>IF($W1160="","",TRIM(INDEX(connections!$B:$B,ROW())))</f>
      </c>
      <c r="Y1160">
        <f>IF($W1160="","",IFERROR(MATCH($W1160,$A$2:$A$1500,0),""))</f>
      </c>
      <c r="Z1160">
        <f>IF($X1160="","",IFERROR(MATCH($X1160,$A$2:$A$1500,0),""))</f>
      </c>
      <c r="AA1160" t="str">
        <f>IF($Y1160="","",INDEX($P$2:$P$1500,$Y1160))</f>
      </c>
      <c r="AB1160" t="str">
        <f>IF($Z1160="","",INDEX($P$2:$P$1500,$Z1160))</f>
      </c>
      <c r="AC1160">
        <f>IF(AND($AA1160="Yes",$AB1160="Yes"),1,"")</f>
      </c>
      <c r="AD1160">
        <f>IF(OR($Y1160="",$Z1160=""),"",IF(INDEX($C$2:$C$1500,$Y1160)=INDEX($C$2:$C$1500,$Z1160),0,1))</f>
      </c>
      <c r="AE1160">
        <f>IF($AC1160&lt;&gt;1,"",IF(AND(INDEX($AG$2:$AG$1500,$Y1160)=1,INDEX($AG$2:$AG$1500,$Z1160)=1),1,""))</f>
      </c>
      <c r="AG1160">
        <f>IF($A1160="","",COUNTIFS($W$2:$W$2500,$A1160,$AB$2:$AB$2500,"Yes")+COUNTIFS($X$2:$X$2500,$A1160,$AA$2:$AA$2500,"Yes"))</f>
      </c>
      <c r="AH1160" t="str">
        <f>IF(OR($P1160&lt;&gt;"Yes",N($AG1160)=0),"",IF(AND($AG1160=1,COUNTIFS($W$2:$W$2500,$A1160,$AE$2:$AE$2500,1)+COUNTIFS($X$2:$X$2500,$A1160,$AE$2:$AE$2500,1)&gt;0),"","Yes"))</f>
      </c>
      <c r="AI1160">
        <f>IF($AH1160="Yes",$AG1160,"")</f>
      </c>
      <c r="AJ1160">
        <f>IF($AI1160="","",$AI1160+ROW()/1000000)</f>
      </c>
      <c r="AK1160">
        <f>IF(OR($A1160="",$P1160="Yes",N($AG1160)=0),"",$AG1160+ROW()/1000000)</f>
      </c>
      <c r="AL1160" t="str">
        <f>IF($A1160="","",INDEX(games!$J:$J,ROW())&amp;"")</f>
      </c>
    </row>
    <row r="1161">
      <c r="A1161" t="str">
        <f>IF(TRIM(INDEX(games!$A:$A,ROW()))="","",TRIM(INDEX(games!$A:$A,ROW())))</f>
      </c>
      <c r="B1161">
        <f>IF(OR($A1161="",INDEX(games!$B:$B,ROW())=""),"",INDEX(games!$B:$B,ROW()))</f>
      </c>
      <c r="C1161" t="str">
        <f>IF(OR($A1161="",INDEX(games!$C:$C,ROW())=""),"",INDEX(games!$C:$C,ROW()))</f>
      </c>
      <c r="D1161">
        <f>IF($A1161="","",COUNTIF($W$2:$W$2500,$A1161)+COUNTIF($X$2:$X$2500,$A1161))</f>
      </c>
      <c r="E1161">
        <f>IF($A1161="","",IFERROR(MATCH($C1161,$R$2:$R$5,0),0))</f>
      </c>
      <c r="F1161">
        <f>IF($A1161="","",MOD(ROW(),34))</f>
      </c>
      <c r="G1161">
        <f>IF($A1161="",NA(),IF($C1161="Action",$B1161,NA()))</f>
      </c>
      <c r="H1161">
        <f>IF($A1161="",NA(),IF($C1161="Action",1+$F1161*0.023,NA()))</f>
      </c>
      <c r="I1161">
        <f>IF($A1161="",NA(),IF($C1161="Strategy",$B1161,NA()))</f>
      </c>
      <c r="J1161">
        <f>IF($A1161="",NA(),IF($C1161="Strategy",2+$F1161*0.023,NA()))</f>
      </c>
      <c r="K1161">
        <f>IF($A1161="",NA(),IF($C1161="Deckbuilder",$B1161,NA()))</f>
      </c>
      <c r="L1161">
        <f>IF($A1161="",NA(),IF($C1161="Deckbuilder",3+$F1161*0.023,NA()))</f>
      </c>
      <c r="M1161">
        <f>IF($A1161="",NA(),IF($C1161="Traditional",$B1161,NA()))</f>
      </c>
      <c r="N1161">
        <f>IF($A1161="",NA(),IF($C1161="Traditional",4+$F1161*0.023,NA()))</f>
      </c>
      <c r="O1161">
        <f>IF($A1161="","",$D1161+ROW()/1000000)</f>
      </c>
      <c r="P1161" t="str">
        <f>IF(OR($A1161="",INDEX(games!$H:$H,ROW())=""),"",INDEX(games!$H:$H,ROW()))</f>
      </c>
      <c r="Q1161">
        <f>IF(OR($A1161="",$P1161&lt;&gt;"Yes"),"",$D1161+ROW()/1000000)</f>
      </c>
      <c r="T1161">
        <f>IF($Y1161="","",INDEX($B$2:$B$1500,$Y1161))</f>
      </c>
      <c r="U1161">
        <f>IF($Z1161="","",INDEX($B$2:$B$1500,$Z1161))</f>
      </c>
      <c r="V1161">
        <f>IF(OR($T1161="",$U1161=""),"",$U1161-$T1161)</f>
      </c>
      <c r="W1161" t="str">
        <f>IF(TRIM(INDEX(connections!$A:$A,ROW()))="","",TRIM(INDEX(connections!$A:$A,ROW())))</f>
      </c>
      <c r="X1161" t="str">
        <f>IF($W1161="","",TRIM(INDEX(connections!$B:$B,ROW())))</f>
      </c>
      <c r="Y1161">
        <f>IF($W1161="","",IFERROR(MATCH($W1161,$A$2:$A$1500,0),""))</f>
      </c>
      <c r="Z1161">
        <f>IF($X1161="","",IFERROR(MATCH($X1161,$A$2:$A$1500,0),""))</f>
      </c>
      <c r="AA1161" t="str">
        <f>IF($Y1161="","",INDEX($P$2:$P$1500,$Y1161))</f>
      </c>
      <c r="AB1161" t="str">
        <f>IF($Z1161="","",INDEX($P$2:$P$1500,$Z1161))</f>
      </c>
      <c r="AC1161">
        <f>IF(AND($AA1161="Yes",$AB1161="Yes"),1,"")</f>
      </c>
      <c r="AD1161">
        <f>IF(OR($Y1161="",$Z1161=""),"",IF(INDEX($C$2:$C$1500,$Y1161)=INDEX($C$2:$C$1500,$Z1161),0,1))</f>
      </c>
      <c r="AE1161">
        <f>IF($AC1161&lt;&gt;1,"",IF(AND(INDEX($AG$2:$AG$1500,$Y1161)=1,INDEX($AG$2:$AG$1500,$Z1161)=1),1,""))</f>
      </c>
      <c r="AG1161">
        <f>IF($A1161="","",COUNTIFS($W$2:$W$2500,$A1161,$AB$2:$AB$2500,"Yes")+COUNTIFS($X$2:$X$2500,$A1161,$AA$2:$AA$2500,"Yes"))</f>
      </c>
      <c r="AH1161" t="str">
        <f>IF(OR($P1161&lt;&gt;"Yes",N($AG1161)=0),"",IF(AND($AG1161=1,COUNTIFS($W$2:$W$2500,$A1161,$AE$2:$AE$2500,1)+COUNTIFS($X$2:$X$2500,$A1161,$AE$2:$AE$2500,1)&gt;0),"","Yes"))</f>
      </c>
      <c r="AI1161">
        <f>IF($AH1161="Yes",$AG1161,"")</f>
      </c>
      <c r="AJ1161">
        <f>IF($AI1161="","",$AI1161+ROW()/1000000)</f>
      </c>
      <c r="AK1161">
        <f>IF(OR($A1161="",$P1161="Yes",N($AG1161)=0),"",$AG1161+ROW()/1000000)</f>
      </c>
      <c r="AL1161" t="str">
        <f>IF($A1161="","",INDEX(games!$J:$J,ROW())&amp;"")</f>
      </c>
    </row>
    <row r="1162">
      <c r="A1162" t="str">
        <f>IF(TRIM(INDEX(games!$A:$A,ROW()))="","",TRIM(INDEX(games!$A:$A,ROW())))</f>
      </c>
      <c r="B1162">
        <f>IF(OR($A1162="",INDEX(games!$B:$B,ROW())=""),"",INDEX(games!$B:$B,ROW()))</f>
      </c>
      <c r="C1162" t="str">
        <f>IF(OR($A1162="",INDEX(games!$C:$C,ROW())=""),"",INDEX(games!$C:$C,ROW()))</f>
      </c>
      <c r="D1162">
        <f>IF($A1162="","",COUNTIF($W$2:$W$2500,$A1162)+COUNTIF($X$2:$X$2500,$A1162))</f>
      </c>
      <c r="E1162">
        <f>IF($A1162="","",IFERROR(MATCH($C1162,$R$2:$R$5,0),0))</f>
      </c>
      <c r="F1162">
        <f>IF($A1162="","",MOD(ROW(),34))</f>
      </c>
      <c r="G1162">
        <f>IF($A1162="",NA(),IF($C1162="Action",$B1162,NA()))</f>
      </c>
      <c r="H1162">
        <f>IF($A1162="",NA(),IF($C1162="Action",1+$F1162*0.023,NA()))</f>
      </c>
      <c r="I1162">
        <f>IF($A1162="",NA(),IF($C1162="Strategy",$B1162,NA()))</f>
      </c>
      <c r="J1162">
        <f>IF($A1162="",NA(),IF($C1162="Strategy",2+$F1162*0.023,NA()))</f>
      </c>
      <c r="K1162">
        <f>IF($A1162="",NA(),IF($C1162="Deckbuilder",$B1162,NA()))</f>
      </c>
      <c r="L1162">
        <f>IF($A1162="",NA(),IF($C1162="Deckbuilder",3+$F1162*0.023,NA()))</f>
      </c>
      <c r="M1162">
        <f>IF($A1162="",NA(),IF($C1162="Traditional",$B1162,NA()))</f>
      </c>
      <c r="N1162">
        <f>IF($A1162="",NA(),IF($C1162="Traditional",4+$F1162*0.023,NA()))</f>
      </c>
      <c r="O1162">
        <f>IF($A1162="","",$D1162+ROW()/1000000)</f>
      </c>
      <c r="P1162" t="str">
        <f>IF(OR($A1162="",INDEX(games!$H:$H,ROW())=""),"",INDEX(games!$H:$H,ROW()))</f>
      </c>
      <c r="Q1162">
        <f>IF(OR($A1162="",$P1162&lt;&gt;"Yes"),"",$D1162+ROW()/1000000)</f>
      </c>
      <c r="T1162">
        <f>IF($Y1162="","",INDEX($B$2:$B$1500,$Y1162))</f>
      </c>
      <c r="U1162">
        <f>IF($Z1162="","",INDEX($B$2:$B$1500,$Z1162))</f>
      </c>
      <c r="V1162">
        <f>IF(OR($T1162="",$U1162=""),"",$U1162-$T1162)</f>
      </c>
      <c r="W1162" t="str">
        <f>IF(TRIM(INDEX(connections!$A:$A,ROW()))="","",TRIM(INDEX(connections!$A:$A,ROW())))</f>
      </c>
      <c r="X1162" t="str">
        <f>IF($W1162="","",TRIM(INDEX(connections!$B:$B,ROW())))</f>
      </c>
      <c r="Y1162">
        <f>IF($W1162="","",IFERROR(MATCH($W1162,$A$2:$A$1500,0),""))</f>
      </c>
      <c r="Z1162">
        <f>IF($X1162="","",IFERROR(MATCH($X1162,$A$2:$A$1500,0),""))</f>
      </c>
      <c r="AA1162" t="str">
        <f>IF($Y1162="","",INDEX($P$2:$P$1500,$Y1162))</f>
      </c>
      <c r="AB1162" t="str">
        <f>IF($Z1162="","",INDEX($P$2:$P$1500,$Z1162))</f>
      </c>
      <c r="AC1162">
        <f>IF(AND($AA1162="Yes",$AB1162="Yes"),1,"")</f>
      </c>
      <c r="AD1162">
        <f>IF(OR($Y1162="",$Z1162=""),"",IF(INDEX($C$2:$C$1500,$Y1162)=INDEX($C$2:$C$1500,$Z1162),0,1))</f>
      </c>
      <c r="AE1162">
        <f>IF($AC1162&lt;&gt;1,"",IF(AND(INDEX($AG$2:$AG$1500,$Y1162)=1,INDEX($AG$2:$AG$1500,$Z1162)=1),1,""))</f>
      </c>
      <c r="AG1162">
        <f>IF($A1162="","",COUNTIFS($W$2:$W$2500,$A1162,$AB$2:$AB$2500,"Yes")+COUNTIFS($X$2:$X$2500,$A1162,$AA$2:$AA$2500,"Yes"))</f>
      </c>
      <c r="AH1162" t="str">
        <f>IF(OR($P1162&lt;&gt;"Yes",N($AG1162)=0),"",IF(AND($AG1162=1,COUNTIFS($W$2:$W$2500,$A1162,$AE$2:$AE$2500,1)+COUNTIFS($X$2:$X$2500,$A1162,$AE$2:$AE$2500,1)&gt;0),"","Yes"))</f>
      </c>
      <c r="AI1162">
        <f>IF($AH1162="Yes",$AG1162,"")</f>
      </c>
      <c r="AJ1162">
        <f>IF($AI1162="","",$AI1162+ROW()/1000000)</f>
      </c>
      <c r="AK1162">
        <f>IF(OR($A1162="",$P1162="Yes",N($AG1162)=0),"",$AG1162+ROW()/1000000)</f>
      </c>
      <c r="AL1162" t="str">
        <f>IF($A1162="","",INDEX(games!$J:$J,ROW())&amp;"")</f>
      </c>
    </row>
    <row r="1163">
      <c r="A1163" t="str">
        <f>IF(TRIM(INDEX(games!$A:$A,ROW()))="","",TRIM(INDEX(games!$A:$A,ROW())))</f>
      </c>
      <c r="B1163">
        <f>IF(OR($A1163="",INDEX(games!$B:$B,ROW())=""),"",INDEX(games!$B:$B,ROW()))</f>
      </c>
      <c r="C1163" t="str">
        <f>IF(OR($A1163="",INDEX(games!$C:$C,ROW())=""),"",INDEX(games!$C:$C,ROW()))</f>
      </c>
      <c r="D1163">
        <f>IF($A1163="","",COUNTIF($W$2:$W$2500,$A1163)+COUNTIF($X$2:$X$2500,$A1163))</f>
      </c>
      <c r="E1163">
        <f>IF($A1163="","",IFERROR(MATCH($C1163,$R$2:$R$5,0),0))</f>
      </c>
      <c r="F1163">
        <f>IF($A1163="","",MOD(ROW(),34))</f>
      </c>
      <c r="G1163">
        <f>IF($A1163="",NA(),IF($C1163="Action",$B1163,NA()))</f>
      </c>
      <c r="H1163">
        <f>IF($A1163="",NA(),IF($C1163="Action",1+$F1163*0.023,NA()))</f>
      </c>
      <c r="I1163">
        <f>IF($A1163="",NA(),IF($C1163="Strategy",$B1163,NA()))</f>
      </c>
      <c r="J1163">
        <f>IF($A1163="",NA(),IF($C1163="Strategy",2+$F1163*0.023,NA()))</f>
      </c>
      <c r="K1163">
        <f>IF($A1163="",NA(),IF($C1163="Deckbuilder",$B1163,NA()))</f>
      </c>
      <c r="L1163">
        <f>IF($A1163="",NA(),IF($C1163="Deckbuilder",3+$F1163*0.023,NA()))</f>
      </c>
      <c r="M1163">
        <f>IF($A1163="",NA(),IF($C1163="Traditional",$B1163,NA()))</f>
      </c>
      <c r="N1163">
        <f>IF($A1163="",NA(),IF($C1163="Traditional",4+$F1163*0.023,NA()))</f>
      </c>
      <c r="O1163">
        <f>IF($A1163="","",$D1163+ROW()/1000000)</f>
      </c>
      <c r="P1163" t="str">
        <f>IF(OR($A1163="",INDEX(games!$H:$H,ROW())=""),"",INDEX(games!$H:$H,ROW()))</f>
      </c>
      <c r="Q1163">
        <f>IF(OR($A1163="",$P1163&lt;&gt;"Yes"),"",$D1163+ROW()/1000000)</f>
      </c>
      <c r="T1163">
        <f>IF($Y1163="","",INDEX($B$2:$B$1500,$Y1163))</f>
      </c>
      <c r="U1163">
        <f>IF($Z1163="","",INDEX($B$2:$B$1500,$Z1163))</f>
      </c>
      <c r="V1163">
        <f>IF(OR($T1163="",$U1163=""),"",$U1163-$T1163)</f>
      </c>
      <c r="W1163" t="str">
        <f>IF(TRIM(INDEX(connections!$A:$A,ROW()))="","",TRIM(INDEX(connections!$A:$A,ROW())))</f>
      </c>
      <c r="X1163" t="str">
        <f>IF($W1163="","",TRIM(INDEX(connections!$B:$B,ROW())))</f>
      </c>
      <c r="Y1163">
        <f>IF($W1163="","",IFERROR(MATCH($W1163,$A$2:$A$1500,0),""))</f>
      </c>
      <c r="Z1163">
        <f>IF($X1163="","",IFERROR(MATCH($X1163,$A$2:$A$1500,0),""))</f>
      </c>
      <c r="AA1163" t="str">
        <f>IF($Y1163="","",INDEX($P$2:$P$1500,$Y1163))</f>
      </c>
      <c r="AB1163" t="str">
        <f>IF($Z1163="","",INDEX($P$2:$P$1500,$Z1163))</f>
      </c>
      <c r="AC1163">
        <f>IF(AND($AA1163="Yes",$AB1163="Yes"),1,"")</f>
      </c>
      <c r="AD1163">
        <f>IF(OR($Y1163="",$Z1163=""),"",IF(INDEX($C$2:$C$1500,$Y1163)=INDEX($C$2:$C$1500,$Z1163),0,1))</f>
      </c>
      <c r="AE1163">
        <f>IF($AC1163&lt;&gt;1,"",IF(AND(INDEX($AG$2:$AG$1500,$Y1163)=1,INDEX($AG$2:$AG$1500,$Z1163)=1),1,""))</f>
      </c>
      <c r="AG1163">
        <f>IF($A1163="","",COUNTIFS($W$2:$W$2500,$A1163,$AB$2:$AB$2500,"Yes")+COUNTIFS($X$2:$X$2500,$A1163,$AA$2:$AA$2500,"Yes"))</f>
      </c>
      <c r="AH1163" t="str">
        <f>IF(OR($P1163&lt;&gt;"Yes",N($AG1163)=0),"",IF(AND($AG1163=1,COUNTIFS($W$2:$W$2500,$A1163,$AE$2:$AE$2500,1)+COUNTIFS($X$2:$X$2500,$A1163,$AE$2:$AE$2500,1)&gt;0),"","Yes"))</f>
      </c>
      <c r="AI1163">
        <f>IF($AH1163="Yes",$AG1163,"")</f>
      </c>
      <c r="AJ1163">
        <f>IF($AI1163="","",$AI1163+ROW()/1000000)</f>
      </c>
      <c r="AK1163">
        <f>IF(OR($A1163="",$P1163="Yes",N($AG1163)=0),"",$AG1163+ROW()/1000000)</f>
      </c>
      <c r="AL1163" t="str">
        <f>IF($A1163="","",INDEX(games!$J:$J,ROW())&amp;"")</f>
      </c>
    </row>
    <row r="1164">
      <c r="A1164" t="str">
        <f>IF(TRIM(INDEX(games!$A:$A,ROW()))="","",TRIM(INDEX(games!$A:$A,ROW())))</f>
      </c>
      <c r="B1164">
        <f>IF(OR($A1164="",INDEX(games!$B:$B,ROW())=""),"",INDEX(games!$B:$B,ROW()))</f>
      </c>
      <c r="C1164" t="str">
        <f>IF(OR($A1164="",INDEX(games!$C:$C,ROW())=""),"",INDEX(games!$C:$C,ROW()))</f>
      </c>
      <c r="D1164">
        <f>IF($A1164="","",COUNTIF($W$2:$W$2500,$A1164)+COUNTIF($X$2:$X$2500,$A1164))</f>
      </c>
      <c r="E1164">
        <f>IF($A1164="","",IFERROR(MATCH($C1164,$R$2:$R$5,0),0))</f>
      </c>
      <c r="F1164">
        <f>IF($A1164="","",MOD(ROW(),34))</f>
      </c>
      <c r="G1164">
        <f>IF($A1164="",NA(),IF($C1164="Action",$B1164,NA()))</f>
      </c>
      <c r="H1164">
        <f>IF($A1164="",NA(),IF($C1164="Action",1+$F1164*0.023,NA()))</f>
      </c>
      <c r="I1164">
        <f>IF($A1164="",NA(),IF($C1164="Strategy",$B1164,NA()))</f>
      </c>
      <c r="J1164">
        <f>IF($A1164="",NA(),IF($C1164="Strategy",2+$F1164*0.023,NA()))</f>
      </c>
      <c r="K1164">
        <f>IF($A1164="",NA(),IF($C1164="Deckbuilder",$B1164,NA()))</f>
      </c>
      <c r="L1164">
        <f>IF($A1164="",NA(),IF($C1164="Deckbuilder",3+$F1164*0.023,NA()))</f>
      </c>
      <c r="M1164">
        <f>IF($A1164="",NA(),IF($C1164="Traditional",$B1164,NA()))</f>
      </c>
      <c r="N1164">
        <f>IF($A1164="",NA(),IF($C1164="Traditional",4+$F1164*0.023,NA()))</f>
      </c>
      <c r="O1164">
        <f>IF($A1164="","",$D1164+ROW()/1000000)</f>
      </c>
      <c r="P1164" t="str">
        <f>IF(OR($A1164="",INDEX(games!$H:$H,ROW())=""),"",INDEX(games!$H:$H,ROW()))</f>
      </c>
      <c r="Q1164">
        <f>IF(OR($A1164="",$P1164&lt;&gt;"Yes"),"",$D1164+ROW()/1000000)</f>
      </c>
      <c r="T1164">
        <f>IF($Y1164="","",INDEX($B$2:$B$1500,$Y1164))</f>
      </c>
      <c r="U1164">
        <f>IF($Z1164="","",INDEX($B$2:$B$1500,$Z1164))</f>
      </c>
      <c r="V1164">
        <f>IF(OR($T1164="",$U1164=""),"",$U1164-$T1164)</f>
      </c>
      <c r="W1164" t="str">
        <f>IF(TRIM(INDEX(connections!$A:$A,ROW()))="","",TRIM(INDEX(connections!$A:$A,ROW())))</f>
      </c>
      <c r="X1164" t="str">
        <f>IF($W1164="","",TRIM(INDEX(connections!$B:$B,ROW())))</f>
      </c>
      <c r="Y1164">
        <f>IF($W1164="","",IFERROR(MATCH($W1164,$A$2:$A$1500,0),""))</f>
      </c>
      <c r="Z1164">
        <f>IF($X1164="","",IFERROR(MATCH($X1164,$A$2:$A$1500,0),""))</f>
      </c>
      <c r="AA1164" t="str">
        <f>IF($Y1164="","",INDEX($P$2:$P$1500,$Y1164))</f>
      </c>
      <c r="AB1164" t="str">
        <f>IF($Z1164="","",INDEX($P$2:$P$1500,$Z1164))</f>
      </c>
      <c r="AC1164">
        <f>IF(AND($AA1164="Yes",$AB1164="Yes"),1,"")</f>
      </c>
      <c r="AD1164">
        <f>IF(OR($Y1164="",$Z1164=""),"",IF(INDEX($C$2:$C$1500,$Y1164)=INDEX($C$2:$C$1500,$Z1164),0,1))</f>
      </c>
      <c r="AE1164">
        <f>IF($AC1164&lt;&gt;1,"",IF(AND(INDEX($AG$2:$AG$1500,$Y1164)=1,INDEX($AG$2:$AG$1500,$Z1164)=1),1,""))</f>
      </c>
      <c r="AG1164">
        <f>IF($A1164="","",COUNTIFS($W$2:$W$2500,$A1164,$AB$2:$AB$2500,"Yes")+COUNTIFS($X$2:$X$2500,$A1164,$AA$2:$AA$2500,"Yes"))</f>
      </c>
      <c r="AH1164" t="str">
        <f>IF(OR($P1164&lt;&gt;"Yes",N($AG1164)=0),"",IF(AND($AG1164=1,COUNTIFS($W$2:$W$2500,$A1164,$AE$2:$AE$2500,1)+COUNTIFS($X$2:$X$2500,$A1164,$AE$2:$AE$2500,1)&gt;0),"","Yes"))</f>
      </c>
      <c r="AI1164">
        <f>IF($AH1164="Yes",$AG1164,"")</f>
      </c>
      <c r="AJ1164">
        <f>IF($AI1164="","",$AI1164+ROW()/1000000)</f>
      </c>
      <c r="AK1164">
        <f>IF(OR($A1164="",$P1164="Yes",N($AG1164)=0),"",$AG1164+ROW()/1000000)</f>
      </c>
      <c r="AL1164" t="str">
        <f>IF($A1164="","",INDEX(games!$J:$J,ROW())&amp;"")</f>
      </c>
    </row>
    <row r="1165">
      <c r="A1165" t="str">
        <f>IF(TRIM(INDEX(games!$A:$A,ROW()))="","",TRIM(INDEX(games!$A:$A,ROW())))</f>
      </c>
      <c r="B1165">
        <f>IF(OR($A1165="",INDEX(games!$B:$B,ROW())=""),"",INDEX(games!$B:$B,ROW()))</f>
      </c>
      <c r="C1165" t="str">
        <f>IF(OR($A1165="",INDEX(games!$C:$C,ROW())=""),"",INDEX(games!$C:$C,ROW()))</f>
      </c>
      <c r="D1165">
        <f>IF($A1165="","",COUNTIF($W$2:$W$2500,$A1165)+COUNTIF($X$2:$X$2500,$A1165))</f>
      </c>
      <c r="E1165">
        <f>IF($A1165="","",IFERROR(MATCH($C1165,$R$2:$R$5,0),0))</f>
      </c>
      <c r="F1165">
        <f>IF($A1165="","",MOD(ROW(),34))</f>
      </c>
      <c r="G1165">
        <f>IF($A1165="",NA(),IF($C1165="Action",$B1165,NA()))</f>
      </c>
      <c r="H1165">
        <f>IF($A1165="",NA(),IF($C1165="Action",1+$F1165*0.023,NA()))</f>
      </c>
      <c r="I1165">
        <f>IF($A1165="",NA(),IF($C1165="Strategy",$B1165,NA()))</f>
      </c>
      <c r="J1165">
        <f>IF($A1165="",NA(),IF($C1165="Strategy",2+$F1165*0.023,NA()))</f>
      </c>
      <c r="K1165">
        <f>IF($A1165="",NA(),IF($C1165="Deckbuilder",$B1165,NA()))</f>
      </c>
      <c r="L1165">
        <f>IF($A1165="",NA(),IF($C1165="Deckbuilder",3+$F1165*0.023,NA()))</f>
      </c>
      <c r="M1165">
        <f>IF($A1165="",NA(),IF($C1165="Traditional",$B1165,NA()))</f>
      </c>
      <c r="N1165">
        <f>IF($A1165="",NA(),IF($C1165="Traditional",4+$F1165*0.023,NA()))</f>
      </c>
      <c r="O1165">
        <f>IF($A1165="","",$D1165+ROW()/1000000)</f>
      </c>
      <c r="P1165" t="str">
        <f>IF(OR($A1165="",INDEX(games!$H:$H,ROW())=""),"",INDEX(games!$H:$H,ROW()))</f>
      </c>
      <c r="Q1165">
        <f>IF(OR($A1165="",$P1165&lt;&gt;"Yes"),"",$D1165+ROW()/1000000)</f>
      </c>
      <c r="T1165">
        <f>IF($Y1165="","",INDEX($B$2:$B$1500,$Y1165))</f>
      </c>
      <c r="U1165">
        <f>IF($Z1165="","",INDEX($B$2:$B$1500,$Z1165))</f>
      </c>
      <c r="V1165">
        <f>IF(OR($T1165="",$U1165=""),"",$U1165-$T1165)</f>
      </c>
      <c r="W1165" t="str">
        <f>IF(TRIM(INDEX(connections!$A:$A,ROW()))="","",TRIM(INDEX(connections!$A:$A,ROW())))</f>
      </c>
      <c r="X1165" t="str">
        <f>IF($W1165="","",TRIM(INDEX(connections!$B:$B,ROW())))</f>
      </c>
      <c r="Y1165">
        <f>IF($W1165="","",IFERROR(MATCH($W1165,$A$2:$A$1500,0),""))</f>
      </c>
      <c r="Z1165">
        <f>IF($X1165="","",IFERROR(MATCH($X1165,$A$2:$A$1500,0),""))</f>
      </c>
      <c r="AA1165" t="str">
        <f>IF($Y1165="","",INDEX($P$2:$P$1500,$Y1165))</f>
      </c>
      <c r="AB1165" t="str">
        <f>IF($Z1165="","",INDEX($P$2:$P$1500,$Z1165))</f>
      </c>
      <c r="AC1165">
        <f>IF(AND($AA1165="Yes",$AB1165="Yes"),1,"")</f>
      </c>
      <c r="AD1165">
        <f>IF(OR($Y1165="",$Z1165=""),"",IF(INDEX($C$2:$C$1500,$Y1165)=INDEX($C$2:$C$1500,$Z1165),0,1))</f>
      </c>
      <c r="AE1165">
        <f>IF($AC1165&lt;&gt;1,"",IF(AND(INDEX($AG$2:$AG$1500,$Y1165)=1,INDEX($AG$2:$AG$1500,$Z1165)=1),1,""))</f>
      </c>
      <c r="AG1165">
        <f>IF($A1165="","",COUNTIFS($W$2:$W$2500,$A1165,$AB$2:$AB$2500,"Yes")+COUNTIFS($X$2:$X$2500,$A1165,$AA$2:$AA$2500,"Yes"))</f>
      </c>
      <c r="AH1165" t="str">
        <f>IF(OR($P1165&lt;&gt;"Yes",N($AG1165)=0),"",IF(AND($AG1165=1,COUNTIFS($W$2:$W$2500,$A1165,$AE$2:$AE$2500,1)+COUNTIFS($X$2:$X$2500,$A1165,$AE$2:$AE$2500,1)&gt;0),"","Yes"))</f>
      </c>
      <c r="AI1165">
        <f>IF($AH1165="Yes",$AG1165,"")</f>
      </c>
      <c r="AJ1165">
        <f>IF($AI1165="","",$AI1165+ROW()/1000000)</f>
      </c>
      <c r="AK1165">
        <f>IF(OR($A1165="",$P1165="Yes",N($AG1165)=0),"",$AG1165+ROW()/1000000)</f>
      </c>
      <c r="AL1165" t="str">
        <f>IF($A1165="","",INDEX(games!$J:$J,ROW())&amp;"")</f>
      </c>
    </row>
    <row r="1166">
      <c r="A1166" t="str">
        <f>IF(TRIM(INDEX(games!$A:$A,ROW()))="","",TRIM(INDEX(games!$A:$A,ROW())))</f>
      </c>
      <c r="B1166">
        <f>IF(OR($A1166="",INDEX(games!$B:$B,ROW())=""),"",INDEX(games!$B:$B,ROW()))</f>
      </c>
      <c r="C1166" t="str">
        <f>IF(OR($A1166="",INDEX(games!$C:$C,ROW())=""),"",INDEX(games!$C:$C,ROW()))</f>
      </c>
      <c r="D1166">
        <f>IF($A1166="","",COUNTIF($W$2:$W$2500,$A1166)+COUNTIF($X$2:$X$2500,$A1166))</f>
      </c>
      <c r="E1166">
        <f>IF($A1166="","",IFERROR(MATCH($C1166,$R$2:$R$5,0),0))</f>
      </c>
      <c r="F1166">
        <f>IF($A1166="","",MOD(ROW(),34))</f>
      </c>
      <c r="G1166">
        <f>IF($A1166="",NA(),IF($C1166="Action",$B1166,NA()))</f>
      </c>
      <c r="H1166">
        <f>IF($A1166="",NA(),IF($C1166="Action",1+$F1166*0.023,NA()))</f>
      </c>
      <c r="I1166">
        <f>IF($A1166="",NA(),IF($C1166="Strategy",$B1166,NA()))</f>
      </c>
      <c r="J1166">
        <f>IF($A1166="",NA(),IF($C1166="Strategy",2+$F1166*0.023,NA()))</f>
      </c>
      <c r="K1166">
        <f>IF($A1166="",NA(),IF($C1166="Deckbuilder",$B1166,NA()))</f>
      </c>
      <c r="L1166">
        <f>IF($A1166="",NA(),IF($C1166="Deckbuilder",3+$F1166*0.023,NA()))</f>
      </c>
      <c r="M1166">
        <f>IF($A1166="",NA(),IF($C1166="Traditional",$B1166,NA()))</f>
      </c>
      <c r="N1166">
        <f>IF($A1166="",NA(),IF($C1166="Traditional",4+$F1166*0.023,NA()))</f>
      </c>
      <c r="O1166">
        <f>IF($A1166="","",$D1166+ROW()/1000000)</f>
      </c>
      <c r="P1166" t="str">
        <f>IF(OR($A1166="",INDEX(games!$H:$H,ROW())=""),"",INDEX(games!$H:$H,ROW()))</f>
      </c>
      <c r="Q1166">
        <f>IF(OR($A1166="",$P1166&lt;&gt;"Yes"),"",$D1166+ROW()/1000000)</f>
      </c>
      <c r="T1166">
        <f>IF($Y1166="","",INDEX($B$2:$B$1500,$Y1166))</f>
      </c>
      <c r="U1166">
        <f>IF($Z1166="","",INDEX($B$2:$B$1500,$Z1166))</f>
      </c>
      <c r="V1166">
        <f>IF(OR($T1166="",$U1166=""),"",$U1166-$T1166)</f>
      </c>
      <c r="W1166" t="str">
        <f>IF(TRIM(INDEX(connections!$A:$A,ROW()))="","",TRIM(INDEX(connections!$A:$A,ROW())))</f>
      </c>
      <c r="X1166" t="str">
        <f>IF($W1166="","",TRIM(INDEX(connections!$B:$B,ROW())))</f>
      </c>
      <c r="Y1166">
        <f>IF($W1166="","",IFERROR(MATCH($W1166,$A$2:$A$1500,0),""))</f>
      </c>
      <c r="Z1166">
        <f>IF($X1166="","",IFERROR(MATCH($X1166,$A$2:$A$1500,0),""))</f>
      </c>
      <c r="AA1166" t="str">
        <f>IF($Y1166="","",INDEX($P$2:$P$1500,$Y1166))</f>
      </c>
      <c r="AB1166" t="str">
        <f>IF($Z1166="","",INDEX($P$2:$P$1500,$Z1166))</f>
      </c>
      <c r="AC1166">
        <f>IF(AND($AA1166="Yes",$AB1166="Yes"),1,"")</f>
      </c>
      <c r="AD1166">
        <f>IF(OR($Y1166="",$Z1166=""),"",IF(INDEX($C$2:$C$1500,$Y1166)=INDEX($C$2:$C$1500,$Z1166),0,1))</f>
      </c>
      <c r="AE1166">
        <f>IF($AC1166&lt;&gt;1,"",IF(AND(INDEX($AG$2:$AG$1500,$Y1166)=1,INDEX($AG$2:$AG$1500,$Z1166)=1),1,""))</f>
      </c>
      <c r="AG1166">
        <f>IF($A1166="","",COUNTIFS($W$2:$W$2500,$A1166,$AB$2:$AB$2500,"Yes")+COUNTIFS($X$2:$X$2500,$A1166,$AA$2:$AA$2500,"Yes"))</f>
      </c>
      <c r="AH1166" t="str">
        <f>IF(OR($P1166&lt;&gt;"Yes",N($AG1166)=0),"",IF(AND($AG1166=1,COUNTIFS($W$2:$W$2500,$A1166,$AE$2:$AE$2500,1)+COUNTIFS($X$2:$X$2500,$A1166,$AE$2:$AE$2500,1)&gt;0),"","Yes"))</f>
      </c>
      <c r="AI1166">
        <f>IF($AH1166="Yes",$AG1166,"")</f>
      </c>
      <c r="AJ1166">
        <f>IF($AI1166="","",$AI1166+ROW()/1000000)</f>
      </c>
      <c r="AK1166">
        <f>IF(OR($A1166="",$P1166="Yes",N($AG1166)=0),"",$AG1166+ROW()/1000000)</f>
      </c>
      <c r="AL1166" t="str">
        <f>IF($A1166="","",INDEX(games!$J:$J,ROW())&amp;"")</f>
      </c>
    </row>
    <row r="1167">
      <c r="A1167" t="str">
        <f>IF(TRIM(INDEX(games!$A:$A,ROW()))="","",TRIM(INDEX(games!$A:$A,ROW())))</f>
      </c>
      <c r="B1167">
        <f>IF(OR($A1167="",INDEX(games!$B:$B,ROW())=""),"",INDEX(games!$B:$B,ROW()))</f>
      </c>
      <c r="C1167" t="str">
        <f>IF(OR($A1167="",INDEX(games!$C:$C,ROW())=""),"",INDEX(games!$C:$C,ROW()))</f>
      </c>
      <c r="D1167">
        <f>IF($A1167="","",COUNTIF($W$2:$W$2500,$A1167)+COUNTIF($X$2:$X$2500,$A1167))</f>
      </c>
      <c r="E1167">
        <f>IF($A1167="","",IFERROR(MATCH($C1167,$R$2:$R$5,0),0))</f>
      </c>
      <c r="F1167">
        <f>IF($A1167="","",MOD(ROW(),34))</f>
      </c>
      <c r="G1167">
        <f>IF($A1167="",NA(),IF($C1167="Action",$B1167,NA()))</f>
      </c>
      <c r="H1167">
        <f>IF($A1167="",NA(),IF($C1167="Action",1+$F1167*0.023,NA()))</f>
      </c>
      <c r="I1167">
        <f>IF($A1167="",NA(),IF($C1167="Strategy",$B1167,NA()))</f>
      </c>
      <c r="J1167">
        <f>IF($A1167="",NA(),IF($C1167="Strategy",2+$F1167*0.023,NA()))</f>
      </c>
      <c r="K1167">
        <f>IF($A1167="",NA(),IF($C1167="Deckbuilder",$B1167,NA()))</f>
      </c>
      <c r="L1167">
        <f>IF($A1167="",NA(),IF($C1167="Deckbuilder",3+$F1167*0.023,NA()))</f>
      </c>
      <c r="M1167">
        <f>IF($A1167="",NA(),IF($C1167="Traditional",$B1167,NA()))</f>
      </c>
      <c r="N1167">
        <f>IF($A1167="",NA(),IF($C1167="Traditional",4+$F1167*0.023,NA()))</f>
      </c>
      <c r="O1167">
        <f>IF($A1167="","",$D1167+ROW()/1000000)</f>
      </c>
      <c r="P1167" t="str">
        <f>IF(OR($A1167="",INDEX(games!$H:$H,ROW())=""),"",INDEX(games!$H:$H,ROW()))</f>
      </c>
      <c r="Q1167">
        <f>IF(OR($A1167="",$P1167&lt;&gt;"Yes"),"",$D1167+ROW()/1000000)</f>
      </c>
      <c r="T1167">
        <f>IF($Y1167="","",INDEX($B$2:$B$1500,$Y1167))</f>
      </c>
      <c r="U1167">
        <f>IF($Z1167="","",INDEX($B$2:$B$1500,$Z1167))</f>
      </c>
      <c r="V1167">
        <f>IF(OR($T1167="",$U1167=""),"",$U1167-$T1167)</f>
      </c>
      <c r="W1167" t="str">
        <f>IF(TRIM(INDEX(connections!$A:$A,ROW()))="","",TRIM(INDEX(connections!$A:$A,ROW())))</f>
      </c>
      <c r="X1167" t="str">
        <f>IF($W1167="","",TRIM(INDEX(connections!$B:$B,ROW())))</f>
      </c>
      <c r="Y1167">
        <f>IF($W1167="","",IFERROR(MATCH($W1167,$A$2:$A$1500,0),""))</f>
      </c>
      <c r="Z1167">
        <f>IF($X1167="","",IFERROR(MATCH($X1167,$A$2:$A$1500,0),""))</f>
      </c>
      <c r="AA1167" t="str">
        <f>IF($Y1167="","",INDEX($P$2:$P$1500,$Y1167))</f>
      </c>
      <c r="AB1167" t="str">
        <f>IF($Z1167="","",INDEX($P$2:$P$1500,$Z1167))</f>
      </c>
      <c r="AC1167">
        <f>IF(AND($AA1167="Yes",$AB1167="Yes"),1,"")</f>
      </c>
      <c r="AD1167">
        <f>IF(OR($Y1167="",$Z1167=""),"",IF(INDEX($C$2:$C$1500,$Y1167)=INDEX($C$2:$C$1500,$Z1167),0,1))</f>
      </c>
      <c r="AE1167">
        <f>IF($AC1167&lt;&gt;1,"",IF(AND(INDEX($AG$2:$AG$1500,$Y1167)=1,INDEX($AG$2:$AG$1500,$Z1167)=1),1,""))</f>
      </c>
      <c r="AG1167">
        <f>IF($A1167="","",COUNTIFS($W$2:$W$2500,$A1167,$AB$2:$AB$2500,"Yes")+COUNTIFS($X$2:$X$2500,$A1167,$AA$2:$AA$2500,"Yes"))</f>
      </c>
      <c r="AH1167" t="str">
        <f>IF(OR($P1167&lt;&gt;"Yes",N($AG1167)=0),"",IF(AND($AG1167=1,COUNTIFS($W$2:$W$2500,$A1167,$AE$2:$AE$2500,1)+COUNTIFS($X$2:$X$2500,$A1167,$AE$2:$AE$2500,1)&gt;0),"","Yes"))</f>
      </c>
      <c r="AI1167">
        <f>IF($AH1167="Yes",$AG1167,"")</f>
      </c>
      <c r="AJ1167">
        <f>IF($AI1167="","",$AI1167+ROW()/1000000)</f>
      </c>
      <c r="AK1167">
        <f>IF(OR($A1167="",$P1167="Yes",N($AG1167)=0),"",$AG1167+ROW()/1000000)</f>
      </c>
      <c r="AL1167" t="str">
        <f>IF($A1167="","",INDEX(games!$J:$J,ROW())&amp;"")</f>
      </c>
    </row>
    <row r="1168">
      <c r="A1168" t="str">
        <f>IF(TRIM(INDEX(games!$A:$A,ROW()))="","",TRIM(INDEX(games!$A:$A,ROW())))</f>
      </c>
      <c r="B1168">
        <f>IF(OR($A1168="",INDEX(games!$B:$B,ROW())=""),"",INDEX(games!$B:$B,ROW()))</f>
      </c>
      <c r="C1168" t="str">
        <f>IF(OR($A1168="",INDEX(games!$C:$C,ROW())=""),"",INDEX(games!$C:$C,ROW()))</f>
      </c>
      <c r="D1168">
        <f>IF($A1168="","",COUNTIF($W$2:$W$2500,$A1168)+COUNTIF($X$2:$X$2500,$A1168))</f>
      </c>
      <c r="E1168">
        <f>IF($A1168="","",IFERROR(MATCH($C1168,$R$2:$R$5,0),0))</f>
      </c>
      <c r="F1168">
        <f>IF($A1168="","",MOD(ROW(),34))</f>
      </c>
      <c r="G1168">
        <f>IF($A1168="",NA(),IF($C1168="Action",$B1168,NA()))</f>
      </c>
      <c r="H1168">
        <f>IF($A1168="",NA(),IF($C1168="Action",1+$F1168*0.023,NA()))</f>
      </c>
      <c r="I1168">
        <f>IF($A1168="",NA(),IF($C1168="Strategy",$B1168,NA()))</f>
      </c>
      <c r="J1168">
        <f>IF($A1168="",NA(),IF($C1168="Strategy",2+$F1168*0.023,NA()))</f>
      </c>
      <c r="K1168">
        <f>IF($A1168="",NA(),IF($C1168="Deckbuilder",$B1168,NA()))</f>
      </c>
      <c r="L1168">
        <f>IF($A1168="",NA(),IF($C1168="Deckbuilder",3+$F1168*0.023,NA()))</f>
      </c>
      <c r="M1168">
        <f>IF($A1168="",NA(),IF($C1168="Traditional",$B1168,NA()))</f>
      </c>
      <c r="N1168">
        <f>IF($A1168="",NA(),IF($C1168="Traditional",4+$F1168*0.023,NA()))</f>
      </c>
      <c r="O1168">
        <f>IF($A1168="","",$D1168+ROW()/1000000)</f>
      </c>
      <c r="P1168" t="str">
        <f>IF(OR($A1168="",INDEX(games!$H:$H,ROW())=""),"",INDEX(games!$H:$H,ROW()))</f>
      </c>
      <c r="Q1168">
        <f>IF(OR($A1168="",$P1168&lt;&gt;"Yes"),"",$D1168+ROW()/1000000)</f>
      </c>
      <c r="T1168">
        <f>IF($Y1168="","",INDEX($B$2:$B$1500,$Y1168))</f>
      </c>
      <c r="U1168">
        <f>IF($Z1168="","",INDEX($B$2:$B$1500,$Z1168))</f>
      </c>
      <c r="V1168">
        <f>IF(OR($T1168="",$U1168=""),"",$U1168-$T1168)</f>
      </c>
      <c r="W1168" t="str">
        <f>IF(TRIM(INDEX(connections!$A:$A,ROW()))="","",TRIM(INDEX(connections!$A:$A,ROW())))</f>
      </c>
      <c r="X1168" t="str">
        <f>IF($W1168="","",TRIM(INDEX(connections!$B:$B,ROW())))</f>
      </c>
      <c r="Y1168">
        <f>IF($W1168="","",IFERROR(MATCH($W1168,$A$2:$A$1500,0),""))</f>
      </c>
      <c r="Z1168">
        <f>IF($X1168="","",IFERROR(MATCH($X1168,$A$2:$A$1500,0),""))</f>
      </c>
      <c r="AA1168" t="str">
        <f>IF($Y1168="","",INDEX($P$2:$P$1500,$Y1168))</f>
      </c>
      <c r="AB1168" t="str">
        <f>IF($Z1168="","",INDEX($P$2:$P$1500,$Z1168))</f>
      </c>
      <c r="AC1168">
        <f>IF(AND($AA1168="Yes",$AB1168="Yes"),1,"")</f>
      </c>
      <c r="AD1168">
        <f>IF(OR($Y1168="",$Z1168=""),"",IF(INDEX($C$2:$C$1500,$Y1168)=INDEX($C$2:$C$1500,$Z1168),0,1))</f>
      </c>
      <c r="AE1168">
        <f>IF($AC1168&lt;&gt;1,"",IF(AND(INDEX($AG$2:$AG$1500,$Y1168)=1,INDEX($AG$2:$AG$1500,$Z1168)=1),1,""))</f>
      </c>
      <c r="AG1168">
        <f>IF($A1168="","",COUNTIFS($W$2:$W$2500,$A1168,$AB$2:$AB$2500,"Yes")+COUNTIFS($X$2:$X$2500,$A1168,$AA$2:$AA$2500,"Yes"))</f>
      </c>
      <c r="AH1168" t="str">
        <f>IF(OR($P1168&lt;&gt;"Yes",N($AG1168)=0),"",IF(AND($AG1168=1,COUNTIFS($W$2:$W$2500,$A1168,$AE$2:$AE$2500,1)+COUNTIFS($X$2:$X$2500,$A1168,$AE$2:$AE$2500,1)&gt;0),"","Yes"))</f>
      </c>
      <c r="AI1168">
        <f>IF($AH1168="Yes",$AG1168,"")</f>
      </c>
      <c r="AJ1168">
        <f>IF($AI1168="","",$AI1168+ROW()/1000000)</f>
      </c>
      <c r="AK1168">
        <f>IF(OR($A1168="",$P1168="Yes",N($AG1168)=0),"",$AG1168+ROW()/1000000)</f>
      </c>
      <c r="AL1168" t="str">
        <f>IF($A1168="","",INDEX(games!$J:$J,ROW())&amp;"")</f>
      </c>
    </row>
    <row r="1169">
      <c r="A1169" t="str">
        <f>IF(TRIM(INDEX(games!$A:$A,ROW()))="","",TRIM(INDEX(games!$A:$A,ROW())))</f>
      </c>
      <c r="B1169">
        <f>IF(OR($A1169="",INDEX(games!$B:$B,ROW())=""),"",INDEX(games!$B:$B,ROW()))</f>
      </c>
      <c r="C1169" t="str">
        <f>IF(OR($A1169="",INDEX(games!$C:$C,ROW())=""),"",INDEX(games!$C:$C,ROW()))</f>
      </c>
      <c r="D1169">
        <f>IF($A1169="","",COUNTIF($W$2:$W$2500,$A1169)+COUNTIF($X$2:$X$2500,$A1169))</f>
      </c>
      <c r="E1169">
        <f>IF($A1169="","",IFERROR(MATCH($C1169,$R$2:$R$5,0),0))</f>
      </c>
      <c r="F1169">
        <f>IF($A1169="","",MOD(ROW(),34))</f>
      </c>
      <c r="G1169">
        <f>IF($A1169="",NA(),IF($C1169="Action",$B1169,NA()))</f>
      </c>
      <c r="H1169">
        <f>IF($A1169="",NA(),IF($C1169="Action",1+$F1169*0.023,NA()))</f>
      </c>
      <c r="I1169">
        <f>IF($A1169="",NA(),IF($C1169="Strategy",$B1169,NA()))</f>
      </c>
      <c r="J1169">
        <f>IF($A1169="",NA(),IF($C1169="Strategy",2+$F1169*0.023,NA()))</f>
      </c>
      <c r="K1169">
        <f>IF($A1169="",NA(),IF($C1169="Deckbuilder",$B1169,NA()))</f>
      </c>
      <c r="L1169">
        <f>IF($A1169="",NA(),IF($C1169="Deckbuilder",3+$F1169*0.023,NA()))</f>
      </c>
      <c r="M1169">
        <f>IF($A1169="",NA(),IF($C1169="Traditional",$B1169,NA()))</f>
      </c>
      <c r="N1169">
        <f>IF($A1169="",NA(),IF($C1169="Traditional",4+$F1169*0.023,NA()))</f>
      </c>
      <c r="O1169">
        <f>IF($A1169="","",$D1169+ROW()/1000000)</f>
      </c>
      <c r="P1169" t="str">
        <f>IF(OR($A1169="",INDEX(games!$H:$H,ROW())=""),"",INDEX(games!$H:$H,ROW()))</f>
      </c>
      <c r="Q1169">
        <f>IF(OR($A1169="",$P1169&lt;&gt;"Yes"),"",$D1169+ROW()/1000000)</f>
      </c>
      <c r="T1169">
        <f>IF($Y1169="","",INDEX($B$2:$B$1500,$Y1169))</f>
      </c>
      <c r="U1169">
        <f>IF($Z1169="","",INDEX($B$2:$B$1500,$Z1169))</f>
      </c>
      <c r="V1169">
        <f>IF(OR($T1169="",$U1169=""),"",$U1169-$T1169)</f>
      </c>
      <c r="W1169" t="str">
        <f>IF(TRIM(INDEX(connections!$A:$A,ROW()))="","",TRIM(INDEX(connections!$A:$A,ROW())))</f>
      </c>
      <c r="X1169" t="str">
        <f>IF($W1169="","",TRIM(INDEX(connections!$B:$B,ROW())))</f>
      </c>
      <c r="Y1169">
        <f>IF($W1169="","",IFERROR(MATCH($W1169,$A$2:$A$1500,0),""))</f>
      </c>
      <c r="Z1169">
        <f>IF($X1169="","",IFERROR(MATCH($X1169,$A$2:$A$1500,0),""))</f>
      </c>
      <c r="AA1169" t="str">
        <f>IF($Y1169="","",INDEX($P$2:$P$1500,$Y1169))</f>
      </c>
      <c r="AB1169" t="str">
        <f>IF($Z1169="","",INDEX($P$2:$P$1500,$Z1169))</f>
      </c>
      <c r="AC1169">
        <f>IF(AND($AA1169="Yes",$AB1169="Yes"),1,"")</f>
      </c>
      <c r="AD1169">
        <f>IF(OR($Y1169="",$Z1169=""),"",IF(INDEX($C$2:$C$1500,$Y1169)=INDEX($C$2:$C$1500,$Z1169),0,1))</f>
      </c>
      <c r="AE1169">
        <f>IF($AC1169&lt;&gt;1,"",IF(AND(INDEX($AG$2:$AG$1500,$Y1169)=1,INDEX($AG$2:$AG$1500,$Z1169)=1),1,""))</f>
      </c>
      <c r="AG1169">
        <f>IF($A1169="","",COUNTIFS($W$2:$W$2500,$A1169,$AB$2:$AB$2500,"Yes")+COUNTIFS($X$2:$X$2500,$A1169,$AA$2:$AA$2500,"Yes"))</f>
      </c>
      <c r="AH1169" t="str">
        <f>IF(OR($P1169&lt;&gt;"Yes",N($AG1169)=0),"",IF(AND($AG1169=1,COUNTIFS($W$2:$W$2500,$A1169,$AE$2:$AE$2500,1)+COUNTIFS($X$2:$X$2500,$A1169,$AE$2:$AE$2500,1)&gt;0),"","Yes"))</f>
      </c>
      <c r="AI1169">
        <f>IF($AH1169="Yes",$AG1169,"")</f>
      </c>
      <c r="AJ1169">
        <f>IF($AI1169="","",$AI1169+ROW()/1000000)</f>
      </c>
      <c r="AK1169">
        <f>IF(OR($A1169="",$P1169="Yes",N($AG1169)=0),"",$AG1169+ROW()/1000000)</f>
      </c>
      <c r="AL1169" t="str">
        <f>IF($A1169="","",INDEX(games!$J:$J,ROW())&amp;"")</f>
      </c>
    </row>
    <row r="1170">
      <c r="A1170" t="str">
        <f>IF(TRIM(INDEX(games!$A:$A,ROW()))="","",TRIM(INDEX(games!$A:$A,ROW())))</f>
      </c>
      <c r="B1170">
        <f>IF(OR($A1170="",INDEX(games!$B:$B,ROW())=""),"",INDEX(games!$B:$B,ROW()))</f>
      </c>
      <c r="C1170" t="str">
        <f>IF(OR($A1170="",INDEX(games!$C:$C,ROW())=""),"",INDEX(games!$C:$C,ROW()))</f>
      </c>
      <c r="D1170">
        <f>IF($A1170="","",COUNTIF($W$2:$W$2500,$A1170)+COUNTIF($X$2:$X$2500,$A1170))</f>
      </c>
      <c r="E1170">
        <f>IF($A1170="","",IFERROR(MATCH($C1170,$R$2:$R$5,0),0))</f>
      </c>
      <c r="F1170">
        <f>IF($A1170="","",MOD(ROW(),34))</f>
      </c>
      <c r="G1170">
        <f>IF($A1170="",NA(),IF($C1170="Action",$B1170,NA()))</f>
      </c>
      <c r="H1170">
        <f>IF($A1170="",NA(),IF($C1170="Action",1+$F1170*0.023,NA()))</f>
      </c>
      <c r="I1170">
        <f>IF($A1170="",NA(),IF($C1170="Strategy",$B1170,NA()))</f>
      </c>
      <c r="J1170">
        <f>IF($A1170="",NA(),IF($C1170="Strategy",2+$F1170*0.023,NA()))</f>
      </c>
      <c r="K1170">
        <f>IF($A1170="",NA(),IF($C1170="Deckbuilder",$B1170,NA()))</f>
      </c>
      <c r="L1170">
        <f>IF($A1170="",NA(),IF($C1170="Deckbuilder",3+$F1170*0.023,NA()))</f>
      </c>
      <c r="M1170">
        <f>IF($A1170="",NA(),IF($C1170="Traditional",$B1170,NA()))</f>
      </c>
      <c r="N1170">
        <f>IF($A1170="",NA(),IF($C1170="Traditional",4+$F1170*0.023,NA()))</f>
      </c>
      <c r="O1170">
        <f>IF($A1170="","",$D1170+ROW()/1000000)</f>
      </c>
      <c r="P1170" t="str">
        <f>IF(OR($A1170="",INDEX(games!$H:$H,ROW())=""),"",INDEX(games!$H:$H,ROW()))</f>
      </c>
      <c r="Q1170">
        <f>IF(OR($A1170="",$P1170&lt;&gt;"Yes"),"",$D1170+ROW()/1000000)</f>
      </c>
      <c r="T1170">
        <f>IF($Y1170="","",INDEX($B$2:$B$1500,$Y1170))</f>
      </c>
      <c r="U1170">
        <f>IF($Z1170="","",INDEX($B$2:$B$1500,$Z1170))</f>
      </c>
      <c r="V1170">
        <f>IF(OR($T1170="",$U1170=""),"",$U1170-$T1170)</f>
      </c>
      <c r="W1170" t="str">
        <f>IF(TRIM(INDEX(connections!$A:$A,ROW()))="","",TRIM(INDEX(connections!$A:$A,ROW())))</f>
      </c>
      <c r="X1170" t="str">
        <f>IF($W1170="","",TRIM(INDEX(connections!$B:$B,ROW())))</f>
      </c>
      <c r="Y1170">
        <f>IF($W1170="","",IFERROR(MATCH($W1170,$A$2:$A$1500,0),""))</f>
      </c>
      <c r="Z1170">
        <f>IF($X1170="","",IFERROR(MATCH($X1170,$A$2:$A$1500,0),""))</f>
      </c>
      <c r="AA1170" t="str">
        <f>IF($Y1170="","",INDEX($P$2:$P$1500,$Y1170))</f>
      </c>
      <c r="AB1170" t="str">
        <f>IF($Z1170="","",INDEX($P$2:$P$1500,$Z1170))</f>
      </c>
      <c r="AC1170">
        <f>IF(AND($AA1170="Yes",$AB1170="Yes"),1,"")</f>
      </c>
      <c r="AD1170">
        <f>IF(OR($Y1170="",$Z1170=""),"",IF(INDEX($C$2:$C$1500,$Y1170)=INDEX($C$2:$C$1500,$Z1170),0,1))</f>
      </c>
      <c r="AE1170">
        <f>IF($AC1170&lt;&gt;1,"",IF(AND(INDEX($AG$2:$AG$1500,$Y1170)=1,INDEX($AG$2:$AG$1500,$Z1170)=1),1,""))</f>
      </c>
      <c r="AG1170">
        <f>IF($A1170="","",COUNTIFS($W$2:$W$2500,$A1170,$AB$2:$AB$2500,"Yes")+COUNTIFS($X$2:$X$2500,$A1170,$AA$2:$AA$2500,"Yes"))</f>
      </c>
      <c r="AH1170" t="str">
        <f>IF(OR($P1170&lt;&gt;"Yes",N($AG1170)=0),"",IF(AND($AG1170=1,COUNTIFS($W$2:$W$2500,$A1170,$AE$2:$AE$2500,1)+COUNTIFS($X$2:$X$2500,$A1170,$AE$2:$AE$2500,1)&gt;0),"","Yes"))</f>
      </c>
      <c r="AI1170">
        <f>IF($AH1170="Yes",$AG1170,"")</f>
      </c>
      <c r="AJ1170">
        <f>IF($AI1170="","",$AI1170+ROW()/1000000)</f>
      </c>
      <c r="AK1170">
        <f>IF(OR($A1170="",$P1170="Yes",N($AG1170)=0),"",$AG1170+ROW()/1000000)</f>
      </c>
      <c r="AL1170" t="str">
        <f>IF($A1170="","",INDEX(games!$J:$J,ROW())&amp;"")</f>
      </c>
    </row>
    <row r="1171">
      <c r="A1171" t="str">
        <f>IF(TRIM(INDEX(games!$A:$A,ROW()))="","",TRIM(INDEX(games!$A:$A,ROW())))</f>
      </c>
      <c r="B1171">
        <f>IF(OR($A1171="",INDEX(games!$B:$B,ROW())=""),"",INDEX(games!$B:$B,ROW()))</f>
      </c>
      <c r="C1171" t="str">
        <f>IF(OR($A1171="",INDEX(games!$C:$C,ROW())=""),"",INDEX(games!$C:$C,ROW()))</f>
      </c>
      <c r="D1171">
        <f>IF($A1171="","",COUNTIF($W$2:$W$2500,$A1171)+COUNTIF($X$2:$X$2500,$A1171))</f>
      </c>
      <c r="E1171">
        <f>IF($A1171="","",IFERROR(MATCH($C1171,$R$2:$R$5,0),0))</f>
      </c>
      <c r="F1171">
        <f>IF($A1171="","",MOD(ROW(),34))</f>
      </c>
      <c r="G1171">
        <f>IF($A1171="",NA(),IF($C1171="Action",$B1171,NA()))</f>
      </c>
      <c r="H1171">
        <f>IF($A1171="",NA(),IF($C1171="Action",1+$F1171*0.023,NA()))</f>
      </c>
      <c r="I1171">
        <f>IF($A1171="",NA(),IF($C1171="Strategy",$B1171,NA()))</f>
      </c>
      <c r="J1171">
        <f>IF($A1171="",NA(),IF($C1171="Strategy",2+$F1171*0.023,NA()))</f>
      </c>
      <c r="K1171">
        <f>IF($A1171="",NA(),IF($C1171="Deckbuilder",$B1171,NA()))</f>
      </c>
      <c r="L1171">
        <f>IF($A1171="",NA(),IF($C1171="Deckbuilder",3+$F1171*0.023,NA()))</f>
      </c>
      <c r="M1171">
        <f>IF($A1171="",NA(),IF($C1171="Traditional",$B1171,NA()))</f>
      </c>
      <c r="N1171">
        <f>IF($A1171="",NA(),IF($C1171="Traditional",4+$F1171*0.023,NA()))</f>
      </c>
      <c r="O1171">
        <f>IF($A1171="","",$D1171+ROW()/1000000)</f>
      </c>
      <c r="P1171" t="str">
        <f>IF(OR($A1171="",INDEX(games!$H:$H,ROW())=""),"",INDEX(games!$H:$H,ROW()))</f>
      </c>
      <c r="Q1171">
        <f>IF(OR($A1171="",$P1171&lt;&gt;"Yes"),"",$D1171+ROW()/1000000)</f>
      </c>
      <c r="T1171">
        <f>IF($Y1171="","",INDEX($B$2:$B$1500,$Y1171))</f>
      </c>
      <c r="U1171">
        <f>IF($Z1171="","",INDEX($B$2:$B$1500,$Z1171))</f>
      </c>
      <c r="V1171">
        <f>IF(OR($T1171="",$U1171=""),"",$U1171-$T1171)</f>
      </c>
      <c r="W1171" t="str">
        <f>IF(TRIM(INDEX(connections!$A:$A,ROW()))="","",TRIM(INDEX(connections!$A:$A,ROW())))</f>
      </c>
      <c r="X1171" t="str">
        <f>IF($W1171="","",TRIM(INDEX(connections!$B:$B,ROW())))</f>
      </c>
      <c r="Y1171">
        <f>IF($W1171="","",IFERROR(MATCH($W1171,$A$2:$A$1500,0),""))</f>
      </c>
      <c r="Z1171">
        <f>IF($X1171="","",IFERROR(MATCH($X1171,$A$2:$A$1500,0),""))</f>
      </c>
      <c r="AA1171" t="str">
        <f>IF($Y1171="","",INDEX($P$2:$P$1500,$Y1171))</f>
      </c>
      <c r="AB1171" t="str">
        <f>IF($Z1171="","",INDEX($P$2:$P$1500,$Z1171))</f>
      </c>
      <c r="AC1171">
        <f>IF(AND($AA1171="Yes",$AB1171="Yes"),1,"")</f>
      </c>
      <c r="AD1171">
        <f>IF(OR($Y1171="",$Z1171=""),"",IF(INDEX($C$2:$C$1500,$Y1171)=INDEX($C$2:$C$1500,$Z1171),0,1))</f>
      </c>
      <c r="AE1171">
        <f>IF($AC1171&lt;&gt;1,"",IF(AND(INDEX($AG$2:$AG$1500,$Y1171)=1,INDEX($AG$2:$AG$1500,$Z1171)=1),1,""))</f>
      </c>
      <c r="AG1171">
        <f>IF($A1171="","",COUNTIFS($W$2:$W$2500,$A1171,$AB$2:$AB$2500,"Yes")+COUNTIFS($X$2:$X$2500,$A1171,$AA$2:$AA$2500,"Yes"))</f>
      </c>
      <c r="AH1171" t="str">
        <f>IF(OR($P1171&lt;&gt;"Yes",N($AG1171)=0),"",IF(AND($AG1171=1,COUNTIFS($W$2:$W$2500,$A1171,$AE$2:$AE$2500,1)+COUNTIFS($X$2:$X$2500,$A1171,$AE$2:$AE$2500,1)&gt;0),"","Yes"))</f>
      </c>
      <c r="AI1171">
        <f>IF($AH1171="Yes",$AG1171,"")</f>
      </c>
      <c r="AJ1171">
        <f>IF($AI1171="","",$AI1171+ROW()/1000000)</f>
      </c>
      <c r="AK1171">
        <f>IF(OR($A1171="",$P1171="Yes",N($AG1171)=0),"",$AG1171+ROW()/1000000)</f>
      </c>
      <c r="AL1171" t="str">
        <f>IF($A1171="","",INDEX(games!$J:$J,ROW())&amp;"")</f>
      </c>
    </row>
    <row r="1172">
      <c r="A1172" t="str">
        <f>IF(TRIM(INDEX(games!$A:$A,ROW()))="","",TRIM(INDEX(games!$A:$A,ROW())))</f>
      </c>
      <c r="B1172">
        <f>IF(OR($A1172="",INDEX(games!$B:$B,ROW())=""),"",INDEX(games!$B:$B,ROW()))</f>
      </c>
      <c r="C1172" t="str">
        <f>IF(OR($A1172="",INDEX(games!$C:$C,ROW())=""),"",INDEX(games!$C:$C,ROW()))</f>
      </c>
      <c r="D1172">
        <f>IF($A1172="","",COUNTIF($W$2:$W$2500,$A1172)+COUNTIF($X$2:$X$2500,$A1172))</f>
      </c>
      <c r="E1172">
        <f>IF($A1172="","",IFERROR(MATCH($C1172,$R$2:$R$5,0),0))</f>
      </c>
      <c r="F1172">
        <f>IF($A1172="","",MOD(ROW(),34))</f>
      </c>
      <c r="G1172">
        <f>IF($A1172="",NA(),IF($C1172="Action",$B1172,NA()))</f>
      </c>
      <c r="H1172">
        <f>IF($A1172="",NA(),IF($C1172="Action",1+$F1172*0.023,NA()))</f>
      </c>
      <c r="I1172">
        <f>IF($A1172="",NA(),IF($C1172="Strategy",$B1172,NA()))</f>
      </c>
      <c r="J1172">
        <f>IF($A1172="",NA(),IF($C1172="Strategy",2+$F1172*0.023,NA()))</f>
      </c>
      <c r="K1172">
        <f>IF($A1172="",NA(),IF($C1172="Deckbuilder",$B1172,NA()))</f>
      </c>
      <c r="L1172">
        <f>IF($A1172="",NA(),IF($C1172="Deckbuilder",3+$F1172*0.023,NA()))</f>
      </c>
      <c r="M1172">
        <f>IF($A1172="",NA(),IF($C1172="Traditional",$B1172,NA()))</f>
      </c>
      <c r="N1172">
        <f>IF($A1172="",NA(),IF($C1172="Traditional",4+$F1172*0.023,NA()))</f>
      </c>
      <c r="O1172">
        <f>IF($A1172="","",$D1172+ROW()/1000000)</f>
      </c>
      <c r="P1172" t="str">
        <f>IF(OR($A1172="",INDEX(games!$H:$H,ROW())=""),"",INDEX(games!$H:$H,ROW()))</f>
      </c>
      <c r="Q1172">
        <f>IF(OR($A1172="",$P1172&lt;&gt;"Yes"),"",$D1172+ROW()/1000000)</f>
      </c>
      <c r="T1172">
        <f>IF($Y1172="","",INDEX($B$2:$B$1500,$Y1172))</f>
      </c>
      <c r="U1172">
        <f>IF($Z1172="","",INDEX($B$2:$B$1500,$Z1172))</f>
      </c>
      <c r="V1172">
        <f>IF(OR($T1172="",$U1172=""),"",$U1172-$T1172)</f>
      </c>
      <c r="W1172" t="str">
        <f>IF(TRIM(INDEX(connections!$A:$A,ROW()))="","",TRIM(INDEX(connections!$A:$A,ROW())))</f>
      </c>
      <c r="X1172" t="str">
        <f>IF($W1172="","",TRIM(INDEX(connections!$B:$B,ROW())))</f>
      </c>
      <c r="Y1172">
        <f>IF($W1172="","",IFERROR(MATCH($W1172,$A$2:$A$1500,0),""))</f>
      </c>
      <c r="Z1172">
        <f>IF($X1172="","",IFERROR(MATCH($X1172,$A$2:$A$1500,0),""))</f>
      </c>
      <c r="AA1172" t="str">
        <f>IF($Y1172="","",INDEX($P$2:$P$1500,$Y1172))</f>
      </c>
      <c r="AB1172" t="str">
        <f>IF($Z1172="","",INDEX($P$2:$P$1500,$Z1172))</f>
      </c>
      <c r="AC1172">
        <f>IF(AND($AA1172="Yes",$AB1172="Yes"),1,"")</f>
      </c>
      <c r="AD1172">
        <f>IF(OR($Y1172="",$Z1172=""),"",IF(INDEX($C$2:$C$1500,$Y1172)=INDEX($C$2:$C$1500,$Z1172),0,1))</f>
      </c>
      <c r="AE1172">
        <f>IF($AC1172&lt;&gt;1,"",IF(AND(INDEX($AG$2:$AG$1500,$Y1172)=1,INDEX($AG$2:$AG$1500,$Z1172)=1),1,""))</f>
      </c>
      <c r="AG1172">
        <f>IF($A1172="","",COUNTIFS($W$2:$W$2500,$A1172,$AB$2:$AB$2500,"Yes")+COUNTIFS($X$2:$X$2500,$A1172,$AA$2:$AA$2500,"Yes"))</f>
      </c>
      <c r="AH1172" t="str">
        <f>IF(OR($P1172&lt;&gt;"Yes",N($AG1172)=0),"",IF(AND($AG1172=1,COUNTIFS($W$2:$W$2500,$A1172,$AE$2:$AE$2500,1)+COUNTIFS($X$2:$X$2500,$A1172,$AE$2:$AE$2500,1)&gt;0),"","Yes"))</f>
      </c>
      <c r="AI1172">
        <f>IF($AH1172="Yes",$AG1172,"")</f>
      </c>
      <c r="AJ1172">
        <f>IF($AI1172="","",$AI1172+ROW()/1000000)</f>
      </c>
      <c r="AK1172">
        <f>IF(OR($A1172="",$P1172="Yes",N($AG1172)=0),"",$AG1172+ROW()/1000000)</f>
      </c>
      <c r="AL1172" t="str">
        <f>IF($A1172="","",INDEX(games!$J:$J,ROW())&amp;"")</f>
      </c>
    </row>
    <row r="1173">
      <c r="A1173" t="str">
        <f>IF(TRIM(INDEX(games!$A:$A,ROW()))="","",TRIM(INDEX(games!$A:$A,ROW())))</f>
      </c>
      <c r="B1173">
        <f>IF(OR($A1173="",INDEX(games!$B:$B,ROW())=""),"",INDEX(games!$B:$B,ROW()))</f>
      </c>
      <c r="C1173" t="str">
        <f>IF(OR($A1173="",INDEX(games!$C:$C,ROW())=""),"",INDEX(games!$C:$C,ROW()))</f>
      </c>
      <c r="D1173">
        <f>IF($A1173="","",COUNTIF($W$2:$W$2500,$A1173)+COUNTIF($X$2:$X$2500,$A1173))</f>
      </c>
      <c r="E1173">
        <f>IF($A1173="","",IFERROR(MATCH($C1173,$R$2:$R$5,0),0))</f>
      </c>
      <c r="F1173">
        <f>IF($A1173="","",MOD(ROW(),34))</f>
      </c>
      <c r="G1173">
        <f>IF($A1173="",NA(),IF($C1173="Action",$B1173,NA()))</f>
      </c>
      <c r="H1173">
        <f>IF($A1173="",NA(),IF($C1173="Action",1+$F1173*0.023,NA()))</f>
      </c>
      <c r="I1173">
        <f>IF($A1173="",NA(),IF($C1173="Strategy",$B1173,NA()))</f>
      </c>
      <c r="J1173">
        <f>IF($A1173="",NA(),IF($C1173="Strategy",2+$F1173*0.023,NA()))</f>
      </c>
      <c r="K1173">
        <f>IF($A1173="",NA(),IF($C1173="Deckbuilder",$B1173,NA()))</f>
      </c>
      <c r="L1173">
        <f>IF($A1173="",NA(),IF($C1173="Deckbuilder",3+$F1173*0.023,NA()))</f>
      </c>
      <c r="M1173">
        <f>IF($A1173="",NA(),IF($C1173="Traditional",$B1173,NA()))</f>
      </c>
      <c r="N1173">
        <f>IF($A1173="",NA(),IF($C1173="Traditional",4+$F1173*0.023,NA()))</f>
      </c>
      <c r="O1173">
        <f>IF($A1173="","",$D1173+ROW()/1000000)</f>
      </c>
      <c r="P1173" t="str">
        <f>IF(OR($A1173="",INDEX(games!$H:$H,ROW())=""),"",INDEX(games!$H:$H,ROW()))</f>
      </c>
      <c r="Q1173">
        <f>IF(OR($A1173="",$P1173&lt;&gt;"Yes"),"",$D1173+ROW()/1000000)</f>
      </c>
      <c r="T1173">
        <f>IF($Y1173="","",INDEX($B$2:$B$1500,$Y1173))</f>
      </c>
      <c r="U1173">
        <f>IF($Z1173="","",INDEX($B$2:$B$1500,$Z1173))</f>
      </c>
      <c r="V1173">
        <f>IF(OR($T1173="",$U1173=""),"",$U1173-$T1173)</f>
      </c>
      <c r="W1173" t="str">
        <f>IF(TRIM(INDEX(connections!$A:$A,ROW()))="","",TRIM(INDEX(connections!$A:$A,ROW())))</f>
      </c>
      <c r="X1173" t="str">
        <f>IF($W1173="","",TRIM(INDEX(connections!$B:$B,ROW())))</f>
      </c>
      <c r="Y1173">
        <f>IF($W1173="","",IFERROR(MATCH($W1173,$A$2:$A$1500,0),""))</f>
      </c>
      <c r="Z1173">
        <f>IF($X1173="","",IFERROR(MATCH($X1173,$A$2:$A$1500,0),""))</f>
      </c>
      <c r="AA1173" t="str">
        <f>IF($Y1173="","",INDEX($P$2:$P$1500,$Y1173))</f>
      </c>
      <c r="AB1173" t="str">
        <f>IF($Z1173="","",INDEX($P$2:$P$1500,$Z1173))</f>
      </c>
      <c r="AC1173">
        <f>IF(AND($AA1173="Yes",$AB1173="Yes"),1,"")</f>
      </c>
      <c r="AD1173">
        <f>IF(OR($Y1173="",$Z1173=""),"",IF(INDEX($C$2:$C$1500,$Y1173)=INDEX($C$2:$C$1500,$Z1173),0,1))</f>
      </c>
      <c r="AE1173">
        <f>IF($AC1173&lt;&gt;1,"",IF(AND(INDEX($AG$2:$AG$1500,$Y1173)=1,INDEX($AG$2:$AG$1500,$Z1173)=1),1,""))</f>
      </c>
      <c r="AG1173">
        <f>IF($A1173="","",COUNTIFS($W$2:$W$2500,$A1173,$AB$2:$AB$2500,"Yes")+COUNTIFS($X$2:$X$2500,$A1173,$AA$2:$AA$2500,"Yes"))</f>
      </c>
      <c r="AH1173" t="str">
        <f>IF(OR($P1173&lt;&gt;"Yes",N($AG1173)=0),"",IF(AND($AG1173=1,COUNTIFS($W$2:$W$2500,$A1173,$AE$2:$AE$2500,1)+COUNTIFS($X$2:$X$2500,$A1173,$AE$2:$AE$2500,1)&gt;0),"","Yes"))</f>
      </c>
      <c r="AI1173">
        <f>IF($AH1173="Yes",$AG1173,"")</f>
      </c>
      <c r="AJ1173">
        <f>IF($AI1173="","",$AI1173+ROW()/1000000)</f>
      </c>
      <c r="AK1173">
        <f>IF(OR($A1173="",$P1173="Yes",N($AG1173)=0),"",$AG1173+ROW()/1000000)</f>
      </c>
      <c r="AL1173" t="str">
        <f>IF($A1173="","",INDEX(games!$J:$J,ROW())&amp;"")</f>
      </c>
    </row>
    <row r="1174">
      <c r="A1174" t="str">
        <f>IF(TRIM(INDEX(games!$A:$A,ROW()))="","",TRIM(INDEX(games!$A:$A,ROW())))</f>
      </c>
      <c r="B1174">
        <f>IF(OR($A1174="",INDEX(games!$B:$B,ROW())=""),"",INDEX(games!$B:$B,ROW()))</f>
      </c>
      <c r="C1174" t="str">
        <f>IF(OR($A1174="",INDEX(games!$C:$C,ROW())=""),"",INDEX(games!$C:$C,ROW()))</f>
      </c>
      <c r="D1174">
        <f>IF($A1174="","",COUNTIF($W$2:$W$2500,$A1174)+COUNTIF($X$2:$X$2500,$A1174))</f>
      </c>
      <c r="E1174">
        <f>IF($A1174="","",IFERROR(MATCH($C1174,$R$2:$R$5,0),0))</f>
      </c>
      <c r="F1174">
        <f>IF($A1174="","",MOD(ROW(),34))</f>
      </c>
      <c r="G1174">
        <f>IF($A1174="",NA(),IF($C1174="Action",$B1174,NA()))</f>
      </c>
      <c r="H1174">
        <f>IF($A1174="",NA(),IF($C1174="Action",1+$F1174*0.023,NA()))</f>
      </c>
      <c r="I1174">
        <f>IF($A1174="",NA(),IF($C1174="Strategy",$B1174,NA()))</f>
      </c>
      <c r="J1174">
        <f>IF($A1174="",NA(),IF($C1174="Strategy",2+$F1174*0.023,NA()))</f>
      </c>
      <c r="K1174">
        <f>IF($A1174="",NA(),IF($C1174="Deckbuilder",$B1174,NA()))</f>
      </c>
      <c r="L1174">
        <f>IF($A1174="",NA(),IF($C1174="Deckbuilder",3+$F1174*0.023,NA()))</f>
      </c>
      <c r="M1174">
        <f>IF($A1174="",NA(),IF($C1174="Traditional",$B1174,NA()))</f>
      </c>
      <c r="N1174">
        <f>IF($A1174="",NA(),IF($C1174="Traditional",4+$F1174*0.023,NA()))</f>
      </c>
      <c r="O1174">
        <f>IF($A1174="","",$D1174+ROW()/1000000)</f>
      </c>
      <c r="P1174" t="str">
        <f>IF(OR($A1174="",INDEX(games!$H:$H,ROW())=""),"",INDEX(games!$H:$H,ROW()))</f>
      </c>
      <c r="Q1174">
        <f>IF(OR($A1174="",$P1174&lt;&gt;"Yes"),"",$D1174+ROW()/1000000)</f>
      </c>
      <c r="T1174">
        <f>IF($Y1174="","",INDEX($B$2:$B$1500,$Y1174))</f>
      </c>
      <c r="U1174">
        <f>IF($Z1174="","",INDEX($B$2:$B$1500,$Z1174))</f>
      </c>
      <c r="V1174">
        <f>IF(OR($T1174="",$U1174=""),"",$U1174-$T1174)</f>
      </c>
      <c r="W1174" t="str">
        <f>IF(TRIM(INDEX(connections!$A:$A,ROW()))="","",TRIM(INDEX(connections!$A:$A,ROW())))</f>
      </c>
      <c r="X1174" t="str">
        <f>IF($W1174="","",TRIM(INDEX(connections!$B:$B,ROW())))</f>
      </c>
      <c r="Y1174">
        <f>IF($W1174="","",IFERROR(MATCH($W1174,$A$2:$A$1500,0),""))</f>
      </c>
      <c r="Z1174">
        <f>IF($X1174="","",IFERROR(MATCH($X1174,$A$2:$A$1500,0),""))</f>
      </c>
      <c r="AA1174" t="str">
        <f>IF($Y1174="","",INDEX($P$2:$P$1500,$Y1174))</f>
      </c>
      <c r="AB1174" t="str">
        <f>IF($Z1174="","",INDEX($P$2:$P$1500,$Z1174))</f>
      </c>
      <c r="AC1174">
        <f>IF(AND($AA1174="Yes",$AB1174="Yes"),1,"")</f>
      </c>
      <c r="AD1174">
        <f>IF(OR($Y1174="",$Z1174=""),"",IF(INDEX($C$2:$C$1500,$Y1174)=INDEX($C$2:$C$1500,$Z1174),0,1))</f>
      </c>
      <c r="AE1174">
        <f>IF($AC1174&lt;&gt;1,"",IF(AND(INDEX($AG$2:$AG$1500,$Y1174)=1,INDEX($AG$2:$AG$1500,$Z1174)=1),1,""))</f>
      </c>
      <c r="AG1174">
        <f>IF($A1174="","",COUNTIFS($W$2:$W$2500,$A1174,$AB$2:$AB$2500,"Yes")+COUNTIFS($X$2:$X$2500,$A1174,$AA$2:$AA$2500,"Yes"))</f>
      </c>
      <c r="AH1174" t="str">
        <f>IF(OR($P1174&lt;&gt;"Yes",N($AG1174)=0),"",IF(AND($AG1174=1,COUNTIFS($W$2:$W$2500,$A1174,$AE$2:$AE$2500,1)+COUNTIFS($X$2:$X$2500,$A1174,$AE$2:$AE$2500,1)&gt;0),"","Yes"))</f>
      </c>
      <c r="AI1174">
        <f>IF($AH1174="Yes",$AG1174,"")</f>
      </c>
      <c r="AJ1174">
        <f>IF($AI1174="","",$AI1174+ROW()/1000000)</f>
      </c>
      <c r="AK1174">
        <f>IF(OR($A1174="",$P1174="Yes",N($AG1174)=0),"",$AG1174+ROW()/1000000)</f>
      </c>
      <c r="AL1174" t="str">
        <f>IF($A1174="","",INDEX(games!$J:$J,ROW())&amp;"")</f>
      </c>
    </row>
    <row r="1175">
      <c r="A1175" t="str">
        <f>IF(TRIM(INDEX(games!$A:$A,ROW()))="","",TRIM(INDEX(games!$A:$A,ROW())))</f>
      </c>
      <c r="B1175">
        <f>IF(OR($A1175="",INDEX(games!$B:$B,ROW())=""),"",INDEX(games!$B:$B,ROW()))</f>
      </c>
      <c r="C1175" t="str">
        <f>IF(OR($A1175="",INDEX(games!$C:$C,ROW())=""),"",INDEX(games!$C:$C,ROW()))</f>
      </c>
      <c r="D1175">
        <f>IF($A1175="","",COUNTIF($W$2:$W$2500,$A1175)+COUNTIF($X$2:$X$2500,$A1175))</f>
      </c>
      <c r="E1175">
        <f>IF($A1175="","",IFERROR(MATCH($C1175,$R$2:$R$5,0),0))</f>
      </c>
      <c r="F1175">
        <f>IF($A1175="","",MOD(ROW(),34))</f>
      </c>
      <c r="G1175">
        <f>IF($A1175="",NA(),IF($C1175="Action",$B1175,NA()))</f>
      </c>
      <c r="H1175">
        <f>IF($A1175="",NA(),IF($C1175="Action",1+$F1175*0.023,NA()))</f>
      </c>
      <c r="I1175">
        <f>IF($A1175="",NA(),IF($C1175="Strategy",$B1175,NA()))</f>
      </c>
      <c r="J1175">
        <f>IF($A1175="",NA(),IF($C1175="Strategy",2+$F1175*0.023,NA()))</f>
      </c>
      <c r="K1175">
        <f>IF($A1175="",NA(),IF($C1175="Deckbuilder",$B1175,NA()))</f>
      </c>
      <c r="L1175">
        <f>IF($A1175="",NA(),IF($C1175="Deckbuilder",3+$F1175*0.023,NA()))</f>
      </c>
      <c r="M1175">
        <f>IF($A1175="",NA(),IF($C1175="Traditional",$B1175,NA()))</f>
      </c>
      <c r="N1175">
        <f>IF($A1175="",NA(),IF($C1175="Traditional",4+$F1175*0.023,NA()))</f>
      </c>
      <c r="O1175">
        <f>IF($A1175="","",$D1175+ROW()/1000000)</f>
      </c>
      <c r="P1175" t="str">
        <f>IF(OR($A1175="",INDEX(games!$H:$H,ROW())=""),"",INDEX(games!$H:$H,ROW()))</f>
      </c>
      <c r="Q1175">
        <f>IF(OR($A1175="",$P1175&lt;&gt;"Yes"),"",$D1175+ROW()/1000000)</f>
      </c>
      <c r="T1175">
        <f>IF($Y1175="","",INDEX($B$2:$B$1500,$Y1175))</f>
      </c>
      <c r="U1175">
        <f>IF($Z1175="","",INDEX($B$2:$B$1500,$Z1175))</f>
      </c>
      <c r="V1175">
        <f>IF(OR($T1175="",$U1175=""),"",$U1175-$T1175)</f>
      </c>
      <c r="W1175" t="str">
        <f>IF(TRIM(INDEX(connections!$A:$A,ROW()))="","",TRIM(INDEX(connections!$A:$A,ROW())))</f>
      </c>
      <c r="X1175" t="str">
        <f>IF($W1175="","",TRIM(INDEX(connections!$B:$B,ROW())))</f>
      </c>
      <c r="Y1175">
        <f>IF($W1175="","",IFERROR(MATCH($W1175,$A$2:$A$1500,0),""))</f>
      </c>
      <c r="Z1175">
        <f>IF($X1175="","",IFERROR(MATCH($X1175,$A$2:$A$1500,0),""))</f>
      </c>
      <c r="AA1175" t="str">
        <f>IF($Y1175="","",INDEX($P$2:$P$1500,$Y1175))</f>
      </c>
      <c r="AB1175" t="str">
        <f>IF($Z1175="","",INDEX($P$2:$P$1500,$Z1175))</f>
      </c>
      <c r="AC1175">
        <f>IF(AND($AA1175="Yes",$AB1175="Yes"),1,"")</f>
      </c>
      <c r="AD1175">
        <f>IF(OR($Y1175="",$Z1175=""),"",IF(INDEX($C$2:$C$1500,$Y1175)=INDEX($C$2:$C$1500,$Z1175),0,1))</f>
      </c>
      <c r="AE1175">
        <f>IF($AC1175&lt;&gt;1,"",IF(AND(INDEX($AG$2:$AG$1500,$Y1175)=1,INDEX($AG$2:$AG$1500,$Z1175)=1),1,""))</f>
      </c>
      <c r="AG1175">
        <f>IF($A1175="","",COUNTIFS($W$2:$W$2500,$A1175,$AB$2:$AB$2500,"Yes")+COUNTIFS($X$2:$X$2500,$A1175,$AA$2:$AA$2500,"Yes"))</f>
      </c>
      <c r="AH1175" t="str">
        <f>IF(OR($P1175&lt;&gt;"Yes",N($AG1175)=0),"",IF(AND($AG1175=1,COUNTIFS($W$2:$W$2500,$A1175,$AE$2:$AE$2500,1)+COUNTIFS($X$2:$X$2500,$A1175,$AE$2:$AE$2500,1)&gt;0),"","Yes"))</f>
      </c>
      <c r="AI1175">
        <f>IF($AH1175="Yes",$AG1175,"")</f>
      </c>
      <c r="AJ1175">
        <f>IF($AI1175="","",$AI1175+ROW()/1000000)</f>
      </c>
      <c r="AK1175">
        <f>IF(OR($A1175="",$P1175="Yes",N($AG1175)=0),"",$AG1175+ROW()/1000000)</f>
      </c>
      <c r="AL1175" t="str">
        <f>IF($A1175="","",INDEX(games!$J:$J,ROW())&amp;"")</f>
      </c>
    </row>
    <row r="1176">
      <c r="A1176" t="str">
        <f>IF(TRIM(INDEX(games!$A:$A,ROW()))="","",TRIM(INDEX(games!$A:$A,ROW())))</f>
      </c>
      <c r="B1176">
        <f>IF(OR($A1176="",INDEX(games!$B:$B,ROW())=""),"",INDEX(games!$B:$B,ROW()))</f>
      </c>
      <c r="C1176" t="str">
        <f>IF(OR($A1176="",INDEX(games!$C:$C,ROW())=""),"",INDEX(games!$C:$C,ROW()))</f>
      </c>
      <c r="D1176">
        <f>IF($A1176="","",COUNTIF($W$2:$W$2500,$A1176)+COUNTIF($X$2:$X$2500,$A1176))</f>
      </c>
      <c r="E1176">
        <f>IF($A1176="","",IFERROR(MATCH($C1176,$R$2:$R$5,0),0))</f>
      </c>
      <c r="F1176">
        <f>IF($A1176="","",MOD(ROW(),34))</f>
      </c>
      <c r="G1176">
        <f>IF($A1176="",NA(),IF($C1176="Action",$B1176,NA()))</f>
      </c>
      <c r="H1176">
        <f>IF($A1176="",NA(),IF($C1176="Action",1+$F1176*0.023,NA()))</f>
      </c>
      <c r="I1176">
        <f>IF($A1176="",NA(),IF($C1176="Strategy",$B1176,NA()))</f>
      </c>
      <c r="J1176">
        <f>IF($A1176="",NA(),IF($C1176="Strategy",2+$F1176*0.023,NA()))</f>
      </c>
      <c r="K1176">
        <f>IF($A1176="",NA(),IF($C1176="Deckbuilder",$B1176,NA()))</f>
      </c>
      <c r="L1176">
        <f>IF($A1176="",NA(),IF($C1176="Deckbuilder",3+$F1176*0.023,NA()))</f>
      </c>
      <c r="M1176">
        <f>IF($A1176="",NA(),IF($C1176="Traditional",$B1176,NA()))</f>
      </c>
      <c r="N1176">
        <f>IF($A1176="",NA(),IF($C1176="Traditional",4+$F1176*0.023,NA()))</f>
      </c>
      <c r="O1176">
        <f>IF($A1176="","",$D1176+ROW()/1000000)</f>
      </c>
      <c r="P1176" t="str">
        <f>IF(OR($A1176="",INDEX(games!$H:$H,ROW())=""),"",INDEX(games!$H:$H,ROW()))</f>
      </c>
      <c r="Q1176">
        <f>IF(OR($A1176="",$P1176&lt;&gt;"Yes"),"",$D1176+ROW()/1000000)</f>
      </c>
      <c r="T1176">
        <f>IF($Y1176="","",INDEX($B$2:$B$1500,$Y1176))</f>
      </c>
      <c r="U1176">
        <f>IF($Z1176="","",INDEX($B$2:$B$1500,$Z1176))</f>
      </c>
      <c r="V1176">
        <f>IF(OR($T1176="",$U1176=""),"",$U1176-$T1176)</f>
      </c>
      <c r="W1176" t="str">
        <f>IF(TRIM(INDEX(connections!$A:$A,ROW()))="","",TRIM(INDEX(connections!$A:$A,ROW())))</f>
      </c>
      <c r="X1176" t="str">
        <f>IF($W1176="","",TRIM(INDEX(connections!$B:$B,ROW())))</f>
      </c>
      <c r="Y1176">
        <f>IF($W1176="","",IFERROR(MATCH($W1176,$A$2:$A$1500,0),""))</f>
      </c>
      <c r="Z1176">
        <f>IF($X1176="","",IFERROR(MATCH($X1176,$A$2:$A$1500,0),""))</f>
      </c>
      <c r="AA1176" t="str">
        <f>IF($Y1176="","",INDEX($P$2:$P$1500,$Y1176))</f>
      </c>
      <c r="AB1176" t="str">
        <f>IF($Z1176="","",INDEX($P$2:$P$1500,$Z1176))</f>
      </c>
      <c r="AC1176">
        <f>IF(AND($AA1176="Yes",$AB1176="Yes"),1,"")</f>
      </c>
      <c r="AD1176">
        <f>IF(OR($Y1176="",$Z1176=""),"",IF(INDEX($C$2:$C$1500,$Y1176)=INDEX($C$2:$C$1500,$Z1176),0,1))</f>
      </c>
      <c r="AE1176">
        <f>IF($AC1176&lt;&gt;1,"",IF(AND(INDEX($AG$2:$AG$1500,$Y1176)=1,INDEX($AG$2:$AG$1500,$Z1176)=1),1,""))</f>
      </c>
      <c r="AG1176">
        <f>IF($A1176="","",COUNTIFS($W$2:$W$2500,$A1176,$AB$2:$AB$2500,"Yes")+COUNTIFS($X$2:$X$2500,$A1176,$AA$2:$AA$2500,"Yes"))</f>
      </c>
      <c r="AH1176" t="str">
        <f>IF(OR($P1176&lt;&gt;"Yes",N($AG1176)=0),"",IF(AND($AG1176=1,COUNTIFS($W$2:$W$2500,$A1176,$AE$2:$AE$2500,1)+COUNTIFS($X$2:$X$2500,$A1176,$AE$2:$AE$2500,1)&gt;0),"","Yes"))</f>
      </c>
      <c r="AI1176">
        <f>IF($AH1176="Yes",$AG1176,"")</f>
      </c>
      <c r="AJ1176">
        <f>IF($AI1176="","",$AI1176+ROW()/1000000)</f>
      </c>
      <c r="AK1176">
        <f>IF(OR($A1176="",$P1176="Yes",N($AG1176)=0),"",$AG1176+ROW()/1000000)</f>
      </c>
      <c r="AL1176" t="str">
        <f>IF($A1176="","",INDEX(games!$J:$J,ROW())&amp;"")</f>
      </c>
    </row>
    <row r="1177">
      <c r="A1177" t="str">
        <f>IF(TRIM(INDEX(games!$A:$A,ROW()))="","",TRIM(INDEX(games!$A:$A,ROW())))</f>
      </c>
      <c r="B1177">
        <f>IF(OR($A1177="",INDEX(games!$B:$B,ROW())=""),"",INDEX(games!$B:$B,ROW()))</f>
      </c>
      <c r="C1177" t="str">
        <f>IF(OR($A1177="",INDEX(games!$C:$C,ROW())=""),"",INDEX(games!$C:$C,ROW()))</f>
      </c>
      <c r="D1177">
        <f>IF($A1177="","",COUNTIF($W$2:$W$2500,$A1177)+COUNTIF($X$2:$X$2500,$A1177))</f>
      </c>
      <c r="E1177">
        <f>IF($A1177="","",IFERROR(MATCH($C1177,$R$2:$R$5,0),0))</f>
      </c>
      <c r="F1177">
        <f>IF($A1177="","",MOD(ROW(),34))</f>
      </c>
      <c r="G1177">
        <f>IF($A1177="",NA(),IF($C1177="Action",$B1177,NA()))</f>
      </c>
      <c r="H1177">
        <f>IF($A1177="",NA(),IF($C1177="Action",1+$F1177*0.023,NA()))</f>
      </c>
      <c r="I1177">
        <f>IF($A1177="",NA(),IF($C1177="Strategy",$B1177,NA()))</f>
      </c>
      <c r="J1177">
        <f>IF($A1177="",NA(),IF($C1177="Strategy",2+$F1177*0.023,NA()))</f>
      </c>
      <c r="K1177">
        <f>IF($A1177="",NA(),IF($C1177="Deckbuilder",$B1177,NA()))</f>
      </c>
      <c r="L1177">
        <f>IF($A1177="",NA(),IF($C1177="Deckbuilder",3+$F1177*0.023,NA()))</f>
      </c>
      <c r="M1177">
        <f>IF($A1177="",NA(),IF($C1177="Traditional",$B1177,NA()))</f>
      </c>
      <c r="N1177">
        <f>IF($A1177="",NA(),IF($C1177="Traditional",4+$F1177*0.023,NA()))</f>
      </c>
      <c r="O1177">
        <f>IF($A1177="","",$D1177+ROW()/1000000)</f>
      </c>
      <c r="P1177" t="str">
        <f>IF(OR($A1177="",INDEX(games!$H:$H,ROW())=""),"",INDEX(games!$H:$H,ROW()))</f>
      </c>
      <c r="Q1177">
        <f>IF(OR($A1177="",$P1177&lt;&gt;"Yes"),"",$D1177+ROW()/1000000)</f>
      </c>
      <c r="T1177">
        <f>IF($Y1177="","",INDEX($B$2:$B$1500,$Y1177))</f>
      </c>
      <c r="U1177">
        <f>IF($Z1177="","",INDEX($B$2:$B$1500,$Z1177))</f>
      </c>
      <c r="V1177">
        <f>IF(OR($T1177="",$U1177=""),"",$U1177-$T1177)</f>
      </c>
      <c r="W1177" t="str">
        <f>IF(TRIM(INDEX(connections!$A:$A,ROW()))="","",TRIM(INDEX(connections!$A:$A,ROW())))</f>
      </c>
      <c r="X1177" t="str">
        <f>IF($W1177="","",TRIM(INDEX(connections!$B:$B,ROW())))</f>
      </c>
      <c r="Y1177">
        <f>IF($W1177="","",IFERROR(MATCH($W1177,$A$2:$A$1500,0),""))</f>
      </c>
      <c r="Z1177">
        <f>IF($X1177="","",IFERROR(MATCH($X1177,$A$2:$A$1500,0),""))</f>
      </c>
      <c r="AA1177" t="str">
        <f>IF($Y1177="","",INDEX($P$2:$P$1500,$Y1177))</f>
      </c>
      <c r="AB1177" t="str">
        <f>IF($Z1177="","",INDEX($P$2:$P$1500,$Z1177))</f>
      </c>
      <c r="AC1177">
        <f>IF(AND($AA1177="Yes",$AB1177="Yes"),1,"")</f>
      </c>
      <c r="AD1177">
        <f>IF(OR($Y1177="",$Z1177=""),"",IF(INDEX($C$2:$C$1500,$Y1177)=INDEX($C$2:$C$1500,$Z1177),0,1))</f>
      </c>
      <c r="AE1177">
        <f>IF($AC1177&lt;&gt;1,"",IF(AND(INDEX($AG$2:$AG$1500,$Y1177)=1,INDEX($AG$2:$AG$1500,$Z1177)=1),1,""))</f>
      </c>
      <c r="AG1177">
        <f>IF($A1177="","",COUNTIFS($W$2:$W$2500,$A1177,$AB$2:$AB$2500,"Yes")+COUNTIFS($X$2:$X$2500,$A1177,$AA$2:$AA$2500,"Yes"))</f>
      </c>
      <c r="AH1177" t="str">
        <f>IF(OR($P1177&lt;&gt;"Yes",N($AG1177)=0),"",IF(AND($AG1177=1,COUNTIFS($W$2:$W$2500,$A1177,$AE$2:$AE$2500,1)+COUNTIFS($X$2:$X$2500,$A1177,$AE$2:$AE$2500,1)&gt;0),"","Yes"))</f>
      </c>
      <c r="AI1177">
        <f>IF($AH1177="Yes",$AG1177,"")</f>
      </c>
      <c r="AJ1177">
        <f>IF($AI1177="","",$AI1177+ROW()/1000000)</f>
      </c>
      <c r="AK1177">
        <f>IF(OR($A1177="",$P1177="Yes",N($AG1177)=0),"",$AG1177+ROW()/1000000)</f>
      </c>
      <c r="AL1177" t="str">
        <f>IF($A1177="","",INDEX(games!$J:$J,ROW())&amp;"")</f>
      </c>
    </row>
    <row r="1178">
      <c r="A1178" t="str">
        <f>IF(TRIM(INDEX(games!$A:$A,ROW()))="","",TRIM(INDEX(games!$A:$A,ROW())))</f>
      </c>
      <c r="B1178">
        <f>IF(OR($A1178="",INDEX(games!$B:$B,ROW())=""),"",INDEX(games!$B:$B,ROW()))</f>
      </c>
      <c r="C1178" t="str">
        <f>IF(OR($A1178="",INDEX(games!$C:$C,ROW())=""),"",INDEX(games!$C:$C,ROW()))</f>
      </c>
      <c r="D1178">
        <f>IF($A1178="","",COUNTIF($W$2:$W$2500,$A1178)+COUNTIF($X$2:$X$2500,$A1178))</f>
      </c>
      <c r="E1178">
        <f>IF($A1178="","",IFERROR(MATCH($C1178,$R$2:$R$5,0),0))</f>
      </c>
      <c r="F1178">
        <f>IF($A1178="","",MOD(ROW(),34))</f>
      </c>
      <c r="G1178">
        <f>IF($A1178="",NA(),IF($C1178="Action",$B1178,NA()))</f>
      </c>
      <c r="H1178">
        <f>IF($A1178="",NA(),IF($C1178="Action",1+$F1178*0.023,NA()))</f>
      </c>
      <c r="I1178">
        <f>IF($A1178="",NA(),IF($C1178="Strategy",$B1178,NA()))</f>
      </c>
      <c r="J1178">
        <f>IF($A1178="",NA(),IF($C1178="Strategy",2+$F1178*0.023,NA()))</f>
      </c>
      <c r="K1178">
        <f>IF($A1178="",NA(),IF($C1178="Deckbuilder",$B1178,NA()))</f>
      </c>
      <c r="L1178">
        <f>IF($A1178="",NA(),IF($C1178="Deckbuilder",3+$F1178*0.023,NA()))</f>
      </c>
      <c r="M1178">
        <f>IF($A1178="",NA(),IF($C1178="Traditional",$B1178,NA()))</f>
      </c>
      <c r="N1178">
        <f>IF($A1178="",NA(),IF($C1178="Traditional",4+$F1178*0.023,NA()))</f>
      </c>
      <c r="O1178">
        <f>IF($A1178="","",$D1178+ROW()/1000000)</f>
      </c>
      <c r="P1178" t="str">
        <f>IF(OR($A1178="",INDEX(games!$H:$H,ROW())=""),"",INDEX(games!$H:$H,ROW()))</f>
      </c>
      <c r="Q1178">
        <f>IF(OR($A1178="",$P1178&lt;&gt;"Yes"),"",$D1178+ROW()/1000000)</f>
      </c>
      <c r="T1178">
        <f>IF($Y1178="","",INDEX($B$2:$B$1500,$Y1178))</f>
      </c>
      <c r="U1178">
        <f>IF($Z1178="","",INDEX($B$2:$B$1500,$Z1178))</f>
      </c>
      <c r="V1178">
        <f>IF(OR($T1178="",$U1178=""),"",$U1178-$T1178)</f>
      </c>
      <c r="W1178" t="str">
        <f>IF(TRIM(INDEX(connections!$A:$A,ROW()))="","",TRIM(INDEX(connections!$A:$A,ROW())))</f>
      </c>
      <c r="X1178" t="str">
        <f>IF($W1178="","",TRIM(INDEX(connections!$B:$B,ROW())))</f>
      </c>
      <c r="Y1178">
        <f>IF($W1178="","",IFERROR(MATCH($W1178,$A$2:$A$1500,0),""))</f>
      </c>
      <c r="Z1178">
        <f>IF($X1178="","",IFERROR(MATCH($X1178,$A$2:$A$1500,0),""))</f>
      </c>
      <c r="AA1178" t="str">
        <f>IF($Y1178="","",INDEX($P$2:$P$1500,$Y1178))</f>
      </c>
      <c r="AB1178" t="str">
        <f>IF($Z1178="","",INDEX($P$2:$P$1500,$Z1178))</f>
      </c>
      <c r="AC1178">
        <f>IF(AND($AA1178="Yes",$AB1178="Yes"),1,"")</f>
      </c>
      <c r="AD1178">
        <f>IF(OR($Y1178="",$Z1178=""),"",IF(INDEX($C$2:$C$1500,$Y1178)=INDEX($C$2:$C$1500,$Z1178),0,1))</f>
      </c>
      <c r="AE1178">
        <f>IF($AC1178&lt;&gt;1,"",IF(AND(INDEX($AG$2:$AG$1500,$Y1178)=1,INDEX($AG$2:$AG$1500,$Z1178)=1),1,""))</f>
      </c>
      <c r="AG1178">
        <f>IF($A1178="","",COUNTIFS($W$2:$W$2500,$A1178,$AB$2:$AB$2500,"Yes")+COUNTIFS($X$2:$X$2500,$A1178,$AA$2:$AA$2500,"Yes"))</f>
      </c>
      <c r="AH1178" t="str">
        <f>IF(OR($P1178&lt;&gt;"Yes",N($AG1178)=0),"",IF(AND($AG1178=1,COUNTIFS($W$2:$W$2500,$A1178,$AE$2:$AE$2500,1)+COUNTIFS($X$2:$X$2500,$A1178,$AE$2:$AE$2500,1)&gt;0),"","Yes"))</f>
      </c>
      <c r="AI1178">
        <f>IF($AH1178="Yes",$AG1178,"")</f>
      </c>
      <c r="AJ1178">
        <f>IF($AI1178="","",$AI1178+ROW()/1000000)</f>
      </c>
      <c r="AK1178">
        <f>IF(OR($A1178="",$P1178="Yes",N($AG1178)=0),"",$AG1178+ROW()/1000000)</f>
      </c>
      <c r="AL1178" t="str">
        <f>IF($A1178="","",INDEX(games!$J:$J,ROW())&amp;"")</f>
      </c>
    </row>
    <row r="1179">
      <c r="A1179" t="str">
        <f>IF(TRIM(INDEX(games!$A:$A,ROW()))="","",TRIM(INDEX(games!$A:$A,ROW())))</f>
      </c>
      <c r="B1179">
        <f>IF(OR($A1179="",INDEX(games!$B:$B,ROW())=""),"",INDEX(games!$B:$B,ROW()))</f>
      </c>
      <c r="C1179" t="str">
        <f>IF(OR($A1179="",INDEX(games!$C:$C,ROW())=""),"",INDEX(games!$C:$C,ROW()))</f>
      </c>
      <c r="D1179">
        <f>IF($A1179="","",COUNTIF($W$2:$W$2500,$A1179)+COUNTIF($X$2:$X$2500,$A1179))</f>
      </c>
      <c r="E1179">
        <f>IF($A1179="","",IFERROR(MATCH($C1179,$R$2:$R$5,0),0))</f>
      </c>
      <c r="F1179">
        <f>IF($A1179="","",MOD(ROW(),34))</f>
      </c>
      <c r="G1179">
        <f>IF($A1179="",NA(),IF($C1179="Action",$B1179,NA()))</f>
      </c>
      <c r="H1179">
        <f>IF($A1179="",NA(),IF($C1179="Action",1+$F1179*0.023,NA()))</f>
      </c>
      <c r="I1179">
        <f>IF($A1179="",NA(),IF($C1179="Strategy",$B1179,NA()))</f>
      </c>
      <c r="J1179">
        <f>IF($A1179="",NA(),IF($C1179="Strategy",2+$F1179*0.023,NA()))</f>
      </c>
      <c r="K1179">
        <f>IF($A1179="",NA(),IF($C1179="Deckbuilder",$B1179,NA()))</f>
      </c>
      <c r="L1179">
        <f>IF($A1179="",NA(),IF($C1179="Deckbuilder",3+$F1179*0.023,NA()))</f>
      </c>
      <c r="M1179">
        <f>IF($A1179="",NA(),IF($C1179="Traditional",$B1179,NA()))</f>
      </c>
      <c r="N1179">
        <f>IF($A1179="",NA(),IF($C1179="Traditional",4+$F1179*0.023,NA()))</f>
      </c>
      <c r="O1179">
        <f>IF($A1179="","",$D1179+ROW()/1000000)</f>
      </c>
      <c r="P1179" t="str">
        <f>IF(OR($A1179="",INDEX(games!$H:$H,ROW())=""),"",INDEX(games!$H:$H,ROW()))</f>
      </c>
      <c r="Q1179">
        <f>IF(OR($A1179="",$P1179&lt;&gt;"Yes"),"",$D1179+ROW()/1000000)</f>
      </c>
      <c r="T1179">
        <f>IF($Y1179="","",INDEX($B$2:$B$1500,$Y1179))</f>
      </c>
      <c r="U1179">
        <f>IF($Z1179="","",INDEX($B$2:$B$1500,$Z1179))</f>
      </c>
      <c r="V1179">
        <f>IF(OR($T1179="",$U1179=""),"",$U1179-$T1179)</f>
      </c>
      <c r="W1179" t="str">
        <f>IF(TRIM(INDEX(connections!$A:$A,ROW()))="","",TRIM(INDEX(connections!$A:$A,ROW())))</f>
      </c>
      <c r="X1179" t="str">
        <f>IF($W1179="","",TRIM(INDEX(connections!$B:$B,ROW())))</f>
      </c>
      <c r="Y1179">
        <f>IF($W1179="","",IFERROR(MATCH($W1179,$A$2:$A$1500,0),""))</f>
      </c>
      <c r="Z1179">
        <f>IF($X1179="","",IFERROR(MATCH($X1179,$A$2:$A$1500,0),""))</f>
      </c>
      <c r="AA1179" t="str">
        <f>IF($Y1179="","",INDEX($P$2:$P$1500,$Y1179))</f>
      </c>
      <c r="AB1179" t="str">
        <f>IF($Z1179="","",INDEX($P$2:$P$1500,$Z1179))</f>
      </c>
      <c r="AC1179">
        <f>IF(AND($AA1179="Yes",$AB1179="Yes"),1,"")</f>
      </c>
      <c r="AD1179">
        <f>IF(OR($Y1179="",$Z1179=""),"",IF(INDEX($C$2:$C$1500,$Y1179)=INDEX($C$2:$C$1500,$Z1179),0,1))</f>
      </c>
      <c r="AE1179">
        <f>IF($AC1179&lt;&gt;1,"",IF(AND(INDEX($AG$2:$AG$1500,$Y1179)=1,INDEX($AG$2:$AG$1500,$Z1179)=1),1,""))</f>
      </c>
      <c r="AG1179">
        <f>IF($A1179="","",COUNTIFS($W$2:$W$2500,$A1179,$AB$2:$AB$2500,"Yes")+COUNTIFS($X$2:$X$2500,$A1179,$AA$2:$AA$2500,"Yes"))</f>
      </c>
      <c r="AH1179" t="str">
        <f>IF(OR($P1179&lt;&gt;"Yes",N($AG1179)=0),"",IF(AND($AG1179=1,COUNTIFS($W$2:$W$2500,$A1179,$AE$2:$AE$2500,1)+COUNTIFS($X$2:$X$2500,$A1179,$AE$2:$AE$2500,1)&gt;0),"","Yes"))</f>
      </c>
      <c r="AI1179">
        <f>IF($AH1179="Yes",$AG1179,"")</f>
      </c>
      <c r="AJ1179">
        <f>IF($AI1179="","",$AI1179+ROW()/1000000)</f>
      </c>
      <c r="AK1179">
        <f>IF(OR($A1179="",$P1179="Yes",N($AG1179)=0),"",$AG1179+ROW()/1000000)</f>
      </c>
      <c r="AL1179" t="str">
        <f>IF($A1179="","",INDEX(games!$J:$J,ROW())&amp;"")</f>
      </c>
    </row>
    <row r="1180">
      <c r="A1180" t="str">
        <f>IF(TRIM(INDEX(games!$A:$A,ROW()))="","",TRIM(INDEX(games!$A:$A,ROW())))</f>
      </c>
      <c r="B1180">
        <f>IF(OR($A1180="",INDEX(games!$B:$B,ROW())=""),"",INDEX(games!$B:$B,ROW()))</f>
      </c>
      <c r="C1180" t="str">
        <f>IF(OR($A1180="",INDEX(games!$C:$C,ROW())=""),"",INDEX(games!$C:$C,ROW()))</f>
      </c>
      <c r="D1180">
        <f>IF($A1180="","",COUNTIF($W$2:$W$2500,$A1180)+COUNTIF($X$2:$X$2500,$A1180))</f>
      </c>
      <c r="E1180">
        <f>IF($A1180="","",IFERROR(MATCH($C1180,$R$2:$R$5,0),0))</f>
      </c>
      <c r="F1180">
        <f>IF($A1180="","",MOD(ROW(),34))</f>
      </c>
      <c r="G1180">
        <f>IF($A1180="",NA(),IF($C1180="Action",$B1180,NA()))</f>
      </c>
      <c r="H1180">
        <f>IF($A1180="",NA(),IF($C1180="Action",1+$F1180*0.023,NA()))</f>
      </c>
      <c r="I1180">
        <f>IF($A1180="",NA(),IF($C1180="Strategy",$B1180,NA()))</f>
      </c>
      <c r="J1180">
        <f>IF($A1180="",NA(),IF($C1180="Strategy",2+$F1180*0.023,NA()))</f>
      </c>
      <c r="K1180">
        <f>IF($A1180="",NA(),IF($C1180="Deckbuilder",$B1180,NA()))</f>
      </c>
      <c r="L1180">
        <f>IF($A1180="",NA(),IF($C1180="Deckbuilder",3+$F1180*0.023,NA()))</f>
      </c>
      <c r="M1180">
        <f>IF($A1180="",NA(),IF($C1180="Traditional",$B1180,NA()))</f>
      </c>
      <c r="N1180">
        <f>IF($A1180="",NA(),IF($C1180="Traditional",4+$F1180*0.023,NA()))</f>
      </c>
      <c r="O1180">
        <f>IF($A1180="","",$D1180+ROW()/1000000)</f>
      </c>
      <c r="P1180" t="str">
        <f>IF(OR($A1180="",INDEX(games!$H:$H,ROW())=""),"",INDEX(games!$H:$H,ROW()))</f>
      </c>
      <c r="Q1180">
        <f>IF(OR($A1180="",$P1180&lt;&gt;"Yes"),"",$D1180+ROW()/1000000)</f>
      </c>
      <c r="T1180">
        <f>IF($Y1180="","",INDEX($B$2:$B$1500,$Y1180))</f>
      </c>
      <c r="U1180">
        <f>IF($Z1180="","",INDEX($B$2:$B$1500,$Z1180))</f>
      </c>
      <c r="V1180">
        <f>IF(OR($T1180="",$U1180=""),"",$U1180-$T1180)</f>
      </c>
      <c r="W1180" t="str">
        <f>IF(TRIM(INDEX(connections!$A:$A,ROW()))="","",TRIM(INDEX(connections!$A:$A,ROW())))</f>
      </c>
      <c r="X1180" t="str">
        <f>IF($W1180="","",TRIM(INDEX(connections!$B:$B,ROW())))</f>
      </c>
      <c r="Y1180">
        <f>IF($W1180="","",IFERROR(MATCH($W1180,$A$2:$A$1500,0),""))</f>
      </c>
      <c r="Z1180">
        <f>IF($X1180="","",IFERROR(MATCH($X1180,$A$2:$A$1500,0),""))</f>
      </c>
      <c r="AA1180" t="str">
        <f>IF($Y1180="","",INDEX($P$2:$P$1500,$Y1180))</f>
      </c>
      <c r="AB1180" t="str">
        <f>IF($Z1180="","",INDEX($P$2:$P$1500,$Z1180))</f>
      </c>
      <c r="AC1180">
        <f>IF(AND($AA1180="Yes",$AB1180="Yes"),1,"")</f>
      </c>
      <c r="AD1180">
        <f>IF(OR($Y1180="",$Z1180=""),"",IF(INDEX($C$2:$C$1500,$Y1180)=INDEX($C$2:$C$1500,$Z1180),0,1))</f>
      </c>
      <c r="AE1180">
        <f>IF($AC1180&lt;&gt;1,"",IF(AND(INDEX($AG$2:$AG$1500,$Y1180)=1,INDEX($AG$2:$AG$1500,$Z1180)=1),1,""))</f>
      </c>
      <c r="AG1180">
        <f>IF($A1180="","",COUNTIFS($W$2:$W$2500,$A1180,$AB$2:$AB$2500,"Yes")+COUNTIFS($X$2:$X$2500,$A1180,$AA$2:$AA$2500,"Yes"))</f>
      </c>
      <c r="AH1180" t="str">
        <f>IF(OR($P1180&lt;&gt;"Yes",N($AG1180)=0),"",IF(AND($AG1180=1,COUNTIFS($W$2:$W$2500,$A1180,$AE$2:$AE$2500,1)+COUNTIFS($X$2:$X$2500,$A1180,$AE$2:$AE$2500,1)&gt;0),"","Yes"))</f>
      </c>
      <c r="AI1180">
        <f>IF($AH1180="Yes",$AG1180,"")</f>
      </c>
      <c r="AJ1180">
        <f>IF($AI1180="","",$AI1180+ROW()/1000000)</f>
      </c>
      <c r="AK1180">
        <f>IF(OR($A1180="",$P1180="Yes",N($AG1180)=0),"",$AG1180+ROW()/1000000)</f>
      </c>
      <c r="AL1180" t="str">
        <f>IF($A1180="","",INDEX(games!$J:$J,ROW())&amp;"")</f>
      </c>
    </row>
    <row r="1181">
      <c r="A1181" t="str">
        <f>IF(TRIM(INDEX(games!$A:$A,ROW()))="","",TRIM(INDEX(games!$A:$A,ROW())))</f>
      </c>
      <c r="B1181">
        <f>IF(OR($A1181="",INDEX(games!$B:$B,ROW())=""),"",INDEX(games!$B:$B,ROW()))</f>
      </c>
      <c r="C1181" t="str">
        <f>IF(OR($A1181="",INDEX(games!$C:$C,ROW())=""),"",INDEX(games!$C:$C,ROW()))</f>
      </c>
      <c r="D1181">
        <f>IF($A1181="","",COUNTIF($W$2:$W$2500,$A1181)+COUNTIF($X$2:$X$2500,$A1181))</f>
      </c>
      <c r="E1181">
        <f>IF($A1181="","",IFERROR(MATCH($C1181,$R$2:$R$5,0),0))</f>
      </c>
      <c r="F1181">
        <f>IF($A1181="","",MOD(ROW(),34))</f>
      </c>
      <c r="G1181">
        <f>IF($A1181="",NA(),IF($C1181="Action",$B1181,NA()))</f>
      </c>
      <c r="H1181">
        <f>IF($A1181="",NA(),IF($C1181="Action",1+$F1181*0.023,NA()))</f>
      </c>
      <c r="I1181">
        <f>IF($A1181="",NA(),IF($C1181="Strategy",$B1181,NA()))</f>
      </c>
      <c r="J1181">
        <f>IF($A1181="",NA(),IF($C1181="Strategy",2+$F1181*0.023,NA()))</f>
      </c>
      <c r="K1181">
        <f>IF($A1181="",NA(),IF($C1181="Deckbuilder",$B1181,NA()))</f>
      </c>
      <c r="L1181">
        <f>IF($A1181="",NA(),IF($C1181="Deckbuilder",3+$F1181*0.023,NA()))</f>
      </c>
      <c r="M1181">
        <f>IF($A1181="",NA(),IF($C1181="Traditional",$B1181,NA()))</f>
      </c>
      <c r="N1181">
        <f>IF($A1181="",NA(),IF($C1181="Traditional",4+$F1181*0.023,NA()))</f>
      </c>
      <c r="O1181">
        <f>IF($A1181="","",$D1181+ROW()/1000000)</f>
      </c>
      <c r="P1181" t="str">
        <f>IF(OR($A1181="",INDEX(games!$H:$H,ROW())=""),"",INDEX(games!$H:$H,ROW()))</f>
      </c>
      <c r="Q1181">
        <f>IF(OR($A1181="",$P1181&lt;&gt;"Yes"),"",$D1181+ROW()/1000000)</f>
      </c>
      <c r="T1181">
        <f>IF($Y1181="","",INDEX($B$2:$B$1500,$Y1181))</f>
      </c>
      <c r="U1181">
        <f>IF($Z1181="","",INDEX($B$2:$B$1500,$Z1181))</f>
      </c>
      <c r="V1181">
        <f>IF(OR($T1181="",$U1181=""),"",$U1181-$T1181)</f>
      </c>
      <c r="W1181" t="str">
        <f>IF(TRIM(INDEX(connections!$A:$A,ROW()))="","",TRIM(INDEX(connections!$A:$A,ROW())))</f>
      </c>
      <c r="X1181" t="str">
        <f>IF($W1181="","",TRIM(INDEX(connections!$B:$B,ROW())))</f>
      </c>
      <c r="Y1181">
        <f>IF($W1181="","",IFERROR(MATCH($W1181,$A$2:$A$1500,0),""))</f>
      </c>
      <c r="Z1181">
        <f>IF($X1181="","",IFERROR(MATCH($X1181,$A$2:$A$1500,0),""))</f>
      </c>
      <c r="AA1181" t="str">
        <f>IF($Y1181="","",INDEX($P$2:$P$1500,$Y1181))</f>
      </c>
      <c r="AB1181" t="str">
        <f>IF($Z1181="","",INDEX($P$2:$P$1500,$Z1181))</f>
      </c>
      <c r="AC1181">
        <f>IF(AND($AA1181="Yes",$AB1181="Yes"),1,"")</f>
      </c>
      <c r="AD1181">
        <f>IF(OR($Y1181="",$Z1181=""),"",IF(INDEX($C$2:$C$1500,$Y1181)=INDEX($C$2:$C$1500,$Z1181),0,1))</f>
      </c>
      <c r="AE1181">
        <f>IF($AC1181&lt;&gt;1,"",IF(AND(INDEX($AG$2:$AG$1500,$Y1181)=1,INDEX($AG$2:$AG$1500,$Z1181)=1),1,""))</f>
      </c>
      <c r="AG1181">
        <f>IF($A1181="","",COUNTIFS($W$2:$W$2500,$A1181,$AB$2:$AB$2500,"Yes")+COUNTIFS($X$2:$X$2500,$A1181,$AA$2:$AA$2500,"Yes"))</f>
      </c>
      <c r="AH1181" t="str">
        <f>IF(OR($P1181&lt;&gt;"Yes",N($AG1181)=0),"",IF(AND($AG1181=1,COUNTIFS($W$2:$W$2500,$A1181,$AE$2:$AE$2500,1)+COUNTIFS($X$2:$X$2500,$A1181,$AE$2:$AE$2500,1)&gt;0),"","Yes"))</f>
      </c>
      <c r="AI1181">
        <f>IF($AH1181="Yes",$AG1181,"")</f>
      </c>
      <c r="AJ1181">
        <f>IF($AI1181="","",$AI1181+ROW()/1000000)</f>
      </c>
      <c r="AK1181">
        <f>IF(OR($A1181="",$P1181="Yes",N($AG1181)=0),"",$AG1181+ROW()/1000000)</f>
      </c>
      <c r="AL1181" t="str">
        <f>IF($A1181="","",INDEX(games!$J:$J,ROW())&amp;"")</f>
      </c>
    </row>
    <row r="1182">
      <c r="A1182" t="str">
        <f>IF(TRIM(INDEX(games!$A:$A,ROW()))="","",TRIM(INDEX(games!$A:$A,ROW())))</f>
      </c>
      <c r="B1182">
        <f>IF(OR($A1182="",INDEX(games!$B:$B,ROW())=""),"",INDEX(games!$B:$B,ROW()))</f>
      </c>
      <c r="C1182" t="str">
        <f>IF(OR($A1182="",INDEX(games!$C:$C,ROW())=""),"",INDEX(games!$C:$C,ROW()))</f>
      </c>
      <c r="D1182">
        <f>IF($A1182="","",COUNTIF($W$2:$W$2500,$A1182)+COUNTIF($X$2:$X$2500,$A1182))</f>
      </c>
      <c r="E1182">
        <f>IF($A1182="","",IFERROR(MATCH($C1182,$R$2:$R$5,0),0))</f>
      </c>
      <c r="F1182">
        <f>IF($A1182="","",MOD(ROW(),34))</f>
      </c>
      <c r="G1182">
        <f>IF($A1182="",NA(),IF($C1182="Action",$B1182,NA()))</f>
      </c>
      <c r="H1182">
        <f>IF($A1182="",NA(),IF($C1182="Action",1+$F1182*0.023,NA()))</f>
      </c>
      <c r="I1182">
        <f>IF($A1182="",NA(),IF($C1182="Strategy",$B1182,NA()))</f>
      </c>
      <c r="J1182">
        <f>IF($A1182="",NA(),IF($C1182="Strategy",2+$F1182*0.023,NA()))</f>
      </c>
      <c r="K1182">
        <f>IF($A1182="",NA(),IF($C1182="Deckbuilder",$B1182,NA()))</f>
      </c>
      <c r="L1182">
        <f>IF($A1182="",NA(),IF($C1182="Deckbuilder",3+$F1182*0.023,NA()))</f>
      </c>
      <c r="M1182">
        <f>IF($A1182="",NA(),IF($C1182="Traditional",$B1182,NA()))</f>
      </c>
      <c r="N1182">
        <f>IF($A1182="",NA(),IF($C1182="Traditional",4+$F1182*0.023,NA()))</f>
      </c>
      <c r="O1182">
        <f>IF($A1182="","",$D1182+ROW()/1000000)</f>
      </c>
      <c r="P1182" t="str">
        <f>IF(OR($A1182="",INDEX(games!$H:$H,ROW())=""),"",INDEX(games!$H:$H,ROW()))</f>
      </c>
      <c r="Q1182">
        <f>IF(OR($A1182="",$P1182&lt;&gt;"Yes"),"",$D1182+ROW()/1000000)</f>
      </c>
      <c r="T1182">
        <f>IF($Y1182="","",INDEX($B$2:$B$1500,$Y1182))</f>
      </c>
      <c r="U1182">
        <f>IF($Z1182="","",INDEX($B$2:$B$1500,$Z1182))</f>
      </c>
      <c r="V1182">
        <f>IF(OR($T1182="",$U1182=""),"",$U1182-$T1182)</f>
      </c>
      <c r="W1182" t="str">
        <f>IF(TRIM(INDEX(connections!$A:$A,ROW()))="","",TRIM(INDEX(connections!$A:$A,ROW())))</f>
      </c>
      <c r="X1182" t="str">
        <f>IF($W1182="","",TRIM(INDEX(connections!$B:$B,ROW())))</f>
      </c>
      <c r="Y1182">
        <f>IF($W1182="","",IFERROR(MATCH($W1182,$A$2:$A$1500,0),""))</f>
      </c>
      <c r="Z1182">
        <f>IF($X1182="","",IFERROR(MATCH($X1182,$A$2:$A$1500,0),""))</f>
      </c>
      <c r="AA1182" t="str">
        <f>IF($Y1182="","",INDEX($P$2:$P$1500,$Y1182))</f>
      </c>
      <c r="AB1182" t="str">
        <f>IF($Z1182="","",INDEX($P$2:$P$1500,$Z1182))</f>
      </c>
      <c r="AC1182">
        <f>IF(AND($AA1182="Yes",$AB1182="Yes"),1,"")</f>
      </c>
      <c r="AD1182">
        <f>IF(OR($Y1182="",$Z1182=""),"",IF(INDEX($C$2:$C$1500,$Y1182)=INDEX($C$2:$C$1500,$Z1182),0,1))</f>
      </c>
      <c r="AE1182">
        <f>IF($AC1182&lt;&gt;1,"",IF(AND(INDEX($AG$2:$AG$1500,$Y1182)=1,INDEX($AG$2:$AG$1500,$Z1182)=1),1,""))</f>
      </c>
      <c r="AG1182">
        <f>IF($A1182="","",COUNTIFS($W$2:$W$2500,$A1182,$AB$2:$AB$2500,"Yes")+COUNTIFS($X$2:$X$2500,$A1182,$AA$2:$AA$2500,"Yes"))</f>
      </c>
      <c r="AH1182" t="str">
        <f>IF(OR($P1182&lt;&gt;"Yes",N($AG1182)=0),"",IF(AND($AG1182=1,COUNTIFS($W$2:$W$2500,$A1182,$AE$2:$AE$2500,1)+COUNTIFS($X$2:$X$2500,$A1182,$AE$2:$AE$2500,1)&gt;0),"","Yes"))</f>
      </c>
      <c r="AI1182">
        <f>IF($AH1182="Yes",$AG1182,"")</f>
      </c>
      <c r="AJ1182">
        <f>IF($AI1182="","",$AI1182+ROW()/1000000)</f>
      </c>
      <c r="AK1182">
        <f>IF(OR($A1182="",$P1182="Yes",N($AG1182)=0),"",$AG1182+ROW()/1000000)</f>
      </c>
      <c r="AL1182" t="str">
        <f>IF($A1182="","",INDEX(games!$J:$J,ROW())&amp;"")</f>
      </c>
    </row>
    <row r="1183">
      <c r="A1183" t="str">
        <f>IF(TRIM(INDEX(games!$A:$A,ROW()))="","",TRIM(INDEX(games!$A:$A,ROW())))</f>
      </c>
      <c r="B1183">
        <f>IF(OR($A1183="",INDEX(games!$B:$B,ROW())=""),"",INDEX(games!$B:$B,ROW()))</f>
      </c>
      <c r="C1183" t="str">
        <f>IF(OR($A1183="",INDEX(games!$C:$C,ROW())=""),"",INDEX(games!$C:$C,ROW()))</f>
      </c>
      <c r="D1183">
        <f>IF($A1183="","",COUNTIF($W$2:$W$2500,$A1183)+COUNTIF($X$2:$X$2500,$A1183))</f>
      </c>
      <c r="E1183">
        <f>IF($A1183="","",IFERROR(MATCH($C1183,$R$2:$R$5,0),0))</f>
      </c>
      <c r="F1183">
        <f>IF($A1183="","",MOD(ROW(),34))</f>
      </c>
      <c r="G1183">
        <f>IF($A1183="",NA(),IF($C1183="Action",$B1183,NA()))</f>
      </c>
      <c r="H1183">
        <f>IF($A1183="",NA(),IF($C1183="Action",1+$F1183*0.023,NA()))</f>
      </c>
      <c r="I1183">
        <f>IF($A1183="",NA(),IF($C1183="Strategy",$B1183,NA()))</f>
      </c>
      <c r="J1183">
        <f>IF($A1183="",NA(),IF($C1183="Strategy",2+$F1183*0.023,NA()))</f>
      </c>
      <c r="K1183">
        <f>IF($A1183="",NA(),IF($C1183="Deckbuilder",$B1183,NA()))</f>
      </c>
      <c r="L1183">
        <f>IF($A1183="",NA(),IF($C1183="Deckbuilder",3+$F1183*0.023,NA()))</f>
      </c>
      <c r="M1183">
        <f>IF($A1183="",NA(),IF($C1183="Traditional",$B1183,NA()))</f>
      </c>
      <c r="N1183">
        <f>IF($A1183="",NA(),IF($C1183="Traditional",4+$F1183*0.023,NA()))</f>
      </c>
      <c r="O1183">
        <f>IF($A1183="","",$D1183+ROW()/1000000)</f>
      </c>
      <c r="P1183" t="str">
        <f>IF(OR($A1183="",INDEX(games!$H:$H,ROW())=""),"",INDEX(games!$H:$H,ROW()))</f>
      </c>
      <c r="Q1183">
        <f>IF(OR($A1183="",$P1183&lt;&gt;"Yes"),"",$D1183+ROW()/1000000)</f>
      </c>
      <c r="T1183">
        <f>IF($Y1183="","",INDEX($B$2:$B$1500,$Y1183))</f>
      </c>
      <c r="U1183">
        <f>IF($Z1183="","",INDEX($B$2:$B$1500,$Z1183))</f>
      </c>
      <c r="V1183">
        <f>IF(OR($T1183="",$U1183=""),"",$U1183-$T1183)</f>
      </c>
      <c r="W1183" t="str">
        <f>IF(TRIM(INDEX(connections!$A:$A,ROW()))="","",TRIM(INDEX(connections!$A:$A,ROW())))</f>
      </c>
      <c r="X1183" t="str">
        <f>IF($W1183="","",TRIM(INDEX(connections!$B:$B,ROW())))</f>
      </c>
      <c r="Y1183">
        <f>IF($W1183="","",IFERROR(MATCH($W1183,$A$2:$A$1500,0),""))</f>
      </c>
      <c r="Z1183">
        <f>IF($X1183="","",IFERROR(MATCH($X1183,$A$2:$A$1500,0),""))</f>
      </c>
      <c r="AA1183" t="str">
        <f>IF($Y1183="","",INDEX($P$2:$P$1500,$Y1183))</f>
      </c>
      <c r="AB1183" t="str">
        <f>IF($Z1183="","",INDEX($P$2:$P$1500,$Z1183))</f>
      </c>
      <c r="AC1183">
        <f>IF(AND($AA1183="Yes",$AB1183="Yes"),1,"")</f>
      </c>
      <c r="AD1183">
        <f>IF(OR($Y1183="",$Z1183=""),"",IF(INDEX($C$2:$C$1500,$Y1183)=INDEX($C$2:$C$1500,$Z1183),0,1))</f>
      </c>
      <c r="AE1183">
        <f>IF($AC1183&lt;&gt;1,"",IF(AND(INDEX($AG$2:$AG$1500,$Y1183)=1,INDEX($AG$2:$AG$1500,$Z1183)=1),1,""))</f>
      </c>
      <c r="AG1183">
        <f>IF($A1183="","",COUNTIFS($W$2:$W$2500,$A1183,$AB$2:$AB$2500,"Yes")+COUNTIFS($X$2:$X$2500,$A1183,$AA$2:$AA$2500,"Yes"))</f>
      </c>
      <c r="AH1183" t="str">
        <f>IF(OR($P1183&lt;&gt;"Yes",N($AG1183)=0),"",IF(AND($AG1183=1,COUNTIFS($W$2:$W$2500,$A1183,$AE$2:$AE$2500,1)+COUNTIFS($X$2:$X$2500,$A1183,$AE$2:$AE$2500,1)&gt;0),"","Yes"))</f>
      </c>
      <c r="AI1183">
        <f>IF($AH1183="Yes",$AG1183,"")</f>
      </c>
      <c r="AJ1183">
        <f>IF($AI1183="","",$AI1183+ROW()/1000000)</f>
      </c>
      <c r="AK1183">
        <f>IF(OR($A1183="",$P1183="Yes",N($AG1183)=0),"",$AG1183+ROW()/1000000)</f>
      </c>
      <c r="AL1183" t="str">
        <f>IF($A1183="","",INDEX(games!$J:$J,ROW())&amp;"")</f>
      </c>
    </row>
    <row r="1184">
      <c r="A1184" t="str">
        <f>IF(TRIM(INDEX(games!$A:$A,ROW()))="","",TRIM(INDEX(games!$A:$A,ROW())))</f>
      </c>
      <c r="B1184">
        <f>IF(OR($A1184="",INDEX(games!$B:$B,ROW())=""),"",INDEX(games!$B:$B,ROW()))</f>
      </c>
      <c r="C1184" t="str">
        <f>IF(OR($A1184="",INDEX(games!$C:$C,ROW())=""),"",INDEX(games!$C:$C,ROW()))</f>
      </c>
      <c r="D1184">
        <f>IF($A1184="","",COUNTIF($W$2:$W$2500,$A1184)+COUNTIF($X$2:$X$2500,$A1184))</f>
      </c>
      <c r="E1184">
        <f>IF($A1184="","",IFERROR(MATCH($C1184,$R$2:$R$5,0),0))</f>
      </c>
      <c r="F1184">
        <f>IF($A1184="","",MOD(ROW(),34))</f>
      </c>
      <c r="G1184">
        <f>IF($A1184="",NA(),IF($C1184="Action",$B1184,NA()))</f>
      </c>
      <c r="H1184">
        <f>IF($A1184="",NA(),IF($C1184="Action",1+$F1184*0.023,NA()))</f>
      </c>
      <c r="I1184">
        <f>IF($A1184="",NA(),IF($C1184="Strategy",$B1184,NA()))</f>
      </c>
      <c r="J1184">
        <f>IF($A1184="",NA(),IF($C1184="Strategy",2+$F1184*0.023,NA()))</f>
      </c>
      <c r="K1184">
        <f>IF($A1184="",NA(),IF($C1184="Deckbuilder",$B1184,NA()))</f>
      </c>
      <c r="L1184">
        <f>IF($A1184="",NA(),IF($C1184="Deckbuilder",3+$F1184*0.023,NA()))</f>
      </c>
      <c r="M1184">
        <f>IF($A1184="",NA(),IF($C1184="Traditional",$B1184,NA()))</f>
      </c>
      <c r="N1184">
        <f>IF($A1184="",NA(),IF($C1184="Traditional",4+$F1184*0.023,NA()))</f>
      </c>
      <c r="O1184">
        <f>IF($A1184="","",$D1184+ROW()/1000000)</f>
      </c>
      <c r="P1184" t="str">
        <f>IF(OR($A1184="",INDEX(games!$H:$H,ROW())=""),"",INDEX(games!$H:$H,ROW()))</f>
      </c>
      <c r="Q1184">
        <f>IF(OR($A1184="",$P1184&lt;&gt;"Yes"),"",$D1184+ROW()/1000000)</f>
      </c>
      <c r="T1184">
        <f>IF($Y1184="","",INDEX($B$2:$B$1500,$Y1184))</f>
      </c>
      <c r="U1184">
        <f>IF($Z1184="","",INDEX($B$2:$B$1500,$Z1184))</f>
      </c>
      <c r="V1184">
        <f>IF(OR($T1184="",$U1184=""),"",$U1184-$T1184)</f>
      </c>
      <c r="W1184" t="str">
        <f>IF(TRIM(INDEX(connections!$A:$A,ROW()))="","",TRIM(INDEX(connections!$A:$A,ROW())))</f>
      </c>
      <c r="X1184" t="str">
        <f>IF($W1184="","",TRIM(INDEX(connections!$B:$B,ROW())))</f>
      </c>
      <c r="Y1184">
        <f>IF($W1184="","",IFERROR(MATCH($W1184,$A$2:$A$1500,0),""))</f>
      </c>
      <c r="Z1184">
        <f>IF($X1184="","",IFERROR(MATCH($X1184,$A$2:$A$1500,0),""))</f>
      </c>
      <c r="AA1184" t="str">
        <f>IF($Y1184="","",INDEX($P$2:$P$1500,$Y1184))</f>
      </c>
      <c r="AB1184" t="str">
        <f>IF($Z1184="","",INDEX($P$2:$P$1500,$Z1184))</f>
      </c>
      <c r="AC1184">
        <f>IF(AND($AA1184="Yes",$AB1184="Yes"),1,"")</f>
      </c>
      <c r="AD1184">
        <f>IF(OR($Y1184="",$Z1184=""),"",IF(INDEX($C$2:$C$1500,$Y1184)=INDEX($C$2:$C$1500,$Z1184),0,1))</f>
      </c>
      <c r="AE1184">
        <f>IF($AC1184&lt;&gt;1,"",IF(AND(INDEX($AG$2:$AG$1500,$Y1184)=1,INDEX($AG$2:$AG$1500,$Z1184)=1),1,""))</f>
      </c>
      <c r="AG1184">
        <f>IF($A1184="","",COUNTIFS($W$2:$W$2500,$A1184,$AB$2:$AB$2500,"Yes")+COUNTIFS($X$2:$X$2500,$A1184,$AA$2:$AA$2500,"Yes"))</f>
      </c>
      <c r="AH1184" t="str">
        <f>IF(OR($P1184&lt;&gt;"Yes",N($AG1184)=0),"",IF(AND($AG1184=1,COUNTIFS($W$2:$W$2500,$A1184,$AE$2:$AE$2500,1)+COUNTIFS($X$2:$X$2500,$A1184,$AE$2:$AE$2500,1)&gt;0),"","Yes"))</f>
      </c>
      <c r="AI1184">
        <f>IF($AH1184="Yes",$AG1184,"")</f>
      </c>
      <c r="AJ1184">
        <f>IF($AI1184="","",$AI1184+ROW()/1000000)</f>
      </c>
      <c r="AK1184">
        <f>IF(OR($A1184="",$P1184="Yes",N($AG1184)=0),"",$AG1184+ROW()/1000000)</f>
      </c>
      <c r="AL1184" t="str">
        <f>IF($A1184="","",INDEX(games!$J:$J,ROW())&amp;"")</f>
      </c>
    </row>
    <row r="1185">
      <c r="A1185" t="str">
        <f>IF(TRIM(INDEX(games!$A:$A,ROW()))="","",TRIM(INDEX(games!$A:$A,ROW())))</f>
      </c>
      <c r="B1185">
        <f>IF(OR($A1185="",INDEX(games!$B:$B,ROW())=""),"",INDEX(games!$B:$B,ROW()))</f>
      </c>
      <c r="C1185" t="str">
        <f>IF(OR($A1185="",INDEX(games!$C:$C,ROW())=""),"",INDEX(games!$C:$C,ROW()))</f>
      </c>
      <c r="D1185">
        <f>IF($A1185="","",COUNTIF($W$2:$W$2500,$A1185)+COUNTIF($X$2:$X$2500,$A1185))</f>
      </c>
      <c r="E1185">
        <f>IF($A1185="","",IFERROR(MATCH($C1185,$R$2:$R$5,0),0))</f>
      </c>
      <c r="F1185">
        <f>IF($A1185="","",MOD(ROW(),34))</f>
      </c>
      <c r="G1185">
        <f>IF($A1185="",NA(),IF($C1185="Action",$B1185,NA()))</f>
      </c>
      <c r="H1185">
        <f>IF($A1185="",NA(),IF($C1185="Action",1+$F1185*0.023,NA()))</f>
      </c>
      <c r="I1185">
        <f>IF($A1185="",NA(),IF($C1185="Strategy",$B1185,NA()))</f>
      </c>
      <c r="J1185">
        <f>IF($A1185="",NA(),IF($C1185="Strategy",2+$F1185*0.023,NA()))</f>
      </c>
      <c r="K1185">
        <f>IF($A1185="",NA(),IF($C1185="Deckbuilder",$B1185,NA()))</f>
      </c>
      <c r="L1185">
        <f>IF($A1185="",NA(),IF($C1185="Deckbuilder",3+$F1185*0.023,NA()))</f>
      </c>
      <c r="M1185">
        <f>IF($A1185="",NA(),IF($C1185="Traditional",$B1185,NA()))</f>
      </c>
      <c r="N1185">
        <f>IF($A1185="",NA(),IF($C1185="Traditional",4+$F1185*0.023,NA()))</f>
      </c>
      <c r="O1185">
        <f>IF($A1185="","",$D1185+ROW()/1000000)</f>
      </c>
      <c r="P1185" t="str">
        <f>IF(OR($A1185="",INDEX(games!$H:$H,ROW())=""),"",INDEX(games!$H:$H,ROW()))</f>
      </c>
      <c r="Q1185">
        <f>IF(OR($A1185="",$P1185&lt;&gt;"Yes"),"",$D1185+ROW()/1000000)</f>
      </c>
      <c r="T1185">
        <f>IF($Y1185="","",INDEX($B$2:$B$1500,$Y1185))</f>
      </c>
      <c r="U1185">
        <f>IF($Z1185="","",INDEX($B$2:$B$1500,$Z1185))</f>
      </c>
      <c r="V1185">
        <f>IF(OR($T1185="",$U1185=""),"",$U1185-$T1185)</f>
      </c>
      <c r="W1185" t="str">
        <f>IF(TRIM(INDEX(connections!$A:$A,ROW()))="","",TRIM(INDEX(connections!$A:$A,ROW())))</f>
      </c>
      <c r="X1185" t="str">
        <f>IF($W1185="","",TRIM(INDEX(connections!$B:$B,ROW())))</f>
      </c>
      <c r="Y1185">
        <f>IF($W1185="","",IFERROR(MATCH($W1185,$A$2:$A$1500,0),""))</f>
      </c>
      <c r="Z1185">
        <f>IF($X1185="","",IFERROR(MATCH($X1185,$A$2:$A$1500,0),""))</f>
      </c>
      <c r="AA1185" t="str">
        <f>IF($Y1185="","",INDEX($P$2:$P$1500,$Y1185))</f>
      </c>
      <c r="AB1185" t="str">
        <f>IF($Z1185="","",INDEX($P$2:$P$1500,$Z1185))</f>
      </c>
      <c r="AC1185">
        <f>IF(AND($AA1185="Yes",$AB1185="Yes"),1,"")</f>
      </c>
      <c r="AD1185">
        <f>IF(OR($Y1185="",$Z1185=""),"",IF(INDEX($C$2:$C$1500,$Y1185)=INDEX($C$2:$C$1500,$Z1185),0,1))</f>
      </c>
      <c r="AE1185">
        <f>IF($AC1185&lt;&gt;1,"",IF(AND(INDEX($AG$2:$AG$1500,$Y1185)=1,INDEX($AG$2:$AG$1500,$Z1185)=1),1,""))</f>
      </c>
      <c r="AG1185">
        <f>IF($A1185="","",COUNTIFS($W$2:$W$2500,$A1185,$AB$2:$AB$2500,"Yes")+COUNTIFS($X$2:$X$2500,$A1185,$AA$2:$AA$2500,"Yes"))</f>
      </c>
      <c r="AH1185" t="str">
        <f>IF(OR($P1185&lt;&gt;"Yes",N($AG1185)=0),"",IF(AND($AG1185=1,COUNTIFS($W$2:$W$2500,$A1185,$AE$2:$AE$2500,1)+COUNTIFS($X$2:$X$2500,$A1185,$AE$2:$AE$2500,1)&gt;0),"","Yes"))</f>
      </c>
      <c r="AI1185">
        <f>IF($AH1185="Yes",$AG1185,"")</f>
      </c>
      <c r="AJ1185">
        <f>IF($AI1185="","",$AI1185+ROW()/1000000)</f>
      </c>
      <c r="AK1185">
        <f>IF(OR($A1185="",$P1185="Yes",N($AG1185)=0),"",$AG1185+ROW()/1000000)</f>
      </c>
      <c r="AL1185" t="str">
        <f>IF($A1185="","",INDEX(games!$J:$J,ROW())&amp;"")</f>
      </c>
    </row>
    <row r="1186">
      <c r="A1186" t="str">
        <f>IF(TRIM(INDEX(games!$A:$A,ROW()))="","",TRIM(INDEX(games!$A:$A,ROW())))</f>
      </c>
      <c r="B1186">
        <f>IF(OR($A1186="",INDEX(games!$B:$B,ROW())=""),"",INDEX(games!$B:$B,ROW()))</f>
      </c>
      <c r="C1186" t="str">
        <f>IF(OR($A1186="",INDEX(games!$C:$C,ROW())=""),"",INDEX(games!$C:$C,ROW()))</f>
      </c>
      <c r="D1186">
        <f>IF($A1186="","",COUNTIF($W$2:$W$2500,$A1186)+COUNTIF($X$2:$X$2500,$A1186))</f>
      </c>
      <c r="E1186">
        <f>IF($A1186="","",IFERROR(MATCH($C1186,$R$2:$R$5,0),0))</f>
      </c>
      <c r="F1186">
        <f>IF($A1186="","",MOD(ROW(),34))</f>
      </c>
      <c r="G1186">
        <f>IF($A1186="",NA(),IF($C1186="Action",$B1186,NA()))</f>
      </c>
      <c r="H1186">
        <f>IF($A1186="",NA(),IF($C1186="Action",1+$F1186*0.023,NA()))</f>
      </c>
      <c r="I1186">
        <f>IF($A1186="",NA(),IF($C1186="Strategy",$B1186,NA()))</f>
      </c>
      <c r="J1186">
        <f>IF($A1186="",NA(),IF($C1186="Strategy",2+$F1186*0.023,NA()))</f>
      </c>
      <c r="K1186">
        <f>IF($A1186="",NA(),IF($C1186="Deckbuilder",$B1186,NA()))</f>
      </c>
      <c r="L1186">
        <f>IF($A1186="",NA(),IF($C1186="Deckbuilder",3+$F1186*0.023,NA()))</f>
      </c>
      <c r="M1186">
        <f>IF($A1186="",NA(),IF($C1186="Traditional",$B1186,NA()))</f>
      </c>
      <c r="N1186">
        <f>IF($A1186="",NA(),IF($C1186="Traditional",4+$F1186*0.023,NA()))</f>
      </c>
      <c r="O1186">
        <f>IF($A1186="","",$D1186+ROW()/1000000)</f>
      </c>
      <c r="P1186" t="str">
        <f>IF(OR($A1186="",INDEX(games!$H:$H,ROW())=""),"",INDEX(games!$H:$H,ROW()))</f>
      </c>
      <c r="Q1186">
        <f>IF(OR($A1186="",$P1186&lt;&gt;"Yes"),"",$D1186+ROW()/1000000)</f>
      </c>
      <c r="T1186">
        <f>IF($Y1186="","",INDEX($B$2:$B$1500,$Y1186))</f>
      </c>
      <c r="U1186">
        <f>IF($Z1186="","",INDEX($B$2:$B$1500,$Z1186))</f>
      </c>
      <c r="V1186">
        <f>IF(OR($T1186="",$U1186=""),"",$U1186-$T1186)</f>
      </c>
      <c r="W1186" t="str">
        <f>IF(TRIM(INDEX(connections!$A:$A,ROW()))="","",TRIM(INDEX(connections!$A:$A,ROW())))</f>
      </c>
      <c r="X1186" t="str">
        <f>IF($W1186="","",TRIM(INDEX(connections!$B:$B,ROW())))</f>
      </c>
      <c r="Y1186">
        <f>IF($W1186="","",IFERROR(MATCH($W1186,$A$2:$A$1500,0),""))</f>
      </c>
      <c r="Z1186">
        <f>IF($X1186="","",IFERROR(MATCH($X1186,$A$2:$A$1500,0),""))</f>
      </c>
      <c r="AA1186" t="str">
        <f>IF($Y1186="","",INDEX($P$2:$P$1500,$Y1186))</f>
      </c>
      <c r="AB1186" t="str">
        <f>IF($Z1186="","",INDEX($P$2:$P$1500,$Z1186))</f>
      </c>
      <c r="AC1186">
        <f>IF(AND($AA1186="Yes",$AB1186="Yes"),1,"")</f>
      </c>
      <c r="AD1186">
        <f>IF(OR($Y1186="",$Z1186=""),"",IF(INDEX($C$2:$C$1500,$Y1186)=INDEX($C$2:$C$1500,$Z1186),0,1))</f>
      </c>
      <c r="AE1186">
        <f>IF($AC1186&lt;&gt;1,"",IF(AND(INDEX($AG$2:$AG$1500,$Y1186)=1,INDEX($AG$2:$AG$1500,$Z1186)=1),1,""))</f>
      </c>
      <c r="AG1186">
        <f>IF($A1186="","",COUNTIFS($W$2:$W$2500,$A1186,$AB$2:$AB$2500,"Yes")+COUNTIFS($X$2:$X$2500,$A1186,$AA$2:$AA$2500,"Yes"))</f>
      </c>
      <c r="AH1186" t="str">
        <f>IF(OR($P1186&lt;&gt;"Yes",N($AG1186)=0),"",IF(AND($AG1186=1,COUNTIFS($W$2:$W$2500,$A1186,$AE$2:$AE$2500,1)+COUNTIFS($X$2:$X$2500,$A1186,$AE$2:$AE$2500,1)&gt;0),"","Yes"))</f>
      </c>
      <c r="AI1186">
        <f>IF($AH1186="Yes",$AG1186,"")</f>
      </c>
      <c r="AJ1186">
        <f>IF($AI1186="","",$AI1186+ROW()/1000000)</f>
      </c>
      <c r="AK1186">
        <f>IF(OR($A1186="",$P1186="Yes",N($AG1186)=0),"",$AG1186+ROW()/1000000)</f>
      </c>
      <c r="AL1186" t="str">
        <f>IF($A1186="","",INDEX(games!$J:$J,ROW())&amp;"")</f>
      </c>
    </row>
    <row r="1187">
      <c r="A1187" t="str">
        <f>IF(TRIM(INDEX(games!$A:$A,ROW()))="","",TRIM(INDEX(games!$A:$A,ROW())))</f>
      </c>
      <c r="B1187">
        <f>IF(OR($A1187="",INDEX(games!$B:$B,ROW())=""),"",INDEX(games!$B:$B,ROW()))</f>
      </c>
      <c r="C1187" t="str">
        <f>IF(OR($A1187="",INDEX(games!$C:$C,ROW())=""),"",INDEX(games!$C:$C,ROW()))</f>
      </c>
      <c r="D1187">
        <f>IF($A1187="","",COUNTIF($W$2:$W$2500,$A1187)+COUNTIF($X$2:$X$2500,$A1187))</f>
      </c>
      <c r="E1187">
        <f>IF($A1187="","",IFERROR(MATCH($C1187,$R$2:$R$5,0),0))</f>
      </c>
      <c r="F1187">
        <f>IF($A1187="","",MOD(ROW(),34))</f>
      </c>
      <c r="G1187">
        <f>IF($A1187="",NA(),IF($C1187="Action",$B1187,NA()))</f>
      </c>
      <c r="H1187">
        <f>IF($A1187="",NA(),IF($C1187="Action",1+$F1187*0.023,NA()))</f>
      </c>
      <c r="I1187">
        <f>IF($A1187="",NA(),IF($C1187="Strategy",$B1187,NA()))</f>
      </c>
      <c r="J1187">
        <f>IF($A1187="",NA(),IF($C1187="Strategy",2+$F1187*0.023,NA()))</f>
      </c>
      <c r="K1187">
        <f>IF($A1187="",NA(),IF($C1187="Deckbuilder",$B1187,NA()))</f>
      </c>
      <c r="L1187">
        <f>IF($A1187="",NA(),IF($C1187="Deckbuilder",3+$F1187*0.023,NA()))</f>
      </c>
      <c r="M1187">
        <f>IF($A1187="",NA(),IF($C1187="Traditional",$B1187,NA()))</f>
      </c>
      <c r="N1187">
        <f>IF($A1187="",NA(),IF($C1187="Traditional",4+$F1187*0.023,NA()))</f>
      </c>
      <c r="O1187">
        <f>IF($A1187="","",$D1187+ROW()/1000000)</f>
      </c>
      <c r="P1187" t="str">
        <f>IF(OR($A1187="",INDEX(games!$H:$H,ROW())=""),"",INDEX(games!$H:$H,ROW()))</f>
      </c>
      <c r="Q1187">
        <f>IF(OR($A1187="",$P1187&lt;&gt;"Yes"),"",$D1187+ROW()/1000000)</f>
      </c>
      <c r="T1187">
        <f>IF($Y1187="","",INDEX($B$2:$B$1500,$Y1187))</f>
      </c>
      <c r="U1187">
        <f>IF($Z1187="","",INDEX($B$2:$B$1500,$Z1187))</f>
      </c>
      <c r="V1187">
        <f>IF(OR($T1187="",$U1187=""),"",$U1187-$T1187)</f>
      </c>
      <c r="W1187" t="str">
        <f>IF(TRIM(INDEX(connections!$A:$A,ROW()))="","",TRIM(INDEX(connections!$A:$A,ROW())))</f>
      </c>
      <c r="X1187" t="str">
        <f>IF($W1187="","",TRIM(INDEX(connections!$B:$B,ROW())))</f>
      </c>
      <c r="Y1187">
        <f>IF($W1187="","",IFERROR(MATCH($W1187,$A$2:$A$1500,0),""))</f>
      </c>
      <c r="Z1187">
        <f>IF($X1187="","",IFERROR(MATCH($X1187,$A$2:$A$1500,0),""))</f>
      </c>
      <c r="AA1187" t="str">
        <f>IF($Y1187="","",INDEX($P$2:$P$1500,$Y1187))</f>
      </c>
      <c r="AB1187" t="str">
        <f>IF($Z1187="","",INDEX($P$2:$P$1500,$Z1187))</f>
      </c>
      <c r="AC1187">
        <f>IF(AND($AA1187="Yes",$AB1187="Yes"),1,"")</f>
      </c>
      <c r="AD1187">
        <f>IF(OR($Y1187="",$Z1187=""),"",IF(INDEX($C$2:$C$1500,$Y1187)=INDEX($C$2:$C$1500,$Z1187),0,1))</f>
      </c>
      <c r="AE1187">
        <f>IF($AC1187&lt;&gt;1,"",IF(AND(INDEX($AG$2:$AG$1500,$Y1187)=1,INDEX($AG$2:$AG$1500,$Z1187)=1),1,""))</f>
      </c>
      <c r="AG1187">
        <f>IF($A1187="","",COUNTIFS($W$2:$W$2500,$A1187,$AB$2:$AB$2500,"Yes")+COUNTIFS($X$2:$X$2500,$A1187,$AA$2:$AA$2500,"Yes"))</f>
      </c>
      <c r="AH1187" t="str">
        <f>IF(OR($P1187&lt;&gt;"Yes",N($AG1187)=0),"",IF(AND($AG1187=1,COUNTIFS($W$2:$W$2500,$A1187,$AE$2:$AE$2500,1)+COUNTIFS($X$2:$X$2500,$A1187,$AE$2:$AE$2500,1)&gt;0),"","Yes"))</f>
      </c>
      <c r="AI1187">
        <f>IF($AH1187="Yes",$AG1187,"")</f>
      </c>
      <c r="AJ1187">
        <f>IF($AI1187="","",$AI1187+ROW()/1000000)</f>
      </c>
      <c r="AK1187">
        <f>IF(OR($A1187="",$P1187="Yes",N($AG1187)=0),"",$AG1187+ROW()/1000000)</f>
      </c>
      <c r="AL1187" t="str">
        <f>IF($A1187="","",INDEX(games!$J:$J,ROW())&amp;"")</f>
      </c>
    </row>
    <row r="1188">
      <c r="A1188" t="str">
        <f>IF(TRIM(INDEX(games!$A:$A,ROW()))="","",TRIM(INDEX(games!$A:$A,ROW())))</f>
      </c>
      <c r="B1188">
        <f>IF(OR($A1188="",INDEX(games!$B:$B,ROW())=""),"",INDEX(games!$B:$B,ROW()))</f>
      </c>
      <c r="C1188" t="str">
        <f>IF(OR($A1188="",INDEX(games!$C:$C,ROW())=""),"",INDEX(games!$C:$C,ROW()))</f>
      </c>
      <c r="D1188">
        <f>IF($A1188="","",COUNTIF($W$2:$W$2500,$A1188)+COUNTIF($X$2:$X$2500,$A1188))</f>
      </c>
      <c r="E1188">
        <f>IF($A1188="","",IFERROR(MATCH($C1188,$R$2:$R$5,0),0))</f>
      </c>
      <c r="F1188">
        <f>IF($A1188="","",MOD(ROW(),34))</f>
      </c>
      <c r="G1188">
        <f>IF($A1188="",NA(),IF($C1188="Action",$B1188,NA()))</f>
      </c>
      <c r="H1188">
        <f>IF($A1188="",NA(),IF($C1188="Action",1+$F1188*0.023,NA()))</f>
      </c>
      <c r="I1188">
        <f>IF($A1188="",NA(),IF($C1188="Strategy",$B1188,NA()))</f>
      </c>
      <c r="J1188">
        <f>IF($A1188="",NA(),IF($C1188="Strategy",2+$F1188*0.023,NA()))</f>
      </c>
      <c r="K1188">
        <f>IF($A1188="",NA(),IF($C1188="Deckbuilder",$B1188,NA()))</f>
      </c>
      <c r="L1188">
        <f>IF($A1188="",NA(),IF($C1188="Deckbuilder",3+$F1188*0.023,NA()))</f>
      </c>
      <c r="M1188">
        <f>IF($A1188="",NA(),IF($C1188="Traditional",$B1188,NA()))</f>
      </c>
      <c r="N1188">
        <f>IF($A1188="",NA(),IF($C1188="Traditional",4+$F1188*0.023,NA()))</f>
      </c>
      <c r="O1188">
        <f>IF($A1188="","",$D1188+ROW()/1000000)</f>
      </c>
      <c r="P1188" t="str">
        <f>IF(OR($A1188="",INDEX(games!$H:$H,ROW())=""),"",INDEX(games!$H:$H,ROW()))</f>
      </c>
      <c r="Q1188">
        <f>IF(OR($A1188="",$P1188&lt;&gt;"Yes"),"",$D1188+ROW()/1000000)</f>
      </c>
      <c r="T1188">
        <f>IF($Y1188="","",INDEX($B$2:$B$1500,$Y1188))</f>
      </c>
      <c r="U1188">
        <f>IF($Z1188="","",INDEX($B$2:$B$1500,$Z1188))</f>
      </c>
      <c r="V1188">
        <f>IF(OR($T1188="",$U1188=""),"",$U1188-$T1188)</f>
      </c>
      <c r="W1188" t="str">
        <f>IF(TRIM(INDEX(connections!$A:$A,ROW()))="","",TRIM(INDEX(connections!$A:$A,ROW())))</f>
      </c>
      <c r="X1188" t="str">
        <f>IF($W1188="","",TRIM(INDEX(connections!$B:$B,ROW())))</f>
      </c>
      <c r="Y1188">
        <f>IF($W1188="","",IFERROR(MATCH($W1188,$A$2:$A$1500,0),""))</f>
      </c>
      <c r="Z1188">
        <f>IF($X1188="","",IFERROR(MATCH($X1188,$A$2:$A$1500,0),""))</f>
      </c>
      <c r="AA1188" t="str">
        <f>IF($Y1188="","",INDEX($P$2:$P$1500,$Y1188))</f>
      </c>
      <c r="AB1188" t="str">
        <f>IF($Z1188="","",INDEX($P$2:$P$1500,$Z1188))</f>
      </c>
      <c r="AC1188">
        <f>IF(AND($AA1188="Yes",$AB1188="Yes"),1,"")</f>
      </c>
      <c r="AD1188">
        <f>IF(OR($Y1188="",$Z1188=""),"",IF(INDEX($C$2:$C$1500,$Y1188)=INDEX($C$2:$C$1500,$Z1188),0,1))</f>
      </c>
      <c r="AE1188">
        <f>IF($AC1188&lt;&gt;1,"",IF(AND(INDEX($AG$2:$AG$1500,$Y1188)=1,INDEX($AG$2:$AG$1500,$Z1188)=1),1,""))</f>
      </c>
      <c r="AG1188">
        <f>IF($A1188="","",COUNTIFS($W$2:$W$2500,$A1188,$AB$2:$AB$2500,"Yes")+COUNTIFS($X$2:$X$2500,$A1188,$AA$2:$AA$2500,"Yes"))</f>
      </c>
      <c r="AH1188" t="str">
        <f>IF(OR($P1188&lt;&gt;"Yes",N($AG1188)=0),"",IF(AND($AG1188=1,COUNTIFS($W$2:$W$2500,$A1188,$AE$2:$AE$2500,1)+COUNTIFS($X$2:$X$2500,$A1188,$AE$2:$AE$2500,1)&gt;0),"","Yes"))</f>
      </c>
      <c r="AI1188">
        <f>IF($AH1188="Yes",$AG1188,"")</f>
      </c>
      <c r="AJ1188">
        <f>IF($AI1188="","",$AI1188+ROW()/1000000)</f>
      </c>
      <c r="AK1188">
        <f>IF(OR($A1188="",$P1188="Yes",N($AG1188)=0),"",$AG1188+ROW()/1000000)</f>
      </c>
      <c r="AL1188" t="str">
        <f>IF($A1188="","",INDEX(games!$J:$J,ROW())&amp;"")</f>
      </c>
    </row>
    <row r="1189">
      <c r="A1189" t="str">
        <f>IF(TRIM(INDEX(games!$A:$A,ROW()))="","",TRIM(INDEX(games!$A:$A,ROW())))</f>
      </c>
      <c r="B1189">
        <f>IF(OR($A1189="",INDEX(games!$B:$B,ROW())=""),"",INDEX(games!$B:$B,ROW()))</f>
      </c>
      <c r="C1189" t="str">
        <f>IF(OR($A1189="",INDEX(games!$C:$C,ROW())=""),"",INDEX(games!$C:$C,ROW()))</f>
      </c>
      <c r="D1189">
        <f>IF($A1189="","",COUNTIF($W$2:$W$2500,$A1189)+COUNTIF($X$2:$X$2500,$A1189))</f>
      </c>
      <c r="E1189">
        <f>IF($A1189="","",IFERROR(MATCH($C1189,$R$2:$R$5,0),0))</f>
      </c>
      <c r="F1189">
        <f>IF($A1189="","",MOD(ROW(),34))</f>
      </c>
      <c r="G1189">
        <f>IF($A1189="",NA(),IF($C1189="Action",$B1189,NA()))</f>
      </c>
      <c r="H1189">
        <f>IF($A1189="",NA(),IF($C1189="Action",1+$F1189*0.023,NA()))</f>
      </c>
      <c r="I1189">
        <f>IF($A1189="",NA(),IF($C1189="Strategy",$B1189,NA()))</f>
      </c>
      <c r="J1189">
        <f>IF($A1189="",NA(),IF($C1189="Strategy",2+$F1189*0.023,NA()))</f>
      </c>
      <c r="K1189">
        <f>IF($A1189="",NA(),IF($C1189="Deckbuilder",$B1189,NA()))</f>
      </c>
      <c r="L1189">
        <f>IF($A1189="",NA(),IF($C1189="Deckbuilder",3+$F1189*0.023,NA()))</f>
      </c>
      <c r="M1189">
        <f>IF($A1189="",NA(),IF($C1189="Traditional",$B1189,NA()))</f>
      </c>
      <c r="N1189">
        <f>IF($A1189="",NA(),IF($C1189="Traditional",4+$F1189*0.023,NA()))</f>
      </c>
      <c r="O1189">
        <f>IF($A1189="","",$D1189+ROW()/1000000)</f>
      </c>
      <c r="P1189" t="str">
        <f>IF(OR($A1189="",INDEX(games!$H:$H,ROW())=""),"",INDEX(games!$H:$H,ROW()))</f>
      </c>
      <c r="Q1189">
        <f>IF(OR($A1189="",$P1189&lt;&gt;"Yes"),"",$D1189+ROW()/1000000)</f>
      </c>
      <c r="T1189">
        <f>IF($Y1189="","",INDEX($B$2:$B$1500,$Y1189))</f>
      </c>
      <c r="U1189">
        <f>IF($Z1189="","",INDEX($B$2:$B$1500,$Z1189))</f>
      </c>
      <c r="V1189">
        <f>IF(OR($T1189="",$U1189=""),"",$U1189-$T1189)</f>
      </c>
      <c r="W1189" t="str">
        <f>IF(TRIM(INDEX(connections!$A:$A,ROW()))="","",TRIM(INDEX(connections!$A:$A,ROW())))</f>
      </c>
      <c r="X1189" t="str">
        <f>IF($W1189="","",TRIM(INDEX(connections!$B:$B,ROW())))</f>
      </c>
      <c r="Y1189">
        <f>IF($W1189="","",IFERROR(MATCH($W1189,$A$2:$A$1500,0),""))</f>
      </c>
      <c r="Z1189">
        <f>IF($X1189="","",IFERROR(MATCH($X1189,$A$2:$A$1500,0),""))</f>
      </c>
      <c r="AA1189" t="str">
        <f>IF($Y1189="","",INDEX($P$2:$P$1500,$Y1189))</f>
      </c>
      <c r="AB1189" t="str">
        <f>IF($Z1189="","",INDEX($P$2:$P$1500,$Z1189))</f>
      </c>
      <c r="AC1189">
        <f>IF(AND($AA1189="Yes",$AB1189="Yes"),1,"")</f>
      </c>
      <c r="AD1189">
        <f>IF(OR($Y1189="",$Z1189=""),"",IF(INDEX($C$2:$C$1500,$Y1189)=INDEX($C$2:$C$1500,$Z1189),0,1))</f>
      </c>
      <c r="AE1189">
        <f>IF($AC1189&lt;&gt;1,"",IF(AND(INDEX($AG$2:$AG$1500,$Y1189)=1,INDEX($AG$2:$AG$1500,$Z1189)=1),1,""))</f>
      </c>
      <c r="AG1189">
        <f>IF($A1189="","",COUNTIFS($W$2:$W$2500,$A1189,$AB$2:$AB$2500,"Yes")+COUNTIFS($X$2:$X$2500,$A1189,$AA$2:$AA$2500,"Yes"))</f>
      </c>
      <c r="AH1189" t="str">
        <f>IF(OR($P1189&lt;&gt;"Yes",N($AG1189)=0),"",IF(AND($AG1189=1,COUNTIFS($W$2:$W$2500,$A1189,$AE$2:$AE$2500,1)+COUNTIFS($X$2:$X$2500,$A1189,$AE$2:$AE$2500,1)&gt;0),"","Yes"))</f>
      </c>
      <c r="AI1189">
        <f>IF($AH1189="Yes",$AG1189,"")</f>
      </c>
      <c r="AJ1189">
        <f>IF($AI1189="","",$AI1189+ROW()/1000000)</f>
      </c>
      <c r="AK1189">
        <f>IF(OR($A1189="",$P1189="Yes",N($AG1189)=0),"",$AG1189+ROW()/1000000)</f>
      </c>
      <c r="AL1189" t="str">
        <f>IF($A1189="","",INDEX(games!$J:$J,ROW())&amp;"")</f>
      </c>
    </row>
    <row r="1190">
      <c r="A1190" t="str">
        <f>IF(TRIM(INDEX(games!$A:$A,ROW()))="","",TRIM(INDEX(games!$A:$A,ROW())))</f>
      </c>
      <c r="B1190">
        <f>IF(OR($A1190="",INDEX(games!$B:$B,ROW())=""),"",INDEX(games!$B:$B,ROW()))</f>
      </c>
      <c r="C1190" t="str">
        <f>IF(OR($A1190="",INDEX(games!$C:$C,ROW())=""),"",INDEX(games!$C:$C,ROW()))</f>
      </c>
      <c r="D1190">
        <f>IF($A1190="","",COUNTIF($W$2:$W$2500,$A1190)+COUNTIF($X$2:$X$2500,$A1190))</f>
      </c>
      <c r="E1190">
        <f>IF($A1190="","",IFERROR(MATCH($C1190,$R$2:$R$5,0),0))</f>
      </c>
      <c r="F1190">
        <f>IF($A1190="","",MOD(ROW(),34))</f>
      </c>
      <c r="G1190">
        <f>IF($A1190="",NA(),IF($C1190="Action",$B1190,NA()))</f>
      </c>
      <c r="H1190">
        <f>IF($A1190="",NA(),IF($C1190="Action",1+$F1190*0.023,NA()))</f>
      </c>
      <c r="I1190">
        <f>IF($A1190="",NA(),IF($C1190="Strategy",$B1190,NA()))</f>
      </c>
      <c r="J1190">
        <f>IF($A1190="",NA(),IF($C1190="Strategy",2+$F1190*0.023,NA()))</f>
      </c>
      <c r="K1190">
        <f>IF($A1190="",NA(),IF($C1190="Deckbuilder",$B1190,NA()))</f>
      </c>
      <c r="L1190">
        <f>IF($A1190="",NA(),IF($C1190="Deckbuilder",3+$F1190*0.023,NA()))</f>
      </c>
      <c r="M1190">
        <f>IF($A1190="",NA(),IF($C1190="Traditional",$B1190,NA()))</f>
      </c>
      <c r="N1190">
        <f>IF($A1190="",NA(),IF($C1190="Traditional",4+$F1190*0.023,NA()))</f>
      </c>
      <c r="O1190">
        <f>IF($A1190="","",$D1190+ROW()/1000000)</f>
      </c>
      <c r="P1190" t="str">
        <f>IF(OR($A1190="",INDEX(games!$H:$H,ROW())=""),"",INDEX(games!$H:$H,ROW()))</f>
      </c>
      <c r="Q1190">
        <f>IF(OR($A1190="",$P1190&lt;&gt;"Yes"),"",$D1190+ROW()/1000000)</f>
      </c>
      <c r="T1190">
        <f>IF($Y1190="","",INDEX($B$2:$B$1500,$Y1190))</f>
      </c>
      <c r="U1190">
        <f>IF($Z1190="","",INDEX($B$2:$B$1500,$Z1190))</f>
      </c>
      <c r="V1190">
        <f>IF(OR($T1190="",$U1190=""),"",$U1190-$T1190)</f>
      </c>
      <c r="W1190" t="str">
        <f>IF(TRIM(INDEX(connections!$A:$A,ROW()))="","",TRIM(INDEX(connections!$A:$A,ROW())))</f>
      </c>
      <c r="X1190" t="str">
        <f>IF($W1190="","",TRIM(INDEX(connections!$B:$B,ROW())))</f>
      </c>
      <c r="Y1190">
        <f>IF($W1190="","",IFERROR(MATCH($W1190,$A$2:$A$1500,0),""))</f>
      </c>
      <c r="Z1190">
        <f>IF($X1190="","",IFERROR(MATCH($X1190,$A$2:$A$1500,0),""))</f>
      </c>
      <c r="AA1190" t="str">
        <f>IF($Y1190="","",INDEX($P$2:$P$1500,$Y1190))</f>
      </c>
      <c r="AB1190" t="str">
        <f>IF($Z1190="","",INDEX($P$2:$P$1500,$Z1190))</f>
      </c>
      <c r="AC1190">
        <f>IF(AND($AA1190="Yes",$AB1190="Yes"),1,"")</f>
      </c>
      <c r="AD1190">
        <f>IF(OR($Y1190="",$Z1190=""),"",IF(INDEX($C$2:$C$1500,$Y1190)=INDEX($C$2:$C$1500,$Z1190),0,1))</f>
      </c>
      <c r="AE1190">
        <f>IF($AC1190&lt;&gt;1,"",IF(AND(INDEX($AG$2:$AG$1500,$Y1190)=1,INDEX($AG$2:$AG$1500,$Z1190)=1),1,""))</f>
      </c>
      <c r="AG1190">
        <f>IF($A1190="","",COUNTIFS($W$2:$W$2500,$A1190,$AB$2:$AB$2500,"Yes")+COUNTIFS($X$2:$X$2500,$A1190,$AA$2:$AA$2500,"Yes"))</f>
      </c>
      <c r="AH1190" t="str">
        <f>IF(OR($P1190&lt;&gt;"Yes",N($AG1190)=0),"",IF(AND($AG1190=1,COUNTIFS($W$2:$W$2500,$A1190,$AE$2:$AE$2500,1)+COUNTIFS($X$2:$X$2500,$A1190,$AE$2:$AE$2500,1)&gt;0),"","Yes"))</f>
      </c>
      <c r="AI1190">
        <f>IF($AH1190="Yes",$AG1190,"")</f>
      </c>
      <c r="AJ1190">
        <f>IF($AI1190="","",$AI1190+ROW()/1000000)</f>
      </c>
      <c r="AK1190">
        <f>IF(OR($A1190="",$P1190="Yes",N($AG1190)=0),"",$AG1190+ROW()/1000000)</f>
      </c>
      <c r="AL1190" t="str">
        <f>IF($A1190="","",INDEX(games!$J:$J,ROW())&amp;"")</f>
      </c>
    </row>
    <row r="1191">
      <c r="A1191" t="str">
        <f>IF(TRIM(INDEX(games!$A:$A,ROW()))="","",TRIM(INDEX(games!$A:$A,ROW())))</f>
      </c>
      <c r="B1191">
        <f>IF(OR($A1191="",INDEX(games!$B:$B,ROW())=""),"",INDEX(games!$B:$B,ROW()))</f>
      </c>
      <c r="C1191" t="str">
        <f>IF(OR($A1191="",INDEX(games!$C:$C,ROW())=""),"",INDEX(games!$C:$C,ROW()))</f>
      </c>
      <c r="D1191">
        <f>IF($A1191="","",COUNTIF($W$2:$W$2500,$A1191)+COUNTIF($X$2:$X$2500,$A1191))</f>
      </c>
      <c r="E1191">
        <f>IF($A1191="","",IFERROR(MATCH($C1191,$R$2:$R$5,0),0))</f>
      </c>
      <c r="F1191">
        <f>IF($A1191="","",MOD(ROW(),34))</f>
      </c>
      <c r="G1191">
        <f>IF($A1191="",NA(),IF($C1191="Action",$B1191,NA()))</f>
      </c>
      <c r="H1191">
        <f>IF($A1191="",NA(),IF($C1191="Action",1+$F1191*0.023,NA()))</f>
      </c>
      <c r="I1191">
        <f>IF($A1191="",NA(),IF($C1191="Strategy",$B1191,NA()))</f>
      </c>
      <c r="J1191">
        <f>IF($A1191="",NA(),IF($C1191="Strategy",2+$F1191*0.023,NA()))</f>
      </c>
      <c r="K1191">
        <f>IF($A1191="",NA(),IF($C1191="Deckbuilder",$B1191,NA()))</f>
      </c>
      <c r="L1191">
        <f>IF($A1191="",NA(),IF($C1191="Deckbuilder",3+$F1191*0.023,NA()))</f>
      </c>
      <c r="M1191">
        <f>IF($A1191="",NA(),IF($C1191="Traditional",$B1191,NA()))</f>
      </c>
      <c r="N1191">
        <f>IF($A1191="",NA(),IF($C1191="Traditional",4+$F1191*0.023,NA()))</f>
      </c>
      <c r="O1191">
        <f>IF($A1191="","",$D1191+ROW()/1000000)</f>
      </c>
      <c r="P1191" t="str">
        <f>IF(OR($A1191="",INDEX(games!$H:$H,ROW())=""),"",INDEX(games!$H:$H,ROW()))</f>
      </c>
      <c r="Q1191">
        <f>IF(OR($A1191="",$P1191&lt;&gt;"Yes"),"",$D1191+ROW()/1000000)</f>
      </c>
      <c r="T1191">
        <f>IF($Y1191="","",INDEX($B$2:$B$1500,$Y1191))</f>
      </c>
      <c r="U1191">
        <f>IF($Z1191="","",INDEX($B$2:$B$1500,$Z1191))</f>
      </c>
      <c r="V1191">
        <f>IF(OR($T1191="",$U1191=""),"",$U1191-$T1191)</f>
      </c>
      <c r="W1191" t="str">
        <f>IF(TRIM(INDEX(connections!$A:$A,ROW()))="","",TRIM(INDEX(connections!$A:$A,ROW())))</f>
      </c>
      <c r="X1191" t="str">
        <f>IF($W1191="","",TRIM(INDEX(connections!$B:$B,ROW())))</f>
      </c>
      <c r="Y1191">
        <f>IF($W1191="","",IFERROR(MATCH($W1191,$A$2:$A$1500,0),""))</f>
      </c>
      <c r="Z1191">
        <f>IF($X1191="","",IFERROR(MATCH($X1191,$A$2:$A$1500,0),""))</f>
      </c>
      <c r="AA1191" t="str">
        <f>IF($Y1191="","",INDEX($P$2:$P$1500,$Y1191))</f>
      </c>
      <c r="AB1191" t="str">
        <f>IF($Z1191="","",INDEX($P$2:$P$1500,$Z1191))</f>
      </c>
      <c r="AC1191">
        <f>IF(AND($AA1191="Yes",$AB1191="Yes"),1,"")</f>
      </c>
      <c r="AD1191">
        <f>IF(OR($Y1191="",$Z1191=""),"",IF(INDEX($C$2:$C$1500,$Y1191)=INDEX($C$2:$C$1500,$Z1191),0,1))</f>
      </c>
      <c r="AE1191">
        <f>IF($AC1191&lt;&gt;1,"",IF(AND(INDEX($AG$2:$AG$1500,$Y1191)=1,INDEX($AG$2:$AG$1500,$Z1191)=1),1,""))</f>
      </c>
      <c r="AG1191">
        <f>IF($A1191="","",COUNTIFS($W$2:$W$2500,$A1191,$AB$2:$AB$2500,"Yes")+COUNTIFS($X$2:$X$2500,$A1191,$AA$2:$AA$2500,"Yes"))</f>
      </c>
      <c r="AH1191" t="str">
        <f>IF(OR($P1191&lt;&gt;"Yes",N($AG1191)=0),"",IF(AND($AG1191=1,COUNTIFS($W$2:$W$2500,$A1191,$AE$2:$AE$2500,1)+COUNTIFS($X$2:$X$2500,$A1191,$AE$2:$AE$2500,1)&gt;0),"","Yes"))</f>
      </c>
      <c r="AI1191">
        <f>IF($AH1191="Yes",$AG1191,"")</f>
      </c>
      <c r="AJ1191">
        <f>IF($AI1191="","",$AI1191+ROW()/1000000)</f>
      </c>
      <c r="AK1191">
        <f>IF(OR($A1191="",$P1191="Yes",N($AG1191)=0),"",$AG1191+ROW()/1000000)</f>
      </c>
      <c r="AL1191" t="str">
        <f>IF($A1191="","",INDEX(games!$J:$J,ROW())&amp;"")</f>
      </c>
    </row>
    <row r="1192">
      <c r="A1192" t="str">
        <f>IF(TRIM(INDEX(games!$A:$A,ROW()))="","",TRIM(INDEX(games!$A:$A,ROW())))</f>
      </c>
      <c r="B1192">
        <f>IF(OR($A1192="",INDEX(games!$B:$B,ROW())=""),"",INDEX(games!$B:$B,ROW()))</f>
      </c>
      <c r="C1192" t="str">
        <f>IF(OR($A1192="",INDEX(games!$C:$C,ROW())=""),"",INDEX(games!$C:$C,ROW()))</f>
      </c>
      <c r="D1192">
        <f>IF($A1192="","",COUNTIF($W$2:$W$2500,$A1192)+COUNTIF($X$2:$X$2500,$A1192))</f>
      </c>
      <c r="E1192">
        <f>IF($A1192="","",IFERROR(MATCH($C1192,$R$2:$R$5,0),0))</f>
      </c>
      <c r="F1192">
        <f>IF($A1192="","",MOD(ROW(),34))</f>
      </c>
      <c r="G1192">
        <f>IF($A1192="",NA(),IF($C1192="Action",$B1192,NA()))</f>
      </c>
      <c r="H1192">
        <f>IF($A1192="",NA(),IF($C1192="Action",1+$F1192*0.023,NA()))</f>
      </c>
      <c r="I1192">
        <f>IF($A1192="",NA(),IF($C1192="Strategy",$B1192,NA()))</f>
      </c>
      <c r="J1192">
        <f>IF($A1192="",NA(),IF($C1192="Strategy",2+$F1192*0.023,NA()))</f>
      </c>
      <c r="K1192">
        <f>IF($A1192="",NA(),IF($C1192="Deckbuilder",$B1192,NA()))</f>
      </c>
      <c r="L1192">
        <f>IF($A1192="",NA(),IF($C1192="Deckbuilder",3+$F1192*0.023,NA()))</f>
      </c>
      <c r="M1192">
        <f>IF($A1192="",NA(),IF($C1192="Traditional",$B1192,NA()))</f>
      </c>
      <c r="N1192">
        <f>IF($A1192="",NA(),IF($C1192="Traditional",4+$F1192*0.023,NA()))</f>
      </c>
      <c r="O1192">
        <f>IF($A1192="","",$D1192+ROW()/1000000)</f>
      </c>
      <c r="P1192" t="str">
        <f>IF(OR($A1192="",INDEX(games!$H:$H,ROW())=""),"",INDEX(games!$H:$H,ROW()))</f>
      </c>
      <c r="Q1192">
        <f>IF(OR($A1192="",$P1192&lt;&gt;"Yes"),"",$D1192+ROW()/1000000)</f>
      </c>
      <c r="T1192">
        <f>IF($Y1192="","",INDEX($B$2:$B$1500,$Y1192))</f>
      </c>
      <c r="U1192">
        <f>IF($Z1192="","",INDEX($B$2:$B$1500,$Z1192))</f>
      </c>
      <c r="V1192">
        <f>IF(OR($T1192="",$U1192=""),"",$U1192-$T1192)</f>
      </c>
      <c r="W1192" t="str">
        <f>IF(TRIM(INDEX(connections!$A:$A,ROW()))="","",TRIM(INDEX(connections!$A:$A,ROW())))</f>
      </c>
      <c r="X1192" t="str">
        <f>IF($W1192="","",TRIM(INDEX(connections!$B:$B,ROW())))</f>
      </c>
      <c r="Y1192">
        <f>IF($W1192="","",IFERROR(MATCH($W1192,$A$2:$A$1500,0),""))</f>
      </c>
      <c r="Z1192">
        <f>IF($X1192="","",IFERROR(MATCH($X1192,$A$2:$A$1500,0),""))</f>
      </c>
      <c r="AA1192" t="str">
        <f>IF($Y1192="","",INDEX($P$2:$P$1500,$Y1192))</f>
      </c>
      <c r="AB1192" t="str">
        <f>IF($Z1192="","",INDEX($P$2:$P$1500,$Z1192))</f>
      </c>
      <c r="AC1192">
        <f>IF(AND($AA1192="Yes",$AB1192="Yes"),1,"")</f>
      </c>
      <c r="AD1192">
        <f>IF(OR($Y1192="",$Z1192=""),"",IF(INDEX($C$2:$C$1500,$Y1192)=INDEX($C$2:$C$1500,$Z1192),0,1))</f>
      </c>
      <c r="AE1192">
        <f>IF($AC1192&lt;&gt;1,"",IF(AND(INDEX($AG$2:$AG$1500,$Y1192)=1,INDEX($AG$2:$AG$1500,$Z1192)=1),1,""))</f>
      </c>
      <c r="AG1192">
        <f>IF($A1192="","",COUNTIFS($W$2:$W$2500,$A1192,$AB$2:$AB$2500,"Yes")+COUNTIFS($X$2:$X$2500,$A1192,$AA$2:$AA$2500,"Yes"))</f>
      </c>
      <c r="AH1192" t="str">
        <f>IF(OR($P1192&lt;&gt;"Yes",N($AG1192)=0),"",IF(AND($AG1192=1,COUNTIFS($W$2:$W$2500,$A1192,$AE$2:$AE$2500,1)+COUNTIFS($X$2:$X$2500,$A1192,$AE$2:$AE$2500,1)&gt;0),"","Yes"))</f>
      </c>
      <c r="AI1192">
        <f>IF($AH1192="Yes",$AG1192,"")</f>
      </c>
      <c r="AJ1192">
        <f>IF($AI1192="","",$AI1192+ROW()/1000000)</f>
      </c>
      <c r="AK1192">
        <f>IF(OR($A1192="",$P1192="Yes",N($AG1192)=0),"",$AG1192+ROW()/1000000)</f>
      </c>
      <c r="AL1192" t="str">
        <f>IF($A1192="","",INDEX(games!$J:$J,ROW())&amp;"")</f>
      </c>
    </row>
    <row r="1193">
      <c r="A1193" t="str">
        <f>IF(TRIM(INDEX(games!$A:$A,ROW()))="","",TRIM(INDEX(games!$A:$A,ROW())))</f>
      </c>
      <c r="B1193">
        <f>IF(OR($A1193="",INDEX(games!$B:$B,ROW())=""),"",INDEX(games!$B:$B,ROW()))</f>
      </c>
      <c r="C1193" t="str">
        <f>IF(OR($A1193="",INDEX(games!$C:$C,ROW())=""),"",INDEX(games!$C:$C,ROW()))</f>
      </c>
      <c r="D1193">
        <f>IF($A1193="","",COUNTIF($W$2:$W$2500,$A1193)+COUNTIF($X$2:$X$2500,$A1193))</f>
      </c>
      <c r="E1193">
        <f>IF($A1193="","",IFERROR(MATCH($C1193,$R$2:$R$5,0),0))</f>
      </c>
      <c r="F1193">
        <f>IF($A1193="","",MOD(ROW(),34))</f>
      </c>
      <c r="G1193">
        <f>IF($A1193="",NA(),IF($C1193="Action",$B1193,NA()))</f>
      </c>
      <c r="H1193">
        <f>IF($A1193="",NA(),IF($C1193="Action",1+$F1193*0.023,NA()))</f>
      </c>
      <c r="I1193">
        <f>IF($A1193="",NA(),IF($C1193="Strategy",$B1193,NA()))</f>
      </c>
      <c r="J1193">
        <f>IF($A1193="",NA(),IF($C1193="Strategy",2+$F1193*0.023,NA()))</f>
      </c>
      <c r="K1193">
        <f>IF($A1193="",NA(),IF($C1193="Deckbuilder",$B1193,NA()))</f>
      </c>
      <c r="L1193">
        <f>IF($A1193="",NA(),IF($C1193="Deckbuilder",3+$F1193*0.023,NA()))</f>
      </c>
      <c r="M1193">
        <f>IF($A1193="",NA(),IF($C1193="Traditional",$B1193,NA()))</f>
      </c>
      <c r="N1193">
        <f>IF($A1193="",NA(),IF($C1193="Traditional",4+$F1193*0.023,NA()))</f>
      </c>
      <c r="O1193">
        <f>IF($A1193="","",$D1193+ROW()/1000000)</f>
      </c>
      <c r="P1193" t="str">
        <f>IF(OR($A1193="",INDEX(games!$H:$H,ROW())=""),"",INDEX(games!$H:$H,ROW()))</f>
      </c>
      <c r="Q1193">
        <f>IF(OR($A1193="",$P1193&lt;&gt;"Yes"),"",$D1193+ROW()/1000000)</f>
      </c>
      <c r="T1193">
        <f>IF($Y1193="","",INDEX($B$2:$B$1500,$Y1193))</f>
      </c>
      <c r="U1193">
        <f>IF($Z1193="","",INDEX($B$2:$B$1500,$Z1193))</f>
      </c>
      <c r="V1193">
        <f>IF(OR($T1193="",$U1193=""),"",$U1193-$T1193)</f>
      </c>
      <c r="W1193" t="str">
        <f>IF(TRIM(INDEX(connections!$A:$A,ROW()))="","",TRIM(INDEX(connections!$A:$A,ROW())))</f>
      </c>
      <c r="X1193" t="str">
        <f>IF($W1193="","",TRIM(INDEX(connections!$B:$B,ROW())))</f>
      </c>
      <c r="Y1193">
        <f>IF($W1193="","",IFERROR(MATCH($W1193,$A$2:$A$1500,0),""))</f>
      </c>
      <c r="Z1193">
        <f>IF($X1193="","",IFERROR(MATCH($X1193,$A$2:$A$1500,0),""))</f>
      </c>
      <c r="AA1193" t="str">
        <f>IF($Y1193="","",INDEX($P$2:$P$1500,$Y1193))</f>
      </c>
      <c r="AB1193" t="str">
        <f>IF($Z1193="","",INDEX($P$2:$P$1500,$Z1193))</f>
      </c>
      <c r="AC1193">
        <f>IF(AND($AA1193="Yes",$AB1193="Yes"),1,"")</f>
      </c>
      <c r="AD1193">
        <f>IF(OR($Y1193="",$Z1193=""),"",IF(INDEX($C$2:$C$1500,$Y1193)=INDEX($C$2:$C$1500,$Z1193),0,1))</f>
      </c>
      <c r="AE1193">
        <f>IF($AC1193&lt;&gt;1,"",IF(AND(INDEX($AG$2:$AG$1500,$Y1193)=1,INDEX($AG$2:$AG$1500,$Z1193)=1),1,""))</f>
      </c>
      <c r="AG1193">
        <f>IF($A1193="","",COUNTIFS($W$2:$W$2500,$A1193,$AB$2:$AB$2500,"Yes")+COUNTIFS($X$2:$X$2500,$A1193,$AA$2:$AA$2500,"Yes"))</f>
      </c>
      <c r="AH1193" t="str">
        <f>IF(OR($P1193&lt;&gt;"Yes",N($AG1193)=0),"",IF(AND($AG1193=1,COUNTIFS($W$2:$W$2500,$A1193,$AE$2:$AE$2500,1)+COUNTIFS($X$2:$X$2500,$A1193,$AE$2:$AE$2500,1)&gt;0),"","Yes"))</f>
      </c>
      <c r="AI1193">
        <f>IF($AH1193="Yes",$AG1193,"")</f>
      </c>
      <c r="AJ1193">
        <f>IF($AI1193="","",$AI1193+ROW()/1000000)</f>
      </c>
      <c r="AK1193">
        <f>IF(OR($A1193="",$P1193="Yes",N($AG1193)=0),"",$AG1193+ROW()/1000000)</f>
      </c>
      <c r="AL1193" t="str">
        <f>IF($A1193="","",INDEX(games!$J:$J,ROW())&amp;"")</f>
      </c>
    </row>
    <row r="1194">
      <c r="A1194" t="str">
        <f>IF(TRIM(INDEX(games!$A:$A,ROW()))="","",TRIM(INDEX(games!$A:$A,ROW())))</f>
      </c>
      <c r="B1194">
        <f>IF(OR($A1194="",INDEX(games!$B:$B,ROW())=""),"",INDEX(games!$B:$B,ROW()))</f>
      </c>
      <c r="C1194" t="str">
        <f>IF(OR($A1194="",INDEX(games!$C:$C,ROW())=""),"",INDEX(games!$C:$C,ROW()))</f>
      </c>
      <c r="D1194">
        <f>IF($A1194="","",COUNTIF($W$2:$W$2500,$A1194)+COUNTIF($X$2:$X$2500,$A1194))</f>
      </c>
      <c r="E1194">
        <f>IF($A1194="","",IFERROR(MATCH($C1194,$R$2:$R$5,0),0))</f>
      </c>
      <c r="F1194">
        <f>IF($A1194="","",MOD(ROW(),34))</f>
      </c>
      <c r="G1194">
        <f>IF($A1194="",NA(),IF($C1194="Action",$B1194,NA()))</f>
      </c>
      <c r="H1194">
        <f>IF($A1194="",NA(),IF($C1194="Action",1+$F1194*0.023,NA()))</f>
      </c>
      <c r="I1194">
        <f>IF($A1194="",NA(),IF($C1194="Strategy",$B1194,NA()))</f>
      </c>
      <c r="J1194">
        <f>IF($A1194="",NA(),IF($C1194="Strategy",2+$F1194*0.023,NA()))</f>
      </c>
      <c r="K1194">
        <f>IF($A1194="",NA(),IF($C1194="Deckbuilder",$B1194,NA()))</f>
      </c>
      <c r="L1194">
        <f>IF($A1194="",NA(),IF($C1194="Deckbuilder",3+$F1194*0.023,NA()))</f>
      </c>
      <c r="M1194">
        <f>IF($A1194="",NA(),IF($C1194="Traditional",$B1194,NA()))</f>
      </c>
      <c r="N1194">
        <f>IF($A1194="",NA(),IF($C1194="Traditional",4+$F1194*0.023,NA()))</f>
      </c>
      <c r="O1194">
        <f>IF($A1194="","",$D1194+ROW()/1000000)</f>
      </c>
      <c r="P1194" t="str">
        <f>IF(OR($A1194="",INDEX(games!$H:$H,ROW())=""),"",INDEX(games!$H:$H,ROW()))</f>
      </c>
      <c r="Q1194">
        <f>IF(OR($A1194="",$P1194&lt;&gt;"Yes"),"",$D1194+ROW()/1000000)</f>
      </c>
      <c r="T1194">
        <f>IF($Y1194="","",INDEX($B$2:$B$1500,$Y1194))</f>
      </c>
      <c r="U1194">
        <f>IF($Z1194="","",INDEX($B$2:$B$1500,$Z1194))</f>
      </c>
      <c r="V1194">
        <f>IF(OR($T1194="",$U1194=""),"",$U1194-$T1194)</f>
      </c>
      <c r="W1194" t="str">
        <f>IF(TRIM(INDEX(connections!$A:$A,ROW()))="","",TRIM(INDEX(connections!$A:$A,ROW())))</f>
      </c>
      <c r="X1194" t="str">
        <f>IF($W1194="","",TRIM(INDEX(connections!$B:$B,ROW())))</f>
      </c>
      <c r="Y1194">
        <f>IF($W1194="","",IFERROR(MATCH($W1194,$A$2:$A$1500,0),""))</f>
      </c>
      <c r="Z1194">
        <f>IF($X1194="","",IFERROR(MATCH($X1194,$A$2:$A$1500,0),""))</f>
      </c>
      <c r="AA1194" t="str">
        <f>IF($Y1194="","",INDEX($P$2:$P$1500,$Y1194))</f>
      </c>
      <c r="AB1194" t="str">
        <f>IF($Z1194="","",INDEX($P$2:$P$1500,$Z1194))</f>
      </c>
      <c r="AC1194">
        <f>IF(AND($AA1194="Yes",$AB1194="Yes"),1,"")</f>
      </c>
      <c r="AD1194">
        <f>IF(OR($Y1194="",$Z1194=""),"",IF(INDEX($C$2:$C$1500,$Y1194)=INDEX($C$2:$C$1500,$Z1194),0,1))</f>
      </c>
      <c r="AE1194">
        <f>IF($AC1194&lt;&gt;1,"",IF(AND(INDEX($AG$2:$AG$1500,$Y1194)=1,INDEX($AG$2:$AG$1500,$Z1194)=1),1,""))</f>
      </c>
      <c r="AG1194">
        <f>IF($A1194="","",COUNTIFS($W$2:$W$2500,$A1194,$AB$2:$AB$2500,"Yes")+COUNTIFS($X$2:$X$2500,$A1194,$AA$2:$AA$2500,"Yes"))</f>
      </c>
      <c r="AH1194" t="str">
        <f>IF(OR($P1194&lt;&gt;"Yes",N($AG1194)=0),"",IF(AND($AG1194=1,COUNTIFS($W$2:$W$2500,$A1194,$AE$2:$AE$2500,1)+COUNTIFS($X$2:$X$2500,$A1194,$AE$2:$AE$2500,1)&gt;0),"","Yes"))</f>
      </c>
      <c r="AI1194">
        <f>IF($AH1194="Yes",$AG1194,"")</f>
      </c>
      <c r="AJ1194">
        <f>IF($AI1194="","",$AI1194+ROW()/1000000)</f>
      </c>
      <c r="AK1194">
        <f>IF(OR($A1194="",$P1194="Yes",N($AG1194)=0),"",$AG1194+ROW()/1000000)</f>
      </c>
      <c r="AL1194" t="str">
        <f>IF($A1194="","",INDEX(games!$J:$J,ROW())&amp;"")</f>
      </c>
    </row>
    <row r="1195">
      <c r="A1195" t="str">
        <f>IF(TRIM(INDEX(games!$A:$A,ROW()))="","",TRIM(INDEX(games!$A:$A,ROW())))</f>
      </c>
      <c r="B1195">
        <f>IF(OR($A1195="",INDEX(games!$B:$B,ROW())=""),"",INDEX(games!$B:$B,ROW()))</f>
      </c>
      <c r="C1195" t="str">
        <f>IF(OR($A1195="",INDEX(games!$C:$C,ROW())=""),"",INDEX(games!$C:$C,ROW()))</f>
      </c>
      <c r="D1195">
        <f>IF($A1195="","",COUNTIF($W$2:$W$2500,$A1195)+COUNTIF($X$2:$X$2500,$A1195))</f>
      </c>
      <c r="E1195">
        <f>IF($A1195="","",IFERROR(MATCH($C1195,$R$2:$R$5,0),0))</f>
      </c>
      <c r="F1195">
        <f>IF($A1195="","",MOD(ROW(),34))</f>
      </c>
      <c r="G1195">
        <f>IF($A1195="",NA(),IF($C1195="Action",$B1195,NA()))</f>
      </c>
      <c r="H1195">
        <f>IF($A1195="",NA(),IF($C1195="Action",1+$F1195*0.023,NA()))</f>
      </c>
      <c r="I1195">
        <f>IF($A1195="",NA(),IF($C1195="Strategy",$B1195,NA()))</f>
      </c>
      <c r="J1195">
        <f>IF($A1195="",NA(),IF($C1195="Strategy",2+$F1195*0.023,NA()))</f>
      </c>
      <c r="K1195">
        <f>IF($A1195="",NA(),IF($C1195="Deckbuilder",$B1195,NA()))</f>
      </c>
      <c r="L1195">
        <f>IF($A1195="",NA(),IF($C1195="Deckbuilder",3+$F1195*0.023,NA()))</f>
      </c>
      <c r="M1195">
        <f>IF($A1195="",NA(),IF($C1195="Traditional",$B1195,NA()))</f>
      </c>
      <c r="N1195">
        <f>IF($A1195="",NA(),IF($C1195="Traditional",4+$F1195*0.023,NA()))</f>
      </c>
      <c r="O1195">
        <f>IF($A1195="","",$D1195+ROW()/1000000)</f>
      </c>
      <c r="P1195" t="str">
        <f>IF(OR($A1195="",INDEX(games!$H:$H,ROW())=""),"",INDEX(games!$H:$H,ROW()))</f>
      </c>
      <c r="Q1195">
        <f>IF(OR($A1195="",$P1195&lt;&gt;"Yes"),"",$D1195+ROW()/1000000)</f>
      </c>
      <c r="T1195">
        <f>IF($Y1195="","",INDEX($B$2:$B$1500,$Y1195))</f>
      </c>
      <c r="U1195">
        <f>IF($Z1195="","",INDEX($B$2:$B$1500,$Z1195))</f>
      </c>
      <c r="V1195">
        <f>IF(OR($T1195="",$U1195=""),"",$U1195-$T1195)</f>
      </c>
      <c r="W1195" t="str">
        <f>IF(TRIM(INDEX(connections!$A:$A,ROW()))="","",TRIM(INDEX(connections!$A:$A,ROW())))</f>
      </c>
      <c r="X1195" t="str">
        <f>IF($W1195="","",TRIM(INDEX(connections!$B:$B,ROW())))</f>
      </c>
      <c r="Y1195">
        <f>IF($W1195="","",IFERROR(MATCH($W1195,$A$2:$A$1500,0),""))</f>
      </c>
      <c r="Z1195">
        <f>IF($X1195="","",IFERROR(MATCH($X1195,$A$2:$A$1500,0),""))</f>
      </c>
      <c r="AA1195" t="str">
        <f>IF($Y1195="","",INDEX($P$2:$P$1500,$Y1195))</f>
      </c>
      <c r="AB1195" t="str">
        <f>IF($Z1195="","",INDEX($P$2:$P$1500,$Z1195))</f>
      </c>
      <c r="AC1195">
        <f>IF(AND($AA1195="Yes",$AB1195="Yes"),1,"")</f>
      </c>
      <c r="AD1195">
        <f>IF(OR($Y1195="",$Z1195=""),"",IF(INDEX($C$2:$C$1500,$Y1195)=INDEX($C$2:$C$1500,$Z1195),0,1))</f>
      </c>
      <c r="AE1195">
        <f>IF($AC1195&lt;&gt;1,"",IF(AND(INDEX($AG$2:$AG$1500,$Y1195)=1,INDEX($AG$2:$AG$1500,$Z1195)=1),1,""))</f>
      </c>
      <c r="AG1195">
        <f>IF($A1195="","",COUNTIFS($W$2:$W$2500,$A1195,$AB$2:$AB$2500,"Yes")+COUNTIFS($X$2:$X$2500,$A1195,$AA$2:$AA$2500,"Yes"))</f>
      </c>
      <c r="AH1195" t="str">
        <f>IF(OR($P1195&lt;&gt;"Yes",N($AG1195)=0),"",IF(AND($AG1195=1,COUNTIFS($W$2:$W$2500,$A1195,$AE$2:$AE$2500,1)+COUNTIFS($X$2:$X$2500,$A1195,$AE$2:$AE$2500,1)&gt;0),"","Yes"))</f>
      </c>
      <c r="AI1195">
        <f>IF($AH1195="Yes",$AG1195,"")</f>
      </c>
      <c r="AJ1195">
        <f>IF($AI1195="","",$AI1195+ROW()/1000000)</f>
      </c>
      <c r="AK1195">
        <f>IF(OR($A1195="",$P1195="Yes",N($AG1195)=0),"",$AG1195+ROW()/1000000)</f>
      </c>
      <c r="AL1195" t="str">
        <f>IF($A1195="","",INDEX(games!$J:$J,ROW())&amp;"")</f>
      </c>
    </row>
    <row r="1196">
      <c r="A1196" t="str">
        <f>IF(TRIM(INDEX(games!$A:$A,ROW()))="","",TRIM(INDEX(games!$A:$A,ROW())))</f>
      </c>
      <c r="B1196">
        <f>IF(OR($A1196="",INDEX(games!$B:$B,ROW())=""),"",INDEX(games!$B:$B,ROW()))</f>
      </c>
      <c r="C1196" t="str">
        <f>IF(OR($A1196="",INDEX(games!$C:$C,ROW())=""),"",INDEX(games!$C:$C,ROW()))</f>
      </c>
      <c r="D1196">
        <f>IF($A1196="","",COUNTIF($W$2:$W$2500,$A1196)+COUNTIF($X$2:$X$2500,$A1196))</f>
      </c>
      <c r="E1196">
        <f>IF($A1196="","",IFERROR(MATCH($C1196,$R$2:$R$5,0),0))</f>
      </c>
      <c r="F1196">
        <f>IF($A1196="","",MOD(ROW(),34))</f>
      </c>
      <c r="G1196">
        <f>IF($A1196="",NA(),IF($C1196="Action",$B1196,NA()))</f>
      </c>
      <c r="H1196">
        <f>IF($A1196="",NA(),IF($C1196="Action",1+$F1196*0.023,NA()))</f>
      </c>
      <c r="I1196">
        <f>IF($A1196="",NA(),IF($C1196="Strategy",$B1196,NA()))</f>
      </c>
      <c r="J1196">
        <f>IF($A1196="",NA(),IF($C1196="Strategy",2+$F1196*0.023,NA()))</f>
      </c>
      <c r="K1196">
        <f>IF($A1196="",NA(),IF($C1196="Deckbuilder",$B1196,NA()))</f>
      </c>
      <c r="L1196">
        <f>IF($A1196="",NA(),IF($C1196="Deckbuilder",3+$F1196*0.023,NA()))</f>
      </c>
      <c r="M1196">
        <f>IF($A1196="",NA(),IF($C1196="Traditional",$B1196,NA()))</f>
      </c>
      <c r="N1196">
        <f>IF($A1196="",NA(),IF($C1196="Traditional",4+$F1196*0.023,NA()))</f>
      </c>
      <c r="O1196">
        <f>IF($A1196="","",$D1196+ROW()/1000000)</f>
      </c>
      <c r="P1196" t="str">
        <f>IF(OR($A1196="",INDEX(games!$H:$H,ROW())=""),"",INDEX(games!$H:$H,ROW()))</f>
      </c>
      <c r="Q1196">
        <f>IF(OR($A1196="",$P1196&lt;&gt;"Yes"),"",$D1196+ROW()/1000000)</f>
      </c>
      <c r="T1196">
        <f>IF($Y1196="","",INDEX($B$2:$B$1500,$Y1196))</f>
      </c>
      <c r="U1196">
        <f>IF($Z1196="","",INDEX($B$2:$B$1500,$Z1196))</f>
      </c>
      <c r="V1196">
        <f>IF(OR($T1196="",$U1196=""),"",$U1196-$T1196)</f>
      </c>
      <c r="W1196" t="str">
        <f>IF(TRIM(INDEX(connections!$A:$A,ROW()))="","",TRIM(INDEX(connections!$A:$A,ROW())))</f>
      </c>
      <c r="X1196" t="str">
        <f>IF($W1196="","",TRIM(INDEX(connections!$B:$B,ROW())))</f>
      </c>
      <c r="Y1196">
        <f>IF($W1196="","",IFERROR(MATCH($W1196,$A$2:$A$1500,0),""))</f>
      </c>
      <c r="Z1196">
        <f>IF($X1196="","",IFERROR(MATCH($X1196,$A$2:$A$1500,0),""))</f>
      </c>
      <c r="AA1196" t="str">
        <f>IF($Y1196="","",INDEX($P$2:$P$1500,$Y1196))</f>
      </c>
      <c r="AB1196" t="str">
        <f>IF($Z1196="","",INDEX($P$2:$P$1500,$Z1196))</f>
      </c>
      <c r="AC1196">
        <f>IF(AND($AA1196="Yes",$AB1196="Yes"),1,"")</f>
      </c>
      <c r="AD1196">
        <f>IF(OR($Y1196="",$Z1196=""),"",IF(INDEX($C$2:$C$1500,$Y1196)=INDEX($C$2:$C$1500,$Z1196),0,1))</f>
      </c>
      <c r="AE1196">
        <f>IF($AC1196&lt;&gt;1,"",IF(AND(INDEX($AG$2:$AG$1500,$Y1196)=1,INDEX($AG$2:$AG$1500,$Z1196)=1),1,""))</f>
      </c>
      <c r="AG1196">
        <f>IF($A1196="","",COUNTIFS($W$2:$W$2500,$A1196,$AB$2:$AB$2500,"Yes")+COUNTIFS($X$2:$X$2500,$A1196,$AA$2:$AA$2500,"Yes"))</f>
      </c>
      <c r="AH1196" t="str">
        <f>IF(OR($P1196&lt;&gt;"Yes",N($AG1196)=0),"",IF(AND($AG1196=1,COUNTIFS($W$2:$W$2500,$A1196,$AE$2:$AE$2500,1)+COUNTIFS($X$2:$X$2500,$A1196,$AE$2:$AE$2500,1)&gt;0),"","Yes"))</f>
      </c>
      <c r="AI1196">
        <f>IF($AH1196="Yes",$AG1196,"")</f>
      </c>
      <c r="AJ1196">
        <f>IF($AI1196="","",$AI1196+ROW()/1000000)</f>
      </c>
      <c r="AK1196">
        <f>IF(OR($A1196="",$P1196="Yes",N($AG1196)=0),"",$AG1196+ROW()/1000000)</f>
      </c>
      <c r="AL1196" t="str">
        <f>IF($A1196="","",INDEX(games!$J:$J,ROW())&amp;"")</f>
      </c>
    </row>
    <row r="1197">
      <c r="A1197" t="str">
        <f>IF(TRIM(INDEX(games!$A:$A,ROW()))="","",TRIM(INDEX(games!$A:$A,ROW())))</f>
      </c>
      <c r="B1197">
        <f>IF(OR($A1197="",INDEX(games!$B:$B,ROW())=""),"",INDEX(games!$B:$B,ROW()))</f>
      </c>
      <c r="C1197" t="str">
        <f>IF(OR($A1197="",INDEX(games!$C:$C,ROW())=""),"",INDEX(games!$C:$C,ROW()))</f>
      </c>
      <c r="D1197">
        <f>IF($A1197="","",COUNTIF($W$2:$W$2500,$A1197)+COUNTIF($X$2:$X$2500,$A1197))</f>
      </c>
      <c r="E1197">
        <f>IF($A1197="","",IFERROR(MATCH($C1197,$R$2:$R$5,0),0))</f>
      </c>
      <c r="F1197">
        <f>IF($A1197="","",MOD(ROW(),34))</f>
      </c>
      <c r="G1197">
        <f>IF($A1197="",NA(),IF($C1197="Action",$B1197,NA()))</f>
      </c>
      <c r="H1197">
        <f>IF($A1197="",NA(),IF($C1197="Action",1+$F1197*0.023,NA()))</f>
      </c>
      <c r="I1197">
        <f>IF($A1197="",NA(),IF($C1197="Strategy",$B1197,NA()))</f>
      </c>
      <c r="J1197">
        <f>IF($A1197="",NA(),IF($C1197="Strategy",2+$F1197*0.023,NA()))</f>
      </c>
      <c r="K1197">
        <f>IF($A1197="",NA(),IF($C1197="Deckbuilder",$B1197,NA()))</f>
      </c>
      <c r="L1197">
        <f>IF($A1197="",NA(),IF($C1197="Deckbuilder",3+$F1197*0.023,NA()))</f>
      </c>
      <c r="M1197">
        <f>IF($A1197="",NA(),IF($C1197="Traditional",$B1197,NA()))</f>
      </c>
      <c r="N1197">
        <f>IF($A1197="",NA(),IF($C1197="Traditional",4+$F1197*0.023,NA()))</f>
      </c>
      <c r="O1197">
        <f>IF($A1197="","",$D1197+ROW()/1000000)</f>
      </c>
      <c r="P1197" t="str">
        <f>IF(OR($A1197="",INDEX(games!$H:$H,ROW())=""),"",INDEX(games!$H:$H,ROW()))</f>
      </c>
      <c r="Q1197">
        <f>IF(OR($A1197="",$P1197&lt;&gt;"Yes"),"",$D1197+ROW()/1000000)</f>
      </c>
      <c r="T1197">
        <f>IF($Y1197="","",INDEX($B$2:$B$1500,$Y1197))</f>
      </c>
      <c r="U1197">
        <f>IF($Z1197="","",INDEX($B$2:$B$1500,$Z1197))</f>
      </c>
      <c r="V1197">
        <f>IF(OR($T1197="",$U1197=""),"",$U1197-$T1197)</f>
      </c>
      <c r="W1197" t="str">
        <f>IF(TRIM(INDEX(connections!$A:$A,ROW()))="","",TRIM(INDEX(connections!$A:$A,ROW())))</f>
      </c>
      <c r="X1197" t="str">
        <f>IF($W1197="","",TRIM(INDEX(connections!$B:$B,ROW())))</f>
      </c>
      <c r="Y1197">
        <f>IF($W1197="","",IFERROR(MATCH($W1197,$A$2:$A$1500,0),""))</f>
      </c>
      <c r="Z1197">
        <f>IF($X1197="","",IFERROR(MATCH($X1197,$A$2:$A$1500,0),""))</f>
      </c>
      <c r="AA1197" t="str">
        <f>IF($Y1197="","",INDEX($P$2:$P$1500,$Y1197))</f>
      </c>
      <c r="AB1197" t="str">
        <f>IF($Z1197="","",INDEX($P$2:$P$1500,$Z1197))</f>
      </c>
      <c r="AC1197">
        <f>IF(AND($AA1197="Yes",$AB1197="Yes"),1,"")</f>
      </c>
      <c r="AD1197">
        <f>IF(OR($Y1197="",$Z1197=""),"",IF(INDEX($C$2:$C$1500,$Y1197)=INDEX($C$2:$C$1500,$Z1197),0,1))</f>
      </c>
      <c r="AE1197">
        <f>IF($AC1197&lt;&gt;1,"",IF(AND(INDEX($AG$2:$AG$1500,$Y1197)=1,INDEX($AG$2:$AG$1500,$Z1197)=1),1,""))</f>
      </c>
      <c r="AG1197">
        <f>IF($A1197="","",COUNTIFS($W$2:$W$2500,$A1197,$AB$2:$AB$2500,"Yes")+COUNTIFS($X$2:$X$2500,$A1197,$AA$2:$AA$2500,"Yes"))</f>
      </c>
      <c r="AH1197" t="str">
        <f>IF(OR($P1197&lt;&gt;"Yes",N($AG1197)=0),"",IF(AND($AG1197=1,COUNTIFS($W$2:$W$2500,$A1197,$AE$2:$AE$2500,1)+COUNTIFS($X$2:$X$2500,$A1197,$AE$2:$AE$2500,1)&gt;0),"","Yes"))</f>
      </c>
      <c r="AI1197">
        <f>IF($AH1197="Yes",$AG1197,"")</f>
      </c>
      <c r="AJ1197">
        <f>IF($AI1197="","",$AI1197+ROW()/1000000)</f>
      </c>
      <c r="AK1197">
        <f>IF(OR($A1197="",$P1197="Yes",N($AG1197)=0),"",$AG1197+ROW()/1000000)</f>
      </c>
      <c r="AL1197" t="str">
        <f>IF($A1197="","",INDEX(games!$J:$J,ROW())&amp;"")</f>
      </c>
    </row>
    <row r="1198">
      <c r="A1198" t="str">
        <f>IF(TRIM(INDEX(games!$A:$A,ROW()))="","",TRIM(INDEX(games!$A:$A,ROW())))</f>
      </c>
      <c r="B1198">
        <f>IF(OR($A1198="",INDEX(games!$B:$B,ROW())=""),"",INDEX(games!$B:$B,ROW()))</f>
      </c>
      <c r="C1198" t="str">
        <f>IF(OR($A1198="",INDEX(games!$C:$C,ROW())=""),"",INDEX(games!$C:$C,ROW()))</f>
      </c>
      <c r="D1198">
        <f>IF($A1198="","",COUNTIF($W$2:$W$2500,$A1198)+COUNTIF($X$2:$X$2500,$A1198))</f>
      </c>
      <c r="E1198">
        <f>IF($A1198="","",IFERROR(MATCH($C1198,$R$2:$R$5,0),0))</f>
      </c>
      <c r="F1198">
        <f>IF($A1198="","",MOD(ROW(),34))</f>
      </c>
      <c r="G1198">
        <f>IF($A1198="",NA(),IF($C1198="Action",$B1198,NA()))</f>
      </c>
      <c r="H1198">
        <f>IF($A1198="",NA(),IF($C1198="Action",1+$F1198*0.023,NA()))</f>
      </c>
      <c r="I1198">
        <f>IF($A1198="",NA(),IF($C1198="Strategy",$B1198,NA()))</f>
      </c>
      <c r="J1198">
        <f>IF($A1198="",NA(),IF($C1198="Strategy",2+$F1198*0.023,NA()))</f>
      </c>
      <c r="K1198">
        <f>IF($A1198="",NA(),IF($C1198="Deckbuilder",$B1198,NA()))</f>
      </c>
      <c r="L1198">
        <f>IF($A1198="",NA(),IF($C1198="Deckbuilder",3+$F1198*0.023,NA()))</f>
      </c>
      <c r="M1198">
        <f>IF($A1198="",NA(),IF($C1198="Traditional",$B1198,NA()))</f>
      </c>
      <c r="N1198">
        <f>IF($A1198="",NA(),IF($C1198="Traditional",4+$F1198*0.023,NA()))</f>
      </c>
      <c r="O1198">
        <f>IF($A1198="","",$D1198+ROW()/1000000)</f>
      </c>
      <c r="P1198" t="str">
        <f>IF(OR($A1198="",INDEX(games!$H:$H,ROW())=""),"",INDEX(games!$H:$H,ROW()))</f>
      </c>
      <c r="Q1198">
        <f>IF(OR($A1198="",$P1198&lt;&gt;"Yes"),"",$D1198+ROW()/1000000)</f>
      </c>
      <c r="T1198">
        <f>IF($Y1198="","",INDEX($B$2:$B$1500,$Y1198))</f>
      </c>
      <c r="U1198">
        <f>IF($Z1198="","",INDEX($B$2:$B$1500,$Z1198))</f>
      </c>
      <c r="V1198">
        <f>IF(OR($T1198="",$U1198=""),"",$U1198-$T1198)</f>
      </c>
      <c r="W1198" t="str">
        <f>IF(TRIM(INDEX(connections!$A:$A,ROW()))="","",TRIM(INDEX(connections!$A:$A,ROW())))</f>
      </c>
      <c r="X1198" t="str">
        <f>IF($W1198="","",TRIM(INDEX(connections!$B:$B,ROW())))</f>
      </c>
      <c r="Y1198">
        <f>IF($W1198="","",IFERROR(MATCH($W1198,$A$2:$A$1500,0),""))</f>
      </c>
      <c r="Z1198">
        <f>IF($X1198="","",IFERROR(MATCH($X1198,$A$2:$A$1500,0),""))</f>
      </c>
      <c r="AA1198" t="str">
        <f>IF($Y1198="","",INDEX($P$2:$P$1500,$Y1198))</f>
      </c>
      <c r="AB1198" t="str">
        <f>IF($Z1198="","",INDEX($P$2:$P$1500,$Z1198))</f>
      </c>
      <c r="AC1198">
        <f>IF(AND($AA1198="Yes",$AB1198="Yes"),1,"")</f>
      </c>
      <c r="AD1198">
        <f>IF(OR($Y1198="",$Z1198=""),"",IF(INDEX($C$2:$C$1500,$Y1198)=INDEX($C$2:$C$1500,$Z1198),0,1))</f>
      </c>
      <c r="AE1198">
        <f>IF($AC1198&lt;&gt;1,"",IF(AND(INDEX($AG$2:$AG$1500,$Y1198)=1,INDEX($AG$2:$AG$1500,$Z1198)=1),1,""))</f>
      </c>
      <c r="AG1198">
        <f>IF($A1198="","",COUNTIFS($W$2:$W$2500,$A1198,$AB$2:$AB$2500,"Yes")+COUNTIFS($X$2:$X$2500,$A1198,$AA$2:$AA$2500,"Yes"))</f>
      </c>
      <c r="AH1198" t="str">
        <f>IF(OR($P1198&lt;&gt;"Yes",N($AG1198)=0),"",IF(AND($AG1198=1,COUNTIFS($W$2:$W$2500,$A1198,$AE$2:$AE$2500,1)+COUNTIFS($X$2:$X$2500,$A1198,$AE$2:$AE$2500,1)&gt;0),"","Yes"))</f>
      </c>
      <c r="AI1198">
        <f>IF($AH1198="Yes",$AG1198,"")</f>
      </c>
      <c r="AJ1198">
        <f>IF($AI1198="","",$AI1198+ROW()/1000000)</f>
      </c>
      <c r="AK1198">
        <f>IF(OR($A1198="",$P1198="Yes",N($AG1198)=0),"",$AG1198+ROW()/1000000)</f>
      </c>
      <c r="AL1198" t="str">
        <f>IF($A1198="","",INDEX(games!$J:$J,ROW())&amp;"")</f>
      </c>
    </row>
    <row r="1199">
      <c r="A1199" t="str">
        <f>IF(TRIM(INDEX(games!$A:$A,ROW()))="","",TRIM(INDEX(games!$A:$A,ROW())))</f>
      </c>
      <c r="B1199">
        <f>IF(OR($A1199="",INDEX(games!$B:$B,ROW())=""),"",INDEX(games!$B:$B,ROW()))</f>
      </c>
      <c r="C1199" t="str">
        <f>IF(OR($A1199="",INDEX(games!$C:$C,ROW())=""),"",INDEX(games!$C:$C,ROW()))</f>
      </c>
      <c r="D1199">
        <f>IF($A1199="","",COUNTIF($W$2:$W$2500,$A1199)+COUNTIF($X$2:$X$2500,$A1199))</f>
      </c>
      <c r="E1199">
        <f>IF($A1199="","",IFERROR(MATCH($C1199,$R$2:$R$5,0),0))</f>
      </c>
      <c r="F1199">
        <f>IF($A1199="","",MOD(ROW(),34))</f>
      </c>
      <c r="G1199">
        <f>IF($A1199="",NA(),IF($C1199="Action",$B1199,NA()))</f>
      </c>
      <c r="H1199">
        <f>IF($A1199="",NA(),IF($C1199="Action",1+$F1199*0.023,NA()))</f>
      </c>
      <c r="I1199">
        <f>IF($A1199="",NA(),IF($C1199="Strategy",$B1199,NA()))</f>
      </c>
      <c r="J1199">
        <f>IF($A1199="",NA(),IF($C1199="Strategy",2+$F1199*0.023,NA()))</f>
      </c>
      <c r="K1199">
        <f>IF($A1199="",NA(),IF($C1199="Deckbuilder",$B1199,NA()))</f>
      </c>
      <c r="L1199">
        <f>IF($A1199="",NA(),IF($C1199="Deckbuilder",3+$F1199*0.023,NA()))</f>
      </c>
      <c r="M1199">
        <f>IF($A1199="",NA(),IF($C1199="Traditional",$B1199,NA()))</f>
      </c>
      <c r="N1199">
        <f>IF($A1199="",NA(),IF($C1199="Traditional",4+$F1199*0.023,NA()))</f>
      </c>
      <c r="O1199">
        <f>IF($A1199="","",$D1199+ROW()/1000000)</f>
      </c>
      <c r="P1199" t="str">
        <f>IF(OR($A1199="",INDEX(games!$H:$H,ROW())=""),"",INDEX(games!$H:$H,ROW()))</f>
      </c>
      <c r="Q1199">
        <f>IF(OR($A1199="",$P1199&lt;&gt;"Yes"),"",$D1199+ROW()/1000000)</f>
      </c>
      <c r="T1199">
        <f>IF($Y1199="","",INDEX($B$2:$B$1500,$Y1199))</f>
      </c>
      <c r="U1199">
        <f>IF($Z1199="","",INDEX($B$2:$B$1500,$Z1199))</f>
      </c>
      <c r="V1199">
        <f>IF(OR($T1199="",$U1199=""),"",$U1199-$T1199)</f>
      </c>
      <c r="W1199" t="str">
        <f>IF(TRIM(INDEX(connections!$A:$A,ROW()))="","",TRIM(INDEX(connections!$A:$A,ROW())))</f>
      </c>
      <c r="X1199" t="str">
        <f>IF($W1199="","",TRIM(INDEX(connections!$B:$B,ROW())))</f>
      </c>
      <c r="Y1199">
        <f>IF($W1199="","",IFERROR(MATCH($W1199,$A$2:$A$1500,0),""))</f>
      </c>
      <c r="Z1199">
        <f>IF($X1199="","",IFERROR(MATCH($X1199,$A$2:$A$1500,0),""))</f>
      </c>
      <c r="AA1199" t="str">
        <f>IF($Y1199="","",INDEX($P$2:$P$1500,$Y1199))</f>
      </c>
      <c r="AB1199" t="str">
        <f>IF($Z1199="","",INDEX($P$2:$P$1500,$Z1199))</f>
      </c>
      <c r="AC1199">
        <f>IF(AND($AA1199="Yes",$AB1199="Yes"),1,"")</f>
      </c>
      <c r="AD1199">
        <f>IF(OR($Y1199="",$Z1199=""),"",IF(INDEX($C$2:$C$1500,$Y1199)=INDEX($C$2:$C$1500,$Z1199),0,1))</f>
      </c>
      <c r="AE1199">
        <f>IF($AC1199&lt;&gt;1,"",IF(AND(INDEX($AG$2:$AG$1500,$Y1199)=1,INDEX($AG$2:$AG$1500,$Z1199)=1),1,""))</f>
      </c>
      <c r="AG1199">
        <f>IF($A1199="","",COUNTIFS($W$2:$W$2500,$A1199,$AB$2:$AB$2500,"Yes")+COUNTIFS($X$2:$X$2500,$A1199,$AA$2:$AA$2500,"Yes"))</f>
      </c>
      <c r="AH1199" t="str">
        <f>IF(OR($P1199&lt;&gt;"Yes",N($AG1199)=0),"",IF(AND($AG1199=1,COUNTIFS($W$2:$W$2500,$A1199,$AE$2:$AE$2500,1)+COUNTIFS($X$2:$X$2500,$A1199,$AE$2:$AE$2500,1)&gt;0),"","Yes"))</f>
      </c>
      <c r="AI1199">
        <f>IF($AH1199="Yes",$AG1199,"")</f>
      </c>
      <c r="AJ1199">
        <f>IF($AI1199="","",$AI1199+ROW()/1000000)</f>
      </c>
      <c r="AK1199">
        <f>IF(OR($A1199="",$P1199="Yes",N($AG1199)=0),"",$AG1199+ROW()/1000000)</f>
      </c>
      <c r="AL1199" t="str">
        <f>IF($A1199="","",INDEX(games!$J:$J,ROW())&amp;"")</f>
      </c>
    </row>
    <row r="1200">
      <c r="A1200" t="str">
        <f>IF(TRIM(INDEX(games!$A:$A,ROW()))="","",TRIM(INDEX(games!$A:$A,ROW())))</f>
      </c>
      <c r="B1200">
        <f>IF(OR($A1200="",INDEX(games!$B:$B,ROW())=""),"",INDEX(games!$B:$B,ROW()))</f>
      </c>
      <c r="C1200" t="str">
        <f>IF(OR($A1200="",INDEX(games!$C:$C,ROW())=""),"",INDEX(games!$C:$C,ROW()))</f>
      </c>
      <c r="D1200">
        <f>IF($A1200="","",COUNTIF($W$2:$W$2500,$A1200)+COUNTIF($X$2:$X$2500,$A1200))</f>
      </c>
      <c r="E1200">
        <f>IF($A1200="","",IFERROR(MATCH($C1200,$R$2:$R$5,0),0))</f>
      </c>
      <c r="F1200">
        <f>IF($A1200="","",MOD(ROW(),34))</f>
      </c>
      <c r="G1200">
        <f>IF($A1200="",NA(),IF($C1200="Action",$B1200,NA()))</f>
      </c>
      <c r="H1200">
        <f>IF($A1200="",NA(),IF($C1200="Action",1+$F1200*0.023,NA()))</f>
      </c>
      <c r="I1200">
        <f>IF($A1200="",NA(),IF($C1200="Strategy",$B1200,NA()))</f>
      </c>
      <c r="J1200">
        <f>IF($A1200="",NA(),IF($C1200="Strategy",2+$F1200*0.023,NA()))</f>
      </c>
      <c r="K1200">
        <f>IF($A1200="",NA(),IF($C1200="Deckbuilder",$B1200,NA()))</f>
      </c>
      <c r="L1200">
        <f>IF($A1200="",NA(),IF($C1200="Deckbuilder",3+$F1200*0.023,NA()))</f>
      </c>
      <c r="M1200">
        <f>IF($A1200="",NA(),IF($C1200="Traditional",$B1200,NA()))</f>
      </c>
      <c r="N1200">
        <f>IF($A1200="",NA(),IF($C1200="Traditional",4+$F1200*0.023,NA()))</f>
      </c>
      <c r="O1200">
        <f>IF($A1200="","",$D1200+ROW()/1000000)</f>
      </c>
      <c r="P1200" t="str">
        <f>IF(OR($A1200="",INDEX(games!$H:$H,ROW())=""),"",INDEX(games!$H:$H,ROW()))</f>
      </c>
      <c r="Q1200">
        <f>IF(OR($A1200="",$P1200&lt;&gt;"Yes"),"",$D1200+ROW()/1000000)</f>
      </c>
      <c r="T1200">
        <f>IF($Y1200="","",INDEX($B$2:$B$1500,$Y1200))</f>
      </c>
      <c r="U1200">
        <f>IF($Z1200="","",INDEX($B$2:$B$1500,$Z1200))</f>
      </c>
      <c r="V1200">
        <f>IF(OR($T1200="",$U1200=""),"",$U1200-$T1200)</f>
      </c>
      <c r="W1200" t="str">
        <f>IF(TRIM(INDEX(connections!$A:$A,ROW()))="","",TRIM(INDEX(connections!$A:$A,ROW())))</f>
      </c>
      <c r="X1200" t="str">
        <f>IF($W1200="","",TRIM(INDEX(connections!$B:$B,ROW())))</f>
      </c>
      <c r="Y1200">
        <f>IF($W1200="","",IFERROR(MATCH($W1200,$A$2:$A$1500,0),""))</f>
      </c>
      <c r="Z1200">
        <f>IF($X1200="","",IFERROR(MATCH($X1200,$A$2:$A$1500,0),""))</f>
      </c>
      <c r="AA1200" t="str">
        <f>IF($Y1200="","",INDEX($P$2:$P$1500,$Y1200))</f>
      </c>
      <c r="AB1200" t="str">
        <f>IF($Z1200="","",INDEX($P$2:$P$1500,$Z1200))</f>
      </c>
      <c r="AC1200">
        <f>IF(AND($AA1200="Yes",$AB1200="Yes"),1,"")</f>
      </c>
      <c r="AD1200">
        <f>IF(OR($Y1200="",$Z1200=""),"",IF(INDEX($C$2:$C$1500,$Y1200)=INDEX($C$2:$C$1500,$Z1200),0,1))</f>
      </c>
      <c r="AE1200">
        <f>IF($AC1200&lt;&gt;1,"",IF(AND(INDEX($AG$2:$AG$1500,$Y1200)=1,INDEX($AG$2:$AG$1500,$Z1200)=1),1,""))</f>
      </c>
      <c r="AG1200">
        <f>IF($A1200="","",COUNTIFS($W$2:$W$2500,$A1200,$AB$2:$AB$2500,"Yes")+COUNTIFS($X$2:$X$2500,$A1200,$AA$2:$AA$2500,"Yes"))</f>
      </c>
      <c r="AH1200" t="str">
        <f>IF(OR($P1200&lt;&gt;"Yes",N($AG1200)=0),"",IF(AND($AG1200=1,COUNTIFS($W$2:$W$2500,$A1200,$AE$2:$AE$2500,1)+COUNTIFS($X$2:$X$2500,$A1200,$AE$2:$AE$2500,1)&gt;0),"","Yes"))</f>
      </c>
      <c r="AI1200">
        <f>IF($AH1200="Yes",$AG1200,"")</f>
      </c>
      <c r="AJ1200">
        <f>IF($AI1200="","",$AI1200+ROW()/1000000)</f>
      </c>
      <c r="AK1200">
        <f>IF(OR($A1200="",$P1200="Yes",N($AG1200)=0),"",$AG1200+ROW()/1000000)</f>
      </c>
      <c r="AL1200" t="str">
        <f>IF($A1200="","",INDEX(games!$J:$J,ROW())&amp;"")</f>
      </c>
    </row>
    <row r="1201">
      <c r="A1201" t="str">
        <f>IF(TRIM(INDEX(games!$A:$A,ROW()))="","",TRIM(INDEX(games!$A:$A,ROW())))</f>
      </c>
      <c r="B1201">
        <f>IF(OR($A1201="",INDEX(games!$B:$B,ROW())=""),"",INDEX(games!$B:$B,ROW()))</f>
      </c>
      <c r="C1201" t="str">
        <f>IF(OR($A1201="",INDEX(games!$C:$C,ROW())=""),"",INDEX(games!$C:$C,ROW()))</f>
      </c>
      <c r="D1201">
        <f>IF($A1201="","",COUNTIF($W$2:$W$2500,$A1201)+COUNTIF($X$2:$X$2500,$A1201))</f>
      </c>
      <c r="E1201">
        <f>IF($A1201="","",IFERROR(MATCH($C1201,$R$2:$R$5,0),0))</f>
      </c>
      <c r="F1201">
        <f>IF($A1201="","",MOD(ROW(),34))</f>
      </c>
      <c r="G1201">
        <f>IF($A1201="",NA(),IF($C1201="Action",$B1201,NA()))</f>
      </c>
      <c r="H1201">
        <f>IF($A1201="",NA(),IF($C1201="Action",1+$F1201*0.023,NA()))</f>
      </c>
      <c r="I1201">
        <f>IF($A1201="",NA(),IF($C1201="Strategy",$B1201,NA()))</f>
      </c>
      <c r="J1201">
        <f>IF($A1201="",NA(),IF($C1201="Strategy",2+$F1201*0.023,NA()))</f>
      </c>
      <c r="K1201">
        <f>IF($A1201="",NA(),IF($C1201="Deckbuilder",$B1201,NA()))</f>
      </c>
      <c r="L1201">
        <f>IF($A1201="",NA(),IF($C1201="Deckbuilder",3+$F1201*0.023,NA()))</f>
      </c>
      <c r="M1201">
        <f>IF($A1201="",NA(),IF($C1201="Traditional",$B1201,NA()))</f>
      </c>
      <c r="N1201">
        <f>IF($A1201="",NA(),IF($C1201="Traditional",4+$F1201*0.023,NA()))</f>
      </c>
      <c r="O1201">
        <f>IF($A1201="","",$D1201+ROW()/1000000)</f>
      </c>
      <c r="P1201" t="str">
        <f>IF(OR($A1201="",INDEX(games!$H:$H,ROW())=""),"",INDEX(games!$H:$H,ROW()))</f>
      </c>
      <c r="Q1201">
        <f>IF(OR($A1201="",$P1201&lt;&gt;"Yes"),"",$D1201+ROW()/1000000)</f>
      </c>
      <c r="T1201">
        <f>IF($Y1201="","",INDEX($B$2:$B$1500,$Y1201))</f>
      </c>
      <c r="U1201">
        <f>IF($Z1201="","",INDEX($B$2:$B$1500,$Z1201))</f>
      </c>
      <c r="V1201">
        <f>IF(OR($T1201="",$U1201=""),"",$U1201-$T1201)</f>
      </c>
      <c r="W1201" t="str">
        <f>IF(TRIM(INDEX(connections!$A:$A,ROW()))="","",TRIM(INDEX(connections!$A:$A,ROW())))</f>
      </c>
      <c r="X1201" t="str">
        <f>IF($W1201="","",TRIM(INDEX(connections!$B:$B,ROW())))</f>
      </c>
      <c r="Y1201">
        <f>IF($W1201="","",IFERROR(MATCH($W1201,$A$2:$A$1500,0),""))</f>
      </c>
      <c r="Z1201">
        <f>IF($X1201="","",IFERROR(MATCH($X1201,$A$2:$A$1500,0),""))</f>
      </c>
      <c r="AA1201" t="str">
        <f>IF($Y1201="","",INDEX($P$2:$P$1500,$Y1201))</f>
      </c>
      <c r="AB1201" t="str">
        <f>IF($Z1201="","",INDEX($P$2:$P$1500,$Z1201))</f>
      </c>
      <c r="AC1201">
        <f>IF(AND($AA1201="Yes",$AB1201="Yes"),1,"")</f>
      </c>
      <c r="AD1201">
        <f>IF(OR($Y1201="",$Z1201=""),"",IF(INDEX($C$2:$C$1500,$Y1201)=INDEX($C$2:$C$1500,$Z1201),0,1))</f>
      </c>
      <c r="AE1201">
        <f>IF($AC1201&lt;&gt;1,"",IF(AND(INDEX($AG$2:$AG$1500,$Y1201)=1,INDEX($AG$2:$AG$1500,$Z1201)=1),1,""))</f>
      </c>
      <c r="AG1201">
        <f>IF($A1201="","",COUNTIFS($W$2:$W$2500,$A1201,$AB$2:$AB$2500,"Yes")+COUNTIFS($X$2:$X$2500,$A1201,$AA$2:$AA$2500,"Yes"))</f>
      </c>
      <c r="AH1201" t="str">
        <f>IF(OR($P1201&lt;&gt;"Yes",N($AG1201)=0),"",IF(AND($AG1201=1,COUNTIFS($W$2:$W$2500,$A1201,$AE$2:$AE$2500,1)+COUNTIFS($X$2:$X$2500,$A1201,$AE$2:$AE$2500,1)&gt;0),"","Yes"))</f>
      </c>
      <c r="AI1201">
        <f>IF($AH1201="Yes",$AG1201,"")</f>
      </c>
      <c r="AJ1201">
        <f>IF($AI1201="","",$AI1201+ROW()/1000000)</f>
      </c>
      <c r="AK1201">
        <f>IF(OR($A1201="",$P1201="Yes",N($AG1201)=0),"",$AG1201+ROW()/1000000)</f>
      </c>
      <c r="AL1201" t="str">
        <f>IF($A1201="","",INDEX(games!$J:$J,ROW())&amp;"")</f>
      </c>
    </row>
    <row r="1202">
      <c r="A1202" t="str">
        <f>IF(TRIM(INDEX(games!$A:$A,ROW()))="","",TRIM(INDEX(games!$A:$A,ROW())))</f>
      </c>
      <c r="B1202">
        <f>IF(OR($A1202="",INDEX(games!$B:$B,ROW())=""),"",INDEX(games!$B:$B,ROW()))</f>
      </c>
      <c r="C1202" t="str">
        <f>IF(OR($A1202="",INDEX(games!$C:$C,ROW())=""),"",INDEX(games!$C:$C,ROW()))</f>
      </c>
      <c r="D1202">
        <f>IF($A1202="","",COUNTIF($W$2:$W$2500,$A1202)+COUNTIF($X$2:$X$2500,$A1202))</f>
      </c>
      <c r="E1202">
        <f>IF($A1202="","",IFERROR(MATCH($C1202,$R$2:$R$5,0),0))</f>
      </c>
      <c r="F1202">
        <f>IF($A1202="","",MOD(ROW(),34))</f>
      </c>
      <c r="G1202">
        <f>IF($A1202="",NA(),IF($C1202="Action",$B1202,NA()))</f>
      </c>
      <c r="H1202">
        <f>IF($A1202="",NA(),IF($C1202="Action",1+$F1202*0.023,NA()))</f>
      </c>
      <c r="I1202">
        <f>IF($A1202="",NA(),IF($C1202="Strategy",$B1202,NA()))</f>
      </c>
      <c r="J1202">
        <f>IF($A1202="",NA(),IF($C1202="Strategy",2+$F1202*0.023,NA()))</f>
      </c>
      <c r="K1202">
        <f>IF($A1202="",NA(),IF($C1202="Deckbuilder",$B1202,NA()))</f>
      </c>
      <c r="L1202">
        <f>IF($A1202="",NA(),IF($C1202="Deckbuilder",3+$F1202*0.023,NA()))</f>
      </c>
      <c r="M1202">
        <f>IF($A1202="",NA(),IF($C1202="Traditional",$B1202,NA()))</f>
      </c>
      <c r="N1202">
        <f>IF($A1202="",NA(),IF($C1202="Traditional",4+$F1202*0.023,NA()))</f>
      </c>
      <c r="O1202">
        <f>IF($A1202="","",$D1202+ROW()/1000000)</f>
      </c>
      <c r="P1202" t="str">
        <f>IF(OR($A1202="",INDEX(games!$H:$H,ROW())=""),"",INDEX(games!$H:$H,ROW()))</f>
      </c>
      <c r="Q1202">
        <f>IF(OR($A1202="",$P1202&lt;&gt;"Yes"),"",$D1202+ROW()/1000000)</f>
      </c>
      <c r="T1202">
        <f>IF($Y1202="","",INDEX($B$2:$B$1500,$Y1202))</f>
      </c>
      <c r="U1202">
        <f>IF($Z1202="","",INDEX($B$2:$B$1500,$Z1202))</f>
      </c>
      <c r="V1202">
        <f>IF(OR($T1202="",$U1202=""),"",$U1202-$T1202)</f>
      </c>
      <c r="W1202" t="str">
        <f>IF(TRIM(INDEX(connections!$A:$A,ROW()))="","",TRIM(INDEX(connections!$A:$A,ROW())))</f>
      </c>
      <c r="X1202" t="str">
        <f>IF($W1202="","",TRIM(INDEX(connections!$B:$B,ROW())))</f>
      </c>
      <c r="Y1202">
        <f>IF($W1202="","",IFERROR(MATCH($W1202,$A$2:$A$1500,0),""))</f>
      </c>
      <c r="Z1202">
        <f>IF($X1202="","",IFERROR(MATCH($X1202,$A$2:$A$1500,0),""))</f>
      </c>
      <c r="AA1202" t="str">
        <f>IF($Y1202="","",INDEX($P$2:$P$1500,$Y1202))</f>
      </c>
      <c r="AB1202" t="str">
        <f>IF($Z1202="","",INDEX($P$2:$P$1500,$Z1202))</f>
      </c>
      <c r="AC1202">
        <f>IF(AND($AA1202="Yes",$AB1202="Yes"),1,"")</f>
      </c>
      <c r="AD1202">
        <f>IF(OR($Y1202="",$Z1202=""),"",IF(INDEX($C$2:$C$1500,$Y1202)=INDEX($C$2:$C$1500,$Z1202),0,1))</f>
      </c>
      <c r="AE1202">
        <f>IF($AC1202&lt;&gt;1,"",IF(AND(INDEX($AG$2:$AG$1500,$Y1202)=1,INDEX($AG$2:$AG$1500,$Z1202)=1),1,""))</f>
      </c>
      <c r="AG1202">
        <f>IF($A1202="","",COUNTIFS($W$2:$W$2500,$A1202,$AB$2:$AB$2500,"Yes")+COUNTIFS($X$2:$X$2500,$A1202,$AA$2:$AA$2500,"Yes"))</f>
      </c>
      <c r="AH1202" t="str">
        <f>IF(OR($P1202&lt;&gt;"Yes",N($AG1202)=0),"",IF(AND($AG1202=1,COUNTIFS($W$2:$W$2500,$A1202,$AE$2:$AE$2500,1)+COUNTIFS($X$2:$X$2500,$A1202,$AE$2:$AE$2500,1)&gt;0),"","Yes"))</f>
      </c>
      <c r="AI1202">
        <f>IF($AH1202="Yes",$AG1202,"")</f>
      </c>
      <c r="AJ1202">
        <f>IF($AI1202="","",$AI1202+ROW()/1000000)</f>
      </c>
      <c r="AK1202">
        <f>IF(OR($A1202="",$P1202="Yes",N($AG1202)=0),"",$AG1202+ROW()/1000000)</f>
      </c>
      <c r="AL1202" t="str">
        <f>IF($A1202="","",INDEX(games!$J:$J,ROW())&amp;"")</f>
      </c>
    </row>
    <row r="1203">
      <c r="A1203" t="str">
        <f>IF(TRIM(INDEX(games!$A:$A,ROW()))="","",TRIM(INDEX(games!$A:$A,ROW())))</f>
      </c>
      <c r="B1203">
        <f>IF(OR($A1203="",INDEX(games!$B:$B,ROW())=""),"",INDEX(games!$B:$B,ROW()))</f>
      </c>
      <c r="C1203" t="str">
        <f>IF(OR($A1203="",INDEX(games!$C:$C,ROW())=""),"",INDEX(games!$C:$C,ROW()))</f>
      </c>
      <c r="D1203">
        <f>IF($A1203="","",COUNTIF($W$2:$W$2500,$A1203)+COUNTIF($X$2:$X$2500,$A1203))</f>
      </c>
      <c r="E1203">
        <f>IF($A1203="","",IFERROR(MATCH($C1203,$R$2:$R$5,0),0))</f>
      </c>
      <c r="F1203">
        <f>IF($A1203="","",MOD(ROW(),34))</f>
      </c>
      <c r="G1203">
        <f>IF($A1203="",NA(),IF($C1203="Action",$B1203,NA()))</f>
      </c>
      <c r="H1203">
        <f>IF($A1203="",NA(),IF($C1203="Action",1+$F1203*0.023,NA()))</f>
      </c>
      <c r="I1203">
        <f>IF($A1203="",NA(),IF($C1203="Strategy",$B1203,NA()))</f>
      </c>
      <c r="J1203">
        <f>IF($A1203="",NA(),IF($C1203="Strategy",2+$F1203*0.023,NA()))</f>
      </c>
      <c r="K1203">
        <f>IF($A1203="",NA(),IF($C1203="Deckbuilder",$B1203,NA()))</f>
      </c>
      <c r="L1203">
        <f>IF($A1203="",NA(),IF($C1203="Deckbuilder",3+$F1203*0.023,NA()))</f>
      </c>
      <c r="M1203">
        <f>IF($A1203="",NA(),IF($C1203="Traditional",$B1203,NA()))</f>
      </c>
      <c r="N1203">
        <f>IF($A1203="",NA(),IF($C1203="Traditional",4+$F1203*0.023,NA()))</f>
      </c>
      <c r="O1203">
        <f>IF($A1203="","",$D1203+ROW()/1000000)</f>
      </c>
      <c r="P1203" t="str">
        <f>IF(OR($A1203="",INDEX(games!$H:$H,ROW())=""),"",INDEX(games!$H:$H,ROW()))</f>
      </c>
      <c r="Q1203">
        <f>IF(OR($A1203="",$P1203&lt;&gt;"Yes"),"",$D1203+ROW()/1000000)</f>
      </c>
      <c r="T1203">
        <f>IF($Y1203="","",INDEX($B$2:$B$1500,$Y1203))</f>
      </c>
      <c r="U1203">
        <f>IF($Z1203="","",INDEX($B$2:$B$1500,$Z1203))</f>
      </c>
      <c r="V1203">
        <f>IF(OR($T1203="",$U1203=""),"",$U1203-$T1203)</f>
      </c>
      <c r="W1203" t="str">
        <f>IF(TRIM(INDEX(connections!$A:$A,ROW()))="","",TRIM(INDEX(connections!$A:$A,ROW())))</f>
      </c>
      <c r="X1203" t="str">
        <f>IF($W1203="","",TRIM(INDEX(connections!$B:$B,ROW())))</f>
      </c>
      <c r="Y1203">
        <f>IF($W1203="","",IFERROR(MATCH($W1203,$A$2:$A$1500,0),""))</f>
      </c>
      <c r="Z1203">
        <f>IF($X1203="","",IFERROR(MATCH($X1203,$A$2:$A$1500,0),""))</f>
      </c>
      <c r="AA1203" t="str">
        <f>IF($Y1203="","",INDEX($P$2:$P$1500,$Y1203))</f>
      </c>
      <c r="AB1203" t="str">
        <f>IF($Z1203="","",INDEX($P$2:$P$1500,$Z1203))</f>
      </c>
      <c r="AC1203">
        <f>IF(AND($AA1203="Yes",$AB1203="Yes"),1,"")</f>
      </c>
      <c r="AD1203">
        <f>IF(OR($Y1203="",$Z1203=""),"",IF(INDEX($C$2:$C$1500,$Y1203)=INDEX($C$2:$C$1500,$Z1203),0,1))</f>
      </c>
      <c r="AE1203">
        <f>IF($AC1203&lt;&gt;1,"",IF(AND(INDEX($AG$2:$AG$1500,$Y1203)=1,INDEX($AG$2:$AG$1500,$Z1203)=1),1,""))</f>
      </c>
      <c r="AG1203">
        <f>IF($A1203="","",COUNTIFS($W$2:$W$2500,$A1203,$AB$2:$AB$2500,"Yes")+COUNTIFS($X$2:$X$2500,$A1203,$AA$2:$AA$2500,"Yes"))</f>
      </c>
      <c r="AH1203" t="str">
        <f>IF(OR($P1203&lt;&gt;"Yes",N($AG1203)=0),"",IF(AND($AG1203=1,COUNTIFS($W$2:$W$2500,$A1203,$AE$2:$AE$2500,1)+COUNTIFS($X$2:$X$2500,$A1203,$AE$2:$AE$2500,1)&gt;0),"","Yes"))</f>
      </c>
      <c r="AI1203">
        <f>IF($AH1203="Yes",$AG1203,"")</f>
      </c>
      <c r="AJ1203">
        <f>IF($AI1203="","",$AI1203+ROW()/1000000)</f>
      </c>
      <c r="AK1203">
        <f>IF(OR($A1203="",$P1203="Yes",N($AG1203)=0),"",$AG1203+ROW()/1000000)</f>
      </c>
      <c r="AL1203" t="str">
        <f>IF($A1203="","",INDEX(games!$J:$J,ROW())&amp;"")</f>
      </c>
    </row>
    <row r="1204">
      <c r="A1204" t="str">
        <f>IF(TRIM(INDEX(games!$A:$A,ROW()))="","",TRIM(INDEX(games!$A:$A,ROW())))</f>
      </c>
      <c r="B1204">
        <f>IF(OR($A1204="",INDEX(games!$B:$B,ROW())=""),"",INDEX(games!$B:$B,ROW()))</f>
      </c>
      <c r="C1204" t="str">
        <f>IF(OR($A1204="",INDEX(games!$C:$C,ROW())=""),"",INDEX(games!$C:$C,ROW()))</f>
      </c>
      <c r="D1204">
        <f>IF($A1204="","",COUNTIF($W$2:$W$2500,$A1204)+COUNTIF($X$2:$X$2500,$A1204))</f>
      </c>
      <c r="E1204">
        <f>IF($A1204="","",IFERROR(MATCH($C1204,$R$2:$R$5,0),0))</f>
      </c>
      <c r="F1204">
        <f>IF($A1204="","",MOD(ROW(),34))</f>
      </c>
      <c r="G1204">
        <f>IF($A1204="",NA(),IF($C1204="Action",$B1204,NA()))</f>
      </c>
      <c r="H1204">
        <f>IF($A1204="",NA(),IF($C1204="Action",1+$F1204*0.023,NA()))</f>
      </c>
      <c r="I1204">
        <f>IF($A1204="",NA(),IF($C1204="Strategy",$B1204,NA()))</f>
      </c>
      <c r="J1204">
        <f>IF($A1204="",NA(),IF($C1204="Strategy",2+$F1204*0.023,NA()))</f>
      </c>
      <c r="K1204">
        <f>IF($A1204="",NA(),IF($C1204="Deckbuilder",$B1204,NA()))</f>
      </c>
      <c r="L1204">
        <f>IF($A1204="",NA(),IF($C1204="Deckbuilder",3+$F1204*0.023,NA()))</f>
      </c>
      <c r="M1204">
        <f>IF($A1204="",NA(),IF($C1204="Traditional",$B1204,NA()))</f>
      </c>
      <c r="N1204">
        <f>IF($A1204="",NA(),IF($C1204="Traditional",4+$F1204*0.023,NA()))</f>
      </c>
      <c r="O1204">
        <f>IF($A1204="","",$D1204+ROW()/1000000)</f>
      </c>
      <c r="P1204" t="str">
        <f>IF(OR($A1204="",INDEX(games!$H:$H,ROW())=""),"",INDEX(games!$H:$H,ROW()))</f>
      </c>
      <c r="Q1204">
        <f>IF(OR($A1204="",$P1204&lt;&gt;"Yes"),"",$D1204+ROW()/1000000)</f>
      </c>
      <c r="T1204">
        <f>IF($Y1204="","",INDEX($B$2:$B$1500,$Y1204))</f>
      </c>
      <c r="U1204">
        <f>IF($Z1204="","",INDEX($B$2:$B$1500,$Z1204))</f>
      </c>
      <c r="V1204">
        <f>IF(OR($T1204="",$U1204=""),"",$U1204-$T1204)</f>
      </c>
      <c r="W1204" t="str">
        <f>IF(TRIM(INDEX(connections!$A:$A,ROW()))="","",TRIM(INDEX(connections!$A:$A,ROW())))</f>
      </c>
      <c r="X1204" t="str">
        <f>IF($W1204="","",TRIM(INDEX(connections!$B:$B,ROW())))</f>
      </c>
      <c r="Y1204">
        <f>IF($W1204="","",IFERROR(MATCH($W1204,$A$2:$A$1500,0),""))</f>
      </c>
      <c r="Z1204">
        <f>IF($X1204="","",IFERROR(MATCH($X1204,$A$2:$A$1500,0),""))</f>
      </c>
      <c r="AA1204" t="str">
        <f>IF($Y1204="","",INDEX($P$2:$P$1500,$Y1204))</f>
      </c>
      <c r="AB1204" t="str">
        <f>IF($Z1204="","",INDEX($P$2:$P$1500,$Z1204))</f>
      </c>
      <c r="AC1204">
        <f>IF(AND($AA1204="Yes",$AB1204="Yes"),1,"")</f>
      </c>
      <c r="AD1204">
        <f>IF(OR($Y1204="",$Z1204=""),"",IF(INDEX($C$2:$C$1500,$Y1204)=INDEX($C$2:$C$1500,$Z1204),0,1))</f>
      </c>
      <c r="AE1204">
        <f>IF($AC1204&lt;&gt;1,"",IF(AND(INDEX($AG$2:$AG$1500,$Y1204)=1,INDEX($AG$2:$AG$1500,$Z1204)=1),1,""))</f>
      </c>
      <c r="AG1204">
        <f>IF($A1204="","",COUNTIFS($W$2:$W$2500,$A1204,$AB$2:$AB$2500,"Yes")+COUNTIFS($X$2:$X$2500,$A1204,$AA$2:$AA$2500,"Yes"))</f>
      </c>
      <c r="AH1204" t="str">
        <f>IF(OR($P1204&lt;&gt;"Yes",N($AG1204)=0),"",IF(AND($AG1204=1,COUNTIFS($W$2:$W$2500,$A1204,$AE$2:$AE$2500,1)+COUNTIFS($X$2:$X$2500,$A1204,$AE$2:$AE$2500,1)&gt;0),"","Yes"))</f>
      </c>
      <c r="AI1204">
        <f>IF($AH1204="Yes",$AG1204,"")</f>
      </c>
      <c r="AJ1204">
        <f>IF($AI1204="","",$AI1204+ROW()/1000000)</f>
      </c>
      <c r="AK1204">
        <f>IF(OR($A1204="",$P1204="Yes",N($AG1204)=0),"",$AG1204+ROW()/1000000)</f>
      </c>
      <c r="AL1204" t="str">
        <f>IF($A1204="","",INDEX(games!$J:$J,ROW())&amp;"")</f>
      </c>
    </row>
    <row r="1205">
      <c r="A1205" t="str">
        <f>IF(TRIM(INDEX(games!$A:$A,ROW()))="","",TRIM(INDEX(games!$A:$A,ROW())))</f>
      </c>
      <c r="B1205">
        <f>IF(OR($A1205="",INDEX(games!$B:$B,ROW())=""),"",INDEX(games!$B:$B,ROW()))</f>
      </c>
      <c r="C1205" t="str">
        <f>IF(OR($A1205="",INDEX(games!$C:$C,ROW())=""),"",INDEX(games!$C:$C,ROW()))</f>
      </c>
      <c r="D1205">
        <f>IF($A1205="","",COUNTIF($W$2:$W$2500,$A1205)+COUNTIF($X$2:$X$2500,$A1205))</f>
      </c>
      <c r="E1205">
        <f>IF($A1205="","",IFERROR(MATCH($C1205,$R$2:$R$5,0),0))</f>
      </c>
      <c r="F1205">
        <f>IF($A1205="","",MOD(ROW(),34))</f>
      </c>
      <c r="G1205">
        <f>IF($A1205="",NA(),IF($C1205="Action",$B1205,NA()))</f>
      </c>
      <c r="H1205">
        <f>IF($A1205="",NA(),IF($C1205="Action",1+$F1205*0.023,NA()))</f>
      </c>
      <c r="I1205">
        <f>IF($A1205="",NA(),IF($C1205="Strategy",$B1205,NA()))</f>
      </c>
      <c r="J1205">
        <f>IF($A1205="",NA(),IF($C1205="Strategy",2+$F1205*0.023,NA()))</f>
      </c>
      <c r="K1205">
        <f>IF($A1205="",NA(),IF($C1205="Deckbuilder",$B1205,NA()))</f>
      </c>
      <c r="L1205">
        <f>IF($A1205="",NA(),IF($C1205="Deckbuilder",3+$F1205*0.023,NA()))</f>
      </c>
      <c r="M1205">
        <f>IF($A1205="",NA(),IF($C1205="Traditional",$B1205,NA()))</f>
      </c>
      <c r="N1205">
        <f>IF($A1205="",NA(),IF($C1205="Traditional",4+$F1205*0.023,NA()))</f>
      </c>
      <c r="O1205">
        <f>IF($A1205="","",$D1205+ROW()/1000000)</f>
      </c>
      <c r="P1205" t="str">
        <f>IF(OR($A1205="",INDEX(games!$H:$H,ROW())=""),"",INDEX(games!$H:$H,ROW()))</f>
      </c>
      <c r="Q1205">
        <f>IF(OR($A1205="",$P1205&lt;&gt;"Yes"),"",$D1205+ROW()/1000000)</f>
      </c>
      <c r="T1205">
        <f>IF($Y1205="","",INDEX($B$2:$B$1500,$Y1205))</f>
      </c>
      <c r="U1205">
        <f>IF($Z1205="","",INDEX($B$2:$B$1500,$Z1205))</f>
      </c>
      <c r="V1205">
        <f>IF(OR($T1205="",$U1205=""),"",$U1205-$T1205)</f>
      </c>
      <c r="W1205" t="str">
        <f>IF(TRIM(INDEX(connections!$A:$A,ROW()))="","",TRIM(INDEX(connections!$A:$A,ROW())))</f>
      </c>
      <c r="X1205" t="str">
        <f>IF($W1205="","",TRIM(INDEX(connections!$B:$B,ROW())))</f>
      </c>
      <c r="Y1205">
        <f>IF($W1205="","",IFERROR(MATCH($W1205,$A$2:$A$1500,0),""))</f>
      </c>
      <c r="Z1205">
        <f>IF($X1205="","",IFERROR(MATCH($X1205,$A$2:$A$1500,0),""))</f>
      </c>
      <c r="AA1205" t="str">
        <f>IF($Y1205="","",INDEX($P$2:$P$1500,$Y1205))</f>
      </c>
      <c r="AB1205" t="str">
        <f>IF($Z1205="","",INDEX($P$2:$P$1500,$Z1205))</f>
      </c>
      <c r="AC1205">
        <f>IF(AND($AA1205="Yes",$AB1205="Yes"),1,"")</f>
      </c>
      <c r="AD1205">
        <f>IF(OR($Y1205="",$Z1205=""),"",IF(INDEX($C$2:$C$1500,$Y1205)=INDEX($C$2:$C$1500,$Z1205),0,1))</f>
      </c>
      <c r="AE1205">
        <f>IF($AC1205&lt;&gt;1,"",IF(AND(INDEX($AG$2:$AG$1500,$Y1205)=1,INDEX($AG$2:$AG$1500,$Z1205)=1),1,""))</f>
      </c>
      <c r="AG1205">
        <f>IF($A1205="","",COUNTIFS($W$2:$W$2500,$A1205,$AB$2:$AB$2500,"Yes")+COUNTIFS($X$2:$X$2500,$A1205,$AA$2:$AA$2500,"Yes"))</f>
      </c>
      <c r="AH1205" t="str">
        <f>IF(OR($P1205&lt;&gt;"Yes",N($AG1205)=0),"",IF(AND($AG1205=1,COUNTIFS($W$2:$W$2500,$A1205,$AE$2:$AE$2500,1)+COUNTIFS($X$2:$X$2500,$A1205,$AE$2:$AE$2500,1)&gt;0),"","Yes"))</f>
      </c>
      <c r="AI1205">
        <f>IF($AH1205="Yes",$AG1205,"")</f>
      </c>
      <c r="AJ1205">
        <f>IF($AI1205="","",$AI1205+ROW()/1000000)</f>
      </c>
      <c r="AK1205">
        <f>IF(OR($A1205="",$P1205="Yes",N($AG1205)=0),"",$AG1205+ROW()/1000000)</f>
      </c>
      <c r="AL1205" t="str">
        <f>IF($A1205="","",INDEX(games!$J:$J,ROW())&amp;"")</f>
      </c>
    </row>
    <row r="1206">
      <c r="A1206" t="str">
        <f>IF(TRIM(INDEX(games!$A:$A,ROW()))="","",TRIM(INDEX(games!$A:$A,ROW())))</f>
      </c>
      <c r="B1206">
        <f>IF(OR($A1206="",INDEX(games!$B:$B,ROW())=""),"",INDEX(games!$B:$B,ROW()))</f>
      </c>
      <c r="C1206" t="str">
        <f>IF(OR($A1206="",INDEX(games!$C:$C,ROW())=""),"",INDEX(games!$C:$C,ROW()))</f>
      </c>
      <c r="D1206">
        <f>IF($A1206="","",COUNTIF($W$2:$W$2500,$A1206)+COUNTIF($X$2:$X$2500,$A1206))</f>
      </c>
      <c r="E1206">
        <f>IF($A1206="","",IFERROR(MATCH($C1206,$R$2:$R$5,0),0))</f>
      </c>
      <c r="F1206">
        <f>IF($A1206="","",MOD(ROW(),34))</f>
      </c>
      <c r="G1206">
        <f>IF($A1206="",NA(),IF($C1206="Action",$B1206,NA()))</f>
      </c>
      <c r="H1206">
        <f>IF($A1206="",NA(),IF($C1206="Action",1+$F1206*0.023,NA()))</f>
      </c>
      <c r="I1206">
        <f>IF($A1206="",NA(),IF($C1206="Strategy",$B1206,NA()))</f>
      </c>
      <c r="J1206">
        <f>IF($A1206="",NA(),IF($C1206="Strategy",2+$F1206*0.023,NA()))</f>
      </c>
      <c r="K1206">
        <f>IF($A1206="",NA(),IF($C1206="Deckbuilder",$B1206,NA()))</f>
      </c>
      <c r="L1206">
        <f>IF($A1206="",NA(),IF($C1206="Deckbuilder",3+$F1206*0.023,NA()))</f>
      </c>
      <c r="M1206">
        <f>IF($A1206="",NA(),IF($C1206="Traditional",$B1206,NA()))</f>
      </c>
      <c r="N1206">
        <f>IF($A1206="",NA(),IF($C1206="Traditional",4+$F1206*0.023,NA()))</f>
      </c>
      <c r="O1206">
        <f>IF($A1206="","",$D1206+ROW()/1000000)</f>
      </c>
      <c r="P1206" t="str">
        <f>IF(OR($A1206="",INDEX(games!$H:$H,ROW())=""),"",INDEX(games!$H:$H,ROW()))</f>
      </c>
      <c r="Q1206">
        <f>IF(OR($A1206="",$P1206&lt;&gt;"Yes"),"",$D1206+ROW()/1000000)</f>
      </c>
      <c r="T1206">
        <f>IF($Y1206="","",INDEX($B$2:$B$1500,$Y1206))</f>
      </c>
      <c r="U1206">
        <f>IF($Z1206="","",INDEX($B$2:$B$1500,$Z1206))</f>
      </c>
      <c r="V1206">
        <f>IF(OR($T1206="",$U1206=""),"",$U1206-$T1206)</f>
      </c>
      <c r="W1206" t="str">
        <f>IF(TRIM(INDEX(connections!$A:$A,ROW()))="","",TRIM(INDEX(connections!$A:$A,ROW())))</f>
      </c>
      <c r="X1206" t="str">
        <f>IF($W1206="","",TRIM(INDEX(connections!$B:$B,ROW())))</f>
      </c>
      <c r="Y1206">
        <f>IF($W1206="","",IFERROR(MATCH($W1206,$A$2:$A$1500,0),""))</f>
      </c>
      <c r="Z1206">
        <f>IF($X1206="","",IFERROR(MATCH($X1206,$A$2:$A$1500,0),""))</f>
      </c>
      <c r="AA1206" t="str">
        <f>IF($Y1206="","",INDEX($P$2:$P$1500,$Y1206))</f>
      </c>
      <c r="AB1206" t="str">
        <f>IF($Z1206="","",INDEX($P$2:$P$1500,$Z1206))</f>
      </c>
      <c r="AC1206">
        <f>IF(AND($AA1206="Yes",$AB1206="Yes"),1,"")</f>
      </c>
      <c r="AD1206">
        <f>IF(OR($Y1206="",$Z1206=""),"",IF(INDEX($C$2:$C$1500,$Y1206)=INDEX($C$2:$C$1500,$Z1206),0,1))</f>
      </c>
      <c r="AE1206">
        <f>IF($AC1206&lt;&gt;1,"",IF(AND(INDEX($AG$2:$AG$1500,$Y1206)=1,INDEX($AG$2:$AG$1500,$Z1206)=1),1,""))</f>
      </c>
      <c r="AG1206">
        <f>IF($A1206="","",COUNTIFS($W$2:$W$2500,$A1206,$AB$2:$AB$2500,"Yes")+COUNTIFS($X$2:$X$2500,$A1206,$AA$2:$AA$2500,"Yes"))</f>
      </c>
      <c r="AH1206" t="str">
        <f>IF(OR($P1206&lt;&gt;"Yes",N($AG1206)=0),"",IF(AND($AG1206=1,COUNTIFS($W$2:$W$2500,$A1206,$AE$2:$AE$2500,1)+COUNTIFS($X$2:$X$2500,$A1206,$AE$2:$AE$2500,1)&gt;0),"","Yes"))</f>
      </c>
      <c r="AI1206">
        <f>IF($AH1206="Yes",$AG1206,"")</f>
      </c>
      <c r="AJ1206">
        <f>IF($AI1206="","",$AI1206+ROW()/1000000)</f>
      </c>
      <c r="AK1206">
        <f>IF(OR($A1206="",$P1206="Yes",N($AG1206)=0),"",$AG1206+ROW()/1000000)</f>
      </c>
      <c r="AL1206" t="str">
        <f>IF($A1206="","",INDEX(games!$J:$J,ROW())&amp;"")</f>
      </c>
    </row>
    <row r="1207">
      <c r="A1207" t="str">
        <f>IF(TRIM(INDEX(games!$A:$A,ROW()))="","",TRIM(INDEX(games!$A:$A,ROW())))</f>
      </c>
      <c r="B1207">
        <f>IF(OR($A1207="",INDEX(games!$B:$B,ROW())=""),"",INDEX(games!$B:$B,ROW()))</f>
      </c>
      <c r="C1207" t="str">
        <f>IF(OR($A1207="",INDEX(games!$C:$C,ROW())=""),"",INDEX(games!$C:$C,ROW()))</f>
      </c>
      <c r="D1207">
        <f>IF($A1207="","",COUNTIF($W$2:$W$2500,$A1207)+COUNTIF($X$2:$X$2500,$A1207))</f>
      </c>
      <c r="E1207">
        <f>IF($A1207="","",IFERROR(MATCH($C1207,$R$2:$R$5,0),0))</f>
      </c>
      <c r="F1207">
        <f>IF($A1207="","",MOD(ROW(),34))</f>
      </c>
      <c r="G1207">
        <f>IF($A1207="",NA(),IF($C1207="Action",$B1207,NA()))</f>
      </c>
      <c r="H1207">
        <f>IF($A1207="",NA(),IF($C1207="Action",1+$F1207*0.023,NA()))</f>
      </c>
      <c r="I1207">
        <f>IF($A1207="",NA(),IF($C1207="Strategy",$B1207,NA()))</f>
      </c>
      <c r="J1207">
        <f>IF($A1207="",NA(),IF($C1207="Strategy",2+$F1207*0.023,NA()))</f>
      </c>
      <c r="K1207">
        <f>IF($A1207="",NA(),IF($C1207="Deckbuilder",$B1207,NA()))</f>
      </c>
      <c r="L1207">
        <f>IF($A1207="",NA(),IF($C1207="Deckbuilder",3+$F1207*0.023,NA()))</f>
      </c>
      <c r="M1207">
        <f>IF($A1207="",NA(),IF($C1207="Traditional",$B1207,NA()))</f>
      </c>
      <c r="N1207">
        <f>IF($A1207="",NA(),IF($C1207="Traditional",4+$F1207*0.023,NA()))</f>
      </c>
      <c r="O1207">
        <f>IF($A1207="","",$D1207+ROW()/1000000)</f>
      </c>
      <c r="P1207" t="str">
        <f>IF(OR($A1207="",INDEX(games!$H:$H,ROW())=""),"",INDEX(games!$H:$H,ROW()))</f>
      </c>
      <c r="Q1207">
        <f>IF(OR($A1207="",$P1207&lt;&gt;"Yes"),"",$D1207+ROW()/1000000)</f>
      </c>
      <c r="T1207">
        <f>IF($Y1207="","",INDEX($B$2:$B$1500,$Y1207))</f>
      </c>
      <c r="U1207">
        <f>IF($Z1207="","",INDEX($B$2:$B$1500,$Z1207))</f>
      </c>
      <c r="V1207">
        <f>IF(OR($T1207="",$U1207=""),"",$U1207-$T1207)</f>
      </c>
      <c r="W1207" t="str">
        <f>IF(TRIM(INDEX(connections!$A:$A,ROW()))="","",TRIM(INDEX(connections!$A:$A,ROW())))</f>
      </c>
      <c r="X1207" t="str">
        <f>IF($W1207="","",TRIM(INDEX(connections!$B:$B,ROW())))</f>
      </c>
      <c r="Y1207">
        <f>IF($W1207="","",IFERROR(MATCH($W1207,$A$2:$A$1500,0),""))</f>
      </c>
      <c r="Z1207">
        <f>IF($X1207="","",IFERROR(MATCH($X1207,$A$2:$A$1500,0),""))</f>
      </c>
      <c r="AA1207" t="str">
        <f>IF($Y1207="","",INDEX($P$2:$P$1500,$Y1207))</f>
      </c>
      <c r="AB1207" t="str">
        <f>IF($Z1207="","",INDEX($P$2:$P$1500,$Z1207))</f>
      </c>
      <c r="AC1207">
        <f>IF(AND($AA1207="Yes",$AB1207="Yes"),1,"")</f>
      </c>
      <c r="AD1207">
        <f>IF(OR($Y1207="",$Z1207=""),"",IF(INDEX($C$2:$C$1500,$Y1207)=INDEX($C$2:$C$1500,$Z1207),0,1))</f>
      </c>
      <c r="AE1207">
        <f>IF($AC1207&lt;&gt;1,"",IF(AND(INDEX($AG$2:$AG$1500,$Y1207)=1,INDEX($AG$2:$AG$1500,$Z1207)=1),1,""))</f>
      </c>
      <c r="AG1207">
        <f>IF($A1207="","",COUNTIFS($W$2:$W$2500,$A1207,$AB$2:$AB$2500,"Yes")+COUNTIFS($X$2:$X$2500,$A1207,$AA$2:$AA$2500,"Yes"))</f>
      </c>
      <c r="AH1207" t="str">
        <f>IF(OR($P1207&lt;&gt;"Yes",N($AG1207)=0),"",IF(AND($AG1207=1,COUNTIFS($W$2:$W$2500,$A1207,$AE$2:$AE$2500,1)+COUNTIFS($X$2:$X$2500,$A1207,$AE$2:$AE$2500,1)&gt;0),"","Yes"))</f>
      </c>
      <c r="AI1207">
        <f>IF($AH1207="Yes",$AG1207,"")</f>
      </c>
      <c r="AJ1207">
        <f>IF($AI1207="","",$AI1207+ROW()/1000000)</f>
      </c>
      <c r="AK1207">
        <f>IF(OR($A1207="",$P1207="Yes",N($AG1207)=0),"",$AG1207+ROW()/1000000)</f>
      </c>
      <c r="AL1207" t="str">
        <f>IF($A1207="","",INDEX(games!$J:$J,ROW())&amp;"")</f>
      </c>
    </row>
    <row r="1208">
      <c r="A1208" t="str">
        <f>IF(TRIM(INDEX(games!$A:$A,ROW()))="","",TRIM(INDEX(games!$A:$A,ROW())))</f>
      </c>
      <c r="B1208">
        <f>IF(OR($A1208="",INDEX(games!$B:$B,ROW())=""),"",INDEX(games!$B:$B,ROW()))</f>
      </c>
      <c r="C1208" t="str">
        <f>IF(OR($A1208="",INDEX(games!$C:$C,ROW())=""),"",INDEX(games!$C:$C,ROW()))</f>
      </c>
      <c r="D1208">
        <f>IF($A1208="","",COUNTIF($W$2:$W$2500,$A1208)+COUNTIF($X$2:$X$2500,$A1208))</f>
      </c>
      <c r="E1208">
        <f>IF($A1208="","",IFERROR(MATCH($C1208,$R$2:$R$5,0),0))</f>
      </c>
      <c r="F1208">
        <f>IF($A1208="","",MOD(ROW(),34))</f>
      </c>
      <c r="G1208">
        <f>IF($A1208="",NA(),IF($C1208="Action",$B1208,NA()))</f>
      </c>
      <c r="H1208">
        <f>IF($A1208="",NA(),IF($C1208="Action",1+$F1208*0.023,NA()))</f>
      </c>
      <c r="I1208">
        <f>IF($A1208="",NA(),IF($C1208="Strategy",$B1208,NA()))</f>
      </c>
      <c r="J1208">
        <f>IF($A1208="",NA(),IF($C1208="Strategy",2+$F1208*0.023,NA()))</f>
      </c>
      <c r="K1208">
        <f>IF($A1208="",NA(),IF($C1208="Deckbuilder",$B1208,NA()))</f>
      </c>
      <c r="L1208">
        <f>IF($A1208="",NA(),IF($C1208="Deckbuilder",3+$F1208*0.023,NA()))</f>
      </c>
      <c r="M1208">
        <f>IF($A1208="",NA(),IF($C1208="Traditional",$B1208,NA()))</f>
      </c>
      <c r="N1208">
        <f>IF($A1208="",NA(),IF($C1208="Traditional",4+$F1208*0.023,NA()))</f>
      </c>
      <c r="O1208">
        <f>IF($A1208="","",$D1208+ROW()/1000000)</f>
      </c>
      <c r="P1208" t="str">
        <f>IF(OR($A1208="",INDEX(games!$H:$H,ROW())=""),"",INDEX(games!$H:$H,ROW()))</f>
      </c>
      <c r="Q1208">
        <f>IF(OR($A1208="",$P1208&lt;&gt;"Yes"),"",$D1208+ROW()/1000000)</f>
      </c>
      <c r="T1208">
        <f>IF($Y1208="","",INDEX($B$2:$B$1500,$Y1208))</f>
      </c>
      <c r="U1208">
        <f>IF($Z1208="","",INDEX($B$2:$B$1500,$Z1208))</f>
      </c>
      <c r="V1208">
        <f>IF(OR($T1208="",$U1208=""),"",$U1208-$T1208)</f>
      </c>
      <c r="W1208" t="str">
        <f>IF(TRIM(INDEX(connections!$A:$A,ROW()))="","",TRIM(INDEX(connections!$A:$A,ROW())))</f>
      </c>
      <c r="X1208" t="str">
        <f>IF($W1208="","",TRIM(INDEX(connections!$B:$B,ROW())))</f>
      </c>
      <c r="Y1208">
        <f>IF($W1208="","",IFERROR(MATCH($W1208,$A$2:$A$1500,0),""))</f>
      </c>
      <c r="Z1208">
        <f>IF($X1208="","",IFERROR(MATCH($X1208,$A$2:$A$1500,0),""))</f>
      </c>
      <c r="AA1208" t="str">
        <f>IF($Y1208="","",INDEX($P$2:$P$1500,$Y1208))</f>
      </c>
      <c r="AB1208" t="str">
        <f>IF($Z1208="","",INDEX($P$2:$P$1500,$Z1208))</f>
      </c>
      <c r="AC1208">
        <f>IF(AND($AA1208="Yes",$AB1208="Yes"),1,"")</f>
      </c>
      <c r="AD1208">
        <f>IF(OR($Y1208="",$Z1208=""),"",IF(INDEX($C$2:$C$1500,$Y1208)=INDEX($C$2:$C$1500,$Z1208),0,1))</f>
      </c>
      <c r="AE1208">
        <f>IF($AC1208&lt;&gt;1,"",IF(AND(INDEX($AG$2:$AG$1500,$Y1208)=1,INDEX($AG$2:$AG$1500,$Z1208)=1),1,""))</f>
      </c>
      <c r="AG1208">
        <f>IF($A1208="","",COUNTIFS($W$2:$W$2500,$A1208,$AB$2:$AB$2500,"Yes")+COUNTIFS($X$2:$X$2500,$A1208,$AA$2:$AA$2500,"Yes"))</f>
      </c>
      <c r="AH1208" t="str">
        <f>IF(OR($P1208&lt;&gt;"Yes",N($AG1208)=0),"",IF(AND($AG1208=1,COUNTIFS($W$2:$W$2500,$A1208,$AE$2:$AE$2500,1)+COUNTIFS($X$2:$X$2500,$A1208,$AE$2:$AE$2500,1)&gt;0),"","Yes"))</f>
      </c>
      <c r="AI1208">
        <f>IF($AH1208="Yes",$AG1208,"")</f>
      </c>
      <c r="AJ1208">
        <f>IF($AI1208="","",$AI1208+ROW()/1000000)</f>
      </c>
      <c r="AK1208">
        <f>IF(OR($A1208="",$P1208="Yes",N($AG1208)=0),"",$AG1208+ROW()/1000000)</f>
      </c>
      <c r="AL1208" t="str">
        <f>IF($A1208="","",INDEX(games!$J:$J,ROW())&amp;"")</f>
      </c>
    </row>
    <row r="1209">
      <c r="A1209" t="str">
        <f>IF(TRIM(INDEX(games!$A:$A,ROW()))="","",TRIM(INDEX(games!$A:$A,ROW())))</f>
      </c>
      <c r="B1209">
        <f>IF(OR($A1209="",INDEX(games!$B:$B,ROW())=""),"",INDEX(games!$B:$B,ROW()))</f>
      </c>
      <c r="C1209" t="str">
        <f>IF(OR($A1209="",INDEX(games!$C:$C,ROW())=""),"",INDEX(games!$C:$C,ROW()))</f>
      </c>
      <c r="D1209">
        <f>IF($A1209="","",COUNTIF($W$2:$W$2500,$A1209)+COUNTIF($X$2:$X$2500,$A1209))</f>
      </c>
      <c r="E1209">
        <f>IF($A1209="","",IFERROR(MATCH($C1209,$R$2:$R$5,0),0))</f>
      </c>
      <c r="F1209">
        <f>IF($A1209="","",MOD(ROW(),34))</f>
      </c>
      <c r="G1209">
        <f>IF($A1209="",NA(),IF($C1209="Action",$B1209,NA()))</f>
      </c>
      <c r="H1209">
        <f>IF($A1209="",NA(),IF($C1209="Action",1+$F1209*0.023,NA()))</f>
      </c>
      <c r="I1209">
        <f>IF($A1209="",NA(),IF($C1209="Strategy",$B1209,NA()))</f>
      </c>
      <c r="J1209">
        <f>IF($A1209="",NA(),IF($C1209="Strategy",2+$F1209*0.023,NA()))</f>
      </c>
      <c r="K1209">
        <f>IF($A1209="",NA(),IF($C1209="Deckbuilder",$B1209,NA()))</f>
      </c>
      <c r="L1209">
        <f>IF($A1209="",NA(),IF($C1209="Deckbuilder",3+$F1209*0.023,NA()))</f>
      </c>
      <c r="M1209">
        <f>IF($A1209="",NA(),IF($C1209="Traditional",$B1209,NA()))</f>
      </c>
      <c r="N1209">
        <f>IF($A1209="",NA(),IF($C1209="Traditional",4+$F1209*0.023,NA()))</f>
      </c>
      <c r="O1209">
        <f>IF($A1209="","",$D1209+ROW()/1000000)</f>
      </c>
      <c r="P1209" t="str">
        <f>IF(OR($A1209="",INDEX(games!$H:$H,ROW())=""),"",INDEX(games!$H:$H,ROW()))</f>
      </c>
      <c r="Q1209">
        <f>IF(OR($A1209="",$P1209&lt;&gt;"Yes"),"",$D1209+ROW()/1000000)</f>
      </c>
      <c r="T1209">
        <f>IF($Y1209="","",INDEX($B$2:$B$1500,$Y1209))</f>
      </c>
      <c r="U1209">
        <f>IF($Z1209="","",INDEX($B$2:$B$1500,$Z1209))</f>
      </c>
      <c r="V1209">
        <f>IF(OR($T1209="",$U1209=""),"",$U1209-$T1209)</f>
      </c>
      <c r="W1209" t="str">
        <f>IF(TRIM(INDEX(connections!$A:$A,ROW()))="","",TRIM(INDEX(connections!$A:$A,ROW())))</f>
      </c>
      <c r="X1209" t="str">
        <f>IF($W1209="","",TRIM(INDEX(connections!$B:$B,ROW())))</f>
      </c>
      <c r="Y1209">
        <f>IF($W1209="","",IFERROR(MATCH($W1209,$A$2:$A$1500,0),""))</f>
      </c>
      <c r="Z1209">
        <f>IF($X1209="","",IFERROR(MATCH($X1209,$A$2:$A$1500,0),""))</f>
      </c>
      <c r="AA1209" t="str">
        <f>IF($Y1209="","",INDEX($P$2:$P$1500,$Y1209))</f>
      </c>
      <c r="AB1209" t="str">
        <f>IF($Z1209="","",INDEX($P$2:$P$1500,$Z1209))</f>
      </c>
      <c r="AC1209">
        <f>IF(AND($AA1209="Yes",$AB1209="Yes"),1,"")</f>
      </c>
      <c r="AD1209">
        <f>IF(OR($Y1209="",$Z1209=""),"",IF(INDEX($C$2:$C$1500,$Y1209)=INDEX($C$2:$C$1500,$Z1209),0,1))</f>
      </c>
      <c r="AE1209">
        <f>IF($AC1209&lt;&gt;1,"",IF(AND(INDEX($AG$2:$AG$1500,$Y1209)=1,INDEX($AG$2:$AG$1500,$Z1209)=1),1,""))</f>
      </c>
      <c r="AG1209">
        <f>IF($A1209="","",COUNTIFS($W$2:$W$2500,$A1209,$AB$2:$AB$2500,"Yes")+COUNTIFS($X$2:$X$2500,$A1209,$AA$2:$AA$2500,"Yes"))</f>
      </c>
      <c r="AH1209" t="str">
        <f>IF(OR($P1209&lt;&gt;"Yes",N($AG1209)=0),"",IF(AND($AG1209=1,COUNTIFS($W$2:$W$2500,$A1209,$AE$2:$AE$2500,1)+COUNTIFS($X$2:$X$2500,$A1209,$AE$2:$AE$2500,1)&gt;0),"","Yes"))</f>
      </c>
      <c r="AI1209">
        <f>IF($AH1209="Yes",$AG1209,"")</f>
      </c>
      <c r="AJ1209">
        <f>IF($AI1209="","",$AI1209+ROW()/1000000)</f>
      </c>
      <c r="AK1209">
        <f>IF(OR($A1209="",$P1209="Yes",N($AG1209)=0),"",$AG1209+ROW()/1000000)</f>
      </c>
      <c r="AL1209" t="str">
        <f>IF($A1209="","",INDEX(games!$J:$J,ROW())&amp;"")</f>
      </c>
    </row>
    <row r="1210">
      <c r="A1210" t="str">
        <f>IF(TRIM(INDEX(games!$A:$A,ROW()))="","",TRIM(INDEX(games!$A:$A,ROW())))</f>
      </c>
      <c r="B1210">
        <f>IF(OR($A1210="",INDEX(games!$B:$B,ROW())=""),"",INDEX(games!$B:$B,ROW()))</f>
      </c>
      <c r="C1210" t="str">
        <f>IF(OR($A1210="",INDEX(games!$C:$C,ROW())=""),"",INDEX(games!$C:$C,ROW()))</f>
      </c>
      <c r="D1210">
        <f>IF($A1210="","",COUNTIF($W$2:$W$2500,$A1210)+COUNTIF($X$2:$X$2500,$A1210))</f>
      </c>
      <c r="E1210">
        <f>IF($A1210="","",IFERROR(MATCH($C1210,$R$2:$R$5,0),0))</f>
      </c>
      <c r="F1210">
        <f>IF($A1210="","",MOD(ROW(),34))</f>
      </c>
      <c r="G1210">
        <f>IF($A1210="",NA(),IF($C1210="Action",$B1210,NA()))</f>
      </c>
      <c r="H1210">
        <f>IF($A1210="",NA(),IF($C1210="Action",1+$F1210*0.023,NA()))</f>
      </c>
      <c r="I1210">
        <f>IF($A1210="",NA(),IF($C1210="Strategy",$B1210,NA()))</f>
      </c>
      <c r="J1210">
        <f>IF($A1210="",NA(),IF($C1210="Strategy",2+$F1210*0.023,NA()))</f>
      </c>
      <c r="K1210">
        <f>IF($A1210="",NA(),IF($C1210="Deckbuilder",$B1210,NA()))</f>
      </c>
      <c r="L1210">
        <f>IF($A1210="",NA(),IF($C1210="Deckbuilder",3+$F1210*0.023,NA()))</f>
      </c>
      <c r="M1210">
        <f>IF($A1210="",NA(),IF($C1210="Traditional",$B1210,NA()))</f>
      </c>
      <c r="N1210">
        <f>IF($A1210="",NA(),IF($C1210="Traditional",4+$F1210*0.023,NA()))</f>
      </c>
      <c r="O1210">
        <f>IF($A1210="","",$D1210+ROW()/1000000)</f>
      </c>
      <c r="P1210" t="str">
        <f>IF(OR($A1210="",INDEX(games!$H:$H,ROW())=""),"",INDEX(games!$H:$H,ROW()))</f>
      </c>
      <c r="Q1210">
        <f>IF(OR($A1210="",$P1210&lt;&gt;"Yes"),"",$D1210+ROW()/1000000)</f>
      </c>
      <c r="T1210">
        <f>IF($Y1210="","",INDEX($B$2:$B$1500,$Y1210))</f>
      </c>
      <c r="U1210">
        <f>IF($Z1210="","",INDEX($B$2:$B$1500,$Z1210))</f>
      </c>
      <c r="V1210">
        <f>IF(OR($T1210="",$U1210=""),"",$U1210-$T1210)</f>
      </c>
      <c r="W1210" t="str">
        <f>IF(TRIM(INDEX(connections!$A:$A,ROW()))="","",TRIM(INDEX(connections!$A:$A,ROW())))</f>
      </c>
      <c r="X1210" t="str">
        <f>IF($W1210="","",TRIM(INDEX(connections!$B:$B,ROW())))</f>
      </c>
      <c r="Y1210">
        <f>IF($W1210="","",IFERROR(MATCH($W1210,$A$2:$A$1500,0),""))</f>
      </c>
      <c r="Z1210">
        <f>IF($X1210="","",IFERROR(MATCH($X1210,$A$2:$A$1500,0),""))</f>
      </c>
      <c r="AA1210" t="str">
        <f>IF($Y1210="","",INDEX($P$2:$P$1500,$Y1210))</f>
      </c>
      <c r="AB1210" t="str">
        <f>IF($Z1210="","",INDEX($P$2:$P$1500,$Z1210))</f>
      </c>
      <c r="AC1210">
        <f>IF(AND($AA1210="Yes",$AB1210="Yes"),1,"")</f>
      </c>
      <c r="AD1210">
        <f>IF(OR($Y1210="",$Z1210=""),"",IF(INDEX($C$2:$C$1500,$Y1210)=INDEX($C$2:$C$1500,$Z1210),0,1))</f>
      </c>
      <c r="AE1210">
        <f>IF($AC1210&lt;&gt;1,"",IF(AND(INDEX($AG$2:$AG$1500,$Y1210)=1,INDEX($AG$2:$AG$1500,$Z1210)=1),1,""))</f>
      </c>
      <c r="AG1210">
        <f>IF($A1210="","",COUNTIFS($W$2:$W$2500,$A1210,$AB$2:$AB$2500,"Yes")+COUNTIFS($X$2:$X$2500,$A1210,$AA$2:$AA$2500,"Yes"))</f>
      </c>
      <c r="AH1210" t="str">
        <f>IF(OR($P1210&lt;&gt;"Yes",N($AG1210)=0),"",IF(AND($AG1210=1,COUNTIFS($W$2:$W$2500,$A1210,$AE$2:$AE$2500,1)+COUNTIFS($X$2:$X$2500,$A1210,$AE$2:$AE$2500,1)&gt;0),"","Yes"))</f>
      </c>
      <c r="AI1210">
        <f>IF($AH1210="Yes",$AG1210,"")</f>
      </c>
      <c r="AJ1210">
        <f>IF($AI1210="","",$AI1210+ROW()/1000000)</f>
      </c>
      <c r="AK1210">
        <f>IF(OR($A1210="",$P1210="Yes",N($AG1210)=0),"",$AG1210+ROW()/1000000)</f>
      </c>
      <c r="AL1210" t="str">
        <f>IF($A1210="","",INDEX(games!$J:$J,ROW())&amp;"")</f>
      </c>
    </row>
    <row r="1211">
      <c r="A1211" t="str">
        <f>IF(TRIM(INDEX(games!$A:$A,ROW()))="","",TRIM(INDEX(games!$A:$A,ROW())))</f>
      </c>
      <c r="B1211">
        <f>IF(OR($A1211="",INDEX(games!$B:$B,ROW())=""),"",INDEX(games!$B:$B,ROW()))</f>
      </c>
      <c r="C1211" t="str">
        <f>IF(OR($A1211="",INDEX(games!$C:$C,ROW())=""),"",INDEX(games!$C:$C,ROW()))</f>
      </c>
      <c r="D1211">
        <f>IF($A1211="","",COUNTIF($W$2:$W$2500,$A1211)+COUNTIF($X$2:$X$2500,$A1211))</f>
      </c>
      <c r="E1211">
        <f>IF($A1211="","",IFERROR(MATCH($C1211,$R$2:$R$5,0),0))</f>
      </c>
      <c r="F1211">
        <f>IF($A1211="","",MOD(ROW(),34))</f>
      </c>
      <c r="G1211">
        <f>IF($A1211="",NA(),IF($C1211="Action",$B1211,NA()))</f>
      </c>
      <c r="H1211">
        <f>IF($A1211="",NA(),IF($C1211="Action",1+$F1211*0.023,NA()))</f>
      </c>
      <c r="I1211">
        <f>IF($A1211="",NA(),IF($C1211="Strategy",$B1211,NA()))</f>
      </c>
      <c r="J1211">
        <f>IF($A1211="",NA(),IF($C1211="Strategy",2+$F1211*0.023,NA()))</f>
      </c>
      <c r="K1211">
        <f>IF($A1211="",NA(),IF($C1211="Deckbuilder",$B1211,NA()))</f>
      </c>
      <c r="L1211">
        <f>IF($A1211="",NA(),IF($C1211="Deckbuilder",3+$F1211*0.023,NA()))</f>
      </c>
      <c r="M1211">
        <f>IF($A1211="",NA(),IF($C1211="Traditional",$B1211,NA()))</f>
      </c>
      <c r="N1211">
        <f>IF($A1211="",NA(),IF($C1211="Traditional",4+$F1211*0.023,NA()))</f>
      </c>
      <c r="O1211">
        <f>IF($A1211="","",$D1211+ROW()/1000000)</f>
      </c>
      <c r="P1211" t="str">
        <f>IF(OR($A1211="",INDEX(games!$H:$H,ROW())=""),"",INDEX(games!$H:$H,ROW()))</f>
      </c>
      <c r="Q1211">
        <f>IF(OR($A1211="",$P1211&lt;&gt;"Yes"),"",$D1211+ROW()/1000000)</f>
      </c>
      <c r="T1211">
        <f>IF($Y1211="","",INDEX($B$2:$B$1500,$Y1211))</f>
      </c>
      <c r="U1211">
        <f>IF($Z1211="","",INDEX($B$2:$B$1500,$Z1211))</f>
      </c>
      <c r="V1211">
        <f>IF(OR($T1211="",$U1211=""),"",$U1211-$T1211)</f>
      </c>
      <c r="W1211" t="str">
        <f>IF(TRIM(INDEX(connections!$A:$A,ROW()))="","",TRIM(INDEX(connections!$A:$A,ROW())))</f>
      </c>
      <c r="X1211" t="str">
        <f>IF($W1211="","",TRIM(INDEX(connections!$B:$B,ROW())))</f>
      </c>
      <c r="Y1211">
        <f>IF($W1211="","",IFERROR(MATCH($W1211,$A$2:$A$1500,0),""))</f>
      </c>
      <c r="Z1211">
        <f>IF($X1211="","",IFERROR(MATCH($X1211,$A$2:$A$1500,0),""))</f>
      </c>
      <c r="AA1211" t="str">
        <f>IF($Y1211="","",INDEX($P$2:$P$1500,$Y1211))</f>
      </c>
      <c r="AB1211" t="str">
        <f>IF($Z1211="","",INDEX($P$2:$P$1500,$Z1211))</f>
      </c>
      <c r="AC1211">
        <f>IF(AND($AA1211="Yes",$AB1211="Yes"),1,"")</f>
      </c>
      <c r="AD1211">
        <f>IF(OR($Y1211="",$Z1211=""),"",IF(INDEX($C$2:$C$1500,$Y1211)=INDEX($C$2:$C$1500,$Z1211),0,1))</f>
      </c>
      <c r="AE1211">
        <f>IF($AC1211&lt;&gt;1,"",IF(AND(INDEX($AG$2:$AG$1500,$Y1211)=1,INDEX($AG$2:$AG$1500,$Z1211)=1),1,""))</f>
      </c>
      <c r="AG1211">
        <f>IF($A1211="","",COUNTIFS($W$2:$W$2500,$A1211,$AB$2:$AB$2500,"Yes")+COUNTIFS($X$2:$X$2500,$A1211,$AA$2:$AA$2500,"Yes"))</f>
      </c>
      <c r="AH1211" t="str">
        <f>IF(OR($P1211&lt;&gt;"Yes",N($AG1211)=0),"",IF(AND($AG1211=1,COUNTIFS($W$2:$W$2500,$A1211,$AE$2:$AE$2500,1)+COUNTIFS($X$2:$X$2500,$A1211,$AE$2:$AE$2500,1)&gt;0),"","Yes"))</f>
      </c>
      <c r="AI1211">
        <f>IF($AH1211="Yes",$AG1211,"")</f>
      </c>
      <c r="AJ1211">
        <f>IF($AI1211="","",$AI1211+ROW()/1000000)</f>
      </c>
      <c r="AK1211">
        <f>IF(OR($A1211="",$P1211="Yes",N($AG1211)=0),"",$AG1211+ROW()/1000000)</f>
      </c>
      <c r="AL1211" t="str">
        <f>IF($A1211="","",INDEX(games!$J:$J,ROW())&amp;"")</f>
      </c>
    </row>
    <row r="1212">
      <c r="A1212" t="str">
        <f>IF(TRIM(INDEX(games!$A:$A,ROW()))="","",TRIM(INDEX(games!$A:$A,ROW())))</f>
      </c>
      <c r="B1212">
        <f>IF(OR($A1212="",INDEX(games!$B:$B,ROW())=""),"",INDEX(games!$B:$B,ROW()))</f>
      </c>
      <c r="C1212" t="str">
        <f>IF(OR($A1212="",INDEX(games!$C:$C,ROW())=""),"",INDEX(games!$C:$C,ROW()))</f>
      </c>
      <c r="D1212">
        <f>IF($A1212="","",COUNTIF($W$2:$W$2500,$A1212)+COUNTIF($X$2:$X$2500,$A1212))</f>
      </c>
      <c r="E1212">
        <f>IF($A1212="","",IFERROR(MATCH($C1212,$R$2:$R$5,0),0))</f>
      </c>
      <c r="F1212">
        <f>IF($A1212="","",MOD(ROW(),34))</f>
      </c>
      <c r="G1212">
        <f>IF($A1212="",NA(),IF($C1212="Action",$B1212,NA()))</f>
      </c>
      <c r="H1212">
        <f>IF($A1212="",NA(),IF($C1212="Action",1+$F1212*0.023,NA()))</f>
      </c>
      <c r="I1212">
        <f>IF($A1212="",NA(),IF($C1212="Strategy",$B1212,NA()))</f>
      </c>
      <c r="J1212">
        <f>IF($A1212="",NA(),IF($C1212="Strategy",2+$F1212*0.023,NA()))</f>
      </c>
      <c r="K1212">
        <f>IF($A1212="",NA(),IF($C1212="Deckbuilder",$B1212,NA()))</f>
      </c>
      <c r="L1212">
        <f>IF($A1212="",NA(),IF($C1212="Deckbuilder",3+$F1212*0.023,NA()))</f>
      </c>
      <c r="M1212">
        <f>IF($A1212="",NA(),IF($C1212="Traditional",$B1212,NA()))</f>
      </c>
      <c r="N1212">
        <f>IF($A1212="",NA(),IF($C1212="Traditional",4+$F1212*0.023,NA()))</f>
      </c>
      <c r="O1212">
        <f>IF($A1212="","",$D1212+ROW()/1000000)</f>
      </c>
      <c r="P1212" t="str">
        <f>IF(OR($A1212="",INDEX(games!$H:$H,ROW())=""),"",INDEX(games!$H:$H,ROW()))</f>
      </c>
      <c r="Q1212">
        <f>IF(OR($A1212="",$P1212&lt;&gt;"Yes"),"",$D1212+ROW()/1000000)</f>
      </c>
      <c r="T1212">
        <f>IF($Y1212="","",INDEX($B$2:$B$1500,$Y1212))</f>
      </c>
      <c r="U1212">
        <f>IF($Z1212="","",INDEX($B$2:$B$1500,$Z1212))</f>
      </c>
      <c r="V1212">
        <f>IF(OR($T1212="",$U1212=""),"",$U1212-$T1212)</f>
      </c>
      <c r="W1212" t="str">
        <f>IF(TRIM(INDEX(connections!$A:$A,ROW()))="","",TRIM(INDEX(connections!$A:$A,ROW())))</f>
      </c>
      <c r="X1212" t="str">
        <f>IF($W1212="","",TRIM(INDEX(connections!$B:$B,ROW())))</f>
      </c>
      <c r="Y1212">
        <f>IF($W1212="","",IFERROR(MATCH($W1212,$A$2:$A$1500,0),""))</f>
      </c>
      <c r="Z1212">
        <f>IF($X1212="","",IFERROR(MATCH($X1212,$A$2:$A$1500,0),""))</f>
      </c>
      <c r="AA1212" t="str">
        <f>IF($Y1212="","",INDEX($P$2:$P$1500,$Y1212))</f>
      </c>
      <c r="AB1212" t="str">
        <f>IF($Z1212="","",INDEX($P$2:$P$1500,$Z1212))</f>
      </c>
      <c r="AC1212">
        <f>IF(AND($AA1212="Yes",$AB1212="Yes"),1,"")</f>
      </c>
      <c r="AD1212">
        <f>IF(OR($Y1212="",$Z1212=""),"",IF(INDEX($C$2:$C$1500,$Y1212)=INDEX($C$2:$C$1500,$Z1212),0,1))</f>
      </c>
      <c r="AE1212">
        <f>IF($AC1212&lt;&gt;1,"",IF(AND(INDEX($AG$2:$AG$1500,$Y1212)=1,INDEX($AG$2:$AG$1500,$Z1212)=1),1,""))</f>
      </c>
      <c r="AG1212">
        <f>IF($A1212="","",COUNTIFS($W$2:$W$2500,$A1212,$AB$2:$AB$2500,"Yes")+COUNTIFS($X$2:$X$2500,$A1212,$AA$2:$AA$2500,"Yes"))</f>
      </c>
      <c r="AH1212" t="str">
        <f>IF(OR($P1212&lt;&gt;"Yes",N($AG1212)=0),"",IF(AND($AG1212=1,COUNTIFS($W$2:$W$2500,$A1212,$AE$2:$AE$2500,1)+COUNTIFS($X$2:$X$2500,$A1212,$AE$2:$AE$2500,1)&gt;0),"","Yes"))</f>
      </c>
      <c r="AI1212">
        <f>IF($AH1212="Yes",$AG1212,"")</f>
      </c>
      <c r="AJ1212">
        <f>IF($AI1212="","",$AI1212+ROW()/1000000)</f>
      </c>
      <c r="AK1212">
        <f>IF(OR($A1212="",$P1212="Yes",N($AG1212)=0),"",$AG1212+ROW()/1000000)</f>
      </c>
      <c r="AL1212" t="str">
        <f>IF($A1212="","",INDEX(games!$J:$J,ROW())&amp;"")</f>
      </c>
    </row>
    <row r="1213">
      <c r="A1213" t="str">
        <f>IF(TRIM(INDEX(games!$A:$A,ROW()))="","",TRIM(INDEX(games!$A:$A,ROW())))</f>
      </c>
      <c r="B1213">
        <f>IF(OR($A1213="",INDEX(games!$B:$B,ROW())=""),"",INDEX(games!$B:$B,ROW()))</f>
      </c>
      <c r="C1213" t="str">
        <f>IF(OR($A1213="",INDEX(games!$C:$C,ROW())=""),"",INDEX(games!$C:$C,ROW()))</f>
      </c>
      <c r="D1213">
        <f>IF($A1213="","",COUNTIF($W$2:$W$2500,$A1213)+COUNTIF($X$2:$X$2500,$A1213))</f>
      </c>
      <c r="E1213">
        <f>IF($A1213="","",IFERROR(MATCH($C1213,$R$2:$R$5,0),0))</f>
      </c>
      <c r="F1213">
        <f>IF($A1213="","",MOD(ROW(),34))</f>
      </c>
      <c r="G1213">
        <f>IF($A1213="",NA(),IF($C1213="Action",$B1213,NA()))</f>
      </c>
      <c r="H1213">
        <f>IF($A1213="",NA(),IF($C1213="Action",1+$F1213*0.023,NA()))</f>
      </c>
      <c r="I1213">
        <f>IF($A1213="",NA(),IF($C1213="Strategy",$B1213,NA()))</f>
      </c>
      <c r="J1213">
        <f>IF($A1213="",NA(),IF($C1213="Strategy",2+$F1213*0.023,NA()))</f>
      </c>
      <c r="K1213">
        <f>IF($A1213="",NA(),IF($C1213="Deckbuilder",$B1213,NA()))</f>
      </c>
      <c r="L1213">
        <f>IF($A1213="",NA(),IF($C1213="Deckbuilder",3+$F1213*0.023,NA()))</f>
      </c>
      <c r="M1213">
        <f>IF($A1213="",NA(),IF($C1213="Traditional",$B1213,NA()))</f>
      </c>
      <c r="N1213">
        <f>IF($A1213="",NA(),IF($C1213="Traditional",4+$F1213*0.023,NA()))</f>
      </c>
      <c r="O1213">
        <f>IF($A1213="","",$D1213+ROW()/1000000)</f>
      </c>
      <c r="P1213" t="str">
        <f>IF(OR($A1213="",INDEX(games!$H:$H,ROW())=""),"",INDEX(games!$H:$H,ROW()))</f>
      </c>
      <c r="Q1213">
        <f>IF(OR($A1213="",$P1213&lt;&gt;"Yes"),"",$D1213+ROW()/1000000)</f>
      </c>
      <c r="T1213">
        <f>IF($Y1213="","",INDEX($B$2:$B$1500,$Y1213))</f>
      </c>
      <c r="U1213">
        <f>IF($Z1213="","",INDEX($B$2:$B$1500,$Z1213))</f>
      </c>
      <c r="V1213">
        <f>IF(OR($T1213="",$U1213=""),"",$U1213-$T1213)</f>
      </c>
      <c r="W1213" t="str">
        <f>IF(TRIM(INDEX(connections!$A:$A,ROW()))="","",TRIM(INDEX(connections!$A:$A,ROW())))</f>
      </c>
      <c r="X1213" t="str">
        <f>IF($W1213="","",TRIM(INDEX(connections!$B:$B,ROW())))</f>
      </c>
      <c r="Y1213">
        <f>IF($W1213="","",IFERROR(MATCH($W1213,$A$2:$A$1500,0),""))</f>
      </c>
      <c r="Z1213">
        <f>IF($X1213="","",IFERROR(MATCH($X1213,$A$2:$A$1500,0),""))</f>
      </c>
      <c r="AA1213" t="str">
        <f>IF($Y1213="","",INDEX($P$2:$P$1500,$Y1213))</f>
      </c>
      <c r="AB1213" t="str">
        <f>IF($Z1213="","",INDEX($P$2:$P$1500,$Z1213))</f>
      </c>
      <c r="AC1213">
        <f>IF(AND($AA1213="Yes",$AB1213="Yes"),1,"")</f>
      </c>
      <c r="AD1213">
        <f>IF(OR($Y1213="",$Z1213=""),"",IF(INDEX($C$2:$C$1500,$Y1213)=INDEX($C$2:$C$1500,$Z1213),0,1))</f>
      </c>
      <c r="AE1213">
        <f>IF($AC1213&lt;&gt;1,"",IF(AND(INDEX($AG$2:$AG$1500,$Y1213)=1,INDEX($AG$2:$AG$1500,$Z1213)=1),1,""))</f>
      </c>
      <c r="AG1213">
        <f>IF($A1213="","",COUNTIFS($W$2:$W$2500,$A1213,$AB$2:$AB$2500,"Yes")+COUNTIFS($X$2:$X$2500,$A1213,$AA$2:$AA$2500,"Yes"))</f>
      </c>
      <c r="AH1213" t="str">
        <f>IF(OR($P1213&lt;&gt;"Yes",N($AG1213)=0),"",IF(AND($AG1213=1,COUNTIFS($W$2:$W$2500,$A1213,$AE$2:$AE$2500,1)+COUNTIFS($X$2:$X$2500,$A1213,$AE$2:$AE$2500,1)&gt;0),"","Yes"))</f>
      </c>
      <c r="AI1213">
        <f>IF($AH1213="Yes",$AG1213,"")</f>
      </c>
      <c r="AJ1213">
        <f>IF($AI1213="","",$AI1213+ROW()/1000000)</f>
      </c>
      <c r="AK1213">
        <f>IF(OR($A1213="",$P1213="Yes",N($AG1213)=0),"",$AG1213+ROW()/1000000)</f>
      </c>
      <c r="AL1213" t="str">
        <f>IF($A1213="","",INDEX(games!$J:$J,ROW())&amp;"")</f>
      </c>
    </row>
    <row r="1214">
      <c r="A1214" t="str">
        <f>IF(TRIM(INDEX(games!$A:$A,ROW()))="","",TRIM(INDEX(games!$A:$A,ROW())))</f>
      </c>
      <c r="B1214">
        <f>IF(OR($A1214="",INDEX(games!$B:$B,ROW())=""),"",INDEX(games!$B:$B,ROW()))</f>
      </c>
      <c r="C1214" t="str">
        <f>IF(OR($A1214="",INDEX(games!$C:$C,ROW())=""),"",INDEX(games!$C:$C,ROW()))</f>
      </c>
      <c r="D1214">
        <f>IF($A1214="","",COUNTIF($W$2:$W$2500,$A1214)+COUNTIF($X$2:$X$2500,$A1214))</f>
      </c>
      <c r="E1214">
        <f>IF($A1214="","",IFERROR(MATCH($C1214,$R$2:$R$5,0),0))</f>
      </c>
      <c r="F1214">
        <f>IF($A1214="","",MOD(ROW(),34))</f>
      </c>
      <c r="G1214">
        <f>IF($A1214="",NA(),IF($C1214="Action",$B1214,NA()))</f>
      </c>
      <c r="H1214">
        <f>IF($A1214="",NA(),IF($C1214="Action",1+$F1214*0.023,NA()))</f>
      </c>
      <c r="I1214">
        <f>IF($A1214="",NA(),IF($C1214="Strategy",$B1214,NA()))</f>
      </c>
      <c r="J1214">
        <f>IF($A1214="",NA(),IF($C1214="Strategy",2+$F1214*0.023,NA()))</f>
      </c>
      <c r="K1214">
        <f>IF($A1214="",NA(),IF($C1214="Deckbuilder",$B1214,NA()))</f>
      </c>
      <c r="L1214">
        <f>IF($A1214="",NA(),IF($C1214="Deckbuilder",3+$F1214*0.023,NA()))</f>
      </c>
      <c r="M1214">
        <f>IF($A1214="",NA(),IF($C1214="Traditional",$B1214,NA()))</f>
      </c>
      <c r="N1214">
        <f>IF($A1214="",NA(),IF($C1214="Traditional",4+$F1214*0.023,NA()))</f>
      </c>
      <c r="O1214">
        <f>IF($A1214="","",$D1214+ROW()/1000000)</f>
      </c>
      <c r="P1214" t="str">
        <f>IF(OR($A1214="",INDEX(games!$H:$H,ROW())=""),"",INDEX(games!$H:$H,ROW()))</f>
      </c>
      <c r="Q1214">
        <f>IF(OR($A1214="",$P1214&lt;&gt;"Yes"),"",$D1214+ROW()/1000000)</f>
      </c>
      <c r="T1214">
        <f>IF($Y1214="","",INDEX($B$2:$B$1500,$Y1214))</f>
      </c>
      <c r="U1214">
        <f>IF($Z1214="","",INDEX($B$2:$B$1500,$Z1214))</f>
      </c>
      <c r="V1214">
        <f>IF(OR($T1214="",$U1214=""),"",$U1214-$T1214)</f>
      </c>
      <c r="W1214" t="str">
        <f>IF(TRIM(INDEX(connections!$A:$A,ROW()))="","",TRIM(INDEX(connections!$A:$A,ROW())))</f>
      </c>
      <c r="X1214" t="str">
        <f>IF($W1214="","",TRIM(INDEX(connections!$B:$B,ROW())))</f>
      </c>
      <c r="Y1214">
        <f>IF($W1214="","",IFERROR(MATCH($W1214,$A$2:$A$1500,0),""))</f>
      </c>
      <c r="Z1214">
        <f>IF($X1214="","",IFERROR(MATCH($X1214,$A$2:$A$1500,0),""))</f>
      </c>
      <c r="AA1214" t="str">
        <f>IF($Y1214="","",INDEX($P$2:$P$1500,$Y1214))</f>
      </c>
      <c r="AB1214" t="str">
        <f>IF($Z1214="","",INDEX($P$2:$P$1500,$Z1214))</f>
      </c>
      <c r="AC1214">
        <f>IF(AND($AA1214="Yes",$AB1214="Yes"),1,"")</f>
      </c>
      <c r="AD1214">
        <f>IF(OR($Y1214="",$Z1214=""),"",IF(INDEX($C$2:$C$1500,$Y1214)=INDEX($C$2:$C$1500,$Z1214),0,1))</f>
      </c>
      <c r="AE1214">
        <f>IF($AC1214&lt;&gt;1,"",IF(AND(INDEX($AG$2:$AG$1500,$Y1214)=1,INDEX($AG$2:$AG$1500,$Z1214)=1),1,""))</f>
      </c>
      <c r="AG1214">
        <f>IF($A1214="","",COUNTIFS($W$2:$W$2500,$A1214,$AB$2:$AB$2500,"Yes")+COUNTIFS($X$2:$X$2500,$A1214,$AA$2:$AA$2500,"Yes"))</f>
      </c>
      <c r="AH1214" t="str">
        <f>IF(OR($P1214&lt;&gt;"Yes",N($AG1214)=0),"",IF(AND($AG1214=1,COUNTIFS($W$2:$W$2500,$A1214,$AE$2:$AE$2500,1)+COUNTIFS($X$2:$X$2500,$A1214,$AE$2:$AE$2500,1)&gt;0),"","Yes"))</f>
      </c>
      <c r="AI1214">
        <f>IF($AH1214="Yes",$AG1214,"")</f>
      </c>
      <c r="AJ1214">
        <f>IF($AI1214="","",$AI1214+ROW()/1000000)</f>
      </c>
      <c r="AK1214">
        <f>IF(OR($A1214="",$P1214="Yes",N($AG1214)=0),"",$AG1214+ROW()/1000000)</f>
      </c>
      <c r="AL1214" t="str">
        <f>IF($A1214="","",INDEX(games!$J:$J,ROW())&amp;"")</f>
      </c>
    </row>
    <row r="1215">
      <c r="A1215" t="str">
        <f>IF(TRIM(INDEX(games!$A:$A,ROW()))="","",TRIM(INDEX(games!$A:$A,ROW())))</f>
      </c>
      <c r="B1215">
        <f>IF(OR($A1215="",INDEX(games!$B:$B,ROW())=""),"",INDEX(games!$B:$B,ROW()))</f>
      </c>
      <c r="C1215" t="str">
        <f>IF(OR($A1215="",INDEX(games!$C:$C,ROW())=""),"",INDEX(games!$C:$C,ROW()))</f>
      </c>
      <c r="D1215">
        <f>IF($A1215="","",COUNTIF($W$2:$W$2500,$A1215)+COUNTIF($X$2:$X$2500,$A1215))</f>
      </c>
      <c r="E1215">
        <f>IF($A1215="","",IFERROR(MATCH($C1215,$R$2:$R$5,0),0))</f>
      </c>
      <c r="F1215">
        <f>IF($A1215="","",MOD(ROW(),34))</f>
      </c>
      <c r="G1215">
        <f>IF($A1215="",NA(),IF($C1215="Action",$B1215,NA()))</f>
      </c>
      <c r="H1215">
        <f>IF($A1215="",NA(),IF($C1215="Action",1+$F1215*0.023,NA()))</f>
      </c>
      <c r="I1215">
        <f>IF($A1215="",NA(),IF($C1215="Strategy",$B1215,NA()))</f>
      </c>
      <c r="J1215">
        <f>IF($A1215="",NA(),IF($C1215="Strategy",2+$F1215*0.023,NA()))</f>
      </c>
      <c r="K1215">
        <f>IF($A1215="",NA(),IF($C1215="Deckbuilder",$B1215,NA()))</f>
      </c>
      <c r="L1215">
        <f>IF($A1215="",NA(),IF($C1215="Deckbuilder",3+$F1215*0.023,NA()))</f>
      </c>
      <c r="M1215">
        <f>IF($A1215="",NA(),IF($C1215="Traditional",$B1215,NA()))</f>
      </c>
      <c r="N1215">
        <f>IF($A1215="",NA(),IF($C1215="Traditional",4+$F1215*0.023,NA()))</f>
      </c>
      <c r="O1215">
        <f>IF($A1215="","",$D1215+ROW()/1000000)</f>
      </c>
      <c r="P1215" t="str">
        <f>IF(OR($A1215="",INDEX(games!$H:$H,ROW())=""),"",INDEX(games!$H:$H,ROW()))</f>
      </c>
      <c r="Q1215">
        <f>IF(OR($A1215="",$P1215&lt;&gt;"Yes"),"",$D1215+ROW()/1000000)</f>
      </c>
      <c r="T1215">
        <f>IF($Y1215="","",INDEX($B$2:$B$1500,$Y1215))</f>
      </c>
      <c r="U1215">
        <f>IF($Z1215="","",INDEX($B$2:$B$1500,$Z1215))</f>
      </c>
      <c r="V1215">
        <f>IF(OR($T1215="",$U1215=""),"",$U1215-$T1215)</f>
      </c>
      <c r="W1215" t="str">
        <f>IF(TRIM(INDEX(connections!$A:$A,ROW()))="","",TRIM(INDEX(connections!$A:$A,ROW())))</f>
      </c>
      <c r="X1215" t="str">
        <f>IF($W1215="","",TRIM(INDEX(connections!$B:$B,ROW())))</f>
      </c>
      <c r="Y1215">
        <f>IF($W1215="","",IFERROR(MATCH($W1215,$A$2:$A$1500,0),""))</f>
      </c>
      <c r="Z1215">
        <f>IF($X1215="","",IFERROR(MATCH($X1215,$A$2:$A$1500,0),""))</f>
      </c>
      <c r="AA1215" t="str">
        <f>IF($Y1215="","",INDEX($P$2:$P$1500,$Y1215))</f>
      </c>
      <c r="AB1215" t="str">
        <f>IF($Z1215="","",INDEX($P$2:$P$1500,$Z1215))</f>
      </c>
      <c r="AC1215">
        <f>IF(AND($AA1215="Yes",$AB1215="Yes"),1,"")</f>
      </c>
      <c r="AD1215">
        <f>IF(OR($Y1215="",$Z1215=""),"",IF(INDEX($C$2:$C$1500,$Y1215)=INDEX($C$2:$C$1500,$Z1215),0,1))</f>
      </c>
      <c r="AE1215">
        <f>IF($AC1215&lt;&gt;1,"",IF(AND(INDEX($AG$2:$AG$1500,$Y1215)=1,INDEX($AG$2:$AG$1500,$Z1215)=1),1,""))</f>
      </c>
      <c r="AG1215">
        <f>IF($A1215="","",COUNTIFS($W$2:$W$2500,$A1215,$AB$2:$AB$2500,"Yes")+COUNTIFS($X$2:$X$2500,$A1215,$AA$2:$AA$2500,"Yes"))</f>
      </c>
      <c r="AH1215" t="str">
        <f>IF(OR($P1215&lt;&gt;"Yes",N($AG1215)=0),"",IF(AND($AG1215=1,COUNTIFS($W$2:$W$2500,$A1215,$AE$2:$AE$2500,1)+COUNTIFS($X$2:$X$2500,$A1215,$AE$2:$AE$2500,1)&gt;0),"","Yes"))</f>
      </c>
      <c r="AI1215">
        <f>IF($AH1215="Yes",$AG1215,"")</f>
      </c>
      <c r="AJ1215">
        <f>IF($AI1215="","",$AI1215+ROW()/1000000)</f>
      </c>
      <c r="AK1215">
        <f>IF(OR($A1215="",$P1215="Yes",N($AG1215)=0),"",$AG1215+ROW()/1000000)</f>
      </c>
      <c r="AL1215" t="str">
        <f>IF($A1215="","",INDEX(games!$J:$J,ROW())&amp;"")</f>
      </c>
    </row>
    <row r="1216">
      <c r="A1216" t="str">
        <f>IF(TRIM(INDEX(games!$A:$A,ROW()))="","",TRIM(INDEX(games!$A:$A,ROW())))</f>
      </c>
      <c r="B1216">
        <f>IF(OR($A1216="",INDEX(games!$B:$B,ROW())=""),"",INDEX(games!$B:$B,ROW()))</f>
      </c>
      <c r="C1216" t="str">
        <f>IF(OR($A1216="",INDEX(games!$C:$C,ROW())=""),"",INDEX(games!$C:$C,ROW()))</f>
      </c>
      <c r="D1216">
        <f>IF($A1216="","",COUNTIF($W$2:$W$2500,$A1216)+COUNTIF($X$2:$X$2500,$A1216))</f>
      </c>
      <c r="E1216">
        <f>IF($A1216="","",IFERROR(MATCH($C1216,$R$2:$R$5,0),0))</f>
      </c>
      <c r="F1216">
        <f>IF($A1216="","",MOD(ROW(),34))</f>
      </c>
      <c r="G1216">
        <f>IF($A1216="",NA(),IF($C1216="Action",$B1216,NA()))</f>
      </c>
      <c r="H1216">
        <f>IF($A1216="",NA(),IF($C1216="Action",1+$F1216*0.023,NA()))</f>
      </c>
      <c r="I1216">
        <f>IF($A1216="",NA(),IF($C1216="Strategy",$B1216,NA()))</f>
      </c>
      <c r="J1216">
        <f>IF($A1216="",NA(),IF($C1216="Strategy",2+$F1216*0.023,NA()))</f>
      </c>
      <c r="K1216">
        <f>IF($A1216="",NA(),IF($C1216="Deckbuilder",$B1216,NA()))</f>
      </c>
      <c r="L1216">
        <f>IF($A1216="",NA(),IF($C1216="Deckbuilder",3+$F1216*0.023,NA()))</f>
      </c>
      <c r="M1216">
        <f>IF($A1216="",NA(),IF($C1216="Traditional",$B1216,NA()))</f>
      </c>
      <c r="N1216">
        <f>IF($A1216="",NA(),IF($C1216="Traditional",4+$F1216*0.023,NA()))</f>
      </c>
      <c r="O1216">
        <f>IF($A1216="","",$D1216+ROW()/1000000)</f>
      </c>
      <c r="P1216" t="str">
        <f>IF(OR($A1216="",INDEX(games!$H:$H,ROW())=""),"",INDEX(games!$H:$H,ROW()))</f>
      </c>
      <c r="Q1216">
        <f>IF(OR($A1216="",$P1216&lt;&gt;"Yes"),"",$D1216+ROW()/1000000)</f>
      </c>
      <c r="T1216">
        <f>IF($Y1216="","",INDEX($B$2:$B$1500,$Y1216))</f>
      </c>
      <c r="U1216">
        <f>IF($Z1216="","",INDEX($B$2:$B$1500,$Z1216))</f>
      </c>
      <c r="V1216">
        <f>IF(OR($T1216="",$U1216=""),"",$U1216-$T1216)</f>
      </c>
      <c r="W1216" t="str">
        <f>IF(TRIM(INDEX(connections!$A:$A,ROW()))="","",TRIM(INDEX(connections!$A:$A,ROW())))</f>
      </c>
      <c r="X1216" t="str">
        <f>IF($W1216="","",TRIM(INDEX(connections!$B:$B,ROW())))</f>
      </c>
      <c r="Y1216">
        <f>IF($W1216="","",IFERROR(MATCH($W1216,$A$2:$A$1500,0),""))</f>
      </c>
      <c r="Z1216">
        <f>IF($X1216="","",IFERROR(MATCH($X1216,$A$2:$A$1500,0),""))</f>
      </c>
      <c r="AA1216" t="str">
        <f>IF($Y1216="","",INDEX($P$2:$P$1500,$Y1216))</f>
      </c>
      <c r="AB1216" t="str">
        <f>IF($Z1216="","",INDEX($P$2:$P$1500,$Z1216))</f>
      </c>
      <c r="AC1216">
        <f>IF(AND($AA1216="Yes",$AB1216="Yes"),1,"")</f>
      </c>
      <c r="AD1216">
        <f>IF(OR($Y1216="",$Z1216=""),"",IF(INDEX($C$2:$C$1500,$Y1216)=INDEX($C$2:$C$1500,$Z1216),0,1))</f>
      </c>
      <c r="AE1216">
        <f>IF($AC1216&lt;&gt;1,"",IF(AND(INDEX($AG$2:$AG$1500,$Y1216)=1,INDEX($AG$2:$AG$1500,$Z1216)=1),1,""))</f>
      </c>
      <c r="AG1216">
        <f>IF($A1216="","",COUNTIFS($W$2:$W$2500,$A1216,$AB$2:$AB$2500,"Yes")+COUNTIFS($X$2:$X$2500,$A1216,$AA$2:$AA$2500,"Yes"))</f>
      </c>
      <c r="AH1216" t="str">
        <f>IF(OR($P1216&lt;&gt;"Yes",N($AG1216)=0),"",IF(AND($AG1216=1,COUNTIFS($W$2:$W$2500,$A1216,$AE$2:$AE$2500,1)+COUNTIFS($X$2:$X$2500,$A1216,$AE$2:$AE$2500,1)&gt;0),"","Yes"))</f>
      </c>
      <c r="AI1216">
        <f>IF($AH1216="Yes",$AG1216,"")</f>
      </c>
      <c r="AJ1216">
        <f>IF($AI1216="","",$AI1216+ROW()/1000000)</f>
      </c>
      <c r="AK1216">
        <f>IF(OR($A1216="",$P1216="Yes",N($AG1216)=0),"",$AG1216+ROW()/1000000)</f>
      </c>
      <c r="AL1216" t="str">
        <f>IF($A1216="","",INDEX(games!$J:$J,ROW())&amp;"")</f>
      </c>
    </row>
    <row r="1217">
      <c r="A1217" t="str">
        <f>IF(TRIM(INDEX(games!$A:$A,ROW()))="","",TRIM(INDEX(games!$A:$A,ROW())))</f>
      </c>
      <c r="B1217">
        <f>IF(OR($A1217="",INDEX(games!$B:$B,ROW())=""),"",INDEX(games!$B:$B,ROW()))</f>
      </c>
      <c r="C1217" t="str">
        <f>IF(OR($A1217="",INDEX(games!$C:$C,ROW())=""),"",INDEX(games!$C:$C,ROW()))</f>
      </c>
      <c r="D1217">
        <f>IF($A1217="","",COUNTIF($W$2:$W$2500,$A1217)+COUNTIF($X$2:$X$2500,$A1217))</f>
      </c>
      <c r="E1217">
        <f>IF($A1217="","",IFERROR(MATCH($C1217,$R$2:$R$5,0),0))</f>
      </c>
      <c r="F1217">
        <f>IF($A1217="","",MOD(ROW(),34))</f>
      </c>
      <c r="G1217">
        <f>IF($A1217="",NA(),IF($C1217="Action",$B1217,NA()))</f>
      </c>
      <c r="H1217">
        <f>IF($A1217="",NA(),IF($C1217="Action",1+$F1217*0.023,NA()))</f>
      </c>
      <c r="I1217">
        <f>IF($A1217="",NA(),IF($C1217="Strategy",$B1217,NA()))</f>
      </c>
      <c r="J1217">
        <f>IF($A1217="",NA(),IF($C1217="Strategy",2+$F1217*0.023,NA()))</f>
      </c>
      <c r="K1217">
        <f>IF($A1217="",NA(),IF($C1217="Deckbuilder",$B1217,NA()))</f>
      </c>
      <c r="L1217">
        <f>IF($A1217="",NA(),IF($C1217="Deckbuilder",3+$F1217*0.023,NA()))</f>
      </c>
      <c r="M1217">
        <f>IF($A1217="",NA(),IF($C1217="Traditional",$B1217,NA()))</f>
      </c>
      <c r="N1217">
        <f>IF($A1217="",NA(),IF($C1217="Traditional",4+$F1217*0.023,NA()))</f>
      </c>
      <c r="O1217">
        <f>IF($A1217="","",$D1217+ROW()/1000000)</f>
      </c>
      <c r="P1217" t="str">
        <f>IF(OR($A1217="",INDEX(games!$H:$H,ROW())=""),"",INDEX(games!$H:$H,ROW()))</f>
      </c>
      <c r="Q1217">
        <f>IF(OR($A1217="",$P1217&lt;&gt;"Yes"),"",$D1217+ROW()/1000000)</f>
      </c>
      <c r="T1217">
        <f>IF($Y1217="","",INDEX($B$2:$B$1500,$Y1217))</f>
      </c>
      <c r="U1217">
        <f>IF($Z1217="","",INDEX($B$2:$B$1500,$Z1217))</f>
      </c>
      <c r="V1217">
        <f>IF(OR($T1217="",$U1217=""),"",$U1217-$T1217)</f>
      </c>
      <c r="W1217" t="str">
        <f>IF(TRIM(INDEX(connections!$A:$A,ROW()))="","",TRIM(INDEX(connections!$A:$A,ROW())))</f>
      </c>
      <c r="X1217" t="str">
        <f>IF($W1217="","",TRIM(INDEX(connections!$B:$B,ROW())))</f>
      </c>
      <c r="Y1217">
        <f>IF($W1217="","",IFERROR(MATCH($W1217,$A$2:$A$1500,0),""))</f>
      </c>
      <c r="Z1217">
        <f>IF($X1217="","",IFERROR(MATCH($X1217,$A$2:$A$1500,0),""))</f>
      </c>
      <c r="AA1217" t="str">
        <f>IF($Y1217="","",INDEX($P$2:$P$1500,$Y1217))</f>
      </c>
      <c r="AB1217" t="str">
        <f>IF($Z1217="","",INDEX($P$2:$P$1500,$Z1217))</f>
      </c>
      <c r="AC1217">
        <f>IF(AND($AA1217="Yes",$AB1217="Yes"),1,"")</f>
      </c>
      <c r="AD1217">
        <f>IF(OR($Y1217="",$Z1217=""),"",IF(INDEX($C$2:$C$1500,$Y1217)=INDEX($C$2:$C$1500,$Z1217),0,1))</f>
      </c>
      <c r="AE1217">
        <f>IF($AC1217&lt;&gt;1,"",IF(AND(INDEX($AG$2:$AG$1500,$Y1217)=1,INDEX($AG$2:$AG$1500,$Z1217)=1),1,""))</f>
      </c>
      <c r="AG1217">
        <f>IF($A1217="","",COUNTIFS($W$2:$W$2500,$A1217,$AB$2:$AB$2500,"Yes")+COUNTIFS($X$2:$X$2500,$A1217,$AA$2:$AA$2500,"Yes"))</f>
      </c>
      <c r="AH1217" t="str">
        <f>IF(OR($P1217&lt;&gt;"Yes",N($AG1217)=0),"",IF(AND($AG1217=1,COUNTIFS($W$2:$W$2500,$A1217,$AE$2:$AE$2500,1)+COUNTIFS($X$2:$X$2500,$A1217,$AE$2:$AE$2500,1)&gt;0),"","Yes"))</f>
      </c>
      <c r="AI1217">
        <f>IF($AH1217="Yes",$AG1217,"")</f>
      </c>
      <c r="AJ1217">
        <f>IF($AI1217="","",$AI1217+ROW()/1000000)</f>
      </c>
      <c r="AK1217">
        <f>IF(OR($A1217="",$P1217="Yes",N($AG1217)=0),"",$AG1217+ROW()/1000000)</f>
      </c>
      <c r="AL1217" t="str">
        <f>IF($A1217="","",INDEX(games!$J:$J,ROW())&amp;"")</f>
      </c>
    </row>
    <row r="1218">
      <c r="A1218" t="str">
        <f>IF(TRIM(INDEX(games!$A:$A,ROW()))="","",TRIM(INDEX(games!$A:$A,ROW())))</f>
      </c>
      <c r="B1218">
        <f>IF(OR($A1218="",INDEX(games!$B:$B,ROW())=""),"",INDEX(games!$B:$B,ROW()))</f>
      </c>
      <c r="C1218" t="str">
        <f>IF(OR($A1218="",INDEX(games!$C:$C,ROW())=""),"",INDEX(games!$C:$C,ROW()))</f>
      </c>
      <c r="D1218">
        <f>IF($A1218="","",COUNTIF($W$2:$W$2500,$A1218)+COUNTIF($X$2:$X$2500,$A1218))</f>
      </c>
      <c r="E1218">
        <f>IF($A1218="","",IFERROR(MATCH($C1218,$R$2:$R$5,0),0))</f>
      </c>
      <c r="F1218">
        <f>IF($A1218="","",MOD(ROW(),34))</f>
      </c>
      <c r="G1218">
        <f>IF($A1218="",NA(),IF($C1218="Action",$B1218,NA()))</f>
      </c>
      <c r="H1218">
        <f>IF($A1218="",NA(),IF($C1218="Action",1+$F1218*0.023,NA()))</f>
      </c>
      <c r="I1218">
        <f>IF($A1218="",NA(),IF($C1218="Strategy",$B1218,NA()))</f>
      </c>
      <c r="J1218">
        <f>IF($A1218="",NA(),IF($C1218="Strategy",2+$F1218*0.023,NA()))</f>
      </c>
      <c r="K1218">
        <f>IF($A1218="",NA(),IF($C1218="Deckbuilder",$B1218,NA()))</f>
      </c>
      <c r="L1218">
        <f>IF($A1218="",NA(),IF($C1218="Deckbuilder",3+$F1218*0.023,NA()))</f>
      </c>
      <c r="M1218">
        <f>IF($A1218="",NA(),IF($C1218="Traditional",$B1218,NA()))</f>
      </c>
      <c r="N1218">
        <f>IF($A1218="",NA(),IF($C1218="Traditional",4+$F1218*0.023,NA()))</f>
      </c>
      <c r="O1218">
        <f>IF($A1218="","",$D1218+ROW()/1000000)</f>
      </c>
      <c r="P1218" t="str">
        <f>IF(OR($A1218="",INDEX(games!$H:$H,ROW())=""),"",INDEX(games!$H:$H,ROW()))</f>
      </c>
      <c r="Q1218">
        <f>IF(OR($A1218="",$P1218&lt;&gt;"Yes"),"",$D1218+ROW()/1000000)</f>
      </c>
      <c r="T1218">
        <f>IF($Y1218="","",INDEX($B$2:$B$1500,$Y1218))</f>
      </c>
      <c r="U1218">
        <f>IF($Z1218="","",INDEX($B$2:$B$1500,$Z1218))</f>
      </c>
      <c r="V1218">
        <f>IF(OR($T1218="",$U1218=""),"",$U1218-$T1218)</f>
      </c>
      <c r="W1218" t="str">
        <f>IF(TRIM(INDEX(connections!$A:$A,ROW()))="","",TRIM(INDEX(connections!$A:$A,ROW())))</f>
      </c>
      <c r="X1218" t="str">
        <f>IF($W1218="","",TRIM(INDEX(connections!$B:$B,ROW())))</f>
      </c>
      <c r="Y1218">
        <f>IF($W1218="","",IFERROR(MATCH($W1218,$A$2:$A$1500,0),""))</f>
      </c>
      <c r="Z1218">
        <f>IF($X1218="","",IFERROR(MATCH($X1218,$A$2:$A$1500,0),""))</f>
      </c>
      <c r="AA1218" t="str">
        <f>IF($Y1218="","",INDEX($P$2:$P$1500,$Y1218))</f>
      </c>
      <c r="AB1218" t="str">
        <f>IF($Z1218="","",INDEX($P$2:$P$1500,$Z1218))</f>
      </c>
      <c r="AC1218">
        <f>IF(AND($AA1218="Yes",$AB1218="Yes"),1,"")</f>
      </c>
      <c r="AD1218">
        <f>IF(OR($Y1218="",$Z1218=""),"",IF(INDEX($C$2:$C$1500,$Y1218)=INDEX($C$2:$C$1500,$Z1218),0,1))</f>
      </c>
      <c r="AE1218">
        <f>IF($AC1218&lt;&gt;1,"",IF(AND(INDEX($AG$2:$AG$1500,$Y1218)=1,INDEX($AG$2:$AG$1500,$Z1218)=1),1,""))</f>
      </c>
      <c r="AG1218">
        <f>IF($A1218="","",COUNTIFS($W$2:$W$2500,$A1218,$AB$2:$AB$2500,"Yes")+COUNTIFS($X$2:$X$2500,$A1218,$AA$2:$AA$2500,"Yes"))</f>
      </c>
      <c r="AH1218" t="str">
        <f>IF(OR($P1218&lt;&gt;"Yes",N($AG1218)=0),"",IF(AND($AG1218=1,COUNTIFS($W$2:$W$2500,$A1218,$AE$2:$AE$2500,1)+COUNTIFS($X$2:$X$2500,$A1218,$AE$2:$AE$2500,1)&gt;0),"","Yes"))</f>
      </c>
      <c r="AI1218">
        <f>IF($AH1218="Yes",$AG1218,"")</f>
      </c>
      <c r="AJ1218">
        <f>IF($AI1218="","",$AI1218+ROW()/1000000)</f>
      </c>
      <c r="AK1218">
        <f>IF(OR($A1218="",$P1218="Yes",N($AG1218)=0),"",$AG1218+ROW()/1000000)</f>
      </c>
      <c r="AL1218" t="str">
        <f>IF($A1218="","",INDEX(games!$J:$J,ROW())&amp;"")</f>
      </c>
    </row>
    <row r="1219">
      <c r="A1219" t="str">
        <f>IF(TRIM(INDEX(games!$A:$A,ROW()))="","",TRIM(INDEX(games!$A:$A,ROW())))</f>
      </c>
      <c r="B1219">
        <f>IF(OR($A1219="",INDEX(games!$B:$B,ROW())=""),"",INDEX(games!$B:$B,ROW()))</f>
      </c>
      <c r="C1219" t="str">
        <f>IF(OR($A1219="",INDEX(games!$C:$C,ROW())=""),"",INDEX(games!$C:$C,ROW()))</f>
      </c>
      <c r="D1219">
        <f>IF($A1219="","",COUNTIF($W$2:$W$2500,$A1219)+COUNTIF($X$2:$X$2500,$A1219))</f>
      </c>
      <c r="E1219">
        <f>IF($A1219="","",IFERROR(MATCH($C1219,$R$2:$R$5,0),0))</f>
      </c>
      <c r="F1219">
        <f>IF($A1219="","",MOD(ROW(),34))</f>
      </c>
      <c r="G1219">
        <f>IF($A1219="",NA(),IF($C1219="Action",$B1219,NA()))</f>
      </c>
      <c r="H1219">
        <f>IF($A1219="",NA(),IF($C1219="Action",1+$F1219*0.023,NA()))</f>
      </c>
      <c r="I1219">
        <f>IF($A1219="",NA(),IF($C1219="Strategy",$B1219,NA()))</f>
      </c>
      <c r="J1219">
        <f>IF($A1219="",NA(),IF($C1219="Strategy",2+$F1219*0.023,NA()))</f>
      </c>
      <c r="K1219">
        <f>IF($A1219="",NA(),IF($C1219="Deckbuilder",$B1219,NA()))</f>
      </c>
      <c r="L1219">
        <f>IF($A1219="",NA(),IF($C1219="Deckbuilder",3+$F1219*0.023,NA()))</f>
      </c>
      <c r="M1219">
        <f>IF($A1219="",NA(),IF($C1219="Traditional",$B1219,NA()))</f>
      </c>
      <c r="N1219">
        <f>IF($A1219="",NA(),IF($C1219="Traditional",4+$F1219*0.023,NA()))</f>
      </c>
      <c r="O1219">
        <f>IF($A1219="","",$D1219+ROW()/1000000)</f>
      </c>
      <c r="P1219" t="str">
        <f>IF(OR($A1219="",INDEX(games!$H:$H,ROW())=""),"",INDEX(games!$H:$H,ROW()))</f>
      </c>
      <c r="Q1219">
        <f>IF(OR($A1219="",$P1219&lt;&gt;"Yes"),"",$D1219+ROW()/1000000)</f>
      </c>
      <c r="T1219">
        <f>IF($Y1219="","",INDEX($B$2:$B$1500,$Y1219))</f>
      </c>
      <c r="U1219">
        <f>IF($Z1219="","",INDEX($B$2:$B$1500,$Z1219))</f>
      </c>
      <c r="V1219">
        <f>IF(OR($T1219="",$U1219=""),"",$U1219-$T1219)</f>
      </c>
      <c r="W1219" t="str">
        <f>IF(TRIM(INDEX(connections!$A:$A,ROW()))="","",TRIM(INDEX(connections!$A:$A,ROW())))</f>
      </c>
      <c r="X1219" t="str">
        <f>IF($W1219="","",TRIM(INDEX(connections!$B:$B,ROW())))</f>
      </c>
      <c r="Y1219">
        <f>IF($W1219="","",IFERROR(MATCH($W1219,$A$2:$A$1500,0),""))</f>
      </c>
      <c r="Z1219">
        <f>IF($X1219="","",IFERROR(MATCH($X1219,$A$2:$A$1500,0),""))</f>
      </c>
      <c r="AA1219" t="str">
        <f>IF($Y1219="","",INDEX($P$2:$P$1500,$Y1219))</f>
      </c>
      <c r="AB1219" t="str">
        <f>IF($Z1219="","",INDEX($P$2:$P$1500,$Z1219))</f>
      </c>
      <c r="AC1219">
        <f>IF(AND($AA1219="Yes",$AB1219="Yes"),1,"")</f>
      </c>
      <c r="AD1219">
        <f>IF(OR($Y1219="",$Z1219=""),"",IF(INDEX($C$2:$C$1500,$Y1219)=INDEX($C$2:$C$1500,$Z1219),0,1))</f>
      </c>
      <c r="AE1219">
        <f>IF($AC1219&lt;&gt;1,"",IF(AND(INDEX($AG$2:$AG$1500,$Y1219)=1,INDEX($AG$2:$AG$1500,$Z1219)=1),1,""))</f>
      </c>
      <c r="AG1219">
        <f>IF($A1219="","",COUNTIFS($W$2:$W$2500,$A1219,$AB$2:$AB$2500,"Yes")+COUNTIFS($X$2:$X$2500,$A1219,$AA$2:$AA$2500,"Yes"))</f>
      </c>
      <c r="AH1219" t="str">
        <f>IF(OR($P1219&lt;&gt;"Yes",N($AG1219)=0),"",IF(AND($AG1219=1,COUNTIFS($W$2:$W$2500,$A1219,$AE$2:$AE$2500,1)+COUNTIFS($X$2:$X$2500,$A1219,$AE$2:$AE$2500,1)&gt;0),"","Yes"))</f>
      </c>
      <c r="AI1219">
        <f>IF($AH1219="Yes",$AG1219,"")</f>
      </c>
      <c r="AJ1219">
        <f>IF($AI1219="","",$AI1219+ROW()/1000000)</f>
      </c>
      <c r="AK1219">
        <f>IF(OR($A1219="",$P1219="Yes",N($AG1219)=0),"",$AG1219+ROW()/1000000)</f>
      </c>
      <c r="AL1219" t="str">
        <f>IF($A1219="","",INDEX(games!$J:$J,ROW())&amp;"")</f>
      </c>
    </row>
    <row r="1220">
      <c r="A1220" t="str">
        <f>IF(TRIM(INDEX(games!$A:$A,ROW()))="","",TRIM(INDEX(games!$A:$A,ROW())))</f>
      </c>
      <c r="B1220">
        <f>IF(OR($A1220="",INDEX(games!$B:$B,ROW())=""),"",INDEX(games!$B:$B,ROW()))</f>
      </c>
      <c r="C1220" t="str">
        <f>IF(OR($A1220="",INDEX(games!$C:$C,ROW())=""),"",INDEX(games!$C:$C,ROW()))</f>
      </c>
      <c r="D1220">
        <f>IF($A1220="","",COUNTIF($W$2:$W$2500,$A1220)+COUNTIF($X$2:$X$2500,$A1220))</f>
      </c>
      <c r="E1220">
        <f>IF($A1220="","",IFERROR(MATCH($C1220,$R$2:$R$5,0),0))</f>
      </c>
      <c r="F1220">
        <f>IF($A1220="","",MOD(ROW(),34))</f>
      </c>
      <c r="G1220">
        <f>IF($A1220="",NA(),IF($C1220="Action",$B1220,NA()))</f>
      </c>
      <c r="H1220">
        <f>IF($A1220="",NA(),IF($C1220="Action",1+$F1220*0.023,NA()))</f>
      </c>
      <c r="I1220">
        <f>IF($A1220="",NA(),IF($C1220="Strategy",$B1220,NA()))</f>
      </c>
      <c r="J1220">
        <f>IF($A1220="",NA(),IF($C1220="Strategy",2+$F1220*0.023,NA()))</f>
      </c>
      <c r="K1220">
        <f>IF($A1220="",NA(),IF($C1220="Deckbuilder",$B1220,NA()))</f>
      </c>
      <c r="L1220">
        <f>IF($A1220="",NA(),IF($C1220="Deckbuilder",3+$F1220*0.023,NA()))</f>
      </c>
      <c r="M1220">
        <f>IF($A1220="",NA(),IF($C1220="Traditional",$B1220,NA()))</f>
      </c>
      <c r="N1220">
        <f>IF($A1220="",NA(),IF($C1220="Traditional",4+$F1220*0.023,NA()))</f>
      </c>
      <c r="O1220">
        <f>IF($A1220="","",$D1220+ROW()/1000000)</f>
      </c>
      <c r="P1220" t="str">
        <f>IF(OR($A1220="",INDEX(games!$H:$H,ROW())=""),"",INDEX(games!$H:$H,ROW()))</f>
      </c>
      <c r="Q1220">
        <f>IF(OR($A1220="",$P1220&lt;&gt;"Yes"),"",$D1220+ROW()/1000000)</f>
      </c>
      <c r="T1220">
        <f>IF($Y1220="","",INDEX($B$2:$B$1500,$Y1220))</f>
      </c>
      <c r="U1220">
        <f>IF($Z1220="","",INDEX($B$2:$B$1500,$Z1220))</f>
      </c>
      <c r="V1220">
        <f>IF(OR($T1220="",$U1220=""),"",$U1220-$T1220)</f>
      </c>
      <c r="W1220" t="str">
        <f>IF(TRIM(INDEX(connections!$A:$A,ROW()))="","",TRIM(INDEX(connections!$A:$A,ROW())))</f>
      </c>
      <c r="X1220" t="str">
        <f>IF($W1220="","",TRIM(INDEX(connections!$B:$B,ROW())))</f>
      </c>
      <c r="Y1220">
        <f>IF($W1220="","",IFERROR(MATCH($W1220,$A$2:$A$1500,0),""))</f>
      </c>
      <c r="Z1220">
        <f>IF($X1220="","",IFERROR(MATCH($X1220,$A$2:$A$1500,0),""))</f>
      </c>
      <c r="AA1220" t="str">
        <f>IF($Y1220="","",INDEX($P$2:$P$1500,$Y1220))</f>
      </c>
      <c r="AB1220" t="str">
        <f>IF($Z1220="","",INDEX($P$2:$P$1500,$Z1220))</f>
      </c>
      <c r="AC1220">
        <f>IF(AND($AA1220="Yes",$AB1220="Yes"),1,"")</f>
      </c>
      <c r="AD1220">
        <f>IF(OR($Y1220="",$Z1220=""),"",IF(INDEX($C$2:$C$1500,$Y1220)=INDEX($C$2:$C$1500,$Z1220),0,1))</f>
      </c>
      <c r="AE1220">
        <f>IF($AC1220&lt;&gt;1,"",IF(AND(INDEX($AG$2:$AG$1500,$Y1220)=1,INDEX($AG$2:$AG$1500,$Z1220)=1),1,""))</f>
      </c>
      <c r="AG1220">
        <f>IF($A1220="","",COUNTIFS($W$2:$W$2500,$A1220,$AB$2:$AB$2500,"Yes")+COUNTIFS($X$2:$X$2500,$A1220,$AA$2:$AA$2500,"Yes"))</f>
      </c>
      <c r="AH1220" t="str">
        <f>IF(OR($P1220&lt;&gt;"Yes",N($AG1220)=0),"",IF(AND($AG1220=1,COUNTIFS($W$2:$W$2500,$A1220,$AE$2:$AE$2500,1)+COUNTIFS($X$2:$X$2500,$A1220,$AE$2:$AE$2500,1)&gt;0),"","Yes"))</f>
      </c>
      <c r="AI1220">
        <f>IF($AH1220="Yes",$AG1220,"")</f>
      </c>
      <c r="AJ1220">
        <f>IF($AI1220="","",$AI1220+ROW()/1000000)</f>
      </c>
      <c r="AK1220">
        <f>IF(OR($A1220="",$P1220="Yes",N($AG1220)=0),"",$AG1220+ROW()/1000000)</f>
      </c>
      <c r="AL1220" t="str">
        <f>IF($A1220="","",INDEX(games!$J:$J,ROW())&amp;"")</f>
      </c>
    </row>
    <row r="1221">
      <c r="A1221" t="str">
        <f>IF(TRIM(INDEX(games!$A:$A,ROW()))="","",TRIM(INDEX(games!$A:$A,ROW())))</f>
      </c>
      <c r="B1221">
        <f>IF(OR($A1221="",INDEX(games!$B:$B,ROW())=""),"",INDEX(games!$B:$B,ROW()))</f>
      </c>
      <c r="C1221" t="str">
        <f>IF(OR($A1221="",INDEX(games!$C:$C,ROW())=""),"",INDEX(games!$C:$C,ROW()))</f>
      </c>
      <c r="D1221">
        <f>IF($A1221="","",COUNTIF($W$2:$W$2500,$A1221)+COUNTIF($X$2:$X$2500,$A1221))</f>
      </c>
      <c r="E1221">
        <f>IF($A1221="","",IFERROR(MATCH($C1221,$R$2:$R$5,0),0))</f>
      </c>
      <c r="F1221">
        <f>IF($A1221="","",MOD(ROW(),34))</f>
      </c>
      <c r="G1221">
        <f>IF($A1221="",NA(),IF($C1221="Action",$B1221,NA()))</f>
      </c>
      <c r="H1221">
        <f>IF($A1221="",NA(),IF($C1221="Action",1+$F1221*0.023,NA()))</f>
      </c>
      <c r="I1221">
        <f>IF($A1221="",NA(),IF($C1221="Strategy",$B1221,NA()))</f>
      </c>
      <c r="J1221">
        <f>IF($A1221="",NA(),IF($C1221="Strategy",2+$F1221*0.023,NA()))</f>
      </c>
      <c r="K1221">
        <f>IF($A1221="",NA(),IF($C1221="Deckbuilder",$B1221,NA()))</f>
      </c>
      <c r="L1221">
        <f>IF($A1221="",NA(),IF($C1221="Deckbuilder",3+$F1221*0.023,NA()))</f>
      </c>
      <c r="M1221">
        <f>IF($A1221="",NA(),IF($C1221="Traditional",$B1221,NA()))</f>
      </c>
      <c r="N1221">
        <f>IF($A1221="",NA(),IF($C1221="Traditional",4+$F1221*0.023,NA()))</f>
      </c>
      <c r="O1221">
        <f>IF($A1221="","",$D1221+ROW()/1000000)</f>
      </c>
      <c r="P1221" t="str">
        <f>IF(OR($A1221="",INDEX(games!$H:$H,ROW())=""),"",INDEX(games!$H:$H,ROW()))</f>
      </c>
      <c r="Q1221">
        <f>IF(OR($A1221="",$P1221&lt;&gt;"Yes"),"",$D1221+ROW()/1000000)</f>
      </c>
      <c r="T1221">
        <f>IF($Y1221="","",INDEX($B$2:$B$1500,$Y1221))</f>
      </c>
      <c r="U1221">
        <f>IF($Z1221="","",INDEX($B$2:$B$1500,$Z1221))</f>
      </c>
      <c r="V1221">
        <f>IF(OR($T1221="",$U1221=""),"",$U1221-$T1221)</f>
      </c>
      <c r="W1221" t="str">
        <f>IF(TRIM(INDEX(connections!$A:$A,ROW()))="","",TRIM(INDEX(connections!$A:$A,ROW())))</f>
      </c>
      <c r="X1221" t="str">
        <f>IF($W1221="","",TRIM(INDEX(connections!$B:$B,ROW())))</f>
      </c>
      <c r="Y1221">
        <f>IF($W1221="","",IFERROR(MATCH($W1221,$A$2:$A$1500,0),""))</f>
      </c>
      <c r="Z1221">
        <f>IF($X1221="","",IFERROR(MATCH($X1221,$A$2:$A$1500,0),""))</f>
      </c>
      <c r="AA1221" t="str">
        <f>IF($Y1221="","",INDEX($P$2:$P$1500,$Y1221))</f>
      </c>
      <c r="AB1221" t="str">
        <f>IF($Z1221="","",INDEX($P$2:$P$1500,$Z1221))</f>
      </c>
      <c r="AC1221">
        <f>IF(AND($AA1221="Yes",$AB1221="Yes"),1,"")</f>
      </c>
      <c r="AD1221">
        <f>IF(OR($Y1221="",$Z1221=""),"",IF(INDEX($C$2:$C$1500,$Y1221)=INDEX($C$2:$C$1500,$Z1221),0,1))</f>
      </c>
      <c r="AE1221">
        <f>IF($AC1221&lt;&gt;1,"",IF(AND(INDEX($AG$2:$AG$1500,$Y1221)=1,INDEX($AG$2:$AG$1500,$Z1221)=1),1,""))</f>
      </c>
      <c r="AG1221">
        <f>IF($A1221="","",COUNTIFS($W$2:$W$2500,$A1221,$AB$2:$AB$2500,"Yes")+COUNTIFS($X$2:$X$2500,$A1221,$AA$2:$AA$2500,"Yes"))</f>
      </c>
      <c r="AH1221" t="str">
        <f>IF(OR($P1221&lt;&gt;"Yes",N($AG1221)=0),"",IF(AND($AG1221=1,COUNTIFS($W$2:$W$2500,$A1221,$AE$2:$AE$2500,1)+COUNTIFS($X$2:$X$2500,$A1221,$AE$2:$AE$2500,1)&gt;0),"","Yes"))</f>
      </c>
      <c r="AI1221">
        <f>IF($AH1221="Yes",$AG1221,"")</f>
      </c>
      <c r="AJ1221">
        <f>IF($AI1221="","",$AI1221+ROW()/1000000)</f>
      </c>
      <c r="AK1221">
        <f>IF(OR($A1221="",$P1221="Yes",N($AG1221)=0),"",$AG1221+ROW()/1000000)</f>
      </c>
      <c r="AL1221" t="str">
        <f>IF($A1221="","",INDEX(games!$J:$J,ROW())&amp;"")</f>
      </c>
    </row>
    <row r="1222">
      <c r="A1222" t="str">
        <f>IF(TRIM(INDEX(games!$A:$A,ROW()))="","",TRIM(INDEX(games!$A:$A,ROW())))</f>
      </c>
      <c r="B1222">
        <f>IF(OR($A1222="",INDEX(games!$B:$B,ROW())=""),"",INDEX(games!$B:$B,ROW()))</f>
      </c>
      <c r="C1222" t="str">
        <f>IF(OR($A1222="",INDEX(games!$C:$C,ROW())=""),"",INDEX(games!$C:$C,ROW()))</f>
      </c>
      <c r="D1222">
        <f>IF($A1222="","",COUNTIF($W$2:$W$2500,$A1222)+COUNTIF($X$2:$X$2500,$A1222))</f>
      </c>
      <c r="E1222">
        <f>IF($A1222="","",IFERROR(MATCH($C1222,$R$2:$R$5,0),0))</f>
      </c>
      <c r="F1222">
        <f>IF($A1222="","",MOD(ROW(),34))</f>
      </c>
      <c r="G1222">
        <f>IF($A1222="",NA(),IF($C1222="Action",$B1222,NA()))</f>
      </c>
      <c r="H1222">
        <f>IF($A1222="",NA(),IF($C1222="Action",1+$F1222*0.023,NA()))</f>
      </c>
      <c r="I1222">
        <f>IF($A1222="",NA(),IF($C1222="Strategy",$B1222,NA()))</f>
      </c>
      <c r="J1222">
        <f>IF($A1222="",NA(),IF($C1222="Strategy",2+$F1222*0.023,NA()))</f>
      </c>
      <c r="K1222">
        <f>IF($A1222="",NA(),IF($C1222="Deckbuilder",$B1222,NA()))</f>
      </c>
      <c r="L1222">
        <f>IF($A1222="",NA(),IF($C1222="Deckbuilder",3+$F1222*0.023,NA()))</f>
      </c>
      <c r="M1222">
        <f>IF($A1222="",NA(),IF($C1222="Traditional",$B1222,NA()))</f>
      </c>
      <c r="N1222">
        <f>IF($A1222="",NA(),IF($C1222="Traditional",4+$F1222*0.023,NA()))</f>
      </c>
      <c r="O1222">
        <f>IF($A1222="","",$D1222+ROW()/1000000)</f>
      </c>
      <c r="P1222" t="str">
        <f>IF(OR($A1222="",INDEX(games!$H:$H,ROW())=""),"",INDEX(games!$H:$H,ROW()))</f>
      </c>
      <c r="Q1222">
        <f>IF(OR($A1222="",$P1222&lt;&gt;"Yes"),"",$D1222+ROW()/1000000)</f>
      </c>
      <c r="T1222">
        <f>IF($Y1222="","",INDEX($B$2:$B$1500,$Y1222))</f>
      </c>
      <c r="U1222">
        <f>IF($Z1222="","",INDEX($B$2:$B$1500,$Z1222))</f>
      </c>
      <c r="V1222">
        <f>IF(OR($T1222="",$U1222=""),"",$U1222-$T1222)</f>
      </c>
      <c r="W1222" t="str">
        <f>IF(TRIM(INDEX(connections!$A:$A,ROW()))="","",TRIM(INDEX(connections!$A:$A,ROW())))</f>
      </c>
      <c r="X1222" t="str">
        <f>IF($W1222="","",TRIM(INDEX(connections!$B:$B,ROW())))</f>
      </c>
      <c r="Y1222">
        <f>IF($W1222="","",IFERROR(MATCH($W1222,$A$2:$A$1500,0),""))</f>
      </c>
      <c r="Z1222">
        <f>IF($X1222="","",IFERROR(MATCH($X1222,$A$2:$A$1500,0),""))</f>
      </c>
      <c r="AA1222" t="str">
        <f>IF($Y1222="","",INDEX($P$2:$P$1500,$Y1222))</f>
      </c>
      <c r="AB1222" t="str">
        <f>IF($Z1222="","",INDEX($P$2:$P$1500,$Z1222))</f>
      </c>
      <c r="AC1222">
        <f>IF(AND($AA1222="Yes",$AB1222="Yes"),1,"")</f>
      </c>
      <c r="AD1222">
        <f>IF(OR($Y1222="",$Z1222=""),"",IF(INDEX($C$2:$C$1500,$Y1222)=INDEX($C$2:$C$1500,$Z1222),0,1))</f>
      </c>
      <c r="AE1222">
        <f>IF($AC1222&lt;&gt;1,"",IF(AND(INDEX($AG$2:$AG$1500,$Y1222)=1,INDEX($AG$2:$AG$1500,$Z1222)=1),1,""))</f>
      </c>
      <c r="AG1222">
        <f>IF($A1222="","",COUNTIFS($W$2:$W$2500,$A1222,$AB$2:$AB$2500,"Yes")+COUNTIFS($X$2:$X$2500,$A1222,$AA$2:$AA$2500,"Yes"))</f>
      </c>
      <c r="AH1222" t="str">
        <f>IF(OR($P1222&lt;&gt;"Yes",N($AG1222)=0),"",IF(AND($AG1222=1,COUNTIFS($W$2:$W$2500,$A1222,$AE$2:$AE$2500,1)+COUNTIFS($X$2:$X$2500,$A1222,$AE$2:$AE$2500,1)&gt;0),"","Yes"))</f>
      </c>
      <c r="AI1222">
        <f>IF($AH1222="Yes",$AG1222,"")</f>
      </c>
      <c r="AJ1222">
        <f>IF($AI1222="","",$AI1222+ROW()/1000000)</f>
      </c>
      <c r="AK1222">
        <f>IF(OR($A1222="",$P1222="Yes",N($AG1222)=0),"",$AG1222+ROW()/1000000)</f>
      </c>
      <c r="AL1222" t="str">
        <f>IF($A1222="","",INDEX(games!$J:$J,ROW())&amp;"")</f>
      </c>
    </row>
    <row r="1223">
      <c r="A1223" t="str">
        <f>IF(TRIM(INDEX(games!$A:$A,ROW()))="","",TRIM(INDEX(games!$A:$A,ROW())))</f>
      </c>
      <c r="B1223">
        <f>IF(OR($A1223="",INDEX(games!$B:$B,ROW())=""),"",INDEX(games!$B:$B,ROW()))</f>
      </c>
      <c r="C1223" t="str">
        <f>IF(OR($A1223="",INDEX(games!$C:$C,ROW())=""),"",INDEX(games!$C:$C,ROW()))</f>
      </c>
      <c r="D1223">
        <f>IF($A1223="","",COUNTIF($W$2:$W$2500,$A1223)+COUNTIF($X$2:$X$2500,$A1223))</f>
      </c>
      <c r="E1223">
        <f>IF($A1223="","",IFERROR(MATCH($C1223,$R$2:$R$5,0),0))</f>
      </c>
      <c r="F1223">
        <f>IF($A1223="","",MOD(ROW(),34))</f>
      </c>
      <c r="G1223">
        <f>IF($A1223="",NA(),IF($C1223="Action",$B1223,NA()))</f>
      </c>
      <c r="H1223">
        <f>IF($A1223="",NA(),IF($C1223="Action",1+$F1223*0.023,NA()))</f>
      </c>
      <c r="I1223">
        <f>IF($A1223="",NA(),IF($C1223="Strategy",$B1223,NA()))</f>
      </c>
      <c r="J1223">
        <f>IF($A1223="",NA(),IF($C1223="Strategy",2+$F1223*0.023,NA()))</f>
      </c>
      <c r="K1223">
        <f>IF($A1223="",NA(),IF($C1223="Deckbuilder",$B1223,NA()))</f>
      </c>
      <c r="L1223">
        <f>IF($A1223="",NA(),IF($C1223="Deckbuilder",3+$F1223*0.023,NA()))</f>
      </c>
      <c r="M1223">
        <f>IF($A1223="",NA(),IF($C1223="Traditional",$B1223,NA()))</f>
      </c>
      <c r="N1223">
        <f>IF($A1223="",NA(),IF($C1223="Traditional",4+$F1223*0.023,NA()))</f>
      </c>
      <c r="O1223">
        <f>IF($A1223="","",$D1223+ROW()/1000000)</f>
      </c>
      <c r="P1223" t="str">
        <f>IF(OR($A1223="",INDEX(games!$H:$H,ROW())=""),"",INDEX(games!$H:$H,ROW()))</f>
      </c>
      <c r="Q1223">
        <f>IF(OR($A1223="",$P1223&lt;&gt;"Yes"),"",$D1223+ROW()/1000000)</f>
      </c>
      <c r="T1223">
        <f>IF($Y1223="","",INDEX($B$2:$B$1500,$Y1223))</f>
      </c>
      <c r="U1223">
        <f>IF($Z1223="","",INDEX($B$2:$B$1500,$Z1223))</f>
      </c>
      <c r="V1223">
        <f>IF(OR($T1223="",$U1223=""),"",$U1223-$T1223)</f>
      </c>
      <c r="W1223" t="str">
        <f>IF(TRIM(INDEX(connections!$A:$A,ROW()))="","",TRIM(INDEX(connections!$A:$A,ROW())))</f>
      </c>
      <c r="X1223" t="str">
        <f>IF($W1223="","",TRIM(INDEX(connections!$B:$B,ROW())))</f>
      </c>
      <c r="Y1223">
        <f>IF($W1223="","",IFERROR(MATCH($W1223,$A$2:$A$1500,0),""))</f>
      </c>
      <c r="Z1223">
        <f>IF($X1223="","",IFERROR(MATCH($X1223,$A$2:$A$1500,0),""))</f>
      </c>
      <c r="AA1223" t="str">
        <f>IF($Y1223="","",INDEX($P$2:$P$1500,$Y1223))</f>
      </c>
      <c r="AB1223" t="str">
        <f>IF($Z1223="","",INDEX($P$2:$P$1500,$Z1223))</f>
      </c>
      <c r="AC1223">
        <f>IF(AND($AA1223="Yes",$AB1223="Yes"),1,"")</f>
      </c>
      <c r="AD1223">
        <f>IF(OR($Y1223="",$Z1223=""),"",IF(INDEX($C$2:$C$1500,$Y1223)=INDEX($C$2:$C$1500,$Z1223),0,1))</f>
      </c>
      <c r="AE1223">
        <f>IF($AC1223&lt;&gt;1,"",IF(AND(INDEX($AG$2:$AG$1500,$Y1223)=1,INDEX($AG$2:$AG$1500,$Z1223)=1),1,""))</f>
      </c>
      <c r="AG1223">
        <f>IF($A1223="","",COUNTIFS($W$2:$W$2500,$A1223,$AB$2:$AB$2500,"Yes")+COUNTIFS($X$2:$X$2500,$A1223,$AA$2:$AA$2500,"Yes"))</f>
      </c>
      <c r="AH1223" t="str">
        <f>IF(OR($P1223&lt;&gt;"Yes",N($AG1223)=0),"",IF(AND($AG1223=1,COUNTIFS($W$2:$W$2500,$A1223,$AE$2:$AE$2500,1)+COUNTIFS($X$2:$X$2500,$A1223,$AE$2:$AE$2500,1)&gt;0),"","Yes"))</f>
      </c>
      <c r="AI1223">
        <f>IF($AH1223="Yes",$AG1223,"")</f>
      </c>
      <c r="AJ1223">
        <f>IF($AI1223="","",$AI1223+ROW()/1000000)</f>
      </c>
      <c r="AK1223">
        <f>IF(OR($A1223="",$P1223="Yes",N($AG1223)=0),"",$AG1223+ROW()/1000000)</f>
      </c>
      <c r="AL1223" t="str">
        <f>IF($A1223="","",INDEX(games!$J:$J,ROW())&amp;"")</f>
      </c>
    </row>
    <row r="1224">
      <c r="A1224" t="str">
        <f>IF(TRIM(INDEX(games!$A:$A,ROW()))="","",TRIM(INDEX(games!$A:$A,ROW())))</f>
      </c>
      <c r="B1224">
        <f>IF(OR($A1224="",INDEX(games!$B:$B,ROW())=""),"",INDEX(games!$B:$B,ROW()))</f>
      </c>
      <c r="C1224" t="str">
        <f>IF(OR($A1224="",INDEX(games!$C:$C,ROW())=""),"",INDEX(games!$C:$C,ROW()))</f>
      </c>
      <c r="D1224">
        <f>IF($A1224="","",COUNTIF($W$2:$W$2500,$A1224)+COUNTIF($X$2:$X$2500,$A1224))</f>
      </c>
      <c r="E1224">
        <f>IF($A1224="","",IFERROR(MATCH($C1224,$R$2:$R$5,0),0))</f>
      </c>
      <c r="F1224">
        <f>IF($A1224="","",MOD(ROW(),34))</f>
      </c>
      <c r="G1224">
        <f>IF($A1224="",NA(),IF($C1224="Action",$B1224,NA()))</f>
      </c>
      <c r="H1224">
        <f>IF($A1224="",NA(),IF($C1224="Action",1+$F1224*0.023,NA()))</f>
      </c>
      <c r="I1224">
        <f>IF($A1224="",NA(),IF($C1224="Strategy",$B1224,NA()))</f>
      </c>
      <c r="J1224">
        <f>IF($A1224="",NA(),IF($C1224="Strategy",2+$F1224*0.023,NA()))</f>
      </c>
      <c r="K1224">
        <f>IF($A1224="",NA(),IF($C1224="Deckbuilder",$B1224,NA()))</f>
      </c>
      <c r="L1224">
        <f>IF($A1224="",NA(),IF($C1224="Deckbuilder",3+$F1224*0.023,NA()))</f>
      </c>
      <c r="M1224">
        <f>IF($A1224="",NA(),IF($C1224="Traditional",$B1224,NA()))</f>
      </c>
      <c r="N1224">
        <f>IF($A1224="",NA(),IF($C1224="Traditional",4+$F1224*0.023,NA()))</f>
      </c>
      <c r="O1224">
        <f>IF($A1224="","",$D1224+ROW()/1000000)</f>
      </c>
      <c r="P1224" t="str">
        <f>IF(OR($A1224="",INDEX(games!$H:$H,ROW())=""),"",INDEX(games!$H:$H,ROW()))</f>
      </c>
      <c r="Q1224">
        <f>IF(OR($A1224="",$P1224&lt;&gt;"Yes"),"",$D1224+ROW()/1000000)</f>
      </c>
      <c r="T1224">
        <f>IF($Y1224="","",INDEX($B$2:$B$1500,$Y1224))</f>
      </c>
      <c r="U1224">
        <f>IF($Z1224="","",INDEX($B$2:$B$1500,$Z1224))</f>
      </c>
      <c r="V1224">
        <f>IF(OR($T1224="",$U1224=""),"",$U1224-$T1224)</f>
      </c>
      <c r="W1224" t="str">
        <f>IF(TRIM(INDEX(connections!$A:$A,ROW()))="","",TRIM(INDEX(connections!$A:$A,ROW())))</f>
      </c>
      <c r="X1224" t="str">
        <f>IF($W1224="","",TRIM(INDEX(connections!$B:$B,ROW())))</f>
      </c>
      <c r="Y1224">
        <f>IF($W1224="","",IFERROR(MATCH($W1224,$A$2:$A$1500,0),""))</f>
      </c>
      <c r="Z1224">
        <f>IF($X1224="","",IFERROR(MATCH($X1224,$A$2:$A$1500,0),""))</f>
      </c>
      <c r="AA1224" t="str">
        <f>IF($Y1224="","",INDEX($P$2:$P$1500,$Y1224))</f>
      </c>
      <c r="AB1224" t="str">
        <f>IF($Z1224="","",INDEX($P$2:$P$1500,$Z1224))</f>
      </c>
      <c r="AC1224">
        <f>IF(AND($AA1224="Yes",$AB1224="Yes"),1,"")</f>
      </c>
      <c r="AD1224">
        <f>IF(OR($Y1224="",$Z1224=""),"",IF(INDEX($C$2:$C$1500,$Y1224)=INDEX($C$2:$C$1500,$Z1224),0,1))</f>
      </c>
      <c r="AE1224">
        <f>IF($AC1224&lt;&gt;1,"",IF(AND(INDEX($AG$2:$AG$1500,$Y1224)=1,INDEX($AG$2:$AG$1500,$Z1224)=1),1,""))</f>
      </c>
      <c r="AG1224">
        <f>IF($A1224="","",COUNTIFS($W$2:$W$2500,$A1224,$AB$2:$AB$2500,"Yes")+COUNTIFS($X$2:$X$2500,$A1224,$AA$2:$AA$2500,"Yes"))</f>
      </c>
      <c r="AH1224" t="str">
        <f>IF(OR($P1224&lt;&gt;"Yes",N($AG1224)=0),"",IF(AND($AG1224=1,COUNTIFS($W$2:$W$2500,$A1224,$AE$2:$AE$2500,1)+COUNTIFS($X$2:$X$2500,$A1224,$AE$2:$AE$2500,1)&gt;0),"","Yes"))</f>
      </c>
      <c r="AI1224">
        <f>IF($AH1224="Yes",$AG1224,"")</f>
      </c>
      <c r="AJ1224">
        <f>IF($AI1224="","",$AI1224+ROW()/1000000)</f>
      </c>
      <c r="AK1224">
        <f>IF(OR($A1224="",$P1224="Yes",N($AG1224)=0),"",$AG1224+ROW()/1000000)</f>
      </c>
      <c r="AL1224" t="str">
        <f>IF($A1224="","",INDEX(games!$J:$J,ROW())&amp;"")</f>
      </c>
    </row>
    <row r="1225">
      <c r="A1225" t="str">
        <f>IF(TRIM(INDEX(games!$A:$A,ROW()))="","",TRIM(INDEX(games!$A:$A,ROW())))</f>
      </c>
      <c r="B1225">
        <f>IF(OR($A1225="",INDEX(games!$B:$B,ROW())=""),"",INDEX(games!$B:$B,ROW()))</f>
      </c>
      <c r="C1225" t="str">
        <f>IF(OR($A1225="",INDEX(games!$C:$C,ROW())=""),"",INDEX(games!$C:$C,ROW()))</f>
      </c>
      <c r="D1225">
        <f>IF($A1225="","",COUNTIF($W$2:$W$2500,$A1225)+COUNTIF($X$2:$X$2500,$A1225))</f>
      </c>
      <c r="E1225">
        <f>IF($A1225="","",IFERROR(MATCH($C1225,$R$2:$R$5,0),0))</f>
      </c>
      <c r="F1225">
        <f>IF($A1225="","",MOD(ROW(),34))</f>
      </c>
      <c r="G1225">
        <f>IF($A1225="",NA(),IF($C1225="Action",$B1225,NA()))</f>
      </c>
      <c r="H1225">
        <f>IF($A1225="",NA(),IF($C1225="Action",1+$F1225*0.023,NA()))</f>
      </c>
      <c r="I1225">
        <f>IF($A1225="",NA(),IF($C1225="Strategy",$B1225,NA()))</f>
      </c>
      <c r="J1225">
        <f>IF($A1225="",NA(),IF($C1225="Strategy",2+$F1225*0.023,NA()))</f>
      </c>
      <c r="K1225">
        <f>IF($A1225="",NA(),IF($C1225="Deckbuilder",$B1225,NA()))</f>
      </c>
      <c r="L1225">
        <f>IF($A1225="",NA(),IF($C1225="Deckbuilder",3+$F1225*0.023,NA()))</f>
      </c>
      <c r="M1225">
        <f>IF($A1225="",NA(),IF($C1225="Traditional",$B1225,NA()))</f>
      </c>
      <c r="N1225">
        <f>IF($A1225="",NA(),IF($C1225="Traditional",4+$F1225*0.023,NA()))</f>
      </c>
      <c r="O1225">
        <f>IF($A1225="","",$D1225+ROW()/1000000)</f>
      </c>
      <c r="P1225" t="str">
        <f>IF(OR($A1225="",INDEX(games!$H:$H,ROW())=""),"",INDEX(games!$H:$H,ROW()))</f>
      </c>
      <c r="Q1225">
        <f>IF(OR($A1225="",$P1225&lt;&gt;"Yes"),"",$D1225+ROW()/1000000)</f>
      </c>
      <c r="T1225">
        <f>IF($Y1225="","",INDEX($B$2:$B$1500,$Y1225))</f>
      </c>
      <c r="U1225">
        <f>IF($Z1225="","",INDEX($B$2:$B$1500,$Z1225))</f>
      </c>
      <c r="V1225">
        <f>IF(OR($T1225="",$U1225=""),"",$U1225-$T1225)</f>
      </c>
      <c r="W1225" t="str">
        <f>IF(TRIM(INDEX(connections!$A:$A,ROW()))="","",TRIM(INDEX(connections!$A:$A,ROW())))</f>
      </c>
      <c r="X1225" t="str">
        <f>IF($W1225="","",TRIM(INDEX(connections!$B:$B,ROW())))</f>
      </c>
      <c r="Y1225">
        <f>IF($W1225="","",IFERROR(MATCH($W1225,$A$2:$A$1500,0),""))</f>
      </c>
      <c r="Z1225">
        <f>IF($X1225="","",IFERROR(MATCH($X1225,$A$2:$A$1500,0),""))</f>
      </c>
      <c r="AA1225" t="str">
        <f>IF($Y1225="","",INDEX($P$2:$P$1500,$Y1225))</f>
      </c>
      <c r="AB1225" t="str">
        <f>IF($Z1225="","",INDEX($P$2:$P$1500,$Z1225))</f>
      </c>
      <c r="AC1225">
        <f>IF(AND($AA1225="Yes",$AB1225="Yes"),1,"")</f>
      </c>
      <c r="AD1225">
        <f>IF(OR($Y1225="",$Z1225=""),"",IF(INDEX($C$2:$C$1500,$Y1225)=INDEX($C$2:$C$1500,$Z1225),0,1))</f>
      </c>
      <c r="AE1225">
        <f>IF($AC1225&lt;&gt;1,"",IF(AND(INDEX($AG$2:$AG$1500,$Y1225)=1,INDEX($AG$2:$AG$1500,$Z1225)=1),1,""))</f>
      </c>
      <c r="AG1225">
        <f>IF($A1225="","",COUNTIFS($W$2:$W$2500,$A1225,$AB$2:$AB$2500,"Yes")+COUNTIFS($X$2:$X$2500,$A1225,$AA$2:$AA$2500,"Yes"))</f>
      </c>
      <c r="AH1225" t="str">
        <f>IF(OR($P1225&lt;&gt;"Yes",N($AG1225)=0),"",IF(AND($AG1225=1,COUNTIFS($W$2:$W$2500,$A1225,$AE$2:$AE$2500,1)+COUNTIFS($X$2:$X$2500,$A1225,$AE$2:$AE$2500,1)&gt;0),"","Yes"))</f>
      </c>
      <c r="AI1225">
        <f>IF($AH1225="Yes",$AG1225,"")</f>
      </c>
      <c r="AJ1225">
        <f>IF($AI1225="","",$AI1225+ROW()/1000000)</f>
      </c>
      <c r="AK1225">
        <f>IF(OR($A1225="",$P1225="Yes",N($AG1225)=0),"",$AG1225+ROW()/1000000)</f>
      </c>
      <c r="AL1225" t="str">
        <f>IF($A1225="","",INDEX(games!$J:$J,ROW())&amp;"")</f>
      </c>
    </row>
    <row r="1226">
      <c r="A1226" t="str">
        <f>IF(TRIM(INDEX(games!$A:$A,ROW()))="","",TRIM(INDEX(games!$A:$A,ROW())))</f>
      </c>
      <c r="B1226">
        <f>IF(OR($A1226="",INDEX(games!$B:$B,ROW())=""),"",INDEX(games!$B:$B,ROW()))</f>
      </c>
      <c r="C1226" t="str">
        <f>IF(OR($A1226="",INDEX(games!$C:$C,ROW())=""),"",INDEX(games!$C:$C,ROW()))</f>
      </c>
      <c r="D1226">
        <f>IF($A1226="","",COUNTIF($W$2:$W$2500,$A1226)+COUNTIF($X$2:$X$2500,$A1226))</f>
      </c>
      <c r="E1226">
        <f>IF($A1226="","",IFERROR(MATCH($C1226,$R$2:$R$5,0),0))</f>
      </c>
      <c r="F1226">
        <f>IF($A1226="","",MOD(ROW(),34))</f>
      </c>
      <c r="G1226">
        <f>IF($A1226="",NA(),IF($C1226="Action",$B1226,NA()))</f>
      </c>
      <c r="H1226">
        <f>IF($A1226="",NA(),IF($C1226="Action",1+$F1226*0.023,NA()))</f>
      </c>
      <c r="I1226">
        <f>IF($A1226="",NA(),IF($C1226="Strategy",$B1226,NA()))</f>
      </c>
      <c r="J1226">
        <f>IF($A1226="",NA(),IF($C1226="Strategy",2+$F1226*0.023,NA()))</f>
      </c>
      <c r="K1226">
        <f>IF($A1226="",NA(),IF($C1226="Deckbuilder",$B1226,NA()))</f>
      </c>
      <c r="L1226">
        <f>IF($A1226="",NA(),IF($C1226="Deckbuilder",3+$F1226*0.023,NA()))</f>
      </c>
      <c r="M1226">
        <f>IF($A1226="",NA(),IF($C1226="Traditional",$B1226,NA()))</f>
      </c>
      <c r="N1226">
        <f>IF($A1226="",NA(),IF($C1226="Traditional",4+$F1226*0.023,NA()))</f>
      </c>
      <c r="O1226">
        <f>IF($A1226="","",$D1226+ROW()/1000000)</f>
      </c>
      <c r="P1226" t="str">
        <f>IF(OR($A1226="",INDEX(games!$H:$H,ROW())=""),"",INDEX(games!$H:$H,ROW()))</f>
      </c>
      <c r="Q1226">
        <f>IF(OR($A1226="",$P1226&lt;&gt;"Yes"),"",$D1226+ROW()/1000000)</f>
      </c>
      <c r="T1226">
        <f>IF($Y1226="","",INDEX($B$2:$B$1500,$Y1226))</f>
      </c>
      <c r="U1226">
        <f>IF($Z1226="","",INDEX($B$2:$B$1500,$Z1226))</f>
      </c>
      <c r="V1226">
        <f>IF(OR($T1226="",$U1226=""),"",$U1226-$T1226)</f>
      </c>
      <c r="W1226" t="str">
        <f>IF(TRIM(INDEX(connections!$A:$A,ROW()))="","",TRIM(INDEX(connections!$A:$A,ROW())))</f>
      </c>
      <c r="X1226" t="str">
        <f>IF($W1226="","",TRIM(INDEX(connections!$B:$B,ROW())))</f>
      </c>
      <c r="Y1226">
        <f>IF($W1226="","",IFERROR(MATCH($W1226,$A$2:$A$1500,0),""))</f>
      </c>
      <c r="Z1226">
        <f>IF($X1226="","",IFERROR(MATCH($X1226,$A$2:$A$1500,0),""))</f>
      </c>
      <c r="AA1226" t="str">
        <f>IF($Y1226="","",INDEX($P$2:$P$1500,$Y1226))</f>
      </c>
      <c r="AB1226" t="str">
        <f>IF($Z1226="","",INDEX($P$2:$P$1500,$Z1226))</f>
      </c>
      <c r="AC1226">
        <f>IF(AND($AA1226="Yes",$AB1226="Yes"),1,"")</f>
      </c>
      <c r="AD1226">
        <f>IF(OR($Y1226="",$Z1226=""),"",IF(INDEX($C$2:$C$1500,$Y1226)=INDEX($C$2:$C$1500,$Z1226),0,1))</f>
      </c>
      <c r="AE1226">
        <f>IF($AC1226&lt;&gt;1,"",IF(AND(INDEX($AG$2:$AG$1500,$Y1226)=1,INDEX($AG$2:$AG$1500,$Z1226)=1),1,""))</f>
      </c>
      <c r="AG1226">
        <f>IF($A1226="","",COUNTIFS($W$2:$W$2500,$A1226,$AB$2:$AB$2500,"Yes")+COUNTIFS($X$2:$X$2500,$A1226,$AA$2:$AA$2500,"Yes"))</f>
      </c>
      <c r="AH1226" t="str">
        <f>IF(OR($P1226&lt;&gt;"Yes",N($AG1226)=0),"",IF(AND($AG1226=1,COUNTIFS($W$2:$W$2500,$A1226,$AE$2:$AE$2500,1)+COUNTIFS($X$2:$X$2500,$A1226,$AE$2:$AE$2500,1)&gt;0),"","Yes"))</f>
      </c>
      <c r="AI1226">
        <f>IF($AH1226="Yes",$AG1226,"")</f>
      </c>
      <c r="AJ1226">
        <f>IF($AI1226="","",$AI1226+ROW()/1000000)</f>
      </c>
      <c r="AK1226">
        <f>IF(OR($A1226="",$P1226="Yes",N($AG1226)=0),"",$AG1226+ROW()/1000000)</f>
      </c>
      <c r="AL1226" t="str">
        <f>IF($A1226="","",INDEX(games!$J:$J,ROW())&amp;"")</f>
      </c>
    </row>
    <row r="1227">
      <c r="A1227" t="str">
        <f>IF(TRIM(INDEX(games!$A:$A,ROW()))="","",TRIM(INDEX(games!$A:$A,ROW())))</f>
      </c>
      <c r="B1227">
        <f>IF(OR($A1227="",INDEX(games!$B:$B,ROW())=""),"",INDEX(games!$B:$B,ROW()))</f>
      </c>
      <c r="C1227" t="str">
        <f>IF(OR($A1227="",INDEX(games!$C:$C,ROW())=""),"",INDEX(games!$C:$C,ROW()))</f>
      </c>
      <c r="D1227">
        <f>IF($A1227="","",COUNTIF($W$2:$W$2500,$A1227)+COUNTIF($X$2:$X$2500,$A1227))</f>
      </c>
      <c r="E1227">
        <f>IF($A1227="","",IFERROR(MATCH($C1227,$R$2:$R$5,0),0))</f>
      </c>
      <c r="F1227">
        <f>IF($A1227="","",MOD(ROW(),34))</f>
      </c>
      <c r="G1227">
        <f>IF($A1227="",NA(),IF($C1227="Action",$B1227,NA()))</f>
      </c>
      <c r="H1227">
        <f>IF($A1227="",NA(),IF($C1227="Action",1+$F1227*0.023,NA()))</f>
      </c>
      <c r="I1227">
        <f>IF($A1227="",NA(),IF($C1227="Strategy",$B1227,NA()))</f>
      </c>
      <c r="J1227">
        <f>IF($A1227="",NA(),IF($C1227="Strategy",2+$F1227*0.023,NA()))</f>
      </c>
      <c r="K1227">
        <f>IF($A1227="",NA(),IF($C1227="Deckbuilder",$B1227,NA()))</f>
      </c>
      <c r="L1227">
        <f>IF($A1227="",NA(),IF($C1227="Deckbuilder",3+$F1227*0.023,NA()))</f>
      </c>
      <c r="M1227">
        <f>IF($A1227="",NA(),IF($C1227="Traditional",$B1227,NA()))</f>
      </c>
      <c r="N1227">
        <f>IF($A1227="",NA(),IF($C1227="Traditional",4+$F1227*0.023,NA()))</f>
      </c>
      <c r="O1227">
        <f>IF($A1227="","",$D1227+ROW()/1000000)</f>
      </c>
      <c r="P1227" t="str">
        <f>IF(OR($A1227="",INDEX(games!$H:$H,ROW())=""),"",INDEX(games!$H:$H,ROW()))</f>
      </c>
      <c r="Q1227">
        <f>IF(OR($A1227="",$P1227&lt;&gt;"Yes"),"",$D1227+ROW()/1000000)</f>
      </c>
      <c r="T1227">
        <f>IF($Y1227="","",INDEX($B$2:$B$1500,$Y1227))</f>
      </c>
      <c r="U1227">
        <f>IF($Z1227="","",INDEX($B$2:$B$1500,$Z1227))</f>
      </c>
      <c r="V1227">
        <f>IF(OR($T1227="",$U1227=""),"",$U1227-$T1227)</f>
      </c>
      <c r="W1227" t="str">
        <f>IF(TRIM(INDEX(connections!$A:$A,ROW()))="","",TRIM(INDEX(connections!$A:$A,ROW())))</f>
      </c>
      <c r="X1227" t="str">
        <f>IF($W1227="","",TRIM(INDEX(connections!$B:$B,ROW())))</f>
      </c>
      <c r="Y1227">
        <f>IF($W1227="","",IFERROR(MATCH($W1227,$A$2:$A$1500,0),""))</f>
      </c>
      <c r="Z1227">
        <f>IF($X1227="","",IFERROR(MATCH($X1227,$A$2:$A$1500,0),""))</f>
      </c>
      <c r="AA1227" t="str">
        <f>IF($Y1227="","",INDEX($P$2:$P$1500,$Y1227))</f>
      </c>
      <c r="AB1227" t="str">
        <f>IF($Z1227="","",INDEX($P$2:$P$1500,$Z1227))</f>
      </c>
      <c r="AC1227">
        <f>IF(AND($AA1227="Yes",$AB1227="Yes"),1,"")</f>
      </c>
      <c r="AD1227">
        <f>IF(OR($Y1227="",$Z1227=""),"",IF(INDEX($C$2:$C$1500,$Y1227)=INDEX($C$2:$C$1500,$Z1227),0,1))</f>
      </c>
      <c r="AE1227">
        <f>IF($AC1227&lt;&gt;1,"",IF(AND(INDEX($AG$2:$AG$1500,$Y1227)=1,INDEX($AG$2:$AG$1500,$Z1227)=1),1,""))</f>
      </c>
      <c r="AG1227">
        <f>IF($A1227="","",COUNTIFS($W$2:$W$2500,$A1227,$AB$2:$AB$2500,"Yes")+COUNTIFS($X$2:$X$2500,$A1227,$AA$2:$AA$2500,"Yes"))</f>
      </c>
      <c r="AH1227" t="str">
        <f>IF(OR($P1227&lt;&gt;"Yes",N($AG1227)=0),"",IF(AND($AG1227=1,COUNTIFS($W$2:$W$2500,$A1227,$AE$2:$AE$2500,1)+COUNTIFS($X$2:$X$2500,$A1227,$AE$2:$AE$2500,1)&gt;0),"","Yes"))</f>
      </c>
      <c r="AI1227">
        <f>IF($AH1227="Yes",$AG1227,"")</f>
      </c>
      <c r="AJ1227">
        <f>IF($AI1227="","",$AI1227+ROW()/1000000)</f>
      </c>
      <c r="AK1227">
        <f>IF(OR($A1227="",$P1227="Yes",N($AG1227)=0),"",$AG1227+ROW()/1000000)</f>
      </c>
      <c r="AL1227" t="str">
        <f>IF($A1227="","",INDEX(games!$J:$J,ROW())&amp;"")</f>
      </c>
    </row>
    <row r="1228">
      <c r="A1228" t="str">
        <f>IF(TRIM(INDEX(games!$A:$A,ROW()))="","",TRIM(INDEX(games!$A:$A,ROW())))</f>
      </c>
      <c r="B1228">
        <f>IF(OR($A1228="",INDEX(games!$B:$B,ROW())=""),"",INDEX(games!$B:$B,ROW()))</f>
      </c>
      <c r="C1228" t="str">
        <f>IF(OR($A1228="",INDEX(games!$C:$C,ROW())=""),"",INDEX(games!$C:$C,ROW()))</f>
      </c>
      <c r="D1228">
        <f>IF($A1228="","",COUNTIF($W$2:$W$2500,$A1228)+COUNTIF($X$2:$X$2500,$A1228))</f>
      </c>
      <c r="E1228">
        <f>IF($A1228="","",IFERROR(MATCH($C1228,$R$2:$R$5,0),0))</f>
      </c>
      <c r="F1228">
        <f>IF($A1228="","",MOD(ROW(),34))</f>
      </c>
      <c r="G1228">
        <f>IF($A1228="",NA(),IF($C1228="Action",$B1228,NA()))</f>
      </c>
      <c r="H1228">
        <f>IF($A1228="",NA(),IF($C1228="Action",1+$F1228*0.023,NA()))</f>
      </c>
      <c r="I1228">
        <f>IF($A1228="",NA(),IF($C1228="Strategy",$B1228,NA()))</f>
      </c>
      <c r="J1228">
        <f>IF($A1228="",NA(),IF($C1228="Strategy",2+$F1228*0.023,NA()))</f>
      </c>
      <c r="K1228">
        <f>IF($A1228="",NA(),IF($C1228="Deckbuilder",$B1228,NA()))</f>
      </c>
      <c r="L1228">
        <f>IF($A1228="",NA(),IF($C1228="Deckbuilder",3+$F1228*0.023,NA()))</f>
      </c>
      <c r="M1228">
        <f>IF($A1228="",NA(),IF($C1228="Traditional",$B1228,NA()))</f>
      </c>
      <c r="N1228">
        <f>IF($A1228="",NA(),IF($C1228="Traditional",4+$F1228*0.023,NA()))</f>
      </c>
      <c r="O1228">
        <f>IF($A1228="","",$D1228+ROW()/1000000)</f>
      </c>
      <c r="P1228" t="str">
        <f>IF(OR($A1228="",INDEX(games!$H:$H,ROW())=""),"",INDEX(games!$H:$H,ROW()))</f>
      </c>
      <c r="Q1228">
        <f>IF(OR($A1228="",$P1228&lt;&gt;"Yes"),"",$D1228+ROW()/1000000)</f>
      </c>
      <c r="T1228">
        <f>IF($Y1228="","",INDEX($B$2:$B$1500,$Y1228))</f>
      </c>
      <c r="U1228">
        <f>IF($Z1228="","",INDEX($B$2:$B$1500,$Z1228))</f>
      </c>
      <c r="V1228">
        <f>IF(OR($T1228="",$U1228=""),"",$U1228-$T1228)</f>
      </c>
      <c r="W1228" t="str">
        <f>IF(TRIM(INDEX(connections!$A:$A,ROW()))="","",TRIM(INDEX(connections!$A:$A,ROW())))</f>
      </c>
      <c r="X1228" t="str">
        <f>IF($W1228="","",TRIM(INDEX(connections!$B:$B,ROW())))</f>
      </c>
      <c r="Y1228">
        <f>IF($W1228="","",IFERROR(MATCH($W1228,$A$2:$A$1500,0),""))</f>
      </c>
      <c r="Z1228">
        <f>IF($X1228="","",IFERROR(MATCH($X1228,$A$2:$A$1500,0),""))</f>
      </c>
      <c r="AA1228" t="str">
        <f>IF($Y1228="","",INDEX($P$2:$P$1500,$Y1228))</f>
      </c>
      <c r="AB1228" t="str">
        <f>IF($Z1228="","",INDEX($P$2:$P$1500,$Z1228))</f>
      </c>
      <c r="AC1228">
        <f>IF(AND($AA1228="Yes",$AB1228="Yes"),1,"")</f>
      </c>
      <c r="AD1228">
        <f>IF(OR($Y1228="",$Z1228=""),"",IF(INDEX($C$2:$C$1500,$Y1228)=INDEX($C$2:$C$1500,$Z1228),0,1))</f>
      </c>
      <c r="AE1228">
        <f>IF($AC1228&lt;&gt;1,"",IF(AND(INDEX($AG$2:$AG$1500,$Y1228)=1,INDEX($AG$2:$AG$1500,$Z1228)=1),1,""))</f>
      </c>
      <c r="AG1228">
        <f>IF($A1228="","",COUNTIFS($W$2:$W$2500,$A1228,$AB$2:$AB$2500,"Yes")+COUNTIFS($X$2:$X$2500,$A1228,$AA$2:$AA$2500,"Yes"))</f>
      </c>
      <c r="AH1228" t="str">
        <f>IF(OR($P1228&lt;&gt;"Yes",N($AG1228)=0),"",IF(AND($AG1228=1,COUNTIFS($W$2:$W$2500,$A1228,$AE$2:$AE$2500,1)+COUNTIFS($X$2:$X$2500,$A1228,$AE$2:$AE$2500,1)&gt;0),"","Yes"))</f>
      </c>
      <c r="AI1228">
        <f>IF($AH1228="Yes",$AG1228,"")</f>
      </c>
      <c r="AJ1228">
        <f>IF($AI1228="","",$AI1228+ROW()/1000000)</f>
      </c>
      <c r="AK1228">
        <f>IF(OR($A1228="",$P1228="Yes",N($AG1228)=0),"",$AG1228+ROW()/1000000)</f>
      </c>
      <c r="AL1228" t="str">
        <f>IF($A1228="","",INDEX(games!$J:$J,ROW())&amp;"")</f>
      </c>
    </row>
    <row r="1229">
      <c r="A1229" t="str">
        <f>IF(TRIM(INDEX(games!$A:$A,ROW()))="","",TRIM(INDEX(games!$A:$A,ROW())))</f>
      </c>
      <c r="B1229">
        <f>IF(OR($A1229="",INDEX(games!$B:$B,ROW())=""),"",INDEX(games!$B:$B,ROW()))</f>
      </c>
      <c r="C1229" t="str">
        <f>IF(OR($A1229="",INDEX(games!$C:$C,ROW())=""),"",INDEX(games!$C:$C,ROW()))</f>
      </c>
      <c r="D1229">
        <f>IF($A1229="","",COUNTIF($W$2:$W$2500,$A1229)+COUNTIF($X$2:$X$2500,$A1229))</f>
      </c>
      <c r="E1229">
        <f>IF($A1229="","",IFERROR(MATCH($C1229,$R$2:$R$5,0),0))</f>
      </c>
      <c r="F1229">
        <f>IF($A1229="","",MOD(ROW(),34))</f>
      </c>
      <c r="G1229">
        <f>IF($A1229="",NA(),IF($C1229="Action",$B1229,NA()))</f>
      </c>
      <c r="H1229">
        <f>IF($A1229="",NA(),IF($C1229="Action",1+$F1229*0.023,NA()))</f>
      </c>
      <c r="I1229">
        <f>IF($A1229="",NA(),IF($C1229="Strategy",$B1229,NA()))</f>
      </c>
      <c r="J1229">
        <f>IF($A1229="",NA(),IF($C1229="Strategy",2+$F1229*0.023,NA()))</f>
      </c>
      <c r="K1229">
        <f>IF($A1229="",NA(),IF($C1229="Deckbuilder",$B1229,NA()))</f>
      </c>
      <c r="L1229">
        <f>IF($A1229="",NA(),IF($C1229="Deckbuilder",3+$F1229*0.023,NA()))</f>
      </c>
      <c r="M1229">
        <f>IF($A1229="",NA(),IF($C1229="Traditional",$B1229,NA()))</f>
      </c>
      <c r="N1229">
        <f>IF($A1229="",NA(),IF($C1229="Traditional",4+$F1229*0.023,NA()))</f>
      </c>
      <c r="O1229">
        <f>IF($A1229="","",$D1229+ROW()/1000000)</f>
      </c>
      <c r="P1229" t="str">
        <f>IF(OR($A1229="",INDEX(games!$H:$H,ROW())=""),"",INDEX(games!$H:$H,ROW()))</f>
      </c>
      <c r="Q1229">
        <f>IF(OR($A1229="",$P1229&lt;&gt;"Yes"),"",$D1229+ROW()/1000000)</f>
      </c>
      <c r="T1229">
        <f>IF($Y1229="","",INDEX($B$2:$B$1500,$Y1229))</f>
      </c>
      <c r="U1229">
        <f>IF($Z1229="","",INDEX($B$2:$B$1500,$Z1229))</f>
      </c>
      <c r="V1229">
        <f>IF(OR($T1229="",$U1229=""),"",$U1229-$T1229)</f>
      </c>
      <c r="W1229" t="str">
        <f>IF(TRIM(INDEX(connections!$A:$A,ROW()))="","",TRIM(INDEX(connections!$A:$A,ROW())))</f>
      </c>
      <c r="X1229" t="str">
        <f>IF($W1229="","",TRIM(INDEX(connections!$B:$B,ROW())))</f>
      </c>
      <c r="Y1229">
        <f>IF($W1229="","",IFERROR(MATCH($W1229,$A$2:$A$1500,0),""))</f>
      </c>
      <c r="Z1229">
        <f>IF($X1229="","",IFERROR(MATCH($X1229,$A$2:$A$1500,0),""))</f>
      </c>
      <c r="AA1229" t="str">
        <f>IF($Y1229="","",INDEX($P$2:$P$1500,$Y1229))</f>
      </c>
      <c r="AB1229" t="str">
        <f>IF($Z1229="","",INDEX($P$2:$P$1500,$Z1229))</f>
      </c>
      <c r="AC1229">
        <f>IF(AND($AA1229="Yes",$AB1229="Yes"),1,"")</f>
      </c>
      <c r="AD1229">
        <f>IF(OR($Y1229="",$Z1229=""),"",IF(INDEX($C$2:$C$1500,$Y1229)=INDEX($C$2:$C$1500,$Z1229),0,1))</f>
      </c>
      <c r="AE1229">
        <f>IF($AC1229&lt;&gt;1,"",IF(AND(INDEX($AG$2:$AG$1500,$Y1229)=1,INDEX($AG$2:$AG$1500,$Z1229)=1),1,""))</f>
      </c>
      <c r="AG1229">
        <f>IF($A1229="","",COUNTIFS($W$2:$W$2500,$A1229,$AB$2:$AB$2500,"Yes")+COUNTIFS($X$2:$X$2500,$A1229,$AA$2:$AA$2500,"Yes"))</f>
      </c>
      <c r="AH1229" t="str">
        <f>IF(OR($P1229&lt;&gt;"Yes",N($AG1229)=0),"",IF(AND($AG1229=1,COUNTIFS($W$2:$W$2500,$A1229,$AE$2:$AE$2500,1)+COUNTIFS($X$2:$X$2500,$A1229,$AE$2:$AE$2500,1)&gt;0),"","Yes"))</f>
      </c>
      <c r="AI1229">
        <f>IF($AH1229="Yes",$AG1229,"")</f>
      </c>
      <c r="AJ1229">
        <f>IF($AI1229="","",$AI1229+ROW()/1000000)</f>
      </c>
      <c r="AK1229">
        <f>IF(OR($A1229="",$P1229="Yes",N($AG1229)=0),"",$AG1229+ROW()/1000000)</f>
      </c>
      <c r="AL1229" t="str">
        <f>IF($A1229="","",INDEX(games!$J:$J,ROW())&amp;"")</f>
      </c>
    </row>
    <row r="1230">
      <c r="A1230" t="str">
        <f>IF(TRIM(INDEX(games!$A:$A,ROW()))="","",TRIM(INDEX(games!$A:$A,ROW())))</f>
      </c>
      <c r="B1230">
        <f>IF(OR($A1230="",INDEX(games!$B:$B,ROW())=""),"",INDEX(games!$B:$B,ROW()))</f>
      </c>
      <c r="C1230" t="str">
        <f>IF(OR($A1230="",INDEX(games!$C:$C,ROW())=""),"",INDEX(games!$C:$C,ROW()))</f>
      </c>
      <c r="D1230">
        <f>IF($A1230="","",COUNTIF($W$2:$W$2500,$A1230)+COUNTIF($X$2:$X$2500,$A1230))</f>
      </c>
      <c r="E1230">
        <f>IF($A1230="","",IFERROR(MATCH($C1230,$R$2:$R$5,0),0))</f>
      </c>
      <c r="F1230">
        <f>IF($A1230="","",MOD(ROW(),34))</f>
      </c>
      <c r="G1230">
        <f>IF($A1230="",NA(),IF($C1230="Action",$B1230,NA()))</f>
      </c>
      <c r="H1230">
        <f>IF($A1230="",NA(),IF($C1230="Action",1+$F1230*0.023,NA()))</f>
      </c>
      <c r="I1230">
        <f>IF($A1230="",NA(),IF($C1230="Strategy",$B1230,NA()))</f>
      </c>
      <c r="J1230">
        <f>IF($A1230="",NA(),IF($C1230="Strategy",2+$F1230*0.023,NA()))</f>
      </c>
      <c r="K1230">
        <f>IF($A1230="",NA(),IF($C1230="Deckbuilder",$B1230,NA()))</f>
      </c>
      <c r="L1230">
        <f>IF($A1230="",NA(),IF($C1230="Deckbuilder",3+$F1230*0.023,NA()))</f>
      </c>
      <c r="M1230">
        <f>IF($A1230="",NA(),IF($C1230="Traditional",$B1230,NA()))</f>
      </c>
      <c r="N1230">
        <f>IF($A1230="",NA(),IF($C1230="Traditional",4+$F1230*0.023,NA()))</f>
      </c>
      <c r="O1230">
        <f>IF($A1230="","",$D1230+ROW()/1000000)</f>
      </c>
      <c r="P1230" t="str">
        <f>IF(OR($A1230="",INDEX(games!$H:$H,ROW())=""),"",INDEX(games!$H:$H,ROW()))</f>
      </c>
      <c r="Q1230">
        <f>IF(OR($A1230="",$P1230&lt;&gt;"Yes"),"",$D1230+ROW()/1000000)</f>
      </c>
      <c r="T1230">
        <f>IF($Y1230="","",INDEX($B$2:$B$1500,$Y1230))</f>
      </c>
      <c r="U1230">
        <f>IF($Z1230="","",INDEX($B$2:$B$1500,$Z1230))</f>
      </c>
      <c r="V1230">
        <f>IF(OR($T1230="",$U1230=""),"",$U1230-$T1230)</f>
      </c>
      <c r="W1230" t="str">
        <f>IF(TRIM(INDEX(connections!$A:$A,ROW()))="","",TRIM(INDEX(connections!$A:$A,ROW())))</f>
      </c>
      <c r="X1230" t="str">
        <f>IF($W1230="","",TRIM(INDEX(connections!$B:$B,ROW())))</f>
      </c>
      <c r="Y1230">
        <f>IF($W1230="","",IFERROR(MATCH($W1230,$A$2:$A$1500,0),""))</f>
      </c>
      <c r="Z1230">
        <f>IF($X1230="","",IFERROR(MATCH($X1230,$A$2:$A$1500,0),""))</f>
      </c>
      <c r="AA1230" t="str">
        <f>IF($Y1230="","",INDEX($P$2:$P$1500,$Y1230))</f>
      </c>
      <c r="AB1230" t="str">
        <f>IF($Z1230="","",INDEX($P$2:$P$1500,$Z1230))</f>
      </c>
      <c r="AC1230">
        <f>IF(AND($AA1230="Yes",$AB1230="Yes"),1,"")</f>
      </c>
      <c r="AD1230">
        <f>IF(OR($Y1230="",$Z1230=""),"",IF(INDEX($C$2:$C$1500,$Y1230)=INDEX($C$2:$C$1500,$Z1230),0,1))</f>
      </c>
      <c r="AE1230">
        <f>IF($AC1230&lt;&gt;1,"",IF(AND(INDEX($AG$2:$AG$1500,$Y1230)=1,INDEX($AG$2:$AG$1500,$Z1230)=1),1,""))</f>
      </c>
      <c r="AG1230">
        <f>IF($A1230="","",COUNTIFS($W$2:$W$2500,$A1230,$AB$2:$AB$2500,"Yes")+COUNTIFS($X$2:$X$2500,$A1230,$AA$2:$AA$2500,"Yes"))</f>
      </c>
      <c r="AH1230" t="str">
        <f>IF(OR($P1230&lt;&gt;"Yes",N($AG1230)=0),"",IF(AND($AG1230=1,COUNTIFS($W$2:$W$2500,$A1230,$AE$2:$AE$2500,1)+COUNTIFS($X$2:$X$2500,$A1230,$AE$2:$AE$2500,1)&gt;0),"","Yes"))</f>
      </c>
      <c r="AI1230">
        <f>IF($AH1230="Yes",$AG1230,"")</f>
      </c>
      <c r="AJ1230">
        <f>IF($AI1230="","",$AI1230+ROW()/1000000)</f>
      </c>
      <c r="AK1230">
        <f>IF(OR($A1230="",$P1230="Yes",N($AG1230)=0),"",$AG1230+ROW()/1000000)</f>
      </c>
      <c r="AL1230" t="str">
        <f>IF($A1230="","",INDEX(games!$J:$J,ROW())&amp;"")</f>
      </c>
    </row>
    <row r="1231">
      <c r="A1231" t="str">
        <f>IF(TRIM(INDEX(games!$A:$A,ROW()))="","",TRIM(INDEX(games!$A:$A,ROW())))</f>
      </c>
      <c r="B1231">
        <f>IF(OR($A1231="",INDEX(games!$B:$B,ROW())=""),"",INDEX(games!$B:$B,ROW()))</f>
      </c>
      <c r="C1231" t="str">
        <f>IF(OR($A1231="",INDEX(games!$C:$C,ROW())=""),"",INDEX(games!$C:$C,ROW()))</f>
      </c>
      <c r="D1231">
        <f>IF($A1231="","",COUNTIF($W$2:$W$2500,$A1231)+COUNTIF($X$2:$X$2500,$A1231))</f>
      </c>
      <c r="E1231">
        <f>IF($A1231="","",IFERROR(MATCH($C1231,$R$2:$R$5,0),0))</f>
      </c>
      <c r="F1231">
        <f>IF($A1231="","",MOD(ROW(),34))</f>
      </c>
      <c r="G1231">
        <f>IF($A1231="",NA(),IF($C1231="Action",$B1231,NA()))</f>
      </c>
      <c r="H1231">
        <f>IF($A1231="",NA(),IF($C1231="Action",1+$F1231*0.023,NA()))</f>
      </c>
      <c r="I1231">
        <f>IF($A1231="",NA(),IF($C1231="Strategy",$B1231,NA()))</f>
      </c>
      <c r="J1231">
        <f>IF($A1231="",NA(),IF($C1231="Strategy",2+$F1231*0.023,NA()))</f>
      </c>
      <c r="K1231">
        <f>IF($A1231="",NA(),IF($C1231="Deckbuilder",$B1231,NA()))</f>
      </c>
      <c r="L1231">
        <f>IF($A1231="",NA(),IF($C1231="Deckbuilder",3+$F1231*0.023,NA()))</f>
      </c>
      <c r="M1231">
        <f>IF($A1231="",NA(),IF($C1231="Traditional",$B1231,NA()))</f>
      </c>
      <c r="N1231">
        <f>IF($A1231="",NA(),IF($C1231="Traditional",4+$F1231*0.023,NA()))</f>
      </c>
      <c r="O1231">
        <f>IF($A1231="","",$D1231+ROW()/1000000)</f>
      </c>
      <c r="P1231" t="str">
        <f>IF(OR($A1231="",INDEX(games!$H:$H,ROW())=""),"",INDEX(games!$H:$H,ROW()))</f>
      </c>
      <c r="Q1231">
        <f>IF(OR($A1231="",$P1231&lt;&gt;"Yes"),"",$D1231+ROW()/1000000)</f>
      </c>
      <c r="T1231">
        <f>IF($Y1231="","",INDEX($B$2:$B$1500,$Y1231))</f>
      </c>
      <c r="U1231">
        <f>IF($Z1231="","",INDEX($B$2:$B$1500,$Z1231))</f>
      </c>
      <c r="V1231">
        <f>IF(OR($T1231="",$U1231=""),"",$U1231-$T1231)</f>
      </c>
      <c r="W1231" t="str">
        <f>IF(TRIM(INDEX(connections!$A:$A,ROW()))="","",TRIM(INDEX(connections!$A:$A,ROW())))</f>
      </c>
      <c r="X1231" t="str">
        <f>IF($W1231="","",TRIM(INDEX(connections!$B:$B,ROW())))</f>
      </c>
      <c r="Y1231">
        <f>IF($W1231="","",IFERROR(MATCH($W1231,$A$2:$A$1500,0),""))</f>
      </c>
      <c r="Z1231">
        <f>IF($X1231="","",IFERROR(MATCH($X1231,$A$2:$A$1500,0),""))</f>
      </c>
      <c r="AA1231" t="str">
        <f>IF($Y1231="","",INDEX($P$2:$P$1500,$Y1231))</f>
      </c>
      <c r="AB1231" t="str">
        <f>IF($Z1231="","",INDEX($P$2:$P$1500,$Z1231))</f>
      </c>
      <c r="AC1231">
        <f>IF(AND($AA1231="Yes",$AB1231="Yes"),1,"")</f>
      </c>
      <c r="AD1231">
        <f>IF(OR($Y1231="",$Z1231=""),"",IF(INDEX($C$2:$C$1500,$Y1231)=INDEX($C$2:$C$1500,$Z1231),0,1))</f>
      </c>
      <c r="AE1231">
        <f>IF($AC1231&lt;&gt;1,"",IF(AND(INDEX($AG$2:$AG$1500,$Y1231)=1,INDEX($AG$2:$AG$1500,$Z1231)=1),1,""))</f>
      </c>
      <c r="AG1231">
        <f>IF($A1231="","",COUNTIFS($W$2:$W$2500,$A1231,$AB$2:$AB$2500,"Yes")+COUNTIFS($X$2:$X$2500,$A1231,$AA$2:$AA$2500,"Yes"))</f>
      </c>
      <c r="AH1231" t="str">
        <f>IF(OR($P1231&lt;&gt;"Yes",N($AG1231)=0),"",IF(AND($AG1231=1,COUNTIFS($W$2:$W$2500,$A1231,$AE$2:$AE$2500,1)+COUNTIFS($X$2:$X$2500,$A1231,$AE$2:$AE$2500,1)&gt;0),"","Yes"))</f>
      </c>
      <c r="AI1231">
        <f>IF($AH1231="Yes",$AG1231,"")</f>
      </c>
      <c r="AJ1231">
        <f>IF($AI1231="","",$AI1231+ROW()/1000000)</f>
      </c>
      <c r="AK1231">
        <f>IF(OR($A1231="",$P1231="Yes",N($AG1231)=0),"",$AG1231+ROW()/1000000)</f>
      </c>
      <c r="AL1231" t="str">
        <f>IF($A1231="","",INDEX(games!$J:$J,ROW())&amp;"")</f>
      </c>
    </row>
    <row r="1232">
      <c r="A1232" t="str">
        <f>IF(TRIM(INDEX(games!$A:$A,ROW()))="","",TRIM(INDEX(games!$A:$A,ROW())))</f>
      </c>
      <c r="B1232">
        <f>IF(OR($A1232="",INDEX(games!$B:$B,ROW())=""),"",INDEX(games!$B:$B,ROW()))</f>
      </c>
      <c r="C1232" t="str">
        <f>IF(OR($A1232="",INDEX(games!$C:$C,ROW())=""),"",INDEX(games!$C:$C,ROW()))</f>
      </c>
      <c r="D1232">
        <f>IF($A1232="","",COUNTIF($W$2:$W$2500,$A1232)+COUNTIF($X$2:$X$2500,$A1232))</f>
      </c>
      <c r="E1232">
        <f>IF($A1232="","",IFERROR(MATCH($C1232,$R$2:$R$5,0),0))</f>
      </c>
      <c r="F1232">
        <f>IF($A1232="","",MOD(ROW(),34))</f>
      </c>
      <c r="G1232">
        <f>IF($A1232="",NA(),IF($C1232="Action",$B1232,NA()))</f>
      </c>
      <c r="H1232">
        <f>IF($A1232="",NA(),IF($C1232="Action",1+$F1232*0.023,NA()))</f>
      </c>
      <c r="I1232">
        <f>IF($A1232="",NA(),IF($C1232="Strategy",$B1232,NA()))</f>
      </c>
      <c r="J1232">
        <f>IF($A1232="",NA(),IF($C1232="Strategy",2+$F1232*0.023,NA()))</f>
      </c>
      <c r="K1232">
        <f>IF($A1232="",NA(),IF($C1232="Deckbuilder",$B1232,NA()))</f>
      </c>
      <c r="L1232">
        <f>IF($A1232="",NA(),IF($C1232="Deckbuilder",3+$F1232*0.023,NA()))</f>
      </c>
      <c r="M1232">
        <f>IF($A1232="",NA(),IF($C1232="Traditional",$B1232,NA()))</f>
      </c>
      <c r="N1232">
        <f>IF($A1232="",NA(),IF($C1232="Traditional",4+$F1232*0.023,NA()))</f>
      </c>
      <c r="O1232">
        <f>IF($A1232="","",$D1232+ROW()/1000000)</f>
      </c>
      <c r="P1232" t="str">
        <f>IF(OR($A1232="",INDEX(games!$H:$H,ROW())=""),"",INDEX(games!$H:$H,ROW()))</f>
      </c>
      <c r="Q1232">
        <f>IF(OR($A1232="",$P1232&lt;&gt;"Yes"),"",$D1232+ROW()/1000000)</f>
      </c>
      <c r="T1232">
        <f>IF($Y1232="","",INDEX($B$2:$B$1500,$Y1232))</f>
      </c>
      <c r="U1232">
        <f>IF($Z1232="","",INDEX($B$2:$B$1500,$Z1232))</f>
      </c>
      <c r="V1232">
        <f>IF(OR($T1232="",$U1232=""),"",$U1232-$T1232)</f>
      </c>
      <c r="W1232" t="str">
        <f>IF(TRIM(INDEX(connections!$A:$A,ROW()))="","",TRIM(INDEX(connections!$A:$A,ROW())))</f>
      </c>
      <c r="X1232" t="str">
        <f>IF($W1232="","",TRIM(INDEX(connections!$B:$B,ROW())))</f>
      </c>
      <c r="Y1232">
        <f>IF($W1232="","",IFERROR(MATCH($W1232,$A$2:$A$1500,0),""))</f>
      </c>
      <c r="Z1232">
        <f>IF($X1232="","",IFERROR(MATCH($X1232,$A$2:$A$1500,0),""))</f>
      </c>
      <c r="AA1232" t="str">
        <f>IF($Y1232="","",INDEX($P$2:$P$1500,$Y1232))</f>
      </c>
      <c r="AB1232" t="str">
        <f>IF($Z1232="","",INDEX($P$2:$P$1500,$Z1232))</f>
      </c>
      <c r="AC1232">
        <f>IF(AND($AA1232="Yes",$AB1232="Yes"),1,"")</f>
      </c>
      <c r="AD1232">
        <f>IF(OR($Y1232="",$Z1232=""),"",IF(INDEX($C$2:$C$1500,$Y1232)=INDEX($C$2:$C$1500,$Z1232),0,1))</f>
      </c>
      <c r="AE1232">
        <f>IF($AC1232&lt;&gt;1,"",IF(AND(INDEX($AG$2:$AG$1500,$Y1232)=1,INDEX($AG$2:$AG$1500,$Z1232)=1),1,""))</f>
      </c>
      <c r="AG1232">
        <f>IF($A1232="","",COUNTIFS($W$2:$W$2500,$A1232,$AB$2:$AB$2500,"Yes")+COUNTIFS($X$2:$X$2500,$A1232,$AA$2:$AA$2500,"Yes"))</f>
      </c>
      <c r="AH1232" t="str">
        <f>IF(OR($P1232&lt;&gt;"Yes",N($AG1232)=0),"",IF(AND($AG1232=1,COUNTIFS($W$2:$W$2500,$A1232,$AE$2:$AE$2500,1)+COUNTIFS($X$2:$X$2500,$A1232,$AE$2:$AE$2500,1)&gt;0),"","Yes"))</f>
      </c>
      <c r="AI1232">
        <f>IF($AH1232="Yes",$AG1232,"")</f>
      </c>
      <c r="AJ1232">
        <f>IF($AI1232="","",$AI1232+ROW()/1000000)</f>
      </c>
      <c r="AK1232">
        <f>IF(OR($A1232="",$P1232="Yes",N($AG1232)=0),"",$AG1232+ROW()/1000000)</f>
      </c>
      <c r="AL1232" t="str">
        <f>IF($A1232="","",INDEX(games!$J:$J,ROW())&amp;"")</f>
      </c>
    </row>
    <row r="1233">
      <c r="A1233" t="str">
        <f>IF(TRIM(INDEX(games!$A:$A,ROW()))="","",TRIM(INDEX(games!$A:$A,ROW())))</f>
      </c>
      <c r="B1233">
        <f>IF(OR($A1233="",INDEX(games!$B:$B,ROW())=""),"",INDEX(games!$B:$B,ROW()))</f>
      </c>
      <c r="C1233" t="str">
        <f>IF(OR($A1233="",INDEX(games!$C:$C,ROW())=""),"",INDEX(games!$C:$C,ROW()))</f>
      </c>
      <c r="D1233">
        <f>IF($A1233="","",COUNTIF($W$2:$W$2500,$A1233)+COUNTIF($X$2:$X$2500,$A1233))</f>
      </c>
      <c r="E1233">
        <f>IF($A1233="","",IFERROR(MATCH($C1233,$R$2:$R$5,0),0))</f>
      </c>
      <c r="F1233">
        <f>IF($A1233="","",MOD(ROW(),34))</f>
      </c>
      <c r="G1233">
        <f>IF($A1233="",NA(),IF($C1233="Action",$B1233,NA()))</f>
      </c>
      <c r="H1233">
        <f>IF($A1233="",NA(),IF($C1233="Action",1+$F1233*0.023,NA()))</f>
      </c>
      <c r="I1233">
        <f>IF($A1233="",NA(),IF($C1233="Strategy",$B1233,NA()))</f>
      </c>
      <c r="J1233">
        <f>IF($A1233="",NA(),IF($C1233="Strategy",2+$F1233*0.023,NA()))</f>
      </c>
      <c r="K1233">
        <f>IF($A1233="",NA(),IF($C1233="Deckbuilder",$B1233,NA()))</f>
      </c>
      <c r="L1233">
        <f>IF($A1233="",NA(),IF($C1233="Deckbuilder",3+$F1233*0.023,NA()))</f>
      </c>
      <c r="M1233">
        <f>IF($A1233="",NA(),IF($C1233="Traditional",$B1233,NA()))</f>
      </c>
      <c r="N1233">
        <f>IF($A1233="",NA(),IF($C1233="Traditional",4+$F1233*0.023,NA()))</f>
      </c>
      <c r="O1233">
        <f>IF($A1233="","",$D1233+ROW()/1000000)</f>
      </c>
      <c r="P1233" t="str">
        <f>IF(OR($A1233="",INDEX(games!$H:$H,ROW())=""),"",INDEX(games!$H:$H,ROW()))</f>
      </c>
      <c r="Q1233">
        <f>IF(OR($A1233="",$P1233&lt;&gt;"Yes"),"",$D1233+ROW()/1000000)</f>
      </c>
      <c r="T1233">
        <f>IF($Y1233="","",INDEX($B$2:$B$1500,$Y1233))</f>
      </c>
      <c r="U1233">
        <f>IF($Z1233="","",INDEX($B$2:$B$1500,$Z1233))</f>
      </c>
      <c r="V1233">
        <f>IF(OR($T1233="",$U1233=""),"",$U1233-$T1233)</f>
      </c>
      <c r="W1233" t="str">
        <f>IF(TRIM(INDEX(connections!$A:$A,ROW()))="","",TRIM(INDEX(connections!$A:$A,ROW())))</f>
      </c>
      <c r="X1233" t="str">
        <f>IF($W1233="","",TRIM(INDEX(connections!$B:$B,ROW())))</f>
      </c>
      <c r="Y1233">
        <f>IF($W1233="","",IFERROR(MATCH($W1233,$A$2:$A$1500,0),""))</f>
      </c>
      <c r="Z1233">
        <f>IF($X1233="","",IFERROR(MATCH($X1233,$A$2:$A$1500,0),""))</f>
      </c>
      <c r="AA1233" t="str">
        <f>IF($Y1233="","",INDEX($P$2:$P$1500,$Y1233))</f>
      </c>
      <c r="AB1233" t="str">
        <f>IF($Z1233="","",INDEX($P$2:$P$1500,$Z1233))</f>
      </c>
      <c r="AC1233">
        <f>IF(AND($AA1233="Yes",$AB1233="Yes"),1,"")</f>
      </c>
      <c r="AD1233">
        <f>IF(OR($Y1233="",$Z1233=""),"",IF(INDEX($C$2:$C$1500,$Y1233)=INDEX($C$2:$C$1500,$Z1233),0,1))</f>
      </c>
      <c r="AE1233">
        <f>IF($AC1233&lt;&gt;1,"",IF(AND(INDEX($AG$2:$AG$1500,$Y1233)=1,INDEX($AG$2:$AG$1500,$Z1233)=1),1,""))</f>
      </c>
      <c r="AG1233">
        <f>IF($A1233="","",COUNTIFS($W$2:$W$2500,$A1233,$AB$2:$AB$2500,"Yes")+COUNTIFS($X$2:$X$2500,$A1233,$AA$2:$AA$2500,"Yes"))</f>
      </c>
      <c r="AH1233" t="str">
        <f>IF(OR($P1233&lt;&gt;"Yes",N($AG1233)=0),"",IF(AND($AG1233=1,COUNTIFS($W$2:$W$2500,$A1233,$AE$2:$AE$2500,1)+COUNTIFS($X$2:$X$2500,$A1233,$AE$2:$AE$2500,1)&gt;0),"","Yes"))</f>
      </c>
      <c r="AI1233">
        <f>IF($AH1233="Yes",$AG1233,"")</f>
      </c>
      <c r="AJ1233">
        <f>IF($AI1233="","",$AI1233+ROW()/1000000)</f>
      </c>
      <c r="AK1233">
        <f>IF(OR($A1233="",$P1233="Yes",N($AG1233)=0),"",$AG1233+ROW()/1000000)</f>
      </c>
      <c r="AL1233" t="str">
        <f>IF($A1233="","",INDEX(games!$J:$J,ROW())&amp;"")</f>
      </c>
    </row>
    <row r="1234">
      <c r="A1234" t="str">
        <f>IF(TRIM(INDEX(games!$A:$A,ROW()))="","",TRIM(INDEX(games!$A:$A,ROW())))</f>
      </c>
      <c r="B1234">
        <f>IF(OR($A1234="",INDEX(games!$B:$B,ROW())=""),"",INDEX(games!$B:$B,ROW()))</f>
      </c>
      <c r="C1234" t="str">
        <f>IF(OR($A1234="",INDEX(games!$C:$C,ROW())=""),"",INDEX(games!$C:$C,ROW()))</f>
      </c>
      <c r="D1234">
        <f>IF($A1234="","",COUNTIF($W$2:$W$2500,$A1234)+COUNTIF($X$2:$X$2500,$A1234))</f>
      </c>
      <c r="E1234">
        <f>IF($A1234="","",IFERROR(MATCH($C1234,$R$2:$R$5,0),0))</f>
      </c>
      <c r="F1234">
        <f>IF($A1234="","",MOD(ROW(),34))</f>
      </c>
      <c r="G1234">
        <f>IF($A1234="",NA(),IF($C1234="Action",$B1234,NA()))</f>
      </c>
      <c r="H1234">
        <f>IF($A1234="",NA(),IF($C1234="Action",1+$F1234*0.023,NA()))</f>
      </c>
      <c r="I1234">
        <f>IF($A1234="",NA(),IF($C1234="Strategy",$B1234,NA()))</f>
      </c>
      <c r="J1234">
        <f>IF($A1234="",NA(),IF($C1234="Strategy",2+$F1234*0.023,NA()))</f>
      </c>
      <c r="K1234">
        <f>IF($A1234="",NA(),IF($C1234="Deckbuilder",$B1234,NA()))</f>
      </c>
      <c r="L1234">
        <f>IF($A1234="",NA(),IF($C1234="Deckbuilder",3+$F1234*0.023,NA()))</f>
      </c>
      <c r="M1234">
        <f>IF($A1234="",NA(),IF($C1234="Traditional",$B1234,NA()))</f>
      </c>
      <c r="N1234">
        <f>IF($A1234="",NA(),IF($C1234="Traditional",4+$F1234*0.023,NA()))</f>
      </c>
      <c r="O1234">
        <f>IF($A1234="","",$D1234+ROW()/1000000)</f>
      </c>
      <c r="P1234" t="str">
        <f>IF(OR($A1234="",INDEX(games!$H:$H,ROW())=""),"",INDEX(games!$H:$H,ROW()))</f>
      </c>
      <c r="Q1234">
        <f>IF(OR($A1234="",$P1234&lt;&gt;"Yes"),"",$D1234+ROW()/1000000)</f>
      </c>
      <c r="T1234">
        <f>IF($Y1234="","",INDEX($B$2:$B$1500,$Y1234))</f>
      </c>
      <c r="U1234">
        <f>IF($Z1234="","",INDEX($B$2:$B$1500,$Z1234))</f>
      </c>
      <c r="V1234">
        <f>IF(OR($T1234="",$U1234=""),"",$U1234-$T1234)</f>
      </c>
      <c r="W1234" t="str">
        <f>IF(TRIM(INDEX(connections!$A:$A,ROW()))="","",TRIM(INDEX(connections!$A:$A,ROW())))</f>
      </c>
      <c r="X1234" t="str">
        <f>IF($W1234="","",TRIM(INDEX(connections!$B:$B,ROW())))</f>
      </c>
      <c r="Y1234">
        <f>IF($W1234="","",IFERROR(MATCH($W1234,$A$2:$A$1500,0),""))</f>
      </c>
      <c r="Z1234">
        <f>IF($X1234="","",IFERROR(MATCH($X1234,$A$2:$A$1500,0),""))</f>
      </c>
      <c r="AA1234" t="str">
        <f>IF($Y1234="","",INDEX($P$2:$P$1500,$Y1234))</f>
      </c>
      <c r="AB1234" t="str">
        <f>IF($Z1234="","",INDEX($P$2:$P$1500,$Z1234))</f>
      </c>
      <c r="AC1234">
        <f>IF(AND($AA1234="Yes",$AB1234="Yes"),1,"")</f>
      </c>
      <c r="AD1234">
        <f>IF(OR($Y1234="",$Z1234=""),"",IF(INDEX($C$2:$C$1500,$Y1234)=INDEX($C$2:$C$1500,$Z1234),0,1))</f>
      </c>
      <c r="AE1234">
        <f>IF($AC1234&lt;&gt;1,"",IF(AND(INDEX($AG$2:$AG$1500,$Y1234)=1,INDEX($AG$2:$AG$1500,$Z1234)=1),1,""))</f>
      </c>
      <c r="AG1234">
        <f>IF($A1234="","",COUNTIFS($W$2:$W$2500,$A1234,$AB$2:$AB$2500,"Yes")+COUNTIFS($X$2:$X$2500,$A1234,$AA$2:$AA$2500,"Yes"))</f>
      </c>
      <c r="AH1234" t="str">
        <f>IF(OR($P1234&lt;&gt;"Yes",N($AG1234)=0),"",IF(AND($AG1234=1,COUNTIFS($W$2:$W$2500,$A1234,$AE$2:$AE$2500,1)+COUNTIFS($X$2:$X$2500,$A1234,$AE$2:$AE$2500,1)&gt;0),"","Yes"))</f>
      </c>
      <c r="AI1234">
        <f>IF($AH1234="Yes",$AG1234,"")</f>
      </c>
      <c r="AJ1234">
        <f>IF($AI1234="","",$AI1234+ROW()/1000000)</f>
      </c>
      <c r="AK1234">
        <f>IF(OR($A1234="",$P1234="Yes",N($AG1234)=0),"",$AG1234+ROW()/1000000)</f>
      </c>
      <c r="AL1234" t="str">
        <f>IF($A1234="","",INDEX(games!$J:$J,ROW())&amp;"")</f>
      </c>
    </row>
    <row r="1235">
      <c r="A1235" t="str">
        <f>IF(TRIM(INDEX(games!$A:$A,ROW()))="","",TRIM(INDEX(games!$A:$A,ROW())))</f>
      </c>
      <c r="B1235">
        <f>IF(OR($A1235="",INDEX(games!$B:$B,ROW())=""),"",INDEX(games!$B:$B,ROW()))</f>
      </c>
      <c r="C1235" t="str">
        <f>IF(OR($A1235="",INDEX(games!$C:$C,ROW())=""),"",INDEX(games!$C:$C,ROW()))</f>
      </c>
      <c r="D1235">
        <f>IF($A1235="","",COUNTIF($W$2:$W$2500,$A1235)+COUNTIF($X$2:$X$2500,$A1235))</f>
      </c>
      <c r="E1235">
        <f>IF($A1235="","",IFERROR(MATCH($C1235,$R$2:$R$5,0),0))</f>
      </c>
      <c r="F1235">
        <f>IF($A1235="","",MOD(ROW(),34))</f>
      </c>
      <c r="G1235">
        <f>IF($A1235="",NA(),IF($C1235="Action",$B1235,NA()))</f>
      </c>
      <c r="H1235">
        <f>IF($A1235="",NA(),IF($C1235="Action",1+$F1235*0.023,NA()))</f>
      </c>
      <c r="I1235">
        <f>IF($A1235="",NA(),IF($C1235="Strategy",$B1235,NA()))</f>
      </c>
      <c r="J1235">
        <f>IF($A1235="",NA(),IF($C1235="Strategy",2+$F1235*0.023,NA()))</f>
      </c>
      <c r="K1235">
        <f>IF($A1235="",NA(),IF($C1235="Deckbuilder",$B1235,NA()))</f>
      </c>
      <c r="L1235">
        <f>IF($A1235="",NA(),IF($C1235="Deckbuilder",3+$F1235*0.023,NA()))</f>
      </c>
      <c r="M1235">
        <f>IF($A1235="",NA(),IF($C1235="Traditional",$B1235,NA()))</f>
      </c>
      <c r="N1235">
        <f>IF($A1235="",NA(),IF($C1235="Traditional",4+$F1235*0.023,NA()))</f>
      </c>
      <c r="O1235">
        <f>IF($A1235="","",$D1235+ROW()/1000000)</f>
      </c>
      <c r="P1235" t="str">
        <f>IF(OR($A1235="",INDEX(games!$H:$H,ROW())=""),"",INDEX(games!$H:$H,ROW()))</f>
      </c>
      <c r="Q1235">
        <f>IF(OR($A1235="",$P1235&lt;&gt;"Yes"),"",$D1235+ROW()/1000000)</f>
      </c>
      <c r="T1235">
        <f>IF($Y1235="","",INDEX($B$2:$B$1500,$Y1235))</f>
      </c>
      <c r="U1235">
        <f>IF($Z1235="","",INDEX($B$2:$B$1500,$Z1235))</f>
      </c>
      <c r="V1235">
        <f>IF(OR($T1235="",$U1235=""),"",$U1235-$T1235)</f>
      </c>
      <c r="W1235" t="str">
        <f>IF(TRIM(INDEX(connections!$A:$A,ROW()))="","",TRIM(INDEX(connections!$A:$A,ROW())))</f>
      </c>
      <c r="X1235" t="str">
        <f>IF($W1235="","",TRIM(INDEX(connections!$B:$B,ROW())))</f>
      </c>
      <c r="Y1235">
        <f>IF($W1235="","",IFERROR(MATCH($W1235,$A$2:$A$1500,0),""))</f>
      </c>
      <c r="Z1235">
        <f>IF($X1235="","",IFERROR(MATCH($X1235,$A$2:$A$1500,0),""))</f>
      </c>
      <c r="AA1235" t="str">
        <f>IF($Y1235="","",INDEX($P$2:$P$1500,$Y1235))</f>
      </c>
      <c r="AB1235" t="str">
        <f>IF($Z1235="","",INDEX($P$2:$P$1500,$Z1235))</f>
      </c>
      <c r="AC1235">
        <f>IF(AND($AA1235="Yes",$AB1235="Yes"),1,"")</f>
      </c>
      <c r="AD1235">
        <f>IF(OR($Y1235="",$Z1235=""),"",IF(INDEX($C$2:$C$1500,$Y1235)=INDEX($C$2:$C$1500,$Z1235),0,1))</f>
      </c>
      <c r="AE1235">
        <f>IF($AC1235&lt;&gt;1,"",IF(AND(INDEX($AG$2:$AG$1500,$Y1235)=1,INDEX($AG$2:$AG$1500,$Z1235)=1),1,""))</f>
      </c>
      <c r="AG1235">
        <f>IF($A1235="","",COUNTIFS($W$2:$W$2500,$A1235,$AB$2:$AB$2500,"Yes")+COUNTIFS($X$2:$X$2500,$A1235,$AA$2:$AA$2500,"Yes"))</f>
      </c>
      <c r="AH1235" t="str">
        <f>IF(OR($P1235&lt;&gt;"Yes",N($AG1235)=0),"",IF(AND($AG1235=1,COUNTIFS($W$2:$W$2500,$A1235,$AE$2:$AE$2500,1)+COUNTIFS($X$2:$X$2500,$A1235,$AE$2:$AE$2500,1)&gt;0),"","Yes"))</f>
      </c>
      <c r="AI1235">
        <f>IF($AH1235="Yes",$AG1235,"")</f>
      </c>
      <c r="AJ1235">
        <f>IF($AI1235="","",$AI1235+ROW()/1000000)</f>
      </c>
      <c r="AK1235">
        <f>IF(OR($A1235="",$P1235="Yes",N($AG1235)=0),"",$AG1235+ROW()/1000000)</f>
      </c>
      <c r="AL1235" t="str">
        <f>IF($A1235="","",INDEX(games!$J:$J,ROW())&amp;"")</f>
      </c>
    </row>
    <row r="1236">
      <c r="A1236" t="str">
        <f>IF(TRIM(INDEX(games!$A:$A,ROW()))="","",TRIM(INDEX(games!$A:$A,ROW())))</f>
      </c>
      <c r="B1236">
        <f>IF(OR($A1236="",INDEX(games!$B:$B,ROW())=""),"",INDEX(games!$B:$B,ROW()))</f>
      </c>
      <c r="C1236" t="str">
        <f>IF(OR($A1236="",INDEX(games!$C:$C,ROW())=""),"",INDEX(games!$C:$C,ROW()))</f>
      </c>
      <c r="D1236">
        <f>IF($A1236="","",COUNTIF($W$2:$W$2500,$A1236)+COUNTIF($X$2:$X$2500,$A1236))</f>
      </c>
      <c r="E1236">
        <f>IF($A1236="","",IFERROR(MATCH($C1236,$R$2:$R$5,0),0))</f>
      </c>
      <c r="F1236">
        <f>IF($A1236="","",MOD(ROW(),34))</f>
      </c>
      <c r="G1236">
        <f>IF($A1236="",NA(),IF($C1236="Action",$B1236,NA()))</f>
      </c>
      <c r="H1236">
        <f>IF($A1236="",NA(),IF($C1236="Action",1+$F1236*0.023,NA()))</f>
      </c>
      <c r="I1236">
        <f>IF($A1236="",NA(),IF($C1236="Strategy",$B1236,NA()))</f>
      </c>
      <c r="J1236">
        <f>IF($A1236="",NA(),IF($C1236="Strategy",2+$F1236*0.023,NA()))</f>
      </c>
      <c r="K1236">
        <f>IF($A1236="",NA(),IF($C1236="Deckbuilder",$B1236,NA()))</f>
      </c>
      <c r="L1236">
        <f>IF($A1236="",NA(),IF($C1236="Deckbuilder",3+$F1236*0.023,NA()))</f>
      </c>
      <c r="M1236">
        <f>IF($A1236="",NA(),IF($C1236="Traditional",$B1236,NA()))</f>
      </c>
      <c r="N1236">
        <f>IF($A1236="",NA(),IF($C1236="Traditional",4+$F1236*0.023,NA()))</f>
      </c>
      <c r="O1236">
        <f>IF($A1236="","",$D1236+ROW()/1000000)</f>
      </c>
      <c r="P1236" t="str">
        <f>IF(OR($A1236="",INDEX(games!$H:$H,ROW())=""),"",INDEX(games!$H:$H,ROW()))</f>
      </c>
      <c r="Q1236">
        <f>IF(OR($A1236="",$P1236&lt;&gt;"Yes"),"",$D1236+ROW()/1000000)</f>
      </c>
      <c r="T1236">
        <f>IF($Y1236="","",INDEX($B$2:$B$1500,$Y1236))</f>
      </c>
      <c r="U1236">
        <f>IF($Z1236="","",INDEX($B$2:$B$1500,$Z1236))</f>
      </c>
      <c r="V1236">
        <f>IF(OR($T1236="",$U1236=""),"",$U1236-$T1236)</f>
      </c>
      <c r="W1236" t="str">
        <f>IF(TRIM(INDEX(connections!$A:$A,ROW()))="","",TRIM(INDEX(connections!$A:$A,ROW())))</f>
      </c>
      <c r="X1236" t="str">
        <f>IF($W1236="","",TRIM(INDEX(connections!$B:$B,ROW())))</f>
      </c>
      <c r="Y1236">
        <f>IF($W1236="","",IFERROR(MATCH($W1236,$A$2:$A$1500,0),""))</f>
      </c>
      <c r="Z1236">
        <f>IF($X1236="","",IFERROR(MATCH($X1236,$A$2:$A$1500,0),""))</f>
      </c>
      <c r="AA1236" t="str">
        <f>IF($Y1236="","",INDEX($P$2:$P$1500,$Y1236))</f>
      </c>
      <c r="AB1236" t="str">
        <f>IF($Z1236="","",INDEX($P$2:$P$1500,$Z1236))</f>
      </c>
      <c r="AC1236">
        <f>IF(AND($AA1236="Yes",$AB1236="Yes"),1,"")</f>
      </c>
      <c r="AD1236">
        <f>IF(OR($Y1236="",$Z1236=""),"",IF(INDEX($C$2:$C$1500,$Y1236)=INDEX($C$2:$C$1500,$Z1236),0,1))</f>
      </c>
      <c r="AE1236">
        <f>IF($AC1236&lt;&gt;1,"",IF(AND(INDEX($AG$2:$AG$1500,$Y1236)=1,INDEX($AG$2:$AG$1500,$Z1236)=1),1,""))</f>
      </c>
      <c r="AG1236">
        <f>IF($A1236="","",COUNTIFS($W$2:$W$2500,$A1236,$AB$2:$AB$2500,"Yes")+COUNTIFS($X$2:$X$2500,$A1236,$AA$2:$AA$2500,"Yes"))</f>
      </c>
      <c r="AH1236" t="str">
        <f>IF(OR($P1236&lt;&gt;"Yes",N($AG1236)=0),"",IF(AND($AG1236=1,COUNTIFS($W$2:$W$2500,$A1236,$AE$2:$AE$2500,1)+COUNTIFS($X$2:$X$2500,$A1236,$AE$2:$AE$2500,1)&gt;0),"","Yes"))</f>
      </c>
      <c r="AI1236">
        <f>IF($AH1236="Yes",$AG1236,"")</f>
      </c>
      <c r="AJ1236">
        <f>IF($AI1236="","",$AI1236+ROW()/1000000)</f>
      </c>
      <c r="AK1236">
        <f>IF(OR($A1236="",$P1236="Yes",N($AG1236)=0),"",$AG1236+ROW()/1000000)</f>
      </c>
      <c r="AL1236" t="str">
        <f>IF($A1236="","",INDEX(games!$J:$J,ROW())&amp;"")</f>
      </c>
    </row>
    <row r="1237">
      <c r="A1237" t="str">
        <f>IF(TRIM(INDEX(games!$A:$A,ROW()))="","",TRIM(INDEX(games!$A:$A,ROW())))</f>
      </c>
      <c r="B1237">
        <f>IF(OR($A1237="",INDEX(games!$B:$B,ROW())=""),"",INDEX(games!$B:$B,ROW()))</f>
      </c>
      <c r="C1237" t="str">
        <f>IF(OR($A1237="",INDEX(games!$C:$C,ROW())=""),"",INDEX(games!$C:$C,ROW()))</f>
      </c>
      <c r="D1237">
        <f>IF($A1237="","",COUNTIF($W$2:$W$2500,$A1237)+COUNTIF($X$2:$X$2500,$A1237))</f>
      </c>
      <c r="E1237">
        <f>IF($A1237="","",IFERROR(MATCH($C1237,$R$2:$R$5,0),0))</f>
      </c>
      <c r="F1237">
        <f>IF($A1237="","",MOD(ROW(),34))</f>
      </c>
      <c r="G1237">
        <f>IF($A1237="",NA(),IF($C1237="Action",$B1237,NA()))</f>
      </c>
      <c r="H1237">
        <f>IF($A1237="",NA(),IF($C1237="Action",1+$F1237*0.023,NA()))</f>
      </c>
      <c r="I1237">
        <f>IF($A1237="",NA(),IF($C1237="Strategy",$B1237,NA()))</f>
      </c>
      <c r="J1237">
        <f>IF($A1237="",NA(),IF($C1237="Strategy",2+$F1237*0.023,NA()))</f>
      </c>
      <c r="K1237">
        <f>IF($A1237="",NA(),IF($C1237="Deckbuilder",$B1237,NA()))</f>
      </c>
      <c r="L1237">
        <f>IF($A1237="",NA(),IF($C1237="Deckbuilder",3+$F1237*0.023,NA()))</f>
      </c>
      <c r="M1237">
        <f>IF($A1237="",NA(),IF($C1237="Traditional",$B1237,NA()))</f>
      </c>
      <c r="N1237">
        <f>IF($A1237="",NA(),IF($C1237="Traditional",4+$F1237*0.023,NA()))</f>
      </c>
      <c r="O1237">
        <f>IF($A1237="","",$D1237+ROW()/1000000)</f>
      </c>
      <c r="P1237" t="str">
        <f>IF(OR($A1237="",INDEX(games!$H:$H,ROW())=""),"",INDEX(games!$H:$H,ROW()))</f>
      </c>
      <c r="Q1237">
        <f>IF(OR($A1237="",$P1237&lt;&gt;"Yes"),"",$D1237+ROW()/1000000)</f>
      </c>
      <c r="T1237">
        <f>IF($Y1237="","",INDEX($B$2:$B$1500,$Y1237))</f>
      </c>
      <c r="U1237">
        <f>IF($Z1237="","",INDEX($B$2:$B$1500,$Z1237))</f>
      </c>
      <c r="V1237">
        <f>IF(OR($T1237="",$U1237=""),"",$U1237-$T1237)</f>
      </c>
      <c r="W1237" t="str">
        <f>IF(TRIM(INDEX(connections!$A:$A,ROW()))="","",TRIM(INDEX(connections!$A:$A,ROW())))</f>
      </c>
      <c r="X1237" t="str">
        <f>IF($W1237="","",TRIM(INDEX(connections!$B:$B,ROW())))</f>
      </c>
      <c r="Y1237">
        <f>IF($W1237="","",IFERROR(MATCH($W1237,$A$2:$A$1500,0),""))</f>
      </c>
      <c r="Z1237">
        <f>IF($X1237="","",IFERROR(MATCH($X1237,$A$2:$A$1500,0),""))</f>
      </c>
      <c r="AA1237" t="str">
        <f>IF($Y1237="","",INDEX($P$2:$P$1500,$Y1237))</f>
      </c>
      <c r="AB1237" t="str">
        <f>IF($Z1237="","",INDEX($P$2:$P$1500,$Z1237))</f>
      </c>
      <c r="AC1237">
        <f>IF(AND($AA1237="Yes",$AB1237="Yes"),1,"")</f>
      </c>
      <c r="AD1237">
        <f>IF(OR($Y1237="",$Z1237=""),"",IF(INDEX($C$2:$C$1500,$Y1237)=INDEX($C$2:$C$1500,$Z1237),0,1))</f>
      </c>
      <c r="AE1237">
        <f>IF($AC1237&lt;&gt;1,"",IF(AND(INDEX($AG$2:$AG$1500,$Y1237)=1,INDEX($AG$2:$AG$1500,$Z1237)=1),1,""))</f>
      </c>
      <c r="AG1237">
        <f>IF($A1237="","",COUNTIFS($W$2:$W$2500,$A1237,$AB$2:$AB$2500,"Yes")+COUNTIFS($X$2:$X$2500,$A1237,$AA$2:$AA$2500,"Yes"))</f>
      </c>
      <c r="AH1237" t="str">
        <f>IF(OR($P1237&lt;&gt;"Yes",N($AG1237)=0),"",IF(AND($AG1237=1,COUNTIFS($W$2:$W$2500,$A1237,$AE$2:$AE$2500,1)+COUNTIFS($X$2:$X$2500,$A1237,$AE$2:$AE$2500,1)&gt;0),"","Yes"))</f>
      </c>
      <c r="AI1237">
        <f>IF($AH1237="Yes",$AG1237,"")</f>
      </c>
      <c r="AJ1237">
        <f>IF($AI1237="","",$AI1237+ROW()/1000000)</f>
      </c>
      <c r="AK1237">
        <f>IF(OR($A1237="",$P1237="Yes",N($AG1237)=0),"",$AG1237+ROW()/1000000)</f>
      </c>
      <c r="AL1237" t="str">
        <f>IF($A1237="","",INDEX(games!$J:$J,ROW())&amp;"")</f>
      </c>
    </row>
    <row r="1238">
      <c r="A1238" t="str">
        <f>IF(TRIM(INDEX(games!$A:$A,ROW()))="","",TRIM(INDEX(games!$A:$A,ROW())))</f>
      </c>
      <c r="B1238">
        <f>IF(OR($A1238="",INDEX(games!$B:$B,ROW())=""),"",INDEX(games!$B:$B,ROW()))</f>
      </c>
      <c r="C1238" t="str">
        <f>IF(OR($A1238="",INDEX(games!$C:$C,ROW())=""),"",INDEX(games!$C:$C,ROW()))</f>
      </c>
      <c r="D1238">
        <f>IF($A1238="","",COUNTIF($W$2:$W$2500,$A1238)+COUNTIF($X$2:$X$2500,$A1238))</f>
      </c>
      <c r="E1238">
        <f>IF($A1238="","",IFERROR(MATCH($C1238,$R$2:$R$5,0),0))</f>
      </c>
      <c r="F1238">
        <f>IF($A1238="","",MOD(ROW(),34))</f>
      </c>
      <c r="G1238">
        <f>IF($A1238="",NA(),IF($C1238="Action",$B1238,NA()))</f>
      </c>
      <c r="H1238">
        <f>IF($A1238="",NA(),IF($C1238="Action",1+$F1238*0.023,NA()))</f>
      </c>
      <c r="I1238">
        <f>IF($A1238="",NA(),IF($C1238="Strategy",$B1238,NA()))</f>
      </c>
      <c r="J1238">
        <f>IF($A1238="",NA(),IF($C1238="Strategy",2+$F1238*0.023,NA()))</f>
      </c>
      <c r="K1238">
        <f>IF($A1238="",NA(),IF($C1238="Deckbuilder",$B1238,NA()))</f>
      </c>
      <c r="L1238">
        <f>IF($A1238="",NA(),IF($C1238="Deckbuilder",3+$F1238*0.023,NA()))</f>
      </c>
      <c r="M1238">
        <f>IF($A1238="",NA(),IF($C1238="Traditional",$B1238,NA()))</f>
      </c>
      <c r="N1238">
        <f>IF($A1238="",NA(),IF($C1238="Traditional",4+$F1238*0.023,NA()))</f>
      </c>
      <c r="O1238">
        <f>IF($A1238="","",$D1238+ROW()/1000000)</f>
      </c>
      <c r="P1238" t="str">
        <f>IF(OR($A1238="",INDEX(games!$H:$H,ROW())=""),"",INDEX(games!$H:$H,ROW()))</f>
      </c>
      <c r="Q1238">
        <f>IF(OR($A1238="",$P1238&lt;&gt;"Yes"),"",$D1238+ROW()/1000000)</f>
      </c>
      <c r="T1238">
        <f>IF($Y1238="","",INDEX($B$2:$B$1500,$Y1238))</f>
      </c>
      <c r="U1238">
        <f>IF($Z1238="","",INDEX($B$2:$B$1500,$Z1238))</f>
      </c>
      <c r="V1238">
        <f>IF(OR($T1238="",$U1238=""),"",$U1238-$T1238)</f>
      </c>
      <c r="W1238" t="str">
        <f>IF(TRIM(INDEX(connections!$A:$A,ROW()))="","",TRIM(INDEX(connections!$A:$A,ROW())))</f>
      </c>
      <c r="X1238" t="str">
        <f>IF($W1238="","",TRIM(INDEX(connections!$B:$B,ROW())))</f>
      </c>
      <c r="Y1238">
        <f>IF($W1238="","",IFERROR(MATCH($W1238,$A$2:$A$1500,0),""))</f>
      </c>
      <c r="Z1238">
        <f>IF($X1238="","",IFERROR(MATCH($X1238,$A$2:$A$1500,0),""))</f>
      </c>
      <c r="AA1238" t="str">
        <f>IF($Y1238="","",INDEX($P$2:$P$1500,$Y1238))</f>
      </c>
      <c r="AB1238" t="str">
        <f>IF($Z1238="","",INDEX($P$2:$P$1500,$Z1238))</f>
      </c>
      <c r="AC1238">
        <f>IF(AND($AA1238="Yes",$AB1238="Yes"),1,"")</f>
      </c>
      <c r="AD1238">
        <f>IF(OR($Y1238="",$Z1238=""),"",IF(INDEX($C$2:$C$1500,$Y1238)=INDEX($C$2:$C$1500,$Z1238),0,1))</f>
      </c>
      <c r="AE1238">
        <f>IF($AC1238&lt;&gt;1,"",IF(AND(INDEX($AG$2:$AG$1500,$Y1238)=1,INDEX($AG$2:$AG$1500,$Z1238)=1),1,""))</f>
      </c>
      <c r="AG1238">
        <f>IF($A1238="","",COUNTIFS($W$2:$W$2500,$A1238,$AB$2:$AB$2500,"Yes")+COUNTIFS($X$2:$X$2500,$A1238,$AA$2:$AA$2500,"Yes"))</f>
      </c>
      <c r="AH1238" t="str">
        <f>IF(OR($P1238&lt;&gt;"Yes",N($AG1238)=0),"",IF(AND($AG1238=1,COUNTIFS($W$2:$W$2500,$A1238,$AE$2:$AE$2500,1)+COUNTIFS($X$2:$X$2500,$A1238,$AE$2:$AE$2500,1)&gt;0),"","Yes"))</f>
      </c>
      <c r="AI1238">
        <f>IF($AH1238="Yes",$AG1238,"")</f>
      </c>
      <c r="AJ1238">
        <f>IF($AI1238="","",$AI1238+ROW()/1000000)</f>
      </c>
      <c r="AK1238">
        <f>IF(OR($A1238="",$P1238="Yes",N($AG1238)=0),"",$AG1238+ROW()/1000000)</f>
      </c>
      <c r="AL1238" t="str">
        <f>IF($A1238="","",INDEX(games!$J:$J,ROW())&amp;"")</f>
      </c>
    </row>
    <row r="1239">
      <c r="A1239" t="str">
        <f>IF(TRIM(INDEX(games!$A:$A,ROW()))="","",TRIM(INDEX(games!$A:$A,ROW())))</f>
      </c>
      <c r="B1239">
        <f>IF(OR($A1239="",INDEX(games!$B:$B,ROW())=""),"",INDEX(games!$B:$B,ROW()))</f>
      </c>
      <c r="C1239" t="str">
        <f>IF(OR($A1239="",INDEX(games!$C:$C,ROW())=""),"",INDEX(games!$C:$C,ROW()))</f>
      </c>
      <c r="D1239">
        <f>IF($A1239="","",COUNTIF($W$2:$W$2500,$A1239)+COUNTIF($X$2:$X$2500,$A1239))</f>
      </c>
      <c r="E1239">
        <f>IF($A1239="","",IFERROR(MATCH($C1239,$R$2:$R$5,0),0))</f>
      </c>
      <c r="F1239">
        <f>IF($A1239="","",MOD(ROW(),34))</f>
      </c>
      <c r="G1239">
        <f>IF($A1239="",NA(),IF($C1239="Action",$B1239,NA()))</f>
      </c>
      <c r="H1239">
        <f>IF($A1239="",NA(),IF($C1239="Action",1+$F1239*0.023,NA()))</f>
      </c>
      <c r="I1239">
        <f>IF($A1239="",NA(),IF($C1239="Strategy",$B1239,NA()))</f>
      </c>
      <c r="J1239">
        <f>IF($A1239="",NA(),IF($C1239="Strategy",2+$F1239*0.023,NA()))</f>
      </c>
      <c r="K1239">
        <f>IF($A1239="",NA(),IF($C1239="Deckbuilder",$B1239,NA()))</f>
      </c>
      <c r="L1239">
        <f>IF($A1239="",NA(),IF($C1239="Deckbuilder",3+$F1239*0.023,NA()))</f>
      </c>
      <c r="M1239">
        <f>IF($A1239="",NA(),IF($C1239="Traditional",$B1239,NA()))</f>
      </c>
      <c r="N1239">
        <f>IF($A1239="",NA(),IF($C1239="Traditional",4+$F1239*0.023,NA()))</f>
      </c>
      <c r="O1239">
        <f>IF($A1239="","",$D1239+ROW()/1000000)</f>
      </c>
      <c r="P1239" t="str">
        <f>IF(OR($A1239="",INDEX(games!$H:$H,ROW())=""),"",INDEX(games!$H:$H,ROW()))</f>
      </c>
      <c r="Q1239">
        <f>IF(OR($A1239="",$P1239&lt;&gt;"Yes"),"",$D1239+ROW()/1000000)</f>
      </c>
      <c r="T1239">
        <f>IF($Y1239="","",INDEX($B$2:$B$1500,$Y1239))</f>
      </c>
      <c r="U1239">
        <f>IF($Z1239="","",INDEX($B$2:$B$1500,$Z1239))</f>
      </c>
      <c r="V1239">
        <f>IF(OR($T1239="",$U1239=""),"",$U1239-$T1239)</f>
      </c>
      <c r="W1239" t="str">
        <f>IF(TRIM(INDEX(connections!$A:$A,ROW()))="","",TRIM(INDEX(connections!$A:$A,ROW())))</f>
      </c>
      <c r="X1239" t="str">
        <f>IF($W1239="","",TRIM(INDEX(connections!$B:$B,ROW())))</f>
      </c>
      <c r="Y1239">
        <f>IF($W1239="","",IFERROR(MATCH($W1239,$A$2:$A$1500,0),""))</f>
      </c>
      <c r="Z1239">
        <f>IF($X1239="","",IFERROR(MATCH($X1239,$A$2:$A$1500,0),""))</f>
      </c>
      <c r="AA1239" t="str">
        <f>IF($Y1239="","",INDEX($P$2:$P$1500,$Y1239))</f>
      </c>
      <c r="AB1239" t="str">
        <f>IF($Z1239="","",INDEX($P$2:$P$1500,$Z1239))</f>
      </c>
      <c r="AC1239">
        <f>IF(AND($AA1239="Yes",$AB1239="Yes"),1,"")</f>
      </c>
      <c r="AD1239">
        <f>IF(OR($Y1239="",$Z1239=""),"",IF(INDEX($C$2:$C$1500,$Y1239)=INDEX($C$2:$C$1500,$Z1239),0,1))</f>
      </c>
      <c r="AE1239">
        <f>IF($AC1239&lt;&gt;1,"",IF(AND(INDEX($AG$2:$AG$1500,$Y1239)=1,INDEX($AG$2:$AG$1500,$Z1239)=1),1,""))</f>
      </c>
      <c r="AG1239">
        <f>IF($A1239="","",COUNTIFS($W$2:$W$2500,$A1239,$AB$2:$AB$2500,"Yes")+COUNTIFS($X$2:$X$2500,$A1239,$AA$2:$AA$2500,"Yes"))</f>
      </c>
      <c r="AH1239" t="str">
        <f>IF(OR($P1239&lt;&gt;"Yes",N($AG1239)=0),"",IF(AND($AG1239=1,COUNTIFS($W$2:$W$2500,$A1239,$AE$2:$AE$2500,1)+COUNTIFS($X$2:$X$2500,$A1239,$AE$2:$AE$2500,1)&gt;0),"","Yes"))</f>
      </c>
      <c r="AI1239">
        <f>IF($AH1239="Yes",$AG1239,"")</f>
      </c>
      <c r="AJ1239">
        <f>IF($AI1239="","",$AI1239+ROW()/1000000)</f>
      </c>
      <c r="AK1239">
        <f>IF(OR($A1239="",$P1239="Yes",N($AG1239)=0),"",$AG1239+ROW()/1000000)</f>
      </c>
      <c r="AL1239" t="str">
        <f>IF($A1239="","",INDEX(games!$J:$J,ROW())&amp;"")</f>
      </c>
    </row>
    <row r="1240">
      <c r="A1240" t="str">
        <f>IF(TRIM(INDEX(games!$A:$A,ROW()))="","",TRIM(INDEX(games!$A:$A,ROW())))</f>
      </c>
      <c r="B1240">
        <f>IF(OR($A1240="",INDEX(games!$B:$B,ROW())=""),"",INDEX(games!$B:$B,ROW()))</f>
      </c>
      <c r="C1240" t="str">
        <f>IF(OR($A1240="",INDEX(games!$C:$C,ROW())=""),"",INDEX(games!$C:$C,ROW()))</f>
      </c>
      <c r="D1240">
        <f>IF($A1240="","",COUNTIF($W$2:$W$2500,$A1240)+COUNTIF($X$2:$X$2500,$A1240))</f>
      </c>
      <c r="E1240">
        <f>IF($A1240="","",IFERROR(MATCH($C1240,$R$2:$R$5,0),0))</f>
      </c>
      <c r="F1240">
        <f>IF($A1240="","",MOD(ROW(),34))</f>
      </c>
      <c r="G1240">
        <f>IF($A1240="",NA(),IF($C1240="Action",$B1240,NA()))</f>
      </c>
      <c r="H1240">
        <f>IF($A1240="",NA(),IF($C1240="Action",1+$F1240*0.023,NA()))</f>
      </c>
      <c r="I1240">
        <f>IF($A1240="",NA(),IF($C1240="Strategy",$B1240,NA()))</f>
      </c>
      <c r="J1240">
        <f>IF($A1240="",NA(),IF($C1240="Strategy",2+$F1240*0.023,NA()))</f>
      </c>
      <c r="K1240">
        <f>IF($A1240="",NA(),IF($C1240="Deckbuilder",$B1240,NA()))</f>
      </c>
      <c r="L1240">
        <f>IF($A1240="",NA(),IF($C1240="Deckbuilder",3+$F1240*0.023,NA()))</f>
      </c>
      <c r="M1240">
        <f>IF($A1240="",NA(),IF($C1240="Traditional",$B1240,NA()))</f>
      </c>
      <c r="N1240">
        <f>IF($A1240="",NA(),IF($C1240="Traditional",4+$F1240*0.023,NA()))</f>
      </c>
      <c r="O1240">
        <f>IF($A1240="","",$D1240+ROW()/1000000)</f>
      </c>
      <c r="P1240" t="str">
        <f>IF(OR($A1240="",INDEX(games!$H:$H,ROW())=""),"",INDEX(games!$H:$H,ROW()))</f>
      </c>
      <c r="Q1240">
        <f>IF(OR($A1240="",$P1240&lt;&gt;"Yes"),"",$D1240+ROW()/1000000)</f>
      </c>
      <c r="T1240">
        <f>IF($Y1240="","",INDEX($B$2:$B$1500,$Y1240))</f>
      </c>
      <c r="U1240">
        <f>IF($Z1240="","",INDEX($B$2:$B$1500,$Z1240))</f>
      </c>
      <c r="V1240">
        <f>IF(OR($T1240="",$U1240=""),"",$U1240-$T1240)</f>
      </c>
      <c r="W1240" t="str">
        <f>IF(TRIM(INDEX(connections!$A:$A,ROW()))="","",TRIM(INDEX(connections!$A:$A,ROW())))</f>
      </c>
      <c r="X1240" t="str">
        <f>IF($W1240="","",TRIM(INDEX(connections!$B:$B,ROW())))</f>
      </c>
      <c r="Y1240">
        <f>IF($W1240="","",IFERROR(MATCH($W1240,$A$2:$A$1500,0),""))</f>
      </c>
      <c r="Z1240">
        <f>IF($X1240="","",IFERROR(MATCH($X1240,$A$2:$A$1500,0),""))</f>
      </c>
      <c r="AA1240" t="str">
        <f>IF($Y1240="","",INDEX($P$2:$P$1500,$Y1240))</f>
      </c>
      <c r="AB1240" t="str">
        <f>IF($Z1240="","",INDEX($P$2:$P$1500,$Z1240))</f>
      </c>
      <c r="AC1240">
        <f>IF(AND($AA1240="Yes",$AB1240="Yes"),1,"")</f>
      </c>
      <c r="AD1240">
        <f>IF(OR($Y1240="",$Z1240=""),"",IF(INDEX($C$2:$C$1500,$Y1240)=INDEX($C$2:$C$1500,$Z1240),0,1))</f>
      </c>
      <c r="AE1240">
        <f>IF($AC1240&lt;&gt;1,"",IF(AND(INDEX($AG$2:$AG$1500,$Y1240)=1,INDEX($AG$2:$AG$1500,$Z1240)=1),1,""))</f>
      </c>
      <c r="AG1240">
        <f>IF($A1240="","",COUNTIFS($W$2:$W$2500,$A1240,$AB$2:$AB$2500,"Yes")+COUNTIFS($X$2:$X$2500,$A1240,$AA$2:$AA$2500,"Yes"))</f>
      </c>
      <c r="AH1240" t="str">
        <f>IF(OR($P1240&lt;&gt;"Yes",N($AG1240)=0),"",IF(AND($AG1240=1,COUNTIFS($W$2:$W$2500,$A1240,$AE$2:$AE$2500,1)+COUNTIFS($X$2:$X$2500,$A1240,$AE$2:$AE$2500,1)&gt;0),"","Yes"))</f>
      </c>
      <c r="AI1240">
        <f>IF($AH1240="Yes",$AG1240,"")</f>
      </c>
      <c r="AJ1240">
        <f>IF($AI1240="","",$AI1240+ROW()/1000000)</f>
      </c>
      <c r="AK1240">
        <f>IF(OR($A1240="",$P1240="Yes",N($AG1240)=0),"",$AG1240+ROW()/1000000)</f>
      </c>
      <c r="AL1240" t="str">
        <f>IF($A1240="","",INDEX(games!$J:$J,ROW())&amp;"")</f>
      </c>
    </row>
    <row r="1241">
      <c r="A1241" t="str">
        <f>IF(TRIM(INDEX(games!$A:$A,ROW()))="","",TRIM(INDEX(games!$A:$A,ROW())))</f>
      </c>
      <c r="B1241">
        <f>IF(OR($A1241="",INDEX(games!$B:$B,ROW())=""),"",INDEX(games!$B:$B,ROW()))</f>
      </c>
      <c r="C1241" t="str">
        <f>IF(OR($A1241="",INDEX(games!$C:$C,ROW())=""),"",INDEX(games!$C:$C,ROW()))</f>
      </c>
      <c r="D1241">
        <f>IF($A1241="","",COUNTIF($W$2:$W$2500,$A1241)+COUNTIF($X$2:$X$2500,$A1241))</f>
      </c>
      <c r="E1241">
        <f>IF($A1241="","",IFERROR(MATCH($C1241,$R$2:$R$5,0),0))</f>
      </c>
      <c r="F1241">
        <f>IF($A1241="","",MOD(ROW(),34))</f>
      </c>
      <c r="G1241">
        <f>IF($A1241="",NA(),IF($C1241="Action",$B1241,NA()))</f>
      </c>
      <c r="H1241">
        <f>IF($A1241="",NA(),IF($C1241="Action",1+$F1241*0.023,NA()))</f>
      </c>
      <c r="I1241">
        <f>IF($A1241="",NA(),IF($C1241="Strategy",$B1241,NA()))</f>
      </c>
      <c r="J1241">
        <f>IF($A1241="",NA(),IF($C1241="Strategy",2+$F1241*0.023,NA()))</f>
      </c>
      <c r="K1241">
        <f>IF($A1241="",NA(),IF($C1241="Deckbuilder",$B1241,NA()))</f>
      </c>
      <c r="L1241">
        <f>IF($A1241="",NA(),IF($C1241="Deckbuilder",3+$F1241*0.023,NA()))</f>
      </c>
      <c r="M1241">
        <f>IF($A1241="",NA(),IF($C1241="Traditional",$B1241,NA()))</f>
      </c>
      <c r="N1241">
        <f>IF($A1241="",NA(),IF($C1241="Traditional",4+$F1241*0.023,NA()))</f>
      </c>
      <c r="O1241">
        <f>IF($A1241="","",$D1241+ROW()/1000000)</f>
      </c>
      <c r="P1241" t="str">
        <f>IF(OR($A1241="",INDEX(games!$H:$H,ROW())=""),"",INDEX(games!$H:$H,ROW()))</f>
      </c>
      <c r="Q1241">
        <f>IF(OR($A1241="",$P1241&lt;&gt;"Yes"),"",$D1241+ROW()/1000000)</f>
      </c>
      <c r="T1241">
        <f>IF($Y1241="","",INDEX($B$2:$B$1500,$Y1241))</f>
      </c>
      <c r="U1241">
        <f>IF($Z1241="","",INDEX($B$2:$B$1500,$Z1241))</f>
      </c>
      <c r="V1241">
        <f>IF(OR($T1241="",$U1241=""),"",$U1241-$T1241)</f>
      </c>
      <c r="W1241" t="str">
        <f>IF(TRIM(INDEX(connections!$A:$A,ROW()))="","",TRIM(INDEX(connections!$A:$A,ROW())))</f>
      </c>
      <c r="X1241" t="str">
        <f>IF($W1241="","",TRIM(INDEX(connections!$B:$B,ROW())))</f>
      </c>
      <c r="Y1241">
        <f>IF($W1241="","",IFERROR(MATCH($W1241,$A$2:$A$1500,0),""))</f>
      </c>
      <c r="Z1241">
        <f>IF($X1241="","",IFERROR(MATCH($X1241,$A$2:$A$1500,0),""))</f>
      </c>
      <c r="AA1241" t="str">
        <f>IF($Y1241="","",INDEX($P$2:$P$1500,$Y1241))</f>
      </c>
      <c r="AB1241" t="str">
        <f>IF($Z1241="","",INDEX($P$2:$P$1500,$Z1241))</f>
      </c>
      <c r="AC1241">
        <f>IF(AND($AA1241="Yes",$AB1241="Yes"),1,"")</f>
      </c>
      <c r="AD1241">
        <f>IF(OR($Y1241="",$Z1241=""),"",IF(INDEX($C$2:$C$1500,$Y1241)=INDEX($C$2:$C$1500,$Z1241),0,1))</f>
      </c>
      <c r="AE1241">
        <f>IF($AC1241&lt;&gt;1,"",IF(AND(INDEX($AG$2:$AG$1500,$Y1241)=1,INDEX($AG$2:$AG$1500,$Z1241)=1),1,""))</f>
      </c>
      <c r="AG1241">
        <f>IF($A1241="","",COUNTIFS($W$2:$W$2500,$A1241,$AB$2:$AB$2500,"Yes")+COUNTIFS($X$2:$X$2500,$A1241,$AA$2:$AA$2500,"Yes"))</f>
      </c>
      <c r="AH1241" t="str">
        <f>IF(OR($P1241&lt;&gt;"Yes",N($AG1241)=0),"",IF(AND($AG1241=1,COUNTIFS($W$2:$W$2500,$A1241,$AE$2:$AE$2500,1)+COUNTIFS($X$2:$X$2500,$A1241,$AE$2:$AE$2500,1)&gt;0),"","Yes"))</f>
      </c>
      <c r="AI1241">
        <f>IF($AH1241="Yes",$AG1241,"")</f>
      </c>
      <c r="AJ1241">
        <f>IF($AI1241="","",$AI1241+ROW()/1000000)</f>
      </c>
      <c r="AK1241">
        <f>IF(OR($A1241="",$P1241="Yes",N($AG1241)=0),"",$AG1241+ROW()/1000000)</f>
      </c>
      <c r="AL1241" t="str">
        <f>IF($A1241="","",INDEX(games!$J:$J,ROW())&amp;"")</f>
      </c>
    </row>
    <row r="1242">
      <c r="A1242" t="str">
        <f>IF(TRIM(INDEX(games!$A:$A,ROW()))="","",TRIM(INDEX(games!$A:$A,ROW())))</f>
      </c>
      <c r="B1242">
        <f>IF(OR($A1242="",INDEX(games!$B:$B,ROW())=""),"",INDEX(games!$B:$B,ROW()))</f>
      </c>
      <c r="C1242" t="str">
        <f>IF(OR($A1242="",INDEX(games!$C:$C,ROW())=""),"",INDEX(games!$C:$C,ROW()))</f>
      </c>
      <c r="D1242">
        <f>IF($A1242="","",COUNTIF($W$2:$W$2500,$A1242)+COUNTIF($X$2:$X$2500,$A1242))</f>
      </c>
      <c r="E1242">
        <f>IF($A1242="","",IFERROR(MATCH($C1242,$R$2:$R$5,0),0))</f>
      </c>
      <c r="F1242">
        <f>IF($A1242="","",MOD(ROW(),34))</f>
      </c>
      <c r="G1242">
        <f>IF($A1242="",NA(),IF($C1242="Action",$B1242,NA()))</f>
      </c>
      <c r="H1242">
        <f>IF($A1242="",NA(),IF($C1242="Action",1+$F1242*0.023,NA()))</f>
      </c>
      <c r="I1242">
        <f>IF($A1242="",NA(),IF($C1242="Strategy",$B1242,NA()))</f>
      </c>
      <c r="J1242">
        <f>IF($A1242="",NA(),IF($C1242="Strategy",2+$F1242*0.023,NA()))</f>
      </c>
      <c r="K1242">
        <f>IF($A1242="",NA(),IF($C1242="Deckbuilder",$B1242,NA()))</f>
      </c>
      <c r="L1242">
        <f>IF($A1242="",NA(),IF($C1242="Deckbuilder",3+$F1242*0.023,NA()))</f>
      </c>
      <c r="M1242">
        <f>IF($A1242="",NA(),IF($C1242="Traditional",$B1242,NA()))</f>
      </c>
      <c r="N1242">
        <f>IF($A1242="",NA(),IF($C1242="Traditional",4+$F1242*0.023,NA()))</f>
      </c>
      <c r="O1242">
        <f>IF($A1242="","",$D1242+ROW()/1000000)</f>
      </c>
      <c r="P1242" t="str">
        <f>IF(OR($A1242="",INDEX(games!$H:$H,ROW())=""),"",INDEX(games!$H:$H,ROW()))</f>
      </c>
      <c r="Q1242">
        <f>IF(OR($A1242="",$P1242&lt;&gt;"Yes"),"",$D1242+ROW()/1000000)</f>
      </c>
      <c r="T1242">
        <f>IF($Y1242="","",INDEX($B$2:$B$1500,$Y1242))</f>
      </c>
      <c r="U1242">
        <f>IF($Z1242="","",INDEX($B$2:$B$1500,$Z1242))</f>
      </c>
      <c r="V1242">
        <f>IF(OR($T1242="",$U1242=""),"",$U1242-$T1242)</f>
      </c>
      <c r="W1242" t="str">
        <f>IF(TRIM(INDEX(connections!$A:$A,ROW()))="","",TRIM(INDEX(connections!$A:$A,ROW())))</f>
      </c>
      <c r="X1242" t="str">
        <f>IF($W1242="","",TRIM(INDEX(connections!$B:$B,ROW())))</f>
      </c>
      <c r="Y1242">
        <f>IF($W1242="","",IFERROR(MATCH($W1242,$A$2:$A$1500,0),""))</f>
      </c>
      <c r="Z1242">
        <f>IF($X1242="","",IFERROR(MATCH($X1242,$A$2:$A$1500,0),""))</f>
      </c>
      <c r="AA1242" t="str">
        <f>IF($Y1242="","",INDEX($P$2:$P$1500,$Y1242))</f>
      </c>
      <c r="AB1242" t="str">
        <f>IF($Z1242="","",INDEX($P$2:$P$1500,$Z1242))</f>
      </c>
      <c r="AC1242">
        <f>IF(AND($AA1242="Yes",$AB1242="Yes"),1,"")</f>
      </c>
      <c r="AD1242">
        <f>IF(OR($Y1242="",$Z1242=""),"",IF(INDEX($C$2:$C$1500,$Y1242)=INDEX($C$2:$C$1500,$Z1242),0,1))</f>
      </c>
      <c r="AE1242">
        <f>IF($AC1242&lt;&gt;1,"",IF(AND(INDEX($AG$2:$AG$1500,$Y1242)=1,INDEX($AG$2:$AG$1500,$Z1242)=1),1,""))</f>
      </c>
      <c r="AG1242">
        <f>IF($A1242="","",COUNTIFS($W$2:$W$2500,$A1242,$AB$2:$AB$2500,"Yes")+COUNTIFS($X$2:$X$2500,$A1242,$AA$2:$AA$2500,"Yes"))</f>
      </c>
      <c r="AH1242" t="str">
        <f>IF(OR($P1242&lt;&gt;"Yes",N($AG1242)=0),"",IF(AND($AG1242=1,COUNTIFS($W$2:$W$2500,$A1242,$AE$2:$AE$2500,1)+COUNTIFS($X$2:$X$2500,$A1242,$AE$2:$AE$2500,1)&gt;0),"","Yes"))</f>
      </c>
      <c r="AI1242">
        <f>IF($AH1242="Yes",$AG1242,"")</f>
      </c>
      <c r="AJ1242">
        <f>IF($AI1242="","",$AI1242+ROW()/1000000)</f>
      </c>
      <c r="AK1242">
        <f>IF(OR($A1242="",$P1242="Yes",N($AG1242)=0),"",$AG1242+ROW()/1000000)</f>
      </c>
      <c r="AL1242" t="str">
        <f>IF($A1242="","",INDEX(games!$J:$J,ROW())&amp;"")</f>
      </c>
    </row>
    <row r="1243">
      <c r="A1243" t="str">
        <f>IF(TRIM(INDEX(games!$A:$A,ROW()))="","",TRIM(INDEX(games!$A:$A,ROW())))</f>
      </c>
      <c r="B1243">
        <f>IF(OR($A1243="",INDEX(games!$B:$B,ROW())=""),"",INDEX(games!$B:$B,ROW()))</f>
      </c>
      <c r="C1243" t="str">
        <f>IF(OR($A1243="",INDEX(games!$C:$C,ROW())=""),"",INDEX(games!$C:$C,ROW()))</f>
      </c>
      <c r="D1243">
        <f>IF($A1243="","",COUNTIF($W$2:$W$2500,$A1243)+COUNTIF($X$2:$X$2500,$A1243))</f>
      </c>
      <c r="E1243">
        <f>IF($A1243="","",IFERROR(MATCH($C1243,$R$2:$R$5,0),0))</f>
      </c>
      <c r="F1243">
        <f>IF($A1243="","",MOD(ROW(),34))</f>
      </c>
      <c r="G1243">
        <f>IF($A1243="",NA(),IF($C1243="Action",$B1243,NA()))</f>
      </c>
      <c r="H1243">
        <f>IF($A1243="",NA(),IF($C1243="Action",1+$F1243*0.023,NA()))</f>
      </c>
      <c r="I1243">
        <f>IF($A1243="",NA(),IF($C1243="Strategy",$B1243,NA()))</f>
      </c>
      <c r="J1243">
        <f>IF($A1243="",NA(),IF($C1243="Strategy",2+$F1243*0.023,NA()))</f>
      </c>
      <c r="K1243">
        <f>IF($A1243="",NA(),IF($C1243="Deckbuilder",$B1243,NA()))</f>
      </c>
      <c r="L1243">
        <f>IF($A1243="",NA(),IF($C1243="Deckbuilder",3+$F1243*0.023,NA()))</f>
      </c>
      <c r="M1243">
        <f>IF($A1243="",NA(),IF($C1243="Traditional",$B1243,NA()))</f>
      </c>
      <c r="N1243">
        <f>IF($A1243="",NA(),IF($C1243="Traditional",4+$F1243*0.023,NA()))</f>
      </c>
      <c r="O1243">
        <f>IF($A1243="","",$D1243+ROW()/1000000)</f>
      </c>
      <c r="P1243" t="str">
        <f>IF(OR($A1243="",INDEX(games!$H:$H,ROW())=""),"",INDEX(games!$H:$H,ROW()))</f>
      </c>
      <c r="Q1243">
        <f>IF(OR($A1243="",$P1243&lt;&gt;"Yes"),"",$D1243+ROW()/1000000)</f>
      </c>
      <c r="T1243">
        <f>IF($Y1243="","",INDEX($B$2:$B$1500,$Y1243))</f>
      </c>
      <c r="U1243">
        <f>IF($Z1243="","",INDEX($B$2:$B$1500,$Z1243))</f>
      </c>
      <c r="V1243">
        <f>IF(OR($T1243="",$U1243=""),"",$U1243-$T1243)</f>
      </c>
      <c r="W1243" t="str">
        <f>IF(TRIM(INDEX(connections!$A:$A,ROW()))="","",TRIM(INDEX(connections!$A:$A,ROW())))</f>
      </c>
      <c r="X1243" t="str">
        <f>IF($W1243="","",TRIM(INDEX(connections!$B:$B,ROW())))</f>
      </c>
      <c r="Y1243">
        <f>IF($W1243="","",IFERROR(MATCH($W1243,$A$2:$A$1500,0),""))</f>
      </c>
      <c r="Z1243">
        <f>IF($X1243="","",IFERROR(MATCH($X1243,$A$2:$A$1500,0),""))</f>
      </c>
      <c r="AA1243" t="str">
        <f>IF($Y1243="","",INDEX($P$2:$P$1500,$Y1243))</f>
      </c>
      <c r="AB1243" t="str">
        <f>IF($Z1243="","",INDEX($P$2:$P$1500,$Z1243))</f>
      </c>
      <c r="AC1243">
        <f>IF(AND($AA1243="Yes",$AB1243="Yes"),1,"")</f>
      </c>
      <c r="AD1243">
        <f>IF(OR($Y1243="",$Z1243=""),"",IF(INDEX($C$2:$C$1500,$Y1243)=INDEX($C$2:$C$1500,$Z1243),0,1))</f>
      </c>
      <c r="AE1243">
        <f>IF($AC1243&lt;&gt;1,"",IF(AND(INDEX($AG$2:$AG$1500,$Y1243)=1,INDEX($AG$2:$AG$1500,$Z1243)=1),1,""))</f>
      </c>
      <c r="AG1243">
        <f>IF($A1243="","",COUNTIFS($W$2:$W$2500,$A1243,$AB$2:$AB$2500,"Yes")+COUNTIFS($X$2:$X$2500,$A1243,$AA$2:$AA$2500,"Yes"))</f>
      </c>
      <c r="AH1243" t="str">
        <f>IF(OR($P1243&lt;&gt;"Yes",N($AG1243)=0),"",IF(AND($AG1243=1,COUNTIFS($W$2:$W$2500,$A1243,$AE$2:$AE$2500,1)+COUNTIFS($X$2:$X$2500,$A1243,$AE$2:$AE$2500,1)&gt;0),"","Yes"))</f>
      </c>
      <c r="AI1243">
        <f>IF($AH1243="Yes",$AG1243,"")</f>
      </c>
      <c r="AJ1243">
        <f>IF($AI1243="","",$AI1243+ROW()/1000000)</f>
      </c>
      <c r="AK1243">
        <f>IF(OR($A1243="",$P1243="Yes",N($AG1243)=0),"",$AG1243+ROW()/1000000)</f>
      </c>
      <c r="AL1243" t="str">
        <f>IF($A1243="","",INDEX(games!$J:$J,ROW())&amp;"")</f>
      </c>
    </row>
    <row r="1244">
      <c r="A1244" t="str">
        <f>IF(TRIM(INDEX(games!$A:$A,ROW()))="","",TRIM(INDEX(games!$A:$A,ROW())))</f>
      </c>
      <c r="B1244">
        <f>IF(OR($A1244="",INDEX(games!$B:$B,ROW())=""),"",INDEX(games!$B:$B,ROW()))</f>
      </c>
      <c r="C1244" t="str">
        <f>IF(OR($A1244="",INDEX(games!$C:$C,ROW())=""),"",INDEX(games!$C:$C,ROW()))</f>
      </c>
      <c r="D1244">
        <f>IF($A1244="","",COUNTIF($W$2:$W$2500,$A1244)+COUNTIF($X$2:$X$2500,$A1244))</f>
      </c>
      <c r="E1244">
        <f>IF($A1244="","",IFERROR(MATCH($C1244,$R$2:$R$5,0),0))</f>
      </c>
      <c r="F1244">
        <f>IF($A1244="","",MOD(ROW(),34))</f>
      </c>
      <c r="G1244">
        <f>IF($A1244="",NA(),IF($C1244="Action",$B1244,NA()))</f>
      </c>
      <c r="H1244">
        <f>IF($A1244="",NA(),IF($C1244="Action",1+$F1244*0.023,NA()))</f>
      </c>
      <c r="I1244">
        <f>IF($A1244="",NA(),IF($C1244="Strategy",$B1244,NA()))</f>
      </c>
      <c r="J1244">
        <f>IF($A1244="",NA(),IF($C1244="Strategy",2+$F1244*0.023,NA()))</f>
      </c>
      <c r="K1244">
        <f>IF($A1244="",NA(),IF($C1244="Deckbuilder",$B1244,NA()))</f>
      </c>
      <c r="L1244">
        <f>IF($A1244="",NA(),IF($C1244="Deckbuilder",3+$F1244*0.023,NA()))</f>
      </c>
      <c r="M1244">
        <f>IF($A1244="",NA(),IF($C1244="Traditional",$B1244,NA()))</f>
      </c>
      <c r="N1244">
        <f>IF($A1244="",NA(),IF($C1244="Traditional",4+$F1244*0.023,NA()))</f>
      </c>
      <c r="O1244">
        <f>IF($A1244="","",$D1244+ROW()/1000000)</f>
      </c>
      <c r="P1244" t="str">
        <f>IF(OR($A1244="",INDEX(games!$H:$H,ROW())=""),"",INDEX(games!$H:$H,ROW()))</f>
      </c>
      <c r="Q1244">
        <f>IF(OR($A1244="",$P1244&lt;&gt;"Yes"),"",$D1244+ROW()/1000000)</f>
      </c>
      <c r="T1244">
        <f>IF($Y1244="","",INDEX($B$2:$B$1500,$Y1244))</f>
      </c>
      <c r="U1244">
        <f>IF($Z1244="","",INDEX($B$2:$B$1500,$Z1244))</f>
      </c>
      <c r="V1244">
        <f>IF(OR($T1244="",$U1244=""),"",$U1244-$T1244)</f>
      </c>
      <c r="W1244" t="str">
        <f>IF(TRIM(INDEX(connections!$A:$A,ROW()))="","",TRIM(INDEX(connections!$A:$A,ROW())))</f>
      </c>
      <c r="X1244" t="str">
        <f>IF($W1244="","",TRIM(INDEX(connections!$B:$B,ROW())))</f>
      </c>
      <c r="Y1244">
        <f>IF($W1244="","",IFERROR(MATCH($W1244,$A$2:$A$1500,0),""))</f>
      </c>
      <c r="Z1244">
        <f>IF($X1244="","",IFERROR(MATCH($X1244,$A$2:$A$1500,0),""))</f>
      </c>
      <c r="AA1244" t="str">
        <f>IF($Y1244="","",INDEX($P$2:$P$1500,$Y1244))</f>
      </c>
      <c r="AB1244" t="str">
        <f>IF($Z1244="","",INDEX($P$2:$P$1500,$Z1244))</f>
      </c>
      <c r="AC1244">
        <f>IF(AND($AA1244="Yes",$AB1244="Yes"),1,"")</f>
      </c>
      <c r="AD1244">
        <f>IF(OR($Y1244="",$Z1244=""),"",IF(INDEX($C$2:$C$1500,$Y1244)=INDEX($C$2:$C$1500,$Z1244),0,1))</f>
      </c>
      <c r="AE1244">
        <f>IF($AC1244&lt;&gt;1,"",IF(AND(INDEX($AG$2:$AG$1500,$Y1244)=1,INDEX($AG$2:$AG$1500,$Z1244)=1),1,""))</f>
      </c>
      <c r="AG1244">
        <f>IF($A1244="","",COUNTIFS($W$2:$W$2500,$A1244,$AB$2:$AB$2500,"Yes")+COUNTIFS($X$2:$X$2500,$A1244,$AA$2:$AA$2500,"Yes"))</f>
      </c>
      <c r="AH1244" t="str">
        <f>IF(OR($P1244&lt;&gt;"Yes",N($AG1244)=0),"",IF(AND($AG1244=1,COUNTIFS($W$2:$W$2500,$A1244,$AE$2:$AE$2500,1)+COUNTIFS($X$2:$X$2500,$A1244,$AE$2:$AE$2500,1)&gt;0),"","Yes"))</f>
      </c>
      <c r="AI1244">
        <f>IF($AH1244="Yes",$AG1244,"")</f>
      </c>
      <c r="AJ1244">
        <f>IF($AI1244="","",$AI1244+ROW()/1000000)</f>
      </c>
      <c r="AK1244">
        <f>IF(OR($A1244="",$P1244="Yes",N($AG1244)=0),"",$AG1244+ROW()/1000000)</f>
      </c>
      <c r="AL1244" t="str">
        <f>IF($A1244="","",INDEX(games!$J:$J,ROW())&amp;"")</f>
      </c>
    </row>
    <row r="1245">
      <c r="A1245" t="str">
        <f>IF(TRIM(INDEX(games!$A:$A,ROW()))="","",TRIM(INDEX(games!$A:$A,ROW())))</f>
      </c>
      <c r="B1245">
        <f>IF(OR($A1245="",INDEX(games!$B:$B,ROW())=""),"",INDEX(games!$B:$B,ROW()))</f>
      </c>
      <c r="C1245" t="str">
        <f>IF(OR($A1245="",INDEX(games!$C:$C,ROW())=""),"",INDEX(games!$C:$C,ROW()))</f>
      </c>
      <c r="D1245">
        <f>IF($A1245="","",COUNTIF($W$2:$W$2500,$A1245)+COUNTIF($X$2:$X$2500,$A1245))</f>
      </c>
      <c r="E1245">
        <f>IF($A1245="","",IFERROR(MATCH($C1245,$R$2:$R$5,0),0))</f>
      </c>
      <c r="F1245">
        <f>IF($A1245="","",MOD(ROW(),34))</f>
      </c>
      <c r="G1245">
        <f>IF($A1245="",NA(),IF($C1245="Action",$B1245,NA()))</f>
      </c>
      <c r="H1245">
        <f>IF($A1245="",NA(),IF($C1245="Action",1+$F1245*0.023,NA()))</f>
      </c>
      <c r="I1245">
        <f>IF($A1245="",NA(),IF($C1245="Strategy",$B1245,NA()))</f>
      </c>
      <c r="J1245">
        <f>IF($A1245="",NA(),IF($C1245="Strategy",2+$F1245*0.023,NA()))</f>
      </c>
      <c r="K1245">
        <f>IF($A1245="",NA(),IF($C1245="Deckbuilder",$B1245,NA()))</f>
      </c>
      <c r="L1245">
        <f>IF($A1245="",NA(),IF($C1245="Deckbuilder",3+$F1245*0.023,NA()))</f>
      </c>
      <c r="M1245">
        <f>IF($A1245="",NA(),IF($C1245="Traditional",$B1245,NA()))</f>
      </c>
      <c r="N1245">
        <f>IF($A1245="",NA(),IF($C1245="Traditional",4+$F1245*0.023,NA()))</f>
      </c>
      <c r="O1245">
        <f>IF($A1245="","",$D1245+ROW()/1000000)</f>
      </c>
      <c r="P1245" t="str">
        <f>IF(OR($A1245="",INDEX(games!$H:$H,ROW())=""),"",INDEX(games!$H:$H,ROW()))</f>
      </c>
      <c r="Q1245">
        <f>IF(OR($A1245="",$P1245&lt;&gt;"Yes"),"",$D1245+ROW()/1000000)</f>
      </c>
      <c r="T1245">
        <f>IF($Y1245="","",INDEX($B$2:$B$1500,$Y1245))</f>
      </c>
      <c r="U1245">
        <f>IF($Z1245="","",INDEX($B$2:$B$1500,$Z1245))</f>
      </c>
      <c r="V1245">
        <f>IF(OR($T1245="",$U1245=""),"",$U1245-$T1245)</f>
      </c>
      <c r="W1245" t="str">
        <f>IF(TRIM(INDEX(connections!$A:$A,ROW()))="","",TRIM(INDEX(connections!$A:$A,ROW())))</f>
      </c>
      <c r="X1245" t="str">
        <f>IF($W1245="","",TRIM(INDEX(connections!$B:$B,ROW())))</f>
      </c>
      <c r="Y1245">
        <f>IF($W1245="","",IFERROR(MATCH($W1245,$A$2:$A$1500,0),""))</f>
      </c>
      <c r="Z1245">
        <f>IF($X1245="","",IFERROR(MATCH($X1245,$A$2:$A$1500,0),""))</f>
      </c>
      <c r="AA1245" t="str">
        <f>IF($Y1245="","",INDEX($P$2:$P$1500,$Y1245))</f>
      </c>
      <c r="AB1245" t="str">
        <f>IF($Z1245="","",INDEX($P$2:$P$1500,$Z1245))</f>
      </c>
      <c r="AC1245">
        <f>IF(AND($AA1245="Yes",$AB1245="Yes"),1,"")</f>
      </c>
      <c r="AD1245">
        <f>IF(OR($Y1245="",$Z1245=""),"",IF(INDEX($C$2:$C$1500,$Y1245)=INDEX($C$2:$C$1500,$Z1245),0,1))</f>
      </c>
      <c r="AE1245">
        <f>IF($AC1245&lt;&gt;1,"",IF(AND(INDEX($AG$2:$AG$1500,$Y1245)=1,INDEX($AG$2:$AG$1500,$Z1245)=1),1,""))</f>
      </c>
      <c r="AG1245">
        <f>IF($A1245="","",COUNTIFS($W$2:$W$2500,$A1245,$AB$2:$AB$2500,"Yes")+COUNTIFS($X$2:$X$2500,$A1245,$AA$2:$AA$2500,"Yes"))</f>
      </c>
      <c r="AH1245" t="str">
        <f>IF(OR($P1245&lt;&gt;"Yes",N($AG1245)=0),"",IF(AND($AG1245=1,COUNTIFS($W$2:$W$2500,$A1245,$AE$2:$AE$2500,1)+COUNTIFS($X$2:$X$2500,$A1245,$AE$2:$AE$2500,1)&gt;0),"","Yes"))</f>
      </c>
      <c r="AI1245">
        <f>IF($AH1245="Yes",$AG1245,"")</f>
      </c>
      <c r="AJ1245">
        <f>IF($AI1245="","",$AI1245+ROW()/1000000)</f>
      </c>
      <c r="AK1245">
        <f>IF(OR($A1245="",$P1245="Yes",N($AG1245)=0),"",$AG1245+ROW()/1000000)</f>
      </c>
      <c r="AL1245" t="str">
        <f>IF($A1245="","",INDEX(games!$J:$J,ROW())&amp;"")</f>
      </c>
    </row>
    <row r="1246">
      <c r="A1246" t="str">
        <f>IF(TRIM(INDEX(games!$A:$A,ROW()))="","",TRIM(INDEX(games!$A:$A,ROW())))</f>
      </c>
      <c r="B1246">
        <f>IF(OR($A1246="",INDEX(games!$B:$B,ROW())=""),"",INDEX(games!$B:$B,ROW()))</f>
      </c>
      <c r="C1246" t="str">
        <f>IF(OR($A1246="",INDEX(games!$C:$C,ROW())=""),"",INDEX(games!$C:$C,ROW()))</f>
      </c>
      <c r="D1246">
        <f>IF($A1246="","",COUNTIF($W$2:$W$2500,$A1246)+COUNTIF($X$2:$X$2500,$A1246))</f>
      </c>
      <c r="E1246">
        <f>IF($A1246="","",IFERROR(MATCH($C1246,$R$2:$R$5,0),0))</f>
      </c>
      <c r="F1246">
        <f>IF($A1246="","",MOD(ROW(),34))</f>
      </c>
      <c r="G1246">
        <f>IF($A1246="",NA(),IF($C1246="Action",$B1246,NA()))</f>
      </c>
      <c r="H1246">
        <f>IF($A1246="",NA(),IF($C1246="Action",1+$F1246*0.023,NA()))</f>
      </c>
      <c r="I1246">
        <f>IF($A1246="",NA(),IF($C1246="Strategy",$B1246,NA()))</f>
      </c>
      <c r="J1246">
        <f>IF($A1246="",NA(),IF($C1246="Strategy",2+$F1246*0.023,NA()))</f>
      </c>
      <c r="K1246">
        <f>IF($A1246="",NA(),IF($C1246="Deckbuilder",$B1246,NA()))</f>
      </c>
      <c r="L1246">
        <f>IF($A1246="",NA(),IF($C1246="Deckbuilder",3+$F1246*0.023,NA()))</f>
      </c>
      <c r="M1246">
        <f>IF($A1246="",NA(),IF($C1246="Traditional",$B1246,NA()))</f>
      </c>
      <c r="N1246">
        <f>IF($A1246="",NA(),IF($C1246="Traditional",4+$F1246*0.023,NA()))</f>
      </c>
      <c r="O1246">
        <f>IF($A1246="","",$D1246+ROW()/1000000)</f>
      </c>
      <c r="P1246" t="str">
        <f>IF(OR($A1246="",INDEX(games!$H:$H,ROW())=""),"",INDEX(games!$H:$H,ROW()))</f>
      </c>
      <c r="Q1246">
        <f>IF(OR($A1246="",$P1246&lt;&gt;"Yes"),"",$D1246+ROW()/1000000)</f>
      </c>
      <c r="T1246">
        <f>IF($Y1246="","",INDEX($B$2:$B$1500,$Y1246))</f>
      </c>
      <c r="U1246">
        <f>IF($Z1246="","",INDEX($B$2:$B$1500,$Z1246))</f>
      </c>
      <c r="V1246">
        <f>IF(OR($T1246="",$U1246=""),"",$U1246-$T1246)</f>
      </c>
      <c r="W1246" t="str">
        <f>IF(TRIM(INDEX(connections!$A:$A,ROW()))="","",TRIM(INDEX(connections!$A:$A,ROW())))</f>
      </c>
      <c r="X1246" t="str">
        <f>IF($W1246="","",TRIM(INDEX(connections!$B:$B,ROW())))</f>
      </c>
      <c r="Y1246">
        <f>IF($W1246="","",IFERROR(MATCH($W1246,$A$2:$A$1500,0),""))</f>
      </c>
      <c r="Z1246">
        <f>IF($X1246="","",IFERROR(MATCH($X1246,$A$2:$A$1500,0),""))</f>
      </c>
      <c r="AA1246" t="str">
        <f>IF($Y1246="","",INDEX($P$2:$P$1500,$Y1246))</f>
      </c>
      <c r="AB1246" t="str">
        <f>IF($Z1246="","",INDEX($P$2:$P$1500,$Z1246))</f>
      </c>
      <c r="AC1246">
        <f>IF(AND($AA1246="Yes",$AB1246="Yes"),1,"")</f>
      </c>
      <c r="AD1246">
        <f>IF(OR($Y1246="",$Z1246=""),"",IF(INDEX($C$2:$C$1500,$Y1246)=INDEX($C$2:$C$1500,$Z1246),0,1))</f>
      </c>
      <c r="AE1246">
        <f>IF($AC1246&lt;&gt;1,"",IF(AND(INDEX($AG$2:$AG$1500,$Y1246)=1,INDEX($AG$2:$AG$1500,$Z1246)=1),1,""))</f>
      </c>
      <c r="AG1246">
        <f>IF($A1246="","",COUNTIFS($W$2:$W$2500,$A1246,$AB$2:$AB$2500,"Yes")+COUNTIFS($X$2:$X$2500,$A1246,$AA$2:$AA$2500,"Yes"))</f>
      </c>
      <c r="AH1246" t="str">
        <f>IF(OR($P1246&lt;&gt;"Yes",N($AG1246)=0),"",IF(AND($AG1246=1,COUNTIFS($W$2:$W$2500,$A1246,$AE$2:$AE$2500,1)+COUNTIFS($X$2:$X$2500,$A1246,$AE$2:$AE$2500,1)&gt;0),"","Yes"))</f>
      </c>
      <c r="AI1246">
        <f>IF($AH1246="Yes",$AG1246,"")</f>
      </c>
      <c r="AJ1246">
        <f>IF($AI1246="","",$AI1246+ROW()/1000000)</f>
      </c>
      <c r="AK1246">
        <f>IF(OR($A1246="",$P1246="Yes",N($AG1246)=0),"",$AG1246+ROW()/1000000)</f>
      </c>
      <c r="AL1246" t="str">
        <f>IF($A1246="","",INDEX(games!$J:$J,ROW())&amp;"")</f>
      </c>
    </row>
    <row r="1247">
      <c r="A1247" t="str">
        <f>IF(TRIM(INDEX(games!$A:$A,ROW()))="","",TRIM(INDEX(games!$A:$A,ROW())))</f>
      </c>
      <c r="B1247">
        <f>IF(OR($A1247="",INDEX(games!$B:$B,ROW())=""),"",INDEX(games!$B:$B,ROW()))</f>
      </c>
      <c r="C1247" t="str">
        <f>IF(OR($A1247="",INDEX(games!$C:$C,ROW())=""),"",INDEX(games!$C:$C,ROW()))</f>
      </c>
      <c r="D1247">
        <f>IF($A1247="","",COUNTIF($W$2:$W$2500,$A1247)+COUNTIF($X$2:$X$2500,$A1247))</f>
      </c>
      <c r="E1247">
        <f>IF($A1247="","",IFERROR(MATCH($C1247,$R$2:$R$5,0),0))</f>
      </c>
      <c r="F1247">
        <f>IF($A1247="","",MOD(ROW(),34))</f>
      </c>
      <c r="G1247">
        <f>IF($A1247="",NA(),IF($C1247="Action",$B1247,NA()))</f>
      </c>
      <c r="H1247">
        <f>IF($A1247="",NA(),IF($C1247="Action",1+$F1247*0.023,NA()))</f>
      </c>
      <c r="I1247">
        <f>IF($A1247="",NA(),IF($C1247="Strategy",$B1247,NA()))</f>
      </c>
      <c r="J1247">
        <f>IF($A1247="",NA(),IF($C1247="Strategy",2+$F1247*0.023,NA()))</f>
      </c>
      <c r="K1247">
        <f>IF($A1247="",NA(),IF($C1247="Deckbuilder",$B1247,NA()))</f>
      </c>
      <c r="L1247">
        <f>IF($A1247="",NA(),IF($C1247="Deckbuilder",3+$F1247*0.023,NA()))</f>
      </c>
      <c r="M1247">
        <f>IF($A1247="",NA(),IF($C1247="Traditional",$B1247,NA()))</f>
      </c>
      <c r="N1247">
        <f>IF($A1247="",NA(),IF($C1247="Traditional",4+$F1247*0.023,NA()))</f>
      </c>
      <c r="O1247">
        <f>IF($A1247="","",$D1247+ROW()/1000000)</f>
      </c>
      <c r="P1247" t="str">
        <f>IF(OR($A1247="",INDEX(games!$H:$H,ROW())=""),"",INDEX(games!$H:$H,ROW()))</f>
      </c>
      <c r="Q1247">
        <f>IF(OR($A1247="",$P1247&lt;&gt;"Yes"),"",$D1247+ROW()/1000000)</f>
      </c>
      <c r="T1247">
        <f>IF($Y1247="","",INDEX($B$2:$B$1500,$Y1247))</f>
      </c>
      <c r="U1247">
        <f>IF($Z1247="","",INDEX($B$2:$B$1500,$Z1247))</f>
      </c>
      <c r="V1247">
        <f>IF(OR($T1247="",$U1247=""),"",$U1247-$T1247)</f>
      </c>
      <c r="W1247" t="str">
        <f>IF(TRIM(INDEX(connections!$A:$A,ROW()))="","",TRIM(INDEX(connections!$A:$A,ROW())))</f>
      </c>
      <c r="X1247" t="str">
        <f>IF($W1247="","",TRIM(INDEX(connections!$B:$B,ROW())))</f>
      </c>
      <c r="Y1247">
        <f>IF($W1247="","",IFERROR(MATCH($W1247,$A$2:$A$1500,0),""))</f>
      </c>
      <c r="Z1247">
        <f>IF($X1247="","",IFERROR(MATCH($X1247,$A$2:$A$1500,0),""))</f>
      </c>
      <c r="AA1247" t="str">
        <f>IF($Y1247="","",INDEX($P$2:$P$1500,$Y1247))</f>
      </c>
      <c r="AB1247" t="str">
        <f>IF($Z1247="","",INDEX($P$2:$P$1500,$Z1247))</f>
      </c>
      <c r="AC1247">
        <f>IF(AND($AA1247="Yes",$AB1247="Yes"),1,"")</f>
      </c>
      <c r="AD1247">
        <f>IF(OR($Y1247="",$Z1247=""),"",IF(INDEX($C$2:$C$1500,$Y1247)=INDEX($C$2:$C$1500,$Z1247),0,1))</f>
      </c>
      <c r="AE1247">
        <f>IF($AC1247&lt;&gt;1,"",IF(AND(INDEX($AG$2:$AG$1500,$Y1247)=1,INDEX($AG$2:$AG$1500,$Z1247)=1),1,""))</f>
      </c>
      <c r="AG1247">
        <f>IF($A1247="","",COUNTIFS($W$2:$W$2500,$A1247,$AB$2:$AB$2500,"Yes")+COUNTIFS($X$2:$X$2500,$A1247,$AA$2:$AA$2500,"Yes"))</f>
      </c>
      <c r="AH1247" t="str">
        <f>IF(OR($P1247&lt;&gt;"Yes",N($AG1247)=0),"",IF(AND($AG1247=1,COUNTIFS($W$2:$W$2500,$A1247,$AE$2:$AE$2500,1)+COUNTIFS($X$2:$X$2500,$A1247,$AE$2:$AE$2500,1)&gt;0),"","Yes"))</f>
      </c>
      <c r="AI1247">
        <f>IF($AH1247="Yes",$AG1247,"")</f>
      </c>
      <c r="AJ1247">
        <f>IF($AI1247="","",$AI1247+ROW()/1000000)</f>
      </c>
      <c r="AK1247">
        <f>IF(OR($A1247="",$P1247="Yes",N($AG1247)=0),"",$AG1247+ROW()/1000000)</f>
      </c>
      <c r="AL1247" t="str">
        <f>IF($A1247="","",INDEX(games!$J:$J,ROW())&amp;"")</f>
      </c>
    </row>
    <row r="1248">
      <c r="A1248" t="str">
        <f>IF(TRIM(INDEX(games!$A:$A,ROW()))="","",TRIM(INDEX(games!$A:$A,ROW())))</f>
      </c>
      <c r="B1248">
        <f>IF(OR($A1248="",INDEX(games!$B:$B,ROW())=""),"",INDEX(games!$B:$B,ROW()))</f>
      </c>
      <c r="C1248" t="str">
        <f>IF(OR($A1248="",INDEX(games!$C:$C,ROW())=""),"",INDEX(games!$C:$C,ROW()))</f>
      </c>
      <c r="D1248">
        <f>IF($A1248="","",COUNTIF($W$2:$W$2500,$A1248)+COUNTIF($X$2:$X$2500,$A1248))</f>
      </c>
      <c r="E1248">
        <f>IF($A1248="","",IFERROR(MATCH($C1248,$R$2:$R$5,0),0))</f>
      </c>
      <c r="F1248">
        <f>IF($A1248="","",MOD(ROW(),34))</f>
      </c>
      <c r="G1248">
        <f>IF($A1248="",NA(),IF($C1248="Action",$B1248,NA()))</f>
      </c>
      <c r="H1248">
        <f>IF($A1248="",NA(),IF($C1248="Action",1+$F1248*0.023,NA()))</f>
      </c>
      <c r="I1248">
        <f>IF($A1248="",NA(),IF($C1248="Strategy",$B1248,NA()))</f>
      </c>
      <c r="J1248">
        <f>IF($A1248="",NA(),IF($C1248="Strategy",2+$F1248*0.023,NA()))</f>
      </c>
      <c r="K1248">
        <f>IF($A1248="",NA(),IF($C1248="Deckbuilder",$B1248,NA()))</f>
      </c>
      <c r="L1248">
        <f>IF($A1248="",NA(),IF($C1248="Deckbuilder",3+$F1248*0.023,NA()))</f>
      </c>
      <c r="M1248">
        <f>IF($A1248="",NA(),IF($C1248="Traditional",$B1248,NA()))</f>
      </c>
      <c r="N1248">
        <f>IF($A1248="",NA(),IF($C1248="Traditional",4+$F1248*0.023,NA()))</f>
      </c>
      <c r="O1248">
        <f>IF($A1248="","",$D1248+ROW()/1000000)</f>
      </c>
      <c r="P1248" t="str">
        <f>IF(OR($A1248="",INDEX(games!$H:$H,ROW())=""),"",INDEX(games!$H:$H,ROW()))</f>
      </c>
      <c r="Q1248">
        <f>IF(OR($A1248="",$P1248&lt;&gt;"Yes"),"",$D1248+ROW()/1000000)</f>
      </c>
      <c r="T1248">
        <f>IF($Y1248="","",INDEX($B$2:$B$1500,$Y1248))</f>
      </c>
      <c r="U1248">
        <f>IF($Z1248="","",INDEX($B$2:$B$1500,$Z1248))</f>
      </c>
      <c r="V1248">
        <f>IF(OR($T1248="",$U1248=""),"",$U1248-$T1248)</f>
      </c>
      <c r="W1248" t="str">
        <f>IF(TRIM(INDEX(connections!$A:$A,ROW()))="","",TRIM(INDEX(connections!$A:$A,ROW())))</f>
      </c>
      <c r="X1248" t="str">
        <f>IF($W1248="","",TRIM(INDEX(connections!$B:$B,ROW())))</f>
      </c>
      <c r="Y1248">
        <f>IF($W1248="","",IFERROR(MATCH($W1248,$A$2:$A$1500,0),""))</f>
      </c>
      <c r="Z1248">
        <f>IF($X1248="","",IFERROR(MATCH($X1248,$A$2:$A$1500,0),""))</f>
      </c>
      <c r="AA1248" t="str">
        <f>IF($Y1248="","",INDEX($P$2:$P$1500,$Y1248))</f>
      </c>
      <c r="AB1248" t="str">
        <f>IF($Z1248="","",INDEX($P$2:$P$1500,$Z1248))</f>
      </c>
      <c r="AC1248">
        <f>IF(AND($AA1248="Yes",$AB1248="Yes"),1,"")</f>
      </c>
      <c r="AD1248">
        <f>IF(OR($Y1248="",$Z1248=""),"",IF(INDEX($C$2:$C$1500,$Y1248)=INDEX($C$2:$C$1500,$Z1248),0,1))</f>
      </c>
      <c r="AE1248">
        <f>IF($AC1248&lt;&gt;1,"",IF(AND(INDEX($AG$2:$AG$1500,$Y1248)=1,INDEX($AG$2:$AG$1500,$Z1248)=1),1,""))</f>
      </c>
      <c r="AG1248">
        <f>IF($A1248="","",COUNTIFS($W$2:$W$2500,$A1248,$AB$2:$AB$2500,"Yes")+COUNTIFS($X$2:$X$2500,$A1248,$AA$2:$AA$2500,"Yes"))</f>
      </c>
      <c r="AH1248" t="str">
        <f>IF(OR($P1248&lt;&gt;"Yes",N($AG1248)=0),"",IF(AND($AG1248=1,COUNTIFS($W$2:$W$2500,$A1248,$AE$2:$AE$2500,1)+COUNTIFS($X$2:$X$2500,$A1248,$AE$2:$AE$2500,1)&gt;0),"","Yes"))</f>
      </c>
      <c r="AI1248">
        <f>IF($AH1248="Yes",$AG1248,"")</f>
      </c>
      <c r="AJ1248">
        <f>IF($AI1248="","",$AI1248+ROW()/1000000)</f>
      </c>
      <c r="AK1248">
        <f>IF(OR($A1248="",$P1248="Yes",N($AG1248)=0),"",$AG1248+ROW()/1000000)</f>
      </c>
      <c r="AL1248" t="str">
        <f>IF($A1248="","",INDEX(games!$J:$J,ROW())&amp;"")</f>
      </c>
    </row>
    <row r="1249">
      <c r="A1249" t="str">
        <f>IF(TRIM(INDEX(games!$A:$A,ROW()))="","",TRIM(INDEX(games!$A:$A,ROW())))</f>
      </c>
      <c r="B1249">
        <f>IF(OR($A1249="",INDEX(games!$B:$B,ROW())=""),"",INDEX(games!$B:$B,ROW()))</f>
      </c>
      <c r="C1249" t="str">
        <f>IF(OR($A1249="",INDEX(games!$C:$C,ROW())=""),"",INDEX(games!$C:$C,ROW()))</f>
      </c>
      <c r="D1249">
        <f>IF($A1249="","",COUNTIF($W$2:$W$2500,$A1249)+COUNTIF($X$2:$X$2500,$A1249))</f>
      </c>
      <c r="E1249">
        <f>IF($A1249="","",IFERROR(MATCH($C1249,$R$2:$R$5,0),0))</f>
      </c>
      <c r="F1249">
        <f>IF($A1249="","",MOD(ROW(),34))</f>
      </c>
      <c r="G1249">
        <f>IF($A1249="",NA(),IF($C1249="Action",$B1249,NA()))</f>
      </c>
      <c r="H1249">
        <f>IF($A1249="",NA(),IF($C1249="Action",1+$F1249*0.023,NA()))</f>
      </c>
      <c r="I1249">
        <f>IF($A1249="",NA(),IF($C1249="Strategy",$B1249,NA()))</f>
      </c>
      <c r="J1249">
        <f>IF($A1249="",NA(),IF($C1249="Strategy",2+$F1249*0.023,NA()))</f>
      </c>
      <c r="K1249">
        <f>IF($A1249="",NA(),IF($C1249="Deckbuilder",$B1249,NA()))</f>
      </c>
      <c r="L1249">
        <f>IF($A1249="",NA(),IF($C1249="Deckbuilder",3+$F1249*0.023,NA()))</f>
      </c>
      <c r="M1249">
        <f>IF($A1249="",NA(),IF($C1249="Traditional",$B1249,NA()))</f>
      </c>
      <c r="N1249">
        <f>IF($A1249="",NA(),IF($C1249="Traditional",4+$F1249*0.023,NA()))</f>
      </c>
      <c r="O1249">
        <f>IF($A1249="","",$D1249+ROW()/1000000)</f>
      </c>
      <c r="P1249" t="str">
        <f>IF(OR($A1249="",INDEX(games!$H:$H,ROW())=""),"",INDEX(games!$H:$H,ROW()))</f>
      </c>
      <c r="Q1249">
        <f>IF(OR($A1249="",$P1249&lt;&gt;"Yes"),"",$D1249+ROW()/1000000)</f>
      </c>
      <c r="T1249">
        <f>IF($Y1249="","",INDEX($B$2:$B$1500,$Y1249))</f>
      </c>
      <c r="U1249">
        <f>IF($Z1249="","",INDEX($B$2:$B$1500,$Z1249))</f>
      </c>
      <c r="V1249">
        <f>IF(OR($T1249="",$U1249=""),"",$U1249-$T1249)</f>
      </c>
      <c r="W1249" t="str">
        <f>IF(TRIM(INDEX(connections!$A:$A,ROW()))="","",TRIM(INDEX(connections!$A:$A,ROW())))</f>
      </c>
      <c r="X1249" t="str">
        <f>IF($W1249="","",TRIM(INDEX(connections!$B:$B,ROW())))</f>
      </c>
      <c r="Y1249">
        <f>IF($W1249="","",IFERROR(MATCH($W1249,$A$2:$A$1500,0),""))</f>
      </c>
      <c r="Z1249">
        <f>IF($X1249="","",IFERROR(MATCH($X1249,$A$2:$A$1500,0),""))</f>
      </c>
      <c r="AA1249" t="str">
        <f>IF($Y1249="","",INDEX($P$2:$P$1500,$Y1249))</f>
      </c>
      <c r="AB1249" t="str">
        <f>IF($Z1249="","",INDEX($P$2:$P$1500,$Z1249))</f>
      </c>
      <c r="AC1249">
        <f>IF(AND($AA1249="Yes",$AB1249="Yes"),1,"")</f>
      </c>
      <c r="AD1249">
        <f>IF(OR($Y1249="",$Z1249=""),"",IF(INDEX($C$2:$C$1500,$Y1249)=INDEX($C$2:$C$1500,$Z1249),0,1))</f>
      </c>
      <c r="AE1249">
        <f>IF($AC1249&lt;&gt;1,"",IF(AND(INDEX($AG$2:$AG$1500,$Y1249)=1,INDEX($AG$2:$AG$1500,$Z1249)=1),1,""))</f>
      </c>
      <c r="AG1249">
        <f>IF($A1249="","",COUNTIFS($W$2:$W$2500,$A1249,$AB$2:$AB$2500,"Yes")+COUNTIFS($X$2:$X$2500,$A1249,$AA$2:$AA$2500,"Yes"))</f>
      </c>
      <c r="AH1249" t="str">
        <f>IF(OR($P1249&lt;&gt;"Yes",N($AG1249)=0),"",IF(AND($AG1249=1,COUNTIFS($W$2:$W$2500,$A1249,$AE$2:$AE$2500,1)+COUNTIFS($X$2:$X$2500,$A1249,$AE$2:$AE$2500,1)&gt;0),"","Yes"))</f>
      </c>
      <c r="AI1249">
        <f>IF($AH1249="Yes",$AG1249,"")</f>
      </c>
      <c r="AJ1249">
        <f>IF($AI1249="","",$AI1249+ROW()/1000000)</f>
      </c>
      <c r="AK1249">
        <f>IF(OR($A1249="",$P1249="Yes",N($AG1249)=0),"",$AG1249+ROW()/1000000)</f>
      </c>
      <c r="AL1249" t="str">
        <f>IF($A1249="","",INDEX(games!$J:$J,ROW())&amp;"")</f>
      </c>
    </row>
    <row r="1250">
      <c r="A1250" t="str">
        <f>IF(TRIM(INDEX(games!$A:$A,ROW()))="","",TRIM(INDEX(games!$A:$A,ROW())))</f>
      </c>
      <c r="B1250">
        <f>IF(OR($A1250="",INDEX(games!$B:$B,ROW())=""),"",INDEX(games!$B:$B,ROW()))</f>
      </c>
      <c r="C1250" t="str">
        <f>IF(OR($A1250="",INDEX(games!$C:$C,ROW())=""),"",INDEX(games!$C:$C,ROW()))</f>
      </c>
      <c r="D1250">
        <f>IF($A1250="","",COUNTIF($W$2:$W$2500,$A1250)+COUNTIF($X$2:$X$2500,$A1250))</f>
      </c>
      <c r="E1250">
        <f>IF($A1250="","",IFERROR(MATCH($C1250,$R$2:$R$5,0),0))</f>
      </c>
      <c r="F1250">
        <f>IF($A1250="","",MOD(ROW(),34))</f>
      </c>
      <c r="G1250">
        <f>IF($A1250="",NA(),IF($C1250="Action",$B1250,NA()))</f>
      </c>
      <c r="H1250">
        <f>IF($A1250="",NA(),IF($C1250="Action",1+$F1250*0.023,NA()))</f>
      </c>
      <c r="I1250">
        <f>IF($A1250="",NA(),IF($C1250="Strategy",$B1250,NA()))</f>
      </c>
      <c r="J1250">
        <f>IF($A1250="",NA(),IF($C1250="Strategy",2+$F1250*0.023,NA()))</f>
      </c>
      <c r="K1250">
        <f>IF($A1250="",NA(),IF($C1250="Deckbuilder",$B1250,NA()))</f>
      </c>
      <c r="L1250">
        <f>IF($A1250="",NA(),IF($C1250="Deckbuilder",3+$F1250*0.023,NA()))</f>
      </c>
      <c r="M1250">
        <f>IF($A1250="",NA(),IF($C1250="Traditional",$B1250,NA()))</f>
      </c>
      <c r="N1250">
        <f>IF($A1250="",NA(),IF($C1250="Traditional",4+$F1250*0.023,NA()))</f>
      </c>
      <c r="O1250">
        <f>IF($A1250="","",$D1250+ROW()/1000000)</f>
      </c>
      <c r="P1250" t="str">
        <f>IF(OR($A1250="",INDEX(games!$H:$H,ROW())=""),"",INDEX(games!$H:$H,ROW()))</f>
      </c>
      <c r="Q1250">
        <f>IF(OR($A1250="",$P1250&lt;&gt;"Yes"),"",$D1250+ROW()/1000000)</f>
      </c>
      <c r="T1250">
        <f>IF($Y1250="","",INDEX($B$2:$B$1500,$Y1250))</f>
      </c>
      <c r="U1250">
        <f>IF($Z1250="","",INDEX($B$2:$B$1500,$Z1250))</f>
      </c>
      <c r="V1250">
        <f>IF(OR($T1250="",$U1250=""),"",$U1250-$T1250)</f>
      </c>
      <c r="W1250" t="str">
        <f>IF(TRIM(INDEX(connections!$A:$A,ROW()))="","",TRIM(INDEX(connections!$A:$A,ROW())))</f>
      </c>
      <c r="X1250" t="str">
        <f>IF($W1250="","",TRIM(INDEX(connections!$B:$B,ROW())))</f>
      </c>
      <c r="Y1250">
        <f>IF($W1250="","",IFERROR(MATCH($W1250,$A$2:$A$1500,0),""))</f>
      </c>
      <c r="Z1250">
        <f>IF($X1250="","",IFERROR(MATCH($X1250,$A$2:$A$1500,0),""))</f>
      </c>
      <c r="AA1250" t="str">
        <f>IF($Y1250="","",INDEX($P$2:$P$1500,$Y1250))</f>
      </c>
      <c r="AB1250" t="str">
        <f>IF($Z1250="","",INDEX($P$2:$P$1500,$Z1250))</f>
      </c>
      <c r="AC1250">
        <f>IF(AND($AA1250="Yes",$AB1250="Yes"),1,"")</f>
      </c>
      <c r="AD1250">
        <f>IF(OR($Y1250="",$Z1250=""),"",IF(INDEX($C$2:$C$1500,$Y1250)=INDEX($C$2:$C$1500,$Z1250),0,1))</f>
      </c>
      <c r="AE1250">
        <f>IF($AC1250&lt;&gt;1,"",IF(AND(INDEX($AG$2:$AG$1500,$Y1250)=1,INDEX($AG$2:$AG$1500,$Z1250)=1),1,""))</f>
      </c>
      <c r="AG1250">
        <f>IF($A1250="","",COUNTIFS($W$2:$W$2500,$A1250,$AB$2:$AB$2500,"Yes")+COUNTIFS($X$2:$X$2500,$A1250,$AA$2:$AA$2500,"Yes"))</f>
      </c>
      <c r="AH1250" t="str">
        <f>IF(OR($P1250&lt;&gt;"Yes",N($AG1250)=0),"",IF(AND($AG1250=1,COUNTIFS($W$2:$W$2500,$A1250,$AE$2:$AE$2500,1)+COUNTIFS($X$2:$X$2500,$A1250,$AE$2:$AE$2500,1)&gt;0),"","Yes"))</f>
      </c>
      <c r="AI1250">
        <f>IF($AH1250="Yes",$AG1250,"")</f>
      </c>
      <c r="AJ1250">
        <f>IF($AI1250="","",$AI1250+ROW()/1000000)</f>
      </c>
      <c r="AK1250">
        <f>IF(OR($A1250="",$P1250="Yes",N($AG1250)=0),"",$AG1250+ROW()/1000000)</f>
      </c>
      <c r="AL1250" t="str">
        <f>IF($A1250="","",INDEX(games!$J:$J,ROW())&amp;"")</f>
      </c>
    </row>
    <row r="1251">
      <c r="A1251" t="str">
        <f>IF(TRIM(INDEX(games!$A:$A,ROW()))="","",TRIM(INDEX(games!$A:$A,ROW())))</f>
      </c>
      <c r="B1251">
        <f>IF(OR($A1251="",INDEX(games!$B:$B,ROW())=""),"",INDEX(games!$B:$B,ROW()))</f>
      </c>
      <c r="C1251" t="str">
        <f>IF(OR($A1251="",INDEX(games!$C:$C,ROW())=""),"",INDEX(games!$C:$C,ROW()))</f>
      </c>
      <c r="D1251">
        <f>IF($A1251="","",COUNTIF($W$2:$W$2500,$A1251)+COUNTIF($X$2:$X$2500,$A1251))</f>
      </c>
      <c r="E1251">
        <f>IF($A1251="","",IFERROR(MATCH($C1251,$R$2:$R$5,0),0))</f>
      </c>
      <c r="F1251">
        <f>IF($A1251="","",MOD(ROW(),34))</f>
      </c>
      <c r="G1251">
        <f>IF($A1251="",NA(),IF($C1251="Action",$B1251,NA()))</f>
      </c>
      <c r="H1251">
        <f>IF($A1251="",NA(),IF($C1251="Action",1+$F1251*0.023,NA()))</f>
      </c>
      <c r="I1251">
        <f>IF($A1251="",NA(),IF($C1251="Strategy",$B1251,NA()))</f>
      </c>
      <c r="J1251">
        <f>IF($A1251="",NA(),IF($C1251="Strategy",2+$F1251*0.023,NA()))</f>
      </c>
      <c r="K1251">
        <f>IF($A1251="",NA(),IF($C1251="Deckbuilder",$B1251,NA()))</f>
      </c>
      <c r="L1251">
        <f>IF($A1251="",NA(),IF($C1251="Deckbuilder",3+$F1251*0.023,NA()))</f>
      </c>
      <c r="M1251">
        <f>IF($A1251="",NA(),IF($C1251="Traditional",$B1251,NA()))</f>
      </c>
      <c r="N1251">
        <f>IF($A1251="",NA(),IF($C1251="Traditional",4+$F1251*0.023,NA()))</f>
      </c>
      <c r="O1251">
        <f>IF($A1251="","",$D1251+ROW()/1000000)</f>
      </c>
      <c r="P1251" t="str">
        <f>IF(OR($A1251="",INDEX(games!$H:$H,ROW())=""),"",INDEX(games!$H:$H,ROW()))</f>
      </c>
      <c r="Q1251">
        <f>IF(OR($A1251="",$P1251&lt;&gt;"Yes"),"",$D1251+ROW()/1000000)</f>
      </c>
      <c r="T1251">
        <f>IF($Y1251="","",INDEX($B$2:$B$1500,$Y1251))</f>
      </c>
      <c r="U1251">
        <f>IF($Z1251="","",INDEX($B$2:$B$1500,$Z1251))</f>
      </c>
      <c r="V1251">
        <f>IF(OR($T1251="",$U1251=""),"",$U1251-$T1251)</f>
      </c>
      <c r="W1251" t="str">
        <f>IF(TRIM(INDEX(connections!$A:$A,ROW()))="","",TRIM(INDEX(connections!$A:$A,ROW())))</f>
      </c>
      <c r="X1251" t="str">
        <f>IF($W1251="","",TRIM(INDEX(connections!$B:$B,ROW())))</f>
      </c>
      <c r="Y1251">
        <f>IF($W1251="","",IFERROR(MATCH($W1251,$A$2:$A$1500,0),""))</f>
      </c>
      <c r="Z1251">
        <f>IF($X1251="","",IFERROR(MATCH($X1251,$A$2:$A$1500,0),""))</f>
      </c>
      <c r="AA1251" t="str">
        <f>IF($Y1251="","",INDEX($P$2:$P$1500,$Y1251))</f>
      </c>
      <c r="AB1251" t="str">
        <f>IF($Z1251="","",INDEX($P$2:$P$1500,$Z1251))</f>
      </c>
      <c r="AC1251">
        <f>IF(AND($AA1251="Yes",$AB1251="Yes"),1,"")</f>
      </c>
      <c r="AD1251">
        <f>IF(OR($Y1251="",$Z1251=""),"",IF(INDEX($C$2:$C$1500,$Y1251)=INDEX($C$2:$C$1500,$Z1251),0,1))</f>
      </c>
      <c r="AE1251">
        <f>IF($AC1251&lt;&gt;1,"",IF(AND(INDEX($AG$2:$AG$1500,$Y1251)=1,INDEX($AG$2:$AG$1500,$Z1251)=1),1,""))</f>
      </c>
      <c r="AG1251">
        <f>IF($A1251="","",COUNTIFS($W$2:$W$2500,$A1251,$AB$2:$AB$2500,"Yes")+COUNTIFS($X$2:$X$2500,$A1251,$AA$2:$AA$2500,"Yes"))</f>
      </c>
      <c r="AH1251" t="str">
        <f>IF(OR($P1251&lt;&gt;"Yes",N($AG1251)=0),"",IF(AND($AG1251=1,COUNTIFS($W$2:$W$2500,$A1251,$AE$2:$AE$2500,1)+COUNTIFS($X$2:$X$2500,$A1251,$AE$2:$AE$2500,1)&gt;0),"","Yes"))</f>
      </c>
      <c r="AI1251">
        <f>IF($AH1251="Yes",$AG1251,"")</f>
      </c>
      <c r="AJ1251">
        <f>IF($AI1251="","",$AI1251+ROW()/1000000)</f>
      </c>
      <c r="AK1251">
        <f>IF(OR($A1251="",$P1251="Yes",N($AG1251)=0),"",$AG1251+ROW()/1000000)</f>
      </c>
      <c r="AL1251" t="str">
        <f>IF($A1251="","",INDEX(games!$J:$J,ROW())&amp;"")</f>
      </c>
    </row>
    <row r="1252">
      <c r="A1252" t="str">
        <f>IF(TRIM(INDEX(games!$A:$A,ROW()))="","",TRIM(INDEX(games!$A:$A,ROW())))</f>
      </c>
      <c r="B1252">
        <f>IF(OR($A1252="",INDEX(games!$B:$B,ROW())=""),"",INDEX(games!$B:$B,ROW()))</f>
      </c>
      <c r="C1252" t="str">
        <f>IF(OR($A1252="",INDEX(games!$C:$C,ROW())=""),"",INDEX(games!$C:$C,ROW()))</f>
      </c>
      <c r="D1252">
        <f>IF($A1252="","",COUNTIF($W$2:$W$2500,$A1252)+COUNTIF($X$2:$X$2500,$A1252))</f>
      </c>
      <c r="E1252">
        <f>IF($A1252="","",IFERROR(MATCH($C1252,$R$2:$R$5,0),0))</f>
      </c>
      <c r="F1252">
        <f>IF($A1252="","",MOD(ROW(),34))</f>
      </c>
      <c r="G1252">
        <f>IF($A1252="",NA(),IF($C1252="Action",$B1252,NA()))</f>
      </c>
      <c r="H1252">
        <f>IF($A1252="",NA(),IF($C1252="Action",1+$F1252*0.023,NA()))</f>
      </c>
      <c r="I1252">
        <f>IF($A1252="",NA(),IF($C1252="Strategy",$B1252,NA()))</f>
      </c>
      <c r="J1252">
        <f>IF($A1252="",NA(),IF($C1252="Strategy",2+$F1252*0.023,NA()))</f>
      </c>
      <c r="K1252">
        <f>IF($A1252="",NA(),IF($C1252="Deckbuilder",$B1252,NA()))</f>
      </c>
      <c r="L1252">
        <f>IF($A1252="",NA(),IF($C1252="Deckbuilder",3+$F1252*0.023,NA()))</f>
      </c>
      <c r="M1252">
        <f>IF($A1252="",NA(),IF($C1252="Traditional",$B1252,NA()))</f>
      </c>
      <c r="N1252">
        <f>IF($A1252="",NA(),IF($C1252="Traditional",4+$F1252*0.023,NA()))</f>
      </c>
      <c r="O1252">
        <f>IF($A1252="","",$D1252+ROW()/1000000)</f>
      </c>
      <c r="P1252" t="str">
        <f>IF(OR($A1252="",INDEX(games!$H:$H,ROW())=""),"",INDEX(games!$H:$H,ROW()))</f>
      </c>
      <c r="Q1252">
        <f>IF(OR($A1252="",$P1252&lt;&gt;"Yes"),"",$D1252+ROW()/1000000)</f>
      </c>
      <c r="T1252">
        <f>IF($Y1252="","",INDEX($B$2:$B$1500,$Y1252))</f>
      </c>
      <c r="U1252">
        <f>IF($Z1252="","",INDEX($B$2:$B$1500,$Z1252))</f>
      </c>
      <c r="V1252">
        <f>IF(OR($T1252="",$U1252=""),"",$U1252-$T1252)</f>
      </c>
      <c r="W1252" t="str">
        <f>IF(TRIM(INDEX(connections!$A:$A,ROW()))="","",TRIM(INDEX(connections!$A:$A,ROW())))</f>
      </c>
      <c r="X1252" t="str">
        <f>IF($W1252="","",TRIM(INDEX(connections!$B:$B,ROW())))</f>
      </c>
      <c r="Y1252">
        <f>IF($W1252="","",IFERROR(MATCH($W1252,$A$2:$A$1500,0),""))</f>
      </c>
      <c r="Z1252">
        <f>IF($X1252="","",IFERROR(MATCH($X1252,$A$2:$A$1500,0),""))</f>
      </c>
      <c r="AA1252" t="str">
        <f>IF($Y1252="","",INDEX($P$2:$P$1500,$Y1252))</f>
      </c>
      <c r="AB1252" t="str">
        <f>IF($Z1252="","",INDEX($P$2:$P$1500,$Z1252))</f>
      </c>
      <c r="AC1252">
        <f>IF(AND($AA1252="Yes",$AB1252="Yes"),1,"")</f>
      </c>
      <c r="AD1252">
        <f>IF(OR($Y1252="",$Z1252=""),"",IF(INDEX($C$2:$C$1500,$Y1252)=INDEX($C$2:$C$1500,$Z1252),0,1))</f>
      </c>
      <c r="AE1252">
        <f>IF($AC1252&lt;&gt;1,"",IF(AND(INDEX($AG$2:$AG$1500,$Y1252)=1,INDEX($AG$2:$AG$1500,$Z1252)=1),1,""))</f>
      </c>
      <c r="AG1252">
        <f>IF($A1252="","",COUNTIFS($W$2:$W$2500,$A1252,$AB$2:$AB$2500,"Yes")+COUNTIFS($X$2:$X$2500,$A1252,$AA$2:$AA$2500,"Yes"))</f>
      </c>
      <c r="AH1252" t="str">
        <f>IF(OR($P1252&lt;&gt;"Yes",N($AG1252)=0),"",IF(AND($AG1252=1,COUNTIFS($W$2:$W$2500,$A1252,$AE$2:$AE$2500,1)+COUNTIFS($X$2:$X$2500,$A1252,$AE$2:$AE$2500,1)&gt;0),"","Yes"))</f>
      </c>
      <c r="AI1252">
        <f>IF($AH1252="Yes",$AG1252,"")</f>
      </c>
      <c r="AJ1252">
        <f>IF($AI1252="","",$AI1252+ROW()/1000000)</f>
      </c>
      <c r="AK1252">
        <f>IF(OR($A1252="",$P1252="Yes",N($AG1252)=0),"",$AG1252+ROW()/1000000)</f>
      </c>
      <c r="AL1252" t="str">
        <f>IF($A1252="","",INDEX(games!$J:$J,ROW())&amp;"")</f>
      </c>
    </row>
    <row r="1253">
      <c r="A1253" t="str">
        <f>IF(TRIM(INDEX(games!$A:$A,ROW()))="","",TRIM(INDEX(games!$A:$A,ROW())))</f>
      </c>
      <c r="B1253">
        <f>IF(OR($A1253="",INDEX(games!$B:$B,ROW())=""),"",INDEX(games!$B:$B,ROW()))</f>
      </c>
      <c r="C1253" t="str">
        <f>IF(OR($A1253="",INDEX(games!$C:$C,ROW())=""),"",INDEX(games!$C:$C,ROW()))</f>
      </c>
      <c r="D1253">
        <f>IF($A1253="","",COUNTIF($W$2:$W$2500,$A1253)+COUNTIF($X$2:$X$2500,$A1253))</f>
      </c>
      <c r="E1253">
        <f>IF($A1253="","",IFERROR(MATCH($C1253,$R$2:$R$5,0),0))</f>
      </c>
      <c r="F1253">
        <f>IF($A1253="","",MOD(ROW(),34))</f>
      </c>
      <c r="G1253">
        <f>IF($A1253="",NA(),IF($C1253="Action",$B1253,NA()))</f>
      </c>
      <c r="H1253">
        <f>IF($A1253="",NA(),IF($C1253="Action",1+$F1253*0.023,NA()))</f>
      </c>
      <c r="I1253">
        <f>IF($A1253="",NA(),IF($C1253="Strategy",$B1253,NA()))</f>
      </c>
      <c r="J1253">
        <f>IF($A1253="",NA(),IF($C1253="Strategy",2+$F1253*0.023,NA()))</f>
      </c>
      <c r="K1253">
        <f>IF($A1253="",NA(),IF($C1253="Deckbuilder",$B1253,NA()))</f>
      </c>
      <c r="L1253">
        <f>IF($A1253="",NA(),IF($C1253="Deckbuilder",3+$F1253*0.023,NA()))</f>
      </c>
      <c r="M1253">
        <f>IF($A1253="",NA(),IF($C1253="Traditional",$B1253,NA()))</f>
      </c>
      <c r="N1253">
        <f>IF($A1253="",NA(),IF($C1253="Traditional",4+$F1253*0.023,NA()))</f>
      </c>
      <c r="O1253">
        <f>IF($A1253="","",$D1253+ROW()/1000000)</f>
      </c>
      <c r="P1253" t="str">
        <f>IF(OR($A1253="",INDEX(games!$H:$H,ROW())=""),"",INDEX(games!$H:$H,ROW()))</f>
      </c>
      <c r="Q1253">
        <f>IF(OR($A1253="",$P1253&lt;&gt;"Yes"),"",$D1253+ROW()/1000000)</f>
      </c>
      <c r="T1253">
        <f>IF($Y1253="","",INDEX($B$2:$B$1500,$Y1253))</f>
      </c>
      <c r="U1253">
        <f>IF($Z1253="","",INDEX($B$2:$B$1500,$Z1253))</f>
      </c>
      <c r="V1253">
        <f>IF(OR($T1253="",$U1253=""),"",$U1253-$T1253)</f>
      </c>
      <c r="W1253" t="str">
        <f>IF(TRIM(INDEX(connections!$A:$A,ROW()))="","",TRIM(INDEX(connections!$A:$A,ROW())))</f>
      </c>
      <c r="X1253" t="str">
        <f>IF($W1253="","",TRIM(INDEX(connections!$B:$B,ROW())))</f>
      </c>
      <c r="Y1253">
        <f>IF($W1253="","",IFERROR(MATCH($W1253,$A$2:$A$1500,0),""))</f>
      </c>
      <c r="Z1253">
        <f>IF($X1253="","",IFERROR(MATCH($X1253,$A$2:$A$1500,0),""))</f>
      </c>
      <c r="AA1253" t="str">
        <f>IF($Y1253="","",INDEX($P$2:$P$1500,$Y1253))</f>
      </c>
      <c r="AB1253" t="str">
        <f>IF($Z1253="","",INDEX($P$2:$P$1500,$Z1253))</f>
      </c>
      <c r="AC1253">
        <f>IF(AND($AA1253="Yes",$AB1253="Yes"),1,"")</f>
      </c>
      <c r="AD1253">
        <f>IF(OR($Y1253="",$Z1253=""),"",IF(INDEX($C$2:$C$1500,$Y1253)=INDEX($C$2:$C$1500,$Z1253),0,1))</f>
      </c>
      <c r="AE1253">
        <f>IF($AC1253&lt;&gt;1,"",IF(AND(INDEX($AG$2:$AG$1500,$Y1253)=1,INDEX($AG$2:$AG$1500,$Z1253)=1),1,""))</f>
      </c>
      <c r="AG1253">
        <f>IF($A1253="","",COUNTIFS($W$2:$W$2500,$A1253,$AB$2:$AB$2500,"Yes")+COUNTIFS($X$2:$X$2500,$A1253,$AA$2:$AA$2500,"Yes"))</f>
      </c>
      <c r="AH1253" t="str">
        <f>IF(OR($P1253&lt;&gt;"Yes",N($AG1253)=0),"",IF(AND($AG1253=1,COUNTIFS($W$2:$W$2500,$A1253,$AE$2:$AE$2500,1)+COUNTIFS($X$2:$X$2500,$A1253,$AE$2:$AE$2500,1)&gt;0),"","Yes"))</f>
      </c>
      <c r="AI1253">
        <f>IF($AH1253="Yes",$AG1253,"")</f>
      </c>
      <c r="AJ1253">
        <f>IF($AI1253="","",$AI1253+ROW()/1000000)</f>
      </c>
      <c r="AK1253">
        <f>IF(OR($A1253="",$P1253="Yes",N($AG1253)=0),"",$AG1253+ROW()/1000000)</f>
      </c>
      <c r="AL1253" t="str">
        <f>IF($A1253="","",INDEX(games!$J:$J,ROW())&amp;"")</f>
      </c>
    </row>
    <row r="1254">
      <c r="A1254" t="str">
        <f>IF(TRIM(INDEX(games!$A:$A,ROW()))="","",TRIM(INDEX(games!$A:$A,ROW())))</f>
      </c>
      <c r="B1254">
        <f>IF(OR($A1254="",INDEX(games!$B:$B,ROW())=""),"",INDEX(games!$B:$B,ROW()))</f>
      </c>
      <c r="C1254" t="str">
        <f>IF(OR($A1254="",INDEX(games!$C:$C,ROW())=""),"",INDEX(games!$C:$C,ROW()))</f>
      </c>
      <c r="D1254">
        <f>IF($A1254="","",COUNTIF($W$2:$W$2500,$A1254)+COUNTIF($X$2:$X$2500,$A1254))</f>
      </c>
      <c r="E1254">
        <f>IF($A1254="","",IFERROR(MATCH($C1254,$R$2:$R$5,0),0))</f>
      </c>
      <c r="F1254">
        <f>IF($A1254="","",MOD(ROW(),34))</f>
      </c>
      <c r="G1254">
        <f>IF($A1254="",NA(),IF($C1254="Action",$B1254,NA()))</f>
      </c>
      <c r="H1254">
        <f>IF($A1254="",NA(),IF($C1254="Action",1+$F1254*0.023,NA()))</f>
      </c>
      <c r="I1254">
        <f>IF($A1254="",NA(),IF($C1254="Strategy",$B1254,NA()))</f>
      </c>
      <c r="J1254">
        <f>IF($A1254="",NA(),IF($C1254="Strategy",2+$F1254*0.023,NA()))</f>
      </c>
      <c r="K1254">
        <f>IF($A1254="",NA(),IF($C1254="Deckbuilder",$B1254,NA()))</f>
      </c>
      <c r="L1254">
        <f>IF($A1254="",NA(),IF($C1254="Deckbuilder",3+$F1254*0.023,NA()))</f>
      </c>
      <c r="M1254">
        <f>IF($A1254="",NA(),IF($C1254="Traditional",$B1254,NA()))</f>
      </c>
      <c r="N1254">
        <f>IF($A1254="",NA(),IF($C1254="Traditional",4+$F1254*0.023,NA()))</f>
      </c>
      <c r="O1254">
        <f>IF($A1254="","",$D1254+ROW()/1000000)</f>
      </c>
      <c r="P1254" t="str">
        <f>IF(OR($A1254="",INDEX(games!$H:$H,ROW())=""),"",INDEX(games!$H:$H,ROW()))</f>
      </c>
      <c r="Q1254">
        <f>IF(OR($A1254="",$P1254&lt;&gt;"Yes"),"",$D1254+ROW()/1000000)</f>
      </c>
      <c r="T1254">
        <f>IF($Y1254="","",INDEX($B$2:$B$1500,$Y1254))</f>
      </c>
      <c r="U1254">
        <f>IF($Z1254="","",INDEX($B$2:$B$1500,$Z1254))</f>
      </c>
      <c r="V1254">
        <f>IF(OR($T1254="",$U1254=""),"",$U1254-$T1254)</f>
      </c>
      <c r="W1254" t="str">
        <f>IF(TRIM(INDEX(connections!$A:$A,ROW()))="","",TRIM(INDEX(connections!$A:$A,ROW())))</f>
      </c>
      <c r="X1254" t="str">
        <f>IF($W1254="","",TRIM(INDEX(connections!$B:$B,ROW())))</f>
      </c>
      <c r="Y1254">
        <f>IF($W1254="","",IFERROR(MATCH($W1254,$A$2:$A$1500,0),""))</f>
      </c>
      <c r="Z1254">
        <f>IF($X1254="","",IFERROR(MATCH($X1254,$A$2:$A$1500,0),""))</f>
      </c>
      <c r="AA1254" t="str">
        <f>IF($Y1254="","",INDEX($P$2:$P$1500,$Y1254))</f>
      </c>
      <c r="AB1254" t="str">
        <f>IF($Z1254="","",INDEX($P$2:$P$1500,$Z1254))</f>
      </c>
      <c r="AC1254">
        <f>IF(AND($AA1254="Yes",$AB1254="Yes"),1,"")</f>
      </c>
      <c r="AD1254">
        <f>IF(OR($Y1254="",$Z1254=""),"",IF(INDEX($C$2:$C$1500,$Y1254)=INDEX($C$2:$C$1500,$Z1254),0,1))</f>
      </c>
      <c r="AE1254">
        <f>IF($AC1254&lt;&gt;1,"",IF(AND(INDEX($AG$2:$AG$1500,$Y1254)=1,INDEX($AG$2:$AG$1500,$Z1254)=1),1,""))</f>
      </c>
      <c r="AG1254">
        <f>IF($A1254="","",COUNTIFS($W$2:$W$2500,$A1254,$AB$2:$AB$2500,"Yes")+COUNTIFS($X$2:$X$2500,$A1254,$AA$2:$AA$2500,"Yes"))</f>
      </c>
      <c r="AH1254" t="str">
        <f>IF(OR($P1254&lt;&gt;"Yes",N($AG1254)=0),"",IF(AND($AG1254=1,COUNTIFS($W$2:$W$2500,$A1254,$AE$2:$AE$2500,1)+COUNTIFS($X$2:$X$2500,$A1254,$AE$2:$AE$2500,1)&gt;0),"","Yes"))</f>
      </c>
      <c r="AI1254">
        <f>IF($AH1254="Yes",$AG1254,"")</f>
      </c>
      <c r="AJ1254">
        <f>IF($AI1254="","",$AI1254+ROW()/1000000)</f>
      </c>
      <c r="AK1254">
        <f>IF(OR($A1254="",$P1254="Yes",N($AG1254)=0),"",$AG1254+ROW()/1000000)</f>
      </c>
      <c r="AL1254" t="str">
        <f>IF($A1254="","",INDEX(games!$J:$J,ROW())&amp;"")</f>
      </c>
    </row>
    <row r="1255">
      <c r="A1255" t="str">
        <f>IF(TRIM(INDEX(games!$A:$A,ROW()))="","",TRIM(INDEX(games!$A:$A,ROW())))</f>
      </c>
      <c r="B1255">
        <f>IF(OR($A1255="",INDEX(games!$B:$B,ROW())=""),"",INDEX(games!$B:$B,ROW()))</f>
      </c>
      <c r="C1255" t="str">
        <f>IF(OR($A1255="",INDEX(games!$C:$C,ROW())=""),"",INDEX(games!$C:$C,ROW()))</f>
      </c>
      <c r="D1255">
        <f>IF($A1255="","",COUNTIF($W$2:$W$2500,$A1255)+COUNTIF($X$2:$X$2500,$A1255))</f>
      </c>
      <c r="E1255">
        <f>IF($A1255="","",IFERROR(MATCH($C1255,$R$2:$R$5,0),0))</f>
      </c>
      <c r="F1255">
        <f>IF($A1255="","",MOD(ROW(),34))</f>
      </c>
      <c r="G1255">
        <f>IF($A1255="",NA(),IF($C1255="Action",$B1255,NA()))</f>
      </c>
      <c r="H1255">
        <f>IF($A1255="",NA(),IF($C1255="Action",1+$F1255*0.023,NA()))</f>
      </c>
      <c r="I1255">
        <f>IF($A1255="",NA(),IF($C1255="Strategy",$B1255,NA()))</f>
      </c>
      <c r="J1255">
        <f>IF($A1255="",NA(),IF($C1255="Strategy",2+$F1255*0.023,NA()))</f>
      </c>
      <c r="K1255">
        <f>IF($A1255="",NA(),IF($C1255="Deckbuilder",$B1255,NA()))</f>
      </c>
      <c r="L1255">
        <f>IF($A1255="",NA(),IF($C1255="Deckbuilder",3+$F1255*0.023,NA()))</f>
      </c>
      <c r="M1255">
        <f>IF($A1255="",NA(),IF($C1255="Traditional",$B1255,NA()))</f>
      </c>
      <c r="N1255">
        <f>IF($A1255="",NA(),IF($C1255="Traditional",4+$F1255*0.023,NA()))</f>
      </c>
      <c r="O1255">
        <f>IF($A1255="","",$D1255+ROW()/1000000)</f>
      </c>
      <c r="P1255" t="str">
        <f>IF(OR($A1255="",INDEX(games!$H:$H,ROW())=""),"",INDEX(games!$H:$H,ROW()))</f>
      </c>
      <c r="Q1255">
        <f>IF(OR($A1255="",$P1255&lt;&gt;"Yes"),"",$D1255+ROW()/1000000)</f>
      </c>
      <c r="T1255">
        <f>IF($Y1255="","",INDEX($B$2:$B$1500,$Y1255))</f>
      </c>
      <c r="U1255">
        <f>IF($Z1255="","",INDEX($B$2:$B$1500,$Z1255))</f>
      </c>
      <c r="V1255">
        <f>IF(OR($T1255="",$U1255=""),"",$U1255-$T1255)</f>
      </c>
      <c r="W1255" t="str">
        <f>IF(TRIM(INDEX(connections!$A:$A,ROW()))="","",TRIM(INDEX(connections!$A:$A,ROW())))</f>
      </c>
      <c r="X1255" t="str">
        <f>IF($W1255="","",TRIM(INDEX(connections!$B:$B,ROW())))</f>
      </c>
      <c r="Y1255">
        <f>IF($W1255="","",IFERROR(MATCH($W1255,$A$2:$A$1500,0),""))</f>
      </c>
      <c r="Z1255">
        <f>IF($X1255="","",IFERROR(MATCH($X1255,$A$2:$A$1500,0),""))</f>
      </c>
      <c r="AA1255" t="str">
        <f>IF($Y1255="","",INDEX($P$2:$P$1500,$Y1255))</f>
      </c>
      <c r="AB1255" t="str">
        <f>IF($Z1255="","",INDEX($P$2:$P$1500,$Z1255))</f>
      </c>
      <c r="AC1255">
        <f>IF(AND($AA1255="Yes",$AB1255="Yes"),1,"")</f>
      </c>
      <c r="AD1255">
        <f>IF(OR($Y1255="",$Z1255=""),"",IF(INDEX($C$2:$C$1500,$Y1255)=INDEX($C$2:$C$1500,$Z1255),0,1))</f>
      </c>
      <c r="AE1255">
        <f>IF($AC1255&lt;&gt;1,"",IF(AND(INDEX($AG$2:$AG$1500,$Y1255)=1,INDEX($AG$2:$AG$1500,$Z1255)=1),1,""))</f>
      </c>
      <c r="AG1255">
        <f>IF($A1255="","",COUNTIFS($W$2:$W$2500,$A1255,$AB$2:$AB$2500,"Yes")+COUNTIFS($X$2:$X$2500,$A1255,$AA$2:$AA$2500,"Yes"))</f>
      </c>
      <c r="AH1255" t="str">
        <f>IF(OR($P1255&lt;&gt;"Yes",N($AG1255)=0),"",IF(AND($AG1255=1,COUNTIFS($W$2:$W$2500,$A1255,$AE$2:$AE$2500,1)+COUNTIFS($X$2:$X$2500,$A1255,$AE$2:$AE$2500,1)&gt;0),"","Yes"))</f>
      </c>
      <c r="AI1255">
        <f>IF($AH1255="Yes",$AG1255,"")</f>
      </c>
      <c r="AJ1255">
        <f>IF($AI1255="","",$AI1255+ROW()/1000000)</f>
      </c>
      <c r="AK1255">
        <f>IF(OR($A1255="",$P1255="Yes",N($AG1255)=0),"",$AG1255+ROW()/1000000)</f>
      </c>
      <c r="AL1255" t="str">
        <f>IF($A1255="","",INDEX(games!$J:$J,ROW())&amp;"")</f>
      </c>
    </row>
    <row r="1256">
      <c r="A1256" t="str">
        <f>IF(TRIM(INDEX(games!$A:$A,ROW()))="","",TRIM(INDEX(games!$A:$A,ROW())))</f>
      </c>
      <c r="B1256">
        <f>IF(OR($A1256="",INDEX(games!$B:$B,ROW())=""),"",INDEX(games!$B:$B,ROW()))</f>
      </c>
      <c r="C1256" t="str">
        <f>IF(OR($A1256="",INDEX(games!$C:$C,ROW())=""),"",INDEX(games!$C:$C,ROW()))</f>
      </c>
      <c r="D1256">
        <f>IF($A1256="","",COUNTIF($W$2:$W$2500,$A1256)+COUNTIF($X$2:$X$2500,$A1256))</f>
      </c>
      <c r="E1256">
        <f>IF($A1256="","",IFERROR(MATCH($C1256,$R$2:$R$5,0),0))</f>
      </c>
      <c r="F1256">
        <f>IF($A1256="","",MOD(ROW(),34))</f>
      </c>
      <c r="G1256">
        <f>IF($A1256="",NA(),IF($C1256="Action",$B1256,NA()))</f>
      </c>
      <c r="H1256">
        <f>IF($A1256="",NA(),IF($C1256="Action",1+$F1256*0.023,NA()))</f>
      </c>
      <c r="I1256">
        <f>IF($A1256="",NA(),IF($C1256="Strategy",$B1256,NA()))</f>
      </c>
      <c r="J1256">
        <f>IF($A1256="",NA(),IF($C1256="Strategy",2+$F1256*0.023,NA()))</f>
      </c>
      <c r="K1256">
        <f>IF($A1256="",NA(),IF($C1256="Deckbuilder",$B1256,NA()))</f>
      </c>
      <c r="L1256">
        <f>IF($A1256="",NA(),IF($C1256="Deckbuilder",3+$F1256*0.023,NA()))</f>
      </c>
      <c r="M1256">
        <f>IF($A1256="",NA(),IF($C1256="Traditional",$B1256,NA()))</f>
      </c>
      <c r="N1256">
        <f>IF($A1256="",NA(),IF($C1256="Traditional",4+$F1256*0.023,NA()))</f>
      </c>
      <c r="O1256">
        <f>IF($A1256="","",$D1256+ROW()/1000000)</f>
      </c>
      <c r="P1256" t="str">
        <f>IF(OR($A1256="",INDEX(games!$H:$H,ROW())=""),"",INDEX(games!$H:$H,ROW()))</f>
      </c>
      <c r="Q1256">
        <f>IF(OR($A1256="",$P1256&lt;&gt;"Yes"),"",$D1256+ROW()/1000000)</f>
      </c>
      <c r="T1256">
        <f>IF($Y1256="","",INDEX($B$2:$B$1500,$Y1256))</f>
      </c>
      <c r="U1256">
        <f>IF($Z1256="","",INDEX($B$2:$B$1500,$Z1256))</f>
      </c>
      <c r="V1256">
        <f>IF(OR($T1256="",$U1256=""),"",$U1256-$T1256)</f>
      </c>
      <c r="W1256" t="str">
        <f>IF(TRIM(INDEX(connections!$A:$A,ROW()))="","",TRIM(INDEX(connections!$A:$A,ROW())))</f>
      </c>
      <c r="X1256" t="str">
        <f>IF($W1256="","",TRIM(INDEX(connections!$B:$B,ROW())))</f>
      </c>
      <c r="Y1256">
        <f>IF($W1256="","",IFERROR(MATCH($W1256,$A$2:$A$1500,0),""))</f>
      </c>
      <c r="Z1256">
        <f>IF($X1256="","",IFERROR(MATCH($X1256,$A$2:$A$1500,0),""))</f>
      </c>
      <c r="AA1256" t="str">
        <f>IF($Y1256="","",INDEX($P$2:$P$1500,$Y1256))</f>
      </c>
      <c r="AB1256" t="str">
        <f>IF($Z1256="","",INDEX($P$2:$P$1500,$Z1256))</f>
      </c>
      <c r="AC1256">
        <f>IF(AND($AA1256="Yes",$AB1256="Yes"),1,"")</f>
      </c>
      <c r="AD1256">
        <f>IF(OR($Y1256="",$Z1256=""),"",IF(INDEX($C$2:$C$1500,$Y1256)=INDEX($C$2:$C$1500,$Z1256),0,1))</f>
      </c>
      <c r="AE1256">
        <f>IF($AC1256&lt;&gt;1,"",IF(AND(INDEX($AG$2:$AG$1500,$Y1256)=1,INDEX($AG$2:$AG$1500,$Z1256)=1),1,""))</f>
      </c>
      <c r="AG1256">
        <f>IF($A1256="","",COUNTIFS($W$2:$W$2500,$A1256,$AB$2:$AB$2500,"Yes")+COUNTIFS($X$2:$X$2500,$A1256,$AA$2:$AA$2500,"Yes"))</f>
      </c>
      <c r="AH1256" t="str">
        <f>IF(OR($P1256&lt;&gt;"Yes",N($AG1256)=0),"",IF(AND($AG1256=1,COUNTIFS($W$2:$W$2500,$A1256,$AE$2:$AE$2500,1)+COUNTIFS($X$2:$X$2500,$A1256,$AE$2:$AE$2500,1)&gt;0),"","Yes"))</f>
      </c>
      <c r="AI1256">
        <f>IF($AH1256="Yes",$AG1256,"")</f>
      </c>
      <c r="AJ1256">
        <f>IF($AI1256="","",$AI1256+ROW()/1000000)</f>
      </c>
      <c r="AK1256">
        <f>IF(OR($A1256="",$P1256="Yes",N($AG1256)=0),"",$AG1256+ROW()/1000000)</f>
      </c>
      <c r="AL1256" t="str">
        <f>IF($A1256="","",INDEX(games!$J:$J,ROW())&amp;"")</f>
      </c>
    </row>
    <row r="1257">
      <c r="A1257" t="str">
        <f>IF(TRIM(INDEX(games!$A:$A,ROW()))="","",TRIM(INDEX(games!$A:$A,ROW())))</f>
      </c>
      <c r="B1257">
        <f>IF(OR($A1257="",INDEX(games!$B:$B,ROW())=""),"",INDEX(games!$B:$B,ROW()))</f>
      </c>
      <c r="C1257" t="str">
        <f>IF(OR($A1257="",INDEX(games!$C:$C,ROW())=""),"",INDEX(games!$C:$C,ROW()))</f>
      </c>
      <c r="D1257">
        <f>IF($A1257="","",COUNTIF($W$2:$W$2500,$A1257)+COUNTIF($X$2:$X$2500,$A1257))</f>
      </c>
      <c r="E1257">
        <f>IF($A1257="","",IFERROR(MATCH($C1257,$R$2:$R$5,0),0))</f>
      </c>
      <c r="F1257">
        <f>IF($A1257="","",MOD(ROW(),34))</f>
      </c>
      <c r="G1257">
        <f>IF($A1257="",NA(),IF($C1257="Action",$B1257,NA()))</f>
      </c>
      <c r="H1257">
        <f>IF($A1257="",NA(),IF($C1257="Action",1+$F1257*0.023,NA()))</f>
      </c>
      <c r="I1257">
        <f>IF($A1257="",NA(),IF($C1257="Strategy",$B1257,NA()))</f>
      </c>
      <c r="J1257">
        <f>IF($A1257="",NA(),IF($C1257="Strategy",2+$F1257*0.023,NA()))</f>
      </c>
      <c r="K1257">
        <f>IF($A1257="",NA(),IF($C1257="Deckbuilder",$B1257,NA()))</f>
      </c>
      <c r="L1257">
        <f>IF($A1257="",NA(),IF($C1257="Deckbuilder",3+$F1257*0.023,NA()))</f>
      </c>
      <c r="M1257">
        <f>IF($A1257="",NA(),IF($C1257="Traditional",$B1257,NA()))</f>
      </c>
      <c r="N1257">
        <f>IF($A1257="",NA(),IF($C1257="Traditional",4+$F1257*0.023,NA()))</f>
      </c>
      <c r="O1257">
        <f>IF($A1257="","",$D1257+ROW()/1000000)</f>
      </c>
      <c r="P1257" t="str">
        <f>IF(OR($A1257="",INDEX(games!$H:$H,ROW())=""),"",INDEX(games!$H:$H,ROW()))</f>
      </c>
      <c r="Q1257">
        <f>IF(OR($A1257="",$P1257&lt;&gt;"Yes"),"",$D1257+ROW()/1000000)</f>
      </c>
      <c r="T1257">
        <f>IF($Y1257="","",INDEX($B$2:$B$1500,$Y1257))</f>
      </c>
      <c r="U1257">
        <f>IF($Z1257="","",INDEX($B$2:$B$1500,$Z1257))</f>
      </c>
      <c r="V1257">
        <f>IF(OR($T1257="",$U1257=""),"",$U1257-$T1257)</f>
      </c>
      <c r="W1257" t="str">
        <f>IF(TRIM(INDEX(connections!$A:$A,ROW()))="","",TRIM(INDEX(connections!$A:$A,ROW())))</f>
      </c>
      <c r="X1257" t="str">
        <f>IF($W1257="","",TRIM(INDEX(connections!$B:$B,ROW())))</f>
      </c>
      <c r="Y1257">
        <f>IF($W1257="","",IFERROR(MATCH($W1257,$A$2:$A$1500,0),""))</f>
      </c>
      <c r="Z1257">
        <f>IF($X1257="","",IFERROR(MATCH($X1257,$A$2:$A$1500,0),""))</f>
      </c>
      <c r="AA1257" t="str">
        <f>IF($Y1257="","",INDEX($P$2:$P$1500,$Y1257))</f>
      </c>
      <c r="AB1257" t="str">
        <f>IF($Z1257="","",INDEX($P$2:$P$1500,$Z1257))</f>
      </c>
      <c r="AC1257">
        <f>IF(AND($AA1257="Yes",$AB1257="Yes"),1,"")</f>
      </c>
      <c r="AD1257">
        <f>IF(OR($Y1257="",$Z1257=""),"",IF(INDEX($C$2:$C$1500,$Y1257)=INDEX($C$2:$C$1500,$Z1257),0,1))</f>
      </c>
      <c r="AE1257">
        <f>IF($AC1257&lt;&gt;1,"",IF(AND(INDEX($AG$2:$AG$1500,$Y1257)=1,INDEX($AG$2:$AG$1500,$Z1257)=1),1,""))</f>
      </c>
      <c r="AG1257">
        <f>IF($A1257="","",COUNTIFS($W$2:$W$2500,$A1257,$AB$2:$AB$2500,"Yes")+COUNTIFS($X$2:$X$2500,$A1257,$AA$2:$AA$2500,"Yes"))</f>
      </c>
      <c r="AH1257" t="str">
        <f>IF(OR($P1257&lt;&gt;"Yes",N($AG1257)=0),"",IF(AND($AG1257=1,COUNTIFS($W$2:$W$2500,$A1257,$AE$2:$AE$2500,1)+COUNTIFS($X$2:$X$2500,$A1257,$AE$2:$AE$2500,1)&gt;0),"","Yes"))</f>
      </c>
      <c r="AI1257">
        <f>IF($AH1257="Yes",$AG1257,"")</f>
      </c>
      <c r="AJ1257">
        <f>IF($AI1257="","",$AI1257+ROW()/1000000)</f>
      </c>
      <c r="AK1257">
        <f>IF(OR($A1257="",$P1257="Yes",N($AG1257)=0),"",$AG1257+ROW()/1000000)</f>
      </c>
      <c r="AL1257" t="str">
        <f>IF($A1257="","",INDEX(games!$J:$J,ROW())&amp;"")</f>
      </c>
    </row>
    <row r="1258">
      <c r="A1258" t="str">
        <f>IF(TRIM(INDEX(games!$A:$A,ROW()))="","",TRIM(INDEX(games!$A:$A,ROW())))</f>
      </c>
      <c r="B1258">
        <f>IF(OR($A1258="",INDEX(games!$B:$B,ROW())=""),"",INDEX(games!$B:$B,ROW()))</f>
      </c>
      <c r="C1258" t="str">
        <f>IF(OR($A1258="",INDEX(games!$C:$C,ROW())=""),"",INDEX(games!$C:$C,ROW()))</f>
      </c>
      <c r="D1258">
        <f>IF($A1258="","",COUNTIF($W$2:$W$2500,$A1258)+COUNTIF($X$2:$X$2500,$A1258))</f>
      </c>
      <c r="E1258">
        <f>IF($A1258="","",IFERROR(MATCH($C1258,$R$2:$R$5,0),0))</f>
      </c>
      <c r="F1258">
        <f>IF($A1258="","",MOD(ROW(),34))</f>
      </c>
      <c r="G1258">
        <f>IF($A1258="",NA(),IF($C1258="Action",$B1258,NA()))</f>
      </c>
      <c r="H1258">
        <f>IF($A1258="",NA(),IF($C1258="Action",1+$F1258*0.023,NA()))</f>
      </c>
      <c r="I1258">
        <f>IF($A1258="",NA(),IF($C1258="Strategy",$B1258,NA()))</f>
      </c>
      <c r="J1258">
        <f>IF($A1258="",NA(),IF($C1258="Strategy",2+$F1258*0.023,NA()))</f>
      </c>
      <c r="K1258">
        <f>IF($A1258="",NA(),IF($C1258="Deckbuilder",$B1258,NA()))</f>
      </c>
      <c r="L1258">
        <f>IF($A1258="",NA(),IF($C1258="Deckbuilder",3+$F1258*0.023,NA()))</f>
      </c>
      <c r="M1258">
        <f>IF($A1258="",NA(),IF($C1258="Traditional",$B1258,NA()))</f>
      </c>
      <c r="N1258">
        <f>IF($A1258="",NA(),IF($C1258="Traditional",4+$F1258*0.023,NA()))</f>
      </c>
      <c r="O1258">
        <f>IF($A1258="","",$D1258+ROW()/1000000)</f>
      </c>
      <c r="P1258" t="str">
        <f>IF(OR($A1258="",INDEX(games!$H:$H,ROW())=""),"",INDEX(games!$H:$H,ROW()))</f>
      </c>
      <c r="Q1258">
        <f>IF(OR($A1258="",$P1258&lt;&gt;"Yes"),"",$D1258+ROW()/1000000)</f>
      </c>
      <c r="T1258">
        <f>IF($Y1258="","",INDEX($B$2:$B$1500,$Y1258))</f>
      </c>
      <c r="U1258">
        <f>IF($Z1258="","",INDEX($B$2:$B$1500,$Z1258))</f>
      </c>
      <c r="V1258">
        <f>IF(OR($T1258="",$U1258=""),"",$U1258-$T1258)</f>
      </c>
      <c r="W1258" t="str">
        <f>IF(TRIM(INDEX(connections!$A:$A,ROW()))="","",TRIM(INDEX(connections!$A:$A,ROW())))</f>
      </c>
      <c r="X1258" t="str">
        <f>IF($W1258="","",TRIM(INDEX(connections!$B:$B,ROW())))</f>
      </c>
      <c r="Y1258">
        <f>IF($W1258="","",IFERROR(MATCH($W1258,$A$2:$A$1500,0),""))</f>
      </c>
      <c r="Z1258">
        <f>IF($X1258="","",IFERROR(MATCH($X1258,$A$2:$A$1500,0),""))</f>
      </c>
      <c r="AA1258" t="str">
        <f>IF($Y1258="","",INDEX($P$2:$P$1500,$Y1258))</f>
      </c>
      <c r="AB1258" t="str">
        <f>IF($Z1258="","",INDEX($P$2:$P$1500,$Z1258))</f>
      </c>
      <c r="AC1258">
        <f>IF(AND($AA1258="Yes",$AB1258="Yes"),1,"")</f>
      </c>
      <c r="AD1258">
        <f>IF(OR($Y1258="",$Z1258=""),"",IF(INDEX($C$2:$C$1500,$Y1258)=INDEX($C$2:$C$1500,$Z1258),0,1))</f>
      </c>
      <c r="AE1258">
        <f>IF($AC1258&lt;&gt;1,"",IF(AND(INDEX($AG$2:$AG$1500,$Y1258)=1,INDEX($AG$2:$AG$1500,$Z1258)=1),1,""))</f>
      </c>
      <c r="AG1258">
        <f>IF($A1258="","",COUNTIFS($W$2:$W$2500,$A1258,$AB$2:$AB$2500,"Yes")+COUNTIFS($X$2:$X$2500,$A1258,$AA$2:$AA$2500,"Yes"))</f>
      </c>
      <c r="AH1258" t="str">
        <f>IF(OR($P1258&lt;&gt;"Yes",N($AG1258)=0),"",IF(AND($AG1258=1,COUNTIFS($W$2:$W$2500,$A1258,$AE$2:$AE$2500,1)+COUNTIFS($X$2:$X$2500,$A1258,$AE$2:$AE$2500,1)&gt;0),"","Yes"))</f>
      </c>
      <c r="AI1258">
        <f>IF($AH1258="Yes",$AG1258,"")</f>
      </c>
      <c r="AJ1258">
        <f>IF($AI1258="","",$AI1258+ROW()/1000000)</f>
      </c>
      <c r="AK1258">
        <f>IF(OR($A1258="",$P1258="Yes",N($AG1258)=0),"",$AG1258+ROW()/1000000)</f>
      </c>
      <c r="AL1258" t="str">
        <f>IF($A1258="","",INDEX(games!$J:$J,ROW())&amp;"")</f>
      </c>
    </row>
    <row r="1259">
      <c r="A1259" t="str">
        <f>IF(TRIM(INDEX(games!$A:$A,ROW()))="","",TRIM(INDEX(games!$A:$A,ROW())))</f>
      </c>
      <c r="B1259">
        <f>IF(OR($A1259="",INDEX(games!$B:$B,ROW())=""),"",INDEX(games!$B:$B,ROW()))</f>
      </c>
      <c r="C1259" t="str">
        <f>IF(OR($A1259="",INDEX(games!$C:$C,ROW())=""),"",INDEX(games!$C:$C,ROW()))</f>
      </c>
      <c r="D1259">
        <f>IF($A1259="","",COUNTIF($W$2:$W$2500,$A1259)+COUNTIF($X$2:$X$2500,$A1259))</f>
      </c>
      <c r="E1259">
        <f>IF($A1259="","",IFERROR(MATCH($C1259,$R$2:$R$5,0),0))</f>
      </c>
      <c r="F1259">
        <f>IF($A1259="","",MOD(ROW(),34))</f>
      </c>
      <c r="G1259">
        <f>IF($A1259="",NA(),IF($C1259="Action",$B1259,NA()))</f>
      </c>
      <c r="H1259">
        <f>IF($A1259="",NA(),IF($C1259="Action",1+$F1259*0.023,NA()))</f>
      </c>
      <c r="I1259">
        <f>IF($A1259="",NA(),IF($C1259="Strategy",$B1259,NA()))</f>
      </c>
      <c r="J1259">
        <f>IF($A1259="",NA(),IF($C1259="Strategy",2+$F1259*0.023,NA()))</f>
      </c>
      <c r="K1259">
        <f>IF($A1259="",NA(),IF($C1259="Deckbuilder",$B1259,NA()))</f>
      </c>
      <c r="L1259">
        <f>IF($A1259="",NA(),IF($C1259="Deckbuilder",3+$F1259*0.023,NA()))</f>
      </c>
      <c r="M1259">
        <f>IF($A1259="",NA(),IF($C1259="Traditional",$B1259,NA()))</f>
      </c>
      <c r="N1259">
        <f>IF($A1259="",NA(),IF($C1259="Traditional",4+$F1259*0.023,NA()))</f>
      </c>
      <c r="O1259">
        <f>IF($A1259="","",$D1259+ROW()/1000000)</f>
      </c>
      <c r="P1259" t="str">
        <f>IF(OR($A1259="",INDEX(games!$H:$H,ROW())=""),"",INDEX(games!$H:$H,ROW()))</f>
      </c>
      <c r="Q1259">
        <f>IF(OR($A1259="",$P1259&lt;&gt;"Yes"),"",$D1259+ROW()/1000000)</f>
      </c>
      <c r="T1259">
        <f>IF($Y1259="","",INDEX($B$2:$B$1500,$Y1259))</f>
      </c>
      <c r="U1259">
        <f>IF($Z1259="","",INDEX($B$2:$B$1500,$Z1259))</f>
      </c>
      <c r="V1259">
        <f>IF(OR($T1259="",$U1259=""),"",$U1259-$T1259)</f>
      </c>
      <c r="W1259" t="str">
        <f>IF(TRIM(INDEX(connections!$A:$A,ROW()))="","",TRIM(INDEX(connections!$A:$A,ROW())))</f>
      </c>
      <c r="X1259" t="str">
        <f>IF($W1259="","",TRIM(INDEX(connections!$B:$B,ROW())))</f>
      </c>
      <c r="Y1259">
        <f>IF($W1259="","",IFERROR(MATCH($W1259,$A$2:$A$1500,0),""))</f>
      </c>
      <c r="Z1259">
        <f>IF($X1259="","",IFERROR(MATCH($X1259,$A$2:$A$1500,0),""))</f>
      </c>
      <c r="AA1259" t="str">
        <f>IF($Y1259="","",INDEX($P$2:$P$1500,$Y1259))</f>
      </c>
      <c r="AB1259" t="str">
        <f>IF($Z1259="","",INDEX($P$2:$P$1500,$Z1259))</f>
      </c>
      <c r="AC1259">
        <f>IF(AND($AA1259="Yes",$AB1259="Yes"),1,"")</f>
      </c>
      <c r="AD1259">
        <f>IF(OR($Y1259="",$Z1259=""),"",IF(INDEX($C$2:$C$1500,$Y1259)=INDEX($C$2:$C$1500,$Z1259),0,1))</f>
      </c>
      <c r="AE1259">
        <f>IF($AC1259&lt;&gt;1,"",IF(AND(INDEX($AG$2:$AG$1500,$Y1259)=1,INDEX($AG$2:$AG$1500,$Z1259)=1),1,""))</f>
      </c>
      <c r="AG1259">
        <f>IF($A1259="","",COUNTIFS($W$2:$W$2500,$A1259,$AB$2:$AB$2500,"Yes")+COUNTIFS($X$2:$X$2500,$A1259,$AA$2:$AA$2500,"Yes"))</f>
      </c>
      <c r="AH1259" t="str">
        <f>IF(OR($P1259&lt;&gt;"Yes",N($AG1259)=0),"",IF(AND($AG1259=1,COUNTIFS($W$2:$W$2500,$A1259,$AE$2:$AE$2500,1)+COUNTIFS($X$2:$X$2500,$A1259,$AE$2:$AE$2500,1)&gt;0),"","Yes"))</f>
      </c>
      <c r="AI1259">
        <f>IF($AH1259="Yes",$AG1259,"")</f>
      </c>
      <c r="AJ1259">
        <f>IF($AI1259="","",$AI1259+ROW()/1000000)</f>
      </c>
      <c r="AK1259">
        <f>IF(OR($A1259="",$P1259="Yes",N($AG1259)=0),"",$AG1259+ROW()/1000000)</f>
      </c>
      <c r="AL1259" t="str">
        <f>IF($A1259="","",INDEX(games!$J:$J,ROW())&amp;"")</f>
      </c>
    </row>
    <row r="1260">
      <c r="A1260" t="str">
        <f>IF(TRIM(INDEX(games!$A:$A,ROW()))="","",TRIM(INDEX(games!$A:$A,ROW())))</f>
      </c>
      <c r="B1260">
        <f>IF(OR($A1260="",INDEX(games!$B:$B,ROW())=""),"",INDEX(games!$B:$B,ROW()))</f>
      </c>
      <c r="C1260" t="str">
        <f>IF(OR($A1260="",INDEX(games!$C:$C,ROW())=""),"",INDEX(games!$C:$C,ROW()))</f>
      </c>
      <c r="D1260">
        <f>IF($A1260="","",COUNTIF($W$2:$W$2500,$A1260)+COUNTIF($X$2:$X$2500,$A1260))</f>
      </c>
      <c r="E1260">
        <f>IF($A1260="","",IFERROR(MATCH($C1260,$R$2:$R$5,0),0))</f>
      </c>
      <c r="F1260">
        <f>IF($A1260="","",MOD(ROW(),34))</f>
      </c>
      <c r="G1260">
        <f>IF($A1260="",NA(),IF($C1260="Action",$B1260,NA()))</f>
      </c>
      <c r="H1260">
        <f>IF($A1260="",NA(),IF($C1260="Action",1+$F1260*0.023,NA()))</f>
      </c>
      <c r="I1260">
        <f>IF($A1260="",NA(),IF($C1260="Strategy",$B1260,NA()))</f>
      </c>
      <c r="J1260">
        <f>IF($A1260="",NA(),IF($C1260="Strategy",2+$F1260*0.023,NA()))</f>
      </c>
      <c r="K1260">
        <f>IF($A1260="",NA(),IF($C1260="Deckbuilder",$B1260,NA()))</f>
      </c>
      <c r="L1260">
        <f>IF($A1260="",NA(),IF($C1260="Deckbuilder",3+$F1260*0.023,NA()))</f>
      </c>
      <c r="M1260">
        <f>IF($A1260="",NA(),IF($C1260="Traditional",$B1260,NA()))</f>
      </c>
      <c r="N1260">
        <f>IF($A1260="",NA(),IF($C1260="Traditional",4+$F1260*0.023,NA()))</f>
      </c>
      <c r="O1260">
        <f>IF($A1260="","",$D1260+ROW()/1000000)</f>
      </c>
      <c r="P1260" t="str">
        <f>IF(OR($A1260="",INDEX(games!$H:$H,ROW())=""),"",INDEX(games!$H:$H,ROW()))</f>
      </c>
      <c r="Q1260">
        <f>IF(OR($A1260="",$P1260&lt;&gt;"Yes"),"",$D1260+ROW()/1000000)</f>
      </c>
      <c r="T1260">
        <f>IF($Y1260="","",INDEX($B$2:$B$1500,$Y1260))</f>
      </c>
      <c r="U1260">
        <f>IF($Z1260="","",INDEX($B$2:$B$1500,$Z1260))</f>
      </c>
      <c r="V1260">
        <f>IF(OR($T1260="",$U1260=""),"",$U1260-$T1260)</f>
      </c>
      <c r="W1260" t="str">
        <f>IF(TRIM(INDEX(connections!$A:$A,ROW()))="","",TRIM(INDEX(connections!$A:$A,ROW())))</f>
      </c>
      <c r="X1260" t="str">
        <f>IF($W1260="","",TRIM(INDEX(connections!$B:$B,ROW())))</f>
      </c>
      <c r="Y1260">
        <f>IF($W1260="","",IFERROR(MATCH($W1260,$A$2:$A$1500,0),""))</f>
      </c>
      <c r="Z1260">
        <f>IF($X1260="","",IFERROR(MATCH($X1260,$A$2:$A$1500,0),""))</f>
      </c>
      <c r="AA1260" t="str">
        <f>IF($Y1260="","",INDEX($P$2:$P$1500,$Y1260))</f>
      </c>
      <c r="AB1260" t="str">
        <f>IF($Z1260="","",INDEX($P$2:$P$1500,$Z1260))</f>
      </c>
      <c r="AC1260">
        <f>IF(AND($AA1260="Yes",$AB1260="Yes"),1,"")</f>
      </c>
      <c r="AD1260">
        <f>IF(OR($Y1260="",$Z1260=""),"",IF(INDEX($C$2:$C$1500,$Y1260)=INDEX($C$2:$C$1500,$Z1260),0,1))</f>
      </c>
      <c r="AE1260">
        <f>IF($AC1260&lt;&gt;1,"",IF(AND(INDEX($AG$2:$AG$1500,$Y1260)=1,INDEX($AG$2:$AG$1500,$Z1260)=1),1,""))</f>
      </c>
      <c r="AG1260">
        <f>IF($A1260="","",COUNTIFS($W$2:$W$2500,$A1260,$AB$2:$AB$2500,"Yes")+COUNTIFS($X$2:$X$2500,$A1260,$AA$2:$AA$2500,"Yes"))</f>
      </c>
      <c r="AH1260" t="str">
        <f>IF(OR($P1260&lt;&gt;"Yes",N($AG1260)=0),"",IF(AND($AG1260=1,COUNTIFS($W$2:$W$2500,$A1260,$AE$2:$AE$2500,1)+COUNTIFS($X$2:$X$2500,$A1260,$AE$2:$AE$2500,1)&gt;0),"","Yes"))</f>
      </c>
      <c r="AI1260">
        <f>IF($AH1260="Yes",$AG1260,"")</f>
      </c>
      <c r="AJ1260">
        <f>IF($AI1260="","",$AI1260+ROW()/1000000)</f>
      </c>
      <c r="AK1260">
        <f>IF(OR($A1260="",$P1260="Yes",N($AG1260)=0),"",$AG1260+ROW()/1000000)</f>
      </c>
      <c r="AL1260" t="str">
        <f>IF($A1260="","",INDEX(games!$J:$J,ROW())&amp;"")</f>
      </c>
    </row>
    <row r="1261">
      <c r="A1261" t="str">
        <f>IF(TRIM(INDEX(games!$A:$A,ROW()))="","",TRIM(INDEX(games!$A:$A,ROW())))</f>
      </c>
      <c r="B1261">
        <f>IF(OR($A1261="",INDEX(games!$B:$B,ROW())=""),"",INDEX(games!$B:$B,ROW()))</f>
      </c>
      <c r="C1261" t="str">
        <f>IF(OR($A1261="",INDEX(games!$C:$C,ROW())=""),"",INDEX(games!$C:$C,ROW()))</f>
      </c>
      <c r="D1261">
        <f>IF($A1261="","",COUNTIF($W$2:$W$2500,$A1261)+COUNTIF($X$2:$X$2500,$A1261))</f>
      </c>
      <c r="E1261">
        <f>IF($A1261="","",IFERROR(MATCH($C1261,$R$2:$R$5,0),0))</f>
      </c>
      <c r="F1261">
        <f>IF($A1261="","",MOD(ROW(),34))</f>
      </c>
      <c r="G1261">
        <f>IF($A1261="",NA(),IF($C1261="Action",$B1261,NA()))</f>
      </c>
      <c r="H1261">
        <f>IF($A1261="",NA(),IF($C1261="Action",1+$F1261*0.023,NA()))</f>
      </c>
      <c r="I1261">
        <f>IF($A1261="",NA(),IF($C1261="Strategy",$B1261,NA()))</f>
      </c>
      <c r="J1261">
        <f>IF($A1261="",NA(),IF($C1261="Strategy",2+$F1261*0.023,NA()))</f>
      </c>
      <c r="K1261">
        <f>IF($A1261="",NA(),IF($C1261="Deckbuilder",$B1261,NA()))</f>
      </c>
      <c r="L1261">
        <f>IF($A1261="",NA(),IF($C1261="Deckbuilder",3+$F1261*0.023,NA()))</f>
      </c>
      <c r="M1261">
        <f>IF($A1261="",NA(),IF($C1261="Traditional",$B1261,NA()))</f>
      </c>
      <c r="N1261">
        <f>IF($A1261="",NA(),IF($C1261="Traditional",4+$F1261*0.023,NA()))</f>
      </c>
      <c r="O1261">
        <f>IF($A1261="","",$D1261+ROW()/1000000)</f>
      </c>
      <c r="P1261" t="str">
        <f>IF(OR($A1261="",INDEX(games!$H:$H,ROW())=""),"",INDEX(games!$H:$H,ROW()))</f>
      </c>
      <c r="Q1261">
        <f>IF(OR($A1261="",$P1261&lt;&gt;"Yes"),"",$D1261+ROW()/1000000)</f>
      </c>
      <c r="T1261">
        <f>IF($Y1261="","",INDEX($B$2:$B$1500,$Y1261))</f>
      </c>
      <c r="U1261">
        <f>IF($Z1261="","",INDEX($B$2:$B$1500,$Z1261))</f>
      </c>
      <c r="V1261">
        <f>IF(OR($T1261="",$U1261=""),"",$U1261-$T1261)</f>
      </c>
      <c r="W1261" t="str">
        <f>IF(TRIM(INDEX(connections!$A:$A,ROW()))="","",TRIM(INDEX(connections!$A:$A,ROW())))</f>
      </c>
      <c r="X1261" t="str">
        <f>IF($W1261="","",TRIM(INDEX(connections!$B:$B,ROW())))</f>
      </c>
      <c r="Y1261">
        <f>IF($W1261="","",IFERROR(MATCH($W1261,$A$2:$A$1500,0),""))</f>
      </c>
      <c r="Z1261">
        <f>IF($X1261="","",IFERROR(MATCH($X1261,$A$2:$A$1500,0),""))</f>
      </c>
      <c r="AA1261" t="str">
        <f>IF($Y1261="","",INDEX($P$2:$P$1500,$Y1261))</f>
      </c>
      <c r="AB1261" t="str">
        <f>IF($Z1261="","",INDEX($P$2:$P$1500,$Z1261))</f>
      </c>
      <c r="AC1261">
        <f>IF(AND($AA1261="Yes",$AB1261="Yes"),1,"")</f>
      </c>
      <c r="AD1261">
        <f>IF(OR($Y1261="",$Z1261=""),"",IF(INDEX($C$2:$C$1500,$Y1261)=INDEX($C$2:$C$1500,$Z1261),0,1))</f>
      </c>
      <c r="AE1261">
        <f>IF($AC1261&lt;&gt;1,"",IF(AND(INDEX($AG$2:$AG$1500,$Y1261)=1,INDEX($AG$2:$AG$1500,$Z1261)=1),1,""))</f>
      </c>
      <c r="AG1261">
        <f>IF($A1261="","",COUNTIFS($W$2:$W$2500,$A1261,$AB$2:$AB$2500,"Yes")+COUNTIFS($X$2:$X$2500,$A1261,$AA$2:$AA$2500,"Yes"))</f>
      </c>
      <c r="AH1261" t="str">
        <f>IF(OR($P1261&lt;&gt;"Yes",N($AG1261)=0),"",IF(AND($AG1261=1,COUNTIFS($W$2:$W$2500,$A1261,$AE$2:$AE$2500,1)+COUNTIFS($X$2:$X$2500,$A1261,$AE$2:$AE$2500,1)&gt;0),"","Yes"))</f>
      </c>
      <c r="AI1261">
        <f>IF($AH1261="Yes",$AG1261,"")</f>
      </c>
      <c r="AJ1261">
        <f>IF($AI1261="","",$AI1261+ROW()/1000000)</f>
      </c>
      <c r="AK1261">
        <f>IF(OR($A1261="",$P1261="Yes",N($AG1261)=0),"",$AG1261+ROW()/1000000)</f>
      </c>
      <c r="AL1261" t="str">
        <f>IF($A1261="","",INDEX(games!$J:$J,ROW())&amp;"")</f>
      </c>
    </row>
    <row r="1262">
      <c r="A1262" t="str">
        <f>IF(TRIM(INDEX(games!$A:$A,ROW()))="","",TRIM(INDEX(games!$A:$A,ROW())))</f>
      </c>
      <c r="B1262">
        <f>IF(OR($A1262="",INDEX(games!$B:$B,ROW())=""),"",INDEX(games!$B:$B,ROW()))</f>
      </c>
      <c r="C1262" t="str">
        <f>IF(OR($A1262="",INDEX(games!$C:$C,ROW())=""),"",INDEX(games!$C:$C,ROW()))</f>
      </c>
      <c r="D1262">
        <f>IF($A1262="","",COUNTIF($W$2:$W$2500,$A1262)+COUNTIF($X$2:$X$2500,$A1262))</f>
      </c>
      <c r="E1262">
        <f>IF($A1262="","",IFERROR(MATCH($C1262,$R$2:$R$5,0),0))</f>
      </c>
      <c r="F1262">
        <f>IF($A1262="","",MOD(ROW(),34))</f>
      </c>
      <c r="G1262">
        <f>IF($A1262="",NA(),IF($C1262="Action",$B1262,NA()))</f>
      </c>
      <c r="H1262">
        <f>IF($A1262="",NA(),IF($C1262="Action",1+$F1262*0.023,NA()))</f>
      </c>
      <c r="I1262">
        <f>IF($A1262="",NA(),IF($C1262="Strategy",$B1262,NA()))</f>
      </c>
      <c r="J1262">
        <f>IF($A1262="",NA(),IF($C1262="Strategy",2+$F1262*0.023,NA()))</f>
      </c>
      <c r="K1262">
        <f>IF($A1262="",NA(),IF($C1262="Deckbuilder",$B1262,NA()))</f>
      </c>
      <c r="L1262">
        <f>IF($A1262="",NA(),IF($C1262="Deckbuilder",3+$F1262*0.023,NA()))</f>
      </c>
      <c r="M1262">
        <f>IF($A1262="",NA(),IF($C1262="Traditional",$B1262,NA()))</f>
      </c>
      <c r="N1262">
        <f>IF($A1262="",NA(),IF($C1262="Traditional",4+$F1262*0.023,NA()))</f>
      </c>
      <c r="O1262">
        <f>IF($A1262="","",$D1262+ROW()/1000000)</f>
      </c>
      <c r="P1262" t="str">
        <f>IF(OR($A1262="",INDEX(games!$H:$H,ROW())=""),"",INDEX(games!$H:$H,ROW()))</f>
      </c>
      <c r="Q1262">
        <f>IF(OR($A1262="",$P1262&lt;&gt;"Yes"),"",$D1262+ROW()/1000000)</f>
      </c>
      <c r="T1262">
        <f>IF($Y1262="","",INDEX($B$2:$B$1500,$Y1262))</f>
      </c>
      <c r="U1262">
        <f>IF($Z1262="","",INDEX($B$2:$B$1500,$Z1262))</f>
      </c>
      <c r="V1262">
        <f>IF(OR($T1262="",$U1262=""),"",$U1262-$T1262)</f>
      </c>
      <c r="W1262" t="str">
        <f>IF(TRIM(INDEX(connections!$A:$A,ROW()))="","",TRIM(INDEX(connections!$A:$A,ROW())))</f>
      </c>
      <c r="X1262" t="str">
        <f>IF($W1262="","",TRIM(INDEX(connections!$B:$B,ROW())))</f>
      </c>
      <c r="Y1262">
        <f>IF($W1262="","",IFERROR(MATCH($W1262,$A$2:$A$1500,0),""))</f>
      </c>
      <c r="Z1262">
        <f>IF($X1262="","",IFERROR(MATCH($X1262,$A$2:$A$1500,0),""))</f>
      </c>
      <c r="AA1262" t="str">
        <f>IF($Y1262="","",INDEX($P$2:$P$1500,$Y1262))</f>
      </c>
      <c r="AB1262" t="str">
        <f>IF($Z1262="","",INDEX($P$2:$P$1500,$Z1262))</f>
      </c>
      <c r="AC1262">
        <f>IF(AND($AA1262="Yes",$AB1262="Yes"),1,"")</f>
      </c>
      <c r="AD1262">
        <f>IF(OR($Y1262="",$Z1262=""),"",IF(INDEX($C$2:$C$1500,$Y1262)=INDEX($C$2:$C$1500,$Z1262),0,1))</f>
      </c>
      <c r="AE1262">
        <f>IF($AC1262&lt;&gt;1,"",IF(AND(INDEX($AG$2:$AG$1500,$Y1262)=1,INDEX($AG$2:$AG$1500,$Z1262)=1),1,""))</f>
      </c>
      <c r="AG1262">
        <f>IF($A1262="","",COUNTIFS($W$2:$W$2500,$A1262,$AB$2:$AB$2500,"Yes")+COUNTIFS($X$2:$X$2500,$A1262,$AA$2:$AA$2500,"Yes"))</f>
      </c>
      <c r="AH1262" t="str">
        <f>IF(OR($P1262&lt;&gt;"Yes",N($AG1262)=0),"",IF(AND($AG1262=1,COUNTIFS($W$2:$W$2500,$A1262,$AE$2:$AE$2500,1)+COUNTIFS($X$2:$X$2500,$A1262,$AE$2:$AE$2500,1)&gt;0),"","Yes"))</f>
      </c>
      <c r="AI1262">
        <f>IF($AH1262="Yes",$AG1262,"")</f>
      </c>
      <c r="AJ1262">
        <f>IF($AI1262="","",$AI1262+ROW()/1000000)</f>
      </c>
      <c r="AK1262">
        <f>IF(OR($A1262="",$P1262="Yes",N($AG1262)=0),"",$AG1262+ROW()/1000000)</f>
      </c>
      <c r="AL1262" t="str">
        <f>IF($A1262="","",INDEX(games!$J:$J,ROW())&amp;"")</f>
      </c>
    </row>
    <row r="1263">
      <c r="A1263" t="str">
        <f>IF(TRIM(INDEX(games!$A:$A,ROW()))="","",TRIM(INDEX(games!$A:$A,ROW())))</f>
      </c>
      <c r="B1263">
        <f>IF(OR($A1263="",INDEX(games!$B:$B,ROW())=""),"",INDEX(games!$B:$B,ROW()))</f>
      </c>
      <c r="C1263" t="str">
        <f>IF(OR($A1263="",INDEX(games!$C:$C,ROW())=""),"",INDEX(games!$C:$C,ROW()))</f>
      </c>
      <c r="D1263">
        <f>IF($A1263="","",COUNTIF($W$2:$W$2500,$A1263)+COUNTIF($X$2:$X$2500,$A1263))</f>
      </c>
      <c r="E1263">
        <f>IF($A1263="","",IFERROR(MATCH($C1263,$R$2:$R$5,0),0))</f>
      </c>
      <c r="F1263">
        <f>IF($A1263="","",MOD(ROW(),34))</f>
      </c>
      <c r="G1263">
        <f>IF($A1263="",NA(),IF($C1263="Action",$B1263,NA()))</f>
      </c>
      <c r="H1263">
        <f>IF($A1263="",NA(),IF($C1263="Action",1+$F1263*0.023,NA()))</f>
      </c>
      <c r="I1263">
        <f>IF($A1263="",NA(),IF($C1263="Strategy",$B1263,NA()))</f>
      </c>
      <c r="J1263">
        <f>IF($A1263="",NA(),IF($C1263="Strategy",2+$F1263*0.023,NA()))</f>
      </c>
      <c r="K1263">
        <f>IF($A1263="",NA(),IF($C1263="Deckbuilder",$B1263,NA()))</f>
      </c>
      <c r="L1263">
        <f>IF($A1263="",NA(),IF($C1263="Deckbuilder",3+$F1263*0.023,NA()))</f>
      </c>
      <c r="M1263">
        <f>IF($A1263="",NA(),IF($C1263="Traditional",$B1263,NA()))</f>
      </c>
      <c r="N1263">
        <f>IF($A1263="",NA(),IF($C1263="Traditional",4+$F1263*0.023,NA()))</f>
      </c>
      <c r="O1263">
        <f>IF($A1263="","",$D1263+ROW()/1000000)</f>
      </c>
      <c r="P1263" t="str">
        <f>IF(OR($A1263="",INDEX(games!$H:$H,ROW())=""),"",INDEX(games!$H:$H,ROW()))</f>
      </c>
      <c r="Q1263">
        <f>IF(OR($A1263="",$P1263&lt;&gt;"Yes"),"",$D1263+ROW()/1000000)</f>
      </c>
      <c r="T1263">
        <f>IF($Y1263="","",INDEX($B$2:$B$1500,$Y1263))</f>
      </c>
      <c r="U1263">
        <f>IF($Z1263="","",INDEX($B$2:$B$1500,$Z1263))</f>
      </c>
      <c r="V1263">
        <f>IF(OR($T1263="",$U1263=""),"",$U1263-$T1263)</f>
      </c>
      <c r="W1263" t="str">
        <f>IF(TRIM(INDEX(connections!$A:$A,ROW()))="","",TRIM(INDEX(connections!$A:$A,ROW())))</f>
      </c>
      <c r="X1263" t="str">
        <f>IF($W1263="","",TRIM(INDEX(connections!$B:$B,ROW())))</f>
      </c>
      <c r="Y1263">
        <f>IF($W1263="","",IFERROR(MATCH($W1263,$A$2:$A$1500,0),""))</f>
      </c>
      <c r="Z1263">
        <f>IF($X1263="","",IFERROR(MATCH($X1263,$A$2:$A$1500,0),""))</f>
      </c>
      <c r="AA1263" t="str">
        <f>IF($Y1263="","",INDEX($P$2:$P$1500,$Y1263))</f>
      </c>
      <c r="AB1263" t="str">
        <f>IF($Z1263="","",INDEX($P$2:$P$1500,$Z1263))</f>
      </c>
      <c r="AC1263">
        <f>IF(AND($AA1263="Yes",$AB1263="Yes"),1,"")</f>
      </c>
      <c r="AD1263">
        <f>IF(OR($Y1263="",$Z1263=""),"",IF(INDEX($C$2:$C$1500,$Y1263)=INDEX($C$2:$C$1500,$Z1263),0,1))</f>
      </c>
      <c r="AE1263">
        <f>IF($AC1263&lt;&gt;1,"",IF(AND(INDEX($AG$2:$AG$1500,$Y1263)=1,INDEX($AG$2:$AG$1500,$Z1263)=1),1,""))</f>
      </c>
      <c r="AG1263">
        <f>IF($A1263="","",COUNTIFS($W$2:$W$2500,$A1263,$AB$2:$AB$2500,"Yes")+COUNTIFS($X$2:$X$2500,$A1263,$AA$2:$AA$2500,"Yes"))</f>
      </c>
      <c r="AH1263" t="str">
        <f>IF(OR($P1263&lt;&gt;"Yes",N($AG1263)=0),"",IF(AND($AG1263=1,COUNTIFS($W$2:$W$2500,$A1263,$AE$2:$AE$2500,1)+COUNTIFS($X$2:$X$2500,$A1263,$AE$2:$AE$2500,1)&gt;0),"","Yes"))</f>
      </c>
      <c r="AI1263">
        <f>IF($AH1263="Yes",$AG1263,"")</f>
      </c>
      <c r="AJ1263">
        <f>IF($AI1263="","",$AI1263+ROW()/1000000)</f>
      </c>
      <c r="AK1263">
        <f>IF(OR($A1263="",$P1263="Yes",N($AG1263)=0),"",$AG1263+ROW()/1000000)</f>
      </c>
      <c r="AL1263" t="str">
        <f>IF($A1263="","",INDEX(games!$J:$J,ROW())&amp;"")</f>
      </c>
    </row>
    <row r="1264">
      <c r="A1264" t="str">
        <f>IF(TRIM(INDEX(games!$A:$A,ROW()))="","",TRIM(INDEX(games!$A:$A,ROW())))</f>
      </c>
      <c r="B1264">
        <f>IF(OR($A1264="",INDEX(games!$B:$B,ROW())=""),"",INDEX(games!$B:$B,ROW()))</f>
      </c>
      <c r="C1264" t="str">
        <f>IF(OR($A1264="",INDEX(games!$C:$C,ROW())=""),"",INDEX(games!$C:$C,ROW()))</f>
      </c>
      <c r="D1264">
        <f>IF($A1264="","",COUNTIF($W$2:$W$2500,$A1264)+COUNTIF($X$2:$X$2500,$A1264))</f>
      </c>
      <c r="E1264">
        <f>IF($A1264="","",IFERROR(MATCH($C1264,$R$2:$R$5,0),0))</f>
      </c>
      <c r="F1264">
        <f>IF($A1264="","",MOD(ROW(),34))</f>
      </c>
      <c r="G1264">
        <f>IF($A1264="",NA(),IF($C1264="Action",$B1264,NA()))</f>
      </c>
      <c r="H1264">
        <f>IF($A1264="",NA(),IF($C1264="Action",1+$F1264*0.023,NA()))</f>
      </c>
      <c r="I1264">
        <f>IF($A1264="",NA(),IF($C1264="Strategy",$B1264,NA()))</f>
      </c>
      <c r="J1264">
        <f>IF($A1264="",NA(),IF($C1264="Strategy",2+$F1264*0.023,NA()))</f>
      </c>
      <c r="K1264">
        <f>IF($A1264="",NA(),IF($C1264="Deckbuilder",$B1264,NA()))</f>
      </c>
      <c r="L1264">
        <f>IF($A1264="",NA(),IF($C1264="Deckbuilder",3+$F1264*0.023,NA()))</f>
      </c>
      <c r="M1264">
        <f>IF($A1264="",NA(),IF($C1264="Traditional",$B1264,NA()))</f>
      </c>
      <c r="N1264">
        <f>IF($A1264="",NA(),IF($C1264="Traditional",4+$F1264*0.023,NA()))</f>
      </c>
      <c r="O1264">
        <f>IF($A1264="","",$D1264+ROW()/1000000)</f>
      </c>
      <c r="P1264" t="str">
        <f>IF(OR($A1264="",INDEX(games!$H:$H,ROW())=""),"",INDEX(games!$H:$H,ROW()))</f>
      </c>
      <c r="Q1264">
        <f>IF(OR($A1264="",$P1264&lt;&gt;"Yes"),"",$D1264+ROW()/1000000)</f>
      </c>
      <c r="T1264">
        <f>IF($Y1264="","",INDEX($B$2:$B$1500,$Y1264))</f>
      </c>
      <c r="U1264">
        <f>IF($Z1264="","",INDEX($B$2:$B$1500,$Z1264))</f>
      </c>
      <c r="V1264">
        <f>IF(OR($T1264="",$U1264=""),"",$U1264-$T1264)</f>
      </c>
      <c r="W1264" t="str">
        <f>IF(TRIM(INDEX(connections!$A:$A,ROW()))="","",TRIM(INDEX(connections!$A:$A,ROW())))</f>
      </c>
      <c r="X1264" t="str">
        <f>IF($W1264="","",TRIM(INDEX(connections!$B:$B,ROW())))</f>
      </c>
      <c r="Y1264">
        <f>IF($W1264="","",IFERROR(MATCH($W1264,$A$2:$A$1500,0),""))</f>
      </c>
      <c r="Z1264">
        <f>IF($X1264="","",IFERROR(MATCH($X1264,$A$2:$A$1500,0),""))</f>
      </c>
      <c r="AA1264" t="str">
        <f>IF($Y1264="","",INDEX($P$2:$P$1500,$Y1264))</f>
      </c>
      <c r="AB1264" t="str">
        <f>IF($Z1264="","",INDEX($P$2:$P$1500,$Z1264))</f>
      </c>
      <c r="AC1264">
        <f>IF(AND($AA1264="Yes",$AB1264="Yes"),1,"")</f>
      </c>
      <c r="AD1264">
        <f>IF(OR($Y1264="",$Z1264=""),"",IF(INDEX($C$2:$C$1500,$Y1264)=INDEX($C$2:$C$1500,$Z1264),0,1))</f>
      </c>
      <c r="AE1264">
        <f>IF($AC1264&lt;&gt;1,"",IF(AND(INDEX($AG$2:$AG$1500,$Y1264)=1,INDEX($AG$2:$AG$1500,$Z1264)=1),1,""))</f>
      </c>
      <c r="AG1264">
        <f>IF($A1264="","",COUNTIFS($W$2:$W$2500,$A1264,$AB$2:$AB$2500,"Yes")+COUNTIFS($X$2:$X$2500,$A1264,$AA$2:$AA$2500,"Yes"))</f>
      </c>
      <c r="AH1264" t="str">
        <f>IF(OR($P1264&lt;&gt;"Yes",N($AG1264)=0),"",IF(AND($AG1264=1,COUNTIFS($W$2:$W$2500,$A1264,$AE$2:$AE$2500,1)+COUNTIFS($X$2:$X$2500,$A1264,$AE$2:$AE$2500,1)&gt;0),"","Yes"))</f>
      </c>
      <c r="AI1264">
        <f>IF($AH1264="Yes",$AG1264,"")</f>
      </c>
      <c r="AJ1264">
        <f>IF($AI1264="","",$AI1264+ROW()/1000000)</f>
      </c>
      <c r="AK1264">
        <f>IF(OR($A1264="",$P1264="Yes",N($AG1264)=0),"",$AG1264+ROW()/1000000)</f>
      </c>
      <c r="AL1264" t="str">
        <f>IF($A1264="","",INDEX(games!$J:$J,ROW())&amp;"")</f>
      </c>
    </row>
    <row r="1265">
      <c r="A1265" t="str">
        <f>IF(TRIM(INDEX(games!$A:$A,ROW()))="","",TRIM(INDEX(games!$A:$A,ROW())))</f>
      </c>
      <c r="B1265">
        <f>IF(OR($A1265="",INDEX(games!$B:$B,ROW())=""),"",INDEX(games!$B:$B,ROW()))</f>
      </c>
      <c r="C1265" t="str">
        <f>IF(OR($A1265="",INDEX(games!$C:$C,ROW())=""),"",INDEX(games!$C:$C,ROW()))</f>
      </c>
      <c r="D1265">
        <f>IF($A1265="","",COUNTIF($W$2:$W$2500,$A1265)+COUNTIF($X$2:$X$2500,$A1265))</f>
      </c>
      <c r="E1265">
        <f>IF($A1265="","",IFERROR(MATCH($C1265,$R$2:$R$5,0),0))</f>
      </c>
      <c r="F1265">
        <f>IF($A1265="","",MOD(ROW(),34))</f>
      </c>
      <c r="G1265">
        <f>IF($A1265="",NA(),IF($C1265="Action",$B1265,NA()))</f>
      </c>
      <c r="H1265">
        <f>IF($A1265="",NA(),IF($C1265="Action",1+$F1265*0.023,NA()))</f>
      </c>
      <c r="I1265">
        <f>IF($A1265="",NA(),IF($C1265="Strategy",$B1265,NA()))</f>
      </c>
      <c r="J1265">
        <f>IF($A1265="",NA(),IF($C1265="Strategy",2+$F1265*0.023,NA()))</f>
      </c>
      <c r="K1265">
        <f>IF($A1265="",NA(),IF($C1265="Deckbuilder",$B1265,NA()))</f>
      </c>
      <c r="L1265">
        <f>IF($A1265="",NA(),IF($C1265="Deckbuilder",3+$F1265*0.023,NA()))</f>
      </c>
      <c r="M1265">
        <f>IF($A1265="",NA(),IF($C1265="Traditional",$B1265,NA()))</f>
      </c>
      <c r="N1265">
        <f>IF($A1265="",NA(),IF($C1265="Traditional",4+$F1265*0.023,NA()))</f>
      </c>
      <c r="O1265">
        <f>IF($A1265="","",$D1265+ROW()/1000000)</f>
      </c>
      <c r="P1265" t="str">
        <f>IF(OR($A1265="",INDEX(games!$H:$H,ROW())=""),"",INDEX(games!$H:$H,ROW()))</f>
      </c>
      <c r="Q1265">
        <f>IF(OR($A1265="",$P1265&lt;&gt;"Yes"),"",$D1265+ROW()/1000000)</f>
      </c>
      <c r="T1265">
        <f>IF($Y1265="","",INDEX($B$2:$B$1500,$Y1265))</f>
      </c>
      <c r="U1265">
        <f>IF($Z1265="","",INDEX($B$2:$B$1500,$Z1265))</f>
      </c>
      <c r="V1265">
        <f>IF(OR($T1265="",$U1265=""),"",$U1265-$T1265)</f>
      </c>
      <c r="W1265" t="str">
        <f>IF(TRIM(INDEX(connections!$A:$A,ROW()))="","",TRIM(INDEX(connections!$A:$A,ROW())))</f>
      </c>
      <c r="X1265" t="str">
        <f>IF($W1265="","",TRIM(INDEX(connections!$B:$B,ROW())))</f>
      </c>
      <c r="Y1265">
        <f>IF($W1265="","",IFERROR(MATCH($W1265,$A$2:$A$1500,0),""))</f>
      </c>
      <c r="Z1265">
        <f>IF($X1265="","",IFERROR(MATCH($X1265,$A$2:$A$1500,0),""))</f>
      </c>
      <c r="AA1265" t="str">
        <f>IF($Y1265="","",INDEX($P$2:$P$1500,$Y1265))</f>
      </c>
      <c r="AB1265" t="str">
        <f>IF($Z1265="","",INDEX($P$2:$P$1500,$Z1265))</f>
      </c>
      <c r="AC1265">
        <f>IF(AND($AA1265="Yes",$AB1265="Yes"),1,"")</f>
      </c>
      <c r="AD1265">
        <f>IF(OR($Y1265="",$Z1265=""),"",IF(INDEX($C$2:$C$1500,$Y1265)=INDEX($C$2:$C$1500,$Z1265),0,1))</f>
      </c>
      <c r="AE1265">
        <f>IF($AC1265&lt;&gt;1,"",IF(AND(INDEX($AG$2:$AG$1500,$Y1265)=1,INDEX($AG$2:$AG$1500,$Z1265)=1),1,""))</f>
      </c>
      <c r="AG1265">
        <f>IF($A1265="","",COUNTIFS($W$2:$W$2500,$A1265,$AB$2:$AB$2500,"Yes")+COUNTIFS($X$2:$X$2500,$A1265,$AA$2:$AA$2500,"Yes"))</f>
      </c>
      <c r="AH1265" t="str">
        <f>IF(OR($P1265&lt;&gt;"Yes",N($AG1265)=0),"",IF(AND($AG1265=1,COUNTIFS($W$2:$W$2500,$A1265,$AE$2:$AE$2500,1)+COUNTIFS($X$2:$X$2500,$A1265,$AE$2:$AE$2500,1)&gt;0),"","Yes"))</f>
      </c>
      <c r="AI1265">
        <f>IF($AH1265="Yes",$AG1265,"")</f>
      </c>
      <c r="AJ1265">
        <f>IF($AI1265="","",$AI1265+ROW()/1000000)</f>
      </c>
      <c r="AK1265">
        <f>IF(OR($A1265="",$P1265="Yes",N($AG1265)=0),"",$AG1265+ROW()/1000000)</f>
      </c>
      <c r="AL1265" t="str">
        <f>IF($A1265="","",INDEX(games!$J:$J,ROW())&amp;"")</f>
      </c>
    </row>
    <row r="1266">
      <c r="A1266" t="str">
        <f>IF(TRIM(INDEX(games!$A:$A,ROW()))="","",TRIM(INDEX(games!$A:$A,ROW())))</f>
      </c>
      <c r="B1266">
        <f>IF(OR($A1266="",INDEX(games!$B:$B,ROW())=""),"",INDEX(games!$B:$B,ROW()))</f>
      </c>
      <c r="C1266" t="str">
        <f>IF(OR($A1266="",INDEX(games!$C:$C,ROW())=""),"",INDEX(games!$C:$C,ROW()))</f>
      </c>
      <c r="D1266">
        <f>IF($A1266="","",COUNTIF($W$2:$W$2500,$A1266)+COUNTIF($X$2:$X$2500,$A1266))</f>
      </c>
      <c r="E1266">
        <f>IF($A1266="","",IFERROR(MATCH($C1266,$R$2:$R$5,0),0))</f>
      </c>
      <c r="F1266">
        <f>IF($A1266="","",MOD(ROW(),34))</f>
      </c>
      <c r="G1266">
        <f>IF($A1266="",NA(),IF($C1266="Action",$B1266,NA()))</f>
      </c>
      <c r="H1266">
        <f>IF($A1266="",NA(),IF($C1266="Action",1+$F1266*0.023,NA()))</f>
      </c>
      <c r="I1266">
        <f>IF($A1266="",NA(),IF($C1266="Strategy",$B1266,NA()))</f>
      </c>
      <c r="J1266">
        <f>IF($A1266="",NA(),IF($C1266="Strategy",2+$F1266*0.023,NA()))</f>
      </c>
      <c r="K1266">
        <f>IF($A1266="",NA(),IF($C1266="Deckbuilder",$B1266,NA()))</f>
      </c>
      <c r="L1266">
        <f>IF($A1266="",NA(),IF($C1266="Deckbuilder",3+$F1266*0.023,NA()))</f>
      </c>
      <c r="M1266">
        <f>IF($A1266="",NA(),IF($C1266="Traditional",$B1266,NA()))</f>
      </c>
      <c r="N1266">
        <f>IF($A1266="",NA(),IF($C1266="Traditional",4+$F1266*0.023,NA()))</f>
      </c>
      <c r="O1266">
        <f>IF($A1266="","",$D1266+ROW()/1000000)</f>
      </c>
      <c r="P1266" t="str">
        <f>IF(OR($A1266="",INDEX(games!$H:$H,ROW())=""),"",INDEX(games!$H:$H,ROW()))</f>
      </c>
      <c r="Q1266">
        <f>IF(OR($A1266="",$P1266&lt;&gt;"Yes"),"",$D1266+ROW()/1000000)</f>
      </c>
      <c r="T1266">
        <f>IF($Y1266="","",INDEX($B$2:$B$1500,$Y1266))</f>
      </c>
      <c r="U1266">
        <f>IF($Z1266="","",INDEX($B$2:$B$1500,$Z1266))</f>
      </c>
      <c r="V1266">
        <f>IF(OR($T1266="",$U1266=""),"",$U1266-$T1266)</f>
      </c>
      <c r="W1266" t="str">
        <f>IF(TRIM(INDEX(connections!$A:$A,ROW()))="","",TRIM(INDEX(connections!$A:$A,ROW())))</f>
      </c>
      <c r="X1266" t="str">
        <f>IF($W1266="","",TRIM(INDEX(connections!$B:$B,ROW())))</f>
      </c>
      <c r="Y1266">
        <f>IF($W1266="","",IFERROR(MATCH($W1266,$A$2:$A$1500,0),""))</f>
      </c>
      <c r="Z1266">
        <f>IF($X1266="","",IFERROR(MATCH($X1266,$A$2:$A$1500,0),""))</f>
      </c>
      <c r="AA1266" t="str">
        <f>IF($Y1266="","",INDEX($P$2:$P$1500,$Y1266))</f>
      </c>
      <c r="AB1266" t="str">
        <f>IF($Z1266="","",INDEX($P$2:$P$1500,$Z1266))</f>
      </c>
      <c r="AC1266">
        <f>IF(AND($AA1266="Yes",$AB1266="Yes"),1,"")</f>
      </c>
      <c r="AD1266">
        <f>IF(OR($Y1266="",$Z1266=""),"",IF(INDEX($C$2:$C$1500,$Y1266)=INDEX($C$2:$C$1500,$Z1266),0,1))</f>
      </c>
      <c r="AE1266">
        <f>IF($AC1266&lt;&gt;1,"",IF(AND(INDEX($AG$2:$AG$1500,$Y1266)=1,INDEX($AG$2:$AG$1500,$Z1266)=1),1,""))</f>
      </c>
      <c r="AG1266">
        <f>IF($A1266="","",COUNTIFS($W$2:$W$2500,$A1266,$AB$2:$AB$2500,"Yes")+COUNTIFS($X$2:$X$2500,$A1266,$AA$2:$AA$2500,"Yes"))</f>
      </c>
      <c r="AH1266" t="str">
        <f>IF(OR($P1266&lt;&gt;"Yes",N($AG1266)=0),"",IF(AND($AG1266=1,COUNTIFS($W$2:$W$2500,$A1266,$AE$2:$AE$2500,1)+COUNTIFS($X$2:$X$2500,$A1266,$AE$2:$AE$2500,1)&gt;0),"","Yes"))</f>
      </c>
      <c r="AI1266">
        <f>IF($AH1266="Yes",$AG1266,"")</f>
      </c>
      <c r="AJ1266">
        <f>IF($AI1266="","",$AI1266+ROW()/1000000)</f>
      </c>
      <c r="AK1266">
        <f>IF(OR($A1266="",$P1266="Yes",N($AG1266)=0),"",$AG1266+ROW()/1000000)</f>
      </c>
      <c r="AL1266" t="str">
        <f>IF($A1266="","",INDEX(games!$J:$J,ROW())&amp;"")</f>
      </c>
    </row>
    <row r="1267">
      <c r="A1267" t="str">
        <f>IF(TRIM(INDEX(games!$A:$A,ROW()))="","",TRIM(INDEX(games!$A:$A,ROW())))</f>
      </c>
      <c r="B1267">
        <f>IF(OR($A1267="",INDEX(games!$B:$B,ROW())=""),"",INDEX(games!$B:$B,ROW()))</f>
      </c>
      <c r="C1267" t="str">
        <f>IF(OR($A1267="",INDEX(games!$C:$C,ROW())=""),"",INDEX(games!$C:$C,ROW()))</f>
      </c>
      <c r="D1267">
        <f>IF($A1267="","",COUNTIF($W$2:$W$2500,$A1267)+COUNTIF($X$2:$X$2500,$A1267))</f>
      </c>
      <c r="E1267">
        <f>IF($A1267="","",IFERROR(MATCH($C1267,$R$2:$R$5,0),0))</f>
      </c>
      <c r="F1267">
        <f>IF($A1267="","",MOD(ROW(),34))</f>
      </c>
      <c r="G1267">
        <f>IF($A1267="",NA(),IF($C1267="Action",$B1267,NA()))</f>
      </c>
      <c r="H1267">
        <f>IF($A1267="",NA(),IF($C1267="Action",1+$F1267*0.023,NA()))</f>
      </c>
      <c r="I1267">
        <f>IF($A1267="",NA(),IF($C1267="Strategy",$B1267,NA()))</f>
      </c>
      <c r="J1267">
        <f>IF($A1267="",NA(),IF($C1267="Strategy",2+$F1267*0.023,NA()))</f>
      </c>
      <c r="K1267">
        <f>IF($A1267="",NA(),IF($C1267="Deckbuilder",$B1267,NA()))</f>
      </c>
      <c r="L1267">
        <f>IF($A1267="",NA(),IF($C1267="Deckbuilder",3+$F1267*0.023,NA()))</f>
      </c>
      <c r="M1267">
        <f>IF($A1267="",NA(),IF($C1267="Traditional",$B1267,NA()))</f>
      </c>
      <c r="N1267">
        <f>IF($A1267="",NA(),IF($C1267="Traditional",4+$F1267*0.023,NA()))</f>
      </c>
      <c r="O1267">
        <f>IF($A1267="","",$D1267+ROW()/1000000)</f>
      </c>
      <c r="P1267" t="str">
        <f>IF(OR($A1267="",INDEX(games!$H:$H,ROW())=""),"",INDEX(games!$H:$H,ROW()))</f>
      </c>
      <c r="Q1267">
        <f>IF(OR($A1267="",$P1267&lt;&gt;"Yes"),"",$D1267+ROW()/1000000)</f>
      </c>
      <c r="T1267">
        <f>IF($Y1267="","",INDEX($B$2:$B$1500,$Y1267))</f>
      </c>
      <c r="U1267">
        <f>IF($Z1267="","",INDEX($B$2:$B$1500,$Z1267))</f>
      </c>
      <c r="V1267">
        <f>IF(OR($T1267="",$U1267=""),"",$U1267-$T1267)</f>
      </c>
      <c r="W1267" t="str">
        <f>IF(TRIM(INDEX(connections!$A:$A,ROW()))="","",TRIM(INDEX(connections!$A:$A,ROW())))</f>
      </c>
      <c r="X1267" t="str">
        <f>IF($W1267="","",TRIM(INDEX(connections!$B:$B,ROW())))</f>
      </c>
      <c r="Y1267">
        <f>IF($W1267="","",IFERROR(MATCH($W1267,$A$2:$A$1500,0),""))</f>
      </c>
      <c r="Z1267">
        <f>IF($X1267="","",IFERROR(MATCH($X1267,$A$2:$A$1500,0),""))</f>
      </c>
      <c r="AA1267" t="str">
        <f>IF($Y1267="","",INDEX($P$2:$P$1500,$Y1267))</f>
      </c>
      <c r="AB1267" t="str">
        <f>IF($Z1267="","",INDEX($P$2:$P$1500,$Z1267))</f>
      </c>
      <c r="AC1267">
        <f>IF(AND($AA1267="Yes",$AB1267="Yes"),1,"")</f>
      </c>
      <c r="AD1267">
        <f>IF(OR($Y1267="",$Z1267=""),"",IF(INDEX($C$2:$C$1500,$Y1267)=INDEX($C$2:$C$1500,$Z1267),0,1))</f>
      </c>
      <c r="AE1267">
        <f>IF($AC1267&lt;&gt;1,"",IF(AND(INDEX($AG$2:$AG$1500,$Y1267)=1,INDEX($AG$2:$AG$1500,$Z1267)=1),1,""))</f>
      </c>
      <c r="AG1267">
        <f>IF($A1267="","",COUNTIFS($W$2:$W$2500,$A1267,$AB$2:$AB$2500,"Yes")+COUNTIFS($X$2:$X$2500,$A1267,$AA$2:$AA$2500,"Yes"))</f>
      </c>
      <c r="AH1267" t="str">
        <f>IF(OR($P1267&lt;&gt;"Yes",N($AG1267)=0),"",IF(AND($AG1267=1,COUNTIFS($W$2:$W$2500,$A1267,$AE$2:$AE$2500,1)+COUNTIFS($X$2:$X$2500,$A1267,$AE$2:$AE$2500,1)&gt;0),"","Yes"))</f>
      </c>
      <c r="AI1267">
        <f>IF($AH1267="Yes",$AG1267,"")</f>
      </c>
      <c r="AJ1267">
        <f>IF($AI1267="","",$AI1267+ROW()/1000000)</f>
      </c>
      <c r="AK1267">
        <f>IF(OR($A1267="",$P1267="Yes",N($AG1267)=0),"",$AG1267+ROW()/1000000)</f>
      </c>
      <c r="AL1267" t="str">
        <f>IF($A1267="","",INDEX(games!$J:$J,ROW())&amp;"")</f>
      </c>
    </row>
    <row r="1268">
      <c r="A1268" t="str">
        <f>IF(TRIM(INDEX(games!$A:$A,ROW()))="","",TRIM(INDEX(games!$A:$A,ROW())))</f>
      </c>
      <c r="B1268">
        <f>IF(OR($A1268="",INDEX(games!$B:$B,ROW())=""),"",INDEX(games!$B:$B,ROW()))</f>
      </c>
      <c r="C1268" t="str">
        <f>IF(OR($A1268="",INDEX(games!$C:$C,ROW())=""),"",INDEX(games!$C:$C,ROW()))</f>
      </c>
      <c r="D1268">
        <f>IF($A1268="","",COUNTIF($W$2:$W$2500,$A1268)+COUNTIF($X$2:$X$2500,$A1268))</f>
      </c>
      <c r="E1268">
        <f>IF($A1268="","",IFERROR(MATCH($C1268,$R$2:$R$5,0),0))</f>
      </c>
      <c r="F1268">
        <f>IF($A1268="","",MOD(ROW(),34))</f>
      </c>
      <c r="G1268">
        <f>IF($A1268="",NA(),IF($C1268="Action",$B1268,NA()))</f>
      </c>
      <c r="H1268">
        <f>IF($A1268="",NA(),IF($C1268="Action",1+$F1268*0.023,NA()))</f>
      </c>
      <c r="I1268">
        <f>IF($A1268="",NA(),IF($C1268="Strategy",$B1268,NA()))</f>
      </c>
      <c r="J1268">
        <f>IF($A1268="",NA(),IF($C1268="Strategy",2+$F1268*0.023,NA()))</f>
      </c>
      <c r="K1268">
        <f>IF($A1268="",NA(),IF($C1268="Deckbuilder",$B1268,NA()))</f>
      </c>
      <c r="L1268">
        <f>IF($A1268="",NA(),IF($C1268="Deckbuilder",3+$F1268*0.023,NA()))</f>
      </c>
      <c r="M1268">
        <f>IF($A1268="",NA(),IF($C1268="Traditional",$B1268,NA()))</f>
      </c>
      <c r="N1268">
        <f>IF($A1268="",NA(),IF($C1268="Traditional",4+$F1268*0.023,NA()))</f>
      </c>
      <c r="O1268">
        <f>IF($A1268="","",$D1268+ROW()/1000000)</f>
      </c>
      <c r="P1268" t="str">
        <f>IF(OR($A1268="",INDEX(games!$H:$H,ROW())=""),"",INDEX(games!$H:$H,ROW()))</f>
      </c>
      <c r="Q1268">
        <f>IF(OR($A1268="",$P1268&lt;&gt;"Yes"),"",$D1268+ROW()/1000000)</f>
      </c>
      <c r="T1268">
        <f>IF($Y1268="","",INDEX($B$2:$B$1500,$Y1268))</f>
      </c>
      <c r="U1268">
        <f>IF($Z1268="","",INDEX($B$2:$B$1500,$Z1268))</f>
      </c>
      <c r="V1268">
        <f>IF(OR($T1268="",$U1268=""),"",$U1268-$T1268)</f>
      </c>
      <c r="W1268" t="str">
        <f>IF(TRIM(INDEX(connections!$A:$A,ROW()))="","",TRIM(INDEX(connections!$A:$A,ROW())))</f>
      </c>
      <c r="X1268" t="str">
        <f>IF($W1268="","",TRIM(INDEX(connections!$B:$B,ROW())))</f>
      </c>
      <c r="Y1268">
        <f>IF($W1268="","",IFERROR(MATCH($W1268,$A$2:$A$1500,0),""))</f>
      </c>
      <c r="Z1268">
        <f>IF($X1268="","",IFERROR(MATCH($X1268,$A$2:$A$1500,0),""))</f>
      </c>
      <c r="AA1268" t="str">
        <f>IF($Y1268="","",INDEX($P$2:$P$1500,$Y1268))</f>
      </c>
      <c r="AB1268" t="str">
        <f>IF($Z1268="","",INDEX($P$2:$P$1500,$Z1268))</f>
      </c>
      <c r="AC1268">
        <f>IF(AND($AA1268="Yes",$AB1268="Yes"),1,"")</f>
      </c>
      <c r="AD1268">
        <f>IF(OR($Y1268="",$Z1268=""),"",IF(INDEX($C$2:$C$1500,$Y1268)=INDEX($C$2:$C$1500,$Z1268),0,1))</f>
      </c>
      <c r="AE1268">
        <f>IF($AC1268&lt;&gt;1,"",IF(AND(INDEX($AG$2:$AG$1500,$Y1268)=1,INDEX($AG$2:$AG$1500,$Z1268)=1),1,""))</f>
      </c>
      <c r="AG1268">
        <f>IF($A1268="","",COUNTIFS($W$2:$W$2500,$A1268,$AB$2:$AB$2500,"Yes")+COUNTIFS($X$2:$X$2500,$A1268,$AA$2:$AA$2500,"Yes"))</f>
      </c>
      <c r="AH1268" t="str">
        <f>IF(OR($P1268&lt;&gt;"Yes",N($AG1268)=0),"",IF(AND($AG1268=1,COUNTIFS($W$2:$W$2500,$A1268,$AE$2:$AE$2500,1)+COUNTIFS($X$2:$X$2500,$A1268,$AE$2:$AE$2500,1)&gt;0),"","Yes"))</f>
      </c>
      <c r="AI1268">
        <f>IF($AH1268="Yes",$AG1268,"")</f>
      </c>
      <c r="AJ1268">
        <f>IF($AI1268="","",$AI1268+ROW()/1000000)</f>
      </c>
      <c r="AK1268">
        <f>IF(OR($A1268="",$P1268="Yes",N($AG1268)=0),"",$AG1268+ROW()/1000000)</f>
      </c>
      <c r="AL1268" t="str">
        <f>IF($A1268="","",INDEX(games!$J:$J,ROW())&amp;"")</f>
      </c>
    </row>
    <row r="1269">
      <c r="A1269" t="str">
        <f>IF(TRIM(INDEX(games!$A:$A,ROW()))="","",TRIM(INDEX(games!$A:$A,ROW())))</f>
      </c>
      <c r="B1269">
        <f>IF(OR($A1269="",INDEX(games!$B:$B,ROW())=""),"",INDEX(games!$B:$B,ROW()))</f>
      </c>
      <c r="C1269" t="str">
        <f>IF(OR($A1269="",INDEX(games!$C:$C,ROW())=""),"",INDEX(games!$C:$C,ROW()))</f>
      </c>
      <c r="D1269">
        <f>IF($A1269="","",COUNTIF($W$2:$W$2500,$A1269)+COUNTIF($X$2:$X$2500,$A1269))</f>
      </c>
      <c r="E1269">
        <f>IF($A1269="","",IFERROR(MATCH($C1269,$R$2:$R$5,0),0))</f>
      </c>
      <c r="F1269">
        <f>IF($A1269="","",MOD(ROW(),34))</f>
      </c>
      <c r="G1269">
        <f>IF($A1269="",NA(),IF($C1269="Action",$B1269,NA()))</f>
      </c>
      <c r="H1269">
        <f>IF($A1269="",NA(),IF($C1269="Action",1+$F1269*0.023,NA()))</f>
      </c>
      <c r="I1269">
        <f>IF($A1269="",NA(),IF($C1269="Strategy",$B1269,NA()))</f>
      </c>
      <c r="J1269">
        <f>IF($A1269="",NA(),IF($C1269="Strategy",2+$F1269*0.023,NA()))</f>
      </c>
      <c r="K1269">
        <f>IF($A1269="",NA(),IF($C1269="Deckbuilder",$B1269,NA()))</f>
      </c>
      <c r="L1269">
        <f>IF($A1269="",NA(),IF($C1269="Deckbuilder",3+$F1269*0.023,NA()))</f>
      </c>
      <c r="M1269">
        <f>IF($A1269="",NA(),IF($C1269="Traditional",$B1269,NA()))</f>
      </c>
      <c r="N1269">
        <f>IF($A1269="",NA(),IF($C1269="Traditional",4+$F1269*0.023,NA()))</f>
      </c>
      <c r="O1269">
        <f>IF($A1269="","",$D1269+ROW()/1000000)</f>
      </c>
      <c r="P1269" t="str">
        <f>IF(OR($A1269="",INDEX(games!$H:$H,ROW())=""),"",INDEX(games!$H:$H,ROW()))</f>
      </c>
      <c r="Q1269">
        <f>IF(OR($A1269="",$P1269&lt;&gt;"Yes"),"",$D1269+ROW()/1000000)</f>
      </c>
      <c r="T1269">
        <f>IF($Y1269="","",INDEX($B$2:$B$1500,$Y1269))</f>
      </c>
      <c r="U1269">
        <f>IF($Z1269="","",INDEX($B$2:$B$1500,$Z1269))</f>
      </c>
      <c r="V1269">
        <f>IF(OR($T1269="",$U1269=""),"",$U1269-$T1269)</f>
      </c>
      <c r="W1269" t="str">
        <f>IF(TRIM(INDEX(connections!$A:$A,ROW()))="","",TRIM(INDEX(connections!$A:$A,ROW())))</f>
      </c>
      <c r="X1269" t="str">
        <f>IF($W1269="","",TRIM(INDEX(connections!$B:$B,ROW())))</f>
      </c>
      <c r="Y1269">
        <f>IF($W1269="","",IFERROR(MATCH($W1269,$A$2:$A$1500,0),""))</f>
      </c>
      <c r="Z1269">
        <f>IF($X1269="","",IFERROR(MATCH($X1269,$A$2:$A$1500,0),""))</f>
      </c>
      <c r="AA1269" t="str">
        <f>IF($Y1269="","",INDEX($P$2:$P$1500,$Y1269))</f>
      </c>
      <c r="AB1269" t="str">
        <f>IF($Z1269="","",INDEX($P$2:$P$1500,$Z1269))</f>
      </c>
      <c r="AC1269">
        <f>IF(AND($AA1269="Yes",$AB1269="Yes"),1,"")</f>
      </c>
      <c r="AD1269">
        <f>IF(OR($Y1269="",$Z1269=""),"",IF(INDEX($C$2:$C$1500,$Y1269)=INDEX($C$2:$C$1500,$Z1269),0,1))</f>
      </c>
      <c r="AE1269">
        <f>IF($AC1269&lt;&gt;1,"",IF(AND(INDEX($AG$2:$AG$1500,$Y1269)=1,INDEX($AG$2:$AG$1500,$Z1269)=1),1,""))</f>
      </c>
      <c r="AG1269">
        <f>IF($A1269="","",COUNTIFS($W$2:$W$2500,$A1269,$AB$2:$AB$2500,"Yes")+COUNTIFS($X$2:$X$2500,$A1269,$AA$2:$AA$2500,"Yes"))</f>
      </c>
      <c r="AH1269" t="str">
        <f>IF(OR($P1269&lt;&gt;"Yes",N($AG1269)=0),"",IF(AND($AG1269=1,COUNTIFS($W$2:$W$2500,$A1269,$AE$2:$AE$2500,1)+COUNTIFS($X$2:$X$2500,$A1269,$AE$2:$AE$2500,1)&gt;0),"","Yes"))</f>
      </c>
      <c r="AI1269">
        <f>IF($AH1269="Yes",$AG1269,"")</f>
      </c>
      <c r="AJ1269">
        <f>IF($AI1269="","",$AI1269+ROW()/1000000)</f>
      </c>
      <c r="AK1269">
        <f>IF(OR($A1269="",$P1269="Yes",N($AG1269)=0),"",$AG1269+ROW()/1000000)</f>
      </c>
      <c r="AL1269" t="str">
        <f>IF($A1269="","",INDEX(games!$J:$J,ROW())&amp;"")</f>
      </c>
    </row>
    <row r="1270">
      <c r="A1270" t="str">
        <f>IF(TRIM(INDEX(games!$A:$A,ROW()))="","",TRIM(INDEX(games!$A:$A,ROW())))</f>
      </c>
      <c r="B1270">
        <f>IF(OR($A1270="",INDEX(games!$B:$B,ROW())=""),"",INDEX(games!$B:$B,ROW()))</f>
      </c>
      <c r="C1270" t="str">
        <f>IF(OR($A1270="",INDEX(games!$C:$C,ROW())=""),"",INDEX(games!$C:$C,ROW()))</f>
      </c>
      <c r="D1270">
        <f>IF($A1270="","",COUNTIF($W$2:$W$2500,$A1270)+COUNTIF($X$2:$X$2500,$A1270))</f>
      </c>
      <c r="E1270">
        <f>IF($A1270="","",IFERROR(MATCH($C1270,$R$2:$R$5,0),0))</f>
      </c>
      <c r="F1270">
        <f>IF($A1270="","",MOD(ROW(),34))</f>
      </c>
      <c r="G1270">
        <f>IF($A1270="",NA(),IF($C1270="Action",$B1270,NA()))</f>
      </c>
      <c r="H1270">
        <f>IF($A1270="",NA(),IF($C1270="Action",1+$F1270*0.023,NA()))</f>
      </c>
      <c r="I1270">
        <f>IF($A1270="",NA(),IF($C1270="Strategy",$B1270,NA()))</f>
      </c>
      <c r="J1270">
        <f>IF($A1270="",NA(),IF($C1270="Strategy",2+$F1270*0.023,NA()))</f>
      </c>
      <c r="K1270">
        <f>IF($A1270="",NA(),IF($C1270="Deckbuilder",$B1270,NA()))</f>
      </c>
      <c r="L1270">
        <f>IF($A1270="",NA(),IF($C1270="Deckbuilder",3+$F1270*0.023,NA()))</f>
      </c>
      <c r="M1270">
        <f>IF($A1270="",NA(),IF($C1270="Traditional",$B1270,NA()))</f>
      </c>
      <c r="N1270">
        <f>IF($A1270="",NA(),IF($C1270="Traditional",4+$F1270*0.023,NA()))</f>
      </c>
      <c r="O1270">
        <f>IF($A1270="","",$D1270+ROW()/1000000)</f>
      </c>
      <c r="P1270" t="str">
        <f>IF(OR($A1270="",INDEX(games!$H:$H,ROW())=""),"",INDEX(games!$H:$H,ROW()))</f>
      </c>
      <c r="Q1270">
        <f>IF(OR($A1270="",$P1270&lt;&gt;"Yes"),"",$D1270+ROW()/1000000)</f>
      </c>
      <c r="T1270">
        <f>IF($Y1270="","",INDEX($B$2:$B$1500,$Y1270))</f>
      </c>
      <c r="U1270">
        <f>IF($Z1270="","",INDEX($B$2:$B$1500,$Z1270))</f>
      </c>
      <c r="V1270">
        <f>IF(OR($T1270="",$U1270=""),"",$U1270-$T1270)</f>
      </c>
      <c r="W1270" t="str">
        <f>IF(TRIM(INDEX(connections!$A:$A,ROW()))="","",TRIM(INDEX(connections!$A:$A,ROW())))</f>
      </c>
      <c r="X1270" t="str">
        <f>IF($W1270="","",TRIM(INDEX(connections!$B:$B,ROW())))</f>
      </c>
      <c r="Y1270">
        <f>IF($W1270="","",IFERROR(MATCH($W1270,$A$2:$A$1500,0),""))</f>
      </c>
      <c r="Z1270">
        <f>IF($X1270="","",IFERROR(MATCH($X1270,$A$2:$A$1500,0),""))</f>
      </c>
      <c r="AA1270" t="str">
        <f>IF($Y1270="","",INDEX($P$2:$P$1500,$Y1270))</f>
      </c>
      <c r="AB1270" t="str">
        <f>IF($Z1270="","",INDEX($P$2:$P$1500,$Z1270))</f>
      </c>
      <c r="AC1270">
        <f>IF(AND($AA1270="Yes",$AB1270="Yes"),1,"")</f>
      </c>
      <c r="AD1270">
        <f>IF(OR($Y1270="",$Z1270=""),"",IF(INDEX($C$2:$C$1500,$Y1270)=INDEX($C$2:$C$1500,$Z1270),0,1))</f>
      </c>
      <c r="AE1270">
        <f>IF($AC1270&lt;&gt;1,"",IF(AND(INDEX($AG$2:$AG$1500,$Y1270)=1,INDEX($AG$2:$AG$1500,$Z1270)=1),1,""))</f>
      </c>
      <c r="AG1270">
        <f>IF($A1270="","",COUNTIFS($W$2:$W$2500,$A1270,$AB$2:$AB$2500,"Yes")+COUNTIFS($X$2:$X$2500,$A1270,$AA$2:$AA$2500,"Yes"))</f>
      </c>
      <c r="AH1270" t="str">
        <f>IF(OR($P1270&lt;&gt;"Yes",N($AG1270)=0),"",IF(AND($AG1270=1,COUNTIFS($W$2:$W$2500,$A1270,$AE$2:$AE$2500,1)+COUNTIFS($X$2:$X$2500,$A1270,$AE$2:$AE$2500,1)&gt;0),"","Yes"))</f>
      </c>
      <c r="AI1270">
        <f>IF($AH1270="Yes",$AG1270,"")</f>
      </c>
      <c r="AJ1270">
        <f>IF($AI1270="","",$AI1270+ROW()/1000000)</f>
      </c>
      <c r="AK1270">
        <f>IF(OR($A1270="",$P1270="Yes",N($AG1270)=0),"",$AG1270+ROW()/1000000)</f>
      </c>
      <c r="AL1270" t="str">
        <f>IF($A1270="","",INDEX(games!$J:$J,ROW())&amp;"")</f>
      </c>
    </row>
    <row r="1271">
      <c r="A1271" t="str">
        <f>IF(TRIM(INDEX(games!$A:$A,ROW()))="","",TRIM(INDEX(games!$A:$A,ROW())))</f>
      </c>
      <c r="B1271">
        <f>IF(OR($A1271="",INDEX(games!$B:$B,ROW())=""),"",INDEX(games!$B:$B,ROW()))</f>
      </c>
      <c r="C1271" t="str">
        <f>IF(OR($A1271="",INDEX(games!$C:$C,ROW())=""),"",INDEX(games!$C:$C,ROW()))</f>
      </c>
      <c r="D1271">
        <f>IF($A1271="","",COUNTIF($W$2:$W$2500,$A1271)+COUNTIF($X$2:$X$2500,$A1271))</f>
      </c>
      <c r="E1271">
        <f>IF($A1271="","",IFERROR(MATCH($C1271,$R$2:$R$5,0),0))</f>
      </c>
      <c r="F1271">
        <f>IF($A1271="","",MOD(ROW(),34))</f>
      </c>
      <c r="G1271">
        <f>IF($A1271="",NA(),IF($C1271="Action",$B1271,NA()))</f>
      </c>
      <c r="H1271">
        <f>IF($A1271="",NA(),IF($C1271="Action",1+$F1271*0.023,NA()))</f>
      </c>
      <c r="I1271">
        <f>IF($A1271="",NA(),IF($C1271="Strategy",$B1271,NA()))</f>
      </c>
      <c r="J1271">
        <f>IF($A1271="",NA(),IF($C1271="Strategy",2+$F1271*0.023,NA()))</f>
      </c>
      <c r="K1271">
        <f>IF($A1271="",NA(),IF($C1271="Deckbuilder",$B1271,NA()))</f>
      </c>
      <c r="L1271">
        <f>IF($A1271="",NA(),IF($C1271="Deckbuilder",3+$F1271*0.023,NA()))</f>
      </c>
      <c r="M1271">
        <f>IF($A1271="",NA(),IF($C1271="Traditional",$B1271,NA()))</f>
      </c>
      <c r="N1271">
        <f>IF($A1271="",NA(),IF($C1271="Traditional",4+$F1271*0.023,NA()))</f>
      </c>
      <c r="O1271">
        <f>IF($A1271="","",$D1271+ROW()/1000000)</f>
      </c>
      <c r="P1271" t="str">
        <f>IF(OR($A1271="",INDEX(games!$H:$H,ROW())=""),"",INDEX(games!$H:$H,ROW()))</f>
      </c>
      <c r="Q1271">
        <f>IF(OR($A1271="",$P1271&lt;&gt;"Yes"),"",$D1271+ROW()/1000000)</f>
      </c>
      <c r="T1271">
        <f>IF($Y1271="","",INDEX($B$2:$B$1500,$Y1271))</f>
      </c>
      <c r="U1271">
        <f>IF($Z1271="","",INDEX($B$2:$B$1500,$Z1271))</f>
      </c>
      <c r="V1271">
        <f>IF(OR($T1271="",$U1271=""),"",$U1271-$T1271)</f>
      </c>
      <c r="W1271" t="str">
        <f>IF(TRIM(INDEX(connections!$A:$A,ROW()))="","",TRIM(INDEX(connections!$A:$A,ROW())))</f>
      </c>
      <c r="X1271" t="str">
        <f>IF($W1271="","",TRIM(INDEX(connections!$B:$B,ROW())))</f>
      </c>
      <c r="Y1271">
        <f>IF($W1271="","",IFERROR(MATCH($W1271,$A$2:$A$1500,0),""))</f>
      </c>
      <c r="Z1271">
        <f>IF($X1271="","",IFERROR(MATCH($X1271,$A$2:$A$1500,0),""))</f>
      </c>
      <c r="AA1271" t="str">
        <f>IF($Y1271="","",INDEX($P$2:$P$1500,$Y1271))</f>
      </c>
      <c r="AB1271" t="str">
        <f>IF($Z1271="","",INDEX($P$2:$P$1500,$Z1271))</f>
      </c>
      <c r="AC1271">
        <f>IF(AND($AA1271="Yes",$AB1271="Yes"),1,"")</f>
      </c>
      <c r="AD1271">
        <f>IF(OR($Y1271="",$Z1271=""),"",IF(INDEX($C$2:$C$1500,$Y1271)=INDEX($C$2:$C$1500,$Z1271),0,1))</f>
      </c>
      <c r="AE1271">
        <f>IF($AC1271&lt;&gt;1,"",IF(AND(INDEX($AG$2:$AG$1500,$Y1271)=1,INDEX($AG$2:$AG$1500,$Z1271)=1),1,""))</f>
      </c>
      <c r="AG1271">
        <f>IF($A1271="","",COUNTIFS($W$2:$W$2500,$A1271,$AB$2:$AB$2500,"Yes")+COUNTIFS($X$2:$X$2500,$A1271,$AA$2:$AA$2500,"Yes"))</f>
      </c>
      <c r="AH1271" t="str">
        <f>IF(OR($P1271&lt;&gt;"Yes",N($AG1271)=0),"",IF(AND($AG1271=1,COUNTIFS($W$2:$W$2500,$A1271,$AE$2:$AE$2500,1)+COUNTIFS($X$2:$X$2500,$A1271,$AE$2:$AE$2500,1)&gt;0),"","Yes"))</f>
      </c>
      <c r="AI1271">
        <f>IF($AH1271="Yes",$AG1271,"")</f>
      </c>
      <c r="AJ1271">
        <f>IF($AI1271="","",$AI1271+ROW()/1000000)</f>
      </c>
      <c r="AK1271">
        <f>IF(OR($A1271="",$P1271="Yes",N($AG1271)=0),"",$AG1271+ROW()/1000000)</f>
      </c>
      <c r="AL1271" t="str">
        <f>IF($A1271="","",INDEX(games!$J:$J,ROW())&amp;"")</f>
      </c>
    </row>
    <row r="1272">
      <c r="A1272" t="str">
        <f>IF(TRIM(INDEX(games!$A:$A,ROW()))="","",TRIM(INDEX(games!$A:$A,ROW())))</f>
      </c>
      <c r="B1272">
        <f>IF(OR($A1272="",INDEX(games!$B:$B,ROW())=""),"",INDEX(games!$B:$B,ROW()))</f>
      </c>
      <c r="C1272" t="str">
        <f>IF(OR($A1272="",INDEX(games!$C:$C,ROW())=""),"",INDEX(games!$C:$C,ROW()))</f>
      </c>
      <c r="D1272">
        <f>IF($A1272="","",COUNTIF($W$2:$W$2500,$A1272)+COUNTIF($X$2:$X$2500,$A1272))</f>
      </c>
      <c r="E1272">
        <f>IF($A1272="","",IFERROR(MATCH($C1272,$R$2:$R$5,0),0))</f>
      </c>
      <c r="F1272">
        <f>IF($A1272="","",MOD(ROW(),34))</f>
      </c>
      <c r="G1272">
        <f>IF($A1272="",NA(),IF($C1272="Action",$B1272,NA()))</f>
      </c>
      <c r="H1272">
        <f>IF($A1272="",NA(),IF($C1272="Action",1+$F1272*0.023,NA()))</f>
      </c>
      <c r="I1272">
        <f>IF($A1272="",NA(),IF($C1272="Strategy",$B1272,NA()))</f>
      </c>
      <c r="J1272">
        <f>IF($A1272="",NA(),IF($C1272="Strategy",2+$F1272*0.023,NA()))</f>
      </c>
      <c r="K1272">
        <f>IF($A1272="",NA(),IF($C1272="Deckbuilder",$B1272,NA()))</f>
      </c>
      <c r="L1272">
        <f>IF($A1272="",NA(),IF($C1272="Deckbuilder",3+$F1272*0.023,NA()))</f>
      </c>
      <c r="M1272">
        <f>IF($A1272="",NA(),IF($C1272="Traditional",$B1272,NA()))</f>
      </c>
      <c r="N1272">
        <f>IF($A1272="",NA(),IF($C1272="Traditional",4+$F1272*0.023,NA()))</f>
      </c>
      <c r="O1272">
        <f>IF($A1272="","",$D1272+ROW()/1000000)</f>
      </c>
      <c r="P1272" t="str">
        <f>IF(OR($A1272="",INDEX(games!$H:$H,ROW())=""),"",INDEX(games!$H:$H,ROW()))</f>
      </c>
      <c r="Q1272">
        <f>IF(OR($A1272="",$P1272&lt;&gt;"Yes"),"",$D1272+ROW()/1000000)</f>
      </c>
      <c r="T1272">
        <f>IF($Y1272="","",INDEX($B$2:$B$1500,$Y1272))</f>
      </c>
      <c r="U1272">
        <f>IF($Z1272="","",INDEX($B$2:$B$1500,$Z1272))</f>
      </c>
      <c r="V1272">
        <f>IF(OR($T1272="",$U1272=""),"",$U1272-$T1272)</f>
      </c>
      <c r="W1272" t="str">
        <f>IF(TRIM(INDEX(connections!$A:$A,ROW()))="","",TRIM(INDEX(connections!$A:$A,ROW())))</f>
      </c>
      <c r="X1272" t="str">
        <f>IF($W1272="","",TRIM(INDEX(connections!$B:$B,ROW())))</f>
      </c>
      <c r="Y1272">
        <f>IF($W1272="","",IFERROR(MATCH($W1272,$A$2:$A$1500,0),""))</f>
      </c>
      <c r="Z1272">
        <f>IF($X1272="","",IFERROR(MATCH($X1272,$A$2:$A$1500,0),""))</f>
      </c>
      <c r="AA1272" t="str">
        <f>IF($Y1272="","",INDEX($P$2:$P$1500,$Y1272))</f>
      </c>
      <c r="AB1272" t="str">
        <f>IF($Z1272="","",INDEX($P$2:$P$1500,$Z1272))</f>
      </c>
      <c r="AC1272">
        <f>IF(AND($AA1272="Yes",$AB1272="Yes"),1,"")</f>
      </c>
      <c r="AD1272">
        <f>IF(OR($Y1272="",$Z1272=""),"",IF(INDEX($C$2:$C$1500,$Y1272)=INDEX($C$2:$C$1500,$Z1272),0,1))</f>
      </c>
      <c r="AE1272">
        <f>IF($AC1272&lt;&gt;1,"",IF(AND(INDEX($AG$2:$AG$1500,$Y1272)=1,INDEX($AG$2:$AG$1500,$Z1272)=1),1,""))</f>
      </c>
      <c r="AG1272">
        <f>IF($A1272="","",COUNTIFS($W$2:$W$2500,$A1272,$AB$2:$AB$2500,"Yes")+COUNTIFS($X$2:$X$2500,$A1272,$AA$2:$AA$2500,"Yes"))</f>
      </c>
      <c r="AH1272" t="str">
        <f>IF(OR($P1272&lt;&gt;"Yes",N($AG1272)=0),"",IF(AND($AG1272=1,COUNTIFS($W$2:$W$2500,$A1272,$AE$2:$AE$2500,1)+COUNTIFS($X$2:$X$2500,$A1272,$AE$2:$AE$2500,1)&gt;0),"","Yes"))</f>
      </c>
      <c r="AI1272">
        <f>IF($AH1272="Yes",$AG1272,"")</f>
      </c>
      <c r="AJ1272">
        <f>IF($AI1272="","",$AI1272+ROW()/1000000)</f>
      </c>
      <c r="AK1272">
        <f>IF(OR($A1272="",$P1272="Yes",N($AG1272)=0),"",$AG1272+ROW()/1000000)</f>
      </c>
      <c r="AL1272" t="str">
        <f>IF($A1272="","",INDEX(games!$J:$J,ROW())&amp;"")</f>
      </c>
    </row>
    <row r="1273">
      <c r="A1273" t="str">
        <f>IF(TRIM(INDEX(games!$A:$A,ROW()))="","",TRIM(INDEX(games!$A:$A,ROW())))</f>
      </c>
      <c r="B1273">
        <f>IF(OR($A1273="",INDEX(games!$B:$B,ROW())=""),"",INDEX(games!$B:$B,ROW()))</f>
      </c>
      <c r="C1273" t="str">
        <f>IF(OR($A1273="",INDEX(games!$C:$C,ROW())=""),"",INDEX(games!$C:$C,ROW()))</f>
      </c>
      <c r="D1273">
        <f>IF($A1273="","",COUNTIF($W$2:$W$2500,$A1273)+COUNTIF($X$2:$X$2500,$A1273))</f>
      </c>
      <c r="E1273">
        <f>IF($A1273="","",IFERROR(MATCH($C1273,$R$2:$R$5,0),0))</f>
      </c>
      <c r="F1273">
        <f>IF($A1273="","",MOD(ROW(),34))</f>
      </c>
      <c r="G1273">
        <f>IF($A1273="",NA(),IF($C1273="Action",$B1273,NA()))</f>
      </c>
      <c r="H1273">
        <f>IF($A1273="",NA(),IF($C1273="Action",1+$F1273*0.023,NA()))</f>
      </c>
      <c r="I1273">
        <f>IF($A1273="",NA(),IF($C1273="Strategy",$B1273,NA()))</f>
      </c>
      <c r="J1273">
        <f>IF($A1273="",NA(),IF($C1273="Strategy",2+$F1273*0.023,NA()))</f>
      </c>
      <c r="K1273">
        <f>IF($A1273="",NA(),IF($C1273="Deckbuilder",$B1273,NA()))</f>
      </c>
      <c r="L1273">
        <f>IF($A1273="",NA(),IF($C1273="Deckbuilder",3+$F1273*0.023,NA()))</f>
      </c>
      <c r="M1273">
        <f>IF($A1273="",NA(),IF($C1273="Traditional",$B1273,NA()))</f>
      </c>
      <c r="N1273">
        <f>IF($A1273="",NA(),IF($C1273="Traditional",4+$F1273*0.023,NA()))</f>
      </c>
      <c r="O1273">
        <f>IF($A1273="","",$D1273+ROW()/1000000)</f>
      </c>
      <c r="P1273" t="str">
        <f>IF(OR($A1273="",INDEX(games!$H:$H,ROW())=""),"",INDEX(games!$H:$H,ROW()))</f>
      </c>
      <c r="Q1273">
        <f>IF(OR($A1273="",$P1273&lt;&gt;"Yes"),"",$D1273+ROW()/1000000)</f>
      </c>
      <c r="T1273">
        <f>IF($Y1273="","",INDEX($B$2:$B$1500,$Y1273))</f>
      </c>
      <c r="U1273">
        <f>IF($Z1273="","",INDEX($B$2:$B$1500,$Z1273))</f>
      </c>
      <c r="V1273">
        <f>IF(OR($T1273="",$U1273=""),"",$U1273-$T1273)</f>
      </c>
      <c r="W1273" t="str">
        <f>IF(TRIM(INDEX(connections!$A:$A,ROW()))="","",TRIM(INDEX(connections!$A:$A,ROW())))</f>
      </c>
      <c r="X1273" t="str">
        <f>IF($W1273="","",TRIM(INDEX(connections!$B:$B,ROW())))</f>
      </c>
      <c r="Y1273">
        <f>IF($W1273="","",IFERROR(MATCH($W1273,$A$2:$A$1500,0),""))</f>
      </c>
      <c r="Z1273">
        <f>IF($X1273="","",IFERROR(MATCH($X1273,$A$2:$A$1500,0),""))</f>
      </c>
      <c r="AA1273" t="str">
        <f>IF($Y1273="","",INDEX($P$2:$P$1500,$Y1273))</f>
      </c>
      <c r="AB1273" t="str">
        <f>IF($Z1273="","",INDEX($P$2:$P$1500,$Z1273))</f>
      </c>
      <c r="AC1273">
        <f>IF(AND($AA1273="Yes",$AB1273="Yes"),1,"")</f>
      </c>
      <c r="AD1273">
        <f>IF(OR($Y1273="",$Z1273=""),"",IF(INDEX($C$2:$C$1500,$Y1273)=INDEX($C$2:$C$1500,$Z1273),0,1))</f>
      </c>
      <c r="AE1273">
        <f>IF($AC1273&lt;&gt;1,"",IF(AND(INDEX($AG$2:$AG$1500,$Y1273)=1,INDEX($AG$2:$AG$1500,$Z1273)=1),1,""))</f>
      </c>
      <c r="AG1273">
        <f>IF($A1273="","",COUNTIFS($W$2:$W$2500,$A1273,$AB$2:$AB$2500,"Yes")+COUNTIFS($X$2:$X$2500,$A1273,$AA$2:$AA$2500,"Yes"))</f>
      </c>
      <c r="AH1273" t="str">
        <f>IF(OR($P1273&lt;&gt;"Yes",N($AG1273)=0),"",IF(AND($AG1273=1,COUNTIFS($W$2:$W$2500,$A1273,$AE$2:$AE$2500,1)+COUNTIFS($X$2:$X$2500,$A1273,$AE$2:$AE$2500,1)&gt;0),"","Yes"))</f>
      </c>
      <c r="AI1273">
        <f>IF($AH1273="Yes",$AG1273,"")</f>
      </c>
      <c r="AJ1273">
        <f>IF($AI1273="","",$AI1273+ROW()/1000000)</f>
      </c>
      <c r="AK1273">
        <f>IF(OR($A1273="",$P1273="Yes",N($AG1273)=0),"",$AG1273+ROW()/1000000)</f>
      </c>
      <c r="AL1273" t="str">
        <f>IF($A1273="","",INDEX(games!$J:$J,ROW())&amp;"")</f>
      </c>
    </row>
    <row r="1274">
      <c r="A1274" t="str">
        <f>IF(TRIM(INDEX(games!$A:$A,ROW()))="","",TRIM(INDEX(games!$A:$A,ROW())))</f>
      </c>
      <c r="B1274">
        <f>IF(OR($A1274="",INDEX(games!$B:$B,ROW())=""),"",INDEX(games!$B:$B,ROW()))</f>
      </c>
      <c r="C1274" t="str">
        <f>IF(OR($A1274="",INDEX(games!$C:$C,ROW())=""),"",INDEX(games!$C:$C,ROW()))</f>
      </c>
      <c r="D1274">
        <f>IF($A1274="","",COUNTIF($W$2:$W$2500,$A1274)+COUNTIF($X$2:$X$2500,$A1274))</f>
      </c>
      <c r="E1274">
        <f>IF($A1274="","",IFERROR(MATCH($C1274,$R$2:$R$5,0),0))</f>
      </c>
      <c r="F1274">
        <f>IF($A1274="","",MOD(ROW(),34))</f>
      </c>
      <c r="G1274">
        <f>IF($A1274="",NA(),IF($C1274="Action",$B1274,NA()))</f>
      </c>
      <c r="H1274">
        <f>IF($A1274="",NA(),IF($C1274="Action",1+$F1274*0.023,NA()))</f>
      </c>
      <c r="I1274">
        <f>IF($A1274="",NA(),IF($C1274="Strategy",$B1274,NA()))</f>
      </c>
      <c r="J1274">
        <f>IF($A1274="",NA(),IF($C1274="Strategy",2+$F1274*0.023,NA()))</f>
      </c>
      <c r="K1274">
        <f>IF($A1274="",NA(),IF($C1274="Deckbuilder",$B1274,NA()))</f>
      </c>
      <c r="L1274">
        <f>IF($A1274="",NA(),IF($C1274="Deckbuilder",3+$F1274*0.023,NA()))</f>
      </c>
      <c r="M1274">
        <f>IF($A1274="",NA(),IF($C1274="Traditional",$B1274,NA()))</f>
      </c>
      <c r="N1274">
        <f>IF($A1274="",NA(),IF($C1274="Traditional",4+$F1274*0.023,NA()))</f>
      </c>
      <c r="O1274">
        <f>IF($A1274="","",$D1274+ROW()/1000000)</f>
      </c>
      <c r="P1274" t="str">
        <f>IF(OR($A1274="",INDEX(games!$H:$H,ROW())=""),"",INDEX(games!$H:$H,ROW()))</f>
      </c>
      <c r="Q1274">
        <f>IF(OR($A1274="",$P1274&lt;&gt;"Yes"),"",$D1274+ROW()/1000000)</f>
      </c>
      <c r="T1274">
        <f>IF($Y1274="","",INDEX($B$2:$B$1500,$Y1274))</f>
      </c>
      <c r="U1274">
        <f>IF($Z1274="","",INDEX($B$2:$B$1500,$Z1274))</f>
      </c>
      <c r="V1274">
        <f>IF(OR($T1274="",$U1274=""),"",$U1274-$T1274)</f>
      </c>
      <c r="W1274" t="str">
        <f>IF(TRIM(INDEX(connections!$A:$A,ROW()))="","",TRIM(INDEX(connections!$A:$A,ROW())))</f>
      </c>
      <c r="X1274" t="str">
        <f>IF($W1274="","",TRIM(INDEX(connections!$B:$B,ROW())))</f>
      </c>
      <c r="Y1274">
        <f>IF($W1274="","",IFERROR(MATCH($W1274,$A$2:$A$1500,0),""))</f>
      </c>
      <c r="Z1274">
        <f>IF($X1274="","",IFERROR(MATCH($X1274,$A$2:$A$1500,0),""))</f>
      </c>
      <c r="AA1274" t="str">
        <f>IF($Y1274="","",INDEX($P$2:$P$1500,$Y1274))</f>
      </c>
      <c r="AB1274" t="str">
        <f>IF($Z1274="","",INDEX($P$2:$P$1500,$Z1274))</f>
      </c>
      <c r="AC1274">
        <f>IF(AND($AA1274="Yes",$AB1274="Yes"),1,"")</f>
      </c>
      <c r="AD1274">
        <f>IF(OR($Y1274="",$Z1274=""),"",IF(INDEX($C$2:$C$1500,$Y1274)=INDEX($C$2:$C$1500,$Z1274),0,1))</f>
      </c>
      <c r="AE1274">
        <f>IF($AC1274&lt;&gt;1,"",IF(AND(INDEX($AG$2:$AG$1500,$Y1274)=1,INDEX($AG$2:$AG$1500,$Z1274)=1),1,""))</f>
      </c>
      <c r="AG1274">
        <f>IF($A1274="","",COUNTIFS($W$2:$W$2500,$A1274,$AB$2:$AB$2500,"Yes")+COUNTIFS($X$2:$X$2500,$A1274,$AA$2:$AA$2500,"Yes"))</f>
      </c>
      <c r="AH1274" t="str">
        <f>IF(OR($P1274&lt;&gt;"Yes",N($AG1274)=0),"",IF(AND($AG1274=1,COUNTIFS($W$2:$W$2500,$A1274,$AE$2:$AE$2500,1)+COUNTIFS($X$2:$X$2500,$A1274,$AE$2:$AE$2500,1)&gt;0),"","Yes"))</f>
      </c>
      <c r="AI1274">
        <f>IF($AH1274="Yes",$AG1274,"")</f>
      </c>
      <c r="AJ1274">
        <f>IF($AI1274="","",$AI1274+ROW()/1000000)</f>
      </c>
      <c r="AK1274">
        <f>IF(OR($A1274="",$P1274="Yes",N($AG1274)=0),"",$AG1274+ROW()/1000000)</f>
      </c>
      <c r="AL1274" t="str">
        <f>IF($A1274="","",INDEX(games!$J:$J,ROW())&amp;"")</f>
      </c>
    </row>
    <row r="1275">
      <c r="A1275" t="str">
        <f>IF(TRIM(INDEX(games!$A:$A,ROW()))="","",TRIM(INDEX(games!$A:$A,ROW())))</f>
      </c>
      <c r="B1275">
        <f>IF(OR($A1275="",INDEX(games!$B:$B,ROW())=""),"",INDEX(games!$B:$B,ROW()))</f>
      </c>
      <c r="C1275" t="str">
        <f>IF(OR($A1275="",INDEX(games!$C:$C,ROW())=""),"",INDEX(games!$C:$C,ROW()))</f>
      </c>
      <c r="D1275">
        <f>IF($A1275="","",COUNTIF($W$2:$W$2500,$A1275)+COUNTIF($X$2:$X$2500,$A1275))</f>
      </c>
      <c r="E1275">
        <f>IF($A1275="","",IFERROR(MATCH($C1275,$R$2:$R$5,0),0))</f>
      </c>
      <c r="F1275">
        <f>IF($A1275="","",MOD(ROW(),34))</f>
      </c>
      <c r="G1275">
        <f>IF($A1275="",NA(),IF($C1275="Action",$B1275,NA()))</f>
      </c>
      <c r="H1275">
        <f>IF($A1275="",NA(),IF($C1275="Action",1+$F1275*0.023,NA()))</f>
      </c>
      <c r="I1275">
        <f>IF($A1275="",NA(),IF($C1275="Strategy",$B1275,NA()))</f>
      </c>
      <c r="J1275">
        <f>IF($A1275="",NA(),IF($C1275="Strategy",2+$F1275*0.023,NA()))</f>
      </c>
      <c r="K1275">
        <f>IF($A1275="",NA(),IF($C1275="Deckbuilder",$B1275,NA()))</f>
      </c>
      <c r="L1275">
        <f>IF($A1275="",NA(),IF($C1275="Deckbuilder",3+$F1275*0.023,NA()))</f>
      </c>
      <c r="M1275">
        <f>IF($A1275="",NA(),IF($C1275="Traditional",$B1275,NA()))</f>
      </c>
      <c r="N1275">
        <f>IF($A1275="",NA(),IF($C1275="Traditional",4+$F1275*0.023,NA()))</f>
      </c>
      <c r="O1275">
        <f>IF($A1275="","",$D1275+ROW()/1000000)</f>
      </c>
      <c r="P1275" t="str">
        <f>IF(OR($A1275="",INDEX(games!$H:$H,ROW())=""),"",INDEX(games!$H:$H,ROW()))</f>
      </c>
      <c r="Q1275">
        <f>IF(OR($A1275="",$P1275&lt;&gt;"Yes"),"",$D1275+ROW()/1000000)</f>
      </c>
      <c r="T1275">
        <f>IF($Y1275="","",INDEX($B$2:$B$1500,$Y1275))</f>
      </c>
      <c r="U1275">
        <f>IF($Z1275="","",INDEX($B$2:$B$1500,$Z1275))</f>
      </c>
      <c r="V1275">
        <f>IF(OR($T1275="",$U1275=""),"",$U1275-$T1275)</f>
      </c>
      <c r="W1275" t="str">
        <f>IF(TRIM(INDEX(connections!$A:$A,ROW()))="","",TRIM(INDEX(connections!$A:$A,ROW())))</f>
      </c>
      <c r="X1275" t="str">
        <f>IF($W1275="","",TRIM(INDEX(connections!$B:$B,ROW())))</f>
      </c>
      <c r="Y1275">
        <f>IF($W1275="","",IFERROR(MATCH($W1275,$A$2:$A$1500,0),""))</f>
      </c>
      <c r="Z1275">
        <f>IF($X1275="","",IFERROR(MATCH($X1275,$A$2:$A$1500,0),""))</f>
      </c>
      <c r="AA1275" t="str">
        <f>IF($Y1275="","",INDEX($P$2:$P$1500,$Y1275))</f>
      </c>
      <c r="AB1275" t="str">
        <f>IF($Z1275="","",INDEX($P$2:$P$1500,$Z1275))</f>
      </c>
      <c r="AC1275">
        <f>IF(AND($AA1275="Yes",$AB1275="Yes"),1,"")</f>
      </c>
      <c r="AD1275">
        <f>IF(OR($Y1275="",$Z1275=""),"",IF(INDEX($C$2:$C$1500,$Y1275)=INDEX($C$2:$C$1500,$Z1275),0,1))</f>
      </c>
      <c r="AE1275">
        <f>IF($AC1275&lt;&gt;1,"",IF(AND(INDEX($AG$2:$AG$1500,$Y1275)=1,INDEX($AG$2:$AG$1500,$Z1275)=1),1,""))</f>
      </c>
      <c r="AG1275">
        <f>IF($A1275="","",COUNTIFS($W$2:$W$2500,$A1275,$AB$2:$AB$2500,"Yes")+COUNTIFS($X$2:$X$2500,$A1275,$AA$2:$AA$2500,"Yes"))</f>
      </c>
      <c r="AH1275" t="str">
        <f>IF(OR($P1275&lt;&gt;"Yes",N($AG1275)=0),"",IF(AND($AG1275=1,COUNTIFS($W$2:$W$2500,$A1275,$AE$2:$AE$2500,1)+COUNTIFS($X$2:$X$2500,$A1275,$AE$2:$AE$2500,1)&gt;0),"","Yes"))</f>
      </c>
      <c r="AI1275">
        <f>IF($AH1275="Yes",$AG1275,"")</f>
      </c>
      <c r="AJ1275">
        <f>IF($AI1275="","",$AI1275+ROW()/1000000)</f>
      </c>
      <c r="AK1275">
        <f>IF(OR($A1275="",$P1275="Yes",N($AG1275)=0),"",$AG1275+ROW()/1000000)</f>
      </c>
      <c r="AL1275" t="str">
        <f>IF($A1275="","",INDEX(games!$J:$J,ROW())&amp;"")</f>
      </c>
    </row>
    <row r="1276">
      <c r="A1276" t="str">
        <f>IF(TRIM(INDEX(games!$A:$A,ROW()))="","",TRIM(INDEX(games!$A:$A,ROW())))</f>
      </c>
      <c r="B1276">
        <f>IF(OR($A1276="",INDEX(games!$B:$B,ROW())=""),"",INDEX(games!$B:$B,ROW()))</f>
      </c>
      <c r="C1276" t="str">
        <f>IF(OR($A1276="",INDEX(games!$C:$C,ROW())=""),"",INDEX(games!$C:$C,ROW()))</f>
      </c>
      <c r="D1276">
        <f>IF($A1276="","",COUNTIF($W$2:$W$2500,$A1276)+COUNTIF($X$2:$X$2500,$A1276))</f>
      </c>
      <c r="E1276">
        <f>IF($A1276="","",IFERROR(MATCH($C1276,$R$2:$R$5,0),0))</f>
      </c>
      <c r="F1276">
        <f>IF($A1276="","",MOD(ROW(),34))</f>
      </c>
      <c r="G1276">
        <f>IF($A1276="",NA(),IF($C1276="Action",$B1276,NA()))</f>
      </c>
      <c r="H1276">
        <f>IF($A1276="",NA(),IF($C1276="Action",1+$F1276*0.023,NA()))</f>
      </c>
      <c r="I1276">
        <f>IF($A1276="",NA(),IF($C1276="Strategy",$B1276,NA()))</f>
      </c>
      <c r="J1276">
        <f>IF($A1276="",NA(),IF($C1276="Strategy",2+$F1276*0.023,NA()))</f>
      </c>
      <c r="K1276">
        <f>IF($A1276="",NA(),IF($C1276="Deckbuilder",$B1276,NA()))</f>
      </c>
      <c r="L1276">
        <f>IF($A1276="",NA(),IF($C1276="Deckbuilder",3+$F1276*0.023,NA()))</f>
      </c>
      <c r="M1276">
        <f>IF($A1276="",NA(),IF($C1276="Traditional",$B1276,NA()))</f>
      </c>
      <c r="N1276">
        <f>IF($A1276="",NA(),IF($C1276="Traditional",4+$F1276*0.023,NA()))</f>
      </c>
      <c r="O1276">
        <f>IF($A1276="","",$D1276+ROW()/1000000)</f>
      </c>
      <c r="P1276" t="str">
        <f>IF(OR($A1276="",INDEX(games!$H:$H,ROW())=""),"",INDEX(games!$H:$H,ROW()))</f>
      </c>
      <c r="Q1276">
        <f>IF(OR($A1276="",$P1276&lt;&gt;"Yes"),"",$D1276+ROW()/1000000)</f>
      </c>
      <c r="T1276">
        <f>IF($Y1276="","",INDEX($B$2:$B$1500,$Y1276))</f>
      </c>
      <c r="U1276">
        <f>IF($Z1276="","",INDEX($B$2:$B$1500,$Z1276))</f>
      </c>
      <c r="V1276">
        <f>IF(OR($T1276="",$U1276=""),"",$U1276-$T1276)</f>
      </c>
      <c r="W1276" t="str">
        <f>IF(TRIM(INDEX(connections!$A:$A,ROW()))="","",TRIM(INDEX(connections!$A:$A,ROW())))</f>
      </c>
      <c r="X1276" t="str">
        <f>IF($W1276="","",TRIM(INDEX(connections!$B:$B,ROW())))</f>
      </c>
      <c r="Y1276">
        <f>IF($W1276="","",IFERROR(MATCH($W1276,$A$2:$A$1500,0),""))</f>
      </c>
      <c r="Z1276">
        <f>IF($X1276="","",IFERROR(MATCH($X1276,$A$2:$A$1500,0),""))</f>
      </c>
      <c r="AA1276" t="str">
        <f>IF($Y1276="","",INDEX($P$2:$P$1500,$Y1276))</f>
      </c>
      <c r="AB1276" t="str">
        <f>IF($Z1276="","",INDEX($P$2:$P$1500,$Z1276))</f>
      </c>
      <c r="AC1276">
        <f>IF(AND($AA1276="Yes",$AB1276="Yes"),1,"")</f>
      </c>
      <c r="AD1276">
        <f>IF(OR($Y1276="",$Z1276=""),"",IF(INDEX($C$2:$C$1500,$Y1276)=INDEX($C$2:$C$1500,$Z1276),0,1))</f>
      </c>
      <c r="AE1276">
        <f>IF($AC1276&lt;&gt;1,"",IF(AND(INDEX($AG$2:$AG$1500,$Y1276)=1,INDEX($AG$2:$AG$1500,$Z1276)=1),1,""))</f>
      </c>
      <c r="AG1276">
        <f>IF($A1276="","",COUNTIFS($W$2:$W$2500,$A1276,$AB$2:$AB$2500,"Yes")+COUNTIFS($X$2:$X$2500,$A1276,$AA$2:$AA$2500,"Yes"))</f>
      </c>
      <c r="AH1276" t="str">
        <f>IF(OR($P1276&lt;&gt;"Yes",N($AG1276)=0),"",IF(AND($AG1276=1,COUNTIFS($W$2:$W$2500,$A1276,$AE$2:$AE$2500,1)+COUNTIFS($X$2:$X$2500,$A1276,$AE$2:$AE$2500,1)&gt;0),"","Yes"))</f>
      </c>
      <c r="AI1276">
        <f>IF($AH1276="Yes",$AG1276,"")</f>
      </c>
      <c r="AJ1276">
        <f>IF($AI1276="","",$AI1276+ROW()/1000000)</f>
      </c>
      <c r="AK1276">
        <f>IF(OR($A1276="",$P1276="Yes",N($AG1276)=0),"",$AG1276+ROW()/1000000)</f>
      </c>
      <c r="AL1276" t="str">
        <f>IF($A1276="","",INDEX(games!$J:$J,ROW())&amp;"")</f>
      </c>
    </row>
    <row r="1277">
      <c r="A1277" t="str">
        <f>IF(TRIM(INDEX(games!$A:$A,ROW()))="","",TRIM(INDEX(games!$A:$A,ROW())))</f>
      </c>
      <c r="B1277">
        <f>IF(OR($A1277="",INDEX(games!$B:$B,ROW())=""),"",INDEX(games!$B:$B,ROW()))</f>
      </c>
      <c r="C1277" t="str">
        <f>IF(OR($A1277="",INDEX(games!$C:$C,ROW())=""),"",INDEX(games!$C:$C,ROW()))</f>
      </c>
      <c r="D1277">
        <f>IF($A1277="","",COUNTIF($W$2:$W$2500,$A1277)+COUNTIF($X$2:$X$2500,$A1277))</f>
      </c>
      <c r="E1277">
        <f>IF($A1277="","",IFERROR(MATCH($C1277,$R$2:$R$5,0),0))</f>
      </c>
      <c r="F1277">
        <f>IF($A1277="","",MOD(ROW(),34))</f>
      </c>
      <c r="G1277">
        <f>IF($A1277="",NA(),IF($C1277="Action",$B1277,NA()))</f>
      </c>
      <c r="H1277">
        <f>IF($A1277="",NA(),IF($C1277="Action",1+$F1277*0.023,NA()))</f>
      </c>
      <c r="I1277">
        <f>IF($A1277="",NA(),IF($C1277="Strategy",$B1277,NA()))</f>
      </c>
      <c r="J1277">
        <f>IF($A1277="",NA(),IF($C1277="Strategy",2+$F1277*0.023,NA()))</f>
      </c>
      <c r="K1277">
        <f>IF($A1277="",NA(),IF($C1277="Deckbuilder",$B1277,NA()))</f>
      </c>
      <c r="L1277">
        <f>IF($A1277="",NA(),IF($C1277="Deckbuilder",3+$F1277*0.023,NA()))</f>
      </c>
      <c r="M1277">
        <f>IF($A1277="",NA(),IF($C1277="Traditional",$B1277,NA()))</f>
      </c>
      <c r="N1277">
        <f>IF($A1277="",NA(),IF($C1277="Traditional",4+$F1277*0.023,NA()))</f>
      </c>
      <c r="O1277">
        <f>IF($A1277="","",$D1277+ROW()/1000000)</f>
      </c>
      <c r="P1277" t="str">
        <f>IF(OR($A1277="",INDEX(games!$H:$H,ROW())=""),"",INDEX(games!$H:$H,ROW()))</f>
      </c>
      <c r="Q1277">
        <f>IF(OR($A1277="",$P1277&lt;&gt;"Yes"),"",$D1277+ROW()/1000000)</f>
      </c>
      <c r="T1277">
        <f>IF($Y1277="","",INDEX($B$2:$B$1500,$Y1277))</f>
      </c>
      <c r="U1277">
        <f>IF($Z1277="","",INDEX($B$2:$B$1500,$Z1277))</f>
      </c>
      <c r="V1277">
        <f>IF(OR($T1277="",$U1277=""),"",$U1277-$T1277)</f>
      </c>
      <c r="W1277" t="str">
        <f>IF(TRIM(INDEX(connections!$A:$A,ROW()))="","",TRIM(INDEX(connections!$A:$A,ROW())))</f>
      </c>
      <c r="X1277" t="str">
        <f>IF($W1277="","",TRIM(INDEX(connections!$B:$B,ROW())))</f>
      </c>
      <c r="Y1277">
        <f>IF($W1277="","",IFERROR(MATCH($W1277,$A$2:$A$1500,0),""))</f>
      </c>
      <c r="Z1277">
        <f>IF($X1277="","",IFERROR(MATCH($X1277,$A$2:$A$1500,0),""))</f>
      </c>
      <c r="AA1277" t="str">
        <f>IF($Y1277="","",INDEX($P$2:$P$1500,$Y1277))</f>
      </c>
      <c r="AB1277" t="str">
        <f>IF($Z1277="","",INDEX($P$2:$P$1500,$Z1277))</f>
      </c>
      <c r="AC1277">
        <f>IF(AND($AA1277="Yes",$AB1277="Yes"),1,"")</f>
      </c>
      <c r="AD1277">
        <f>IF(OR($Y1277="",$Z1277=""),"",IF(INDEX($C$2:$C$1500,$Y1277)=INDEX($C$2:$C$1500,$Z1277),0,1))</f>
      </c>
      <c r="AE1277">
        <f>IF($AC1277&lt;&gt;1,"",IF(AND(INDEX($AG$2:$AG$1500,$Y1277)=1,INDEX($AG$2:$AG$1500,$Z1277)=1),1,""))</f>
      </c>
      <c r="AG1277">
        <f>IF($A1277="","",COUNTIFS($W$2:$W$2500,$A1277,$AB$2:$AB$2500,"Yes")+COUNTIFS($X$2:$X$2500,$A1277,$AA$2:$AA$2500,"Yes"))</f>
      </c>
      <c r="AH1277" t="str">
        <f>IF(OR($P1277&lt;&gt;"Yes",N($AG1277)=0),"",IF(AND($AG1277=1,COUNTIFS($W$2:$W$2500,$A1277,$AE$2:$AE$2500,1)+COUNTIFS($X$2:$X$2500,$A1277,$AE$2:$AE$2500,1)&gt;0),"","Yes"))</f>
      </c>
      <c r="AI1277">
        <f>IF($AH1277="Yes",$AG1277,"")</f>
      </c>
      <c r="AJ1277">
        <f>IF($AI1277="","",$AI1277+ROW()/1000000)</f>
      </c>
      <c r="AK1277">
        <f>IF(OR($A1277="",$P1277="Yes",N($AG1277)=0),"",$AG1277+ROW()/1000000)</f>
      </c>
      <c r="AL1277" t="str">
        <f>IF($A1277="","",INDEX(games!$J:$J,ROW())&amp;"")</f>
      </c>
    </row>
    <row r="1278">
      <c r="A1278" t="str">
        <f>IF(TRIM(INDEX(games!$A:$A,ROW()))="","",TRIM(INDEX(games!$A:$A,ROW())))</f>
      </c>
      <c r="B1278">
        <f>IF(OR($A1278="",INDEX(games!$B:$B,ROW())=""),"",INDEX(games!$B:$B,ROW()))</f>
      </c>
      <c r="C1278" t="str">
        <f>IF(OR($A1278="",INDEX(games!$C:$C,ROW())=""),"",INDEX(games!$C:$C,ROW()))</f>
      </c>
      <c r="D1278">
        <f>IF($A1278="","",COUNTIF($W$2:$W$2500,$A1278)+COUNTIF($X$2:$X$2500,$A1278))</f>
      </c>
      <c r="E1278">
        <f>IF($A1278="","",IFERROR(MATCH($C1278,$R$2:$R$5,0),0))</f>
      </c>
      <c r="F1278">
        <f>IF($A1278="","",MOD(ROW(),34))</f>
      </c>
      <c r="G1278">
        <f>IF($A1278="",NA(),IF($C1278="Action",$B1278,NA()))</f>
      </c>
      <c r="H1278">
        <f>IF($A1278="",NA(),IF($C1278="Action",1+$F1278*0.023,NA()))</f>
      </c>
      <c r="I1278">
        <f>IF($A1278="",NA(),IF($C1278="Strategy",$B1278,NA()))</f>
      </c>
      <c r="J1278">
        <f>IF($A1278="",NA(),IF($C1278="Strategy",2+$F1278*0.023,NA()))</f>
      </c>
      <c r="K1278">
        <f>IF($A1278="",NA(),IF($C1278="Deckbuilder",$B1278,NA()))</f>
      </c>
      <c r="L1278">
        <f>IF($A1278="",NA(),IF($C1278="Deckbuilder",3+$F1278*0.023,NA()))</f>
      </c>
      <c r="M1278">
        <f>IF($A1278="",NA(),IF($C1278="Traditional",$B1278,NA()))</f>
      </c>
      <c r="N1278">
        <f>IF($A1278="",NA(),IF($C1278="Traditional",4+$F1278*0.023,NA()))</f>
      </c>
      <c r="O1278">
        <f>IF($A1278="","",$D1278+ROW()/1000000)</f>
      </c>
      <c r="P1278" t="str">
        <f>IF(OR($A1278="",INDEX(games!$H:$H,ROW())=""),"",INDEX(games!$H:$H,ROW()))</f>
      </c>
      <c r="Q1278">
        <f>IF(OR($A1278="",$P1278&lt;&gt;"Yes"),"",$D1278+ROW()/1000000)</f>
      </c>
      <c r="T1278">
        <f>IF($Y1278="","",INDEX($B$2:$B$1500,$Y1278))</f>
      </c>
      <c r="U1278">
        <f>IF($Z1278="","",INDEX($B$2:$B$1500,$Z1278))</f>
      </c>
      <c r="V1278">
        <f>IF(OR($T1278="",$U1278=""),"",$U1278-$T1278)</f>
      </c>
      <c r="W1278" t="str">
        <f>IF(TRIM(INDEX(connections!$A:$A,ROW()))="","",TRIM(INDEX(connections!$A:$A,ROW())))</f>
      </c>
      <c r="X1278" t="str">
        <f>IF($W1278="","",TRIM(INDEX(connections!$B:$B,ROW())))</f>
      </c>
      <c r="Y1278">
        <f>IF($W1278="","",IFERROR(MATCH($W1278,$A$2:$A$1500,0),""))</f>
      </c>
      <c r="Z1278">
        <f>IF($X1278="","",IFERROR(MATCH($X1278,$A$2:$A$1500,0),""))</f>
      </c>
      <c r="AA1278" t="str">
        <f>IF($Y1278="","",INDEX($P$2:$P$1500,$Y1278))</f>
      </c>
      <c r="AB1278" t="str">
        <f>IF($Z1278="","",INDEX($P$2:$P$1500,$Z1278))</f>
      </c>
      <c r="AC1278">
        <f>IF(AND($AA1278="Yes",$AB1278="Yes"),1,"")</f>
      </c>
      <c r="AD1278">
        <f>IF(OR($Y1278="",$Z1278=""),"",IF(INDEX($C$2:$C$1500,$Y1278)=INDEX($C$2:$C$1500,$Z1278),0,1))</f>
      </c>
      <c r="AE1278">
        <f>IF($AC1278&lt;&gt;1,"",IF(AND(INDEX($AG$2:$AG$1500,$Y1278)=1,INDEX($AG$2:$AG$1500,$Z1278)=1),1,""))</f>
      </c>
      <c r="AG1278">
        <f>IF($A1278="","",COUNTIFS($W$2:$W$2500,$A1278,$AB$2:$AB$2500,"Yes")+COUNTIFS($X$2:$X$2500,$A1278,$AA$2:$AA$2500,"Yes"))</f>
      </c>
      <c r="AH1278" t="str">
        <f>IF(OR($P1278&lt;&gt;"Yes",N($AG1278)=0),"",IF(AND($AG1278=1,COUNTIFS($W$2:$W$2500,$A1278,$AE$2:$AE$2500,1)+COUNTIFS($X$2:$X$2500,$A1278,$AE$2:$AE$2500,1)&gt;0),"","Yes"))</f>
      </c>
      <c r="AI1278">
        <f>IF($AH1278="Yes",$AG1278,"")</f>
      </c>
      <c r="AJ1278">
        <f>IF($AI1278="","",$AI1278+ROW()/1000000)</f>
      </c>
      <c r="AK1278">
        <f>IF(OR($A1278="",$P1278="Yes",N($AG1278)=0),"",$AG1278+ROW()/1000000)</f>
      </c>
      <c r="AL1278" t="str">
        <f>IF($A1278="","",INDEX(games!$J:$J,ROW())&amp;"")</f>
      </c>
    </row>
    <row r="1279">
      <c r="A1279" t="str">
        <f>IF(TRIM(INDEX(games!$A:$A,ROW()))="","",TRIM(INDEX(games!$A:$A,ROW())))</f>
      </c>
      <c r="B1279">
        <f>IF(OR($A1279="",INDEX(games!$B:$B,ROW())=""),"",INDEX(games!$B:$B,ROW()))</f>
      </c>
      <c r="C1279" t="str">
        <f>IF(OR($A1279="",INDEX(games!$C:$C,ROW())=""),"",INDEX(games!$C:$C,ROW()))</f>
      </c>
      <c r="D1279">
        <f>IF($A1279="","",COUNTIF($W$2:$W$2500,$A1279)+COUNTIF($X$2:$X$2500,$A1279))</f>
      </c>
      <c r="E1279">
        <f>IF($A1279="","",IFERROR(MATCH($C1279,$R$2:$R$5,0),0))</f>
      </c>
      <c r="F1279">
        <f>IF($A1279="","",MOD(ROW(),34))</f>
      </c>
      <c r="G1279">
        <f>IF($A1279="",NA(),IF($C1279="Action",$B1279,NA()))</f>
      </c>
      <c r="H1279">
        <f>IF($A1279="",NA(),IF($C1279="Action",1+$F1279*0.023,NA()))</f>
      </c>
      <c r="I1279">
        <f>IF($A1279="",NA(),IF($C1279="Strategy",$B1279,NA()))</f>
      </c>
      <c r="J1279">
        <f>IF($A1279="",NA(),IF($C1279="Strategy",2+$F1279*0.023,NA()))</f>
      </c>
      <c r="K1279">
        <f>IF($A1279="",NA(),IF($C1279="Deckbuilder",$B1279,NA()))</f>
      </c>
      <c r="L1279">
        <f>IF($A1279="",NA(),IF($C1279="Deckbuilder",3+$F1279*0.023,NA()))</f>
      </c>
      <c r="M1279">
        <f>IF($A1279="",NA(),IF($C1279="Traditional",$B1279,NA()))</f>
      </c>
      <c r="N1279">
        <f>IF($A1279="",NA(),IF($C1279="Traditional",4+$F1279*0.023,NA()))</f>
      </c>
      <c r="O1279">
        <f>IF($A1279="","",$D1279+ROW()/1000000)</f>
      </c>
      <c r="P1279" t="str">
        <f>IF(OR($A1279="",INDEX(games!$H:$H,ROW())=""),"",INDEX(games!$H:$H,ROW()))</f>
      </c>
      <c r="Q1279">
        <f>IF(OR($A1279="",$P1279&lt;&gt;"Yes"),"",$D1279+ROW()/1000000)</f>
      </c>
      <c r="T1279">
        <f>IF($Y1279="","",INDEX($B$2:$B$1500,$Y1279))</f>
      </c>
      <c r="U1279">
        <f>IF($Z1279="","",INDEX($B$2:$B$1500,$Z1279))</f>
      </c>
      <c r="V1279">
        <f>IF(OR($T1279="",$U1279=""),"",$U1279-$T1279)</f>
      </c>
      <c r="W1279" t="str">
        <f>IF(TRIM(INDEX(connections!$A:$A,ROW()))="","",TRIM(INDEX(connections!$A:$A,ROW())))</f>
      </c>
      <c r="X1279" t="str">
        <f>IF($W1279="","",TRIM(INDEX(connections!$B:$B,ROW())))</f>
      </c>
      <c r="Y1279">
        <f>IF($W1279="","",IFERROR(MATCH($W1279,$A$2:$A$1500,0),""))</f>
      </c>
      <c r="Z1279">
        <f>IF($X1279="","",IFERROR(MATCH($X1279,$A$2:$A$1500,0),""))</f>
      </c>
      <c r="AA1279" t="str">
        <f>IF($Y1279="","",INDEX($P$2:$P$1500,$Y1279))</f>
      </c>
      <c r="AB1279" t="str">
        <f>IF($Z1279="","",INDEX($P$2:$P$1500,$Z1279))</f>
      </c>
      <c r="AC1279">
        <f>IF(AND($AA1279="Yes",$AB1279="Yes"),1,"")</f>
      </c>
      <c r="AD1279">
        <f>IF(OR($Y1279="",$Z1279=""),"",IF(INDEX($C$2:$C$1500,$Y1279)=INDEX($C$2:$C$1500,$Z1279),0,1))</f>
      </c>
      <c r="AE1279">
        <f>IF($AC1279&lt;&gt;1,"",IF(AND(INDEX($AG$2:$AG$1500,$Y1279)=1,INDEX($AG$2:$AG$1500,$Z1279)=1),1,""))</f>
      </c>
      <c r="AG1279">
        <f>IF($A1279="","",COUNTIFS($W$2:$W$2500,$A1279,$AB$2:$AB$2500,"Yes")+COUNTIFS($X$2:$X$2500,$A1279,$AA$2:$AA$2500,"Yes"))</f>
      </c>
      <c r="AH1279" t="str">
        <f>IF(OR($P1279&lt;&gt;"Yes",N($AG1279)=0),"",IF(AND($AG1279=1,COUNTIFS($W$2:$W$2500,$A1279,$AE$2:$AE$2500,1)+COUNTIFS($X$2:$X$2500,$A1279,$AE$2:$AE$2500,1)&gt;0),"","Yes"))</f>
      </c>
      <c r="AI1279">
        <f>IF($AH1279="Yes",$AG1279,"")</f>
      </c>
      <c r="AJ1279">
        <f>IF($AI1279="","",$AI1279+ROW()/1000000)</f>
      </c>
      <c r="AK1279">
        <f>IF(OR($A1279="",$P1279="Yes",N($AG1279)=0),"",$AG1279+ROW()/1000000)</f>
      </c>
      <c r="AL1279" t="str">
        <f>IF($A1279="","",INDEX(games!$J:$J,ROW())&amp;"")</f>
      </c>
    </row>
    <row r="1280">
      <c r="A1280" t="str">
        <f>IF(TRIM(INDEX(games!$A:$A,ROW()))="","",TRIM(INDEX(games!$A:$A,ROW())))</f>
      </c>
      <c r="B1280">
        <f>IF(OR($A1280="",INDEX(games!$B:$B,ROW())=""),"",INDEX(games!$B:$B,ROW()))</f>
      </c>
      <c r="C1280" t="str">
        <f>IF(OR($A1280="",INDEX(games!$C:$C,ROW())=""),"",INDEX(games!$C:$C,ROW()))</f>
      </c>
      <c r="D1280">
        <f>IF($A1280="","",COUNTIF($W$2:$W$2500,$A1280)+COUNTIF($X$2:$X$2500,$A1280))</f>
      </c>
      <c r="E1280">
        <f>IF($A1280="","",IFERROR(MATCH($C1280,$R$2:$R$5,0),0))</f>
      </c>
      <c r="F1280">
        <f>IF($A1280="","",MOD(ROW(),34))</f>
      </c>
      <c r="G1280">
        <f>IF($A1280="",NA(),IF($C1280="Action",$B1280,NA()))</f>
      </c>
      <c r="H1280">
        <f>IF($A1280="",NA(),IF($C1280="Action",1+$F1280*0.023,NA()))</f>
      </c>
      <c r="I1280">
        <f>IF($A1280="",NA(),IF($C1280="Strategy",$B1280,NA()))</f>
      </c>
      <c r="J1280">
        <f>IF($A1280="",NA(),IF($C1280="Strategy",2+$F1280*0.023,NA()))</f>
      </c>
      <c r="K1280">
        <f>IF($A1280="",NA(),IF($C1280="Deckbuilder",$B1280,NA()))</f>
      </c>
      <c r="L1280">
        <f>IF($A1280="",NA(),IF($C1280="Deckbuilder",3+$F1280*0.023,NA()))</f>
      </c>
      <c r="M1280">
        <f>IF($A1280="",NA(),IF($C1280="Traditional",$B1280,NA()))</f>
      </c>
      <c r="N1280">
        <f>IF($A1280="",NA(),IF($C1280="Traditional",4+$F1280*0.023,NA()))</f>
      </c>
      <c r="O1280">
        <f>IF($A1280="","",$D1280+ROW()/1000000)</f>
      </c>
      <c r="P1280" t="str">
        <f>IF(OR($A1280="",INDEX(games!$H:$H,ROW())=""),"",INDEX(games!$H:$H,ROW()))</f>
      </c>
      <c r="Q1280">
        <f>IF(OR($A1280="",$P1280&lt;&gt;"Yes"),"",$D1280+ROW()/1000000)</f>
      </c>
      <c r="T1280">
        <f>IF($Y1280="","",INDEX($B$2:$B$1500,$Y1280))</f>
      </c>
      <c r="U1280">
        <f>IF($Z1280="","",INDEX($B$2:$B$1500,$Z1280))</f>
      </c>
      <c r="V1280">
        <f>IF(OR($T1280="",$U1280=""),"",$U1280-$T1280)</f>
      </c>
      <c r="W1280" t="str">
        <f>IF(TRIM(INDEX(connections!$A:$A,ROW()))="","",TRIM(INDEX(connections!$A:$A,ROW())))</f>
      </c>
      <c r="X1280" t="str">
        <f>IF($W1280="","",TRIM(INDEX(connections!$B:$B,ROW())))</f>
      </c>
      <c r="Y1280">
        <f>IF($W1280="","",IFERROR(MATCH($W1280,$A$2:$A$1500,0),""))</f>
      </c>
      <c r="Z1280">
        <f>IF($X1280="","",IFERROR(MATCH($X1280,$A$2:$A$1500,0),""))</f>
      </c>
      <c r="AA1280" t="str">
        <f>IF($Y1280="","",INDEX($P$2:$P$1500,$Y1280))</f>
      </c>
      <c r="AB1280" t="str">
        <f>IF($Z1280="","",INDEX($P$2:$P$1500,$Z1280))</f>
      </c>
      <c r="AC1280">
        <f>IF(AND($AA1280="Yes",$AB1280="Yes"),1,"")</f>
      </c>
      <c r="AD1280">
        <f>IF(OR($Y1280="",$Z1280=""),"",IF(INDEX($C$2:$C$1500,$Y1280)=INDEX($C$2:$C$1500,$Z1280),0,1))</f>
      </c>
      <c r="AE1280">
        <f>IF($AC1280&lt;&gt;1,"",IF(AND(INDEX($AG$2:$AG$1500,$Y1280)=1,INDEX($AG$2:$AG$1500,$Z1280)=1),1,""))</f>
      </c>
      <c r="AG1280">
        <f>IF($A1280="","",COUNTIFS($W$2:$W$2500,$A1280,$AB$2:$AB$2500,"Yes")+COUNTIFS($X$2:$X$2500,$A1280,$AA$2:$AA$2500,"Yes"))</f>
      </c>
      <c r="AH1280" t="str">
        <f>IF(OR($P1280&lt;&gt;"Yes",N($AG1280)=0),"",IF(AND($AG1280=1,COUNTIFS($W$2:$W$2500,$A1280,$AE$2:$AE$2500,1)+COUNTIFS($X$2:$X$2500,$A1280,$AE$2:$AE$2500,1)&gt;0),"","Yes"))</f>
      </c>
      <c r="AI1280">
        <f>IF($AH1280="Yes",$AG1280,"")</f>
      </c>
      <c r="AJ1280">
        <f>IF($AI1280="","",$AI1280+ROW()/1000000)</f>
      </c>
      <c r="AK1280">
        <f>IF(OR($A1280="",$P1280="Yes",N($AG1280)=0),"",$AG1280+ROW()/1000000)</f>
      </c>
      <c r="AL1280" t="str">
        <f>IF($A1280="","",INDEX(games!$J:$J,ROW())&amp;"")</f>
      </c>
    </row>
    <row r="1281">
      <c r="A1281" t="str">
        <f>IF(TRIM(INDEX(games!$A:$A,ROW()))="","",TRIM(INDEX(games!$A:$A,ROW())))</f>
      </c>
      <c r="B1281">
        <f>IF(OR($A1281="",INDEX(games!$B:$B,ROW())=""),"",INDEX(games!$B:$B,ROW()))</f>
      </c>
      <c r="C1281" t="str">
        <f>IF(OR($A1281="",INDEX(games!$C:$C,ROW())=""),"",INDEX(games!$C:$C,ROW()))</f>
      </c>
      <c r="D1281">
        <f>IF($A1281="","",COUNTIF($W$2:$W$2500,$A1281)+COUNTIF($X$2:$X$2500,$A1281))</f>
      </c>
      <c r="E1281">
        <f>IF($A1281="","",IFERROR(MATCH($C1281,$R$2:$R$5,0),0))</f>
      </c>
      <c r="F1281">
        <f>IF($A1281="","",MOD(ROW(),34))</f>
      </c>
      <c r="G1281">
        <f>IF($A1281="",NA(),IF($C1281="Action",$B1281,NA()))</f>
      </c>
      <c r="H1281">
        <f>IF($A1281="",NA(),IF($C1281="Action",1+$F1281*0.023,NA()))</f>
      </c>
      <c r="I1281">
        <f>IF($A1281="",NA(),IF($C1281="Strategy",$B1281,NA()))</f>
      </c>
      <c r="J1281">
        <f>IF($A1281="",NA(),IF($C1281="Strategy",2+$F1281*0.023,NA()))</f>
      </c>
      <c r="K1281">
        <f>IF($A1281="",NA(),IF($C1281="Deckbuilder",$B1281,NA()))</f>
      </c>
      <c r="L1281">
        <f>IF($A1281="",NA(),IF($C1281="Deckbuilder",3+$F1281*0.023,NA()))</f>
      </c>
      <c r="M1281">
        <f>IF($A1281="",NA(),IF($C1281="Traditional",$B1281,NA()))</f>
      </c>
      <c r="N1281">
        <f>IF($A1281="",NA(),IF($C1281="Traditional",4+$F1281*0.023,NA()))</f>
      </c>
      <c r="O1281">
        <f>IF($A1281="","",$D1281+ROW()/1000000)</f>
      </c>
      <c r="P1281" t="str">
        <f>IF(OR($A1281="",INDEX(games!$H:$H,ROW())=""),"",INDEX(games!$H:$H,ROW()))</f>
      </c>
      <c r="Q1281">
        <f>IF(OR($A1281="",$P1281&lt;&gt;"Yes"),"",$D1281+ROW()/1000000)</f>
      </c>
      <c r="T1281">
        <f>IF($Y1281="","",INDEX($B$2:$B$1500,$Y1281))</f>
      </c>
      <c r="U1281">
        <f>IF($Z1281="","",INDEX($B$2:$B$1500,$Z1281))</f>
      </c>
      <c r="V1281">
        <f>IF(OR($T1281="",$U1281=""),"",$U1281-$T1281)</f>
      </c>
      <c r="W1281" t="str">
        <f>IF(TRIM(INDEX(connections!$A:$A,ROW()))="","",TRIM(INDEX(connections!$A:$A,ROW())))</f>
      </c>
      <c r="X1281" t="str">
        <f>IF($W1281="","",TRIM(INDEX(connections!$B:$B,ROW())))</f>
      </c>
      <c r="Y1281">
        <f>IF($W1281="","",IFERROR(MATCH($W1281,$A$2:$A$1500,0),""))</f>
      </c>
      <c r="Z1281">
        <f>IF($X1281="","",IFERROR(MATCH($X1281,$A$2:$A$1500,0),""))</f>
      </c>
      <c r="AA1281" t="str">
        <f>IF($Y1281="","",INDEX($P$2:$P$1500,$Y1281))</f>
      </c>
      <c r="AB1281" t="str">
        <f>IF($Z1281="","",INDEX($P$2:$P$1500,$Z1281))</f>
      </c>
      <c r="AC1281">
        <f>IF(AND($AA1281="Yes",$AB1281="Yes"),1,"")</f>
      </c>
      <c r="AD1281">
        <f>IF(OR($Y1281="",$Z1281=""),"",IF(INDEX($C$2:$C$1500,$Y1281)=INDEX($C$2:$C$1500,$Z1281),0,1))</f>
      </c>
      <c r="AE1281">
        <f>IF($AC1281&lt;&gt;1,"",IF(AND(INDEX($AG$2:$AG$1500,$Y1281)=1,INDEX($AG$2:$AG$1500,$Z1281)=1),1,""))</f>
      </c>
      <c r="AG1281">
        <f>IF($A1281="","",COUNTIFS($W$2:$W$2500,$A1281,$AB$2:$AB$2500,"Yes")+COUNTIFS($X$2:$X$2500,$A1281,$AA$2:$AA$2500,"Yes"))</f>
      </c>
      <c r="AH1281" t="str">
        <f>IF(OR($P1281&lt;&gt;"Yes",N($AG1281)=0),"",IF(AND($AG1281=1,COUNTIFS($W$2:$W$2500,$A1281,$AE$2:$AE$2500,1)+COUNTIFS($X$2:$X$2500,$A1281,$AE$2:$AE$2500,1)&gt;0),"","Yes"))</f>
      </c>
      <c r="AI1281">
        <f>IF($AH1281="Yes",$AG1281,"")</f>
      </c>
      <c r="AJ1281">
        <f>IF($AI1281="","",$AI1281+ROW()/1000000)</f>
      </c>
      <c r="AK1281">
        <f>IF(OR($A1281="",$P1281="Yes",N($AG1281)=0),"",$AG1281+ROW()/1000000)</f>
      </c>
      <c r="AL1281" t="str">
        <f>IF($A1281="","",INDEX(games!$J:$J,ROW())&amp;"")</f>
      </c>
    </row>
    <row r="1282">
      <c r="A1282" t="str">
        <f>IF(TRIM(INDEX(games!$A:$A,ROW()))="","",TRIM(INDEX(games!$A:$A,ROW())))</f>
      </c>
      <c r="B1282">
        <f>IF(OR($A1282="",INDEX(games!$B:$B,ROW())=""),"",INDEX(games!$B:$B,ROW()))</f>
      </c>
      <c r="C1282" t="str">
        <f>IF(OR($A1282="",INDEX(games!$C:$C,ROW())=""),"",INDEX(games!$C:$C,ROW()))</f>
      </c>
      <c r="D1282">
        <f>IF($A1282="","",COUNTIF($W$2:$W$2500,$A1282)+COUNTIF($X$2:$X$2500,$A1282))</f>
      </c>
      <c r="E1282">
        <f>IF($A1282="","",IFERROR(MATCH($C1282,$R$2:$R$5,0),0))</f>
      </c>
      <c r="F1282">
        <f>IF($A1282="","",MOD(ROW(),34))</f>
      </c>
      <c r="G1282">
        <f>IF($A1282="",NA(),IF($C1282="Action",$B1282,NA()))</f>
      </c>
      <c r="H1282">
        <f>IF($A1282="",NA(),IF($C1282="Action",1+$F1282*0.023,NA()))</f>
      </c>
      <c r="I1282">
        <f>IF($A1282="",NA(),IF($C1282="Strategy",$B1282,NA()))</f>
      </c>
      <c r="J1282">
        <f>IF($A1282="",NA(),IF($C1282="Strategy",2+$F1282*0.023,NA()))</f>
      </c>
      <c r="K1282">
        <f>IF($A1282="",NA(),IF($C1282="Deckbuilder",$B1282,NA()))</f>
      </c>
      <c r="L1282">
        <f>IF($A1282="",NA(),IF($C1282="Deckbuilder",3+$F1282*0.023,NA()))</f>
      </c>
      <c r="M1282">
        <f>IF($A1282="",NA(),IF($C1282="Traditional",$B1282,NA()))</f>
      </c>
      <c r="N1282">
        <f>IF($A1282="",NA(),IF($C1282="Traditional",4+$F1282*0.023,NA()))</f>
      </c>
      <c r="O1282">
        <f>IF($A1282="","",$D1282+ROW()/1000000)</f>
      </c>
      <c r="P1282" t="str">
        <f>IF(OR($A1282="",INDEX(games!$H:$H,ROW())=""),"",INDEX(games!$H:$H,ROW()))</f>
      </c>
      <c r="Q1282">
        <f>IF(OR($A1282="",$P1282&lt;&gt;"Yes"),"",$D1282+ROW()/1000000)</f>
      </c>
      <c r="T1282">
        <f>IF($Y1282="","",INDEX($B$2:$B$1500,$Y1282))</f>
      </c>
      <c r="U1282">
        <f>IF($Z1282="","",INDEX($B$2:$B$1500,$Z1282))</f>
      </c>
      <c r="V1282">
        <f>IF(OR($T1282="",$U1282=""),"",$U1282-$T1282)</f>
      </c>
      <c r="W1282" t="str">
        <f>IF(TRIM(INDEX(connections!$A:$A,ROW()))="","",TRIM(INDEX(connections!$A:$A,ROW())))</f>
      </c>
      <c r="X1282" t="str">
        <f>IF($W1282="","",TRIM(INDEX(connections!$B:$B,ROW())))</f>
      </c>
      <c r="Y1282">
        <f>IF($W1282="","",IFERROR(MATCH($W1282,$A$2:$A$1500,0),""))</f>
      </c>
      <c r="Z1282">
        <f>IF($X1282="","",IFERROR(MATCH($X1282,$A$2:$A$1500,0),""))</f>
      </c>
      <c r="AA1282" t="str">
        <f>IF($Y1282="","",INDEX($P$2:$P$1500,$Y1282))</f>
      </c>
      <c r="AB1282" t="str">
        <f>IF($Z1282="","",INDEX($P$2:$P$1500,$Z1282))</f>
      </c>
      <c r="AC1282">
        <f>IF(AND($AA1282="Yes",$AB1282="Yes"),1,"")</f>
      </c>
      <c r="AD1282">
        <f>IF(OR($Y1282="",$Z1282=""),"",IF(INDEX($C$2:$C$1500,$Y1282)=INDEX($C$2:$C$1500,$Z1282),0,1))</f>
      </c>
      <c r="AE1282">
        <f>IF($AC1282&lt;&gt;1,"",IF(AND(INDEX($AG$2:$AG$1500,$Y1282)=1,INDEX($AG$2:$AG$1500,$Z1282)=1),1,""))</f>
      </c>
      <c r="AG1282">
        <f>IF($A1282="","",COUNTIFS($W$2:$W$2500,$A1282,$AB$2:$AB$2500,"Yes")+COUNTIFS($X$2:$X$2500,$A1282,$AA$2:$AA$2500,"Yes"))</f>
      </c>
      <c r="AH1282" t="str">
        <f>IF(OR($P1282&lt;&gt;"Yes",N($AG1282)=0),"",IF(AND($AG1282=1,COUNTIFS($W$2:$W$2500,$A1282,$AE$2:$AE$2500,1)+COUNTIFS($X$2:$X$2500,$A1282,$AE$2:$AE$2500,1)&gt;0),"","Yes"))</f>
      </c>
      <c r="AI1282">
        <f>IF($AH1282="Yes",$AG1282,"")</f>
      </c>
      <c r="AJ1282">
        <f>IF($AI1282="","",$AI1282+ROW()/1000000)</f>
      </c>
      <c r="AK1282">
        <f>IF(OR($A1282="",$P1282="Yes",N($AG1282)=0),"",$AG1282+ROW()/1000000)</f>
      </c>
      <c r="AL1282" t="str">
        <f>IF($A1282="","",INDEX(games!$J:$J,ROW())&amp;"")</f>
      </c>
    </row>
    <row r="1283">
      <c r="A1283" t="str">
        <f>IF(TRIM(INDEX(games!$A:$A,ROW()))="","",TRIM(INDEX(games!$A:$A,ROW())))</f>
      </c>
      <c r="B1283">
        <f>IF(OR($A1283="",INDEX(games!$B:$B,ROW())=""),"",INDEX(games!$B:$B,ROW()))</f>
      </c>
      <c r="C1283" t="str">
        <f>IF(OR($A1283="",INDEX(games!$C:$C,ROW())=""),"",INDEX(games!$C:$C,ROW()))</f>
      </c>
      <c r="D1283">
        <f>IF($A1283="","",COUNTIF($W$2:$W$2500,$A1283)+COUNTIF($X$2:$X$2500,$A1283))</f>
      </c>
      <c r="E1283">
        <f>IF($A1283="","",IFERROR(MATCH($C1283,$R$2:$R$5,0),0))</f>
      </c>
      <c r="F1283">
        <f>IF($A1283="","",MOD(ROW(),34))</f>
      </c>
      <c r="G1283">
        <f>IF($A1283="",NA(),IF($C1283="Action",$B1283,NA()))</f>
      </c>
      <c r="H1283">
        <f>IF($A1283="",NA(),IF($C1283="Action",1+$F1283*0.023,NA()))</f>
      </c>
      <c r="I1283">
        <f>IF($A1283="",NA(),IF($C1283="Strategy",$B1283,NA()))</f>
      </c>
      <c r="J1283">
        <f>IF($A1283="",NA(),IF($C1283="Strategy",2+$F1283*0.023,NA()))</f>
      </c>
      <c r="K1283">
        <f>IF($A1283="",NA(),IF($C1283="Deckbuilder",$B1283,NA()))</f>
      </c>
      <c r="L1283">
        <f>IF($A1283="",NA(),IF($C1283="Deckbuilder",3+$F1283*0.023,NA()))</f>
      </c>
      <c r="M1283">
        <f>IF($A1283="",NA(),IF($C1283="Traditional",$B1283,NA()))</f>
      </c>
      <c r="N1283">
        <f>IF($A1283="",NA(),IF($C1283="Traditional",4+$F1283*0.023,NA()))</f>
      </c>
      <c r="O1283">
        <f>IF($A1283="","",$D1283+ROW()/1000000)</f>
      </c>
      <c r="P1283" t="str">
        <f>IF(OR($A1283="",INDEX(games!$H:$H,ROW())=""),"",INDEX(games!$H:$H,ROW()))</f>
      </c>
      <c r="Q1283">
        <f>IF(OR($A1283="",$P1283&lt;&gt;"Yes"),"",$D1283+ROW()/1000000)</f>
      </c>
      <c r="T1283">
        <f>IF($Y1283="","",INDEX($B$2:$B$1500,$Y1283))</f>
      </c>
      <c r="U1283">
        <f>IF($Z1283="","",INDEX($B$2:$B$1500,$Z1283))</f>
      </c>
      <c r="V1283">
        <f>IF(OR($T1283="",$U1283=""),"",$U1283-$T1283)</f>
      </c>
      <c r="W1283" t="str">
        <f>IF(TRIM(INDEX(connections!$A:$A,ROW()))="","",TRIM(INDEX(connections!$A:$A,ROW())))</f>
      </c>
      <c r="X1283" t="str">
        <f>IF($W1283="","",TRIM(INDEX(connections!$B:$B,ROW())))</f>
      </c>
      <c r="Y1283">
        <f>IF($W1283="","",IFERROR(MATCH($W1283,$A$2:$A$1500,0),""))</f>
      </c>
      <c r="Z1283">
        <f>IF($X1283="","",IFERROR(MATCH($X1283,$A$2:$A$1500,0),""))</f>
      </c>
      <c r="AA1283" t="str">
        <f>IF($Y1283="","",INDEX($P$2:$P$1500,$Y1283))</f>
      </c>
      <c r="AB1283" t="str">
        <f>IF($Z1283="","",INDEX($P$2:$P$1500,$Z1283))</f>
      </c>
      <c r="AC1283">
        <f>IF(AND($AA1283="Yes",$AB1283="Yes"),1,"")</f>
      </c>
      <c r="AD1283">
        <f>IF(OR($Y1283="",$Z1283=""),"",IF(INDEX($C$2:$C$1500,$Y1283)=INDEX($C$2:$C$1500,$Z1283),0,1))</f>
      </c>
      <c r="AE1283">
        <f>IF($AC1283&lt;&gt;1,"",IF(AND(INDEX($AG$2:$AG$1500,$Y1283)=1,INDEX($AG$2:$AG$1500,$Z1283)=1),1,""))</f>
      </c>
      <c r="AG1283">
        <f>IF($A1283="","",COUNTIFS($W$2:$W$2500,$A1283,$AB$2:$AB$2500,"Yes")+COUNTIFS($X$2:$X$2500,$A1283,$AA$2:$AA$2500,"Yes"))</f>
      </c>
      <c r="AH1283" t="str">
        <f>IF(OR($P1283&lt;&gt;"Yes",N($AG1283)=0),"",IF(AND($AG1283=1,COUNTIFS($W$2:$W$2500,$A1283,$AE$2:$AE$2500,1)+COUNTIFS($X$2:$X$2500,$A1283,$AE$2:$AE$2500,1)&gt;0),"","Yes"))</f>
      </c>
      <c r="AI1283">
        <f>IF($AH1283="Yes",$AG1283,"")</f>
      </c>
      <c r="AJ1283">
        <f>IF($AI1283="","",$AI1283+ROW()/1000000)</f>
      </c>
      <c r="AK1283">
        <f>IF(OR($A1283="",$P1283="Yes",N($AG1283)=0),"",$AG1283+ROW()/1000000)</f>
      </c>
      <c r="AL1283" t="str">
        <f>IF($A1283="","",INDEX(games!$J:$J,ROW())&amp;"")</f>
      </c>
    </row>
    <row r="1284">
      <c r="A1284" t="str">
        <f>IF(TRIM(INDEX(games!$A:$A,ROW()))="","",TRIM(INDEX(games!$A:$A,ROW())))</f>
      </c>
      <c r="B1284">
        <f>IF(OR($A1284="",INDEX(games!$B:$B,ROW())=""),"",INDEX(games!$B:$B,ROW()))</f>
      </c>
      <c r="C1284" t="str">
        <f>IF(OR($A1284="",INDEX(games!$C:$C,ROW())=""),"",INDEX(games!$C:$C,ROW()))</f>
      </c>
      <c r="D1284">
        <f>IF($A1284="","",COUNTIF($W$2:$W$2500,$A1284)+COUNTIF($X$2:$X$2500,$A1284))</f>
      </c>
      <c r="E1284">
        <f>IF($A1284="","",IFERROR(MATCH($C1284,$R$2:$R$5,0),0))</f>
      </c>
      <c r="F1284">
        <f>IF($A1284="","",MOD(ROW(),34))</f>
      </c>
      <c r="G1284">
        <f>IF($A1284="",NA(),IF($C1284="Action",$B1284,NA()))</f>
      </c>
      <c r="H1284">
        <f>IF($A1284="",NA(),IF($C1284="Action",1+$F1284*0.023,NA()))</f>
      </c>
      <c r="I1284">
        <f>IF($A1284="",NA(),IF($C1284="Strategy",$B1284,NA()))</f>
      </c>
      <c r="J1284">
        <f>IF($A1284="",NA(),IF($C1284="Strategy",2+$F1284*0.023,NA()))</f>
      </c>
      <c r="K1284">
        <f>IF($A1284="",NA(),IF($C1284="Deckbuilder",$B1284,NA()))</f>
      </c>
      <c r="L1284">
        <f>IF($A1284="",NA(),IF($C1284="Deckbuilder",3+$F1284*0.023,NA()))</f>
      </c>
      <c r="M1284">
        <f>IF($A1284="",NA(),IF($C1284="Traditional",$B1284,NA()))</f>
      </c>
      <c r="N1284">
        <f>IF($A1284="",NA(),IF($C1284="Traditional",4+$F1284*0.023,NA()))</f>
      </c>
      <c r="O1284">
        <f>IF($A1284="","",$D1284+ROW()/1000000)</f>
      </c>
      <c r="P1284" t="str">
        <f>IF(OR($A1284="",INDEX(games!$H:$H,ROW())=""),"",INDEX(games!$H:$H,ROW()))</f>
      </c>
      <c r="Q1284">
        <f>IF(OR($A1284="",$P1284&lt;&gt;"Yes"),"",$D1284+ROW()/1000000)</f>
      </c>
      <c r="T1284">
        <f>IF($Y1284="","",INDEX($B$2:$B$1500,$Y1284))</f>
      </c>
      <c r="U1284">
        <f>IF($Z1284="","",INDEX($B$2:$B$1500,$Z1284))</f>
      </c>
      <c r="V1284">
        <f>IF(OR($T1284="",$U1284=""),"",$U1284-$T1284)</f>
      </c>
      <c r="W1284" t="str">
        <f>IF(TRIM(INDEX(connections!$A:$A,ROW()))="","",TRIM(INDEX(connections!$A:$A,ROW())))</f>
      </c>
      <c r="X1284" t="str">
        <f>IF($W1284="","",TRIM(INDEX(connections!$B:$B,ROW())))</f>
      </c>
      <c r="Y1284">
        <f>IF($W1284="","",IFERROR(MATCH($W1284,$A$2:$A$1500,0),""))</f>
      </c>
      <c r="Z1284">
        <f>IF($X1284="","",IFERROR(MATCH($X1284,$A$2:$A$1500,0),""))</f>
      </c>
      <c r="AA1284" t="str">
        <f>IF($Y1284="","",INDEX($P$2:$P$1500,$Y1284))</f>
      </c>
      <c r="AB1284" t="str">
        <f>IF($Z1284="","",INDEX($P$2:$P$1500,$Z1284))</f>
      </c>
      <c r="AC1284">
        <f>IF(AND($AA1284="Yes",$AB1284="Yes"),1,"")</f>
      </c>
      <c r="AD1284">
        <f>IF(OR($Y1284="",$Z1284=""),"",IF(INDEX($C$2:$C$1500,$Y1284)=INDEX($C$2:$C$1500,$Z1284),0,1))</f>
      </c>
      <c r="AE1284">
        <f>IF($AC1284&lt;&gt;1,"",IF(AND(INDEX($AG$2:$AG$1500,$Y1284)=1,INDEX($AG$2:$AG$1500,$Z1284)=1),1,""))</f>
      </c>
      <c r="AG1284">
        <f>IF($A1284="","",COUNTIFS($W$2:$W$2500,$A1284,$AB$2:$AB$2500,"Yes")+COUNTIFS($X$2:$X$2500,$A1284,$AA$2:$AA$2500,"Yes"))</f>
      </c>
      <c r="AH1284" t="str">
        <f>IF(OR($P1284&lt;&gt;"Yes",N($AG1284)=0),"",IF(AND($AG1284=1,COUNTIFS($W$2:$W$2500,$A1284,$AE$2:$AE$2500,1)+COUNTIFS($X$2:$X$2500,$A1284,$AE$2:$AE$2500,1)&gt;0),"","Yes"))</f>
      </c>
      <c r="AI1284">
        <f>IF($AH1284="Yes",$AG1284,"")</f>
      </c>
      <c r="AJ1284">
        <f>IF($AI1284="","",$AI1284+ROW()/1000000)</f>
      </c>
      <c r="AK1284">
        <f>IF(OR($A1284="",$P1284="Yes",N($AG1284)=0),"",$AG1284+ROW()/1000000)</f>
      </c>
      <c r="AL1284" t="str">
        <f>IF($A1284="","",INDEX(games!$J:$J,ROW())&amp;"")</f>
      </c>
    </row>
    <row r="1285">
      <c r="A1285" t="str">
        <f>IF(TRIM(INDEX(games!$A:$A,ROW()))="","",TRIM(INDEX(games!$A:$A,ROW())))</f>
      </c>
      <c r="B1285">
        <f>IF(OR($A1285="",INDEX(games!$B:$B,ROW())=""),"",INDEX(games!$B:$B,ROW()))</f>
      </c>
      <c r="C1285" t="str">
        <f>IF(OR($A1285="",INDEX(games!$C:$C,ROW())=""),"",INDEX(games!$C:$C,ROW()))</f>
      </c>
      <c r="D1285">
        <f>IF($A1285="","",COUNTIF($W$2:$W$2500,$A1285)+COUNTIF($X$2:$X$2500,$A1285))</f>
      </c>
      <c r="E1285">
        <f>IF($A1285="","",IFERROR(MATCH($C1285,$R$2:$R$5,0),0))</f>
      </c>
      <c r="F1285">
        <f>IF($A1285="","",MOD(ROW(),34))</f>
      </c>
      <c r="G1285">
        <f>IF($A1285="",NA(),IF($C1285="Action",$B1285,NA()))</f>
      </c>
      <c r="H1285">
        <f>IF($A1285="",NA(),IF($C1285="Action",1+$F1285*0.023,NA()))</f>
      </c>
      <c r="I1285">
        <f>IF($A1285="",NA(),IF($C1285="Strategy",$B1285,NA()))</f>
      </c>
      <c r="J1285">
        <f>IF($A1285="",NA(),IF($C1285="Strategy",2+$F1285*0.023,NA()))</f>
      </c>
      <c r="K1285">
        <f>IF($A1285="",NA(),IF($C1285="Deckbuilder",$B1285,NA()))</f>
      </c>
      <c r="L1285">
        <f>IF($A1285="",NA(),IF($C1285="Deckbuilder",3+$F1285*0.023,NA()))</f>
      </c>
      <c r="M1285">
        <f>IF($A1285="",NA(),IF($C1285="Traditional",$B1285,NA()))</f>
      </c>
      <c r="N1285">
        <f>IF($A1285="",NA(),IF($C1285="Traditional",4+$F1285*0.023,NA()))</f>
      </c>
      <c r="O1285">
        <f>IF($A1285="","",$D1285+ROW()/1000000)</f>
      </c>
      <c r="P1285" t="str">
        <f>IF(OR($A1285="",INDEX(games!$H:$H,ROW())=""),"",INDEX(games!$H:$H,ROW()))</f>
      </c>
      <c r="Q1285">
        <f>IF(OR($A1285="",$P1285&lt;&gt;"Yes"),"",$D1285+ROW()/1000000)</f>
      </c>
      <c r="T1285">
        <f>IF($Y1285="","",INDEX($B$2:$B$1500,$Y1285))</f>
      </c>
      <c r="U1285">
        <f>IF($Z1285="","",INDEX($B$2:$B$1500,$Z1285))</f>
      </c>
      <c r="V1285">
        <f>IF(OR($T1285="",$U1285=""),"",$U1285-$T1285)</f>
      </c>
      <c r="W1285" t="str">
        <f>IF(TRIM(INDEX(connections!$A:$A,ROW()))="","",TRIM(INDEX(connections!$A:$A,ROW())))</f>
      </c>
      <c r="X1285" t="str">
        <f>IF($W1285="","",TRIM(INDEX(connections!$B:$B,ROW())))</f>
      </c>
      <c r="Y1285">
        <f>IF($W1285="","",IFERROR(MATCH($W1285,$A$2:$A$1500,0),""))</f>
      </c>
      <c r="Z1285">
        <f>IF($X1285="","",IFERROR(MATCH($X1285,$A$2:$A$1500,0),""))</f>
      </c>
      <c r="AA1285" t="str">
        <f>IF($Y1285="","",INDEX($P$2:$P$1500,$Y1285))</f>
      </c>
      <c r="AB1285" t="str">
        <f>IF($Z1285="","",INDEX($P$2:$P$1500,$Z1285))</f>
      </c>
      <c r="AC1285">
        <f>IF(AND($AA1285="Yes",$AB1285="Yes"),1,"")</f>
      </c>
      <c r="AD1285">
        <f>IF(OR($Y1285="",$Z1285=""),"",IF(INDEX($C$2:$C$1500,$Y1285)=INDEX($C$2:$C$1500,$Z1285),0,1))</f>
      </c>
      <c r="AE1285">
        <f>IF($AC1285&lt;&gt;1,"",IF(AND(INDEX($AG$2:$AG$1500,$Y1285)=1,INDEX($AG$2:$AG$1500,$Z1285)=1),1,""))</f>
      </c>
      <c r="AG1285">
        <f>IF($A1285="","",COUNTIFS($W$2:$W$2500,$A1285,$AB$2:$AB$2500,"Yes")+COUNTIFS($X$2:$X$2500,$A1285,$AA$2:$AA$2500,"Yes"))</f>
      </c>
      <c r="AH1285" t="str">
        <f>IF(OR($P1285&lt;&gt;"Yes",N($AG1285)=0),"",IF(AND($AG1285=1,COUNTIFS($W$2:$W$2500,$A1285,$AE$2:$AE$2500,1)+COUNTIFS($X$2:$X$2500,$A1285,$AE$2:$AE$2500,1)&gt;0),"","Yes"))</f>
      </c>
      <c r="AI1285">
        <f>IF($AH1285="Yes",$AG1285,"")</f>
      </c>
      <c r="AJ1285">
        <f>IF($AI1285="","",$AI1285+ROW()/1000000)</f>
      </c>
      <c r="AK1285">
        <f>IF(OR($A1285="",$P1285="Yes",N($AG1285)=0),"",$AG1285+ROW()/1000000)</f>
      </c>
      <c r="AL1285" t="str">
        <f>IF($A1285="","",INDEX(games!$J:$J,ROW())&amp;"")</f>
      </c>
    </row>
    <row r="1286">
      <c r="A1286" t="str">
        <f>IF(TRIM(INDEX(games!$A:$A,ROW()))="","",TRIM(INDEX(games!$A:$A,ROW())))</f>
      </c>
      <c r="B1286">
        <f>IF(OR($A1286="",INDEX(games!$B:$B,ROW())=""),"",INDEX(games!$B:$B,ROW()))</f>
      </c>
      <c r="C1286" t="str">
        <f>IF(OR($A1286="",INDEX(games!$C:$C,ROW())=""),"",INDEX(games!$C:$C,ROW()))</f>
      </c>
      <c r="D1286">
        <f>IF($A1286="","",COUNTIF($W$2:$W$2500,$A1286)+COUNTIF($X$2:$X$2500,$A1286))</f>
      </c>
      <c r="E1286">
        <f>IF($A1286="","",IFERROR(MATCH($C1286,$R$2:$R$5,0),0))</f>
      </c>
      <c r="F1286">
        <f>IF($A1286="","",MOD(ROW(),34))</f>
      </c>
      <c r="G1286">
        <f>IF($A1286="",NA(),IF($C1286="Action",$B1286,NA()))</f>
      </c>
      <c r="H1286">
        <f>IF($A1286="",NA(),IF($C1286="Action",1+$F1286*0.023,NA()))</f>
      </c>
      <c r="I1286">
        <f>IF($A1286="",NA(),IF($C1286="Strategy",$B1286,NA()))</f>
      </c>
      <c r="J1286">
        <f>IF($A1286="",NA(),IF($C1286="Strategy",2+$F1286*0.023,NA()))</f>
      </c>
      <c r="K1286">
        <f>IF($A1286="",NA(),IF($C1286="Deckbuilder",$B1286,NA()))</f>
      </c>
      <c r="L1286">
        <f>IF($A1286="",NA(),IF($C1286="Deckbuilder",3+$F1286*0.023,NA()))</f>
      </c>
      <c r="M1286">
        <f>IF($A1286="",NA(),IF($C1286="Traditional",$B1286,NA()))</f>
      </c>
      <c r="N1286">
        <f>IF($A1286="",NA(),IF($C1286="Traditional",4+$F1286*0.023,NA()))</f>
      </c>
      <c r="O1286">
        <f>IF($A1286="","",$D1286+ROW()/1000000)</f>
      </c>
      <c r="P1286" t="str">
        <f>IF(OR($A1286="",INDEX(games!$H:$H,ROW())=""),"",INDEX(games!$H:$H,ROW()))</f>
      </c>
      <c r="Q1286">
        <f>IF(OR($A1286="",$P1286&lt;&gt;"Yes"),"",$D1286+ROW()/1000000)</f>
      </c>
      <c r="T1286">
        <f>IF($Y1286="","",INDEX($B$2:$B$1500,$Y1286))</f>
      </c>
      <c r="U1286">
        <f>IF($Z1286="","",INDEX($B$2:$B$1500,$Z1286))</f>
      </c>
      <c r="V1286">
        <f>IF(OR($T1286="",$U1286=""),"",$U1286-$T1286)</f>
      </c>
      <c r="W1286" t="str">
        <f>IF(TRIM(INDEX(connections!$A:$A,ROW()))="","",TRIM(INDEX(connections!$A:$A,ROW())))</f>
      </c>
      <c r="X1286" t="str">
        <f>IF($W1286="","",TRIM(INDEX(connections!$B:$B,ROW())))</f>
      </c>
      <c r="Y1286">
        <f>IF($W1286="","",IFERROR(MATCH($W1286,$A$2:$A$1500,0),""))</f>
      </c>
      <c r="Z1286">
        <f>IF($X1286="","",IFERROR(MATCH($X1286,$A$2:$A$1500,0),""))</f>
      </c>
      <c r="AA1286" t="str">
        <f>IF($Y1286="","",INDEX($P$2:$P$1500,$Y1286))</f>
      </c>
      <c r="AB1286" t="str">
        <f>IF($Z1286="","",INDEX($P$2:$P$1500,$Z1286))</f>
      </c>
      <c r="AC1286">
        <f>IF(AND($AA1286="Yes",$AB1286="Yes"),1,"")</f>
      </c>
      <c r="AD1286">
        <f>IF(OR($Y1286="",$Z1286=""),"",IF(INDEX($C$2:$C$1500,$Y1286)=INDEX($C$2:$C$1500,$Z1286),0,1))</f>
      </c>
      <c r="AE1286">
        <f>IF($AC1286&lt;&gt;1,"",IF(AND(INDEX($AG$2:$AG$1500,$Y1286)=1,INDEX($AG$2:$AG$1500,$Z1286)=1),1,""))</f>
      </c>
      <c r="AG1286">
        <f>IF($A1286="","",COUNTIFS($W$2:$W$2500,$A1286,$AB$2:$AB$2500,"Yes")+COUNTIFS($X$2:$X$2500,$A1286,$AA$2:$AA$2500,"Yes"))</f>
      </c>
      <c r="AH1286" t="str">
        <f>IF(OR($P1286&lt;&gt;"Yes",N($AG1286)=0),"",IF(AND($AG1286=1,COUNTIFS($W$2:$W$2500,$A1286,$AE$2:$AE$2500,1)+COUNTIFS($X$2:$X$2500,$A1286,$AE$2:$AE$2500,1)&gt;0),"","Yes"))</f>
      </c>
      <c r="AI1286">
        <f>IF($AH1286="Yes",$AG1286,"")</f>
      </c>
      <c r="AJ1286">
        <f>IF($AI1286="","",$AI1286+ROW()/1000000)</f>
      </c>
      <c r="AK1286">
        <f>IF(OR($A1286="",$P1286="Yes",N($AG1286)=0),"",$AG1286+ROW()/1000000)</f>
      </c>
      <c r="AL1286" t="str">
        <f>IF($A1286="","",INDEX(games!$J:$J,ROW())&amp;"")</f>
      </c>
    </row>
    <row r="1287">
      <c r="A1287" t="str">
        <f>IF(TRIM(INDEX(games!$A:$A,ROW()))="","",TRIM(INDEX(games!$A:$A,ROW())))</f>
      </c>
      <c r="B1287">
        <f>IF(OR($A1287="",INDEX(games!$B:$B,ROW())=""),"",INDEX(games!$B:$B,ROW()))</f>
      </c>
      <c r="C1287" t="str">
        <f>IF(OR($A1287="",INDEX(games!$C:$C,ROW())=""),"",INDEX(games!$C:$C,ROW()))</f>
      </c>
      <c r="D1287">
        <f>IF($A1287="","",COUNTIF($W$2:$W$2500,$A1287)+COUNTIF($X$2:$X$2500,$A1287))</f>
      </c>
      <c r="E1287">
        <f>IF($A1287="","",IFERROR(MATCH($C1287,$R$2:$R$5,0),0))</f>
      </c>
      <c r="F1287">
        <f>IF($A1287="","",MOD(ROW(),34))</f>
      </c>
      <c r="G1287">
        <f>IF($A1287="",NA(),IF($C1287="Action",$B1287,NA()))</f>
      </c>
      <c r="H1287">
        <f>IF($A1287="",NA(),IF($C1287="Action",1+$F1287*0.023,NA()))</f>
      </c>
      <c r="I1287">
        <f>IF($A1287="",NA(),IF($C1287="Strategy",$B1287,NA()))</f>
      </c>
      <c r="J1287">
        <f>IF($A1287="",NA(),IF($C1287="Strategy",2+$F1287*0.023,NA()))</f>
      </c>
      <c r="K1287">
        <f>IF($A1287="",NA(),IF($C1287="Deckbuilder",$B1287,NA()))</f>
      </c>
      <c r="L1287">
        <f>IF($A1287="",NA(),IF($C1287="Deckbuilder",3+$F1287*0.023,NA()))</f>
      </c>
      <c r="M1287">
        <f>IF($A1287="",NA(),IF($C1287="Traditional",$B1287,NA()))</f>
      </c>
      <c r="N1287">
        <f>IF($A1287="",NA(),IF($C1287="Traditional",4+$F1287*0.023,NA()))</f>
      </c>
      <c r="O1287">
        <f>IF($A1287="","",$D1287+ROW()/1000000)</f>
      </c>
      <c r="P1287" t="str">
        <f>IF(OR($A1287="",INDEX(games!$H:$H,ROW())=""),"",INDEX(games!$H:$H,ROW()))</f>
      </c>
      <c r="Q1287">
        <f>IF(OR($A1287="",$P1287&lt;&gt;"Yes"),"",$D1287+ROW()/1000000)</f>
      </c>
      <c r="T1287">
        <f>IF($Y1287="","",INDEX($B$2:$B$1500,$Y1287))</f>
      </c>
      <c r="U1287">
        <f>IF($Z1287="","",INDEX($B$2:$B$1500,$Z1287))</f>
      </c>
      <c r="V1287">
        <f>IF(OR($T1287="",$U1287=""),"",$U1287-$T1287)</f>
      </c>
      <c r="W1287" t="str">
        <f>IF(TRIM(INDEX(connections!$A:$A,ROW()))="","",TRIM(INDEX(connections!$A:$A,ROW())))</f>
      </c>
      <c r="X1287" t="str">
        <f>IF($W1287="","",TRIM(INDEX(connections!$B:$B,ROW())))</f>
      </c>
      <c r="Y1287">
        <f>IF($W1287="","",IFERROR(MATCH($W1287,$A$2:$A$1500,0),""))</f>
      </c>
      <c r="Z1287">
        <f>IF($X1287="","",IFERROR(MATCH($X1287,$A$2:$A$1500,0),""))</f>
      </c>
      <c r="AA1287" t="str">
        <f>IF($Y1287="","",INDEX($P$2:$P$1500,$Y1287))</f>
      </c>
      <c r="AB1287" t="str">
        <f>IF($Z1287="","",INDEX($P$2:$P$1500,$Z1287))</f>
      </c>
      <c r="AC1287">
        <f>IF(AND($AA1287="Yes",$AB1287="Yes"),1,"")</f>
      </c>
      <c r="AD1287">
        <f>IF(OR($Y1287="",$Z1287=""),"",IF(INDEX($C$2:$C$1500,$Y1287)=INDEX($C$2:$C$1500,$Z1287),0,1))</f>
      </c>
      <c r="AE1287">
        <f>IF($AC1287&lt;&gt;1,"",IF(AND(INDEX($AG$2:$AG$1500,$Y1287)=1,INDEX($AG$2:$AG$1500,$Z1287)=1),1,""))</f>
      </c>
      <c r="AG1287">
        <f>IF($A1287="","",COUNTIFS($W$2:$W$2500,$A1287,$AB$2:$AB$2500,"Yes")+COUNTIFS($X$2:$X$2500,$A1287,$AA$2:$AA$2500,"Yes"))</f>
      </c>
      <c r="AH1287" t="str">
        <f>IF(OR($P1287&lt;&gt;"Yes",N($AG1287)=0),"",IF(AND($AG1287=1,COUNTIFS($W$2:$W$2500,$A1287,$AE$2:$AE$2500,1)+COUNTIFS($X$2:$X$2500,$A1287,$AE$2:$AE$2500,1)&gt;0),"","Yes"))</f>
      </c>
      <c r="AI1287">
        <f>IF($AH1287="Yes",$AG1287,"")</f>
      </c>
      <c r="AJ1287">
        <f>IF($AI1287="","",$AI1287+ROW()/1000000)</f>
      </c>
      <c r="AK1287">
        <f>IF(OR($A1287="",$P1287="Yes",N($AG1287)=0),"",$AG1287+ROW()/1000000)</f>
      </c>
      <c r="AL1287" t="str">
        <f>IF($A1287="","",INDEX(games!$J:$J,ROW())&amp;"")</f>
      </c>
    </row>
    <row r="1288">
      <c r="A1288" t="str">
        <f>IF(TRIM(INDEX(games!$A:$A,ROW()))="","",TRIM(INDEX(games!$A:$A,ROW())))</f>
      </c>
      <c r="B1288">
        <f>IF(OR($A1288="",INDEX(games!$B:$B,ROW())=""),"",INDEX(games!$B:$B,ROW()))</f>
      </c>
      <c r="C1288" t="str">
        <f>IF(OR($A1288="",INDEX(games!$C:$C,ROW())=""),"",INDEX(games!$C:$C,ROW()))</f>
      </c>
      <c r="D1288">
        <f>IF($A1288="","",COUNTIF($W$2:$W$2500,$A1288)+COUNTIF($X$2:$X$2500,$A1288))</f>
      </c>
      <c r="E1288">
        <f>IF($A1288="","",IFERROR(MATCH($C1288,$R$2:$R$5,0),0))</f>
      </c>
      <c r="F1288">
        <f>IF($A1288="","",MOD(ROW(),34))</f>
      </c>
      <c r="G1288">
        <f>IF($A1288="",NA(),IF($C1288="Action",$B1288,NA()))</f>
      </c>
      <c r="H1288">
        <f>IF($A1288="",NA(),IF($C1288="Action",1+$F1288*0.023,NA()))</f>
      </c>
      <c r="I1288">
        <f>IF($A1288="",NA(),IF($C1288="Strategy",$B1288,NA()))</f>
      </c>
      <c r="J1288">
        <f>IF($A1288="",NA(),IF($C1288="Strategy",2+$F1288*0.023,NA()))</f>
      </c>
      <c r="K1288">
        <f>IF($A1288="",NA(),IF($C1288="Deckbuilder",$B1288,NA()))</f>
      </c>
      <c r="L1288">
        <f>IF($A1288="",NA(),IF($C1288="Deckbuilder",3+$F1288*0.023,NA()))</f>
      </c>
      <c r="M1288">
        <f>IF($A1288="",NA(),IF($C1288="Traditional",$B1288,NA()))</f>
      </c>
      <c r="N1288">
        <f>IF($A1288="",NA(),IF($C1288="Traditional",4+$F1288*0.023,NA()))</f>
      </c>
      <c r="O1288">
        <f>IF($A1288="","",$D1288+ROW()/1000000)</f>
      </c>
      <c r="P1288" t="str">
        <f>IF(OR($A1288="",INDEX(games!$H:$H,ROW())=""),"",INDEX(games!$H:$H,ROW()))</f>
      </c>
      <c r="Q1288">
        <f>IF(OR($A1288="",$P1288&lt;&gt;"Yes"),"",$D1288+ROW()/1000000)</f>
      </c>
      <c r="T1288">
        <f>IF($Y1288="","",INDEX($B$2:$B$1500,$Y1288))</f>
      </c>
      <c r="U1288">
        <f>IF($Z1288="","",INDEX($B$2:$B$1500,$Z1288))</f>
      </c>
      <c r="V1288">
        <f>IF(OR($T1288="",$U1288=""),"",$U1288-$T1288)</f>
      </c>
      <c r="W1288" t="str">
        <f>IF(TRIM(INDEX(connections!$A:$A,ROW()))="","",TRIM(INDEX(connections!$A:$A,ROW())))</f>
      </c>
      <c r="X1288" t="str">
        <f>IF($W1288="","",TRIM(INDEX(connections!$B:$B,ROW())))</f>
      </c>
      <c r="Y1288">
        <f>IF($W1288="","",IFERROR(MATCH($W1288,$A$2:$A$1500,0),""))</f>
      </c>
      <c r="Z1288">
        <f>IF($X1288="","",IFERROR(MATCH($X1288,$A$2:$A$1500,0),""))</f>
      </c>
      <c r="AA1288" t="str">
        <f>IF($Y1288="","",INDEX($P$2:$P$1500,$Y1288))</f>
      </c>
      <c r="AB1288" t="str">
        <f>IF($Z1288="","",INDEX($P$2:$P$1500,$Z1288))</f>
      </c>
      <c r="AC1288">
        <f>IF(AND($AA1288="Yes",$AB1288="Yes"),1,"")</f>
      </c>
      <c r="AD1288">
        <f>IF(OR($Y1288="",$Z1288=""),"",IF(INDEX($C$2:$C$1500,$Y1288)=INDEX($C$2:$C$1500,$Z1288),0,1))</f>
      </c>
      <c r="AE1288">
        <f>IF($AC1288&lt;&gt;1,"",IF(AND(INDEX($AG$2:$AG$1500,$Y1288)=1,INDEX($AG$2:$AG$1500,$Z1288)=1),1,""))</f>
      </c>
      <c r="AG1288">
        <f>IF($A1288="","",COUNTIFS($W$2:$W$2500,$A1288,$AB$2:$AB$2500,"Yes")+COUNTIFS($X$2:$X$2500,$A1288,$AA$2:$AA$2500,"Yes"))</f>
      </c>
      <c r="AH1288" t="str">
        <f>IF(OR($P1288&lt;&gt;"Yes",N($AG1288)=0),"",IF(AND($AG1288=1,COUNTIFS($W$2:$W$2500,$A1288,$AE$2:$AE$2500,1)+COUNTIFS($X$2:$X$2500,$A1288,$AE$2:$AE$2500,1)&gt;0),"","Yes"))</f>
      </c>
      <c r="AI1288">
        <f>IF($AH1288="Yes",$AG1288,"")</f>
      </c>
      <c r="AJ1288">
        <f>IF($AI1288="","",$AI1288+ROW()/1000000)</f>
      </c>
      <c r="AK1288">
        <f>IF(OR($A1288="",$P1288="Yes",N($AG1288)=0),"",$AG1288+ROW()/1000000)</f>
      </c>
      <c r="AL1288" t="str">
        <f>IF($A1288="","",INDEX(games!$J:$J,ROW())&amp;"")</f>
      </c>
    </row>
    <row r="1289">
      <c r="A1289" t="str">
        <f>IF(TRIM(INDEX(games!$A:$A,ROW()))="","",TRIM(INDEX(games!$A:$A,ROW())))</f>
      </c>
      <c r="B1289">
        <f>IF(OR($A1289="",INDEX(games!$B:$B,ROW())=""),"",INDEX(games!$B:$B,ROW()))</f>
      </c>
      <c r="C1289" t="str">
        <f>IF(OR($A1289="",INDEX(games!$C:$C,ROW())=""),"",INDEX(games!$C:$C,ROW()))</f>
      </c>
      <c r="D1289">
        <f>IF($A1289="","",COUNTIF($W$2:$W$2500,$A1289)+COUNTIF($X$2:$X$2500,$A1289))</f>
      </c>
      <c r="E1289">
        <f>IF($A1289="","",IFERROR(MATCH($C1289,$R$2:$R$5,0),0))</f>
      </c>
      <c r="F1289">
        <f>IF($A1289="","",MOD(ROW(),34))</f>
      </c>
      <c r="G1289">
        <f>IF($A1289="",NA(),IF($C1289="Action",$B1289,NA()))</f>
      </c>
      <c r="H1289">
        <f>IF($A1289="",NA(),IF($C1289="Action",1+$F1289*0.023,NA()))</f>
      </c>
      <c r="I1289">
        <f>IF($A1289="",NA(),IF($C1289="Strategy",$B1289,NA()))</f>
      </c>
      <c r="J1289">
        <f>IF($A1289="",NA(),IF($C1289="Strategy",2+$F1289*0.023,NA()))</f>
      </c>
      <c r="K1289">
        <f>IF($A1289="",NA(),IF($C1289="Deckbuilder",$B1289,NA()))</f>
      </c>
      <c r="L1289">
        <f>IF($A1289="",NA(),IF($C1289="Deckbuilder",3+$F1289*0.023,NA()))</f>
      </c>
      <c r="M1289">
        <f>IF($A1289="",NA(),IF($C1289="Traditional",$B1289,NA()))</f>
      </c>
      <c r="N1289">
        <f>IF($A1289="",NA(),IF($C1289="Traditional",4+$F1289*0.023,NA()))</f>
      </c>
      <c r="O1289">
        <f>IF($A1289="","",$D1289+ROW()/1000000)</f>
      </c>
      <c r="P1289" t="str">
        <f>IF(OR($A1289="",INDEX(games!$H:$H,ROW())=""),"",INDEX(games!$H:$H,ROW()))</f>
      </c>
      <c r="Q1289">
        <f>IF(OR($A1289="",$P1289&lt;&gt;"Yes"),"",$D1289+ROW()/1000000)</f>
      </c>
      <c r="T1289">
        <f>IF($Y1289="","",INDEX($B$2:$B$1500,$Y1289))</f>
      </c>
      <c r="U1289">
        <f>IF($Z1289="","",INDEX($B$2:$B$1500,$Z1289))</f>
      </c>
      <c r="V1289">
        <f>IF(OR($T1289="",$U1289=""),"",$U1289-$T1289)</f>
      </c>
      <c r="W1289" t="str">
        <f>IF(TRIM(INDEX(connections!$A:$A,ROW()))="","",TRIM(INDEX(connections!$A:$A,ROW())))</f>
      </c>
      <c r="X1289" t="str">
        <f>IF($W1289="","",TRIM(INDEX(connections!$B:$B,ROW())))</f>
      </c>
      <c r="Y1289">
        <f>IF($W1289="","",IFERROR(MATCH($W1289,$A$2:$A$1500,0),""))</f>
      </c>
      <c r="Z1289">
        <f>IF($X1289="","",IFERROR(MATCH($X1289,$A$2:$A$1500,0),""))</f>
      </c>
      <c r="AA1289" t="str">
        <f>IF($Y1289="","",INDEX($P$2:$P$1500,$Y1289))</f>
      </c>
      <c r="AB1289" t="str">
        <f>IF($Z1289="","",INDEX($P$2:$P$1500,$Z1289))</f>
      </c>
      <c r="AC1289">
        <f>IF(AND($AA1289="Yes",$AB1289="Yes"),1,"")</f>
      </c>
      <c r="AD1289">
        <f>IF(OR($Y1289="",$Z1289=""),"",IF(INDEX($C$2:$C$1500,$Y1289)=INDEX($C$2:$C$1500,$Z1289),0,1))</f>
      </c>
      <c r="AE1289">
        <f>IF($AC1289&lt;&gt;1,"",IF(AND(INDEX($AG$2:$AG$1500,$Y1289)=1,INDEX($AG$2:$AG$1500,$Z1289)=1),1,""))</f>
      </c>
      <c r="AG1289">
        <f>IF($A1289="","",COUNTIFS($W$2:$W$2500,$A1289,$AB$2:$AB$2500,"Yes")+COUNTIFS($X$2:$X$2500,$A1289,$AA$2:$AA$2500,"Yes"))</f>
      </c>
      <c r="AH1289" t="str">
        <f>IF(OR($P1289&lt;&gt;"Yes",N($AG1289)=0),"",IF(AND($AG1289=1,COUNTIFS($W$2:$W$2500,$A1289,$AE$2:$AE$2500,1)+COUNTIFS($X$2:$X$2500,$A1289,$AE$2:$AE$2500,1)&gt;0),"","Yes"))</f>
      </c>
      <c r="AI1289">
        <f>IF($AH1289="Yes",$AG1289,"")</f>
      </c>
      <c r="AJ1289">
        <f>IF($AI1289="","",$AI1289+ROW()/1000000)</f>
      </c>
      <c r="AK1289">
        <f>IF(OR($A1289="",$P1289="Yes",N($AG1289)=0),"",$AG1289+ROW()/1000000)</f>
      </c>
      <c r="AL1289" t="str">
        <f>IF($A1289="","",INDEX(games!$J:$J,ROW())&amp;"")</f>
      </c>
    </row>
    <row r="1290">
      <c r="A1290" t="str">
        <f>IF(TRIM(INDEX(games!$A:$A,ROW()))="","",TRIM(INDEX(games!$A:$A,ROW())))</f>
      </c>
      <c r="B1290">
        <f>IF(OR($A1290="",INDEX(games!$B:$B,ROW())=""),"",INDEX(games!$B:$B,ROW()))</f>
      </c>
      <c r="C1290" t="str">
        <f>IF(OR($A1290="",INDEX(games!$C:$C,ROW())=""),"",INDEX(games!$C:$C,ROW()))</f>
      </c>
      <c r="D1290">
        <f>IF($A1290="","",COUNTIF($W$2:$W$2500,$A1290)+COUNTIF($X$2:$X$2500,$A1290))</f>
      </c>
      <c r="E1290">
        <f>IF($A1290="","",IFERROR(MATCH($C1290,$R$2:$R$5,0),0))</f>
      </c>
      <c r="F1290">
        <f>IF($A1290="","",MOD(ROW(),34))</f>
      </c>
      <c r="G1290">
        <f>IF($A1290="",NA(),IF($C1290="Action",$B1290,NA()))</f>
      </c>
      <c r="H1290">
        <f>IF($A1290="",NA(),IF($C1290="Action",1+$F1290*0.023,NA()))</f>
      </c>
      <c r="I1290">
        <f>IF($A1290="",NA(),IF($C1290="Strategy",$B1290,NA()))</f>
      </c>
      <c r="J1290">
        <f>IF($A1290="",NA(),IF($C1290="Strategy",2+$F1290*0.023,NA()))</f>
      </c>
      <c r="K1290">
        <f>IF($A1290="",NA(),IF($C1290="Deckbuilder",$B1290,NA()))</f>
      </c>
      <c r="L1290">
        <f>IF($A1290="",NA(),IF($C1290="Deckbuilder",3+$F1290*0.023,NA()))</f>
      </c>
      <c r="M1290">
        <f>IF($A1290="",NA(),IF($C1290="Traditional",$B1290,NA()))</f>
      </c>
      <c r="N1290">
        <f>IF($A1290="",NA(),IF($C1290="Traditional",4+$F1290*0.023,NA()))</f>
      </c>
      <c r="O1290">
        <f>IF($A1290="","",$D1290+ROW()/1000000)</f>
      </c>
      <c r="P1290" t="str">
        <f>IF(OR($A1290="",INDEX(games!$H:$H,ROW())=""),"",INDEX(games!$H:$H,ROW()))</f>
      </c>
      <c r="Q1290">
        <f>IF(OR($A1290="",$P1290&lt;&gt;"Yes"),"",$D1290+ROW()/1000000)</f>
      </c>
      <c r="T1290">
        <f>IF($Y1290="","",INDEX($B$2:$B$1500,$Y1290))</f>
      </c>
      <c r="U1290">
        <f>IF($Z1290="","",INDEX($B$2:$B$1500,$Z1290))</f>
      </c>
      <c r="V1290">
        <f>IF(OR($T1290="",$U1290=""),"",$U1290-$T1290)</f>
      </c>
      <c r="W1290" t="str">
        <f>IF(TRIM(INDEX(connections!$A:$A,ROW()))="","",TRIM(INDEX(connections!$A:$A,ROW())))</f>
      </c>
      <c r="X1290" t="str">
        <f>IF($W1290="","",TRIM(INDEX(connections!$B:$B,ROW())))</f>
      </c>
      <c r="Y1290">
        <f>IF($W1290="","",IFERROR(MATCH($W1290,$A$2:$A$1500,0),""))</f>
      </c>
      <c r="Z1290">
        <f>IF($X1290="","",IFERROR(MATCH($X1290,$A$2:$A$1500,0),""))</f>
      </c>
      <c r="AA1290" t="str">
        <f>IF($Y1290="","",INDEX($P$2:$P$1500,$Y1290))</f>
      </c>
      <c r="AB1290" t="str">
        <f>IF($Z1290="","",INDEX($P$2:$P$1500,$Z1290))</f>
      </c>
      <c r="AC1290">
        <f>IF(AND($AA1290="Yes",$AB1290="Yes"),1,"")</f>
      </c>
      <c r="AD1290">
        <f>IF(OR($Y1290="",$Z1290=""),"",IF(INDEX($C$2:$C$1500,$Y1290)=INDEX($C$2:$C$1500,$Z1290),0,1))</f>
      </c>
      <c r="AE1290">
        <f>IF($AC1290&lt;&gt;1,"",IF(AND(INDEX($AG$2:$AG$1500,$Y1290)=1,INDEX($AG$2:$AG$1500,$Z1290)=1),1,""))</f>
      </c>
      <c r="AG1290">
        <f>IF($A1290="","",COUNTIFS($W$2:$W$2500,$A1290,$AB$2:$AB$2500,"Yes")+COUNTIFS($X$2:$X$2500,$A1290,$AA$2:$AA$2500,"Yes"))</f>
      </c>
      <c r="AH1290" t="str">
        <f>IF(OR($P1290&lt;&gt;"Yes",N($AG1290)=0),"",IF(AND($AG1290=1,COUNTIFS($W$2:$W$2500,$A1290,$AE$2:$AE$2500,1)+COUNTIFS($X$2:$X$2500,$A1290,$AE$2:$AE$2500,1)&gt;0),"","Yes"))</f>
      </c>
      <c r="AI1290">
        <f>IF($AH1290="Yes",$AG1290,"")</f>
      </c>
      <c r="AJ1290">
        <f>IF($AI1290="","",$AI1290+ROW()/1000000)</f>
      </c>
      <c r="AK1290">
        <f>IF(OR($A1290="",$P1290="Yes",N($AG1290)=0),"",$AG1290+ROW()/1000000)</f>
      </c>
      <c r="AL1290" t="str">
        <f>IF($A1290="","",INDEX(games!$J:$J,ROW())&amp;"")</f>
      </c>
    </row>
    <row r="1291">
      <c r="A1291" t="str">
        <f>IF(TRIM(INDEX(games!$A:$A,ROW()))="","",TRIM(INDEX(games!$A:$A,ROW())))</f>
      </c>
      <c r="B1291">
        <f>IF(OR($A1291="",INDEX(games!$B:$B,ROW())=""),"",INDEX(games!$B:$B,ROW()))</f>
      </c>
      <c r="C1291" t="str">
        <f>IF(OR($A1291="",INDEX(games!$C:$C,ROW())=""),"",INDEX(games!$C:$C,ROW()))</f>
      </c>
      <c r="D1291">
        <f>IF($A1291="","",COUNTIF($W$2:$W$2500,$A1291)+COUNTIF($X$2:$X$2500,$A1291))</f>
      </c>
      <c r="E1291">
        <f>IF($A1291="","",IFERROR(MATCH($C1291,$R$2:$R$5,0),0))</f>
      </c>
      <c r="F1291">
        <f>IF($A1291="","",MOD(ROW(),34))</f>
      </c>
      <c r="G1291">
        <f>IF($A1291="",NA(),IF($C1291="Action",$B1291,NA()))</f>
      </c>
      <c r="H1291">
        <f>IF($A1291="",NA(),IF($C1291="Action",1+$F1291*0.023,NA()))</f>
      </c>
      <c r="I1291">
        <f>IF($A1291="",NA(),IF($C1291="Strategy",$B1291,NA()))</f>
      </c>
      <c r="J1291">
        <f>IF($A1291="",NA(),IF($C1291="Strategy",2+$F1291*0.023,NA()))</f>
      </c>
      <c r="K1291">
        <f>IF($A1291="",NA(),IF($C1291="Deckbuilder",$B1291,NA()))</f>
      </c>
      <c r="L1291">
        <f>IF($A1291="",NA(),IF($C1291="Deckbuilder",3+$F1291*0.023,NA()))</f>
      </c>
      <c r="M1291">
        <f>IF($A1291="",NA(),IF($C1291="Traditional",$B1291,NA()))</f>
      </c>
      <c r="N1291">
        <f>IF($A1291="",NA(),IF($C1291="Traditional",4+$F1291*0.023,NA()))</f>
      </c>
      <c r="O1291">
        <f>IF($A1291="","",$D1291+ROW()/1000000)</f>
      </c>
      <c r="P1291" t="str">
        <f>IF(OR($A1291="",INDEX(games!$H:$H,ROW())=""),"",INDEX(games!$H:$H,ROW()))</f>
      </c>
      <c r="Q1291">
        <f>IF(OR($A1291="",$P1291&lt;&gt;"Yes"),"",$D1291+ROW()/1000000)</f>
      </c>
      <c r="T1291">
        <f>IF($Y1291="","",INDEX($B$2:$B$1500,$Y1291))</f>
      </c>
      <c r="U1291">
        <f>IF($Z1291="","",INDEX($B$2:$B$1500,$Z1291))</f>
      </c>
      <c r="V1291">
        <f>IF(OR($T1291="",$U1291=""),"",$U1291-$T1291)</f>
      </c>
      <c r="W1291" t="str">
        <f>IF(TRIM(INDEX(connections!$A:$A,ROW()))="","",TRIM(INDEX(connections!$A:$A,ROW())))</f>
      </c>
      <c r="X1291" t="str">
        <f>IF($W1291="","",TRIM(INDEX(connections!$B:$B,ROW())))</f>
      </c>
      <c r="Y1291">
        <f>IF($W1291="","",IFERROR(MATCH($W1291,$A$2:$A$1500,0),""))</f>
      </c>
      <c r="Z1291">
        <f>IF($X1291="","",IFERROR(MATCH($X1291,$A$2:$A$1500,0),""))</f>
      </c>
      <c r="AA1291" t="str">
        <f>IF($Y1291="","",INDEX($P$2:$P$1500,$Y1291))</f>
      </c>
      <c r="AB1291" t="str">
        <f>IF($Z1291="","",INDEX($P$2:$P$1500,$Z1291))</f>
      </c>
      <c r="AC1291">
        <f>IF(AND($AA1291="Yes",$AB1291="Yes"),1,"")</f>
      </c>
      <c r="AD1291">
        <f>IF(OR($Y1291="",$Z1291=""),"",IF(INDEX($C$2:$C$1500,$Y1291)=INDEX($C$2:$C$1500,$Z1291),0,1))</f>
      </c>
      <c r="AE1291">
        <f>IF($AC1291&lt;&gt;1,"",IF(AND(INDEX($AG$2:$AG$1500,$Y1291)=1,INDEX($AG$2:$AG$1500,$Z1291)=1),1,""))</f>
      </c>
      <c r="AG1291">
        <f>IF($A1291="","",COUNTIFS($W$2:$W$2500,$A1291,$AB$2:$AB$2500,"Yes")+COUNTIFS($X$2:$X$2500,$A1291,$AA$2:$AA$2500,"Yes"))</f>
      </c>
      <c r="AH1291" t="str">
        <f>IF(OR($P1291&lt;&gt;"Yes",N($AG1291)=0),"",IF(AND($AG1291=1,COUNTIFS($W$2:$W$2500,$A1291,$AE$2:$AE$2500,1)+COUNTIFS($X$2:$X$2500,$A1291,$AE$2:$AE$2500,1)&gt;0),"","Yes"))</f>
      </c>
      <c r="AI1291">
        <f>IF($AH1291="Yes",$AG1291,"")</f>
      </c>
      <c r="AJ1291">
        <f>IF($AI1291="","",$AI1291+ROW()/1000000)</f>
      </c>
      <c r="AK1291">
        <f>IF(OR($A1291="",$P1291="Yes",N($AG1291)=0),"",$AG1291+ROW()/1000000)</f>
      </c>
      <c r="AL1291" t="str">
        <f>IF($A1291="","",INDEX(games!$J:$J,ROW())&amp;"")</f>
      </c>
    </row>
    <row r="1292">
      <c r="A1292" t="str">
        <f>IF(TRIM(INDEX(games!$A:$A,ROW()))="","",TRIM(INDEX(games!$A:$A,ROW())))</f>
      </c>
      <c r="B1292">
        <f>IF(OR($A1292="",INDEX(games!$B:$B,ROW())=""),"",INDEX(games!$B:$B,ROW()))</f>
      </c>
      <c r="C1292" t="str">
        <f>IF(OR($A1292="",INDEX(games!$C:$C,ROW())=""),"",INDEX(games!$C:$C,ROW()))</f>
      </c>
      <c r="D1292">
        <f>IF($A1292="","",COUNTIF($W$2:$W$2500,$A1292)+COUNTIF($X$2:$X$2500,$A1292))</f>
      </c>
      <c r="E1292">
        <f>IF($A1292="","",IFERROR(MATCH($C1292,$R$2:$R$5,0),0))</f>
      </c>
      <c r="F1292">
        <f>IF($A1292="","",MOD(ROW(),34))</f>
      </c>
      <c r="G1292">
        <f>IF($A1292="",NA(),IF($C1292="Action",$B1292,NA()))</f>
      </c>
      <c r="H1292">
        <f>IF($A1292="",NA(),IF($C1292="Action",1+$F1292*0.023,NA()))</f>
      </c>
      <c r="I1292">
        <f>IF($A1292="",NA(),IF($C1292="Strategy",$B1292,NA()))</f>
      </c>
      <c r="J1292">
        <f>IF($A1292="",NA(),IF($C1292="Strategy",2+$F1292*0.023,NA()))</f>
      </c>
      <c r="K1292">
        <f>IF($A1292="",NA(),IF($C1292="Deckbuilder",$B1292,NA()))</f>
      </c>
      <c r="L1292">
        <f>IF($A1292="",NA(),IF($C1292="Deckbuilder",3+$F1292*0.023,NA()))</f>
      </c>
      <c r="M1292">
        <f>IF($A1292="",NA(),IF($C1292="Traditional",$B1292,NA()))</f>
      </c>
      <c r="N1292">
        <f>IF($A1292="",NA(),IF($C1292="Traditional",4+$F1292*0.023,NA()))</f>
      </c>
      <c r="O1292">
        <f>IF($A1292="","",$D1292+ROW()/1000000)</f>
      </c>
      <c r="P1292" t="str">
        <f>IF(OR($A1292="",INDEX(games!$H:$H,ROW())=""),"",INDEX(games!$H:$H,ROW()))</f>
      </c>
      <c r="Q1292">
        <f>IF(OR($A1292="",$P1292&lt;&gt;"Yes"),"",$D1292+ROW()/1000000)</f>
      </c>
      <c r="T1292">
        <f>IF($Y1292="","",INDEX($B$2:$B$1500,$Y1292))</f>
      </c>
      <c r="U1292">
        <f>IF($Z1292="","",INDEX($B$2:$B$1500,$Z1292))</f>
      </c>
      <c r="V1292">
        <f>IF(OR($T1292="",$U1292=""),"",$U1292-$T1292)</f>
      </c>
      <c r="W1292" t="str">
        <f>IF(TRIM(INDEX(connections!$A:$A,ROW()))="","",TRIM(INDEX(connections!$A:$A,ROW())))</f>
      </c>
      <c r="X1292" t="str">
        <f>IF($W1292="","",TRIM(INDEX(connections!$B:$B,ROW())))</f>
      </c>
      <c r="Y1292">
        <f>IF($W1292="","",IFERROR(MATCH($W1292,$A$2:$A$1500,0),""))</f>
      </c>
      <c r="Z1292">
        <f>IF($X1292="","",IFERROR(MATCH($X1292,$A$2:$A$1500,0),""))</f>
      </c>
      <c r="AA1292" t="str">
        <f>IF($Y1292="","",INDEX($P$2:$P$1500,$Y1292))</f>
      </c>
      <c r="AB1292" t="str">
        <f>IF($Z1292="","",INDEX($P$2:$P$1500,$Z1292))</f>
      </c>
      <c r="AC1292">
        <f>IF(AND($AA1292="Yes",$AB1292="Yes"),1,"")</f>
      </c>
      <c r="AD1292">
        <f>IF(OR($Y1292="",$Z1292=""),"",IF(INDEX($C$2:$C$1500,$Y1292)=INDEX($C$2:$C$1500,$Z1292),0,1))</f>
      </c>
      <c r="AE1292">
        <f>IF($AC1292&lt;&gt;1,"",IF(AND(INDEX($AG$2:$AG$1500,$Y1292)=1,INDEX($AG$2:$AG$1500,$Z1292)=1),1,""))</f>
      </c>
      <c r="AG1292">
        <f>IF($A1292="","",COUNTIFS($W$2:$W$2500,$A1292,$AB$2:$AB$2500,"Yes")+COUNTIFS($X$2:$X$2500,$A1292,$AA$2:$AA$2500,"Yes"))</f>
      </c>
      <c r="AH1292" t="str">
        <f>IF(OR($P1292&lt;&gt;"Yes",N($AG1292)=0),"",IF(AND($AG1292=1,COUNTIFS($W$2:$W$2500,$A1292,$AE$2:$AE$2500,1)+COUNTIFS($X$2:$X$2500,$A1292,$AE$2:$AE$2500,1)&gt;0),"","Yes"))</f>
      </c>
      <c r="AI1292">
        <f>IF($AH1292="Yes",$AG1292,"")</f>
      </c>
      <c r="AJ1292">
        <f>IF($AI1292="","",$AI1292+ROW()/1000000)</f>
      </c>
      <c r="AK1292">
        <f>IF(OR($A1292="",$P1292="Yes",N($AG1292)=0),"",$AG1292+ROW()/1000000)</f>
      </c>
      <c r="AL1292" t="str">
        <f>IF($A1292="","",INDEX(games!$J:$J,ROW())&amp;"")</f>
      </c>
    </row>
    <row r="1293">
      <c r="A1293" t="str">
        <f>IF(TRIM(INDEX(games!$A:$A,ROW()))="","",TRIM(INDEX(games!$A:$A,ROW())))</f>
      </c>
      <c r="B1293">
        <f>IF(OR($A1293="",INDEX(games!$B:$B,ROW())=""),"",INDEX(games!$B:$B,ROW()))</f>
      </c>
      <c r="C1293" t="str">
        <f>IF(OR($A1293="",INDEX(games!$C:$C,ROW())=""),"",INDEX(games!$C:$C,ROW()))</f>
      </c>
      <c r="D1293">
        <f>IF($A1293="","",COUNTIF($W$2:$W$2500,$A1293)+COUNTIF($X$2:$X$2500,$A1293))</f>
      </c>
      <c r="E1293">
        <f>IF($A1293="","",IFERROR(MATCH($C1293,$R$2:$R$5,0),0))</f>
      </c>
      <c r="F1293">
        <f>IF($A1293="","",MOD(ROW(),34))</f>
      </c>
      <c r="G1293">
        <f>IF($A1293="",NA(),IF($C1293="Action",$B1293,NA()))</f>
      </c>
      <c r="H1293">
        <f>IF($A1293="",NA(),IF($C1293="Action",1+$F1293*0.023,NA()))</f>
      </c>
      <c r="I1293">
        <f>IF($A1293="",NA(),IF($C1293="Strategy",$B1293,NA()))</f>
      </c>
      <c r="J1293">
        <f>IF($A1293="",NA(),IF($C1293="Strategy",2+$F1293*0.023,NA()))</f>
      </c>
      <c r="K1293">
        <f>IF($A1293="",NA(),IF($C1293="Deckbuilder",$B1293,NA()))</f>
      </c>
      <c r="L1293">
        <f>IF($A1293="",NA(),IF($C1293="Deckbuilder",3+$F1293*0.023,NA()))</f>
      </c>
      <c r="M1293">
        <f>IF($A1293="",NA(),IF($C1293="Traditional",$B1293,NA()))</f>
      </c>
      <c r="N1293">
        <f>IF($A1293="",NA(),IF($C1293="Traditional",4+$F1293*0.023,NA()))</f>
      </c>
      <c r="O1293">
        <f>IF($A1293="","",$D1293+ROW()/1000000)</f>
      </c>
      <c r="P1293" t="str">
        <f>IF(OR($A1293="",INDEX(games!$H:$H,ROW())=""),"",INDEX(games!$H:$H,ROW()))</f>
      </c>
      <c r="Q1293">
        <f>IF(OR($A1293="",$P1293&lt;&gt;"Yes"),"",$D1293+ROW()/1000000)</f>
      </c>
      <c r="T1293">
        <f>IF($Y1293="","",INDEX($B$2:$B$1500,$Y1293))</f>
      </c>
      <c r="U1293">
        <f>IF($Z1293="","",INDEX($B$2:$B$1500,$Z1293))</f>
      </c>
      <c r="V1293">
        <f>IF(OR($T1293="",$U1293=""),"",$U1293-$T1293)</f>
      </c>
      <c r="W1293" t="str">
        <f>IF(TRIM(INDEX(connections!$A:$A,ROW()))="","",TRIM(INDEX(connections!$A:$A,ROW())))</f>
      </c>
      <c r="X1293" t="str">
        <f>IF($W1293="","",TRIM(INDEX(connections!$B:$B,ROW())))</f>
      </c>
      <c r="Y1293">
        <f>IF($W1293="","",IFERROR(MATCH($W1293,$A$2:$A$1500,0),""))</f>
      </c>
      <c r="Z1293">
        <f>IF($X1293="","",IFERROR(MATCH($X1293,$A$2:$A$1500,0),""))</f>
      </c>
      <c r="AA1293" t="str">
        <f>IF($Y1293="","",INDEX($P$2:$P$1500,$Y1293))</f>
      </c>
      <c r="AB1293" t="str">
        <f>IF($Z1293="","",INDEX($P$2:$P$1500,$Z1293))</f>
      </c>
      <c r="AC1293">
        <f>IF(AND($AA1293="Yes",$AB1293="Yes"),1,"")</f>
      </c>
      <c r="AD1293">
        <f>IF(OR($Y1293="",$Z1293=""),"",IF(INDEX($C$2:$C$1500,$Y1293)=INDEX($C$2:$C$1500,$Z1293),0,1))</f>
      </c>
      <c r="AE1293">
        <f>IF($AC1293&lt;&gt;1,"",IF(AND(INDEX($AG$2:$AG$1500,$Y1293)=1,INDEX($AG$2:$AG$1500,$Z1293)=1),1,""))</f>
      </c>
      <c r="AG1293">
        <f>IF($A1293="","",COUNTIFS($W$2:$W$2500,$A1293,$AB$2:$AB$2500,"Yes")+COUNTIFS($X$2:$X$2500,$A1293,$AA$2:$AA$2500,"Yes"))</f>
      </c>
      <c r="AH1293" t="str">
        <f>IF(OR($P1293&lt;&gt;"Yes",N($AG1293)=0),"",IF(AND($AG1293=1,COUNTIFS($W$2:$W$2500,$A1293,$AE$2:$AE$2500,1)+COUNTIFS($X$2:$X$2500,$A1293,$AE$2:$AE$2500,1)&gt;0),"","Yes"))</f>
      </c>
      <c r="AI1293">
        <f>IF($AH1293="Yes",$AG1293,"")</f>
      </c>
      <c r="AJ1293">
        <f>IF($AI1293="","",$AI1293+ROW()/1000000)</f>
      </c>
      <c r="AK1293">
        <f>IF(OR($A1293="",$P1293="Yes",N($AG1293)=0),"",$AG1293+ROW()/1000000)</f>
      </c>
      <c r="AL1293" t="str">
        <f>IF($A1293="","",INDEX(games!$J:$J,ROW())&amp;"")</f>
      </c>
    </row>
    <row r="1294">
      <c r="A1294" t="str">
        <f>IF(TRIM(INDEX(games!$A:$A,ROW()))="","",TRIM(INDEX(games!$A:$A,ROW())))</f>
      </c>
      <c r="B1294">
        <f>IF(OR($A1294="",INDEX(games!$B:$B,ROW())=""),"",INDEX(games!$B:$B,ROW()))</f>
      </c>
      <c r="C1294" t="str">
        <f>IF(OR($A1294="",INDEX(games!$C:$C,ROW())=""),"",INDEX(games!$C:$C,ROW()))</f>
      </c>
      <c r="D1294">
        <f>IF($A1294="","",COUNTIF($W$2:$W$2500,$A1294)+COUNTIF($X$2:$X$2500,$A1294))</f>
      </c>
      <c r="E1294">
        <f>IF($A1294="","",IFERROR(MATCH($C1294,$R$2:$R$5,0),0))</f>
      </c>
      <c r="F1294">
        <f>IF($A1294="","",MOD(ROW(),34))</f>
      </c>
      <c r="G1294">
        <f>IF($A1294="",NA(),IF($C1294="Action",$B1294,NA()))</f>
      </c>
      <c r="H1294">
        <f>IF($A1294="",NA(),IF($C1294="Action",1+$F1294*0.023,NA()))</f>
      </c>
      <c r="I1294">
        <f>IF($A1294="",NA(),IF($C1294="Strategy",$B1294,NA()))</f>
      </c>
      <c r="J1294">
        <f>IF($A1294="",NA(),IF($C1294="Strategy",2+$F1294*0.023,NA()))</f>
      </c>
      <c r="K1294">
        <f>IF($A1294="",NA(),IF($C1294="Deckbuilder",$B1294,NA()))</f>
      </c>
      <c r="L1294">
        <f>IF($A1294="",NA(),IF($C1294="Deckbuilder",3+$F1294*0.023,NA()))</f>
      </c>
      <c r="M1294">
        <f>IF($A1294="",NA(),IF($C1294="Traditional",$B1294,NA()))</f>
      </c>
      <c r="N1294">
        <f>IF($A1294="",NA(),IF($C1294="Traditional",4+$F1294*0.023,NA()))</f>
      </c>
      <c r="O1294">
        <f>IF($A1294="","",$D1294+ROW()/1000000)</f>
      </c>
      <c r="P1294" t="str">
        <f>IF(OR($A1294="",INDEX(games!$H:$H,ROW())=""),"",INDEX(games!$H:$H,ROW()))</f>
      </c>
      <c r="Q1294">
        <f>IF(OR($A1294="",$P1294&lt;&gt;"Yes"),"",$D1294+ROW()/1000000)</f>
      </c>
      <c r="T1294">
        <f>IF($Y1294="","",INDEX($B$2:$B$1500,$Y1294))</f>
      </c>
      <c r="U1294">
        <f>IF($Z1294="","",INDEX($B$2:$B$1500,$Z1294))</f>
      </c>
      <c r="V1294">
        <f>IF(OR($T1294="",$U1294=""),"",$U1294-$T1294)</f>
      </c>
      <c r="W1294" t="str">
        <f>IF(TRIM(INDEX(connections!$A:$A,ROW()))="","",TRIM(INDEX(connections!$A:$A,ROW())))</f>
      </c>
      <c r="X1294" t="str">
        <f>IF($W1294="","",TRIM(INDEX(connections!$B:$B,ROW())))</f>
      </c>
      <c r="Y1294">
        <f>IF($W1294="","",IFERROR(MATCH($W1294,$A$2:$A$1500,0),""))</f>
      </c>
      <c r="Z1294">
        <f>IF($X1294="","",IFERROR(MATCH($X1294,$A$2:$A$1500,0),""))</f>
      </c>
      <c r="AA1294" t="str">
        <f>IF($Y1294="","",INDEX($P$2:$P$1500,$Y1294))</f>
      </c>
      <c r="AB1294" t="str">
        <f>IF($Z1294="","",INDEX($P$2:$P$1500,$Z1294))</f>
      </c>
      <c r="AC1294">
        <f>IF(AND($AA1294="Yes",$AB1294="Yes"),1,"")</f>
      </c>
      <c r="AD1294">
        <f>IF(OR($Y1294="",$Z1294=""),"",IF(INDEX($C$2:$C$1500,$Y1294)=INDEX($C$2:$C$1500,$Z1294),0,1))</f>
      </c>
      <c r="AE1294">
        <f>IF($AC1294&lt;&gt;1,"",IF(AND(INDEX($AG$2:$AG$1500,$Y1294)=1,INDEX($AG$2:$AG$1500,$Z1294)=1),1,""))</f>
      </c>
      <c r="AG1294">
        <f>IF($A1294="","",COUNTIFS($W$2:$W$2500,$A1294,$AB$2:$AB$2500,"Yes")+COUNTIFS($X$2:$X$2500,$A1294,$AA$2:$AA$2500,"Yes"))</f>
      </c>
      <c r="AH1294" t="str">
        <f>IF(OR($P1294&lt;&gt;"Yes",N($AG1294)=0),"",IF(AND($AG1294=1,COUNTIFS($W$2:$W$2500,$A1294,$AE$2:$AE$2500,1)+COUNTIFS($X$2:$X$2500,$A1294,$AE$2:$AE$2500,1)&gt;0),"","Yes"))</f>
      </c>
      <c r="AI1294">
        <f>IF($AH1294="Yes",$AG1294,"")</f>
      </c>
      <c r="AJ1294">
        <f>IF($AI1294="","",$AI1294+ROW()/1000000)</f>
      </c>
      <c r="AK1294">
        <f>IF(OR($A1294="",$P1294="Yes",N($AG1294)=0),"",$AG1294+ROW()/1000000)</f>
      </c>
      <c r="AL1294" t="str">
        <f>IF($A1294="","",INDEX(games!$J:$J,ROW())&amp;"")</f>
      </c>
    </row>
    <row r="1295">
      <c r="A1295" t="str">
        <f>IF(TRIM(INDEX(games!$A:$A,ROW()))="","",TRIM(INDEX(games!$A:$A,ROW())))</f>
      </c>
      <c r="B1295">
        <f>IF(OR($A1295="",INDEX(games!$B:$B,ROW())=""),"",INDEX(games!$B:$B,ROW()))</f>
      </c>
      <c r="C1295" t="str">
        <f>IF(OR($A1295="",INDEX(games!$C:$C,ROW())=""),"",INDEX(games!$C:$C,ROW()))</f>
      </c>
      <c r="D1295">
        <f>IF($A1295="","",COUNTIF($W$2:$W$2500,$A1295)+COUNTIF($X$2:$X$2500,$A1295))</f>
      </c>
      <c r="E1295">
        <f>IF($A1295="","",IFERROR(MATCH($C1295,$R$2:$R$5,0),0))</f>
      </c>
      <c r="F1295">
        <f>IF($A1295="","",MOD(ROW(),34))</f>
      </c>
      <c r="G1295">
        <f>IF($A1295="",NA(),IF($C1295="Action",$B1295,NA()))</f>
      </c>
      <c r="H1295">
        <f>IF($A1295="",NA(),IF($C1295="Action",1+$F1295*0.023,NA()))</f>
      </c>
      <c r="I1295">
        <f>IF($A1295="",NA(),IF($C1295="Strategy",$B1295,NA()))</f>
      </c>
      <c r="J1295">
        <f>IF($A1295="",NA(),IF($C1295="Strategy",2+$F1295*0.023,NA()))</f>
      </c>
      <c r="K1295">
        <f>IF($A1295="",NA(),IF($C1295="Deckbuilder",$B1295,NA()))</f>
      </c>
      <c r="L1295">
        <f>IF($A1295="",NA(),IF($C1295="Deckbuilder",3+$F1295*0.023,NA()))</f>
      </c>
      <c r="M1295">
        <f>IF($A1295="",NA(),IF($C1295="Traditional",$B1295,NA()))</f>
      </c>
      <c r="N1295">
        <f>IF($A1295="",NA(),IF($C1295="Traditional",4+$F1295*0.023,NA()))</f>
      </c>
      <c r="O1295">
        <f>IF($A1295="","",$D1295+ROW()/1000000)</f>
      </c>
      <c r="P1295" t="str">
        <f>IF(OR($A1295="",INDEX(games!$H:$H,ROW())=""),"",INDEX(games!$H:$H,ROW()))</f>
      </c>
      <c r="Q1295">
        <f>IF(OR($A1295="",$P1295&lt;&gt;"Yes"),"",$D1295+ROW()/1000000)</f>
      </c>
      <c r="T1295">
        <f>IF($Y1295="","",INDEX($B$2:$B$1500,$Y1295))</f>
      </c>
      <c r="U1295">
        <f>IF($Z1295="","",INDEX($B$2:$B$1500,$Z1295))</f>
      </c>
      <c r="V1295">
        <f>IF(OR($T1295="",$U1295=""),"",$U1295-$T1295)</f>
      </c>
      <c r="W1295" t="str">
        <f>IF(TRIM(INDEX(connections!$A:$A,ROW()))="","",TRIM(INDEX(connections!$A:$A,ROW())))</f>
      </c>
      <c r="X1295" t="str">
        <f>IF($W1295="","",TRIM(INDEX(connections!$B:$B,ROW())))</f>
      </c>
      <c r="Y1295">
        <f>IF($W1295="","",IFERROR(MATCH($W1295,$A$2:$A$1500,0),""))</f>
      </c>
      <c r="Z1295">
        <f>IF($X1295="","",IFERROR(MATCH($X1295,$A$2:$A$1500,0),""))</f>
      </c>
      <c r="AA1295" t="str">
        <f>IF($Y1295="","",INDEX($P$2:$P$1500,$Y1295))</f>
      </c>
      <c r="AB1295" t="str">
        <f>IF($Z1295="","",INDEX($P$2:$P$1500,$Z1295))</f>
      </c>
      <c r="AC1295">
        <f>IF(AND($AA1295="Yes",$AB1295="Yes"),1,"")</f>
      </c>
      <c r="AD1295">
        <f>IF(OR($Y1295="",$Z1295=""),"",IF(INDEX($C$2:$C$1500,$Y1295)=INDEX($C$2:$C$1500,$Z1295),0,1))</f>
      </c>
      <c r="AE1295">
        <f>IF($AC1295&lt;&gt;1,"",IF(AND(INDEX($AG$2:$AG$1500,$Y1295)=1,INDEX($AG$2:$AG$1500,$Z1295)=1),1,""))</f>
      </c>
      <c r="AG1295">
        <f>IF($A1295="","",COUNTIFS($W$2:$W$2500,$A1295,$AB$2:$AB$2500,"Yes")+COUNTIFS($X$2:$X$2500,$A1295,$AA$2:$AA$2500,"Yes"))</f>
      </c>
      <c r="AH1295" t="str">
        <f>IF(OR($P1295&lt;&gt;"Yes",N($AG1295)=0),"",IF(AND($AG1295=1,COUNTIFS($W$2:$W$2500,$A1295,$AE$2:$AE$2500,1)+COUNTIFS($X$2:$X$2500,$A1295,$AE$2:$AE$2500,1)&gt;0),"","Yes"))</f>
      </c>
      <c r="AI1295">
        <f>IF($AH1295="Yes",$AG1295,"")</f>
      </c>
      <c r="AJ1295">
        <f>IF($AI1295="","",$AI1295+ROW()/1000000)</f>
      </c>
      <c r="AK1295">
        <f>IF(OR($A1295="",$P1295="Yes",N($AG1295)=0),"",$AG1295+ROW()/1000000)</f>
      </c>
      <c r="AL1295" t="str">
        <f>IF($A1295="","",INDEX(games!$J:$J,ROW())&amp;"")</f>
      </c>
    </row>
    <row r="1296">
      <c r="A1296" t="str">
        <f>IF(TRIM(INDEX(games!$A:$A,ROW()))="","",TRIM(INDEX(games!$A:$A,ROW())))</f>
      </c>
      <c r="B1296">
        <f>IF(OR($A1296="",INDEX(games!$B:$B,ROW())=""),"",INDEX(games!$B:$B,ROW()))</f>
      </c>
      <c r="C1296" t="str">
        <f>IF(OR($A1296="",INDEX(games!$C:$C,ROW())=""),"",INDEX(games!$C:$C,ROW()))</f>
      </c>
      <c r="D1296">
        <f>IF($A1296="","",COUNTIF($W$2:$W$2500,$A1296)+COUNTIF($X$2:$X$2500,$A1296))</f>
      </c>
      <c r="E1296">
        <f>IF($A1296="","",IFERROR(MATCH($C1296,$R$2:$R$5,0),0))</f>
      </c>
      <c r="F1296">
        <f>IF($A1296="","",MOD(ROW(),34))</f>
      </c>
      <c r="G1296">
        <f>IF($A1296="",NA(),IF($C1296="Action",$B1296,NA()))</f>
      </c>
      <c r="H1296">
        <f>IF($A1296="",NA(),IF($C1296="Action",1+$F1296*0.023,NA()))</f>
      </c>
      <c r="I1296">
        <f>IF($A1296="",NA(),IF($C1296="Strategy",$B1296,NA()))</f>
      </c>
      <c r="J1296">
        <f>IF($A1296="",NA(),IF($C1296="Strategy",2+$F1296*0.023,NA()))</f>
      </c>
      <c r="K1296">
        <f>IF($A1296="",NA(),IF($C1296="Deckbuilder",$B1296,NA()))</f>
      </c>
      <c r="L1296">
        <f>IF($A1296="",NA(),IF($C1296="Deckbuilder",3+$F1296*0.023,NA()))</f>
      </c>
      <c r="M1296">
        <f>IF($A1296="",NA(),IF($C1296="Traditional",$B1296,NA()))</f>
      </c>
      <c r="N1296">
        <f>IF($A1296="",NA(),IF($C1296="Traditional",4+$F1296*0.023,NA()))</f>
      </c>
      <c r="O1296">
        <f>IF($A1296="","",$D1296+ROW()/1000000)</f>
      </c>
      <c r="P1296" t="str">
        <f>IF(OR($A1296="",INDEX(games!$H:$H,ROW())=""),"",INDEX(games!$H:$H,ROW()))</f>
      </c>
      <c r="Q1296">
        <f>IF(OR($A1296="",$P1296&lt;&gt;"Yes"),"",$D1296+ROW()/1000000)</f>
      </c>
      <c r="T1296">
        <f>IF($Y1296="","",INDEX($B$2:$B$1500,$Y1296))</f>
      </c>
      <c r="U1296">
        <f>IF($Z1296="","",INDEX($B$2:$B$1500,$Z1296))</f>
      </c>
      <c r="V1296">
        <f>IF(OR($T1296="",$U1296=""),"",$U1296-$T1296)</f>
      </c>
      <c r="W1296" t="str">
        <f>IF(TRIM(INDEX(connections!$A:$A,ROW()))="","",TRIM(INDEX(connections!$A:$A,ROW())))</f>
      </c>
      <c r="X1296" t="str">
        <f>IF($W1296="","",TRIM(INDEX(connections!$B:$B,ROW())))</f>
      </c>
      <c r="Y1296">
        <f>IF($W1296="","",IFERROR(MATCH($W1296,$A$2:$A$1500,0),""))</f>
      </c>
      <c r="Z1296">
        <f>IF($X1296="","",IFERROR(MATCH($X1296,$A$2:$A$1500,0),""))</f>
      </c>
      <c r="AA1296" t="str">
        <f>IF($Y1296="","",INDEX($P$2:$P$1500,$Y1296))</f>
      </c>
      <c r="AB1296" t="str">
        <f>IF($Z1296="","",INDEX($P$2:$P$1500,$Z1296))</f>
      </c>
      <c r="AC1296">
        <f>IF(AND($AA1296="Yes",$AB1296="Yes"),1,"")</f>
      </c>
      <c r="AD1296">
        <f>IF(OR($Y1296="",$Z1296=""),"",IF(INDEX($C$2:$C$1500,$Y1296)=INDEX($C$2:$C$1500,$Z1296),0,1))</f>
      </c>
      <c r="AE1296">
        <f>IF($AC1296&lt;&gt;1,"",IF(AND(INDEX($AG$2:$AG$1500,$Y1296)=1,INDEX($AG$2:$AG$1500,$Z1296)=1),1,""))</f>
      </c>
      <c r="AG1296">
        <f>IF($A1296="","",COUNTIFS($W$2:$W$2500,$A1296,$AB$2:$AB$2500,"Yes")+COUNTIFS($X$2:$X$2500,$A1296,$AA$2:$AA$2500,"Yes"))</f>
      </c>
      <c r="AH1296" t="str">
        <f>IF(OR($P1296&lt;&gt;"Yes",N($AG1296)=0),"",IF(AND($AG1296=1,COUNTIFS($W$2:$W$2500,$A1296,$AE$2:$AE$2500,1)+COUNTIFS($X$2:$X$2500,$A1296,$AE$2:$AE$2500,1)&gt;0),"","Yes"))</f>
      </c>
      <c r="AI1296">
        <f>IF($AH1296="Yes",$AG1296,"")</f>
      </c>
      <c r="AJ1296">
        <f>IF($AI1296="","",$AI1296+ROW()/1000000)</f>
      </c>
      <c r="AK1296">
        <f>IF(OR($A1296="",$P1296="Yes",N($AG1296)=0),"",$AG1296+ROW()/1000000)</f>
      </c>
      <c r="AL1296" t="str">
        <f>IF($A1296="","",INDEX(games!$J:$J,ROW())&amp;"")</f>
      </c>
    </row>
    <row r="1297">
      <c r="A1297" t="str">
        <f>IF(TRIM(INDEX(games!$A:$A,ROW()))="","",TRIM(INDEX(games!$A:$A,ROW())))</f>
      </c>
      <c r="B1297">
        <f>IF(OR($A1297="",INDEX(games!$B:$B,ROW())=""),"",INDEX(games!$B:$B,ROW()))</f>
      </c>
      <c r="C1297" t="str">
        <f>IF(OR($A1297="",INDEX(games!$C:$C,ROW())=""),"",INDEX(games!$C:$C,ROW()))</f>
      </c>
      <c r="D1297">
        <f>IF($A1297="","",COUNTIF($W$2:$W$2500,$A1297)+COUNTIF($X$2:$X$2500,$A1297))</f>
      </c>
      <c r="E1297">
        <f>IF($A1297="","",IFERROR(MATCH($C1297,$R$2:$R$5,0),0))</f>
      </c>
      <c r="F1297">
        <f>IF($A1297="","",MOD(ROW(),34))</f>
      </c>
      <c r="G1297">
        <f>IF($A1297="",NA(),IF($C1297="Action",$B1297,NA()))</f>
      </c>
      <c r="H1297">
        <f>IF($A1297="",NA(),IF($C1297="Action",1+$F1297*0.023,NA()))</f>
      </c>
      <c r="I1297">
        <f>IF($A1297="",NA(),IF($C1297="Strategy",$B1297,NA()))</f>
      </c>
      <c r="J1297">
        <f>IF($A1297="",NA(),IF($C1297="Strategy",2+$F1297*0.023,NA()))</f>
      </c>
      <c r="K1297">
        <f>IF($A1297="",NA(),IF($C1297="Deckbuilder",$B1297,NA()))</f>
      </c>
      <c r="L1297">
        <f>IF($A1297="",NA(),IF($C1297="Deckbuilder",3+$F1297*0.023,NA()))</f>
      </c>
      <c r="M1297">
        <f>IF($A1297="",NA(),IF($C1297="Traditional",$B1297,NA()))</f>
      </c>
      <c r="N1297">
        <f>IF($A1297="",NA(),IF($C1297="Traditional",4+$F1297*0.023,NA()))</f>
      </c>
      <c r="O1297">
        <f>IF($A1297="","",$D1297+ROW()/1000000)</f>
      </c>
      <c r="P1297" t="str">
        <f>IF(OR($A1297="",INDEX(games!$H:$H,ROW())=""),"",INDEX(games!$H:$H,ROW()))</f>
      </c>
      <c r="Q1297">
        <f>IF(OR($A1297="",$P1297&lt;&gt;"Yes"),"",$D1297+ROW()/1000000)</f>
      </c>
      <c r="T1297">
        <f>IF($Y1297="","",INDEX($B$2:$B$1500,$Y1297))</f>
      </c>
      <c r="U1297">
        <f>IF($Z1297="","",INDEX($B$2:$B$1500,$Z1297))</f>
      </c>
      <c r="V1297">
        <f>IF(OR($T1297="",$U1297=""),"",$U1297-$T1297)</f>
      </c>
      <c r="W1297" t="str">
        <f>IF(TRIM(INDEX(connections!$A:$A,ROW()))="","",TRIM(INDEX(connections!$A:$A,ROW())))</f>
      </c>
      <c r="X1297" t="str">
        <f>IF($W1297="","",TRIM(INDEX(connections!$B:$B,ROW())))</f>
      </c>
      <c r="Y1297">
        <f>IF($W1297="","",IFERROR(MATCH($W1297,$A$2:$A$1500,0),""))</f>
      </c>
      <c r="Z1297">
        <f>IF($X1297="","",IFERROR(MATCH($X1297,$A$2:$A$1500,0),""))</f>
      </c>
      <c r="AA1297" t="str">
        <f>IF($Y1297="","",INDEX($P$2:$P$1500,$Y1297))</f>
      </c>
      <c r="AB1297" t="str">
        <f>IF($Z1297="","",INDEX($P$2:$P$1500,$Z1297))</f>
      </c>
      <c r="AC1297">
        <f>IF(AND($AA1297="Yes",$AB1297="Yes"),1,"")</f>
      </c>
      <c r="AD1297">
        <f>IF(OR($Y1297="",$Z1297=""),"",IF(INDEX($C$2:$C$1500,$Y1297)=INDEX($C$2:$C$1500,$Z1297),0,1))</f>
      </c>
      <c r="AE1297">
        <f>IF($AC1297&lt;&gt;1,"",IF(AND(INDEX($AG$2:$AG$1500,$Y1297)=1,INDEX($AG$2:$AG$1500,$Z1297)=1),1,""))</f>
      </c>
      <c r="AG1297">
        <f>IF($A1297="","",COUNTIFS($W$2:$W$2500,$A1297,$AB$2:$AB$2500,"Yes")+COUNTIFS($X$2:$X$2500,$A1297,$AA$2:$AA$2500,"Yes"))</f>
      </c>
      <c r="AH1297" t="str">
        <f>IF(OR($P1297&lt;&gt;"Yes",N($AG1297)=0),"",IF(AND($AG1297=1,COUNTIFS($W$2:$W$2500,$A1297,$AE$2:$AE$2500,1)+COUNTIFS($X$2:$X$2500,$A1297,$AE$2:$AE$2500,1)&gt;0),"","Yes"))</f>
      </c>
      <c r="AI1297">
        <f>IF($AH1297="Yes",$AG1297,"")</f>
      </c>
      <c r="AJ1297">
        <f>IF($AI1297="","",$AI1297+ROW()/1000000)</f>
      </c>
      <c r="AK1297">
        <f>IF(OR($A1297="",$P1297="Yes",N($AG1297)=0),"",$AG1297+ROW()/1000000)</f>
      </c>
      <c r="AL1297" t="str">
        <f>IF($A1297="","",INDEX(games!$J:$J,ROW())&amp;"")</f>
      </c>
    </row>
    <row r="1298">
      <c r="A1298" t="str">
        <f>IF(TRIM(INDEX(games!$A:$A,ROW()))="","",TRIM(INDEX(games!$A:$A,ROW())))</f>
      </c>
      <c r="B1298">
        <f>IF(OR($A1298="",INDEX(games!$B:$B,ROW())=""),"",INDEX(games!$B:$B,ROW()))</f>
      </c>
      <c r="C1298" t="str">
        <f>IF(OR($A1298="",INDEX(games!$C:$C,ROW())=""),"",INDEX(games!$C:$C,ROW()))</f>
      </c>
      <c r="D1298">
        <f>IF($A1298="","",COUNTIF($W$2:$W$2500,$A1298)+COUNTIF($X$2:$X$2500,$A1298))</f>
      </c>
      <c r="E1298">
        <f>IF($A1298="","",IFERROR(MATCH($C1298,$R$2:$R$5,0),0))</f>
      </c>
      <c r="F1298">
        <f>IF($A1298="","",MOD(ROW(),34))</f>
      </c>
      <c r="G1298">
        <f>IF($A1298="",NA(),IF($C1298="Action",$B1298,NA()))</f>
      </c>
      <c r="H1298">
        <f>IF($A1298="",NA(),IF($C1298="Action",1+$F1298*0.023,NA()))</f>
      </c>
      <c r="I1298">
        <f>IF($A1298="",NA(),IF($C1298="Strategy",$B1298,NA()))</f>
      </c>
      <c r="J1298">
        <f>IF($A1298="",NA(),IF($C1298="Strategy",2+$F1298*0.023,NA()))</f>
      </c>
      <c r="K1298">
        <f>IF($A1298="",NA(),IF($C1298="Deckbuilder",$B1298,NA()))</f>
      </c>
      <c r="L1298">
        <f>IF($A1298="",NA(),IF($C1298="Deckbuilder",3+$F1298*0.023,NA()))</f>
      </c>
      <c r="M1298">
        <f>IF($A1298="",NA(),IF($C1298="Traditional",$B1298,NA()))</f>
      </c>
      <c r="N1298">
        <f>IF($A1298="",NA(),IF($C1298="Traditional",4+$F1298*0.023,NA()))</f>
      </c>
      <c r="O1298">
        <f>IF($A1298="","",$D1298+ROW()/1000000)</f>
      </c>
      <c r="P1298" t="str">
        <f>IF(OR($A1298="",INDEX(games!$H:$H,ROW())=""),"",INDEX(games!$H:$H,ROW()))</f>
      </c>
      <c r="Q1298">
        <f>IF(OR($A1298="",$P1298&lt;&gt;"Yes"),"",$D1298+ROW()/1000000)</f>
      </c>
      <c r="T1298">
        <f>IF($Y1298="","",INDEX($B$2:$B$1500,$Y1298))</f>
      </c>
      <c r="U1298">
        <f>IF($Z1298="","",INDEX($B$2:$B$1500,$Z1298))</f>
      </c>
      <c r="V1298">
        <f>IF(OR($T1298="",$U1298=""),"",$U1298-$T1298)</f>
      </c>
      <c r="W1298" t="str">
        <f>IF(TRIM(INDEX(connections!$A:$A,ROW()))="","",TRIM(INDEX(connections!$A:$A,ROW())))</f>
      </c>
      <c r="X1298" t="str">
        <f>IF($W1298="","",TRIM(INDEX(connections!$B:$B,ROW())))</f>
      </c>
      <c r="Y1298">
        <f>IF($W1298="","",IFERROR(MATCH($W1298,$A$2:$A$1500,0),""))</f>
      </c>
      <c r="Z1298">
        <f>IF($X1298="","",IFERROR(MATCH($X1298,$A$2:$A$1500,0),""))</f>
      </c>
      <c r="AA1298" t="str">
        <f>IF($Y1298="","",INDEX($P$2:$P$1500,$Y1298))</f>
      </c>
      <c r="AB1298" t="str">
        <f>IF($Z1298="","",INDEX($P$2:$P$1500,$Z1298))</f>
      </c>
      <c r="AC1298">
        <f>IF(AND($AA1298="Yes",$AB1298="Yes"),1,"")</f>
      </c>
      <c r="AD1298">
        <f>IF(OR($Y1298="",$Z1298=""),"",IF(INDEX($C$2:$C$1500,$Y1298)=INDEX($C$2:$C$1500,$Z1298),0,1))</f>
      </c>
      <c r="AE1298">
        <f>IF($AC1298&lt;&gt;1,"",IF(AND(INDEX($AG$2:$AG$1500,$Y1298)=1,INDEX($AG$2:$AG$1500,$Z1298)=1),1,""))</f>
      </c>
      <c r="AG1298">
        <f>IF($A1298="","",COUNTIFS($W$2:$W$2500,$A1298,$AB$2:$AB$2500,"Yes")+COUNTIFS($X$2:$X$2500,$A1298,$AA$2:$AA$2500,"Yes"))</f>
      </c>
      <c r="AH1298" t="str">
        <f>IF(OR($P1298&lt;&gt;"Yes",N($AG1298)=0),"",IF(AND($AG1298=1,COUNTIFS($W$2:$W$2500,$A1298,$AE$2:$AE$2500,1)+COUNTIFS($X$2:$X$2500,$A1298,$AE$2:$AE$2500,1)&gt;0),"","Yes"))</f>
      </c>
      <c r="AI1298">
        <f>IF($AH1298="Yes",$AG1298,"")</f>
      </c>
      <c r="AJ1298">
        <f>IF($AI1298="","",$AI1298+ROW()/1000000)</f>
      </c>
      <c r="AK1298">
        <f>IF(OR($A1298="",$P1298="Yes",N($AG1298)=0),"",$AG1298+ROW()/1000000)</f>
      </c>
      <c r="AL1298" t="str">
        <f>IF($A1298="","",INDEX(games!$J:$J,ROW())&amp;"")</f>
      </c>
    </row>
    <row r="1299">
      <c r="A1299" t="str">
        <f>IF(TRIM(INDEX(games!$A:$A,ROW()))="","",TRIM(INDEX(games!$A:$A,ROW())))</f>
      </c>
      <c r="B1299">
        <f>IF(OR($A1299="",INDEX(games!$B:$B,ROW())=""),"",INDEX(games!$B:$B,ROW()))</f>
      </c>
      <c r="C1299" t="str">
        <f>IF(OR($A1299="",INDEX(games!$C:$C,ROW())=""),"",INDEX(games!$C:$C,ROW()))</f>
      </c>
      <c r="D1299">
        <f>IF($A1299="","",COUNTIF($W$2:$W$2500,$A1299)+COUNTIF($X$2:$X$2500,$A1299))</f>
      </c>
      <c r="E1299">
        <f>IF($A1299="","",IFERROR(MATCH($C1299,$R$2:$R$5,0),0))</f>
      </c>
      <c r="F1299">
        <f>IF($A1299="","",MOD(ROW(),34))</f>
      </c>
      <c r="G1299">
        <f>IF($A1299="",NA(),IF($C1299="Action",$B1299,NA()))</f>
      </c>
      <c r="H1299">
        <f>IF($A1299="",NA(),IF($C1299="Action",1+$F1299*0.023,NA()))</f>
      </c>
      <c r="I1299">
        <f>IF($A1299="",NA(),IF($C1299="Strategy",$B1299,NA()))</f>
      </c>
      <c r="J1299">
        <f>IF($A1299="",NA(),IF($C1299="Strategy",2+$F1299*0.023,NA()))</f>
      </c>
      <c r="K1299">
        <f>IF($A1299="",NA(),IF($C1299="Deckbuilder",$B1299,NA()))</f>
      </c>
      <c r="L1299">
        <f>IF($A1299="",NA(),IF($C1299="Deckbuilder",3+$F1299*0.023,NA()))</f>
      </c>
      <c r="M1299">
        <f>IF($A1299="",NA(),IF($C1299="Traditional",$B1299,NA()))</f>
      </c>
      <c r="N1299">
        <f>IF($A1299="",NA(),IF($C1299="Traditional",4+$F1299*0.023,NA()))</f>
      </c>
      <c r="O1299">
        <f>IF($A1299="","",$D1299+ROW()/1000000)</f>
      </c>
      <c r="P1299" t="str">
        <f>IF(OR($A1299="",INDEX(games!$H:$H,ROW())=""),"",INDEX(games!$H:$H,ROW()))</f>
      </c>
      <c r="Q1299">
        <f>IF(OR($A1299="",$P1299&lt;&gt;"Yes"),"",$D1299+ROW()/1000000)</f>
      </c>
      <c r="T1299">
        <f>IF($Y1299="","",INDEX($B$2:$B$1500,$Y1299))</f>
      </c>
      <c r="U1299">
        <f>IF($Z1299="","",INDEX($B$2:$B$1500,$Z1299))</f>
      </c>
      <c r="V1299">
        <f>IF(OR($T1299="",$U1299=""),"",$U1299-$T1299)</f>
      </c>
      <c r="W1299" t="str">
        <f>IF(TRIM(INDEX(connections!$A:$A,ROW()))="","",TRIM(INDEX(connections!$A:$A,ROW())))</f>
      </c>
      <c r="X1299" t="str">
        <f>IF($W1299="","",TRIM(INDEX(connections!$B:$B,ROW())))</f>
      </c>
      <c r="Y1299">
        <f>IF($W1299="","",IFERROR(MATCH($W1299,$A$2:$A$1500,0),""))</f>
      </c>
      <c r="Z1299">
        <f>IF($X1299="","",IFERROR(MATCH($X1299,$A$2:$A$1500,0),""))</f>
      </c>
      <c r="AA1299" t="str">
        <f>IF($Y1299="","",INDEX($P$2:$P$1500,$Y1299))</f>
      </c>
      <c r="AB1299" t="str">
        <f>IF($Z1299="","",INDEX($P$2:$P$1500,$Z1299))</f>
      </c>
      <c r="AC1299">
        <f>IF(AND($AA1299="Yes",$AB1299="Yes"),1,"")</f>
      </c>
      <c r="AD1299">
        <f>IF(OR($Y1299="",$Z1299=""),"",IF(INDEX($C$2:$C$1500,$Y1299)=INDEX($C$2:$C$1500,$Z1299),0,1))</f>
      </c>
      <c r="AE1299">
        <f>IF($AC1299&lt;&gt;1,"",IF(AND(INDEX($AG$2:$AG$1500,$Y1299)=1,INDEX($AG$2:$AG$1500,$Z1299)=1),1,""))</f>
      </c>
      <c r="AG1299">
        <f>IF($A1299="","",COUNTIFS($W$2:$W$2500,$A1299,$AB$2:$AB$2500,"Yes")+COUNTIFS($X$2:$X$2500,$A1299,$AA$2:$AA$2500,"Yes"))</f>
      </c>
      <c r="AH1299" t="str">
        <f>IF(OR($P1299&lt;&gt;"Yes",N($AG1299)=0),"",IF(AND($AG1299=1,COUNTIFS($W$2:$W$2500,$A1299,$AE$2:$AE$2500,1)+COUNTIFS($X$2:$X$2500,$A1299,$AE$2:$AE$2500,1)&gt;0),"","Yes"))</f>
      </c>
      <c r="AI1299">
        <f>IF($AH1299="Yes",$AG1299,"")</f>
      </c>
      <c r="AJ1299">
        <f>IF($AI1299="","",$AI1299+ROW()/1000000)</f>
      </c>
      <c r="AK1299">
        <f>IF(OR($A1299="",$P1299="Yes",N($AG1299)=0),"",$AG1299+ROW()/1000000)</f>
      </c>
      <c r="AL1299" t="str">
        <f>IF($A1299="","",INDEX(games!$J:$J,ROW())&amp;"")</f>
      </c>
    </row>
    <row r="1300">
      <c r="A1300" t="str">
        <f>IF(TRIM(INDEX(games!$A:$A,ROW()))="","",TRIM(INDEX(games!$A:$A,ROW())))</f>
      </c>
      <c r="B1300">
        <f>IF(OR($A1300="",INDEX(games!$B:$B,ROW())=""),"",INDEX(games!$B:$B,ROW()))</f>
      </c>
      <c r="C1300" t="str">
        <f>IF(OR($A1300="",INDEX(games!$C:$C,ROW())=""),"",INDEX(games!$C:$C,ROW()))</f>
      </c>
      <c r="D1300">
        <f>IF($A1300="","",COUNTIF($W$2:$W$2500,$A1300)+COUNTIF($X$2:$X$2500,$A1300))</f>
      </c>
      <c r="E1300">
        <f>IF($A1300="","",IFERROR(MATCH($C1300,$R$2:$R$5,0),0))</f>
      </c>
      <c r="F1300">
        <f>IF($A1300="","",MOD(ROW(),34))</f>
      </c>
      <c r="G1300">
        <f>IF($A1300="",NA(),IF($C1300="Action",$B1300,NA()))</f>
      </c>
      <c r="H1300">
        <f>IF($A1300="",NA(),IF($C1300="Action",1+$F1300*0.023,NA()))</f>
      </c>
      <c r="I1300">
        <f>IF($A1300="",NA(),IF($C1300="Strategy",$B1300,NA()))</f>
      </c>
      <c r="J1300">
        <f>IF($A1300="",NA(),IF($C1300="Strategy",2+$F1300*0.023,NA()))</f>
      </c>
      <c r="K1300">
        <f>IF($A1300="",NA(),IF($C1300="Deckbuilder",$B1300,NA()))</f>
      </c>
      <c r="L1300">
        <f>IF($A1300="",NA(),IF($C1300="Deckbuilder",3+$F1300*0.023,NA()))</f>
      </c>
      <c r="M1300">
        <f>IF($A1300="",NA(),IF($C1300="Traditional",$B1300,NA()))</f>
      </c>
      <c r="N1300">
        <f>IF($A1300="",NA(),IF($C1300="Traditional",4+$F1300*0.023,NA()))</f>
      </c>
      <c r="O1300">
        <f>IF($A1300="","",$D1300+ROW()/1000000)</f>
      </c>
      <c r="P1300" t="str">
        <f>IF(OR($A1300="",INDEX(games!$H:$H,ROW())=""),"",INDEX(games!$H:$H,ROW()))</f>
      </c>
      <c r="Q1300">
        <f>IF(OR($A1300="",$P1300&lt;&gt;"Yes"),"",$D1300+ROW()/1000000)</f>
      </c>
      <c r="T1300">
        <f>IF($Y1300="","",INDEX($B$2:$B$1500,$Y1300))</f>
      </c>
      <c r="U1300">
        <f>IF($Z1300="","",INDEX($B$2:$B$1500,$Z1300))</f>
      </c>
      <c r="V1300">
        <f>IF(OR($T1300="",$U1300=""),"",$U1300-$T1300)</f>
      </c>
      <c r="W1300" t="str">
        <f>IF(TRIM(INDEX(connections!$A:$A,ROW()))="","",TRIM(INDEX(connections!$A:$A,ROW())))</f>
      </c>
      <c r="X1300" t="str">
        <f>IF($W1300="","",TRIM(INDEX(connections!$B:$B,ROW())))</f>
      </c>
      <c r="Y1300">
        <f>IF($W1300="","",IFERROR(MATCH($W1300,$A$2:$A$1500,0),""))</f>
      </c>
      <c r="Z1300">
        <f>IF($X1300="","",IFERROR(MATCH($X1300,$A$2:$A$1500,0),""))</f>
      </c>
      <c r="AA1300" t="str">
        <f>IF($Y1300="","",INDEX($P$2:$P$1500,$Y1300))</f>
      </c>
      <c r="AB1300" t="str">
        <f>IF($Z1300="","",INDEX($P$2:$P$1500,$Z1300))</f>
      </c>
      <c r="AC1300">
        <f>IF(AND($AA1300="Yes",$AB1300="Yes"),1,"")</f>
      </c>
      <c r="AD1300">
        <f>IF(OR($Y1300="",$Z1300=""),"",IF(INDEX($C$2:$C$1500,$Y1300)=INDEX($C$2:$C$1500,$Z1300),0,1))</f>
      </c>
      <c r="AE1300">
        <f>IF($AC1300&lt;&gt;1,"",IF(AND(INDEX($AG$2:$AG$1500,$Y1300)=1,INDEX($AG$2:$AG$1500,$Z1300)=1),1,""))</f>
      </c>
      <c r="AG1300">
        <f>IF($A1300="","",COUNTIFS($W$2:$W$2500,$A1300,$AB$2:$AB$2500,"Yes")+COUNTIFS($X$2:$X$2500,$A1300,$AA$2:$AA$2500,"Yes"))</f>
      </c>
      <c r="AH1300" t="str">
        <f>IF(OR($P1300&lt;&gt;"Yes",N($AG1300)=0),"",IF(AND($AG1300=1,COUNTIFS($W$2:$W$2500,$A1300,$AE$2:$AE$2500,1)+COUNTIFS($X$2:$X$2500,$A1300,$AE$2:$AE$2500,1)&gt;0),"","Yes"))</f>
      </c>
      <c r="AI1300">
        <f>IF($AH1300="Yes",$AG1300,"")</f>
      </c>
      <c r="AJ1300">
        <f>IF($AI1300="","",$AI1300+ROW()/1000000)</f>
      </c>
      <c r="AK1300">
        <f>IF(OR($A1300="",$P1300="Yes",N($AG1300)=0),"",$AG1300+ROW()/1000000)</f>
      </c>
      <c r="AL1300" t="str">
        <f>IF($A1300="","",INDEX(games!$J:$J,ROW())&amp;"")</f>
      </c>
    </row>
    <row r="1301">
      <c r="A1301" t="str">
        <f>IF(TRIM(INDEX(games!$A:$A,ROW()))="","",TRIM(INDEX(games!$A:$A,ROW())))</f>
      </c>
      <c r="B1301">
        <f>IF(OR($A1301="",INDEX(games!$B:$B,ROW())=""),"",INDEX(games!$B:$B,ROW()))</f>
      </c>
      <c r="C1301" t="str">
        <f>IF(OR($A1301="",INDEX(games!$C:$C,ROW())=""),"",INDEX(games!$C:$C,ROW()))</f>
      </c>
      <c r="D1301">
        <f>IF($A1301="","",COUNTIF($W$2:$W$2500,$A1301)+COUNTIF($X$2:$X$2500,$A1301))</f>
      </c>
      <c r="E1301">
        <f>IF($A1301="","",IFERROR(MATCH($C1301,$R$2:$R$5,0),0))</f>
      </c>
      <c r="F1301">
        <f>IF($A1301="","",MOD(ROW(),34))</f>
      </c>
      <c r="G1301">
        <f>IF($A1301="",NA(),IF($C1301="Action",$B1301,NA()))</f>
      </c>
      <c r="H1301">
        <f>IF($A1301="",NA(),IF($C1301="Action",1+$F1301*0.023,NA()))</f>
      </c>
      <c r="I1301">
        <f>IF($A1301="",NA(),IF($C1301="Strategy",$B1301,NA()))</f>
      </c>
      <c r="J1301">
        <f>IF($A1301="",NA(),IF($C1301="Strategy",2+$F1301*0.023,NA()))</f>
      </c>
      <c r="K1301">
        <f>IF($A1301="",NA(),IF($C1301="Deckbuilder",$B1301,NA()))</f>
      </c>
      <c r="L1301">
        <f>IF($A1301="",NA(),IF($C1301="Deckbuilder",3+$F1301*0.023,NA()))</f>
      </c>
      <c r="M1301">
        <f>IF($A1301="",NA(),IF($C1301="Traditional",$B1301,NA()))</f>
      </c>
      <c r="N1301">
        <f>IF($A1301="",NA(),IF($C1301="Traditional",4+$F1301*0.023,NA()))</f>
      </c>
      <c r="O1301">
        <f>IF($A1301="","",$D1301+ROW()/1000000)</f>
      </c>
      <c r="P1301" t="str">
        <f>IF(OR($A1301="",INDEX(games!$H:$H,ROW())=""),"",INDEX(games!$H:$H,ROW()))</f>
      </c>
      <c r="Q1301">
        <f>IF(OR($A1301="",$P1301&lt;&gt;"Yes"),"",$D1301+ROW()/1000000)</f>
      </c>
      <c r="T1301">
        <f>IF($Y1301="","",INDEX($B$2:$B$1500,$Y1301))</f>
      </c>
      <c r="U1301">
        <f>IF($Z1301="","",INDEX($B$2:$B$1500,$Z1301))</f>
      </c>
      <c r="V1301">
        <f>IF(OR($T1301="",$U1301=""),"",$U1301-$T1301)</f>
      </c>
      <c r="W1301" t="str">
        <f>IF(TRIM(INDEX(connections!$A:$A,ROW()))="","",TRIM(INDEX(connections!$A:$A,ROW())))</f>
      </c>
      <c r="X1301" t="str">
        <f>IF($W1301="","",TRIM(INDEX(connections!$B:$B,ROW())))</f>
      </c>
      <c r="Y1301">
        <f>IF($W1301="","",IFERROR(MATCH($W1301,$A$2:$A$1500,0),""))</f>
      </c>
      <c r="Z1301">
        <f>IF($X1301="","",IFERROR(MATCH($X1301,$A$2:$A$1500,0),""))</f>
      </c>
      <c r="AA1301" t="str">
        <f>IF($Y1301="","",INDEX($P$2:$P$1500,$Y1301))</f>
      </c>
      <c r="AB1301" t="str">
        <f>IF($Z1301="","",INDEX($P$2:$P$1500,$Z1301))</f>
      </c>
      <c r="AC1301">
        <f>IF(AND($AA1301="Yes",$AB1301="Yes"),1,"")</f>
      </c>
      <c r="AD1301">
        <f>IF(OR($Y1301="",$Z1301=""),"",IF(INDEX($C$2:$C$1500,$Y1301)=INDEX($C$2:$C$1500,$Z1301),0,1))</f>
      </c>
      <c r="AE1301">
        <f>IF($AC1301&lt;&gt;1,"",IF(AND(INDEX($AG$2:$AG$1500,$Y1301)=1,INDEX($AG$2:$AG$1500,$Z1301)=1),1,""))</f>
      </c>
      <c r="AG1301">
        <f>IF($A1301="","",COUNTIFS($W$2:$W$2500,$A1301,$AB$2:$AB$2500,"Yes")+COUNTIFS($X$2:$X$2500,$A1301,$AA$2:$AA$2500,"Yes"))</f>
      </c>
      <c r="AH1301" t="str">
        <f>IF(OR($P1301&lt;&gt;"Yes",N($AG1301)=0),"",IF(AND($AG1301=1,COUNTIFS($W$2:$W$2500,$A1301,$AE$2:$AE$2500,1)+COUNTIFS($X$2:$X$2500,$A1301,$AE$2:$AE$2500,1)&gt;0),"","Yes"))</f>
      </c>
      <c r="AI1301">
        <f>IF($AH1301="Yes",$AG1301,"")</f>
      </c>
      <c r="AJ1301">
        <f>IF($AI1301="","",$AI1301+ROW()/1000000)</f>
      </c>
      <c r="AK1301">
        <f>IF(OR($A1301="",$P1301="Yes",N($AG1301)=0),"",$AG1301+ROW()/1000000)</f>
      </c>
      <c r="AL1301" t="str">
        <f>IF($A1301="","",INDEX(games!$J:$J,ROW())&amp;"")</f>
      </c>
    </row>
    <row r="1302">
      <c r="A1302" t="str">
        <f>IF(TRIM(INDEX(games!$A:$A,ROW()))="","",TRIM(INDEX(games!$A:$A,ROW())))</f>
      </c>
      <c r="B1302">
        <f>IF(OR($A1302="",INDEX(games!$B:$B,ROW())=""),"",INDEX(games!$B:$B,ROW()))</f>
      </c>
      <c r="C1302" t="str">
        <f>IF(OR($A1302="",INDEX(games!$C:$C,ROW())=""),"",INDEX(games!$C:$C,ROW()))</f>
      </c>
      <c r="D1302">
        <f>IF($A1302="","",COUNTIF($W$2:$W$2500,$A1302)+COUNTIF($X$2:$X$2500,$A1302))</f>
      </c>
      <c r="E1302">
        <f>IF($A1302="","",IFERROR(MATCH($C1302,$R$2:$R$5,0),0))</f>
      </c>
      <c r="F1302">
        <f>IF($A1302="","",MOD(ROW(),34))</f>
      </c>
      <c r="G1302">
        <f>IF($A1302="",NA(),IF($C1302="Action",$B1302,NA()))</f>
      </c>
      <c r="H1302">
        <f>IF($A1302="",NA(),IF($C1302="Action",1+$F1302*0.023,NA()))</f>
      </c>
      <c r="I1302">
        <f>IF($A1302="",NA(),IF($C1302="Strategy",$B1302,NA()))</f>
      </c>
      <c r="J1302">
        <f>IF($A1302="",NA(),IF($C1302="Strategy",2+$F1302*0.023,NA()))</f>
      </c>
      <c r="K1302">
        <f>IF($A1302="",NA(),IF($C1302="Deckbuilder",$B1302,NA()))</f>
      </c>
      <c r="L1302">
        <f>IF($A1302="",NA(),IF($C1302="Deckbuilder",3+$F1302*0.023,NA()))</f>
      </c>
      <c r="M1302">
        <f>IF($A1302="",NA(),IF($C1302="Traditional",$B1302,NA()))</f>
      </c>
      <c r="N1302">
        <f>IF($A1302="",NA(),IF($C1302="Traditional",4+$F1302*0.023,NA()))</f>
      </c>
      <c r="O1302">
        <f>IF($A1302="","",$D1302+ROW()/1000000)</f>
      </c>
      <c r="P1302" t="str">
        <f>IF(OR($A1302="",INDEX(games!$H:$H,ROW())=""),"",INDEX(games!$H:$H,ROW()))</f>
      </c>
      <c r="Q1302">
        <f>IF(OR($A1302="",$P1302&lt;&gt;"Yes"),"",$D1302+ROW()/1000000)</f>
      </c>
      <c r="T1302">
        <f>IF($Y1302="","",INDEX($B$2:$B$1500,$Y1302))</f>
      </c>
      <c r="U1302">
        <f>IF($Z1302="","",INDEX($B$2:$B$1500,$Z1302))</f>
      </c>
      <c r="V1302">
        <f>IF(OR($T1302="",$U1302=""),"",$U1302-$T1302)</f>
      </c>
      <c r="W1302" t="str">
        <f>IF(TRIM(INDEX(connections!$A:$A,ROW()))="","",TRIM(INDEX(connections!$A:$A,ROW())))</f>
      </c>
      <c r="X1302" t="str">
        <f>IF($W1302="","",TRIM(INDEX(connections!$B:$B,ROW())))</f>
      </c>
      <c r="Y1302">
        <f>IF($W1302="","",IFERROR(MATCH($W1302,$A$2:$A$1500,0),""))</f>
      </c>
      <c r="Z1302">
        <f>IF($X1302="","",IFERROR(MATCH($X1302,$A$2:$A$1500,0),""))</f>
      </c>
      <c r="AA1302" t="str">
        <f>IF($Y1302="","",INDEX($P$2:$P$1500,$Y1302))</f>
      </c>
      <c r="AB1302" t="str">
        <f>IF($Z1302="","",INDEX($P$2:$P$1500,$Z1302))</f>
      </c>
      <c r="AC1302">
        <f>IF(AND($AA1302="Yes",$AB1302="Yes"),1,"")</f>
      </c>
      <c r="AD1302">
        <f>IF(OR($Y1302="",$Z1302=""),"",IF(INDEX($C$2:$C$1500,$Y1302)=INDEX($C$2:$C$1500,$Z1302),0,1))</f>
      </c>
      <c r="AE1302">
        <f>IF($AC1302&lt;&gt;1,"",IF(AND(INDEX($AG$2:$AG$1500,$Y1302)=1,INDEX($AG$2:$AG$1500,$Z1302)=1),1,""))</f>
      </c>
      <c r="AG1302">
        <f>IF($A1302="","",COUNTIFS($W$2:$W$2500,$A1302,$AB$2:$AB$2500,"Yes")+COUNTIFS($X$2:$X$2500,$A1302,$AA$2:$AA$2500,"Yes"))</f>
      </c>
      <c r="AH1302" t="str">
        <f>IF(OR($P1302&lt;&gt;"Yes",N($AG1302)=0),"",IF(AND($AG1302=1,COUNTIFS($W$2:$W$2500,$A1302,$AE$2:$AE$2500,1)+COUNTIFS($X$2:$X$2500,$A1302,$AE$2:$AE$2500,1)&gt;0),"","Yes"))</f>
      </c>
      <c r="AI1302">
        <f>IF($AH1302="Yes",$AG1302,"")</f>
      </c>
      <c r="AJ1302">
        <f>IF($AI1302="","",$AI1302+ROW()/1000000)</f>
      </c>
      <c r="AK1302">
        <f>IF(OR($A1302="",$P1302="Yes",N($AG1302)=0),"",$AG1302+ROW()/1000000)</f>
      </c>
      <c r="AL1302" t="str">
        <f>IF($A1302="","",INDEX(games!$J:$J,ROW())&amp;"")</f>
      </c>
    </row>
    <row r="1303">
      <c r="A1303" t="str">
        <f>IF(TRIM(INDEX(games!$A:$A,ROW()))="","",TRIM(INDEX(games!$A:$A,ROW())))</f>
      </c>
      <c r="B1303">
        <f>IF(OR($A1303="",INDEX(games!$B:$B,ROW())=""),"",INDEX(games!$B:$B,ROW()))</f>
      </c>
      <c r="C1303" t="str">
        <f>IF(OR($A1303="",INDEX(games!$C:$C,ROW())=""),"",INDEX(games!$C:$C,ROW()))</f>
      </c>
      <c r="D1303">
        <f>IF($A1303="","",COUNTIF($W$2:$W$2500,$A1303)+COUNTIF($X$2:$X$2500,$A1303))</f>
      </c>
      <c r="E1303">
        <f>IF($A1303="","",IFERROR(MATCH($C1303,$R$2:$R$5,0),0))</f>
      </c>
      <c r="F1303">
        <f>IF($A1303="","",MOD(ROW(),34))</f>
      </c>
      <c r="G1303">
        <f>IF($A1303="",NA(),IF($C1303="Action",$B1303,NA()))</f>
      </c>
      <c r="H1303">
        <f>IF($A1303="",NA(),IF($C1303="Action",1+$F1303*0.023,NA()))</f>
      </c>
      <c r="I1303">
        <f>IF($A1303="",NA(),IF($C1303="Strategy",$B1303,NA()))</f>
      </c>
      <c r="J1303">
        <f>IF($A1303="",NA(),IF($C1303="Strategy",2+$F1303*0.023,NA()))</f>
      </c>
      <c r="K1303">
        <f>IF($A1303="",NA(),IF($C1303="Deckbuilder",$B1303,NA()))</f>
      </c>
      <c r="L1303">
        <f>IF($A1303="",NA(),IF($C1303="Deckbuilder",3+$F1303*0.023,NA()))</f>
      </c>
      <c r="M1303">
        <f>IF($A1303="",NA(),IF($C1303="Traditional",$B1303,NA()))</f>
      </c>
      <c r="N1303">
        <f>IF($A1303="",NA(),IF($C1303="Traditional",4+$F1303*0.023,NA()))</f>
      </c>
      <c r="O1303">
        <f>IF($A1303="","",$D1303+ROW()/1000000)</f>
      </c>
      <c r="P1303" t="str">
        <f>IF(OR($A1303="",INDEX(games!$H:$H,ROW())=""),"",INDEX(games!$H:$H,ROW()))</f>
      </c>
      <c r="Q1303">
        <f>IF(OR($A1303="",$P1303&lt;&gt;"Yes"),"",$D1303+ROW()/1000000)</f>
      </c>
      <c r="T1303">
        <f>IF($Y1303="","",INDEX($B$2:$B$1500,$Y1303))</f>
      </c>
      <c r="U1303">
        <f>IF($Z1303="","",INDEX($B$2:$B$1500,$Z1303))</f>
      </c>
      <c r="V1303">
        <f>IF(OR($T1303="",$U1303=""),"",$U1303-$T1303)</f>
      </c>
      <c r="W1303" t="str">
        <f>IF(TRIM(INDEX(connections!$A:$A,ROW()))="","",TRIM(INDEX(connections!$A:$A,ROW())))</f>
      </c>
      <c r="X1303" t="str">
        <f>IF($W1303="","",TRIM(INDEX(connections!$B:$B,ROW())))</f>
      </c>
      <c r="Y1303">
        <f>IF($W1303="","",IFERROR(MATCH($W1303,$A$2:$A$1500,0),""))</f>
      </c>
      <c r="Z1303">
        <f>IF($X1303="","",IFERROR(MATCH($X1303,$A$2:$A$1500,0),""))</f>
      </c>
      <c r="AA1303" t="str">
        <f>IF($Y1303="","",INDEX($P$2:$P$1500,$Y1303))</f>
      </c>
      <c r="AB1303" t="str">
        <f>IF($Z1303="","",INDEX($P$2:$P$1500,$Z1303))</f>
      </c>
      <c r="AC1303">
        <f>IF(AND($AA1303="Yes",$AB1303="Yes"),1,"")</f>
      </c>
      <c r="AD1303">
        <f>IF(OR($Y1303="",$Z1303=""),"",IF(INDEX($C$2:$C$1500,$Y1303)=INDEX($C$2:$C$1500,$Z1303),0,1))</f>
      </c>
      <c r="AE1303">
        <f>IF($AC1303&lt;&gt;1,"",IF(AND(INDEX($AG$2:$AG$1500,$Y1303)=1,INDEX($AG$2:$AG$1500,$Z1303)=1),1,""))</f>
      </c>
      <c r="AG1303">
        <f>IF($A1303="","",COUNTIFS($W$2:$W$2500,$A1303,$AB$2:$AB$2500,"Yes")+COUNTIFS($X$2:$X$2500,$A1303,$AA$2:$AA$2500,"Yes"))</f>
      </c>
      <c r="AH1303" t="str">
        <f>IF(OR($P1303&lt;&gt;"Yes",N($AG1303)=0),"",IF(AND($AG1303=1,COUNTIFS($W$2:$W$2500,$A1303,$AE$2:$AE$2500,1)+COUNTIFS($X$2:$X$2500,$A1303,$AE$2:$AE$2500,1)&gt;0),"","Yes"))</f>
      </c>
      <c r="AI1303">
        <f>IF($AH1303="Yes",$AG1303,"")</f>
      </c>
      <c r="AJ1303">
        <f>IF($AI1303="","",$AI1303+ROW()/1000000)</f>
      </c>
      <c r="AK1303">
        <f>IF(OR($A1303="",$P1303="Yes",N($AG1303)=0),"",$AG1303+ROW()/1000000)</f>
      </c>
      <c r="AL1303" t="str">
        <f>IF($A1303="","",INDEX(games!$J:$J,ROW())&amp;"")</f>
      </c>
    </row>
    <row r="1304">
      <c r="A1304" t="str">
        <f>IF(TRIM(INDEX(games!$A:$A,ROW()))="","",TRIM(INDEX(games!$A:$A,ROW())))</f>
      </c>
      <c r="B1304">
        <f>IF(OR($A1304="",INDEX(games!$B:$B,ROW())=""),"",INDEX(games!$B:$B,ROW()))</f>
      </c>
      <c r="C1304" t="str">
        <f>IF(OR($A1304="",INDEX(games!$C:$C,ROW())=""),"",INDEX(games!$C:$C,ROW()))</f>
      </c>
      <c r="D1304">
        <f>IF($A1304="","",COUNTIF($W$2:$W$2500,$A1304)+COUNTIF($X$2:$X$2500,$A1304))</f>
      </c>
      <c r="E1304">
        <f>IF($A1304="","",IFERROR(MATCH($C1304,$R$2:$R$5,0),0))</f>
      </c>
      <c r="F1304">
        <f>IF($A1304="","",MOD(ROW(),34))</f>
      </c>
      <c r="G1304">
        <f>IF($A1304="",NA(),IF($C1304="Action",$B1304,NA()))</f>
      </c>
      <c r="H1304">
        <f>IF($A1304="",NA(),IF($C1304="Action",1+$F1304*0.023,NA()))</f>
      </c>
      <c r="I1304">
        <f>IF($A1304="",NA(),IF($C1304="Strategy",$B1304,NA()))</f>
      </c>
      <c r="J1304">
        <f>IF($A1304="",NA(),IF($C1304="Strategy",2+$F1304*0.023,NA()))</f>
      </c>
      <c r="K1304">
        <f>IF($A1304="",NA(),IF($C1304="Deckbuilder",$B1304,NA()))</f>
      </c>
      <c r="L1304">
        <f>IF($A1304="",NA(),IF($C1304="Deckbuilder",3+$F1304*0.023,NA()))</f>
      </c>
      <c r="M1304">
        <f>IF($A1304="",NA(),IF($C1304="Traditional",$B1304,NA()))</f>
      </c>
      <c r="N1304">
        <f>IF($A1304="",NA(),IF($C1304="Traditional",4+$F1304*0.023,NA()))</f>
      </c>
      <c r="O1304">
        <f>IF($A1304="","",$D1304+ROW()/1000000)</f>
      </c>
      <c r="P1304" t="str">
        <f>IF(OR($A1304="",INDEX(games!$H:$H,ROW())=""),"",INDEX(games!$H:$H,ROW()))</f>
      </c>
      <c r="Q1304">
        <f>IF(OR($A1304="",$P1304&lt;&gt;"Yes"),"",$D1304+ROW()/1000000)</f>
      </c>
      <c r="T1304">
        <f>IF($Y1304="","",INDEX($B$2:$B$1500,$Y1304))</f>
      </c>
      <c r="U1304">
        <f>IF($Z1304="","",INDEX($B$2:$B$1500,$Z1304))</f>
      </c>
      <c r="V1304">
        <f>IF(OR($T1304="",$U1304=""),"",$U1304-$T1304)</f>
      </c>
      <c r="W1304" t="str">
        <f>IF(TRIM(INDEX(connections!$A:$A,ROW()))="","",TRIM(INDEX(connections!$A:$A,ROW())))</f>
      </c>
      <c r="X1304" t="str">
        <f>IF($W1304="","",TRIM(INDEX(connections!$B:$B,ROW())))</f>
      </c>
      <c r="Y1304">
        <f>IF($W1304="","",IFERROR(MATCH($W1304,$A$2:$A$1500,0),""))</f>
      </c>
      <c r="Z1304">
        <f>IF($X1304="","",IFERROR(MATCH($X1304,$A$2:$A$1500,0),""))</f>
      </c>
      <c r="AA1304" t="str">
        <f>IF($Y1304="","",INDEX($P$2:$P$1500,$Y1304))</f>
      </c>
      <c r="AB1304" t="str">
        <f>IF($Z1304="","",INDEX($P$2:$P$1500,$Z1304))</f>
      </c>
      <c r="AC1304">
        <f>IF(AND($AA1304="Yes",$AB1304="Yes"),1,"")</f>
      </c>
      <c r="AD1304">
        <f>IF(OR($Y1304="",$Z1304=""),"",IF(INDEX($C$2:$C$1500,$Y1304)=INDEX($C$2:$C$1500,$Z1304),0,1))</f>
      </c>
      <c r="AE1304">
        <f>IF($AC1304&lt;&gt;1,"",IF(AND(INDEX($AG$2:$AG$1500,$Y1304)=1,INDEX($AG$2:$AG$1500,$Z1304)=1),1,""))</f>
      </c>
      <c r="AG1304">
        <f>IF($A1304="","",COUNTIFS($W$2:$W$2500,$A1304,$AB$2:$AB$2500,"Yes")+COUNTIFS($X$2:$X$2500,$A1304,$AA$2:$AA$2500,"Yes"))</f>
      </c>
      <c r="AH1304" t="str">
        <f>IF(OR($P1304&lt;&gt;"Yes",N($AG1304)=0),"",IF(AND($AG1304=1,COUNTIFS($W$2:$W$2500,$A1304,$AE$2:$AE$2500,1)+COUNTIFS($X$2:$X$2500,$A1304,$AE$2:$AE$2500,1)&gt;0),"","Yes"))</f>
      </c>
      <c r="AI1304">
        <f>IF($AH1304="Yes",$AG1304,"")</f>
      </c>
      <c r="AJ1304">
        <f>IF($AI1304="","",$AI1304+ROW()/1000000)</f>
      </c>
      <c r="AK1304">
        <f>IF(OR($A1304="",$P1304="Yes",N($AG1304)=0),"",$AG1304+ROW()/1000000)</f>
      </c>
      <c r="AL1304" t="str">
        <f>IF($A1304="","",INDEX(games!$J:$J,ROW())&amp;"")</f>
      </c>
    </row>
    <row r="1305">
      <c r="A1305" t="str">
        <f>IF(TRIM(INDEX(games!$A:$A,ROW()))="","",TRIM(INDEX(games!$A:$A,ROW())))</f>
      </c>
      <c r="B1305">
        <f>IF(OR($A1305="",INDEX(games!$B:$B,ROW())=""),"",INDEX(games!$B:$B,ROW()))</f>
      </c>
      <c r="C1305" t="str">
        <f>IF(OR($A1305="",INDEX(games!$C:$C,ROW())=""),"",INDEX(games!$C:$C,ROW()))</f>
      </c>
      <c r="D1305">
        <f>IF($A1305="","",COUNTIF($W$2:$W$2500,$A1305)+COUNTIF($X$2:$X$2500,$A1305))</f>
      </c>
      <c r="E1305">
        <f>IF($A1305="","",IFERROR(MATCH($C1305,$R$2:$R$5,0),0))</f>
      </c>
      <c r="F1305">
        <f>IF($A1305="","",MOD(ROW(),34))</f>
      </c>
      <c r="G1305">
        <f>IF($A1305="",NA(),IF($C1305="Action",$B1305,NA()))</f>
      </c>
      <c r="H1305">
        <f>IF($A1305="",NA(),IF($C1305="Action",1+$F1305*0.023,NA()))</f>
      </c>
      <c r="I1305">
        <f>IF($A1305="",NA(),IF($C1305="Strategy",$B1305,NA()))</f>
      </c>
      <c r="J1305">
        <f>IF($A1305="",NA(),IF($C1305="Strategy",2+$F1305*0.023,NA()))</f>
      </c>
      <c r="K1305">
        <f>IF($A1305="",NA(),IF($C1305="Deckbuilder",$B1305,NA()))</f>
      </c>
      <c r="L1305">
        <f>IF($A1305="",NA(),IF($C1305="Deckbuilder",3+$F1305*0.023,NA()))</f>
      </c>
      <c r="M1305">
        <f>IF($A1305="",NA(),IF($C1305="Traditional",$B1305,NA()))</f>
      </c>
      <c r="N1305">
        <f>IF($A1305="",NA(),IF($C1305="Traditional",4+$F1305*0.023,NA()))</f>
      </c>
      <c r="O1305">
        <f>IF($A1305="","",$D1305+ROW()/1000000)</f>
      </c>
      <c r="P1305" t="str">
        <f>IF(OR($A1305="",INDEX(games!$H:$H,ROW())=""),"",INDEX(games!$H:$H,ROW()))</f>
      </c>
      <c r="Q1305">
        <f>IF(OR($A1305="",$P1305&lt;&gt;"Yes"),"",$D1305+ROW()/1000000)</f>
      </c>
      <c r="T1305">
        <f>IF($Y1305="","",INDEX($B$2:$B$1500,$Y1305))</f>
      </c>
      <c r="U1305">
        <f>IF($Z1305="","",INDEX($B$2:$B$1500,$Z1305))</f>
      </c>
      <c r="V1305">
        <f>IF(OR($T1305="",$U1305=""),"",$U1305-$T1305)</f>
      </c>
      <c r="W1305" t="str">
        <f>IF(TRIM(INDEX(connections!$A:$A,ROW()))="","",TRIM(INDEX(connections!$A:$A,ROW())))</f>
      </c>
      <c r="X1305" t="str">
        <f>IF($W1305="","",TRIM(INDEX(connections!$B:$B,ROW())))</f>
      </c>
      <c r="Y1305">
        <f>IF($W1305="","",IFERROR(MATCH($W1305,$A$2:$A$1500,0),""))</f>
      </c>
      <c r="Z1305">
        <f>IF($X1305="","",IFERROR(MATCH($X1305,$A$2:$A$1500,0),""))</f>
      </c>
      <c r="AA1305" t="str">
        <f>IF($Y1305="","",INDEX($P$2:$P$1500,$Y1305))</f>
      </c>
      <c r="AB1305" t="str">
        <f>IF($Z1305="","",INDEX($P$2:$P$1500,$Z1305))</f>
      </c>
      <c r="AC1305">
        <f>IF(AND($AA1305="Yes",$AB1305="Yes"),1,"")</f>
      </c>
      <c r="AD1305">
        <f>IF(OR($Y1305="",$Z1305=""),"",IF(INDEX($C$2:$C$1500,$Y1305)=INDEX($C$2:$C$1500,$Z1305),0,1))</f>
      </c>
      <c r="AE1305">
        <f>IF($AC1305&lt;&gt;1,"",IF(AND(INDEX($AG$2:$AG$1500,$Y1305)=1,INDEX($AG$2:$AG$1500,$Z1305)=1),1,""))</f>
      </c>
      <c r="AG1305">
        <f>IF($A1305="","",COUNTIFS($W$2:$W$2500,$A1305,$AB$2:$AB$2500,"Yes")+COUNTIFS($X$2:$X$2500,$A1305,$AA$2:$AA$2500,"Yes"))</f>
      </c>
      <c r="AH1305" t="str">
        <f>IF(OR($P1305&lt;&gt;"Yes",N($AG1305)=0),"",IF(AND($AG1305=1,COUNTIFS($W$2:$W$2500,$A1305,$AE$2:$AE$2500,1)+COUNTIFS($X$2:$X$2500,$A1305,$AE$2:$AE$2500,1)&gt;0),"","Yes"))</f>
      </c>
      <c r="AI1305">
        <f>IF($AH1305="Yes",$AG1305,"")</f>
      </c>
      <c r="AJ1305">
        <f>IF($AI1305="","",$AI1305+ROW()/1000000)</f>
      </c>
      <c r="AK1305">
        <f>IF(OR($A1305="",$P1305="Yes",N($AG1305)=0),"",$AG1305+ROW()/1000000)</f>
      </c>
      <c r="AL1305" t="str">
        <f>IF($A1305="","",INDEX(games!$J:$J,ROW())&amp;"")</f>
      </c>
    </row>
    <row r="1306">
      <c r="A1306" t="str">
        <f>IF(TRIM(INDEX(games!$A:$A,ROW()))="","",TRIM(INDEX(games!$A:$A,ROW())))</f>
      </c>
      <c r="B1306">
        <f>IF(OR($A1306="",INDEX(games!$B:$B,ROW())=""),"",INDEX(games!$B:$B,ROW()))</f>
      </c>
      <c r="C1306" t="str">
        <f>IF(OR($A1306="",INDEX(games!$C:$C,ROW())=""),"",INDEX(games!$C:$C,ROW()))</f>
      </c>
      <c r="D1306">
        <f>IF($A1306="","",COUNTIF($W$2:$W$2500,$A1306)+COUNTIF($X$2:$X$2500,$A1306))</f>
      </c>
      <c r="E1306">
        <f>IF($A1306="","",IFERROR(MATCH($C1306,$R$2:$R$5,0),0))</f>
      </c>
      <c r="F1306">
        <f>IF($A1306="","",MOD(ROW(),34))</f>
      </c>
      <c r="G1306">
        <f>IF($A1306="",NA(),IF($C1306="Action",$B1306,NA()))</f>
      </c>
      <c r="H1306">
        <f>IF($A1306="",NA(),IF($C1306="Action",1+$F1306*0.023,NA()))</f>
      </c>
      <c r="I1306">
        <f>IF($A1306="",NA(),IF($C1306="Strategy",$B1306,NA()))</f>
      </c>
      <c r="J1306">
        <f>IF($A1306="",NA(),IF($C1306="Strategy",2+$F1306*0.023,NA()))</f>
      </c>
      <c r="K1306">
        <f>IF($A1306="",NA(),IF($C1306="Deckbuilder",$B1306,NA()))</f>
      </c>
      <c r="L1306">
        <f>IF($A1306="",NA(),IF($C1306="Deckbuilder",3+$F1306*0.023,NA()))</f>
      </c>
      <c r="M1306">
        <f>IF($A1306="",NA(),IF($C1306="Traditional",$B1306,NA()))</f>
      </c>
      <c r="N1306">
        <f>IF($A1306="",NA(),IF($C1306="Traditional",4+$F1306*0.023,NA()))</f>
      </c>
      <c r="O1306">
        <f>IF($A1306="","",$D1306+ROW()/1000000)</f>
      </c>
      <c r="P1306" t="str">
        <f>IF(OR($A1306="",INDEX(games!$H:$H,ROW())=""),"",INDEX(games!$H:$H,ROW()))</f>
      </c>
      <c r="Q1306">
        <f>IF(OR($A1306="",$P1306&lt;&gt;"Yes"),"",$D1306+ROW()/1000000)</f>
      </c>
      <c r="T1306">
        <f>IF($Y1306="","",INDEX($B$2:$B$1500,$Y1306))</f>
      </c>
      <c r="U1306">
        <f>IF($Z1306="","",INDEX($B$2:$B$1500,$Z1306))</f>
      </c>
      <c r="V1306">
        <f>IF(OR($T1306="",$U1306=""),"",$U1306-$T1306)</f>
      </c>
      <c r="W1306" t="str">
        <f>IF(TRIM(INDEX(connections!$A:$A,ROW()))="","",TRIM(INDEX(connections!$A:$A,ROW())))</f>
      </c>
      <c r="X1306" t="str">
        <f>IF($W1306="","",TRIM(INDEX(connections!$B:$B,ROW())))</f>
      </c>
      <c r="Y1306">
        <f>IF($W1306="","",IFERROR(MATCH($W1306,$A$2:$A$1500,0),""))</f>
      </c>
      <c r="Z1306">
        <f>IF($X1306="","",IFERROR(MATCH($X1306,$A$2:$A$1500,0),""))</f>
      </c>
      <c r="AA1306" t="str">
        <f>IF($Y1306="","",INDEX($P$2:$P$1500,$Y1306))</f>
      </c>
      <c r="AB1306" t="str">
        <f>IF($Z1306="","",INDEX($P$2:$P$1500,$Z1306))</f>
      </c>
      <c r="AC1306">
        <f>IF(AND($AA1306="Yes",$AB1306="Yes"),1,"")</f>
      </c>
      <c r="AD1306">
        <f>IF(OR($Y1306="",$Z1306=""),"",IF(INDEX($C$2:$C$1500,$Y1306)=INDEX($C$2:$C$1500,$Z1306),0,1))</f>
      </c>
      <c r="AE1306">
        <f>IF($AC1306&lt;&gt;1,"",IF(AND(INDEX($AG$2:$AG$1500,$Y1306)=1,INDEX($AG$2:$AG$1500,$Z1306)=1),1,""))</f>
      </c>
      <c r="AG1306">
        <f>IF($A1306="","",COUNTIFS($W$2:$W$2500,$A1306,$AB$2:$AB$2500,"Yes")+COUNTIFS($X$2:$X$2500,$A1306,$AA$2:$AA$2500,"Yes"))</f>
      </c>
      <c r="AH1306" t="str">
        <f>IF(OR($P1306&lt;&gt;"Yes",N($AG1306)=0),"",IF(AND($AG1306=1,COUNTIFS($W$2:$W$2500,$A1306,$AE$2:$AE$2500,1)+COUNTIFS($X$2:$X$2500,$A1306,$AE$2:$AE$2500,1)&gt;0),"","Yes"))</f>
      </c>
      <c r="AI1306">
        <f>IF($AH1306="Yes",$AG1306,"")</f>
      </c>
      <c r="AJ1306">
        <f>IF($AI1306="","",$AI1306+ROW()/1000000)</f>
      </c>
      <c r="AK1306">
        <f>IF(OR($A1306="",$P1306="Yes",N($AG1306)=0),"",$AG1306+ROW()/1000000)</f>
      </c>
      <c r="AL1306" t="str">
        <f>IF($A1306="","",INDEX(games!$J:$J,ROW())&amp;"")</f>
      </c>
    </row>
    <row r="1307">
      <c r="A1307" t="str">
        <f>IF(TRIM(INDEX(games!$A:$A,ROW()))="","",TRIM(INDEX(games!$A:$A,ROW())))</f>
      </c>
      <c r="B1307">
        <f>IF(OR($A1307="",INDEX(games!$B:$B,ROW())=""),"",INDEX(games!$B:$B,ROW()))</f>
      </c>
      <c r="C1307" t="str">
        <f>IF(OR($A1307="",INDEX(games!$C:$C,ROW())=""),"",INDEX(games!$C:$C,ROW()))</f>
      </c>
      <c r="D1307">
        <f>IF($A1307="","",COUNTIF($W$2:$W$2500,$A1307)+COUNTIF($X$2:$X$2500,$A1307))</f>
      </c>
      <c r="E1307">
        <f>IF($A1307="","",IFERROR(MATCH($C1307,$R$2:$R$5,0),0))</f>
      </c>
      <c r="F1307">
        <f>IF($A1307="","",MOD(ROW(),34))</f>
      </c>
      <c r="G1307">
        <f>IF($A1307="",NA(),IF($C1307="Action",$B1307,NA()))</f>
      </c>
      <c r="H1307">
        <f>IF($A1307="",NA(),IF($C1307="Action",1+$F1307*0.023,NA()))</f>
      </c>
      <c r="I1307">
        <f>IF($A1307="",NA(),IF($C1307="Strategy",$B1307,NA()))</f>
      </c>
      <c r="J1307">
        <f>IF($A1307="",NA(),IF($C1307="Strategy",2+$F1307*0.023,NA()))</f>
      </c>
      <c r="K1307">
        <f>IF($A1307="",NA(),IF($C1307="Deckbuilder",$B1307,NA()))</f>
      </c>
      <c r="L1307">
        <f>IF($A1307="",NA(),IF($C1307="Deckbuilder",3+$F1307*0.023,NA()))</f>
      </c>
      <c r="M1307">
        <f>IF($A1307="",NA(),IF($C1307="Traditional",$B1307,NA()))</f>
      </c>
      <c r="N1307">
        <f>IF($A1307="",NA(),IF($C1307="Traditional",4+$F1307*0.023,NA()))</f>
      </c>
      <c r="O1307">
        <f>IF($A1307="","",$D1307+ROW()/1000000)</f>
      </c>
      <c r="P1307" t="str">
        <f>IF(OR($A1307="",INDEX(games!$H:$H,ROW())=""),"",INDEX(games!$H:$H,ROW()))</f>
      </c>
      <c r="Q1307">
        <f>IF(OR($A1307="",$P1307&lt;&gt;"Yes"),"",$D1307+ROW()/1000000)</f>
      </c>
      <c r="T1307">
        <f>IF($Y1307="","",INDEX($B$2:$B$1500,$Y1307))</f>
      </c>
      <c r="U1307">
        <f>IF($Z1307="","",INDEX($B$2:$B$1500,$Z1307))</f>
      </c>
      <c r="V1307">
        <f>IF(OR($T1307="",$U1307=""),"",$U1307-$T1307)</f>
      </c>
      <c r="W1307" t="str">
        <f>IF(TRIM(INDEX(connections!$A:$A,ROW()))="","",TRIM(INDEX(connections!$A:$A,ROW())))</f>
      </c>
      <c r="X1307" t="str">
        <f>IF($W1307="","",TRIM(INDEX(connections!$B:$B,ROW())))</f>
      </c>
      <c r="Y1307">
        <f>IF($W1307="","",IFERROR(MATCH($W1307,$A$2:$A$1500,0),""))</f>
      </c>
      <c r="Z1307">
        <f>IF($X1307="","",IFERROR(MATCH($X1307,$A$2:$A$1500,0),""))</f>
      </c>
      <c r="AA1307" t="str">
        <f>IF($Y1307="","",INDEX($P$2:$P$1500,$Y1307))</f>
      </c>
      <c r="AB1307" t="str">
        <f>IF($Z1307="","",INDEX($P$2:$P$1500,$Z1307))</f>
      </c>
      <c r="AC1307">
        <f>IF(AND($AA1307="Yes",$AB1307="Yes"),1,"")</f>
      </c>
      <c r="AD1307">
        <f>IF(OR($Y1307="",$Z1307=""),"",IF(INDEX($C$2:$C$1500,$Y1307)=INDEX($C$2:$C$1500,$Z1307),0,1))</f>
      </c>
      <c r="AE1307">
        <f>IF($AC1307&lt;&gt;1,"",IF(AND(INDEX($AG$2:$AG$1500,$Y1307)=1,INDEX($AG$2:$AG$1500,$Z1307)=1),1,""))</f>
      </c>
      <c r="AG1307">
        <f>IF($A1307="","",COUNTIFS($W$2:$W$2500,$A1307,$AB$2:$AB$2500,"Yes")+COUNTIFS($X$2:$X$2500,$A1307,$AA$2:$AA$2500,"Yes"))</f>
      </c>
      <c r="AH1307" t="str">
        <f>IF(OR($P1307&lt;&gt;"Yes",N($AG1307)=0),"",IF(AND($AG1307=1,COUNTIFS($W$2:$W$2500,$A1307,$AE$2:$AE$2500,1)+COUNTIFS($X$2:$X$2500,$A1307,$AE$2:$AE$2500,1)&gt;0),"","Yes"))</f>
      </c>
      <c r="AI1307">
        <f>IF($AH1307="Yes",$AG1307,"")</f>
      </c>
      <c r="AJ1307">
        <f>IF($AI1307="","",$AI1307+ROW()/1000000)</f>
      </c>
      <c r="AK1307">
        <f>IF(OR($A1307="",$P1307="Yes",N($AG1307)=0),"",$AG1307+ROW()/1000000)</f>
      </c>
      <c r="AL1307" t="str">
        <f>IF($A1307="","",INDEX(games!$J:$J,ROW())&amp;"")</f>
      </c>
    </row>
    <row r="1308">
      <c r="A1308" t="str">
        <f>IF(TRIM(INDEX(games!$A:$A,ROW()))="","",TRIM(INDEX(games!$A:$A,ROW())))</f>
      </c>
      <c r="B1308">
        <f>IF(OR($A1308="",INDEX(games!$B:$B,ROW())=""),"",INDEX(games!$B:$B,ROW()))</f>
      </c>
      <c r="C1308" t="str">
        <f>IF(OR($A1308="",INDEX(games!$C:$C,ROW())=""),"",INDEX(games!$C:$C,ROW()))</f>
      </c>
      <c r="D1308">
        <f>IF($A1308="","",COUNTIF($W$2:$W$2500,$A1308)+COUNTIF($X$2:$X$2500,$A1308))</f>
      </c>
      <c r="E1308">
        <f>IF($A1308="","",IFERROR(MATCH($C1308,$R$2:$R$5,0),0))</f>
      </c>
      <c r="F1308">
        <f>IF($A1308="","",MOD(ROW(),34))</f>
      </c>
      <c r="G1308">
        <f>IF($A1308="",NA(),IF($C1308="Action",$B1308,NA()))</f>
      </c>
      <c r="H1308">
        <f>IF($A1308="",NA(),IF($C1308="Action",1+$F1308*0.023,NA()))</f>
      </c>
      <c r="I1308">
        <f>IF($A1308="",NA(),IF($C1308="Strategy",$B1308,NA()))</f>
      </c>
      <c r="J1308">
        <f>IF($A1308="",NA(),IF($C1308="Strategy",2+$F1308*0.023,NA()))</f>
      </c>
      <c r="K1308">
        <f>IF($A1308="",NA(),IF($C1308="Deckbuilder",$B1308,NA()))</f>
      </c>
      <c r="L1308">
        <f>IF($A1308="",NA(),IF($C1308="Deckbuilder",3+$F1308*0.023,NA()))</f>
      </c>
      <c r="M1308">
        <f>IF($A1308="",NA(),IF($C1308="Traditional",$B1308,NA()))</f>
      </c>
      <c r="N1308">
        <f>IF($A1308="",NA(),IF($C1308="Traditional",4+$F1308*0.023,NA()))</f>
      </c>
      <c r="O1308">
        <f>IF($A1308="","",$D1308+ROW()/1000000)</f>
      </c>
      <c r="P1308" t="str">
        <f>IF(OR($A1308="",INDEX(games!$H:$H,ROW())=""),"",INDEX(games!$H:$H,ROW()))</f>
      </c>
      <c r="Q1308">
        <f>IF(OR($A1308="",$P1308&lt;&gt;"Yes"),"",$D1308+ROW()/1000000)</f>
      </c>
      <c r="T1308">
        <f>IF($Y1308="","",INDEX($B$2:$B$1500,$Y1308))</f>
      </c>
      <c r="U1308">
        <f>IF($Z1308="","",INDEX($B$2:$B$1500,$Z1308))</f>
      </c>
      <c r="V1308">
        <f>IF(OR($T1308="",$U1308=""),"",$U1308-$T1308)</f>
      </c>
      <c r="W1308" t="str">
        <f>IF(TRIM(INDEX(connections!$A:$A,ROW()))="","",TRIM(INDEX(connections!$A:$A,ROW())))</f>
      </c>
      <c r="X1308" t="str">
        <f>IF($W1308="","",TRIM(INDEX(connections!$B:$B,ROW())))</f>
      </c>
      <c r="Y1308">
        <f>IF($W1308="","",IFERROR(MATCH($W1308,$A$2:$A$1500,0),""))</f>
      </c>
      <c r="Z1308">
        <f>IF($X1308="","",IFERROR(MATCH($X1308,$A$2:$A$1500,0),""))</f>
      </c>
      <c r="AA1308" t="str">
        <f>IF($Y1308="","",INDEX($P$2:$P$1500,$Y1308))</f>
      </c>
      <c r="AB1308" t="str">
        <f>IF($Z1308="","",INDEX($P$2:$P$1500,$Z1308))</f>
      </c>
      <c r="AC1308">
        <f>IF(AND($AA1308="Yes",$AB1308="Yes"),1,"")</f>
      </c>
      <c r="AD1308">
        <f>IF(OR($Y1308="",$Z1308=""),"",IF(INDEX($C$2:$C$1500,$Y1308)=INDEX($C$2:$C$1500,$Z1308),0,1))</f>
      </c>
      <c r="AE1308">
        <f>IF($AC1308&lt;&gt;1,"",IF(AND(INDEX($AG$2:$AG$1500,$Y1308)=1,INDEX($AG$2:$AG$1500,$Z1308)=1),1,""))</f>
      </c>
      <c r="AG1308">
        <f>IF($A1308="","",COUNTIFS($W$2:$W$2500,$A1308,$AB$2:$AB$2500,"Yes")+COUNTIFS($X$2:$X$2500,$A1308,$AA$2:$AA$2500,"Yes"))</f>
      </c>
      <c r="AH1308" t="str">
        <f>IF(OR($P1308&lt;&gt;"Yes",N($AG1308)=0),"",IF(AND($AG1308=1,COUNTIFS($W$2:$W$2500,$A1308,$AE$2:$AE$2500,1)+COUNTIFS($X$2:$X$2500,$A1308,$AE$2:$AE$2500,1)&gt;0),"","Yes"))</f>
      </c>
      <c r="AI1308">
        <f>IF($AH1308="Yes",$AG1308,"")</f>
      </c>
      <c r="AJ1308">
        <f>IF($AI1308="","",$AI1308+ROW()/1000000)</f>
      </c>
      <c r="AK1308">
        <f>IF(OR($A1308="",$P1308="Yes",N($AG1308)=0),"",$AG1308+ROW()/1000000)</f>
      </c>
      <c r="AL1308" t="str">
        <f>IF($A1308="","",INDEX(games!$J:$J,ROW())&amp;"")</f>
      </c>
    </row>
    <row r="1309">
      <c r="A1309" t="str">
        <f>IF(TRIM(INDEX(games!$A:$A,ROW()))="","",TRIM(INDEX(games!$A:$A,ROW())))</f>
      </c>
      <c r="B1309">
        <f>IF(OR($A1309="",INDEX(games!$B:$B,ROW())=""),"",INDEX(games!$B:$B,ROW()))</f>
      </c>
      <c r="C1309" t="str">
        <f>IF(OR($A1309="",INDEX(games!$C:$C,ROW())=""),"",INDEX(games!$C:$C,ROW()))</f>
      </c>
      <c r="D1309">
        <f>IF($A1309="","",COUNTIF($W$2:$W$2500,$A1309)+COUNTIF($X$2:$X$2500,$A1309))</f>
      </c>
      <c r="E1309">
        <f>IF($A1309="","",IFERROR(MATCH($C1309,$R$2:$R$5,0),0))</f>
      </c>
      <c r="F1309">
        <f>IF($A1309="","",MOD(ROW(),34))</f>
      </c>
      <c r="G1309">
        <f>IF($A1309="",NA(),IF($C1309="Action",$B1309,NA()))</f>
      </c>
      <c r="H1309">
        <f>IF($A1309="",NA(),IF($C1309="Action",1+$F1309*0.023,NA()))</f>
      </c>
      <c r="I1309">
        <f>IF($A1309="",NA(),IF($C1309="Strategy",$B1309,NA()))</f>
      </c>
      <c r="J1309">
        <f>IF($A1309="",NA(),IF($C1309="Strategy",2+$F1309*0.023,NA()))</f>
      </c>
      <c r="K1309">
        <f>IF($A1309="",NA(),IF($C1309="Deckbuilder",$B1309,NA()))</f>
      </c>
      <c r="L1309">
        <f>IF($A1309="",NA(),IF($C1309="Deckbuilder",3+$F1309*0.023,NA()))</f>
      </c>
      <c r="M1309">
        <f>IF($A1309="",NA(),IF($C1309="Traditional",$B1309,NA()))</f>
      </c>
      <c r="N1309">
        <f>IF($A1309="",NA(),IF($C1309="Traditional",4+$F1309*0.023,NA()))</f>
      </c>
      <c r="O1309">
        <f>IF($A1309="","",$D1309+ROW()/1000000)</f>
      </c>
      <c r="P1309" t="str">
        <f>IF(OR($A1309="",INDEX(games!$H:$H,ROW())=""),"",INDEX(games!$H:$H,ROW()))</f>
      </c>
      <c r="Q1309">
        <f>IF(OR($A1309="",$P1309&lt;&gt;"Yes"),"",$D1309+ROW()/1000000)</f>
      </c>
      <c r="T1309">
        <f>IF($Y1309="","",INDEX($B$2:$B$1500,$Y1309))</f>
      </c>
      <c r="U1309">
        <f>IF($Z1309="","",INDEX($B$2:$B$1500,$Z1309))</f>
      </c>
      <c r="V1309">
        <f>IF(OR($T1309="",$U1309=""),"",$U1309-$T1309)</f>
      </c>
      <c r="W1309" t="str">
        <f>IF(TRIM(INDEX(connections!$A:$A,ROW()))="","",TRIM(INDEX(connections!$A:$A,ROW())))</f>
      </c>
      <c r="X1309" t="str">
        <f>IF($W1309="","",TRIM(INDEX(connections!$B:$B,ROW())))</f>
      </c>
      <c r="Y1309">
        <f>IF($W1309="","",IFERROR(MATCH($W1309,$A$2:$A$1500,0),""))</f>
      </c>
      <c r="Z1309">
        <f>IF($X1309="","",IFERROR(MATCH($X1309,$A$2:$A$1500,0),""))</f>
      </c>
      <c r="AA1309" t="str">
        <f>IF($Y1309="","",INDEX($P$2:$P$1500,$Y1309))</f>
      </c>
      <c r="AB1309" t="str">
        <f>IF($Z1309="","",INDEX($P$2:$P$1500,$Z1309))</f>
      </c>
      <c r="AC1309">
        <f>IF(AND($AA1309="Yes",$AB1309="Yes"),1,"")</f>
      </c>
      <c r="AD1309">
        <f>IF(OR($Y1309="",$Z1309=""),"",IF(INDEX($C$2:$C$1500,$Y1309)=INDEX($C$2:$C$1500,$Z1309),0,1))</f>
      </c>
      <c r="AE1309">
        <f>IF($AC1309&lt;&gt;1,"",IF(AND(INDEX($AG$2:$AG$1500,$Y1309)=1,INDEX($AG$2:$AG$1500,$Z1309)=1),1,""))</f>
      </c>
      <c r="AG1309">
        <f>IF($A1309="","",COUNTIFS($W$2:$W$2500,$A1309,$AB$2:$AB$2500,"Yes")+COUNTIFS($X$2:$X$2500,$A1309,$AA$2:$AA$2500,"Yes"))</f>
      </c>
      <c r="AH1309" t="str">
        <f>IF(OR($P1309&lt;&gt;"Yes",N($AG1309)=0),"",IF(AND($AG1309=1,COUNTIFS($W$2:$W$2500,$A1309,$AE$2:$AE$2500,1)+COUNTIFS($X$2:$X$2500,$A1309,$AE$2:$AE$2500,1)&gt;0),"","Yes"))</f>
      </c>
      <c r="AI1309">
        <f>IF($AH1309="Yes",$AG1309,"")</f>
      </c>
      <c r="AJ1309">
        <f>IF($AI1309="","",$AI1309+ROW()/1000000)</f>
      </c>
      <c r="AK1309">
        <f>IF(OR($A1309="",$P1309="Yes",N($AG1309)=0),"",$AG1309+ROW()/1000000)</f>
      </c>
      <c r="AL1309" t="str">
        <f>IF($A1309="","",INDEX(games!$J:$J,ROW())&amp;"")</f>
      </c>
    </row>
    <row r="1310">
      <c r="A1310" t="str">
        <f>IF(TRIM(INDEX(games!$A:$A,ROW()))="","",TRIM(INDEX(games!$A:$A,ROW())))</f>
      </c>
      <c r="B1310">
        <f>IF(OR($A1310="",INDEX(games!$B:$B,ROW())=""),"",INDEX(games!$B:$B,ROW()))</f>
      </c>
      <c r="C1310" t="str">
        <f>IF(OR($A1310="",INDEX(games!$C:$C,ROW())=""),"",INDEX(games!$C:$C,ROW()))</f>
      </c>
      <c r="D1310">
        <f>IF($A1310="","",COUNTIF($W$2:$W$2500,$A1310)+COUNTIF($X$2:$X$2500,$A1310))</f>
      </c>
      <c r="E1310">
        <f>IF($A1310="","",IFERROR(MATCH($C1310,$R$2:$R$5,0),0))</f>
      </c>
      <c r="F1310">
        <f>IF($A1310="","",MOD(ROW(),34))</f>
      </c>
      <c r="G1310">
        <f>IF($A1310="",NA(),IF($C1310="Action",$B1310,NA()))</f>
      </c>
      <c r="H1310">
        <f>IF($A1310="",NA(),IF($C1310="Action",1+$F1310*0.023,NA()))</f>
      </c>
      <c r="I1310">
        <f>IF($A1310="",NA(),IF($C1310="Strategy",$B1310,NA()))</f>
      </c>
      <c r="J1310">
        <f>IF($A1310="",NA(),IF($C1310="Strategy",2+$F1310*0.023,NA()))</f>
      </c>
      <c r="K1310">
        <f>IF($A1310="",NA(),IF($C1310="Deckbuilder",$B1310,NA()))</f>
      </c>
      <c r="L1310">
        <f>IF($A1310="",NA(),IF($C1310="Deckbuilder",3+$F1310*0.023,NA()))</f>
      </c>
      <c r="M1310">
        <f>IF($A1310="",NA(),IF($C1310="Traditional",$B1310,NA()))</f>
      </c>
      <c r="N1310">
        <f>IF($A1310="",NA(),IF($C1310="Traditional",4+$F1310*0.023,NA()))</f>
      </c>
      <c r="O1310">
        <f>IF($A1310="","",$D1310+ROW()/1000000)</f>
      </c>
      <c r="P1310" t="str">
        <f>IF(OR($A1310="",INDEX(games!$H:$H,ROW())=""),"",INDEX(games!$H:$H,ROW()))</f>
      </c>
      <c r="Q1310">
        <f>IF(OR($A1310="",$P1310&lt;&gt;"Yes"),"",$D1310+ROW()/1000000)</f>
      </c>
      <c r="T1310">
        <f>IF($Y1310="","",INDEX($B$2:$B$1500,$Y1310))</f>
      </c>
      <c r="U1310">
        <f>IF($Z1310="","",INDEX($B$2:$B$1500,$Z1310))</f>
      </c>
      <c r="V1310">
        <f>IF(OR($T1310="",$U1310=""),"",$U1310-$T1310)</f>
      </c>
      <c r="W1310" t="str">
        <f>IF(TRIM(INDEX(connections!$A:$A,ROW()))="","",TRIM(INDEX(connections!$A:$A,ROW())))</f>
      </c>
      <c r="X1310" t="str">
        <f>IF($W1310="","",TRIM(INDEX(connections!$B:$B,ROW())))</f>
      </c>
      <c r="Y1310">
        <f>IF($W1310="","",IFERROR(MATCH($W1310,$A$2:$A$1500,0),""))</f>
      </c>
      <c r="Z1310">
        <f>IF($X1310="","",IFERROR(MATCH($X1310,$A$2:$A$1500,0),""))</f>
      </c>
      <c r="AA1310" t="str">
        <f>IF($Y1310="","",INDEX($P$2:$P$1500,$Y1310))</f>
      </c>
      <c r="AB1310" t="str">
        <f>IF($Z1310="","",INDEX($P$2:$P$1500,$Z1310))</f>
      </c>
      <c r="AC1310">
        <f>IF(AND($AA1310="Yes",$AB1310="Yes"),1,"")</f>
      </c>
      <c r="AD1310">
        <f>IF(OR($Y1310="",$Z1310=""),"",IF(INDEX($C$2:$C$1500,$Y1310)=INDEX($C$2:$C$1500,$Z1310),0,1))</f>
      </c>
      <c r="AE1310">
        <f>IF($AC1310&lt;&gt;1,"",IF(AND(INDEX($AG$2:$AG$1500,$Y1310)=1,INDEX($AG$2:$AG$1500,$Z1310)=1),1,""))</f>
      </c>
      <c r="AG1310">
        <f>IF($A1310="","",COUNTIFS($W$2:$W$2500,$A1310,$AB$2:$AB$2500,"Yes")+COUNTIFS($X$2:$X$2500,$A1310,$AA$2:$AA$2500,"Yes"))</f>
      </c>
      <c r="AH1310" t="str">
        <f>IF(OR($P1310&lt;&gt;"Yes",N($AG1310)=0),"",IF(AND($AG1310=1,COUNTIFS($W$2:$W$2500,$A1310,$AE$2:$AE$2500,1)+COUNTIFS($X$2:$X$2500,$A1310,$AE$2:$AE$2500,1)&gt;0),"","Yes"))</f>
      </c>
      <c r="AI1310">
        <f>IF($AH1310="Yes",$AG1310,"")</f>
      </c>
      <c r="AJ1310">
        <f>IF($AI1310="","",$AI1310+ROW()/1000000)</f>
      </c>
      <c r="AK1310">
        <f>IF(OR($A1310="",$P1310="Yes",N($AG1310)=0),"",$AG1310+ROW()/1000000)</f>
      </c>
      <c r="AL1310" t="str">
        <f>IF($A1310="","",INDEX(games!$J:$J,ROW())&amp;"")</f>
      </c>
    </row>
    <row r="1311">
      <c r="A1311" t="str">
        <f>IF(TRIM(INDEX(games!$A:$A,ROW()))="","",TRIM(INDEX(games!$A:$A,ROW())))</f>
      </c>
      <c r="B1311">
        <f>IF(OR($A1311="",INDEX(games!$B:$B,ROW())=""),"",INDEX(games!$B:$B,ROW()))</f>
      </c>
      <c r="C1311" t="str">
        <f>IF(OR($A1311="",INDEX(games!$C:$C,ROW())=""),"",INDEX(games!$C:$C,ROW()))</f>
      </c>
      <c r="D1311">
        <f>IF($A1311="","",COUNTIF($W$2:$W$2500,$A1311)+COUNTIF($X$2:$X$2500,$A1311))</f>
      </c>
      <c r="E1311">
        <f>IF($A1311="","",IFERROR(MATCH($C1311,$R$2:$R$5,0),0))</f>
      </c>
      <c r="F1311">
        <f>IF($A1311="","",MOD(ROW(),34))</f>
      </c>
      <c r="G1311">
        <f>IF($A1311="",NA(),IF($C1311="Action",$B1311,NA()))</f>
      </c>
      <c r="H1311">
        <f>IF($A1311="",NA(),IF($C1311="Action",1+$F1311*0.023,NA()))</f>
      </c>
      <c r="I1311">
        <f>IF($A1311="",NA(),IF($C1311="Strategy",$B1311,NA()))</f>
      </c>
      <c r="J1311">
        <f>IF($A1311="",NA(),IF($C1311="Strategy",2+$F1311*0.023,NA()))</f>
      </c>
      <c r="K1311">
        <f>IF($A1311="",NA(),IF($C1311="Deckbuilder",$B1311,NA()))</f>
      </c>
      <c r="L1311">
        <f>IF($A1311="",NA(),IF($C1311="Deckbuilder",3+$F1311*0.023,NA()))</f>
      </c>
      <c r="M1311">
        <f>IF($A1311="",NA(),IF($C1311="Traditional",$B1311,NA()))</f>
      </c>
      <c r="N1311">
        <f>IF($A1311="",NA(),IF($C1311="Traditional",4+$F1311*0.023,NA()))</f>
      </c>
      <c r="O1311">
        <f>IF($A1311="","",$D1311+ROW()/1000000)</f>
      </c>
      <c r="P1311" t="str">
        <f>IF(OR($A1311="",INDEX(games!$H:$H,ROW())=""),"",INDEX(games!$H:$H,ROW()))</f>
      </c>
      <c r="Q1311">
        <f>IF(OR($A1311="",$P1311&lt;&gt;"Yes"),"",$D1311+ROW()/1000000)</f>
      </c>
      <c r="T1311">
        <f>IF($Y1311="","",INDEX($B$2:$B$1500,$Y1311))</f>
      </c>
      <c r="U1311">
        <f>IF($Z1311="","",INDEX($B$2:$B$1500,$Z1311))</f>
      </c>
      <c r="V1311">
        <f>IF(OR($T1311="",$U1311=""),"",$U1311-$T1311)</f>
      </c>
      <c r="W1311" t="str">
        <f>IF(TRIM(INDEX(connections!$A:$A,ROW()))="","",TRIM(INDEX(connections!$A:$A,ROW())))</f>
      </c>
      <c r="X1311" t="str">
        <f>IF($W1311="","",TRIM(INDEX(connections!$B:$B,ROW())))</f>
      </c>
      <c r="Y1311">
        <f>IF($W1311="","",IFERROR(MATCH($W1311,$A$2:$A$1500,0),""))</f>
      </c>
      <c r="Z1311">
        <f>IF($X1311="","",IFERROR(MATCH($X1311,$A$2:$A$1500,0),""))</f>
      </c>
      <c r="AA1311" t="str">
        <f>IF($Y1311="","",INDEX($P$2:$P$1500,$Y1311))</f>
      </c>
      <c r="AB1311" t="str">
        <f>IF($Z1311="","",INDEX($P$2:$P$1500,$Z1311))</f>
      </c>
      <c r="AC1311">
        <f>IF(AND($AA1311="Yes",$AB1311="Yes"),1,"")</f>
      </c>
      <c r="AD1311">
        <f>IF(OR($Y1311="",$Z1311=""),"",IF(INDEX($C$2:$C$1500,$Y1311)=INDEX($C$2:$C$1500,$Z1311),0,1))</f>
      </c>
      <c r="AE1311">
        <f>IF($AC1311&lt;&gt;1,"",IF(AND(INDEX($AG$2:$AG$1500,$Y1311)=1,INDEX($AG$2:$AG$1500,$Z1311)=1),1,""))</f>
      </c>
      <c r="AG1311">
        <f>IF($A1311="","",COUNTIFS($W$2:$W$2500,$A1311,$AB$2:$AB$2500,"Yes")+COUNTIFS($X$2:$X$2500,$A1311,$AA$2:$AA$2500,"Yes"))</f>
      </c>
      <c r="AH1311" t="str">
        <f>IF(OR($P1311&lt;&gt;"Yes",N($AG1311)=0),"",IF(AND($AG1311=1,COUNTIFS($W$2:$W$2500,$A1311,$AE$2:$AE$2500,1)+COUNTIFS($X$2:$X$2500,$A1311,$AE$2:$AE$2500,1)&gt;0),"","Yes"))</f>
      </c>
      <c r="AI1311">
        <f>IF($AH1311="Yes",$AG1311,"")</f>
      </c>
      <c r="AJ1311">
        <f>IF($AI1311="","",$AI1311+ROW()/1000000)</f>
      </c>
      <c r="AK1311">
        <f>IF(OR($A1311="",$P1311="Yes",N($AG1311)=0),"",$AG1311+ROW()/1000000)</f>
      </c>
      <c r="AL1311" t="str">
        <f>IF($A1311="","",INDEX(games!$J:$J,ROW())&amp;"")</f>
      </c>
    </row>
    <row r="1312">
      <c r="A1312" t="str">
        <f>IF(TRIM(INDEX(games!$A:$A,ROW()))="","",TRIM(INDEX(games!$A:$A,ROW())))</f>
      </c>
      <c r="B1312">
        <f>IF(OR($A1312="",INDEX(games!$B:$B,ROW())=""),"",INDEX(games!$B:$B,ROW()))</f>
      </c>
      <c r="C1312" t="str">
        <f>IF(OR($A1312="",INDEX(games!$C:$C,ROW())=""),"",INDEX(games!$C:$C,ROW()))</f>
      </c>
      <c r="D1312">
        <f>IF($A1312="","",COUNTIF($W$2:$W$2500,$A1312)+COUNTIF($X$2:$X$2500,$A1312))</f>
      </c>
      <c r="E1312">
        <f>IF($A1312="","",IFERROR(MATCH($C1312,$R$2:$R$5,0),0))</f>
      </c>
      <c r="F1312">
        <f>IF($A1312="","",MOD(ROW(),34))</f>
      </c>
      <c r="G1312">
        <f>IF($A1312="",NA(),IF($C1312="Action",$B1312,NA()))</f>
      </c>
      <c r="H1312">
        <f>IF($A1312="",NA(),IF($C1312="Action",1+$F1312*0.023,NA()))</f>
      </c>
      <c r="I1312">
        <f>IF($A1312="",NA(),IF($C1312="Strategy",$B1312,NA()))</f>
      </c>
      <c r="J1312">
        <f>IF($A1312="",NA(),IF($C1312="Strategy",2+$F1312*0.023,NA()))</f>
      </c>
      <c r="K1312">
        <f>IF($A1312="",NA(),IF($C1312="Deckbuilder",$B1312,NA()))</f>
      </c>
      <c r="L1312">
        <f>IF($A1312="",NA(),IF($C1312="Deckbuilder",3+$F1312*0.023,NA()))</f>
      </c>
      <c r="M1312">
        <f>IF($A1312="",NA(),IF($C1312="Traditional",$B1312,NA()))</f>
      </c>
      <c r="N1312">
        <f>IF($A1312="",NA(),IF($C1312="Traditional",4+$F1312*0.023,NA()))</f>
      </c>
      <c r="O1312">
        <f>IF($A1312="","",$D1312+ROW()/1000000)</f>
      </c>
      <c r="P1312" t="str">
        <f>IF(OR($A1312="",INDEX(games!$H:$H,ROW())=""),"",INDEX(games!$H:$H,ROW()))</f>
      </c>
      <c r="Q1312">
        <f>IF(OR($A1312="",$P1312&lt;&gt;"Yes"),"",$D1312+ROW()/1000000)</f>
      </c>
      <c r="T1312">
        <f>IF($Y1312="","",INDEX($B$2:$B$1500,$Y1312))</f>
      </c>
      <c r="U1312">
        <f>IF($Z1312="","",INDEX($B$2:$B$1500,$Z1312))</f>
      </c>
      <c r="V1312">
        <f>IF(OR($T1312="",$U1312=""),"",$U1312-$T1312)</f>
      </c>
      <c r="W1312" t="str">
        <f>IF(TRIM(INDEX(connections!$A:$A,ROW()))="","",TRIM(INDEX(connections!$A:$A,ROW())))</f>
      </c>
      <c r="X1312" t="str">
        <f>IF($W1312="","",TRIM(INDEX(connections!$B:$B,ROW())))</f>
      </c>
      <c r="Y1312">
        <f>IF($W1312="","",IFERROR(MATCH($W1312,$A$2:$A$1500,0),""))</f>
      </c>
      <c r="Z1312">
        <f>IF($X1312="","",IFERROR(MATCH($X1312,$A$2:$A$1500,0),""))</f>
      </c>
      <c r="AA1312" t="str">
        <f>IF($Y1312="","",INDEX($P$2:$P$1500,$Y1312))</f>
      </c>
      <c r="AB1312" t="str">
        <f>IF($Z1312="","",INDEX($P$2:$P$1500,$Z1312))</f>
      </c>
      <c r="AC1312">
        <f>IF(AND($AA1312="Yes",$AB1312="Yes"),1,"")</f>
      </c>
      <c r="AD1312">
        <f>IF(OR($Y1312="",$Z1312=""),"",IF(INDEX($C$2:$C$1500,$Y1312)=INDEX($C$2:$C$1500,$Z1312),0,1))</f>
      </c>
      <c r="AE1312">
        <f>IF($AC1312&lt;&gt;1,"",IF(AND(INDEX($AG$2:$AG$1500,$Y1312)=1,INDEX($AG$2:$AG$1500,$Z1312)=1),1,""))</f>
      </c>
      <c r="AG1312">
        <f>IF($A1312="","",COUNTIFS($W$2:$W$2500,$A1312,$AB$2:$AB$2500,"Yes")+COUNTIFS($X$2:$X$2500,$A1312,$AA$2:$AA$2500,"Yes"))</f>
      </c>
      <c r="AH1312" t="str">
        <f>IF(OR($P1312&lt;&gt;"Yes",N($AG1312)=0),"",IF(AND($AG1312=1,COUNTIFS($W$2:$W$2500,$A1312,$AE$2:$AE$2500,1)+COUNTIFS($X$2:$X$2500,$A1312,$AE$2:$AE$2500,1)&gt;0),"","Yes"))</f>
      </c>
      <c r="AI1312">
        <f>IF($AH1312="Yes",$AG1312,"")</f>
      </c>
      <c r="AJ1312">
        <f>IF($AI1312="","",$AI1312+ROW()/1000000)</f>
      </c>
      <c r="AK1312">
        <f>IF(OR($A1312="",$P1312="Yes",N($AG1312)=0),"",$AG1312+ROW()/1000000)</f>
      </c>
      <c r="AL1312" t="str">
        <f>IF($A1312="","",INDEX(games!$J:$J,ROW())&amp;"")</f>
      </c>
    </row>
    <row r="1313">
      <c r="A1313" t="str">
        <f>IF(TRIM(INDEX(games!$A:$A,ROW()))="","",TRIM(INDEX(games!$A:$A,ROW())))</f>
      </c>
      <c r="B1313">
        <f>IF(OR($A1313="",INDEX(games!$B:$B,ROW())=""),"",INDEX(games!$B:$B,ROW()))</f>
      </c>
      <c r="C1313" t="str">
        <f>IF(OR($A1313="",INDEX(games!$C:$C,ROW())=""),"",INDEX(games!$C:$C,ROW()))</f>
      </c>
      <c r="D1313">
        <f>IF($A1313="","",COUNTIF($W$2:$W$2500,$A1313)+COUNTIF($X$2:$X$2500,$A1313))</f>
      </c>
      <c r="E1313">
        <f>IF($A1313="","",IFERROR(MATCH($C1313,$R$2:$R$5,0),0))</f>
      </c>
      <c r="F1313">
        <f>IF($A1313="","",MOD(ROW(),34))</f>
      </c>
      <c r="G1313">
        <f>IF($A1313="",NA(),IF($C1313="Action",$B1313,NA()))</f>
      </c>
      <c r="H1313">
        <f>IF($A1313="",NA(),IF($C1313="Action",1+$F1313*0.023,NA()))</f>
      </c>
      <c r="I1313">
        <f>IF($A1313="",NA(),IF($C1313="Strategy",$B1313,NA()))</f>
      </c>
      <c r="J1313">
        <f>IF($A1313="",NA(),IF($C1313="Strategy",2+$F1313*0.023,NA()))</f>
      </c>
      <c r="K1313">
        <f>IF($A1313="",NA(),IF($C1313="Deckbuilder",$B1313,NA()))</f>
      </c>
      <c r="L1313">
        <f>IF($A1313="",NA(),IF($C1313="Deckbuilder",3+$F1313*0.023,NA()))</f>
      </c>
      <c r="M1313">
        <f>IF($A1313="",NA(),IF($C1313="Traditional",$B1313,NA()))</f>
      </c>
      <c r="N1313">
        <f>IF($A1313="",NA(),IF($C1313="Traditional",4+$F1313*0.023,NA()))</f>
      </c>
      <c r="O1313">
        <f>IF($A1313="","",$D1313+ROW()/1000000)</f>
      </c>
      <c r="P1313" t="str">
        <f>IF(OR($A1313="",INDEX(games!$H:$H,ROW())=""),"",INDEX(games!$H:$H,ROW()))</f>
      </c>
      <c r="Q1313">
        <f>IF(OR($A1313="",$P1313&lt;&gt;"Yes"),"",$D1313+ROW()/1000000)</f>
      </c>
      <c r="T1313">
        <f>IF($Y1313="","",INDEX($B$2:$B$1500,$Y1313))</f>
      </c>
      <c r="U1313">
        <f>IF($Z1313="","",INDEX($B$2:$B$1500,$Z1313))</f>
      </c>
      <c r="V1313">
        <f>IF(OR($T1313="",$U1313=""),"",$U1313-$T1313)</f>
      </c>
      <c r="W1313" t="str">
        <f>IF(TRIM(INDEX(connections!$A:$A,ROW()))="","",TRIM(INDEX(connections!$A:$A,ROW())))</f>
      </c>
      <c r="X1313" t="str">
        <f>IF($W1313="","",TRIM(INDEX(connections!$B:$B,ROW())))</f>
      </c>
      <c r="Y1313">
        <f>IF($W1313="","",IFERROR(MATCH($W1313,$A$2:$A$1500,0),""))</f>
      </c>
      <c r="Z1313">
        <f>IF($X1313="","",IFERROR(MATCH($X1313,$A$2:$A$1500,0),""))</f>
      </c>
      <c r="AA1313" t="str">
        <f>IF($Y1313="","",INDEX($P$2:$P$1500,$Y1313))</f>
      </c>
      <c r="AB1313" t="str">
        <f>IF($Z1313="","",INDEX($P$2:$P$1500,$Z1313))</f>
      </c>
      <c r="AC1313">
        <f>IF(AND($AA1313="Yes",$AB1313="Yes"),1,"")</f>
      </c>
      <c r="AD1313">
        <f>IF(OR($Y1313="",$Z1313=""),"",IF(INDEX($C$2:$C$1500,$Y1313)=INDEX($C$2:$C$1500,$Z1313),0,1))</f>
      </c>
      <c r="AE1313">
        <f>IF($AC1313&lt;&gt;1,"",IF(AND(INDEX($AG$2:$AG$1500,$Y1313)=1,INDEX($AG$2:$AG$1500,$Z1313)=1),1,""))</f>
      </c>
      <c r="AG1313">
        <f>IF($A1313="","",COUNTIFS($W$2:$W$2500,$A1313,$AB$2:$AB$2500,"Yes")+COUNTIFS($X$2:$X$2500,$A1313,$AA$2:$AA$2500,"Yes"))</f>
      </c>
      <c r="AH1313" t="str">
        <f>IF(OR($P1313&lt;&gt;"Yes",N($AG1313)=0),"",IF(AND($AG1313=1,COUNTIFS($W$2:$W$2500,$A1313,$AE$2:$AE$2500,1)+COUNTIFS($X$2:$X$2500,$A1313,$AE$2:$AE$2500,1)&gt;0),"","Yes"))</f>
      </c>
      <c r="AI1313">
        <f>IF($AH1313="Yes",$AG1313,"")</f>
      </c>
      <c r="AJ1313">
        <f>IF($AI1313="","",$AI1313+ROW()/1000000)</f>
      </c>
      <c r="AK1313">
        <f>IF(OR($A1313="",$P1313="Yes",N($AG1313)=0),"",$AG1313+ROW()/1000000)</f>
      </c>
      <c r="AL1313" t="str">
        <f>IF($A1313="","",INDEX(games!$J:$J,ROW())&amp;"")</f>
      </c>
    </row>
    <row r="1314">
      <c r="A1314" t="str">
        <f>IF(TRIM(INDEX(games!$A:$A,ROW()))="","",TRIM(INDEX(games!$A:$A,ROW())))</f>
      </c>
      <c r="B1314">
        <f>IF(OR($A1314="",INDEX(games!$B:$B,ROW())=""),"",INDEX(games!$B:$B,ROW()))</f>
      </c>
      <c r="C1314" t="str">
        <f>IF(OR($A1314="",INDEX(games!$C:$C,ROW())=""),"",INDEX(games!$C:$C,ROW()))</f>
      </c>
      <c r="D1314">
        <f>IF($A1314="","",COUNTIF($W$2:$W$2500,$A1314)+COUNTIF($X$2:$X$2500,$A1314))</f>
      </c>
      <c r="E1314">
        <f>IF($A1314="","",IFERROR(MATCH($C1314,$R$2:$R$5,0),0))</f>
      </c>
      <c r="F1314">
        <f>IF($A1314="","",MOD(ROW(),34))</f>
      </c>
      <c r="G1314">
        <f>IF($A1314="",NA(),IF($C1314="Action",$B1314,NA()))</f>
      </c>
      <c r="H1314">
        <f>IF($A1314="",NA(),IF($C1314="Action",1+$F1314*0.023,NA()))</f>
      </c>
      <c r="I1314">
        <f>IF($A1314="",NA(),IF($C1314="Strategy",$B1314,NA()))</f>
      </c>
      <c r="J1314">
        <f>IF($A1314="",NA(),IF($C1314="Strategy",2+$F1314*0.023,NA()))</f>
      </c>
      <c r="K1314">
        <f>IF($A1314="",NA(),IF($C1314="Deckbuilder",$B1314,NA()))</f>
      </c>
      <c r="L1314">
        <f>IF($A1314="",NA(),IF($C1314="Deckbuilder",3+$F1314*0.023,NA()))</f>
      </c>
      <c r="M1314">
        <f>IF($A1314="",NA(),IF($C1314="Traditional",$B1314,NA()))</f>
      </c>
      <c r="N1314">
        <f>IF($A1314="",NA(),IF($C1314="Traditional",4+$F1314*0.023,NA()))</f>
      </c>
      <c r="O1314">
        <f>IF($A1314="","",$D1314+ROW()/1000000)</f>
      </c>
      <c r="P1314" t="str">
        <f>IF(OR($A1314="",INDEX(games!$H:$H,ROW())=""),"",INDEX(games!$H:$H,ROW()))</f>
      </c>
      <c r="Q1314">
        <f>IF(OR($A1314="",$P1314&lt;&gt;"Yes"),"",$D1314+ROW()/1000000)</f>
      </c>
      <c r="T1314">
        <f>IF($Y1314="","",INDEX($B$2:$B$1500,$Y1314))</f>
      </c>
      <c r="U1314">
        <f>IF($Z1314="","",INDEX($B$2:$B$1500,$Z1314))</f>
      </c>
      <c r="V1314">
        <f>IF(OR($T1314="",$U1314=""),"",$U1314-$T1314)</f>
      </c>
      <c r="W1314" t="str">
        <f>IF(TRIM(INDEX(connections!$A:$A,ROW()))="","",TRIM(INDEX(connections!$A:$A,ROW())))</f>
      </c>
      <c r="X1314" t="str">
        <f>IF($W1314="","",TRIM(INDEX(connections!$B:$B,ROW())))</f>
      </c>
      <c r="Y1314">
        <f>IF($W1314="","",IFERROR(MATCH($W1314,$A$2:$A$1500,0),""))</f>
      </c>
      <c r="Z1314">
        <f>IF($X1314="","",IFERROR(MATCH($X1314,$A$2:$A$1500,0),""))</f>
      </c>
      <c r="AA1314" t="str">
        <f>IF($Y1314="","",INDEX($P$2:$P$1500,$Y1314))</f>
      </c>
      <c r="AB1314" t="str">
        <f>IF($Z1314="","",INDEX($P$2:$P$1500,$Z1314))</f>
      </c>
      <c r="AC1314">
        <f>IF(AND($AA1314="Yes",$AB1314="Yes"),1,"")</f>
      </c>
      <c r="AD1314">
        <f>IF(OR($Y1314="",$Z1314=""),"",IF(INDEX($C$2:$C$1500,$Y1314)=INDEX($C$2:$C$1500,$Z1314),0,1))</f>
      </c>
      <c r="AE1314">
        <f>IF($AC1314&lt;&gt;1,"",IF(AND(INDEX($AG$2:$AG$1500,$Y1314)=1,INDEX($AG$2:$AG$1500,$Z1314)=1),1,""))</f>
      </c>
      <c r="AG1314">
        <f>IF($A1314="","",COUNTIFS($W$2:$W$2500,$A1314,$AB$2:$AB$2500,"Yes")+COUNTIFS($X$2:$X$2500,$A1314,$AA$2:$AA$2500,"Yes"))</f>
      </c>
      <c r="AH1314" t="str">
        <f>IF(OR($P1314&lt;&gt;"Yes",N($AG1314)=0),"",IF(AND($AG1314=1,COUNTIFS($W$2:$W$2500,$A1314,$AE$2:$AE$2500,1)+COUNTIFS($X$2:$X$2500,$A1314,$AE$2:$AE$2500,1)&gt;0),"","Yes"))</f>
      </c>
      <c r="AI1314">
        <f>IF($AH1314="Yes",$AG1314,"")</f>
      </c>
      <c r="AJ1314">
        <f>IF($AI1314="","",$AI1314+ROW()/1000000)</f>
      </c>
      <c r="AK1314">
        <f>IF(OR($A1314="",$P1314="Yes",N($AG1314)=0),"",$AG1314+ROW()/1000000)</f>
      </c>
      <c r="AL1314" t="str">
        <f>IF($A1314="","",INDEX(games!$J:$J,ROW())&amp;"")</f>
      </c>
    </row>
    <row r="1315">
      <c r="A1315" t="str">
        <f>IF(TRIM(INDEX(games!$A:$A,ROW()))="","",TRIM(INDEX(games!$A:$A,ROW())))</f>
      </c>
      <c r="B1315">
        <f>IF(OR($A1315="",INDEX(games!$B:$B,ROW())=""),"",INDEX(games!$B:$B,ROW()))</f>
      </c>
      <c r="C1315" t="str">
        <f>IF(OR($A1315="",INDEX(games!$C:$C,ROW())=""),"",INDEX(games!$C:$C,ROW()))</f>
      </c>
      <c r="D1315">
        <f>IF($A1315="","",COUNTIF($W$2:$W$2500,$A1315)+COUNTIF($X$2:$X$2500,$A1315))</f>
      </c>
      <c r="E1315">
        <f>IF($A1315="","",IFERROR(MATCH($C1315,$R$2:$R$5,0),0))</f>
      </c>
      <c r="F1315">
        <f>IF($A1315="","",MOD(ROW(),34))</f>
      </c>
      <c r="G1315">
        <f>IF($A1315="",NA(),IF($C1315="Action",$B1315,NA()))</f>
      </c>
      <c r="H1315">
        <f>IF($A1315="",NA(),IF($C1315="Action",1+$F1315*0.023,NA()))</f>
      </c>
      <c r="I1315">
        <f>IF($A1315="",NA(),IF($C1315="Strategy",$B1315,NA()))</f>
      </c>
      <c r="J1315">
        <f>IF($A1315="",NA(),IF($C1315="Strategy",2+$F1315*0.023,NA()))</f>
      </c>
      <c r="K1315">
        <f>IF($A1315="",NA(),IF($C1315="Deckbuilder",$B1315,NA()))</f>
      </c>
      <c r="L1315">
        <f>IF($A1315="",NA(),IF($C1315="Deckbuilder",3+$F1315*0.023,NA()))</f>
      </c>
      <c r="M1315">
        <f>IF($A1315="",NA(),IF($C1315="Traditional",$B1315,NA()))</f>
      </c>
      <c r="N1315">
        <f>IF($A1315="",NA(),IF($C1315="Traditional",4+$F1315*0.023,NA()))</f>
      </c>
      <c r="O1315">
        <f>IF($A1315="","",$D1315+ROW()/1000000)</f>
      </c>
      <c r="P1315" t="str">
        <f>IF(OR($A1315="",INDEX(games!$H:$H,ROW())=""),"",INDEX(games!$H:$H,ROW()))</f>
      </c>
      <c r="Q1315">
        <f>IF(OR($A1315="",$P1315&lt;&gt;"Yes"),"",$D1315+ROW()/1000000)</f>
      </c>
      <c r="T1315">
        <f>IF($Y1315="","",INDEX($B$2:$B$1500,$Y1315))</f>
      </c>
      <c r="U1315">
        <f>IF($Z1315="","",INDEX($B$2:$B$1500,$Z1315))</f>
      </c>
      <c r="V1315">
        <f>IF(OR($T1315="",$U1315=""),"",$U1315-$T1315)</f>
      </c>
      <c r="W1315" t="str">
        <f>IF(TRIM(INDEX(connections!$A:$A,ROW()))="","",TRIM(INDEX(connections!$A:$A,ROW())))</f>
      </c>
      <c r="X1315" t="str">
        <f>IF($W1315="","",TRIM(INDEX(connections!$B:$B,ROW())))</f>
      </c>
      <c r="Y1315">
        <f>IF($W1315="","",IFERROR(MATCH($W1315,$A$2:$A$1500,0),""))</f>
      </c>
      <c r="Z1315">
        <f>IF($X1315="","",IFERROR(MATCH($X1315,$A$2:$A$1500,0),""))</f>
      </c>
      <c r="AA1315" t="str">
        <f>IF($Y1315="","",INDEX($P$2:$P$1500,$Y1315))</f>
      </c>
      <c r="AB1315" t="str">
        <f>IF($Z1315="","",INDEX($P$2:$P$1500,$Z1315))</f>
      </c>
      <c r="AC1315">
        <f>IF(AND($AA1315="Yes",$AB1315="Yes"),1,"")</f>
      </c>
      <c r="AD1315">
        <f>IF(OR($Y1315="",$Z1315=""),"",IF(INDEX($C$2:$C$1500,$Y1315)=INDEX($C$2:$C$1500,$Z1315),0,1))</f>
      </c>
      <c r="AE1315">
        <f>IF($AC1315&lt;&gt;1,"",IF(AND(INDEX($AG$2:$AG$1500,$Y1315)=1,INDEX($AG$2:$AG$1500,$Z1315)=1),1,""))</f>
      </c>
      <c r="AG1315">
        <f>IF($A1315="","",COUNTIFS($W$2:$W$2500,$A1315,$AB$2:$AB$2500,"Yes")+COUNTIFS($X$2:$X$2500,$A1315,$AA$2:$AA$2500,"Yes"))</f>
      </c>
      <c r="AH1315" t="str">
        <f>IF(OR($P1315&lt;&gt;"Yes",N($AG1315)=0),"",IF(AND($AG1315=1,COUNTIFS($W$2:$W$2500,$A1315,$AE$2:$AE$2500,1)+COUNTIFS($X$2:$X$2500,$A1315,$AE$2:$AE$2500,1)&gt;0),"","Yes"))</f>
      </c>
      <c r="AI1315">
        <f>IF($AH1315="Yes",$AG1315,"")</f>
      </c>
      <c r="AJ1315">
        <f>IF($AI1315="","",$AI1315+ROW()/1000000)</f>
      </c>
      <c r="AK1315">
        <f>IF(OR($A1315="",$P1315="Yes",N($AG1315)=0),"",$AG1315+ROW()/1000000)</f>
      </c>
      <c r="AL1315" t="str">
        <f>IF($A1315="","",INDEX(games!$J:$J,ROW())&amp;"")</f>
      </c>
    </row>
    <row r="1316">
      <c r="A1316" t="str">
        <f>IF(TRIM(INDEX(games!$A:$A,ROW()))="","",TRIM(INDEX(games!$A:$A,ROW())))</f>
      </c>
      <c r="B1316">
        <f>IF(OR($A1316="",INDEX(games!$B:$B,ROW())=""),"",INDEX(games!$B:$B,ROW()))</f>
      </c>
      <c r="C1316" t="str">
        <f>IF(OR($A1316="",INDEX(games!$C:$C,ROW())=""),"",INDEX(games!$C:$C,ROW()))</f>
      </c>
      <c r="D1316">
        <f>IF($A1316="","",COUNTIF($W$2:$W$2500,$A1316)+COUNTIF($X$2:$X$2500,$A1316))</f>
      </c>
      <c r="E1316">
        <f>IF($A1316="","",IFERROR(MATCH($C1316,$R$2:$R$5,0),0))</f>
      </c>
      <c r="F1316">
        <f>IF($A1316="","",MOD(ROW(),34))</f>
      </c>
      <c r="G1316">
        <f>IF($A1316="",NA(),IF($C1316="Action",$B1316,NA()))</f>
      </c>
      <c r="H1316">
        <f>IF($A1316="",NA(),IF($C1316="Action",1+$F1316*0.023,NA()))</f>
      </c>
      <c r="I1316">
        <f>IF($A1316="",NA(),IF($C1316="Strategy",$B1316,NA()))</f>
      </c>
      <c r="J1316">
        <f>IF($A1316="",NA(),IF($C1316="Strategy",2+$F1316*0.023,NA()))</f>
      </c>
      <c r="K1316">
        <f>IF($A1316="",NA(),IF($C1316="Deckbuilder",$B1316,NA()))</f>
      </c>
      <c r="L1316">
        <f>IF($A1316="",NA(),IF($C1316="Deckbuilder",3+$F1316*0.023,NA()))</f>
      </c>
      <c r="M1316">
        <f>IF($A1316="",NA(),IF($C1316="Traditional",$B1316,NA()))</f>
      </c>
      <c r="N1316">
        <f>IF($A1316="",NA(),IF($C1316="Traditional",4+$F1316*0.023,NA()))</f>
      </c>
      <c r="O1316">
        <f>IF($A1316="","",$D1316+ROW()/1000000)</f>
      </c>
      <c r="P1316" t="str">
        <f>IF(OR($A1316="",INDEX(games!$H:$H,ROW())=""),"",INDEX(games!$H:$H,ROW()))</f>
      </c>
      <c r="Q1316">
        <f>IF(OR($A1316="",$P1316&lt;&gt;"Yes"),"",$D1316+ROW()/1000000)</f>
      </c>
      <c r="T1316">
        <f>IF($Y1316="","",INDEX($B$2:$B$1500,$Y1316))</f>
      </c>
      <c r="U1316">
        <f>IF($Z1316="","",INDEX($B$2:$B$1500,$Z1316))</f>
      </c>
      <c r="V1316">
        <f>IF(OR($T1316="",$U1316=""),"",$U1316-$T1316)</f>
      </c>
      <c r="W1316" t="str">
        <f>IF(TRIM(INDEX(connections!$A:$A,ROW()))="","",TRIM(INDEX(connections!$A:$A,ROW())))</f>
      </c>
      <c r="X1316" t="str">
        <f>IF($W1316="","",TRIM(INDEX(connections!$B:$B,ROW())))</f>
      </c>
      <c r="Y1316">
        <f>IF($W1316="","",IFERROR(MATCH($W1316,$A$2:$A$1500,0),""))</f>
      </c>
      <c r="Z1316">
        <f>IF($X1316="","",IFERROR(MATCH($X1316,$A$2:$A$1500,0),""))</f>
      </c>
      <c r="AA1316" t="str">
        <f>IF($Y1316="","",INDEX($P$2:$P$1500,$Y1316))</f>
      </c>
      <c r="AB1316" t="str">
        <f>IF($Z1316="","",INDEX($P$2:$P$1500,$Z1316))</f>
      </c>
      <c r="AC1316">
        <f>IF(AND($AA1316="Yes",$AB1316="Yes"),1,"")</f>
      </c>
      <c r="AD1316">
        <f>IF(OR($Y1316="",$Z1316=""),"",IF(INDEX($C$2:$C$1500,$Y1316)=INDEX($C$2:$C$1500,$Z1316),0,1))</f>
      </c>
      <c r="AE1316">
        <f>IF($AC1316&lt;&gt;1,"",IF(AND(INDEX($AG$2:$AG$1500,$Y1316)=1,INDEX($AG$2:$AG$1500,$Z1316)=1),1,""))</f>
      </c>
      <c r="AG1316">
        <f>IF($A1316="","",COUNTIFS($W$2:$W$2500,$A1316,$AB$2:$AB$2500,"Yes")+COUNTIFS($X$2:$X$2500,$A1316,$AA$2:$AA$2500,"Yes"))</f>
      </c>
      <c r="AH1316" t="str">
        <f>IF(OR($P1316&lt;&gt;"Yes",N($AG1316)=0),"",IF(AND($AG1316=1,COUNTIFS($W$2:$W$2500,$A1316,$AE$2:$AE$2500,1)+COUNTIFS($X$2:$X$2500,$A1316,$AE$2:$AE$2500,1)&gt;0),"","Yes"))</f>
      </c>
      <c r="AI1316">
        <f>IF($AH1316="Yes",$AG1316,"")</f>
      </c>
      <c r="AJ1316">
        <f>IF($AI1316="","",$AI1316+ROW()/1000000)</f>
      </c>
      <c r="AK1316">
        <f>IF(OR($A1316="",$P1316="Yes",N($AG1316)=0),"",$AG1316+ROW()/1000000)</f>
      </c>
      <c r="AL1316" t="str">
        <f>IF($A1316="","",INDEX(games!$J:$J,ROW())&amp;"")</f>
      </c>
    </row>
    <row r="1317">
      <c r="A1317" t="str">
        <f>IF(TRIM(INDEX(games!$A:$A,ROW()))="","",TRIM(INDEX(games!$A:$A,ROW())))</f>
      </c>
      <c r="B1317">
        <f>IF(OR($A1317="",INDEX(games!$B:$B,ROW())=""),"",INDEX(games!$B:$B,ROW()))</f>
      </c>
      <c r="C1317" t="str">
        <f>IF(OR($A1317="",INDEX(games!$C:$C,ROW())=""),"",INDEX(games!$C:$C,ROW()))</f>
      </c>
      <c r="D1317">
        <f>IF($A1317="","",COUNTIF($W$2:$W$2500,$A1317)+COUNTIF($X$2:$X$2500,$A1317))</f>
      </c>
      <c r="E1317">
        <f>IF($A1317="","",IFERROR(MATCH($C1317,$R$2:$R$5,0),0))</f>
      </c>
      <c r="F1317">
        <f>IF($A1317="","",MOD(ROW(),34))</f>
      </c>
      <c r="G1317">
        <f>IF($A1317="",NA(),IF($C1317="Action",$B1317,NA()))</f>
      </c>
      <c r="H1317">
        <f>IF($A1317="",NA(),IF($C1317="Action",1+$F1317*0.023,NA()))</f>
      </c>
      <c r="I1317">
        <f>IF($A1317="",NA(),IF($C1317="Strategy",$B1317,NA()))</f>
      </c>
      <c r="J1317">
        <f>IF($A1317="",NA(),IF($C1317="Strategy",2+$F1317*0.023,NA()))</f>
      </c>
      <c r="K1317">
        <f>IF($A1317="",NA(),IF($C1317="Deckbuilder",$B1317,NA()))</f>
      </c>
      <c r="L1317">
        <f>IF($A1317="",NA(),IF($C1317="Deckbuilder",3+$F1317*0.023,NA()))</f>
      </c>
      <c r="M1317">
        <f>IF($A1317="",NA(),IF($C1317="Traditional",$B1317,NA()))</f>
      </c>
      <c r="N1317">
        <f>IF($A1317="",NA(),IF($C1317="Traditional",4+$F1317*0.023,NA()))</f>
      </c>
      <c r="O1317">
        <f>IF($A1317="","",$D1317+ROW()/1000000)</f>
      </c>
      <c r="P1317" t="str">
        <f>IF(OR($A1317="",INDEX(games!$H:$H,ROW())=""),"",INDEX(games!$H:$H,ROW()))</f>
      </c>
      <c r="Q1317">
        <f>IF(OR($A1317="",$P1317&lt;&gt;"Yes"),"",$D1317+ROW()/1000000)</f>
      </c>
      <c r="T1317">
        <f>IF($Y1317="","",INDEX($B$2:$B$1500,$Y1317))</f>
      </c>
      <c r="U1317">
        <f>IF($Z1317="","",INDEX($B$2:$B$1500,$Z1317))</f>
      </c>
      <c r="V1317">
        <f>IF(OR($T1317="",$U1317=""),"",$U1317-$T1317)</f>
      </c>
      <c r="W1317" t="str">
        <f>IF(TRIM(INDEX(connections!$A:$A,ROW()))="","",TRIM(INDEX(connections!$A:$A,ROW())))</f>
      </c>
      <c r="X1317" t="str">
        <f>IF($W1317="","",TRIM(INDEX(connections!$B:$B,ROW())))</f>
      </c>
      <c r="Y1317">
        <f>IF($W1317="","",IFERROR(MATCH($W1317,$A$2:$A$1500,0),""))</f>
      </c>
      <c r="Z1317">
        <f>IF($X1317="","",IFERROR(MATCH($X1317,$A$2:$A$1500,0),""))</f>
      </c>
      <c r="AA1317" t="str">
        <f>IF($Y1317="","",INDEX($P$2:$P$1500,$Y1317))</f>
      </c>
      <c r="AB1317" t="str">
        <f>IF($Z1317="","",INDEX($P$2:$P$1500,$Z1317))</f>
      </c>
      <c r="AC1317">
        <f>IF(AND($AA1317="Yes",$AB1317="Yes"),1,"")</f>
      </c>
      <c r="AD1317">
        <f>IF(OR($Y1317="",$Z1317=""),"",IF(INDEX($C$2:$C$1500,$Y1317)=INDEX($C$2:$C$1500,$Z1317),0,1))</f>
      </c>
      <c r="AE1317">
        <f>IF($AC1317&lt;&gt;1,"",IF(AND(INDEX($AG$2:$AG$1500,$Y1317)=1,INDEX($AG$2:$AG$1500,$Z1317)=1),1,""))</f>
      </c>
      <c r="AG1317">
        <f>IF($A1317="","",COUNTIFS($W$2:$W$2500,$A1317,$AB$2:$AB$2500,"Yes")+COUNTIFS($X$2:$X$2500,$A1317,$AA$2:$AA$2500,"Yes"))</f>
      </c>
      <c r="AH1317" t="str">
        <f>IF(OR($P1317&lt;&gt;"Yes",N($AG1317)=0),"",IF(AND($AG1317=1,COUNTIFS($W$2:$W$2500,$A1317,$AE$2:$AE$2500,1)+COUNTIFS($X$2:$X$2500,$A1317,$AE$2:$AE$2500,1)&gt;0),"","Yes"))</f>
      </c>
      <c r="AI1317">
        <f>IF($AH1317="Yes",$AG1317,"")</f>
      </c>
      <c r="AJ1317">
        <f>IF($AI1317="","",$AI1317+ROW()/1000000)</f>
      </c>
      <c r="AK1317">
        <f>IF(OR($A1317="",$P1317="Yes",N($AG1317)=0),"",$AG1317+ROW()/1000000)</f>
      </c>
      <c r="AL1317" t="str">
        <f>IF($A1317="","",INDEX(games!$J:$J,ROW())&amp;"")</f>
      </c>
    </row>
    <row r="1318">
      <c r="A1318" t="str">
        <f>IF(TRIM(INDEX(games!$A:$A,ROW()))="","",TRIM(INDEX(games!$A:$A,ROW())))</f>
      </c>
      <c r="B1318">
        <f>IF(OR($A1318="",INDEX(games!$B:$B,ROW())=""),"",INDEX(games!$B:$B,ROW()))</f>
      </c>
      <c r="C1318" t="str">
        <f>IF(OR($A1318="",INDEX(games!$C:$C,ROW())=""),"",INDEX(games!$C:$C,ROW()))</f>
      </c>
      <c r="D1318">
        <f>IF($A1318="","",COUNTIF($W$2:$W$2500,$A1318)+COUNTIF($X$2:$X$2500,$A1318))</f>
      </c>
      <c r="E1318">
        <f>IF($A1318="","",IFERROR(MATCH($C1318,$R$2:$R$5,0),0))</f>
      </c>
      <c r="F1318">
        <f>IF($A1318="","",MOD(ROW(),34))</f>
      </c>
      <c r="G1318">
        <f>IF($A1318="",NA(),IF($C1318="Action",$B1318,NA()))</f>
      </c>
      <c r="H1318">
        <f>IF($A1318="",NA(),IF($C1318="Action",1+$F1318*0.023,NA()))</f>
      </c>
      <c r="I1318">
        <f>IF($A1318="",NA(),IF($C1318="Strategy",$B1318,NA()))</f>
      </c>
      <c r="J1318">
        <f>IF($A1318="",NA(),IF($C1318="Strategy",2+$F1318*0.023,NA()))</f>
      </c>
      <c r="K1318">
        <f>IF($A1318="",NA(),IF($C1318="Deckbuilder",$B1318,NA()))</f>
      </c>
      <c r="L1318">
        <f>IF($A1318="",NA(),IF($C1318="Deckbuilder",3+$F1318*0.023,NA()))</f>
      </c>
      <c r="M1318">
        <f>IF($A1318="",NA(),IF($C1318="Traditional",$B1318,NA()))</f>
      </c>
      <c r="N1318">
        <f>IF($A1318="",NA(),IF($C1318="Traditional",4+$F1318*0.023,NA()))</f>
      </c>
      <c r="O1318">
        <f>IF($A1318="","",$D1318+ROW()/1000000)</f>
      </c>
      <c r="P1318" t="str">
        <f>IF(OR($A1318="",INDEX(games!$H:$H,ROW())=""),"",INDEX(games!$H:$H,ROW()))</f>
      </c>
      <c r="Q1318">
        <f>IF(OR($A1318="",$P1318&lt;&gt;"Yes"),"",$D1318+ROW()/1000000)</f>
      </c>
      <c r="T1318">
        <f>IF($Y1318="","",INDEX($B$2:$B$1500,$Y1318))</f>
      </c>
      <c r="U1318">
        <f>IF($Z1318="","",INDEX($B$2:$B$1500,$Z1318))</f>
      </c>
      <c r="V1318">
        <f>IF(OR($T1318="",$U1318=""),"",$U1318-$T1318)</f>
      </c>
      <c r="W1318" t="str">
        <f>IF(TRIM(INDEX(connections!$A:$A,ROW()))="","",TRIM(INDEX(connections!$A:$A,ROW())))</f>
      </c>
      <c r="X1318" t="str">
        <f>IF($W1318="","",TRIM(INDEX(connections!$B:$B,ROW())))</f>
      </c>
      <c r="Y1318">
        <f>IF($W1318="","",IFERROR(MATCH($W1318,$A$2:$A$1500,0),""))</f>
      </c>
      <c r="Z1318">
        <f>IF($X1318="","",IFERROR(MATCH($X1318,$A$2:$A$1500,0),""))</f>
      </c>
      <c r="AA1318" t="str">
        <f>IF($Y1318="","",INDEX($P$2:$P$1500,$Y1318))</f>
      </c>
      <c r="AB1318" t="str">
        <f>IF($Z1318="","",INDEX($P$2:$P$1500,$Z1318))</f>
      </c>
      <c r="AC1318">
        <f>IF(AND($AA1318="Yes",$AB1318="Yes"),1,"")</f>
      </c>
      <c r="AD1318">
        <f>IF(OR($Y1318="",$Z1318=""),"",IF(INDEX($C$2:$C$1500,$Y1318)=INDEX($C$2:$C$1500,$Z1318),0,1))</f>
      </c>
      <c r="AE1318">
        <f>IF($AC1318&lt;&gt;1,"",IF(AND(INDEX($AG$2:$AG$1500,$Y1318)=1,INDEX($AG$2:$AG$1500,$Z1318)=1),1,""))</f>
      </c>
      <c r="AG1318">
        <f>IF($A1318="","",COUNTIFS($W$2:$W$2500,$A1318,$AB$2:$AB$2500,"Yes")+COUNTIFS($X$2:$X$2500,$A1318,$AA$2:$AA$2500,"Yes"))</f>
      </c>
      <c r="AH1318" t="str">
        <f>IF(OR($P1318&lt;&gt;"Yes",N($AG1318)=0),"",IF(AND($AG1318=1,COUNTIFS($W$2:$W$2500,$A1318,$AE$2:$AE$2500,1)+COUNTIFS($X$2:$X$2500,$A1318,$AE$2:$AE$2500,1)&gt;0),"","Yes"))</f>
      </c>
      <c r="AI1318">
        <f>IF($AH1318="Yes",$AG1318,"")</f>
      </c>
      <c r="AJ1318">
        <f>IF($AI1318="","",$AI1318+ROW()/1000000)</f>
      </c>
      <c r="AK1318">
        <f>IF(OR($A1318="",$P1318="Yes",N($AG1318)=0),"",$AG1318+ROW()/1000000)</f>
      </c>
      <c r="AL1318" t="str">
        <f>IF($A1318="","",INDEX(games!$J:$J,ROW())&amp;"")</f>
      </c>
    </row>
    <row r="1319">
      <c r="A1319" t="str">
        <f>IF(TRIM(INDEX(games!$A:$A,ROW()))="","",TRIM(INDEX(games!$A:$A,ROW())))</f>
      </c>
      <c r="B1319">
        <f>IF(OR($A1319="",INDEX(games!$B:$B,ROW())=""),"",INDEX(games!$B:$B,ROW()))</f>
      </c>
      <c r="C1319" t="str">
        <f>IF(OR($A1319="",INDEX(games!$C:$C,ROW())=""),"",INDEX(games!$C:$C,ROW()))</f>
      </c>
      <c r="D1319">
        <f>IF($A1319="","",COUNTIF($W$2:$W$2500,$A1319)+COUNTIF($X$2:$X$2500,$A1319))</f>
      </c>
      <c r="E1319">
        <f>IF($A1319="","",IFERROR(MATCH($C1319,$R$2:$R$5,0),0))</f>
      </c>
      <c r="F1319">
        <f>IF($A1319="","",MOD(ROW(),34))</f>
      </c>
      <c r="G1319">
        <f>IF($A1319="",NA(),IF($C1319="Action",$B1319,NA()))</f>
      </c>
      <c r="H1319">
        <f>IF($A1319="",NA(),IF($C1319="Action",1+$F1319*0.023,NA()))</f>
      </c>
      <c r="I1319">
        <f>IF($A1319="",NA(),IF($C1319="Strategy",$B1319,NA()))</f>
      </c>
      <c r="J1319">
        <f>IF($A1319="",NA(),IF($C1319="Strategy",2+$F1319*0.023,NA()))</f>
      </c>
      <c r="K1319">
        <f>IF($A1319="",NA(),IF($C1319="Deckbuilder",$B1319,NA()))</f>
      </c>
      <c r="L1319">
        <f>IF($A1319="",NA(),IF($C1319="Deckbuilder",3+$F1319*0.023,NA()))</f>
      </c>
      <c r="M1319">
        <f>IF($A1319="",NA(),IF($C1319="Traditional",$B1319,NA()))</f>
      </c>
      <c r="N1319">
        <f>IF($A1319="",NA(),IF($C1319="Traditional",4+$F1319*0.023,NA()))</f>
      </c>
      <c r="O1319">
        <f>IF($A1319="","",$D1319+ROW()/1000000)</f>
      </c>
      <c r="P1319" t="str">
        <f>IF(OR($A1319="",INDEX(games!$H:$H,ROW())=""),"",INDEX(games!$H:$H,ROW()))</f>
      </c>
      <c r="Q1319">
        <f>IF(OR($A1319="",$P1319&lt;&gt;"Yes"),"",$D1319+ROW()/1000000)</f>
      </c>
      <c r="T1319">
        <f>IF($Y1319="","",INDEX($B$2:$B$1500,$Y1319))</f>
      </c>
      <c r="U1319">
        <f>IF($Z1319="","",INDEX($B$2:$B$1500,$Z1319))</f>
      </c>
      <c r="V1319">
        <f>IF(OR($T1319="",$U1319=""),"",$U1319-$T1319)</f>
      </c>
      <c r="W1319" t="str">
        <f>IF(TRIM(INDEX(connections!$A:$A,ROW()))="","",TRIM(INDEX(connections!$A:$A,ROW())))</f>
      </c>
      <c r="X1319" t="str">
        <f>IF($W1319="","",TRIM(INDEX(connections!$B:$B,ROW())))</f>
      </c>
      <c r="Y1319">
        <f>IF($W1319="","",IFERROR(MATCH($W1319,$A$2:$A$1500,0),""))</f>
      </c>
      <c r="Z1319">
        <f>IF($X1319="","",IFERROR(MATCH($X1319,$A$2:$A$1500,0),""))</f>
      </c>
      <c r="AA1319" t="str">
        <f>IF($Y1319="","",INDEX($P$2:$P$1500,$Y1319))</f>
      </c>
      <c r="AB1319" t="str">
        <f>IF($Z1319="","",INDEX($P$2:$P$1500,$Z1319))</f>
      </c>
      <c r="AC1319">
        <f>IF(AND($AA1319="Yes",$AB1319="Yes"),1,"")</f>
      </c>
      <c r="AD1319">
        <f>IF(OR($Y1319="",$Z1319=""),"",IF(INDEX($C$2:$C$1500,$Y1319)=INDEX($C$2:$C$1500,$Z1319),0,1))</f>
      </c>
      <c r="AE1319">
        <f>IF($AC1319&lt;&gt;1,"",IF(AND(INDEX($AG$2:$AG$1500,$Y1319)=1,INDEX($AG$2:$AG$1500,$Z1319)=1),1,""))</f>
      </c>
      <c r="AG1319">
        <f>IF($A1319="","",COUNTIFS($W$2:$W$2500,$A1319,$AB$2:$AB$2500,"Yes")+COUNTIFS($X$2:$X$2500,$A1319,$AA$2:$AA$2500,"Yes"))</f>
      </c>
      <c r="AH1319" t="str">
        <f>IF(OR($P1319&lt;&gt;"Yes",N($AG1319)=0),"",IF(AND($AG1319=1,COUNTIFS($W$2:$W$2500,$A1319,$AE$2:$AE$2500,1)+COUNTIFS($X$2:$X$2500,$A1319,$AE$2:$AE$2500,1)&gt;0),"","Yes"))</f>
      </c>
      <c r="AI1319">
        <f>IF($AH1319="Yes",$AG1319,"")</f>
      </c>
      <c r="AJ1319">
        <f>IF($AI1319="","",$AI1319+ROW()/1000000)</f>
      </c>
      <c r="AK1319">
        <f>IF(OR($A1319="",$P1319="Yes",N($AG1319)=0),"",$AG1319+ROW()/1000000)</f>
      </c>
      <c r="AL1319" t="str">
        <f>IF($A1319="","",INDEX(games!$J:$J,ROW())&amp;"")</f>
      </c>
    </row>
    <row r="1320">
      <c r="A1320" t="str">
        <f>IF(TRIM(INDEX(games!$A:$A,ROW()))="","",TRIM(INDEX(games!$A:$A,ROW())))</f>
      </c>
      <c r="B1320">
        <f>IF(OR($A1320="",INDEX(games!$B:$B,ROW())=""),"",INDEX(games!$B:$B,ROW()))</f>
      </c>
      <c r="C1320" t="str">
        <f>IF(OR($A1320="",INDEX(games!$C:$C,ROW())=""),"",INDEX(games!$C:$C,ROW()))</f>
      </c>
      <c r="D1320">
        <f>IF($A1320="","",COUNTIF($W$2:$W$2500,$A1320)+COUNTIF($X$2:$X$2500,$A1320))</f>
      </c>
      <c r="E1320">
        <f>IF($A1320="","",IFERROR(MATCH($C1320,$R$2:$R$5,0),0))</f>
      </c>
      <c r="F1320">
        <f>IF($A1320="","",MOD(ROW(),34))</f>
      </c>
      <c r="G1320">
        <f>IF($A1320="",NA(),IF($C1320="Action",$B1320,NA()))</f>
      </c>
      <c r="H1320">
        <f>IF($A1320="",NA(),IF($C1320="Action",1+$F1320*0.023,NA()))</f>
      </c>
      <c r="I1320">
        <f>IF($A1320="",NA(),IF($C1320="Strategy",$B1320,NA()))</f>
      </c>
      <c r="J1320">
        <f>IF($A1320="",NA(),IF($C1320="Strategy",2+$F1320*0.023,NA()))</f>
      </c>
      <c r="K1320">
        <f>IF($A1320="",NA(),IF($C1320="Deckbuilder",$B1320,NA()))</f>
      </c>
      <c r="L1320">
        <f>IF($A1320="",NA(),IF($C1320="Deckbuilder",3+$F1320*0.023,NA()))</f>
      </c>
      <c r="M1320">
        <f>IF($A1320="",NA(),IF($C1320="Traditional",$B1320,NA()))</f>
      </c>
      <c r="N1320">
        <f>IF($A1320="",NA(),IF($C1320="Traditional",4+$F1320*0.023,NA()))</f>
      </c>
      <c r="O1320">
        <f>IF($A1320="","",$D1320+ROW()/1000000)</f>
      </c>
      <c r="P1320" t="str">
        <f>IF(OR($A1320="",INDEX(games!$H:$H,ROW())=""),"",INDEX(games!$H:$H,ROW()))</f>
      </c>
      <c r="Q1320">
        <f>IF(OR($A1320="",$P1320&lt;&gt;"Yes"),"",$D1320+ROW()/1000000)</f>
      </c>
      <c r="T1320">
        <f>IF($Y1320="","",INDEX($B$2:$B$1500,$Y1320))</f>
      </c>
      <c r="U1320">
        <f>IF($Z1320="","",INDEX($B$2:$B$1500,$Z1320))</f>
      </c>
      <c r="V1320">
        <f>IF(OR($T1320="",$U1320=""),"",$U1320-$T1320)</f>
      </c>
      <c r="W1320" t="str">
        <f>IF(TRIM(INDEX(connections!$A:$A,ROW()))="","",TRIM(INDEX(connections!$A:$A,ROW())))</f>
      </c>
      <c r="X1320" t="str">
        <f>IF($W1320="","",TRIM(INDEX(connections!$B:$B,ROW())))</f>
      </c>
      <c r="Y1320">
        <f>IF($W1320="","",IFERROR(MATCH($W1320,$A$2:$A$1500,0),""))</f>
      </c>
      <c r="Z1320">
        <f>IF($X1320="","",IFERROR(MATCH($X1320,$A$2:$A$1500,0),""))</f>
      </c>
      <c r="AA1320" t="str">
        <f>IF($Y1320="","",INDEX($P$2:$P$1500,$Y1320))</f>
      </c>
      <c r="AB1320" t="str">
        <f>IF($Z1320="","",INDEX($P$2:$P$1500,$Z1320))</f>
      </c>
      <c r="AC1320">
        <f>IF(AND($AA1320="Yes",$AB1320="Yes"),1,"")</f>
      </c>
      <c r="AD1320">
        <f>IF(OR($Y1320="",$Z1320=""),"",IF(INDEX($C$2:$C$1500,$Y1320)=INDEX($C$2:$C$1500,$Z1320),0,1))</f>
      </c>
      <c r="AE1320">
        <f>IF($AC1320&lt;&gt;1,"",IF(AND(INDEX($AG$2:$AG$1500,$Y1320)=1,INDEX($AG$2:$AG$1500,$Z1320)=1),1,""))</f>
      </c>
      <c r="AG1320">
        <f>IF($A1320="","",COUNTIFS($W$2:$W$2500,$A1320,$AB$2:$AB$2500,"Yes")+COUNTIFS($X$2:$X$2500,$A1320,$AA$2:$AA$2500,"Yes"))</f>
      </c>
      <c r="AH1320" t="str">
        <f>IF(OR($P1320&lt;&gt;"Yes",N($AG1320)=0),"",IF(AND($AG1320=1,COUNTIFS($W$2:$W$2500,$A1320,$AE$2:$AE$2500,1)+COUNTIFS($X$2:$X$2500,$A1320,$AE$2:$AE$2500,1)&gt;0),"","Yes"))</f>
      </c>
      <c r="AI1320">
        <f>IF($AH1320="Yes",$AG1320,"")</f>
      </c>
      <c r="AJ1320">
        <f>IF($AI1320="","",$AI1320+ROW()/1000000)</f>
      </c>
      <c r="AK1320">
        <f>IF(OR($A1320="",$P1320="Yes",N($AG1320)=0),"",$AG1320+ROW()/1000000)</f>
      </c>
      <c r="AL1320" t="str">
        <f>IF($A1320="","",INDEX(games!$J:$J,ROW())&amp;"")</f>
      </c>
    </row>
    <row r="1321">
      <c r="A1321" t="str">
        <f>IF(TRIM(INDEX(games!$A:$A,ROW()))="","",TRIM(INDEX(games!$A:$A,ROW())))</f>
      </c>
      <c r="B1321">
        <f>IF(OR($A1321="",INDEX(games!$B:$B,ROW())=""),"",INDEX(games!$B:$B,ROW()))</f>
      </c>
      <c r="C1321" t="str">
        <f>IF(OR($A1321="",INDEX(games!$C:$C,ROW())=""),"",INDEX(games!$C:$C,ROW()))</f>
      </c>
      <c r="D1321">
        <f>IF($A1321="","",COUNTIF($W$2:$W$2500,$A1321)+COUNTIF($X$2:$X$2500,$A1321))</f>
      </c>
      <c r="E1321">
        <f>IF($A1321="","",IFERROR(MATCH($C1321,$R$2:$R$5,0),0))</f>
      </c>
      <c r="F1321">
        <f>IF($A1321="","",MOD(ROW(),34))</f>
      </c>
      <c r="G1321">
        <f>IF($A1321="",NA(),IF($C1321="Action",$B1321,NA()))</f>
      </c>
      <c r="H1321">
        <f>IF($A1321="",NA(),IF($C1321="Action",1+$F1321*0.023,NA()))</f>
      </c>
      <c r="I1321">
        <f>IF($A1321="",NA(),IF($C1321="Strategy",$B1321,NA()))</f>
      </c>
      <c r="J1321">
        <f>IF($A1321="",NA(),IF($C1321="Strategy",2+$F1321*0.023,NA()))</f>
      </c>
      <c r="K1321">
        <f>IF($A1321="",NA(),IF($C1321="Deckbuilder",$B1321,NA()))</f>
      </c>
      <c r="L1321">
        <f>IF($A1321="",NA(),IF($C1321="Deckbuilder",3+$F1321*0.023,NA()))</f>
      </c>
      <c r="M1321">
        <f>IF($A1321="",NA(),IF($C1321="Traditional",$B1321,NA()))</f>
      </c>
      <c r="N1321">
        <f>IF($A1321="",NA(),IF($C1321="Traditional",4+$F1321*0.023,NA()))</f>
      </c>
      <c r="O1321">
        <f>IF($A1321="","",$D1321+ROW()/1000000)</f>
      </c>
      <c r="P1321" t="str">
        <f>IF(OR($A1321="",INDEX(games!$H:$H,ROW())=""),"",INDEX(games!$H:$H,ROW()))</f>
      </c>
      <c r="Q1321">
        <f>IF(OR($A1321="",$P1321&lt;&gt;"Yes"),"",$D1321+ROW()/1000000)</f>
      </c>
      <c r="T1321">
        <f>IF($Y1321="","",INDEX($B$2:$B$1500,$Y1321))</f>
      </c>
      <c r="U1321">
        <f>IF($Z1321="","",INDEX($B$2:$B$1500,$Z1321))</f>
      </c>
      <c r="V1321">
        <f>IF(OR($T1321="",$U1321=""),"",$U1321-$T1321)</f>
      </c>
      <c r="W1321" t="str">
        <f>IF(TRIM(INDEX(connections!$A:$A,ROW()))="","",TRIM(INDEX(connections!$A:$A,ROW())))</f>
      </c>
      <c r="X1321" t="str">
        <f>IF($W1321="","",TRIM(INDEX(connections!$B:$B,ROW())))</f>
      </c>
      <c r="Y1321">
        <f>IF($W1321="","",IFERROR(MATCH($W1321,$A$2:$A$1500,0),""))</f>
      </c>
      <c r="Z1321">
        <f>IF($X1321="","",IFERROR(MATCH($X1321,$A$2:$A$1500,0),""))</f>
      </c>
      <c r="AA1321" t="str">
        <f>IF($Y1321="","",INDEX($P$2:$P$1500,$Y1321))</f>
      </c>
      <c r="AB1321" t="str">
        <f>IF($Z1321="","",INDEX($P$2:$P$1500,$Z1321))</f>
      </c>
      <c r="AC1321">
        <f>IF(AND($AA1321="Yes",$AB1321="Yes"),1,"")</f>
      </c>
      <c r="AD1321">
        <f>IF(OR($Y1321="",$Z1321=""),"",IF(INDEX($C$2:$C$1500,$Y1321)=INDEX($C$2:$C$1500,$Z1321),0,1))</f>
      </c>
      <c r="AE1321">
        <f>IF($AC1321&lt;&gt;1,"",IF(AND(INDEX($AG$2:$AG$1500,$Y1321)=1,INDEX($AG$2:$AG$1500,$Z1321)=1),1,""))</f>
      </c>
      <c r="AG1321">
        <f>IF($A1321="","",COUNTIFS($W$2:$W$2500,$A1321,$AB$2:$AB$2500,"Yes")+COUNTIFS($X$2:$X$2500,$A1321,$AA$2:$AA$2500,"Yes"))</f>
      </c>
      <c r="AH1321" t="str">
        <f>IF(OR($P1321&lt;&gt;"Yes",N($AG1321)=0),"",IF(AND($AG1321=1,COUNTIFS($W$2:$W$2500,$A1321,$AE$2:$AE$2500,1)+COUNTIFS($X$2:$X$2500,$A1321,$AE$2:$AE$2500,1)&gt;0),"","Yes"))</f>
      </c>
      <c r="AI1321">
        <f>IF($AH1321="Yes",$AG1321,"")</f>
      </c>
      <c r="AJ1321">
        <f>IF($AI1321="","",$AI1321+ROW()/1000000)</f>
      </c>
      <c r="AK1321">
        <f>IF(OR($A1321="",$P1321="Yes",N($AG1321)=0),"",$AG1321+ROW()/1000000)</f>
      </c>
      <c r="AL1321" t="str">
        <f>IF($A1321="","",INDEX(games!$J:$J,ROW())&amp;"")</f>
      </c>
    </row>
    <row r="1322">
      <c r="A1322" t="str">
        <f>IF(TRIM(INDEX(games!$A:$A,ROW()))="","",TRIM(INDEX(games!$A:$A,ROW())))</f>
      </c>
      <c r="B1322">
        <f>IF(OR($A1322="",INDEX(games!$B:$B,ROW())=""),"",INDEX(games!$B:$B,ROW()))</f>
      </c>
      <c r="C1322" t="str">
        <f>IF(OR($A1322="",INDEX(games!$C:$C,ROW())=""),"",INDEX(games!$C:$C,ROW()))</f>
      </c>
      <c r="D1322">
        <f>IF($A1322="","",COUNTIF($W$2:$W$2500,$A1322)+COUNTIF($X$2:$X$2500,$A1322))</f>
      </c>
      <c r="E1322">
        <f>IF($A1322="","",IFERROR(MATCH($C1322,$R$2:$R$5,0),0))</f>
      </c>
      <c r="F1322">
        <f>IF($A1322="","",MOD(ROW(),34))</f>
      </c>
      <c r="G1322">
        <f>IF($A1322="",NA(),IF($C1322="Action",$B1322,NA()))</f>
      </c>
      <c r="H1322">
        <f>IF($A1322="",NA(),IF($C1322="Action",1+$F1322*0.023,NA()))</f>
      </c>
      <c r="I1322">
        <f>IF($A1322="",NA(),IF($C1322="Strategy",$B1322,NA()))</f>
      </c>
      <c r="J1322">
        <f>IF($A1322="",NA(),IF($C1322="Strategy",2+$F1322*0.023,NA()))</f>
      </c>
      <c r="K1322">
        <f>IF($A1322="",NA(),IF($C1322="Deckbuilder",$B1322,NA()))</f>
      </c>
      <c r="L1322">
        <f>IF($A1322="",NA(),IF($C1322="Deckbuilder",3+$F1322*0.023,NA()))</f>
      </c>
      <c r="M1322">
        <f>IF($A1322="",NA(),IF($C1322="Traditional",$B1322,NA()))</f>
      </c>
      <c r="N1322">
        <f>IF($A1322="",NA(),IF($C1322="Traditional",4+$F1322*0.023,NA()))</f>
      </c>
      <c r="O1322">
        <f>IF($A1322="","",$D1322+ROW()/1000000)</f>
      </c>
      <c r="P1322" t="str">
        <f>IF(OR($A1322="",INDEX(games!$H:$H,ROW())=""),"",INDEX(games!$H:$H,ROW()))</f>
      </c>
      <c r="Q1322">
        <f>IF(OR($A1322="",$P1322&lt;&gt;"Yes"),"",$D1322+ROW()/1000000)</f>
      </c>
      <c r="T1322">
        <f>IF($Y1322="","",INDEX($B$2:$B$1500,$Y1322))</f>
      </c>
      <c r="U1322">
        <f>IF($Z1322="","",INDEX($B$2:$B$1500,$Z1322))</f>
      </c>
      <c r="V1322">
        <f>IF(OR($T1322="",$U1322=""),"",$U1322-$T1322)</f>
      </c>
      <c r="W1322" t="str">
        <f>IF(TRIM(INDEX(connections!$A:$A,ROW()))="","",TRIM(INDEX(connections!$A:$A,ROW())))</f>
      </c>
      <c r="X1322" t="str">
        <f>IF($W1322="","",TRIM(INDEX(connections!$B:$B,ROW())))</f>
      </c>
      <c r="Y1322">
        <f>IF($W1322="","",IFERROR(MATCH($W1322,$A$2:$A$1500,0),""))</f>
      </c>
      <c r="Z1322">
        <f>IF($X1322="","",IFERROR(MATCH($X1322,$A$2:$A$1500,0),""))</f>
      </c>
      <c r="AA1322" t="str">
        <f>IF($Y1322="","",INDEX($P$2:$P$1500,$Y1322))</f>
      </c>
      <c r="AB1322" t="str">
        <f>IF($Z1322="","",INDEX($P$2:$P$1500,$Z1322))</f>
      </c>
      <c r="AC1322">
        <f>IF(AND($AA1322="Yes",$AB1322="Yes"),1,"")</f>
      </c>
      <c r="AD1322">
        <f>IF(OR($Y1322="",$Z1322=""),"",IF(INDEX($C$2:$C$1500,$Y1322)=INDEX($C$2:$C$1500,$Z1322),0,1))</f>
      </c>
      <c r="AE1322">
        <f>IF($AC1322&lt;&gt;1,"",IF(AND(INDEX($AG$2:$AG$1500,$Y1322)=1,INDEX($AG$2:$AG$1500,$Z1322)=1),1,""))</f>
      </c>
      <c r="AG1322">
        <f>IF($A1322="","",COUNTIFS($W$2:$W$2500,$A1322,$AB$2:$AB$2500,"Yes")+COUNTIFS($X$2:$X$2500,$A1322,$AA$2:$AA$2500,"Yes"))</f>
      </c>
      <c r="AH1322" t="str">
        <f>IF(OR($P1322&lt;&gt;"Yes",N($AG1322)=0),"",IF(AND($AG1322=1,COUNTIFS($W$2:$W$2500,$A1322,$AE$2:$AE$2500,1)+COUNTIFS($X$2:$X$2500,$A1322,$AE$2:$AE$2500,1)&gt;0),"","Yes"))</f>
      </c>
      <c r="AI1322">
        <f>IF($AH1322="Yes",$AG1322,"")</f>
      </c>
      <c r="AJ1322">
        <f>IF($AI1322="","",$AI1322+ROW()/1000000)</f>
      </c>
      <c r="AK1322">
        <f>IF(OR($A1322="",$P1322="Yes",N($AG1322)=0),"",$AG1322+ROW()/1000000)</f>
      </c>
      <c r="AL1322" t="str">
        <f>IF($A1322="","",INDEX(games!$J:$J,ROW())&amp;"")</f>
      </c>
    </row>
    <row r="1323">
      <c r="A1323" t="str">
        <f>IF(TRIM(INDEX(games!$A:$A,ROW()))="","",TRIM(INDEX(games!$A:$A,ROW())))</f>
      </c>
      <c r="B1323">
        <f>IF(OR($A1323="",INDEX(games!$B:$B,ROW())=""),"",INDEX(games!$B:$B,ROW()))</f>
      </c>
      <c r="C1323" t="str">
        <f>IF(OR($A1323="",INDEX(games!$C:$C,ROW())=""),"",INDEX(games!$C:$C,ROW()))</f>
      </c>
      <c r="D1323">
        <f>IF($A1323="","",COUNTIF($W$2:$W$2500,$A1323)+COUNTIF($X$2:$X$2500,$A1323))</f>
      </c>
      <c r="E1323">
        <f>IF($A1323="","",IFERROR(MATCH($C1323,$R$2:$R$5,0),0))</f>
      </c>
      <c r="F1323">
        <f>IF($A1323="","",MOD(ROW(),34))</f>
      </c>
      <c r="G1323">
        <f>IF($A1323="",NA(),IF($C1323="Action",$B1323,NA()))</f>
      </c>
      <c r="H1323">
        <f>IF($A1323="",NA(),IF($C1323="Action",1+$F1323*0.023,NA()))</f>
      </c>
      <c r="I1323">
        <f>IF($A1323="",NA(),IF($C1323="Strategy",$B1323,NA()))</f>
      </c>
      <c r="J1323">
        <f>IF($A1323="",NA(),IF($C1323="Strategy",2+$F1323*0.023,NA()))</f>
      </c>
      <c r="K1323">
        <f>IF($A1323="",NA(),IF($C1323="Deckbuilder",$B1323,NA()))</f>
      </c>
      <c r="L1323">
        <f>IF($A1323="",NA(),IF($C1323="Deckbuilder",3+$F1323*0.023,NA()))</f>
      </c>
      <c r="M1323">
        <f>IF($A1323="",NA(),IF($C1323="Traditional",$B1323,NA()))</f>
      </c>
      <c r="N1323">
        <f>IF($A1323="",NA(),IF($C1323="Traditional",4+$F1323*0.023,NA()))</f>
      </c>
      <c r="O1323">
        <f>IF($A1323="","",$D1323+ROW()/1000000)</f>
      </c>
      <c r="P1323" t="str">
        <f>IF(OR($A1323="",INDEX(games!$H:$H,ROW())=""),"",INDEX(games!$H:$H,ROW()))</f>
      </c>
      <c r="Q1323">
        <f>IF(OR($A1323="",$P1323&lt;&gt;"Yes"),"",$D1323+ROW()/1000000)</f>
      </c>
      <c r="T1323">
        <f>IF($Y1323="","",INDEX($B$2:$B$1500,$Y1323))</f>
      </c>
      <c r="U1323">
        <f>IF($Z1323="","",INDEX($B$2:$B$1500,$Z1323))</f>
      </c>
      <c r="V1323">
        <f>IF(OR($T1323="",$U1323=""),"",$U1323-$T1323)</f>
      </c>
      <c r="W1323" t="str">
        <f>IF(TRIM(INDEX(connections!$A:$A,ROW()))="","",TRIM(INDEX(connections!$A:$A,ROW())))</f>
      </c>
      <c r="X1323" t="str">
        <f>IF($W1323="","",TRIM(INDEX(connections!$B:$B,ROW())))</f>
      </c>
      <c r="Y1323">
        <f>IF($W1323="","",IFERROR(MATCH($W1323,$A$2:$A$1500,0),""))</f>
      </c>
      <c r="Z1323">
        <f>IF($X1323="","",IFERROR(MATCH($X1323,$A$2:$A$1500,0),""))</f>
      </c>
      <c r="AA1323" t="str">
        <f>IF($Y1323="","",INDEX($P$2:$P$1500,$Y1323))</f>
      </c>
      <c r="AB1323" t="str">
        <f>IF($Z1323="","",INDEX($P$2:$P$1500,$Z1323))</f>
      </c>
      <c r="AC1323">
        <f>IF(AND($AA1323="Yes",$AB1323="Yes"),1,"")</f>
      </c>
      <c r="AD1323">
        <f>IF(OR($Y1323="",$Z1323=""),"",IF(INDEX($C$2:$C$1500,$Y1323)=INDEX($C$2:$C$1500,$Z1323),0,1))</f>
      </c>
      <c r="AE1323">
        <f>IF($AC1323&lt;&gt;1,"",IF(AND(INDEX($AG$2:$AG$1500,$Y1323)=1,INDEX($AG$2:$AG$1500,$Z1323)=1),1,""))</f>
      </c>
      <c r="AG1323">
        <f>IF($A1323="","",COUNTIFS($W$2:$W$2500,$A1323,$AB$2:$AB$2500,"Yes")+COUNTIFS($X$2:$X$2500,$A1323,$AA$2:$AA$2500,"Yes"))</f>
      </c>
      <c r="AH1323" t="str">
        <f>IF(OR($P1323&lt;&gt;"Yes",N($AG1323)=0),"",IF(AND($AG1323=1,COUNTIFS($W$2:$W$2500,$A1323,$AE$2:$AE$2500,1)+COUNTIFS($X$2:$X$2500,$A1323,$AE$2:$AE$2500,1)&gt;0),"","Yes"))</f>
      </c>
      <c r="AI1323">
        <f>IF($AH1323="Yes",$AG1323,"")</f>
      </c>
      <c r="AJ1323">
        <f>IF($AI1323="","",$AI1323+ROW()/1000000)</f>
      </c>
      <c r="AK1323">
        <f>IF(OR($A1323="",$P1323="Yes",N($AG1323)=0),"",$AG1323+ROW()/1000000)</f>
      </c>
      <c r="AL1323" t="str">
        <f>IF($A1323="","",INDEX(games!$J:$J,ROW())&amp;"")</f>
      </c>
    </row>
    <row r="1324">
      <c r="A1324" t="str">
        <f>IF(TRIM(INDEX(games!$A:$A,ROW()))="","",TRIM(INDEX(games!$A:$A,ROW())))</f>
      </c>
      <c r="B1324">
        <f>IF(OR($A1324="",INDEX(games!$B:$B,ROW())=""),"",INDEX(games!$B:$B,ROW()))</f>
      </c>
      <c r="C1324" t="str">
        <f>IF(OR($A1324="",INDEX(games!$C:$C,ROW())=""),"",INDEX(games!$C:$C,ROW()))</f>
      </c>
      <c r="D1324">
        <f>IF($A1324="","",COUNTIF($W$2:$W$2500,$A1324)+COUNTIF($X$2:$X$2500,$A1324))</f>
      </c>
      <c r="E1324">
        <f>IF($A1324="","",IFERROR(MATCH($C1324,$R$2:$R$5,0),0))</f>
      </c>
      <c r="F1324">
        <f>IF($A1324="","",MOD(ROW(),34))</f>
      </c>
      <c r="G1324">
        <f>IF($A1324="",NA(),IF($C1324="Action",$B1324,NA()))</f>
      </c>
      <c r="H1324">
        <f>IF($A1324="",NA(),IF($C1324="Action",1+$F1324*0.023,NA()))</f>
      </c>
      <c r="I1324">
        <f>IF($A1324="",NA(),IF($C1324="Strategy",$B1324,NA()))</f>
      </c>
      <c r="J1324">
        <f>IF($A1324="",NA(),IF($C1324="Strategy",2+$F1324*0.023,NA()))</f>
      </c>
      <c r="K1324">
        <f>IF($A1324="",NA(),IF($C1324="Deckbuilder",$B1324,NA()))</f>
      </c>
      <c r="L1324">
        <f>IF($A1324="",NA(),IF($C1324="Deckbuilder",3+$F1324*0.023,NA()))</f>
      </c>
      <c r="M1324">
        <f>IF($A1324="",NA(),IF($C1324="Traditional",$B1324,NA()))</f>
      </c>
      <c r="N1324">
        <f>IF($A1324="",NA(),IF($C1324="Traditional",4+$F1324*0.023,NA()))</f>
      </c>
      <c r="O1324">
        <f>IF($A1324="","",$D1324+ROW()/1000000)</f>
      </c>
      <c r="P1324" t="str">
        <f>IF(OR($A1324="",INDEX(games!$H:$H,ROW())=""),"",INDEX(games!$H:$H,ROW()))</f>
      </c>
      <c r="Q1324">
        <f>IF(OR($A1324="",$P1324&lt;&gt;"Yes"),"",$D1324+ROW()/1000000)</f>
      </c>
      <c r="T1324">
        <f>IF($Y1324="","",INDEX($B$2:$B$1500,$Y1324))</f>
      </c>
      <c r="U1324">
        <f>IF($Z1324="","",INDEX($B$2:$B$1500,$Z1324))</f>
      </c>
      <c r="V1324">
        <f>IF(OR($T1324="",$U1324=""),"",$U1324-$T1324)</f>
      </c>
      <c r="W1324" t="str">
        <f>IF(TRIM(INDEX(connections!$A:$A,ROW()))="","",TRIM(INDEX(connections!$A:$A,ROW())))</f>
      </c>
      <c r="X1324" t="str">
        <f>IF($W1324="","",TRIM(INDEX(connections!$B:$B,ROW())))</f>
      </c>
      <c r="Y1324">
        <f>IF($W1324="","",IFERROR(MATCH($W1324,$A$2:$A$1500,0),""))</f>
      </c>
      <c r="Z1324">
        <f>IF($X1324="","",IFERROR(MATCH($X1324,$A$2:$A$1500,0),""))</f>
      </c>
      <c r="AA1324" t="str">
        <f>IF($Y1324="","",INDEX($P$2:$P$1500,$Y1324))</f>
      </c>
      <c r="AB1324" t="str">
        <f>IF($Z1324="","",INDEX($P$2:$P$1500,$Z1324))</f>
      </c>
      <c r="AC1324">
        <f>IF(AND($AA1324="Yes",$AB1324="Yes"),1,"")</f>
      </c>
      <c r="AD1324">
        <f>IF(OR($Y1324="",$Z1324=""),"",IF(INDEX($C$2:$C$1500,$Y1324)=INDEX($C$2:$C$1500,$Z1324),0,1))</f>
      </c>
      <c r="AE1324">
        <f>IF($AC1324&lt;&gt;1,"",IF(AND(INDEX($AG$2:$AG$1500,$Y1324)=1,INDEX($AG$2:$AG$1500,$Z1324)=1),1,""))</f>
      </c>
      <c r="AG1324">
        <f>IF($A1324="","",COUNTIFS($W$2:$W$2500,$A1324,$AB$2:$AB$2500,"Yes")+COUNTIFS($X$2:$X$2500,$A1324,$AA$2:$AA$2500,"Yes"))</f>
      </c>
      <c r="AH1324" t="str">
        <f>IF(OR($P1324&lt;&gt;"Yes",N($AG1324)=0),"",IF(AND($AG1324=1,COUNTIFS($W$2:$W$2500,$A1324,$AE$2:$AE$2500,1)+COUNTIFS($X$2:$X$2500,$A1324,$AE$2:$AE$2500,1)&gt;0),"","Yes"))</f>
      </c>
      <c r="AI1324">
        <f>IF($AH1324="Yes",$AG1324,"")</f>
      </c>
      <c r="AJ1324">
        <f>IF($AI1324="","",$AI1324+ROW()/1000000)</f>
      </c>
      <c r="AK1324">
        <f>IF(OR($A1324="",$P1324="Yes",N($AG1324)=0),"",$AG1324+ROW()/1000000)</f>
      </c>
      <c r="AL1324" t="str">
        <f>IF($A1324="","",INDEX(games!$J:$J,ROW())&amp;"")</f>
      </c>
    </row>
    <row r="1325">
      <c r="A1325" t="str">
        <f>IF(TRIM(INDEX(games!$A:$A,ROW()))="","",TRIM(INDEX(games!$A:$A,ROW())))</f>
      </c>
      <c r="B1325">
        <f>IF(OR($A1325="",INDEX(games!$B:$B,ROW())=""),"",INDEX(games!$B:$B,ROW()))</f>
      </c>
      <c r="C1325" t="str">
        <f>IF(OR($A1325="",INDEX(games!$C:$C,ROW())=""),"",INDEX(games!$C:$C,ROW()))</f>
      </c>
      <c r="D1325">
        <f>IF($A1325="","",COUNTIF($W$2:$W$2500,$A1325)+COUNTIF($X$2:$X$2500,$A1325))</f>
      </c>
      <c r="E1325">
        <f>IF($A1325="","",IFERROR(MATCH($C1325,$R$2:$R$5,0),0))</f>
      </c>
      <c r="F1325">
        <f>IF($A1325="","",MOD(ROW(),34))</f>
      </c>
      <c r="G1325">
        <f>IF($A1325="",NA(),IF($C1325="Action",$B1325,NA()))</f>
      </c>
      <c r="H1325">
        <f>IF($A1325="",NA(),IF($C1325="Action",1+$F1325*0.023,NA()))</f>
      </c>
      <c r="I1325">
        <f>IF($A1325="",NA(),IF($C1325="Strategy",$B1325,NA()))</f>
      </c>
      <c r="J1325">
        <f>IF($A1325="",NA(),IF($C1325="Strategy",2+$F1325*0.023,NA()))</f>
      </c>
      <c r="K1325">
        <f>IF($A1325="",NA(),IF($C1325="Deckbuilder",$B1325,NA()))</f>
      </c>
      <c r="L1325">
        <f>IF($A1325="",NA(),IF($C1325="Deckbuilder",3+$F1325*0.023,NA()))</f>
      </c>
      <c r="M1325">
        <f>IF($A1325="",NA(),IF($C1325="Traditional",$B1325,NA()))</f>
      </c>
      <c r="N1325">
        <f>IF($A1325="",NA(),IF($C1325="Traditional",4+$F1325*0.023,NA()))</f>
      </c>
      <c r="O1325">
        <f>IF($A1325="","",$D1325+ROW()/1000000)</f>
      </c>
      <c r="P1325" t="str">
        <f>IF(OR($A1325="",INDEX(games!$H:$H,ROW())=""),"",INDEX(games!$H:$H,ROW()))</f>
      </c>
      <c r="Q1325">
        <f>IF(OR($A1325="",$P1325&lt;&gt;"Yes"),"",$D1325+ROW()/1000000)</f>
      </c>
      <c r="T1325">
        <f>IF($Y1325="","",INDEX($B$2:$B$1500,$Y1325))</f>
      </c>
      <c r="U1325">
        <f>IF($Z1325="","",INDEX($B$2:$B$1500,$Z1325))</f>
      </c>
      <c r="V1325">
        <f>IF(OR($T1325="",$U1325=""),"",$U1325-$T1325)</f>
      </c>
      <c r="W1325" t="str">
        <f>IF(TRIM(INDEX(connections!$A:$A,ROW()))="","",TRIM(INDEX(connections!$A:$A,ROW())))</f>
      </c>
      <c r="X1325" t="str">
        <f>IF($W1325="","",TRIM(INDEX(connections!$B:$B,ROW())))</f>
      </c>
      <c r="Y1325">
        <f>IF($W1325="","",IFERROR(MATCH($W1325,$A$2:$A$1500,0),""))</f>
      </c>
      <c r="Z1325">
        <f>IF($X1325="","",IFERROR(MATCH($X1325,$A$2:$A$1500,0),""))</f>
      </c>
      <c r="AA1325" t="str">
        <f>IF($Y1325="","",INDEX($P$2:$P$1500,$Y1325))</f>
      </c>
      <c r="AB1325" t="str">
        <f>IF($Z1325="","",INDEX($P$2:$P$1500,$Z1325))</f>
      </c>
      <c r="AC1325">
        <f>IF(AND($AA1325="Yes",$AB1325="Yes"),1,"")</f>
      </c>
      <c r="AD1325">
        <f>IF(OR($Y1325="",$Z1325=""),"",IF(INDEX($C$2:$C$1500,$Y1325)=INDEX($C$2:$C$1500,$Z1325),0,1))</f>
      </c>
      <c r="AE1325">
        <f>IF($AC1325&lt;&gt;1,"",IF(AND(INDEX($AG$2:$AG$1500,$Y1325)=1,INDEX($AG$2:$AG$1500,$Z1325)=1),1,""))</f>
      </c>
      <c r="AG1325">
        <f>IF($A1325="","",COUNTIFS($W$2:$W$2500,$A1325,$AB$2:$AB$2500,"Yes")+COUNTIFS($X$2:$X$2500,$A1325,$AA$2:$AA$2500,"Yes"))</f>
      </c>
      <c r="AH1325" t="str">
        <f>IF(OR($P1325&lt;&gt;"Yes",N($AG1325)=0),"",IF(AND($AG1325=1,COUNTIFS($W$2:$W$2500,$A1325,$AE$2:$AE$2500,1)+COUNTIFS($X$2:$X$2500,$A1325,$AE$2:$AE$2500,1)&gt;0),"","Yes"))</f>
      </c>
      <c r="AI1325">
        <f>IF($AH1325="Yes",$AG1325,"")</f>
      </c>
      <c r="AJ1325">
        <f>IF($AI1325="","",$AI1325+ROW()/1000000)</f>
      </c>
      <c r="AK1325">
        <f>IF(OR($A1325="",$P1325="Yes",N($AG1325)=0),"",$AG1325+ROW()/1000000)</f>
      </c>
      <c r="AL1325" t="str">
        <f>IF($A1325="","",INDEX(games!$J:$J,ROW())&amp;"")</f>
      </c>
    </row>
    <row r="1326">
      <c r="A1326" t="str">
        <f>IF(TRIM(INDEX(games!$A:$A,ROW()))="","",TRIM(INDEX(games!$A:$A,ROW())))</f>
      </c>
      <c r="B1326">
        <f>IF(OR($A1326="",INDEX(games!$B:$B,ROW())=""),"",INDEX(games!$B:$B,ROW()))</f>
      </c>
      <c r="C1326" t="str">
        <f>IF(OR($A1326="",INDEX(games!$C:$C,ROW())=""),"",INDEX(games!$C:$C,ROW()))</f>
      </c>
      <c r="D1326">
        <f>IF($A1326="","",COUNTIF($W$2:$W$2500,$A1326)+COUNTIF($X$2:$X$2500,$A1326))</f>
      </c>
      <c r="E1326">
        <f>IF($A1326="","",IFERROR(MATCH($C1326,$R$2:$R$5,0),0))</f>
      </c>
      <c r="F1326">
        <f>IF($A1326="","",MOD(ROW(),34))</f>
      </c>
      <c r="G1326">
        <f>IF($A1326="",NA(),IF($C1326="Action",$B1326,NA()))</f>
      </c>
      <c r="H1326">
        <f>IF($A1326="",NA(),IF($C1326="Action",1+$F1326*0.023,NA()))</f>
      </c>
      <c r="I1326">
        <f>IF($A1326="",NA(),IF($C1326="Strategy",$B1326,NA()))</f>
      </c>
      <c r="J1326">
        <f>IF($A1326="",NA(),IF($C1326="Strategy",2+$F1326*0.023,NA()))</f>
      </c>
      <c r="K1326">
        <f>IF($A1326="",NA(),IF($C1326="Deckbuilder",$B1326,NA()))</f>
      </c>
      <c r="L1326">
        <f>IF($A1326="",NA(),IF($C1326="Deckbuilder",3+$F1326*0.023,NA()))</f>
      </c>
      <c r="M1326">
        <f>IF($A1326="",NA(),IF($C1326="Traditional",$B1326,NA()))</f>
      </c>
      <c r="N1326">
        <f>IF($A1326="",NA(),IF($C1326="Traditional",4+$F1326*0.023,NA()))</f>
      </c>
      <c r="O1326">
        <f>IF($A1326="","",$D1326+ROW()/1000000)</f>
      </c>
      <c r="P1326" t="str">
        <f>IF(OR($A1326="",INDEX(games!$H:$H,ROW())=""),"",INDEX(games!$H:$H,ROW()))</f>
      </c>
      <c r="Q1326">
        <f>IF(OR($A1326="",$P1326&lt;&gt;"Yes"),"",$D1326+ROW()/1000000)</f>
      </c>
      <c r="T1326">
        <f>IF($Y1326="","",INDEX($B$2:$B$1500,$Y1326))</f>
      </c>
      <c r="U1326">
        <f>IF($Z1326="","",INDEX($B$2:$B$1500,$Z1326))</f>
      </c>
      <c r="V1326">
        <f>IF(OR($T1326="",$U1326=""),"",$U1326-$T1326)</f>
      </c>
      <c r="W1326" t="str">
        <f>IF(TRIM(INDEX(connections!$A:$A,ROW()))="","",TRIM(INDEX(connections!$A:$A,ROW())))</f>
      </c>
      <c r="X1326" t="str">
        <f>IF($W1326="","",TRIM(INDEX(connections!$B:$B,ROW())))</f>
      </c>
      <c r="Y1326">
        <f>IF($W1326="","",IFERROR(MATCH($W1326,$A$2:$A$1500,0),""))</f>
      </c>
      <c r="Z1326">
        <f>IF($X1326="","",IFERROR(MATCH($X1326,$A$2:$A$1500,0),""))</f>
      </c>
      <c r="AA1326" t="str">
        <f>IF($Y1326="","",INDEX($P$2:$P$1500,$Y1326))</f>
      </c>
      <c r="AB1326" t="str">
        <f>IF($Z1326="","",INDEX($P$2:$P$1500,$Z1326))</f>
      </c>
      <c r="AC1326">
        <f>IF(AND($AA1326="Yes",$AB1326="Yes"),1,"")</f>
      </c>
      <c r="AD1326">
        <f>IF(OR($Y1326="",$Z1326=""),"",IF(INDEX($C$2:$C$1500,$Y1326)=INDEX($C$2:$C$1500,$Z1326),0,1))</f>
      </c>
      <c r="AE1326">
        <f>IF($AC1326&lt;&gt;1,"",IF(AND(INDEX($AG$2:$AG$1500,$Y1326)=1,INDEX($AG$2:$AG$1500,$Z1326)=1),1,""))</f>
      </c>
      <c r="AG1326">
        <f>IF($A1326="","",COUNTIFS($W$2:$W$2500,$A1326,$AB$2:$AB$2500,"Yes")+COUNTIFS($X$2:$X$2500,$A1326,$AA$2:$AA$2500,"Yes"))</f>
      </c>
      <c r="AH1326" t="str">
        <f>IF(OR($P1326&lt;&gt;"Yes",N($AG1326)=0),"",IF(AND($AG1326=1,COUNTIFS($W$2:$W$2500,$A1326,$AE$2:$AE$2500,1)+COUNTIFS($X$2:$X$2500,$A1326,$AE$2:$AE$2500,1)&gt;0),"","Yes"))</f>
      </c>
      <c r="AI1326">
        <f>IF($AH1326="Yes",$AG1326,"")</f>
      </c>
      <c r="AJ1326">
        <f>IF($AI1326="","",$AI1326+ROW()/1000000)</f>
      </c>
      <c r="AK1326">
        <f>IF(OR($A1326="",$P1326="Yes",N($AG1326)=0),"",$AG1326+ROW()/1000000)</f>
      </c>
      <c r="AL1326" t="str">
        <f>IF($A1326="","",INDEX(games!$J:$J,ROW())&amp;"")</f>
      </c>
    </row>
    <row r="1327">
      <c r="A1327" t="str">
        <f>IF(TRIM(INDEX(games!$A:$A,ROW()))="","",TRIM(INDEX(games!$A:$A,ROW())))</f>
      </c>
      <c r="B1327">
        <f>IF(OR($A1327="",INDEX(games!$B:$B,ROW())=""),"",INDEX(games!$B:$B,ROW()))</f>
      </c>
      <c r="C1327" t="str">
        <f>IF(OR($A1327="",INDEX(games!$C:$C,ROW())=""),"",INDEX(games!$C:$C,ROW()))</f>
      </c>
      <c r="D1327">
        <f>IF($A1327="","",COUNTIF($W$2:$W$2500,$A1327)+COUNTIF($X$2:$X$2500,$A1327))</f>
      </c>
      <c r="E1327">
        <f>IF($A1327="","",IFERROR(MATCH($C1327,$R$2:$R$5,0),0))</f>
      </c>
      <c r="F1327">
        <f>IF($A1327="","",MOD(ROW(),34))</f>
      </c>
      <c r="G1327">
        <f>IF($A1327="",NA(),IF($C1327="Action",$B1327,NA()))</f>
      </c>
      <c r="H1327">
        <f>IF($A1327="",NA(),IF($C1327="Action",1+$F1327*0.023,NA()))</f>
      </c>
      <c r="I1327">
        <f>IF($A1327="",NA(),IF($C1327="Strategy",$B1327,NA()))</f>
      </c>
      <c r="J1327">
        <f>IF($A1327="",NA(),IF($C1327="Strategy",2+$F1327*0.023,NA()))</f>
      </c>
      <c r="K1327">
        <f>IF($A1327="",NA(),IF($C1327="Deckbuilder",$B1327,NA()))</f>
      </c>
      <c r="L1327">
        <f>IF($A1327="",NA(),IF($C1327="Deckbuilder",3+$F1327*0.023,NA()))</f>
      </c>
      <c r="M1327">
        <f>IF($A1327="",NA(),IF($C1327="Traditional",$B1327,NA()))</f>
      </c>
      <c r="N1327">
        <f>IF($A1327="",NA(),IF($C1327="Traditional",4+$F1327*0.023,NA()))</f>
      </c>
      <c r="O1327">
        <f>IF($A1327="","",$D1327+ROW()/1000000)</f>
      </c>
      <c r="P1327" t="str">
        <f>IF(OR($A1327="",INDEX(games!$H:$H,ROW())=""),"",INDEX(games!$H:$H,ROW()))</f>
      </c>
      <c r="Q1327">
        <f>IF(OR($A1327="",$P1327&lt;&gt;"Yes"),"",$D1327+ROW()/1000000)</f>
      </c>
      <c r="T1327">
        <f>IF($Y1327="","",INDEX($B$2:$B$1500,$Y1327))</f>
      </c>
      <c r="U1327">
        <f>IF($Z1327="","",INDEX($B$2:$B$1500,$Z1327))</f>
      </c>
      <c r="V1327">
        <f>IF(OR($T1327="",$U1327=""),"",$U1327-$T1327)</f>
      </c>
      <c r="W1327" t="str">
        <f>IF(TRIM(INDEX(connections!$A:$A,ROW()))="","",TRIM(INDEX(connections!$A:$A,ROW())))</f>
      </c>
      <c r="X1327" t="str">
        <f>IF($W1327="","",TRIM(INDEX(connections!$B:$B,ROW())))</f>
      </c>
      <c r="Y1327">
        <f>IF($W1327="","",IFERROR(MATCH($W1327,$A$2:$A$1500,0),""))</f>
      </c>
      <c r="Z1327">
        <f>IF($X1327="","",IFERROR(MATCH($X1327,$A$2:$A$1500,0),""))</f>
      </c>
      <c r="AA1327" t="str">
        <f>IF($Y1327="","",INDEX($P$2:$P$1500,$Y1327))</f>
      </c>
      <c r="AB1327" t="str">
        <f>IF($Z1327="","",INDEX($P$2:$P$1500,$Z1327))</f>
      </c>
      <c r="AC1327">
        <f>IF(AND($AA1327="Yes",$AB1327="Yes"),1,"")</f>
      </c>
      <c r="AD1327">
        <f>IF(OR($Y1327="",$Z1327=""),"",IF(INDEX($C$2:$C$1500,$Y1327)=INDEX($C$2:$C$1500,$Z1327),0,1))</f>
      </c>
      <c r="AE1327">
        <f>IF($AC1327&lt;&gt;1,"",IF(AND(INDEX($AG$2:$AG$1500,$Y1327)=1,INDEX($AG$2:$AG$1500,$Z1327)=1),1,""))</f>
      </c>
      <c r="AG1327">
        <f>IF($A1327="","",COUNTIFS($W$2:$W$2500,$A1327,$AB$2:$AB$2500,"Yes")+COUNTIFS($X$2:$X$2500,$A1327,$AA$2:$AA$2500,"Yes"))</f>
      </c>
      <c r="AH1327" t="str">
        <f>IF(OR($P1327&lt;&gt;"Yes",N($AG1327)=0),"",IF(AND($AG1327=1,COUNTIFS($W$2:$W$2500,$A1327,$AE$2:$AE$2500,1)+COUNTIFS($X$2:$X$2500,$A1327,$AE$2:$AE$2500,1)&gt;0),"","Yes"))</f>
      </c>
      <c r="AI1327">
        <f>IF($AH1327="Yes",$AG1327,"")</f>
      </c>
      <c r="AJ1327">
        <f>IF($AI1327="","",$AI1327+ROW()/1000000)</f>
      </c>
      <c r="AK1327">
        <f>IF(OR($A1327="",$P1327="Yes",N($AG1327)=0),"",$AG1327+ROW()/1000000)</f>
      </c>
      <c r="AL1327" t="str">
        <f>IF($A1327="","",INDEX(games!$J:$J,ROW())&amp;"")</f>
      </c>
    </row>
    <row r="1328">
      <c r="A1328" t="str">
        <f>IF(TRIM(INDEX(games!$A:$A,ROW()))="","",TRIM(INDEX(games!$A:$A,ROW())))</f>
      </c>
      <c r="B1328">
        <f>IF(OR($A1328="",INDEX(games!$B:$B,ROW())=""),"",INDEX(games!$B:$B,ROW()))</f>
      </c>
      <c r="C1328" t="str">
        <f>IF(OR($A1328="",INDEX(games!$C:$C,ROW())=""),"",INDEX(games!$C:$C,ROW()))</f>
      </c>
      <c r="D1328">
        <f>IF($A1328="","",COUNTIF($W$2:$W$2500,$A1328)+COUNTIF($X$2:$X$2500,$A1328))</f>
      </c>
      <c r="E1328">
        <f>IF($A1328="","",IFERROR(MATCH($C1328,$R$2:$R$5,0),0))</f>
      </c>
      <c r="F1328">
        <f>IF($A1328="","",MOD(ROW(),34))</f>
      </c>
      <c r="G1328">
        <f>IF($A1328="",NA(),IF($C1328="Action",$B1328,NA()))</f>
      </c>
      <c r="H1328">
        <f>IF($A1328="",NA(),IF($C1328="Action",1+$F1328*0.023,NA()))</f>
      </c>
      <c r="I1328">
        <f>IF($A1328="",NA(),IF($C1328="Strategy",$B1328,NA()))</f>
      </c>
      <c r="J1328">
        <f>IF($A1328="",NA(),IF($C1328="Strategy",2+$F1328*0.023,NA()))</f>
      </c>
      <c r="K1328">
        <f>IF($A1328="",NA(),IF($C1328="Deckbuilder",$B1328,NA()))</f>
      </c>
      <c r="L1328">
        <f>IF($A1328="",NA(),IF($C1328="Deckbuilder",3+$F1328*0.023,NA()))</f>
      </c>
      <c r="M1328">
        <f>IF($A1328="",NA(),IF($C1328="Traditional",$B1328,NA()))</f>
      </c>
      <c r="N1328">
        <f>IF($A1328="",NA(),IF($C1328="Traditional",4+$F1328*0.023,NA()))</f>
      </c>
      <c r="O1328">
        <f>IF($A1328="","",$D1328+ROW()/1000000)</f>
      </c>
      <c r="P1328" t="str">
        <f>IF(OR($A1328="",INDEX(games!$H:$H,ROW())=""),"",INDEX(games!$H:$H,ROW()))</f>
      </c>
      <c r="Q1328">
        <f>IF(OR($A1328="",$P1328&lt;&gt;"Yes"),"",$D1328+ROW()/1000000)</f>
      </c>
      <c r="T1328">
        <f>IF($Y1328="","",INDEX($B$2:$B$1500,$Y1328))</f>
      </c>
      <c r="U1328">
        <f>IF($Z1328="","",INDEX($B$2:$B$1500,$Z1328))</f>
      </c>
      <c r="V1328">
        <f>IF(OR($T1328="",$U1328=""),"",$U1328-$T1328)</f>
      </c>
      <c r="W1328" t="str">
        <f>IF(TRIM(INDEX(connections!$A:$A,ROW()))="","",TRIM(INDEX(connections!$A:$A,ROW())))</f>
      </c>
      <c r="X1328" t="str">
        <f>IF($W1328="","",TRIM(INDEX(connections!$B:$B,ROW())))</f>
      </c>
      <c r="Y1328">
        <f>IF($W1328="","",IFERROR(MATCH($W1328,$A$2:$A$1500,0),""))</f>
      </c>
      <c r="Z1328">
        <f>IF($X1328="","",IFERROR(MATCH($X1328,$A$2:$A$1500,0),""))</f>
      </c>
      <c r="AA1328" t="str">
        <f>IF($Y1328="","",INDEX($P$2:$P$1500,$Y1328))</f>
      </c>
      <c r="AB1328" t="str">
        <f>IF($Z1328="","",INDEX($P$2:$P$1500,$Z1328))</f>
      </c>
      <c r="AC1328">
        <f>IF(AND($AA1328="Yes",$AB1328="Yes"),1,"")</f>
      </c>
      <c r="AD1328">
        <f>IF(OR($Y1328="",$Z1328=""),"",IF(INDEX($C$2:$C$1500,$Y1328)=INDEX($C$2:$C$1500,$Z1328),0,1))</f>
      </c>
      <c r="AE1328">
        <f>IF($AC1328&lt;&gt;1,"",IF(AND(INDEX($AG$2:$AG$1500,$Y1328)=1,INDEX($AG$2:$AG$1500,$Z1328)=1),1,""))</f>
      </c>
      <c r="AG1328">
        <f>IF($A1328="","",COUNTIFS($W$2:$W$2500,$A1328,$AB$2:$AB$2500,"Yes")+COUNTIFS($X$2:$X$2500,$A1328,$AA$2:$AA$2500,"Yes"))</f>
      </c>
      <c r="AH1328" t="str">
        <f>IF(OR($P1328&lt;&gt;"Yes",N($AG1328)=0),"",IF(AND($AG1328=1,COUNTIFS($W$2:$W$2500,$A1328,$AE$2:$AE$2500,1)+COUNTIFS($X$2:$X$2500,$A1328,$AE$2:$AE$2500,1)&gt;0),"","Yes"))</f>
      </c>
      <c r="AI1328">
        <f>IF($AH1328="Yes",$AG1328,"")</f>
      </c>
      <c r="AJ1328">
        <f>IF($AI1328="","",$AI1328+ROW()/1000000)</f>
      </c>
      <c r="AK1328">
        <f>IF(OR($A1328="",$P1328="Yes",N($AG1328)=0),"",$AG1328+ROW()/1000000)</f>
      </c>
      <c r="AL1328" t="str">
        <f>IF($A1328="","",INDEX(games!$J:$J,ROW())&amp;"")</f>
      </c>
    </row>
    <row r="1329">
      <c r="A1329" t="str">
        <f>IF(TRIM(INDEX(games!$A:$A,ROW()))="","",TRIM(INDEX(games!$A:$A,ROW())))</f>
      </c>
      <c r="B1329">
        <f>IF(OR($A1329="",INDEX(games!$B:$B,ROW())=""),"",INDEX(games!$B:$B,ROW()))</f>
      </c>
      <c r="C1329" t="str">
        <f>IF(OR($A1329="",INDEX(games!$C:$C,ROW())=""),"",INDEX(games!$C:$C,ROW()))</f>
      </c>
      <c r="D1329">
        <f>IF($A1329="","",COUNTIF($W$2:$W$2500,$A1329)+COUNTIF($X$2:$X$2500,$A1329))</f>
      </c>
      <c r="E1329">
        <f>IF($A1329="","",IFERROR(MATCH($C1329,$R$2:$R$5,0),0))</f>
      </c>
      <c r="F1329">
        <f>IF($A1329="","",MOD(ROW(),34))</f>
      </c>
      <c r="G1329">
        <f>IF($A1329="",NA(),IF($C1329="Action",$B1329,NA()))</f>
      </c>
      <c r="H1329">
        <f>IF($A1329="",NA(),IF($C1329="Action",1+$F1329*0.023,NA()))</f>
      </c>
      <c r="I1329">
        <f>IF($A1329="",NA(),IF($C1329="Strategy",$B1329,NA()))</f>
      </c>
      <c r="J1329">
        <f>IF($A1329="",NA(),IF($C1329="Strategy",2+$F1329*0.023,NA()))</f>
      </c>
      <c r="K1329">
        <f>IF($A1329="",NA(),IF($C1329="Deckbuilder",$B1329,NA()))</f>
      </c>
      <c r="L1329">
        <f>IF($A1329="",NA(),IF($C1329="Deckbuilder",3+$F1329*0.023,NA()))</f>
      </c>
      <c r="M1329">
        <f>IF($A1329="",NA(),IF($C1329="Traditional",$B1329,NA()))</f>
      </c>
      <c r="N1329">
        <f>IF($A1329="",NA(),IF($C1329="Traditional",4+$F1329*0.023,NA()))</f>
      </c>
      <c r="O1329">
        <f>IF($A1329="","",$D1329+ROW()/1000000)</f>
      </c>
      <c r="P1329" t="str">
        <f>IF(OR($A1329="",INDEX(games!$H:$H,ROW())=""),"",INDEX(games!$H:$H,ROW()))</f>
      </c>
      <c r="Q1329">
        <f>IF(OR($A1329="",$P1329&lt;&gt;"Yes"),"",$D1329+ROW()/1000000)</f>
      </c>
      <c r="T1329">
        <f>IF($Y1329="","",INDEX($B$2:$B$1500,$Y1329))</f>
      </c>
      <c r="U1329">
        <f>IF($Z1329="","",INDEX($B$2:$B$1500,$Z1329))</f>
      </c>
      <c r="V1329">
        <f>IF(OR($T1329="",$U1329=""),"",$U1329-$T1329)</f>
      </c>
      <c r="W1329" t="str">
        <f>IF(TRIM(INDEX(connections!$A:$A,ROW()))="","",TRIM(INDEX(connections!$A:$A,ROW())))</f>
      </c>
      <c r="X1329" t="str">
        <f>IF($W1329="","",TRIM(INDEX(connections!$B:$B,ROW())))</f>
      </c>
      <c r="Y1329">
        <f>IF($W1329="","",IFERROR(MATCH($W1329,$A$2:$A$1500,0),""))</f>
      </c>
      <c r="Z1329">
        <f>IF($X1329="","",IFERROR(MATCH($X1329,$A$2:$A$1500,0),""))</f>
      </c>
      <c r="AA1329" t="str">
        <f>IF($Y1329="","",INDEX($P$2:$P$1500,$Y1329))</f>
      </c>
      <c r="AB1329" t="str">
        <f>IF($Z1329="","",INDEX($P$2:$P$1500,$Z1329))</f>
      </c>
      <c r="AC1329">
        <f>IF(AND($AA1329="Yes",$AB1329="Yes"),1,"")</f>
      </c>
      <c r="AD1329">
        <f>IF(OR($Y1329="",$Z1329=""),"",IF(INDEX($C$2:$C$1500,$Y1329)=INDEX($C$2:$C$1500,$Z1329),0,1))</f>
      </c>
      <c r="AE1329">
        <f>IF($AC1329&lt;&gt;1,"",IF(AND(INDEX($AG$2:$AG$1500,$Y1329)=1,INDEX($AG$2:$AG$1500,$Z1329)=1),1,""))</f>
      </c>
      <c r="AG1329">
        <f>IF($A1329="","",COUNTIFS($W$2:$W$2500,$A1329,$AB$2:$AB$2500,"Yes")+COUNTIFS($X$2:$X$2500,$A1329,$AA$2:$AA$2500,"Yes"))</f>
      </c>
      <c r="AH1329" t="str">
        <f>IF(OR($P1329&lt;&gt;"Yes",N($AG1329)=0),"",IF(AND($AG1329=1,COUNTIFS($W$2:$W$2500,$A1329,$AE$2:$AE$2500,1)+COUNTIFS($X$2:$X$2500,$A1329,$AE$2:$AE$2500,1)&gt;0),"","Yes"))</f>
      </c>
      <c r="AI1329">
        <f>IF($AH1329="Yes",$AG1329,"")</f>
      </c>
      <c r="AJ1329">
        <f>IF($AI1329="","",$AI1329+ROW()/1000000)</f>
      </c>
      <c r="AK1329">
        <f>IF(OR($A1329="",$P1329="Yes",N($AG1329)=0),"",$AG1329+ROW()/1000000)</f>
      </c>
      <c r="AL1329" t="str">
        <f>IF($A1329="","",INDEX(games!$J:$J,ROW())&amp;"")</f>
      </c>
    </row>
    <row r="1330">
      <c r="A1330" t="str">
        <f>IF(TRIM(INDEX(games!$A:$A,ROW()))="","",TRIM(INDEX(games!$A:$A,ROW())))</f>
      </c>
      <c r="B1330">
        <f>IF(OR($A1330="",INDEX(games!$B:$B,ROW())=""),"",INDEX(games!$B:$B,ROW()))</f>
      </c>
      <c r="C1330" t="str">
        <f>IF(OR($A1330="",INDEX(games!$C:$C,ROW())=""),"",INDEX(games!$C:$C,ROW()))</f>
      </c>
      <c r="D1330">
        <f>IF($A1330="","",COUNTIF($W$2:$W$2500,$A1330)+COUNTIF($X$2:$X$2500,$A1330))</f>
      </c>
      <c r="E1330">
        <f>IF($A1330="","",IFERROR(MATCH($C1330,$R$2:$R$5,0),0))</f>
      </c>
      <c r="F1330">
        <f>IF($A1330="","",MOD(ROW(),34))</f>
      </c>
      <c r="G1330">
        <f>IF($A1330="",NA(),IF($C1330="Action",$B1330,NA()))</f>
      </c>
      <c r="H1330">
        <f>IF($A1330="",NA(),IF($C1330="Action",1+$F1330*0.023,NA()))</f>
      </c>
      <c r="I1330">
        <f>IF($A1330="",NA(),IF($C1330="Strategy",$B1330,NA()))</f>
      </c>
      <c r="J1330">
        <f>IF($A1330="",NA(),IF($C1330="Strategy",2+$F1330*0.023,NA()))</f>
      </c>
      <c r="K1330">
        <f>IF($A1330="",NA(),IF($C1330="Deckbuilder",$B1330,NA()))</f>
      </c>
      <c r="L1330">
        <f>IF($A1330="",NA(),IF($C1330="Deckbuilder",3+$F1330*0.023,NA()))</f>
      </c>
      <c r="M1330">
        <f>IF($A1330="",NA(),IF($C1330="Traditional",$B1330,NA()))</f>
      </c>
      <c r="N1330">
        <f>IF($A1330="",NA(),IF($C1330="Traditional",4+$F1330*0.023,NA()))</f>
      </c>
      <c r="O1330">
        <f>IF($A1330="","",$D1330+ROW()/1000000)</f>
      </c>
      <c r="P1330" t="str">
        <f>IF(OR($A1330="",INDEX(games!$H:$H,ROW())=""),"",INDEX(games!$H:$H,ROW()))</f>
      </c>
      <c r="Q1330">
        <f>IF(OR($A1330="",$P1330&lt;&gt;"Yes"),"",$D1330+ROW()/1000000)</f>
      </c>
      <c r="T1330">
        <f>IF($Y1330="","",INDEX($B$2:$B$1500,$Y1330))</f>
      </c>
      <c r="U1330">
        <f>IF($Z1330="","",INDEX($B$2:$B$1500,$Z1330))</f>
      </c>
      <c r="V1330">
        <f>IF(OR($T1330="",$U1330=""),"",$U1330-$T1330)</f>
      </c>
      <c r="W1330" t="str">
        <f>IF(TRIM(INDEX(connections!$A:$A,ROW()))="","",TRIM(INDEX(connections!$A:$A,ROW())))</f>
      </c>
      <c r="X1330" t="str">
        <f>IF($W1330="","",TRIM(INDEX(connections!$B:$B,ROW())))</f>
      </c>
      <c r="Y1330">
        <f>IF($W1330="","",IFERROR(MATCH($W1330,$A$2:$A$1500,0),""))</f>
      </c>
      <c r="Z1330">
        <f>IF($X1330="","",IFERROR(MATCH($X1330,$A$2:$A$1500,0),""))</f>
      </c>
      <c r="AA1330" t="str">
        <f>IF($Y1330="","",INDEX($P$2:$P$1500,$Y1330))</f>
      </c>
      <c r="AB1330" t="str">
        <f>IF($Z1330="","",INDEX($P$2:$P$1500,$Z1330))</f>
      </c>
      <c r="AC1330">
        <f>IF(AND($AA1330="Yes",$AB1330="Yes"),1,"")</f>
      </c>
      <c r="AD1330">
        <f>IF(OR($Y1330="",$Z1330=""),"",IF(INDEX($C$2:$C$1500,$Y1330)=INDEX($C$2:$C$1500,$Z1330),0,1))</f>
      </c>
      <c r="AE1330">
        <f>IF($AC1330&lt;&gt;1,"",IF(AND(INDEX($AG$2:$AG$1500,$Y1330)=1,INDEX($AG$2:$AG$1500,$Z1330)=1),1,""))</f>
      </c>
      <c r="AG1330">
        <f>IF($A1330="","",COUNTIFS($W$2:$W$2500,$A1330,$AB$2:$AB$2500,"Yes")+COUNTIFS($X$2:$X$2500,$A1330,$AA$2:$AA$2500,"Yes"))</f>
      </c>
      <c r="AH1330" t="str">
        <f>IF(OR($P1330&lt;&gt;"Yes",N($AG1330)=0),"",IF(AND($AG1330=1,COUNTIFS($W$2:$W$2500,$A1330,$AE$2:$AE$2500,1)+COUNTIFS($X$2:$X$2500,$A1330,$AE$2:$AE$2500,1)&gt;0),"","Yes"))</f>
      </c>
      <c r="AI1330">
        <f>IF($AH1330="Yes",$AG1330,"")</f>
      </c>
      <c r="AJ1330">
        <f>IF($AI1330="","",$AI1330+ROW()/1000000)</f>
      </c>
      <c r="AK1330">
        <f>IF(OR($A1330="",$P1330="Yes",N($AG1330)=0),"",$AG1330+ROW()/1000000)</f>
      </c>
      <c r="AL1330" t="str">
        <f>IF($A1330="","",INDEX(games!$J:$J,ROW())&amp;"")</f>
      </c>
    </row>
    <row r="1331">
      <c r="A1331" t="str">
        <f>IF(TRIM(INDEX(games!$A:$A,ROW()))="","",TRIM(INDEX(games!$A:$A,ROW())))</f>
      </c>
      <c r="B1331">
        <f>IF(OR($A1331="",INDEX(games!$B:$B,ROW())=""),"",INDEX(games!$B:$B,ROW()))</f>
      </c>
      <c r="C1331" t="str">
        <f>IF(OR($A1331="",INDEX(games!$C:$C,ROW())=""),"",INDEX(games!$C:$C,ROW()))</f>
      </c>
      <c r="D1331">
        <f>IF($A1331="","",COUNTIF($W$2:$W$2500,$A1331)+COUNTIF($X$2:$X$2500,$A1331))</f>
      </c>
      <c r="E1331">
        <f>IF($A1331="","",IFERROR(MATCH($C1331,$R$2:$R$5,0),0))</f>
      </c>
      <c r="F1331">
        <f>IF($A1331="","",MOD(ROW(),34))</f>
      </c>
      <c r="G1331">
        <f>IF($A1331="",NA(),IF($C1331="Action",$B1331,NA()))</f>
      </c>
      <c r="H1331">
        <f>IF($A1331="",NA(),IF($C1331="Action",1+$F1331*0.023,NA()))</f>
      </c>
      <c r="I1331">
        <f>IF($A1331="",NA(),IF($C1331="Strategy",$B1331,NA()))</f>
      </c>
      <c r="J1331">
        <f>IF($A1331="",NA(),IF($C1331="Strategy",2+$F1331*0.023,NA()))</f>
      </c>
      <c r="K1331">
        <f>IF($A1331="",NA(),IF($C1331="Deckbuilder",$B1331,NA()))</f>
      </c>
      <c r="L1331">
        <f>IF($A1331="",NA(),IF($C1331="Deckbuilder",3+$F1331*0.023,NA()))</f>
      </c>
      <c r="M1331">
        <f>IF($A1331="",NA(),IF($C1331="Traditional",$B1331,NA()))</f>
      </c>
      <c r="N1331">
        <f>IF($A1331="",NA(),IF($C1331="Traditional",4+$F1331*0.023,NA()))</f>
      </c>
      <c r="O1331">
        <f>IF($A1331="","",$D1331+ROW()/1000000)</f>
      </c>
      <c r="P1331" t="str">
        <f>IF(OR($A1331="",INDEX(games!$H:$H,ROW())=""),"",INDEX(games!$H:$H,ROW()))</f>
      </c>
      <c r="Q1331">
        <f>IF(OR($A1331="",$P1331&lt;&gt;"Yes"),"",$D1331+ROW()/1000000)</f>
      </c>
      <c r="T1331">
        <f>IF($Y1331="","",INDEX($B$2:$B$1500,$Y1331))</f>
      </c>
      <c r="U1331">
        <f>IF($Z1331="","",INDEX($B$2:$B$1500,$Z1331))</f>
      </c>
      <c r="V1331">
        <f>IF(OR($T1331="",$U1331=""),"",$U1331-$T1331)</f>
      </c>
      <c r="W1331" t="str">
        <f>IF(TRIM(INDEX(connections!$A:$A,ROW()))="","",TRIM(INDEX(connections!$A:$A,ROW())))</f>
      </c>
      <c r="X1331" t="str">
        <f>IF($W1331="","",TRIM(INDEX(connections!$B:$B,ROW())))</f>
      </c>
      <c r="Y1331">
        <f>IF($W1331="","",IFERROR(MATCH($W1331,$A$2:$A$1500,0),""))</f>
      </c>
      <c r="Z1331">
        <f>IF($X1331="","",IFERROR(MATCH($X1331,$A$2:$A$1500,0),""))</f>
      </c>
      <c r="AA1331" t="str">
        <f>IF($Y1331="","",INDEX($P$2:$P$1500,$Y1331))</f>
      </c>
      <c r="AB1331" t="str">
        <f>IF($Z1331="","",INDEX($P$2:$P$1500,$Z1331))</f>
      </c>
      <c r="AC1331">
        <f>IF(AND($AA1331="Yes",$AB1331="Yes"),1,"")</f>
      </c>
      <c r="AD1331">
        <f>IF(OR($Y1331="",$Z1331=""),"",IF(INDEX($C$2:$C$1500,$Y1331)=INDEX($C$2:$C$1500,$Z1331),0,1))</f>
      </c>
      <c r="AE1331">
        <f>IF($AC1331&lt;&gt;1,"",IF(AND(INDEX($AG$2:$AG$1500,$Y1331)=1,INDEX($AG$2:$AG$1500,$Z1331)=1),1,""))</f>
      </c>
      <c r="AG1331">
        <f>IF($A1331="","",COUNTIFS($W$2:$W$2500,$A1331,$AB$2:$AB$2500,"Yes")+COUNTIFS($X$2:$X$2500,$A1331,$AA$2:$AA$2500,"Yes"))</f>
      </c>
      <c r="AH1331" t="str">
        <f>IF(OR($P1331&lt;&gt;"Yes",N($AG1331)=0),"",IF(AND($AG1331=1,COUNTIFS($W$2:$W$2500,$A1331,$AE$2:$AE$2500,1)+COUNTIFS($X$2:$X$2500,$A1331,$AE$2:$AE$2500,1)&gt;0),"","Yes"))</f>
      </c>
      <c r="AI1331">
        <f>IF($AH1331="Yes",$AG1331,"")</f>
      </c>
      <c r="AJ1331">
        <f>IF($AI1331="","",$AI1331+ROW()/1000000)</f>
      </c>
      <c r="AK1331">
        <f>IF(OR($A1331="",$P1331="Yes",N($AG1331)=0),"",$AG1331+ROW()/1000000)</f>
      </c>
      <c r="AL1331" t="str">
        <f>IF($A1331="","",INDEX(games!$J:$J,ROW())&amp;"")</f>
      </c>
    </row>
    <row r="1332">
      <c r="A1332" t="str">
        <f>IF(TRIM(INDEX(games!$A:$A,ROW()))="","",TRIM(INDEX(games!$A:$A,ROW())))</f>
      </c>
      <c r="B1332">
        <f>IF(OR($A1332="",INDEX(games!$B:$B,ROW())=""),"",INDEX(games!$B:$B,ROW()))</f>
      </c>
      <c r="C1332" t="str">
        <f>IF(OR($A1332="",INDEX(games!$C:$C,ROW())=""),"",INDEX(games!$C:$C,ROW()))</f>
      </c>
      <c r="D1332">
        <f>IF($A1332="","",COUNTIF($W$2:$W$2500,$A1332)+COUNTIF($X$2:$X$2500,$A1332))</f>
      </c>
      <c r="E1332">
        <f>IF($A1332="","",IFERROR(MATCH($C1332,$R$2:$R$5,0),0))</f>
      </c>
      <c r="F1332">
        <f>IF($A1332="","",MOD(ROW(),34))</f>
      </c>
      <c r="G1332">
        <f>IF($A1332="",NA(),IF($C1332="Action",$B1332,NA()))</f>
      </c>
      <c r="H1332">
        <f>IF($A1332="",NA(),IF($C1332="Action",1+$F1332*0.023,NA()))</f>
      </c>
      <c r="I1332">
        <f>IF($A1332="",NA(),IF($C1332="Strategy",$B1332,NA()))</f>
      </c>
      <c r="J1332">
        <f>IF($A1332="",NA(),IF($C1332="Strategy",2+$F1332*0.023,NA()))</f>
      </c>
      <c r="K1332">
        <f>IF($A1332="",NA(),IF($C1332="Deckbuilder",$B1332,NA()))</f>
      </c>
      <c r="L1332">
        <f>IF($A1332="",NA(),IF($C1332="Deckbuilder",3+$F1332*0.023,NA()))</f>
      </c>
      <c r="M1332">
        <f>IF($A1332="",NA(),IF($C1332="Traditional",$B1332,NA()))</f>
      </c>
      <c r="N1332">
        <f>IF($A1332="",NA(),IF($C1332="Traditional",4+$F1332*0.023,NA()))</f>
      </c>
      <c r="O1332">
        <f>IF($A1332="","",$D1332+ROW()/1000000)</f>
      </c>
      <c r="P1332" t="str">
        <f>IF(OR($A1332="",INDEX(games!$H:$H,ROW())=""),"",INDEX(games!$H:$H,ROW()))</f>
      </c>
      <c r="Q1332">
        <f>IF(OR($A1332="",$P1332&lt;&gt;"Yes"),"",$D1332+ROW()/1000000)</f>
      </c>
      <c r="T1332">
        <f>IF($Y1332="","",INDEX($B$2:$B$1500,$Y1332))</f>
      </c>
      <c r="U1332">
        <f>IF($Z1332="","",INDEX($B$2:$B$1500,$Z1332))</f>
      </c>
      <c r="V1332">
        <f>IF(OR($T1332="",$U1332=""),"",$U1332-$T1332)</f>
      </c>
      <c r="W1332" t="str">
        <f>IF(TRIM(INDEX(connections!$A:$A,ROW()))="","",TRIM(INDEX(connections!$A:$A,ROW())))</f>
      </c>
      <c r="X1332" t="str">
        <f>IF($W1332="","",TRIM(INDEX(connections!$B:$B,ROW())))</f>
      </c>
      <c r="Y1332">
        <f>IF($W1332="","",IFERROR(MATCH($W1332,$A$2:$A$1500,0),""))</f>
      </c>
      <c r="Z1332">
        <f>IF($X1332="","",IFERROR(MATCH($X1332,$A$2:$A$1500,0),""))</f>
      </c>
      <c r="AA1332" t="str">
        <f>IF($Y1332="","",INDEX($P$2:$P$1500,$Y1332))</f>
      </c>
      <c r="AB1332" t="str">
        <f>IF($Z1332="","",INDEX($P$2:$P$1500,$Z1332))</f>
      </c>
      <c r="AC1332">
        <f>IF(AND($AA1332="Yes",$AB1332="Yes"),1,"")</f>
      </c>
      <c r="AD1332">
        <f>IF(OR($Y1332="",$Z1332=""),"",IF(INDEX($C$2:$C$1500,$Y1332)=INDEX($C$2:$C$1500,$Z1332),0,1))</f>
      </c>
      <c r="AE1332">
        <f>IF($AC1332&lt;&gt;1,"",IF(AND(INDEX($AG$2:$AG$1500,$Y1332)=1,INDEX($AG$2:$AG$1500,$Z1332)=1),1,""))</f>
      </c>
      <c r="AG1332">
        <f>IF($A1332="","",COUNTIFS($W$2:$W$2500,$A1332,$AB$2:$AB$2500,"Yes")+COUNTIFS($X$2:$X$2500,$A1332,$AA$2:$AA$2500,"Yes"))</f>
      </c>
      <c r="AH1332" t="str">
        <f>IF(OR($P1332&lt;&gt;"Yes",N($AG1332)=0),"",IF(AND($AG1332=1,COUNTIFS($W$2:$W$2500,$A1332,$AE$2:$AE$2500,1)+COUNTIFS($X$2:$X$2500,$A1332,$AE$2:$AE$2500,1)&gt;0),"","Yes"))</f>
      </c>
      <c r="AI1332">
        <f>IF($AH1332="Yes",$AG1332,"")</f>
      </c>
      <c r="AJ1332">
        <f>IF($AI1332="","",$AI1332+ROW()/1000000)</f>
      </c>
      <c r="AK1332">
        <f>IF(OR($A1332="",$P1332="Yes",N($AG1332)=0),"",$AG1332+ROW()/1000000)</f>
      </c>
      <c r="AL1332" t="str">
        <f>IF($A1332="","",INDEX(games!$J:$J,ROW())&amp;"")</f>
      </c>
    </row>
    <row r="1333">
      <c r="A1333" t="str">
        <f>IF(TRIM(INDEX(games!$A:$A,ROW()))="","",TRIM(INDEX(games!$A:$A,ROW())))</f>
      </c>
      <c r="B1333">
        <f>IF(OR($A1333="",INDEX(games!$B:$B,ROW())=""),"",INDEX(games!$B:$B,ROW()))</f>
      </c>
      <c r="C1333" t="str">
        <f>IF(OR($A1333="",INDEX(games!$C:$C,ROW())=""),"",INDEX(games!$C:$C,ROW()))</f>
      </c>
      <c r="D1333">
        <f>IF($A1333="","",COUNTIF($W$2:$W$2500,$A1333)+COUNTIF($X$2:$X$2500,$A1333))</f>
      </c>
      <c r="E1333">
        <f>IF($A1333="","",IFERROR(MATCH($C1333,$R$2:$R$5,0),0))</f>
      </c>
      <c r="F1333">
        <f>IF($A1333="","",MOD(ROW(),34))</f>
      </c>
      <c r="G1333">
        <f>IF($A1333="",NA(),IF($C1333="Action",$B1333,NA()))</f>
      </c>
      <c r="H1333">
        <f>IF($A1333="",NA(),IF($C1333="Action",1+$F1333*0.023,NA()))</f>
      </c>
      <c r="I1333">
        <f>IF($A1333="",NA(),IF($C1333="Strategy",$B1333,NA()))</f>
      </c>
      <c r="J1333">
        <f>IF($A1333="",NA(),IF($C1333="Strategy",2+$F1333*0.023,NA()))</f>
      </c>
      <c r="K1333">
        <f>IF($A1333="",NA(),IF($C1333="Deckbuilder",$B1333,NA()))</f>
      </c>
      <c r="L1333">
        <f>IF($A1333="",NA(),IF($C1333="Deckbuilder",3+$F1333*0.023,NA()))</f>
      </c>
      <c r="M1333">
        <f>IF($A1333="",NA(),IF($C1333="Traditional",$B1333,NA()))</f>
      </c>
      <c r="N1333">
        <f>IF($A1333="",NA(),IF($C1333="Traditional",4+$F1333*0.023,NA()))</f>
      </c>
      <c r="O1333">
        <f>IF($A1333="","",$D1333+ROW()/1000000)</f>
      </c>
      <c r="P1333" t="str">
        <f>IF(OR($A1333="",INDEX(games!$H:$H,ROW())=""),"",INDEX(games!$H:$H,ROW()))</f>
      </c>
      <c r="Q1333">
        <f>IF(OR($A1333="",$P1333&lt;&gt;"Yes"),"",$D1333+ROW()/1000000)</f>
      </c>
      <c r="T1333">
        <f>IF($Y1333="","",INDEX($B$2:$B$1500,$Y1333))</f>
      </c>
      <c r="U1333">
        <f>IF($Z1333="","",INDEX($B$2:$B$1500,$Z1333))</f>
      </c>
      <c r="V1333">
        <f>IF(OR($T1333="",$U1333=""),"",$U1333-$T1333)</f>
      </c>
      <c r="W1333" t="str">
        <f>IF(TRIM(INDEX(connections!$A:$A,ROW()))="","",TRIM(INDEX(connections!$A:$A,ROW())))</f>
      </c>
      <c r="X1333" t="str">
        <f>IF($W1333="","",TRIM(INDEX(connections!$B:$B,ROW())))</f>
      </c>
      <c r="Y1333">
        <f>IF($W1333="","",IFERROR(MATCH($W1333,$A$2:$A$1500,0),""))</f>
      </c>
      <c r="Z1333">
        <f>IF($X1333="","",IFERROR(MATCH($X1333,$A$2:$A$1500,0),""))</f>
      </c>
      <c r="AA1333" t="str">
        <f>IF($Y1333="","",INDEX($P$2:$P$1500,$Y1333))</f>
      </c>
      <c r="AB1333" t="str">
        <f>IF($Z1333="","",INDEX($P$2:$P$1500,$Z1333))</f>
      </c>
      <c r="AC1333">
        <f>IF(AND($AA1333="Yes",$AB1333="Yes"),1,"")</f>
      </c>
      <c r="AD1333">
        <f>IF(OR($Y1333="",$Z1333=""),"",IF(INDEX($C$2:$C$1500,$Y1333)=INDEX($C$2:$C$1500,$Z1333),0,1))</f>
      </c>
      <c r="AE1333">
        <f>IF($AC1333&lt;&gt;1,"",IF(AND(INDEX($AG$2:$AG$1500,$Y1333)=1,INDEX($AG$2:$AG$1500,$Z1333)=1),1,""))</f>
      </c>
      <c r="AG1333">
        <f>IF($A1333="","",COUNTIFS($W$2:$W$2500,$A1333,$AB$2:$AB$2500,"Yes")+COUNTIFS($X$2:$X$2500,$A1333,$AA$2:$AA$2500,"Yes"))</f>
      </c>
      <c r="AH1333" t="str">
        <f>IF(OR($P1333&lt;&gt;"Yes",N($AG1333)=0),"",IF(AND($AG1333=1,COUNTIFS($W$2:$W$2500,$A1333,$AE$2:$AE$2500,1)+COUNTIFS($X$2:$X$2500,$A1333,$AE$2:$AE$2500,1)&gt;0),"","Yes"))</f>
      </c>
      <c r="AI1333">
        <f>IF($AH1333="Yes",$AG1333,"")</f>
      </c>
      <c r="AJ1333">
        <f>IF($AI1333="","",$AI1333+ROW()/1000000)</f>
      </c>
      <c r="AK1333">
        <f>IF(OR($A1333="",$P1333="Yes",N($AG1333)=0),"",$AG1333+ROW()/1000000)</f>
      </c>
      <c r="AL1333" t="str">
        <f>IF($A1333="","",INDEX(games!$J:$J,ROW())&amp;"")</f>
      </c>
    </row>
    <row r="1334">
      <c r="A1334" t="str">
        <f>IF(TRIM(INDEX(games!$A:$A,ROW()))="","",TRIM(INDEX(games!$A:$A,ROW())))</f>
      </c>
      <c r="B1334">
        <f>IF(OR($A1334="",INDEX(games!$B:$B,ROW())=""),"",INDEX(games!$B:$B,ROW()))</f>
      </c>
      <c r="C1334" t="str">
        <f>IF(OR($A1334="",INDEX(games!$C:$C,ROW())=""),"",INDEX(games!$C:$C,ROW()))</f>
      </c>
      <c r="D1334">
        <f>IF($A1334="","",COUNTIF($W$2:$W$2500,$A1334)+COUNTIF($X$2:$X$2500,$A1334))</f>
      </c>
      <c r="E1334">
        <f>IF($A1334="","",IFERROR(MATCH($C1334,$R$2:$R$5,0),0))</f>
      </c>
      <c r="F1334">
        <f>IF($A1334="","",MOD(ROW(),34))</f>
      </c>
      <c r="G1334">
        <f>IF($A1334="",NA(),IF($C1334="Action",$B1334,NA()))</f>
      </c>
      <c r="H1334">
        <f>IF($A1334="",NA(),IF($C1334="Action",1+$F1334*0.023,NA()))</f>
      </c>
      <c r="I1334">
        <f>IF($A1334="",NA(),IF($C1334="Strategy",$B1334,NA()))</f>
      </c>
      <c r="J1334">
        <f>IF($A1334="",NA(),IF($C1334="Strategy",2+$F1334*0.023,NA()))</f>
      </c>
      <c r="K1334">
        <f>IF($A1334="",NA(),IF($C1334="Deckbuilder",$B1334,NA()))</f>
      </c>
      <c r="L1334">
        <f>IF($A1334="",NA(),IF($C1334="Deckbuilder",3+$F1334*0.023,NA()))</f>
      </c>
      <c r="M1334">
        <f>IF($A1334="",NA(),IF($C1334="Traditional",$B1334,NA()))</f>
      </c>
      <c r="N1334">
        <f>IF($A1334="",NA(),IF($C1334="Traditional",4+$F1334*0.023,NA()))</f>
      </c>
      <c r="O1334">
        <f>IF($A1334="","",$D1334+ROW()/1000000)</f>
      </c>
      <c r="P1334" t="str">
        <f>IF(OR($A1334="",INDEX(games!$H:$H,ROW())=""),"",INDEX(games!$H:$H,ROW()))</f>
      </c>
      <c r="Q1334">
        <f>IF(OR($A1334="",$P1334&lt;&gt;"Yes"),"",$D1334+ROW()/1000000)</f>
      </c>
      <c r="T1334">
        <f>IF($Y1334="","",INDEX($B$2:$B$1500,$Y1334))</f>
      </c>
      <c r="U1334">
        <f>IF($Z1334="","",INDEX($B$2:$B$1500,$Z1334))</f>
      </c>
      <c r="V1334">
        <f>IF(OR($T1334="",$U1334=""),"",$U1334-$T1334)</f>
      </c>
      <c r="W1334" t="str">
        <f>IF(TRIM(INDEX(connections!$A:$A,ROW()))="","",TRIM(INDEX(connections!$A:$A,ROW())))</f>
      </c>
      <c r="X1334" t="str">
        <f>IF($W1334="","",TRIM(INDEX(connections!$B:$B,ROW())))</f>
      </c>
      <c r="Y1334">
        <f>IF($W1334="","",IFERROR(MATCH($W1334,$A$2:$A$1500,0),""))</f>
      </c>
      <c r="Z1334">
        <f>IF($X1334="","",IFERROR(MATCH($X1334,$A$2:$A$1500,0),""))</f>
      </c>
      <c r="AA1334" t="str">
        <f>IF($Y1334="","",INDEX($P$2:$P$1500,$Y1334))</f>
      </c>
      <c r="AB1334" t="str">
        <f>IF($Z1334="","",INDEX($P$2:$P$1500,$Z1334))</f>
      </c>
      <c r="AC1334">
        <f>IF(AND($AA1334="Yes",$AB1334="Yes"),1,"")</f>
      </c>
      <c r="AD1334">
        <f>IF(OR($Y1334="",$Z1334=""),"",IF(INDEX($C$2:$C$1500,$Y1334)=INDEX($C$2:$C$1500,$Z1334),0,1))</f>
      </c>
      <c r="AE1334">
        <f>IF($AC1334&lt;&gt;1,"",IF(AND(INDEX($AG$2:$AG$1500,$Y1334)=1,INDEX($AG$2:$AG$1500,$Z1334)=1),1,""))</f>
      </c>
      <c r="AG1334">
        <f>IF($A1334="","",COUNTIFS($W$2:$W$2500,$A1334,$AB$2:$AB$2500,"Yes")+COUNTIFS($X$2:$X$2500,$A1334,$AA$2:$AA$2500,"Yes"))</f>
      </c>
      <c r="AH1334" t="str">
        <f>IF(OR($P1334&lt;&gt;"Yes",N($AG1334)=0),"",IF(AND($AG1334=1,COUNTIFS($W$2:$W$2500,$A1334,$AE$2:$AE$2500,1)+COUNTIFS($X$2:$X$2500,$A1334,$AE$2:$AE$2500,1)&gt;0),"","Yes"))</f>
      </c>
      <c r="AI1334">
        <f>IF($AH1334="Yes",$AG1334,"")</f>
      </c>
      <c r="AJ1334">
        <f>IF($AI1334="","",$AI1334+ROW()/1000000)</f>
      </c>
      <c r="AK1334">
        <f>IF(OR($A1334="",$P1334="Yes",N($AG1334)=0),"",$AG1334+ROW()/1000000)</f>
      </c>
      <c r="AL1334" t="str">
        <f>IF($A1334="","",INDEX(games!$J:$J,ROW())&amp;"")</f>
      </c>
    </row>
    <row r="1335">
      <c r="A1335" t="str">
        <f>IF(TRIM(INDEX(games!$A:$A,ROW()))="","",TRIM(INDEX(games!$A:$A,ROW())))</f>
      </c>
      <c r="B1335">
        <f>IF(OR($A1335="",INDEX(games!$B:$B,ROW())=""),"",INDEX(games!$B:$B,ROW()))</f>
      </c>
      <c r="C1335" t="str">
        <f>IF(OR($A1335="",INDEX(games!$C:$C,ROW())=""),"",INDEX(games!$C:$C,ROW()))</f>
      </c>
      <c r="D1335">
        <f>IF($A1335="","",COUNTIF($W$2:$W$2500,$A1335)+COUNTIF($X$2:$X$2500,$A1335))</f>
      </c>
      <c r="E1335">
        <f>IF($A1335="","",IFERROR(MATCH($C1335,$R$2:$R$5,0),0))</f>
      </c>
      <c r="F1335">
        <f>IF($A1335="","",MOD(ROW(),34))</f>
      </c>
      <c r="G1335">
        <f>IF($A1335="",NA(),IF($C1335="Action",$B1335,NA()))</f>
      </c>
      <c r="H1335">
        <f>IF($A1335="",NA(),IF($C1335="Action",1+$F1335*0.023,NA()))</f>
      </c>
      <c r="I1335">
        <f>IF($A1335="",NA(),IF($C1335="Strategy",$B1335,NA()))</f>
      </c>
      <c r="J1335">
        <f>IF($A1335="",NA(),IF($C1335="Strategy",2+$F1335*0.023,NA()))</f>
      </c>
      <c r="K1335">
        <f>IF($A1335="",NA(),IF($C1335="Deckbuilder",$B1335,NA()))</f>
      </c>
      <c r="L1335">
        <f>IF($A1335="",NA(),IF($C1335="Deckbuilder",3+$F1335*0.023,NA()))</f>
      </c>
      <c r="M1335">
        <f>IF($A1335="",NA(),IF($C1335="Traditional",$B1335,NA()))</f>
      </c>
      <c r="N1335">
        <f>IF($A1335="",NA(),IF($C1335="Traditional",4+$F1335*0.023,NA()))</f>
      </c>
      <c r="O1335">
        <f>IF($A1335="","",$D1335+ROW()/1000000)</f>
      </c>
      <c r="P1335" t="str">
        <f>IF(OR($A1335="",INDEX(games!$H:$H,ROW())=""),"",INDEX(games!$H:$H,ROW()))</f>
      </c>
      <c r="Q1335">
        <f>IF(OR($A1335="",$P1335&lt;&gt;"Yes"),"",$D1335+ROW()/1000000)</f>
      </c>
      <c r="T1335">
        <f>IF($Y1335="","",INDEX($B$2:$B$1500,$Y1335))</f>
      </c>
      <c r="U1335">
        <f>IF($Z1335="","",INDEX($B$2:$B$1500,$Z1335))</f>
      </c>
      <c r="V1335">
        <f>IF(OR($T1335="",$U1335=""),"",$U1335-$T1335)</f>
      </c>
      <c r="W1335" t="str">
        <f>IF(TRIM(INDEX(connections!$A:$A,ROW()))="","",TRIM(INDEX(connections!$A:$A,ROW())))</f>
      </c>
      <c r="X1335" t="str">
        <f>IF($W1335="","",TRIM(INDEX(connections!$B:$B,ROW())))</f>
      </c>
      <c r="Y1335">
        <f>IF($W1335="","",IFERROR(MATCH($W1335,$A$2:$A$1500,0),""))</f>
      </c>
      <c r="Z1335">
        <f>IF($X1335="","",IFERROR(MATCH($X1335,$A$2:$A$1500,0),""))</f>
      </c>
      <c r="AA1335" t="str">
        <f>IF($Y1335="","",INDEX($P$2:$P$1500,$Y1335))</f>
      </c>
      <c r="AB1335" t="str">
        <f>IF($Z1335="","",INDEX($P$2:$P$1500,$Z1335))</f>
      </c>
      <c r="AC1335">
        <f>IF(AND($AA1335="Yes",$AB1335="Yes"),1,"")</f>
      </c>
      <c r="AD1335">
        <f>IF(OR($Y1335="",$Z1335=""),"",IF(INDEX($C$2:$C$1500,$Y1335)=INDEX($C$2:$C$1500,$Z1335),0,1))</f>
      </c>
      <c r="AE1335">
        <f>IF($AC1335&lt;&gt;1,"",IF(AND(INDEX($AG$2:$AG$1500,$Y1335)=1,INDEX($AG$2:$AG$1500,$Z1335)=1),1,""))</f>
      </c>
      <c r="AG1335">
        <f>IF($A1335="","",COUNTIFS($W$2:$W$2500,$A1335,$AB$2:$AB$2500,"Yes")+COUNTIFS($X$2:$X$2500,$A1335,$AA$2:$AA$2500,"Yes"))</f>
      </c>
      <c r="AH1335" t="str">
        <f>IF(OR($P1335&lt;&gt;"Yes",N($AG1335)=0),"",IF(AND($AG1335=1,COUNTIFS($W$2:$W$2500,$A1335,$AE$2:$AE$2500,1)+COUNTIFS($X$2:$X$2500,$A1335,$AE$2:$AE$2500,1)&gt;0),"","Yes"))</f>
      </c>
      <c r="AI1335">
        <f>IF($AH1335="Yes",$AG1335,"")</f>
      </c>
      <c r="AJ1335">
        <f>IF($AI1335="","",$AI1335+ROW()/1000000)</f>
      </c>
      <c r="AK1335">
        <f>IF(OR($A1335="",$P1335="Yes",N($AG1335)=0),"",$AG1335+ROW()/1000000)</f>
      </c>
      <c r="AL1335" t="str">
        <f>IF($A1335="","",INDEX(games!$J:$J,ROW())&amp;"")</f>
      </c>
    </row>
    <row r="1336">
      <c r="A1336" t="str">
        <f>IF(TRIM(INDEX(games!$A:$A,ROW()))="","",TRIM(INDEX(games!$A:$A,ROW())))</f>
      </c>
      <c r="B1336">
        <f>IF(OR($A1336="",INDEX(games!$B:$B,ROW())=""),"",INDEX(games!$B:$B,ROW()))</f>
      </c>
      <c r="C1336" t="str">
        <f>IF(OR($A1336="",INDEX(games!$C:$C,ROW())=""),"",INDEX(games!$C:$C,ROW()))</f>
      </c>
      <c r="D1336">
        <f>IF($A1336="","",COUNTIF($W$2:$W$2500,$A1336)+COUNTIF($X$2:$X$2500,$A1336))</f>
      </c>
      <c r="E1336">
        <f>IF($A1336="","",IFERROR(MATCH($C1336,$R$2:$R$5,0),0))</f>
      </c>
      <c r="F1336">
        <f>IF($A1336="","",MOD(ROW(),34))</f>
      </c>
      <c r="G1336">
        <f>IF($A1336="",NA(),IF($C1336="Action",$B1336,NA()))</f>
      </c>
      <c r="H1336">
        <f>IF($A1336="",NA(),IF($C1336="Action",1+$F1336*0.023,NA()))</f>
      </c>
      <c r="I1336">
        <f>IF($A1336="",NA(),IF($C1336="Strategy",$B1336,NA()))</f>
      </c>
      <c r="J1336">
        <f>IF($A1336="",NA(),IF($C1336="Strategy",2+$F1336*0.023,NA()))</f>
      </c>
      <c r="K1336">
        <f>IF($A1336="",NA(),IF($C1336="Deckbuilder",$B1336,NA()))</f>
      </c>
      <c r="L1336">
        <f>IF($A1336="",NA(),IF($C1336="Deckbuilder",3+$F1336*0.023,NA()))</f>
      </c>
      <c r="M1336">
        <f>IF($A1336="",NA(),IF($C1336="Traditional",$B1336,NA()))</f>
      </c>
      <c r="N1336">
        <f>IF($A1336="",NA(),IF($C1336="Traditional",4+$F1336*0.023,NA()))</f>
      </c>
      <c r="O1336">
        <f>IF($A1336="","",$D1336+ROW()/1000000)</f>
      </c>
      <c r="P1336" t="str">
        <f>IF(OR($A1336="",INDEX(games!$H:$H,ROW())=""),"",INDEX(games!$H:$H,ROW()))</f>
      </c>
      <c r="Q1336">
        <f>IF(OR($A1336="",$P1336&lt;&gt;"Yes"),"",$D1336+ROW()/1000000)</f>
      </c>
      <c r="T1336">
        <f>IF($Y1336="","",INDEX($B$2:$B$1500,$Y1336))</f>
      </c>
      <c r="U1336">
        <f>IF($Z1336="","",INDEX($B$2:$B$1500,$Z1336))</f>
      </c>
      <c r="V1336">
        <f>IF(OR($T1336="",$U1336=""),"",$U1336-$T1336)</f>
      </c>
      <c r="W1336" t="str">
        <f>IF(TRIM(INDEX(connections!$A:$A,ROW()))="","",TRIM(INDEX(connections!$A:$A,ROW())))</f>
      </c>
      <c r="X1336" t="str">
        <f>IF($W1336="","",TRIM(INDEX(connections!$B:$B,ROW())))</f>
      </c>
      <c r="Y1336">
        <f>IF($W1336="","",IFERROR(MATCH($W1336,$A$2:$A$1500,0),""))</f>
      </c>
      <c r="Z1336">
        <f>IF($X1336="","",IFERROR(MATCH($X1336,$A$2:$A$1500,0),""))</f>
      </c>
      <c r="AA1336" t="str">
        <f>IF($Y1336="","",INDEX($P$2:$P$1500,$Y1336))</f>
      </c>
      <c r="AB1336" t="str">
        <f>IF($Z1336="","",INDEX($P$2:$P$1500,$Z1336))</f>
      </c>
      <c r="AC1336">
        <f>IF(AND($AA1336="Yes",$AB1336="Yes"),1,"")</f>
      </c>
      <c r="AD1336">
        <f>IF(OR($Y1336="",$Z1336=""),"",IF(INDEX($C$2:$C$1500,$Y1336)=INDEX($C$2:$C$1500,$Z1336),0,1))</f>
      </c>
      <c r="AE1336">
        <f>IF($AC1336&lt;&gt;1,"",IF(AND(INDEX($AG$2:$AG$1500,$Y1336)=1,INDEX($AG$2:$AG$1500,$Z1336)=1),1,""))</f>
      </c>
      <c r="AG1336">
        <f>IF($A1336="","",COUNTIFS($W$2:$W$2500,$A1336,$AB$2:$AB$2500,"Yes")+COUNTIFS($X$2:$X$2500,$A1336,$AA$2:$AA$2500,"Yes"))</f>
      </c>
      <c r="AH1336" t="str">
        <f>IF(OR($P1336&lt;&gt;"Yes",N($AG1336)=0),"",IF(AND($AG1336=1,COUNTIFS($W$2:$W$2500,$A1336,$AE$2:$AE$2500,1)+COUNTIFS($X$2:$X$2500,$A1336,$AE$2:$AE$2500,1)&gt;0),"","Yes"))</f>
      </c>
      <c r="AI1336">
        <f>IF($AH1336="Yes",$AG1336,"")</f>
      </c>
      <c r="AJ1336">
        <f>IF($AI1336="","",$AI1336+ROW()/1000000)</f>
      </c>
      <c r="AK1336">
        <f>IF(OR($A1336="",$P1336="Yes",N($AG1336)=0),"",$AG1336+ROW()/1000000)</f>
      </c>
      <c r="AL1336" t="str">
        <f>IF($A1336="","",INDEX(games!$J:$J,ROW())&amp;"")</f>
      </c>
    </row>
    <row r="1337">
      <c r="A1337" t="str">
        <f>IF(TRIM(INDEX(games!$A:$A,ROW()))="","",TRIM(INDEX(games!$A:$A,ROW())))</f>
      </c>
      <c r="B1337">
        <f>IF(OR($A1337="",INDEX(games!$B:$B,ROW())=""),"",INDEX(games!$B:$B,ROW()))</f>
      </c>
      <c r="C1337" t="str">
        <f>IF(OR($A1337="",INDEX(games!$C:$C,ROW())=""),"",INDEX(games!$C:$C,ROW()))</f>
      </c>
      <c r="D1337">
        <f>IF($A1337="","",COUNTIF($W$2:$W$2500,$A1337)+COUNTIF($X$2:$X$2500,$A1337))</f>
      </c>
      <c r="E1337">
        <f>IF($A1337="","",IFERROR(MATCH($C1337,$R$2:$R$5,0),0))</f>
      </c>
      <c r="F1337">
        <f>IF($A1337="","",MOD(ROW(),34))</f>
      </c>
      <c r="G1337">
        <f>IF($A1337="",NA(),IF($C1337="Action",$B1337,NA()))</f>
      </c>
      <c r="H1337">
        <f>IF($A1337="",NA(),IF($C1337="Action",1+$F1337*0.023,NA()))</f>
      </c>
      <c r="I1337">
        <f>IF($A1337="",NA(),IF($C1337="Strategy",$B1337,NA()))</f>
      </c>
      <c r="J1337">
        <f>IF($A1337="",NA(),IF($C1337="Strategy",2+$F1337*0.023,NA()))</f>
      </c>
      <c r="K1337">
        <f>IF($A1337="",NA(),IF($C1337="Deckbuilder",$B1337,NA()))</f>
      </c>
      <c r="L1337">
        <f>IF($A1337="",NA(),IF($C1337="Deckbuilder",3+$F1337*0.023,NA()))</f>
      </c>
      <c r="M1337">
        <f>IF($A1337="",NA(),IF($C1337="Traditional",$B1337,NA()))</f>
      </c>
      <c r="N1337">
        <f>IF($A1337="",NA(),IF($C1337="Traditional",4+$F1337*0.023,NA()))</f>
      </c>
      <c r="O1337">
        <f>IF($A1337="","",$D1337+ROW()/1000000)</f>
      </c>
      <c r="P1337" t="str">
        <f>IF(OR($A1337="",INDEX(games!$H:$H,ROW())=""),"",INDEX(games!$H:$H,ROW()))</f>
      </c>
      <c r="Q1337">
        <f>IF(OR($A1337="",$P1337&lt;&gt;"Yes"),"",$D1337+ROW()/1000000)</f>
      </c>
      <c r="T1337">
        <f>IF($Y1337="","",INDEX($B$2:$B$1500,$Y1337))</f>
      </c>
      <c r="U1337">
        <f>IF($Z1337="","",INDEX($B$2:$B$1500,$Z1337))</f>
      </c>
      <c r="V1337">
        <f>IF(OR($T1337="",$U1337=""),"",$U1337-$T1337)</f>
      </c>
      <c r="W1337" t="str">
        <f>IF(TRIM(INDEX(connections!$A:$A,ROW()))="","",TRIM(INDEX(connections!$A:$A,ROW())))</f>
      </c>
      <c r="X1337" t="str">
        <f>IF($W1337="","",TRIM(INDEX(connections!$B:$B,ROW())))</f>
      </c>
      <c r="Y1337">
        <f>IF($W1337="","",IFERROR(MATCH($W1337,$A$2:$A$1500,0),""))</f>
      </c>
      <c r="Z1337">
        <f>IF($X1337="","",IFERROR(MATCH($X1337,$A$2:$A$1500,0),""))</f>
      </c>
      <c r="AA1337" t="str">
        <f>IF($Y1337="","",INDEX($P$2:$P$1500,$Y1337))</f>
      </c>
      <c r="AB1337" t="str">
        <f>IF($Z1337="","",INDEX($P$2:$P$1500,$Z1337))</f>
      </c>
      <c r="AC1337">
        <f>IF(AND($AA1337="Yes",$AB1337="Yes"),1,"")</f>
      </c>
      <c r="AD1337">
        <f>IF(OR($Y1337="",$Z1337=""),"",IF(INDEX($C$2:$C$1500,$Y1337)=INDEX($C$2:$C$1500,$Z1337),0,1))</f>
      </c>
      <c r="AE1337">
        <f>IF($AC1337&lt;&gt;1,"",IF(AND(INDEX($AG$2:$AG$1500,$Y1337)=1,INDEX($AG$2:$AG$1500,$Z1337)=1),1,""))</f>
      </c>
      <c r="AG1337">
        <f>IF($A1337="","",COUNTIFS($W$2:$W$2500,$A1337,$AB$2:$AB$2500,"Yes")+COUNTIFS($X$2:$X$2500,$A1337,$AA$2:$AA$2500,"Yes"))</f>
      </c>
      <c r="AH1337" t="str">
        <f>IF(OR($P1337&lt;&gt;"Yes",N($AG1337)=0),"",IF(AND($AG1337=1,COUNTIFS($W$2:$W$2500,$A1337,$AE$2:$AE$2500,1)+COUNTIFS($X$2:$X$2500,$A1337,$AE$2:$AE$2500,1)&gt;0),"","Yes"))</f>
      </c>
      <c r="AI1337">
        <f>IF($AH1337="Yes",$AG1337,"")</f>
      </c>
      <c r="AJ1337">
        <f>IF($AI1337="","",$AI1337+ROW()/1000000)</f>
      </c>
      <c r="AK1337">
        <f>IF(OR($A1337="",$P1337="Yes",N($AG1337)=0),"",$AG1337+ROW()/1000000)</f>
      </c>
      <c r="AL1337" t="str">
        <f>IF($A1337="","",INDEX(games!$J:$J,ROW())&amp;"")</f>
      </c>
    </row>
    <row r="1338">
      <c r="A1338" t="str">
        <f>IF(TRIM(INDEX(games!$A:$A,ROW()))="","",TRIM(INDEX(games!$A:$A,ROW())))</f>
      </c>
      <c r="B1338">
        <f>IF(OR($A1338="",INDEX(games!$B:$B,ROW())=""),"",INDEX(games!$B:$B,ROW()))</f>
      </c>
      <c r="C1338" t="str">
        <f>IF(OR($A1338="",INDEX(games!$C:$C,ROW())=""),"",INDEX(games!$C:$C,ROW()))</f>
      </c>
      <c r="D1338">
        <f>IF($A1338="","",COUNTIF($W$2:$W$2500,$A1338)+COUNTIF($X$2:$X$2500,$A1338))</f>
      </c>
      <c r="E1338">
        <f>IF($A1338="","",IFERROR(MATCH($C1338,$R$2:$R$5,0),0))</f>
      </c>
      <c r="F1338">
        <f>IF($A1338="","",MOD(ROW(),34))</f>
      </c>
      <c r="G1338">
        <f>IF($A1338="",NA(),IF($C1338="Action",$B1338,NA()))</f>
      </c>
      <c r="H1338">
        <f>IF($A1338="",NA(),IF($C1338="Action",1+$F1338*0.023,NA()))</f>
      </c>
      <c r="I1338">
        <f>IF($A1338="",NA(),IF($C1338="Strategy",$B1338,NA()))</f>
      </c>
      <c r="J1338">
        <f>IF($A1338="",NA(),IF($C1338="Strategy",2+$F1338*0.023,NA()))</f>
      </c>
      <c r="K1338">
        <f>IF($A1338="",NA(),IF($C1338="Deckbuilder",$B1338,NA()))</f>
      </c>
      <c r="L1338">
        <f>IF($A1338="",NA(),IF($C1338="Deckbuilder",3+$F1338*0.023,NA()))</f>
      </c>
      <c r="M1338">
        <f>IF($A1338="",NA(),IF($C1338="Traditional",$B1338,NA()))</f>
      </c>
      <c r="N1338">
        <f>IF($A1338="",NA(),IF($C1338="Traditional",4+$F1338*0.023,NA()))</f>
      </c>
      <c r="O1338">
        <f>IF($A1338="","",$D1338+ROW()/1000000)</f>
      </c>
      <c r="P1338" t="str">
        <f>IF(OR($A1338="",INDEX(games!$H:$H,ROW())=""),"",INDEX(games!$H:$H,ROW()))</f>
      </c>
      <c r="Q1338">
        <f>IF(OR($A1338="",$P1338&lt;&gt;"Yes"),"",$D1338+ROW()/1000000)</f>
      </c>
      <c r="T1338">
        <f>IF($Y1338="","",INDEX($B$2:$B$1500,$Y1338))</f>
      </c>
      <c r="U1338">
        <f>IF($Z1338="","",INDEX($B$2:$B$1500,$Z1338))</f>
      </c>
      <c r="V1338">
        <f>IF(OR($T1338="",$U1338=""),"",$U1338-$T1338)</f>
      </c>
      <c r="W1338" t="str">
        <f>IF(TRIM(INDEX(connections!$A:$A,ROW()))="","",TRIM(INDEX(connections!$A:$A,ROW())))</f>
      </c>
      <c r="X1338" t="str">
        <f>IF($W1338="","",TRIM(INDEX(connections!$B:$B,ROW())))</f>
      </c>
      <c r="Y1338">
        <f>IF($W1338="","",IFERROR(MATCH($W1338,$A$2:$A$1500,0),""))</f>
      </c>
      <c r="Z1338">
        <f>IF($X1338="","",IFERROR(MATCH($X1338,$A$2:$A$1500,0),""))</f>
      </c>
      <c r="AA1338" t="str">
        <f>IF($Y1338="","",INDEX($P$2:$P$1500,$Y1338))</f>
      </c>
      <c r="AB1338" t="str">
        <f>IF($Z1338="","",INDEX($P$2:$P$1500,$Z1338))</f>
      </c>
      <c r="AC1338">
        <f>IF(AND($AA1338="Yes",$AB1338="Yes"),1,"")</f>
      </c>
      <c r="AD1338">
        <f>IF(OR($Y1338="",$Z1338=""),"",IF(INDEX($C$2:$C$1500,$Y1338)=INDEX($C$2:$C$1500,$Z1338),0,1))</f>
      </c>
      <c r="AE1338">
        <f>IF($AC1338&lt;&gt;1,"",IF(AND(INDEX($AG$2:$AG$1500,$Y1338)=1,INDEX($AG$2:$AG$1500,$Z1338)=1),1,""))</f>
      </c>
      <c r="AG1338">
        <f>IF($A1338="","",COUNTIFS($W$2:$W$2500,$A1338,$AB$2:$AB$2500,"Yes")+COUNTIFS($X$2:$X$2500,$A1338,$AA$2:$AA$2500,"Yes"))</f>
      </c>
      <c r="AH1338" t="str">
        <f>IF(OR($P1338&lt;&gt;"Yes",N($AG1338)=0),"",IF(AND($AG1338=1,COUNTIFS($W$2:$W$2500,$A1338,$AE$2:$AE$2500,1)+COUNTIFS($X$2:$X$2500,$A1338,$AE$2:$AE$2500,1)&gt;0),"","Yes"))</f>
      </c>
      <c r="AI1338">
        <f>IF($AH1338="Yes",$AG1338,"")</f>
      </c>
      <c r="AJ1338">
        <f>IF($AI1338="","",$AI1338+ROW()/1000000)</f>
      </c>
      <c r="AK1338">
        <f>IF(OR($A1338="",$P1338="Yes",N($AG1338)=0),"",$AG1338+ROW()/1000000)</f>
      </c>
      <c r="AL1338" t="str">
        <f>IF($A1338="","",INDEX(games!$J:$J,ROW())&amp;"")</f>
      </c>
    </row>
    <row r="1339">
      <c r="A1339" t="str">
        <f>IF(TRIM(INDEX(games!$A:$A,ROW()))="","",TRIM(INDEX(games!$A:$A,ROW())))</f>
      </c>
      <c r="B1339">
        <f>IF(OR($A1339="",INDEX(games!$B:$B,ROW())=""),"",INDEX(games!$B:$B,ROW()))</f>
      </c>
      <c r="C1339" t="str">
        <f>IF(OR($A1339="",INDEX(games!$C:$C,ROW())=""),"",INDEX(games!$C:$C,ROW()))</f>
      </c>
      <c r="D1339">
        <f>IF($A1339="","",COUNTIF($W$2:$W$2500,$A1339)+COUNTIF($X$2:$X$2500,$A1339))</f>
      </c>
      <c r="E1339">
        <f>IF($A1339="","",IFERROR(MATCH($C1339,$R$2:$R$5,0),0))</f>
      </c>
      <c r="F1339">
        <f>IF($A1339="","",MOD(ROW(),34))</f>
      </c>
      <c r="G1339">
        <f>IF($A1339="",NA(),IF($C1339="Action",$B1339,NA()))</f>
      </c>
      <c r="H1339">
        <f>IF($A1339="",NA(),IF($C1339="Action",1+$F1339*0.023,NA()))</f>
      </c>
      <c r="I1339">
        <f>IF($A1339="",NA(),IF($C1339="Strategy",$B1339,NA()))</f>
      </c>
      <c r="J1339">
        <f>IF($A1339="",NA(),IF($C1339="Strategy",2+$F1339*0.023,NA()))</f>
      </c>
      <c r="K1339">
        <f>IF($A1339="",NA(),IF($C1339="Deckbuilder",$B1339,NA()))</f>
      </c>
      <c r="L1339">
        <f>IF($A1339="",NA(),IF($C1339="Deckbuilder",3+$F1339*0.023,NA()))</f>
      </c>
      <c r="M1339">
        <f>IF($A1339="",NA(),IF($C1339="Traditional",$B1339,NA()))</f>
      </c>
      <c r="N1339">
        <f>IF($A1339="",NA(),IF($C1339="Traditional",4+$F1339*0.023,NA()))</f>
      </c>
      <c r="O1339">
        <f>IF($A1339="","",$D1339+ROW()/1000000)</f>
      </c>
      <c r="P1339" t="str">
        <f>IF(OR($A1339="",INDEX(games!$H:$H,ROW())=""),"",INDEX(games!$H:$H,ROW()))</f>
      </c>
      <c r="Q1339">
        <f>IF(OR($A1339="",$P1339&lt;&gt;"Yes"),"",$D1339+ROW()/1000000)</f>
      </c>
      <c r="T1339">
        <f>IF($Y1339="","",INDEX($B$2:$B$1500,$Y1339))</f>
      </c>
      <c r="U1339">
        <f>IF($Z1339="","",INDEX($B$2:$B$1500,$Z1339))</f>
      </c>
      <c r="V1339">
        <f>IF(OR($T1339="",$U1339=""),"",$U1339-$T1339)</f>
      </c>
      <c r="W1339" t="str">
        <f>IF(TRIM(INDEX(connections!$A:$A,ROW()))="","",TRIM(INDEX(connections!$A:$A,ROW())))</f>
      </c>
      <c r="X1339" t="str">
        <f>IF($W1339="","",TRIM(INDEX(connections!$B:$B,ROW())))</f>
      </c>
      <c r="Y1339">
        <f>IF($W1339="","",IFERROR(MATCH($W1339,$A$2:$A$1500,0),""))</f>
      </c>
      <c r="Z1339">
        <f>IF($X1339="","",IFERROR(MATCH($X1339,$A$2:$A$1500,0),""))</f>
      </c>
      <c r="AA1339" t="str">
        <f>IF($Y1339="","",INDEX($P$2:$P$1500,$Y1339))</f>
      </c>
      <c r="AB1339" t="str">
        <f>IF($Z1339="","",INDEX($P$2:$P$1500,$Z1339))</f>
      </c>
      <c r="AC1339">
        <f>IF(AND($AA1339="Yes",$AB1339="Yes"),1,"")</f>
      </c>
      <c r="AD1339">
        <f>IF(OR($Y1339="",$Z1339=""),"",IF(INDEX($C$2:$C$1500,$Y1339)=INDEX($C$2:$C$1500,$Z1339),0,1))</f>
      </c>
      <c r="AE1339">
        <f>IF($AC1339&lt;&gt;1,"",IF(AND(INDEX($AG$2:$AG$1500,$Y1339)=1,INDEX($AG$2:$AG$1500,$Z1339)=1),1,""))</f>
      </c>
      <c r="AG1339">
        <f>IF($A1339="","",COUNTIFS($W$2:$W$2500,$A1339,$AB$2:$AB$2500,"Yes")+COUNTIFS($X$2:$X$2500,$A1339,$AA$2:$AA$2500,"Yes"))</f>
      </c>
      <c r="AH1339" t="str">
        <f>IF(OR($P1339&lt;&gt;"Yes",N($AG1339)=0),"",IF(AND($AG1339=1,COUNTIFS($W$2:$W$2500,$A1339,$AE$2:$AE$2500,1)+COUNTIFS($X$2:$X$2500,$A1339,$AE$2:$AE$2500,1)&gt;0),"","Yes"))</f>
      </c>
      <c r="AI1339">
        <f>IF($AH1339="Yes",$AG1339,"")</f>
      </c>
      <c r="AJ1339">
        <f>IF($AI1339="","",$AI1339+ROW()/1000000)</f>
      </c>
      <c r="AK1339">
        <f>IF(OR($A1339="",$P1339="Yes",N($AG1339)=0),"",$AG1339+ROW()/1000000)</f>
      </c>
      <c r="AL1339" t="str">
        <f>IF($A1339="","",INDEX(games!$J:$J,ROW())&amp;"")</f>
      </c>
    </row>
    <row r="1340">
      <c r="A1340" t="str">
        <f>IF(TRIM(INDEX(games!$A:$A,ROW()))="","",TRIM(INDEX(games!$A:$A,ROW())))</f>
      </c>
      <c r="B1340">
        <f>IF(OR($A1340="",INDEX(games!$B:$B,ROW())=""),"",INDEX(games!$B:$B,ROW()))</f>
      </c>
      <c r="C1340" t="str">
        <f>IF(OR($A1340="",INDEX(games!$C:$C,ROW())=""),"",INDEX(games!$C:$C,ROW()))</f>
      </c>
      <c r="D1340">
        <f>IF($A1340="","",COUNTIF($W$2:$W$2500,$A1340)+COUNTIF($X$2:$X$2500,$A1340))</f>
      </c>
      <c r="E1340">
        <f>IF($A1340="","",IFERROR(MATCH($C1340,$R$2:$R$5,0),0))</f>
      </c>
      <c r="F1340">
        <f>IF($A1340="","",MOD(ROW(),34))</f>
      </c>
      <c r="G1340">
        <f>IF($A1340="",NA(),IF($C1340="Action",$B1340,NA()))</f>
      </c>
      <c r="H1340">
        <f>IF($A1340="",NA(),IF($C1340="Action",1+$F1340*0.023,NA()))</f>
      </c>
      <c r="I1340">
        <f>IF($A1340="",NA(),IF($C1340="Strategy",$B1340,NA()))</f>
      </c>
      <c r="J1340">
        <f>IF($A1340="",NA(),IF($C1340="Strategy",2+$F1340*0.023,NA()))</f>
      </c>
      <c r="K1340">
        <f>IF($A1340="",NA(),IF($C1340="Deckbuilder",$B1340,NA()))</f>
      </c>
      <c r="L1340">
        <f>IF($A1340="",NA(),IF($C1340="Deckbuilder",3+$F1340*0.023,NA()))</f>
      </c>
      <c r="M1340">
        <f>IF($A1340="",NA(),IF($C1340="Traditional",$B1340,NA()))</f>
      </c>
      <c r="N1340">
        <f>IF($A1340="",NA(),IF($C1340="Traditional",4+$F1340*0.023,NA()))</f>
      </c>
      <c r="O1340">
        <f>IF($A1340="","",$D1340+ROW()/1000000)</f>
      </c>
      <c r="P1340" t="str">
        <f>IF(OR($A1340="",INDEX(games!$H:$H,ROW())=""),"",INDEX(games!$H:$H,ROW()))</f>
      </c>
      <c r="Q1340">
        <f>IF(OR($A1340="",$P1340&lt;&gt;"Yes"),"",$D1340+ROW()/1000000)</f>
      </c>
      <c r="T1340">
        <f>IF($Y1340="","",INDEX($B$2:$B$1500,$Y1340))</f>
      </c>
      <c r="U1340">
        <f>IF($Z1340="","",INDEX($B$2:$B$1500,$Z1340))</f>
      </c>
      <c r="V1340">
        <f>IF(OR($T1340="",$U1340=""),"",$U1340-$T1340)</f>
      </c>
      <c r="W1340" t="str">
        <f>IF(TRIM(INDEX(connections!$A:$A,ROW()))="","",TRIM(INDEX(connections!$A:$A,ROW())))</f>
      </c>
      <c r="X1340" t="str">
        <f>IF($W1340="","",TRIM(INDEX(connections!$B:$B,ROW())))</f>
      </c>
      <c r="Y1340">
        <f>IF($W1340="","",IFERROR(MATCH($W1340,$A$2:$A$1500,0),""))</f>
      </c>
      <c r="Z1340">
        <f>IF($X1340="","",IFERROR(MATCH($X1340,$A$2:$A$1500,0),""))</f>
      </c>
      <c r="AA1340" t="str">
        <f>IF($Y1340="","",INDEX($P$2:$P$1500,$Y1340))</f>
      </c>
      <c r="AB1340" t="str">
        <f>IF($Z1340="","",INDEX($P$2:$P$1500,$Z1340))</f>
      </c>
      <c r="AC1340">
        <f>IF(AND($AA1340="Yes",$AB1340="Yes"),1,"")</f>
      </c>
      <c r="AD1340">
        <f>IF(OR($Y1340="",$Z1340=""),"",IF(INDEX($C$2:$C$1500,$Y1340)=INDEX($C$2:$C$1500,$Z1340),0,1))</f>
      </c>
      <c r="AE1340">
        <f>IF($AC1340&lt;&gt;1,"",IF(AND(INDEX($AG$2:$AG$1500,$Y1340)=1,INDEX($AG$2:$AG$1500,$Z1340)=1),1,""))</f>
      </c>
      <c r="AG1340">
        <f>IF($A1340="","",COUNTIFS($W$2:$W$2500,$A1340,$AB$2:$AB$2500,"Yes")+COUNTIFS($X$2:$X$2500,$A1340,$AA$2:$AA$2500,"Yes"))</f>
      </c>
      <c r="AH1340" t="str">
        <f>IF(OR($P1340&lt;&gt;"Yes",N($AG1340)=0),"",IF(AND($AG1340=1,COUNTIFS($W$2:$W$2500,$A1340,$AE$2:$AE$2500,1)+COUNTIFS($X$2:$X$2500,$A1340,$AE$2:$AE$2500,1)&gt;0),"","Yes"))</f>
      </c>
      <c r="AI1340">
        <f>IF($AH1340="Yes",$AG1340,"")</f>
      </c>
      <c r="AJ1340">
        <f>IF($AI1340="","",$AI1340+ROW()/1000000)</f>
      </c>
      <c r="AK1340">
        <f>IF(OR($A1340="",$P1340="Yes",N($AG1340)=0),"",$AG1340+ROW()/1000000)</f>
      </c>
      <c r="AL1340" t="str">
        <f>IF($A1340="","",INDEX(games!$J:$J,ROW())&amp;"")</f>
      </c>
    </row>
    <row r="1341">
      <c r="A1341" t="str">
        <f>IF(TRIM(INDEX(games!$A:$A,ROW()))="","",TRIM(INDEX(games!$A:$A,ROW())))</f>
      </c>
      <c r="B1341">
        <f>IF(OR($A1341="",INDEX(games!$B:$B,ROW())=""),"",INDEX(games!$B:$B,ROW()))</f>
      </c>
      <c r="C1341" t="str">
        <f>IF(OR($A1341="",INDEX(games!$C:$C,ROW())=""),"",INDEX(games!$C:$C,ROW()))</f>
      </c>
      <c r="D1341">
        <f>IF($A1341="","",COUNTIF($W$2:$W$2500,$A1341)+COUNTIF($X$2:$X$2500,$A1341))</f>
      </c>
      <c r="E1341">
        <f>IF($A1341="","",IFERROR(MATCH($C1341,$R$2:$R$5,0),0))</f>
      </c>
      <c r="F1341">
        <f>IF($A1341="","",MOD(ROW(),34))</f>
      </c>
      <c r="G1341">
        <f>IF($A1341="",NA(),IF($C1341="Action",$B1341,NA()))</f>
      </c>
      <c r="H1341">
        <f>IF($A1341="",NA(),IF($C1341="Action",1+$F1341*0.023,NA()))</f>
      </c>
      <c r="I1341">
        <f>IF($A1341="",NA(),IF($C1341="Strategy",$B1341,NA()))</f>
      </c>
      <c r="J1341">
        <f>IF($A1341="",NA(),IF($C1341="Strategy",2+$F1341*0.023,NA()))</f>
      </c>
      <c r="K1341">
        <f>IF($A1341="",NA(),IF($C1341="Deckbuilder",$B1341,NA()))</f>
      </c>
      <c r="L1341">
        <f>IF($A1341="",NA(),IF($C1341="Deckbuilder",3+$F1341*0.023,NA()))</f>
      </c>
      <c r="M1341">
        <f>IF($A1341="",NA(),IF($C1341="Traditional",$B1341,NA()))</f>
      </c>
      <c r="N1341">
        <f>IF($A1341="",NA(),IF($C1341="Traditional",4+$F1341*0.023,NA()))</f>
      </c>
      <c r="O1341">
        <f>IF($A1341="","",$D1341+ROW()/1000000)</f>
      </c>
      <c r="P1341" t="str">
        <f>IF(OR($A1341="",INDEX(games!$H:$H,ROW())=""),"",INDEX(games!$H:$H,ROW()))</f>
      </c>
      <c r="Q1341">
        <f>IF(OR($A1341="",$P1341&lt;&gt;"Yes"),"",$D1341+ROW()/1000000)</f>
      </c>
      <c r="T1341">
        <f>IF($Y1341="","",INDEX($B$2:$B$1500,$Y1341))</f>
      </c>
      <c r="U1341">
        <f>IF($Z1341="","",INDEX($B$2:$B$1500,$Z1341))</f>
      </c>
      <c r="V1341">
        <f>IF(OR($T1341="",$U1341=""),"",$U1341-$T1341)</f>
      </c>
      <c r="W1341" t="str">
        <f>IF(TRIM(INDEX(connections!$A:$A,ROW()))="","",TRIM(INDEX(connections!$A:$A,ROW())))</f>
      </c>
      <c r="X1341" t="str">
        <f>IF($W1341="","",TRIM(INDEX(connections!$B:$B,ROW())))</f>
      </c>
      <c r="Y1341">
        <f>IF($W1341="","",IFERROR(MATCH($W1341,$A$2:$A$1500,0),""))</f>
      </c>
      <c r="Z1341">
        <f>IF($X1341="","",IFERROR(MATCH($X1341,$A$2:$A$1500,0),""))</f>
      </c>
      <c r="AA1341" t="str">
        <f>IF($Y1341="","",INDEX($P$2:$P$1500,$Y1341))</f>
      </c>
      <c r="AB1341" t="str">
        <f>IF($Z1341="","",INDEX($P$2:$P$1500,$Z1341))</f>
      </c>
      <c r="AC1341">
        <f>IF(AND($AA1341="Yes",$AB1341="Yes"),1,"")</f>
      </c>
      <c r="AD1341">
        <f>IF(OR($Y1341="",$Z1341=""),"",IF(INDEX($C$2:$C$1500,$Y1341)=INDEX($C$2:$C$1500,$Z1341),0,1))</f>
      </c>
      <c r="AE1341">
        <f>IF($AC1341&lt;&gt;1,"",IF(AND(INDEX($AG$2:$AG$1500,$Y1341)=1,INDEX($AG$2:$AG$1500,$Z1341)=1),1,""))</f>
      </c>
      <c r="AG1341">
        <f>IF($A1341="","",COUNTIFS($W$2:$W$2500,$A1341,$AB$2:$AB$2500,"Yes")+COUNTIFS($X$2:$X$2500,$A1341,$AA$2:$AA$2500,"Yes"))</f>
      </c>
      <c r="AH1341" t="str">
        <f>IF(OR($P1341&lt;&gt;"Yes",N($AG1341)=0),"",IF(AND($AG1341=1,COUNTIFS($W$2:$W$2500,$A1341,$AE$2:$AE$2500,1)+COUNTIFS($X$2:$X$2500,$A1341,$AE$2:$AE$2500,1)&gt;0),"","Yes"))</f>
      </c>
      <c r="AI1341">
        <f>IF($AH1341="Yes",$AG1341,"")</f>
      </c>
      <c r="AJ1341">
        <f>IF($AI1341="","",$AI1341+ROW()/1000000)</f>
      </c>
      <c r="AK1341">
        <f>IF(OR($A1341="",$P1341="Yes",N($AG1341)=0),"",$AG1341+ROW()/1000000)</f>
      </c>
      <c r="AL1341" t="str">
        <f>IF($A1341="","",INDEX(games!$J:$J,ROW())&amp;"")</f>
      </c>
    </row>
    <row r="1342">
      <c r="A1342" t="str">
        <f>IF(TRIM(INDEX(games!$A:$A,ROW()))="","",TRIM(INDEX(games!$A:$A,ROW())))</f>
      </c>
      <c r="B1342">
        <f>IF(OR($A1342="",INDEX(games!$B:$B,ROW())=""),"",INDEX(games!$B:$B,ROW()))</f>
      </c>
      <c r="C1342" t="str">
        <f>IF(OR($A1342="",INDEX(games!$C:$C,ROW())=""),"",INDEX(games!$C:$C,ROW()))</f>
      </c>
      <c r="D1342">
        <f>IF($A1342="","",COUNTIF($W$2:$W$2500,$A1342)+COUNTIF($X$2:$X$2500,$A1342))</f>
      </c>
      <c r="E1342">
        <f>IF($A1342="","",IFERROR(MATCH($C1342,$R$2:$R$5,0),0))</f>
      </c>
      <c r="F1342">
        <f>IF($A1342="","",MOD(ROW(),34))</f>
      </c>
      <c r="G1342">
        <f>IF($A1342="",NA(),IF($C1342="Action",$B1342,NA()))</f>
      </c>
      <c r="H1342">
        <f>IF($A1342="",NA(),IF($C1342="Action",1+$F1342*0.023,NA()))</f>
      </c>
      <c r="I1342">
        <f>IF($A1342="",NA(),IF($C1342="Strategy",$B1342,NA()))</f>
      </c>
      <c r="J1342">
        <f>IF($A1342="",NA(),IF($C1342="Strategy",2+$F1342*0.023,NA()))</f>
      </c>
      <c r="K1342">
        <f>IF($A1342="",NA(),IF($C1342="Deckbuilder",$B1342,NA()))</f>
      </c>
      <c r="L1342">
        <f>IF($A1342="",NA(),IF($C1342="Deckbuilder",3+$F1342*0.023,NA()))</f>
      </c>
      <c r="M1342">
        <f>IF($A1342="",NA(),IF($C1342="Traditional",$B1342,NA()))</f>
      </c>
      <c r="N1342">
        <f>IF($A1342="",NA(),IF($C1342="Traditional",4+$F1342*0.023,NA()))</f>
      </c>
      <c r="O1342">
        <f>IF($A1342="","",$D1342+ROW()/1000000)</f>
      </c>
      <c r="P1342" t="str">
        <f>IF(OR($A1342="",INDEX(games!$H:$H,ROW())=""),"",INDEX(games!$H:$H,ROW()))</f>
      </c>
      <c r="Q1342">
        <f>IF(OR($A1342="",$P1342&lt;&gt;"Yes"),"",$D1342+ROW()/1000000)</f>
      </c>
      <c r="T1342">
        <f>IF($Y1342="","",INDEX($B$2:$B$1500,$Y1342))</f>
      </c>
      <c r="U1342">
        <f>IF($Z1342="","",INDEX($B$2:$B$1500,$Z1342))</f>
      </c>
      <c r="V1342">
        <f>IF(OR($T1342="",$U1342=""),"",$U1342-$T1342)</f>
      </c>
      <c r="W1342" t="str">
        <f>IF(TRIM(INDEX(connections!$A:$A,ROW()))="","",TRIM(INDEX(connections!$A:$A,ROW())))</f>
      </c>
      <c r="X1342" t="str">
        <f>IF($W1342="","",TRIM(INDEX(connections!$B:$B,ROW())))</f>
      </c>
      <c r="Y1342">
        <f>IF($W1342="","",IFERROR(MATCH($W1342,$A$2:$A$1500,0),""))</f>
      </c>
      <c r="Z1342">
        <f>IF($X1342="","",IFERROR(MATCH($X1342,$A$2:$A$1500,0),""))</f>
      </c>
      <c r="AA1342" t="str">
        <f>IF($Y1342="","",INDEX($P$2:$P$1500,$Y1342))</f>
      </c>
      <c r="AB1342" t="str">
        <f>IF($Z1342="","",INDEX($P$2:$P$1500,$Z1342))</f>
      </c>
      <c r="AC1342">
        <f>IF(AND($AA1342="Yes",$AB1342="Yes"),1,"")</f>
      </c>
      <c r="AD1342">
        <f>IF(OR($Y1342="",$Z1342=""),"",IF(INDEX($C$2:$C$1500,$Y1342)=INDEX($C$2:$C$1500,$Z1342),0,1))</f>
      </c>
      <c r="AE1342">
        <f>IF($AC1342&lt;&gt;1,"",IF(AND(INDEX($AG$2:$AG$1500,$Y1342)=1,INDEX($AG$2:$AG$1500,$Z1342)=1),1,""))</f>
      </c>
      <c r="AG1342">
        <f>IF($A1342="","",COUNTIFS($W$2:$W$2500,$A1342,$AB$2:$AB$2500,"Yes")+COUNTIFS($X$2:$X$2500,$A1342,$AA$2:$AA$2500,"Yes"))</f>
      </c>
      <c r="AH1342" t="str">
        <f>IF(OR($P1342&lt;&gt;"Yes",N($AG1342)=0),"",IF(AND($AG1342=1,COUNTIFS($W$2:$W$2500,$A1342,$AE$2:$AE$2500,1)+COUNTIFS($X$2:$X$2500,$A1342,$AE$2:$AE$2500,1)&gt;0),"","Yes"))</f>
      </c>
      <c r="AI1342">
        <f>IF($AH1342="Yes",$AG1342,"")</f>
      </c>
      <c r="AJ1342">
        <f>IF($AI1342="","",$AI1342+ROW()/1000000)</f>
      </c>
      <c r="AK1342">
        <f>IF(OR($A1342="",$P1342="Yes",N($AG1342)=0),"",$AG1342+ROW()/1000000)</f>
      </c>
      <c r="AL1342" t="str">
        <f>IF($A1342="","",INDEX(games!$J:$J,ROW())&amp;"")</f>
      </c>
    </row>
    <row r="1343">
      <c r="A1343" t="str">
        <f>IF(TRIM(INDEX(games!$A:$A,ROW()))="","",TRIM(INDEX(games!$A:$A,ROW())))</f>
      </c>
      <c r="B1343">
        <f>IF(OR($A1343="",INDEX(games!$B:$B,ROW())=""),"",INDEX(games!$B:$B,ROW()))</f>
      </c>
      <c r="C1343" t="str">
        <f>IF(OR($A1343="",INDEX(games!$C:$C,ROW())=""),"",INDEX(games!$C:$C,ROW()))</f>
      </c>
      <c r="D1343">
        <f>IF($A1343="","",COUNTIF($W$2:$W$2500,$A1343)+COUNTIF($X$2:$X$2500,$A1343))</f>
      </c>
      <c r="E1343">
        <f>IF($A1343="","",IFERROR(MATCH($C1343,$R$2:$R$5,0),0))</f>
      </c>
      <c r="F1343">
        <f>IF($A1343="","",MOD(ROW(),34))</f>
      </c>
      <c r="G1343">
        <f>IF($A1343="",NA(),IF($C1343="Action",$B1343,NA()))</f>
      </c>
      <c r="H1343">
        <f>IF($A1343="",NA(),IF($C1343="Action",1+$F1343*0.023,NA()))</f>
      </c>
      <c r="I1343">
        <f>IF($A1343="",NA(),IF($C1343="Strategy",$B1343,NA()))</f>
      </c>
      <c r="J1343">
        <f>IF($A1343="",NA(),IF($C1343="Strategy",2+$F1343*0.023,NA()))</f>
      </c>
      <c r="K1343">
        <f>IF($A1343="",NA(),IF($C1343="Deckbuilder",$B1343,NA()))</f>
      </c>
      <c r="L1343">
        <f>IF($A1343="",NA(),IF($C1343="Deckbuilder",3+$F1343*0.023,NA()))</f>
      </c>
      <c r="M1343">
        <f>IF($A1343="",NA(),IF($C1343="Traditional",$B1343,NA()))</f>
      </c>
      <c r="N1343">
        <f>IF($A1343="",NA(),IF($C1343="Traditional",4+$F1343*0.023,NA()))</f>
      </c>
      <c r="O1343">
        <f>IF($A1343="","",$D1343+ROW()/1000000)</f>
      </c>
      <c r="P1343" t="str">
        <f>IF(OR($A1343="",INDEX(games!$H:$H,ROW())=""),"",INDEX(games!$H:$H,ROW()))</f>
      </c>
      <c r="Q1343">
        <f>IF(OR($A1343="",$P1343&lt;&gt;"Yes"),"",$D1343+ROW()/1000000)</f>
      </c>
      <c r="T1343">
        <f>IF($Y1343="","",INDEX($B$2:$B$1500,$Y1343))</f>
      </c>
      <c r="U1343">
        <f>IF($Z1343="","",INDEX($B$2:$B$1500,$Z1343))</f>
      </c>
      <c r="V1343">
        <f>IF(OR($T1343="",$U1343=""),"",$U1343-$T1343)</f>
      </c>
      <c r="W1343" t="str">
        <f>IF(TRIM(INDEX(connections!$A:$A,ROW()))="","",TRIM(INDEX(connections!$A:$A,ROW())))</f>
      </c>
      <c r="X1343" t="str">
        <f>IF($W1343="","",TRIM(INDEX(connections!$B:$B,ROW())))</f>
      </c>
      <c r="Y1343">
        <f>IF($W1343="","",IFERROR(MATCH($W1343,$A$2:$A$1500,0),""))</f>
      </c>
      <c r="Z1343">
        <f>IF($X1343="","",IFERROR(MATCH($X1343,$A$2:$A$1500,0),""))</f>
      </c>
      <c r="AA1343" t="str">
        <f>IF($Y1343="","",INDEX($P$2:$P$1500,$Y1343))</f>
      </c>
      <c r="AB1343" t="str">
        <f>IF($Z1343="","",INDEX($P$2:$P$1500,$Z1343))</f>
      </c>
      <c r="AC1343">
        <f>IF(AND($AA1343="Yes",$AB1343="Yes"),1,"")</f>
      </c>
      <c r="AD1343">
        <f>IF(OR($Y1343="",$Z1343=""),"",IF(INDEX($C$2:$C$1500,$Y1343)=INDEX($C$2:$C$1500,$Z1343),0,1))</f>
      </c>
      <c r="AE1343">
        <f>IF($AC1343&lt;&gt;1,"",IF(AND(INDEX($AG$2:$AG$1500,$Y1343)=1,INDEX($AG$2:$AG$1500,$Z1343)=1),1,""))</f>
      </c>
      <c r="AG1343">
        <f>IF($A1343="","",COUNTIFS($W$2:$W$2500,$A1343,$AB$2:$AB$2500,"Yes")+COUNTIFS($X$2:$X$2500,$A1343,$AA$2:$AA$2500,"Yes"))</f>
      </c>
      <c r="AH1343" t="str">
        <f>IF(OR($P1343&lt;&gt;"Yes",N($AG1343)=0),"",IF(AND($AG1343=1,COUNTIFS($W$2:$W$2500,$A1343,$AE$2:$AE$2500,1)+COUNTIFS($X$2:$X$2500,$A1343,$AE$2:$AE$2500,1)&gt;0),"","Yes"))</f>
      </c>
      <c r="AI1343">
        <f>IF($AH1343="Yes",$AG1343,"")</f>
      </c>
      <c r="AJ1343">
        <f>IF($AI1343="","",$AI1343+ROW()/1000000)</f>
      </c>
      <c r="AK1343">
        <f>IF(OR($A1343="",$P1343="Yes",N($AG1343)=0),"",$AG1343+ROW()/1000000)</f>
      </c>
      <c r="AL1343" t="str">
        <f>IF($A1343="","",INDEX(games!$J:$J,ROW())&amp;"")</f>
      </c>
    </row>
    <row r="1344">
      <c r="A1344" t="str">
        <f>IF(TRIM(INDEX(games!$A:$A,ROW()))="","",TRIM(INDEX(games!$A:$A,ROW())))</f>
      </c>
      <c r="B1344">
        <f>IF(OR($A1344="",INDEX(games!$B:$B,ROW())=""),"",INDEX(games!$B:$B,ROW()))</f>
      </c>
      <c r="C1344" t="str">
        <f>IF(OR($A1344="",INDEX(games!$C:$C,ROW())=""),"",INDEX(games!$C:$C,ROW()))</f>
      </c>
      <c r="D1344">
        <f>IF($A1344="","",COUNTIF($W$2:$W$2500,$A1344)+COUNTIF($X$2:$X$2500,$A1344))</f>
      </c>
      <c r="E1344">
        <f>IF($A1344="","",IFERROR(MATCH($C1344,$R$2:$R$5,0),0))</f>
      </c>
      <c r="F1344">
        <f>IF($A1344="","",MOD(ROW(),34))</f>
      </c>
      <c r="G1344">
        <f>IF($A1344="",NA(),IF($C1344="Action",$B1344,NA()))</f>
      </c>
      <c r="H1344">
        <f>IF($A1344="",NA(),IF($C1344="Action",1+$F1344*0.023,NA()))</f>
      </c>
      <c r="I1344">
        <f>IF($A1344="",NA(),IF($C1344="Strategy",$B1344,NA()))</f>
      </c>
      <c r="J1344">
        <f>IF($A1344="",NA(),IF($C1344="Strategy",2+$F1344*0.023,NA()))</f>
      </c>
      <c r="K1344">
        <f>IF($A1344="",NA(),IF($C1344="Deckbuilder",$B1344,NA()))</f>
      </c>
      <c r="L1344">
        <f>IF($A1344="",NA(),IF($C1344="Deckbuilder",3+$F1344*0.023,NA()))</f>
      </c>
      <c r="M1344">
        <f>IF($A1344="",NA(),IF($C1344="Traditional",$B1344,NA()))</f>
      </c>
      <c r="N1344">
        <f>IF($A1344="",NA(),IF($C1344="Traditional",4+$F1344*0.023,NA()))</f>
      </c>
      <c r="O1344">
        <f>IF($A1344="","",$D1344+ROW()/1000000)</f>
      </c>
      <c r="P1344" t="str">
        <f>IF(OR($A1344="",INDEX(games!$H:$H,ROW())=""),"",INDEX(games!$H:$H,ROW()))</f>
      </c>
      <c r="Q1344">
        <f>IF(OR($A1344="",$P1344&lt;&gt;"Yes"),"",$D1344+ROW()/1000000)</f>
      </c>
      <c r="T1344">
        <f>IF($Y1344="","",INDEX($B$2:$B$1500,$Y1344))</f>
      </c>
      <c r="U1344">
        <f>IF($Z1344="","",INDEX($B$2:$B$1500,$Z1344))</f>
      </c>
      <c r="V1344">
        <f>IF(OR($T1344="",$U1344=""),"",$U1344-$T1344)</f>
      </c>
      <c r="W1344" t="str">
        <f>IF(TRIM(INDEX(connections!$A:$A,ROW()))="","",TRIM(INDEX(connections!$A:$A,ROW())))</f>
      </c>
      <c r="X1344" t="str">
        <f>IF($W1344="","",TRIM(INDEX(connections!$B:$B,ROW())))</f>
      </c>
      <c r="Y1344">
        <f>IF($W1344="","",IFERROR(MATCH($W1344,$A$2:$A$1500,0),""))</f>
      </c>
      <c r="Z1344">
        <f>IF($X1344="","",IFERROR(MATCH($X1344,$A$2:$A$1500,0),""))</f>
      </c>
      <c r="AA1344" t="str">
        <f>IF($Y1344="","",INDEX($P$2:$P$1500,$Y1344))</f>
      </c>
      <c r="AB1344" t="str">
        <f>IF($Z1344="","",INDEX($P$2:$P$1500,$Z1344))</f>
      </c>
      <c r="AC1344">
        <f>IF(AND($AA1344="Yes",$AB1344="Yes"),1,"")</f>
      </c>
      <c r="AD1344">
        <f>IF(OR($Y1344="",$Z1344=""),"",IF(INDEX($C$2:$C$1500,$Y1344)=INDEX($C$2:$C$1500,$Z1344),0,1))</f>
      </c>
      <c r="AE1344">
        <f>IF($AC1344&lt;&gt;1,"",IF(AND(INDEX($AG$2:$AG$1500,$Y1344)=1,INDEX($AG$2:$AG$1500,$Z1344)=1),1,""))</f>
      </c>
      <c r="AG1344">
        <f>IF($A1344="","",COUNTIFS($W$2:$W$2500,$A1344,$AB$2:$AB$2500,"Yes")+COUNTIFS($X$2:$X$2500,$A1344,$AA$2:$AA$2500,"Yes"))</f>
      </c>
      <c r="AH1344" t="str">
        <f>IF(OR($P1344&lt;&gt;"Yes",N($AG1344)=0),"",IF(AND($AG1344=1,COUNTIFS($W$2:$W$2500,$A1344,$AE$2:$AE$2500,1)+COUNTIFS($X$2:$X$2500,$A1344,$AE$2:$AE$2500,1)&gt;0),"","Yes"))</f>
      </c>
      <c r="AI1344">
        <f>IF($AH1344="Yes",$AG1344,"")</f>
      </c>
      <c r="AJ1344">
        <f>IF($AI1344="","",$AI1344+ROW()/1000000)</f>
      </c>
      <c r="AK1344">
        <f>IF(OR($A1344="",$P1344="Yes",N($AG1344)=0),"",$AG1344+ROW()/1000000)</f>
      </c>
      <c r="AL1344" t="str">
        <f>IF($A1344="","",INDEX(games!$J:$J,ROW())&amp;"")</f>
      </c>
    </row>
    <row r="1345">
      <c r="A1345" t="str">
        <f>IF(TRIM(INDEX(games!$A:$A,ROW()))="","",TRIM(INDEX(games!$A:$A,ROW())))</f>
      </c>
      <c r="B1345">
        <f>IF(OR($A1345="",INDEX(games!$B:$B,ROW())=""),"",INDEX(games!$B:$B,ROW()))</f>
      </c>
      <c r="C1345" t="str">
        <f>IF(OR($A1345="",INDEX(games!$C:$C,ROW())=""),"",INDEX(games!$C:$C,ROW()))</f>
      </c>
      <c r="D1345">
        <f>IF($A1345="","",COUNTIF($W$2:$W$2500,$A1345)+COUNTIF($X$2:$X$2500,$A1345))</f>
      </c>
      <c r="E1345">
        <f>IF($A1345="","",IFERROR(MATCH($C1345,$R$2:$R$5,0),0))</f>
      </c>
      <c r="F1345">
        <f>IF($A1345="","",MOD(ROW(),34))</f>
      </c>
      <c r="G1345">
        <f>IF($A1345="",NA(),IF($C1345="Action",$B1345,NA()))</f>
      </c>
      <c r="H1345">
        <f>IF($A1345="",NA(),IF($C1345="Action",1+$F1345*0.023,NA()))</f>
      </c>
      <c r="I1345">
        <f>IF($A1345="",NA(),IF($C1345="Strategy",$B1345,NA()))</f>
      </c>
      <c r="J1345">
        <f>IF($A1345="",NA(),IF($C1345="Strategy",2+$F1345*0.023,NA()))</f>
      </c>
      <c r="K1345">
        <f>IF($A1345="",NA(),IF($C1345="Deckbuilder",$B1345,NA()))</f>
      </c>
      <c r="L1345">
        <f>IF($A1345="",NA(),IF($C1345="Deckbuilder",3+$F1345*0.023,NA()))</f>
      </c>
      <c r="M1345">
        <f>IF($A1345="",NA(),IF($C1345="Traditional",$B1345,NA()))</f>
      </c>
      <c r="N1345">
        <f>IF($A1345="",NA(),IF($C1345="Traditional",4+$F1345*0.023,NA()))</f>
      </c>
      <c r="O1345">
        <f>IF($A1345="","",$D1345+ROW()/1000000)</f>
      </c>
      <c r="P1345" t="str">
        <f>IF(OR($A1345="",INDEX(games!$H:$H,ROW())=""),"",INDEX(games!$H:$H,ROW()))</f>
      </c>
      <c r="Q1345">
        <f>IF(OR($A1345="",$P1345&lt;&gt;"Yes"),"",$D1345+ROW()/1000000)</f>
      </c>
      <c r="T1345">
        <f>IF($Y1345="","",INDEX($B$2:$B$1500,$Y1345))</f>
      </c>
      <c r="U1345">
        <f>IF($Z1345="","",INDEX($B$2:$B$1500,$Z1345))</f>
      </c>
      <c r="V1345">
        <f>IF(OR($T1345="",$U1345=""),"",$U1345-$T1345)</f>
      </c>
      <c r="W1345" t="str">
        <f>IF(TRIM(INDEX(connections!$A:$A,ROW()))="","",TRIM(INDEX(connections!$A:$A,ROW())))</f>
      </c>
      <c r="X1345" t="str">
        <f>IF($W1345="","",TRIM(INDEX(connections!$B:$B,ROW())))</f>
      </c>
      <c r="Y1345">
        <f>IF($W1345="","",IFERROR(MATCH($W1345,$A$2:$A$1500,0),""))</f>
      </c>
      <c r="Z1345">
        <f>IF($X1345="","",IFERROR(MATCH($X1345,$A$2:$A$1500,0),""))</f>
      </c>
      <c r="AA1345" t="str">
        <f>IF($Y1345="","",INDEX($P$2:$P$1500,$Y1345))</f>
      </c>
      <c r="AB1345" t="str">
        <f>IF($Z1345="","",INDEX($P$2:$P$1500,$Z1345))</f>
      </c>
      <c r="AC1345">
        <f>IF(AND($AA1345="Yes",$AB1345="Yes"),1,"")</f>
      </c>
      <c r="AD1345">
        <f>IF(OR($Y1345="",$Z1345=""),"",IF(INDEX($C$2:$C$1500,$Y1345)=INDEX($C$2:$C$1500,$Z1345),0,1))</f>
      </c>
      <c r="AE1345">
        <f>IF($AC1345&lt;&gt;1,"",IF(AND(INDEX($AG$2:$AG$1500,$Y1345)=1,INDEX($AG$2:$AG$1500,$Z1345)=1),1,""))</f>
      </c>
      <c r="AG1345">
        <f>IF($A1345="","",COUNTIFS($W$2:$W$2500,$A1345,$AB$2:$AB$2500,"Yes")+COUNTIFS($X$2:$X$2500,$A1345,$AA$2:$AA$2500,"Yes"))</f>
      </c>
      <c r="AH1345" t="str">
        <f>IF(OR($P1345&lt;&gt;"Yes",N($AG1345)=0),"",IF(AND($AG1345=1,COUNTIFS($W$2:$W$2500,$A1345,$AE$2:$AE$2500,1)+COUNTIFS($X$2:$X$2500,$A1345,$AE$2:$AE$2500,1)&gt;0),"","Yes"))</f>
      </c>
      <c r="AI1345">
        <f>IF($AH1345="Yes",$AG1345,"")</f>
      </c>
      <c r="AJ1345">
        <f>IF($AI1345="","",$AI1345+ROW()/1000000)</f>
      </c>
      <c r="AK1345">
        <f>IF(OR($A1345="",$P1345="Yes",N($AG1345)=0),"",$AG1345+ROW()/1000000)</f>
      </c>
      <c r="AL1345" t="str">
        <f>IF($A1345="","",INDEX(games!$J:$J,ROW())&amp;"")</f>
      </c>
    </row>
    <row r="1346">
      <c r="A1346" t="str">
        <f>IF(TRIM(INDEX(games!$A:$A,ROW()))="","",TRIM(INDEX(games!$A:$A,ROW())))</f>
      </c>
      <c r="B1346">
        <f>IF(OR($A1346="",INDEX(games!$B:$B,ROW())=""),"",INDEX(games!$B:$B,ROW()))</f>
      </c>
      <c r="C1346" t="str">
        <f>IF(OR($A1346="",INDEX(games!$C:$C,ROW())=""),"",INDEX(games!$C:$C,ROW()))</f>
      </c>
      <c r="D1346">
        <f>IF($A1346="","",COUNTIF($W$2:$W$2500,$A1346)+COUNTIF($X$2:$X$2500,$A1346))</f>
      </c>
      <c r="E1346">
        <f>IF($A1346="","",IFERROR(MATCH($C1346,$R$2:$R$5,0),0))</f>
      </c>
      <c r="F1346">
        <f>IF($A1346="","",MOD(ROW(),34))</f>
      </c>
      <c r="G1346">
        <f>IF($A1346="",NA(),IF($C1346="Action",$B1346,NA()))</f>
      </c>
      <c r="H1346">
        <f>IF($A1346="",NA(),IF($C1346="Action",1+$F1346*0.023,NA()))</f>
      </c>
      <c r="I1346">
        <f>IF($A1346="",NA(),IF($C1346="Strategy",$B1346,NA()))</f>
      </c>
      <c r="J1346">
        <f>IF($A1346="",NA(),IF($C1346="Strategy",2+$F1346*0.023,NA()))</f>
      </c>
      <c r="K1346">
        <f>IF($A1346="",NA(),IF($C1346="Deckbuilder",$B1346,NA()))</f>
      </c>
      <c r="L1346">
        <f>IF($A1346="",NA(),IF($C1346="Deckbuilder",3+$F1346*0.023,NA()))</f>
      </c>
      <c r="M1346">
        <f>IF($A1346="",NA(),IF($C1346="Traditional",$B1346,NA()))</f>
      </c>
      <c r="N1346">
        <f>IF($A1346="",NA(),IF($C1346="Traditional",4+$F1346*0.023,NA()))</f>
      </c>
      <c r="O1346">
        <f>IF($A1346="","",$D1346+ROW()/1000000)</f>
      </c>
      <c r="P1346" t="str">
        <f>IF(OR($A1346="",INDEX(games!$H:$H,ROW())=""),"",INDEX(games!$H:$H,ROW()))</f>
      </c>
      <c r="Q1346">
        <f>IF(OR($A1346="",$P1346&lt;&gt;"Yes"),"",$D1346+ROW()/1000000)</f>
      </c>
      <c r="T1346">
        <f>IF($Y1346="","",INDEX($B$2:$B$1500,$Y1346))</f>
      </c>
      <c r="U1346">
        <f>IF($Z1346="","",INDEX($B$2:$B$1500,$Z1346))</f>
      </c>
      <c r="V1346">
        <f>IF(OR($T1346="",$U1346=""),"",$U1346-$T1346)</f>
      </c>
      <c r="W1346" t="str">
        <f>IF(TRIM(INDEX(connections!$A:$A,ROW()))="","",TRIM(INDEX(connections!$A:$A,ROW())))</f>
      </c>
      <c r="X1346" t="str">
        <f>IF($W1346="","",TRIM(INDEX(connections!$B:$B,ROW())))</f>
      </c>
      <c r="Y1346">
        <f>IF($W1346="","",IFERROR(MATCH($W1346,$A$2:$A$1500,0),""))</f>
      </c>
      <c r="Z1346">
        <f>IF($X1346="","",IFERROR(MATCH($X1346,$A$2:$A$1500,0),""))</f>
      </c>
      <c r="AA1346" t="str">
        <f>IF($Y1346="","",INDEX($P$2:$P$1500,$Y1346))</f>
      </c>
      <c r="AB1346" t="str">
        <f>IF($Z1346="","",INDEX($P$2:$P$1500,$Z1346))</f>
      </c>
      <c r="AC1346">
        <f>IF(AND($AA1346="Yes",$AB1346="Yes"),1,"")</f>
      </c>
      <c r="AD1346">
        <f>IF(OR($Y1346="",$Z1346=""),"",IF(INDEX($C$2:$C$1500,$Y1346)=INDEX($C$2:$C$1500,$Z1346),0,1))</f>
      </c>
      <c r="AE1346">
        <f>IF($AC1346&lt;&gt;1,"",IF(AND(INDEX($AG$2:$AG$1500,$Y1346)=1,INDEX($AG$2:$AG$1500,$Z1346)=1),1,""))</f>
      </c>
      <c r="AG1346">
        <f>IF($A1346="","",COUNTIFS($W$2:$W$2500,$A1346,$AB$2:$AB$2500,"Yes")+COUNTIFS($X$2:$X$2500,$A1346,$AA$2:$AA$2500,"Yes"))</f>
      </c>
      <c r="AH1346" t="str">
        <f>IF(OR($P1346&lt;&gt;"Yes",N($AG1346)=0),"",IF(AND($AG1346=1,COUNTIFS($W$2:$W$2500,$A1346,$AE$2:$AE$2500,1)+COUNTIFS($X$2:$X$2500,$A1346,$AE$2:$AE$2500,1)&gt;0),"","Yes"))</f>
      </c>
      <c r="AI1346">
        <f>IF($AH1346="Yes",$AG1346,"")</f>
      </c>
      <c r="AJ1346">
        <f>IF($AI1346="","",$AI1346+ROW()/1000000)</f>
      </c>
      <c r="AK1346">
        <f>IF(OR($A1346="",$P1346="Yes",N($AG1346)=0),"",$AG1346+ROW()/1000000)</f>
      </c>
      <c r="AL1346" t="str">
        <f>IF($A1346="","",INDEX(games!$J:$J,ROW())&amp;"")</f>
      </c>
    </row>
    <row r="1347">
      <c r="A1347" t="str">
        <f>IF(TRIM(INDEX(games!$A:$A,ROW()))="","",TRIM(INDEX(games!$A:$A,ROW())))</f>
      </c>
      <c r="B1347">
        <f>IF(OR($A1347="",INDEX(games!$B:$B,ROW())=""),"",INDEX(games!$B:$B,ROW()))</f>
      </c>
      <c r="C1347" t="str">
        <f>IF(OR($A1347="",INDEX(games!$C:$C,ROW())=""),"",INDEX(games!$C:$C,ROW()))</f>
      </c>
      <c r="D1347">
        <f>IF($A1347="","",COUNTIF($W$2:$W$2500,$A1347)+COUNTIF($X$2:$X$2500,$A1347))</f>
      </c>
      <c r="E1347">
        <f>IF($A1347="","",IFERROR(MATCH($C1347,$R$2:$R$5,0),0))</f>
      </c>
      <c r="F1347">
        <f>IF($A1347="","",MOD(ROW(),34))</f>
      </c>
      <c r="G1347">
        <f>IF($A1347="",NA(),IF($C1347="Action",$B1347,NA()))</f>
      </c>
      <c r="H1347">
        <f>IF($A1347="",NA(),IF($C1347="Action",1+$F1347*0.023,NA()))</f>
      </c>
      <c r="I1347">
        <f>IF($A1347="",NA(),IF($C1347="Strategy",$B1347,NA()))</f>
      </c>
      <c r="J1347">
        <f>IF($A1347="",NA(),IF($C1347="Strategy",2+$F1347*0.023,NA()))</f>
      </c>
      <c r="K1347">
        <f>IF($A1347="",NA(),IF($C1347="Deckbuilder",$B1347,NA()))</f>
      </c>
      <c r="L1347">
        <f>IF($A1347="",NA(),IF($C1347="Deckbuilder",3+$F1347*0.023,NA()))</f>
      </c>
      <c r="M1347">
        <f>IF($A1347="",NA(),IF($C1347="Traditional",$B1347,NA()))</f>
      </c>
      <c r="N1347">
        <f>IF($A1347="",NA(),IF($C1347="Traditional",4+$F1347*0.023,NA()))</f>
      </c>
      <c r="O1347">
        <f>IF($A1347="","",$D1347+ROW()/1000000)</f>
      </c>
      <c r="P1347" t="str">
        <f>IF(OR($A1347="",INDEX(games!$H:$H,ROW())=""),"",INDEX(games!$H:$H,ROW()))</f>
      </c>
      <c r="Q1347">
        <f>IF(OR($A1347="",$P1347&lt;&gt;"Yes"),"",$D1347+ROW()/1000000)</f>
      </c>
      <c r="T1347">
        <f>IF($Y1347="","",INDEX($B$2:$B$1500,$Y1347))</f>
      </c>
      <c r="U1347">
        <f>IF($Z1347="","",INDEX($B$2:$B$1500,$Z1347))</f>
      </c>
      <c r="V1347">
        <f>IF(OR($T1347="",$U1347=""),"",$U1347-$T1347)</f>
      </c>
      <c r="W1347" t="str">
        <f>IF(TRIM(INDEX(connections!$A:$A,ROW()))="","",TRIM(INDEX(connections!$A:$A,ROW())))</f>
      </c>
      <c r="X1347" t="str">
        <f>IF($W1347="","",TRIM(INDEX(connections!$B:$B,ROW())))</f>
      </c>
      <c r="Y1347">
        <f>IF($W1347="","",IFERROR(MATCH($W1347,$A$2:$A$1500,0),""))</f>
      </c>
      <c r="Z1347">
        <f>IF($X1347="","",IFERROR(MATCH($X1347,$A$2:$A$1500,0),""))</f>
      </c>
      <c r="AA1347" t="str">
        <f>IF($Y1347="","",INDEX($P$2:$P$1500,$Y1347))</f>
      </c>
      <c r="AB1347" t="str">
        <f>IF($Z1347="","",INDEX($P$2:$P$1500,$Z1347))</f>
      </c>
      <c r="AC1347">
        <f>IF(AND($AA1347="Yes",$AB1347="Yes"),1,"")</f>
      </c>
      <c r="AD1347">
        <f>IF(OR($Y1347="",$Z1347=""),"",IF(INDEX($C$2:$C$1500,$Y1347)=INDEX($C$2:$C$1500,$Z1347),0,1))</f>
      </c>
      <c r="AE1347">
        <f>IF($AC1347&lt;&gt;1,"",IF(AND(INDEX($AG$2:$AG$1500,$Y1347)=1,INDEX($AG$2:$AG$1500,$Z1347)=1),1,""))</f>
      </c>
      <c r="AG1347">
        <f>IF($A1347="","",COUNTIFS($W$2:$W$2500,$A1347,$AB$2:$AB$2500,"Yes")+COUNTIFS($X$2:$X$2500,$A1347,$AA$2:$AA$2500,"Yes"))</f>
      </c>
      <c r="AH1347" t="str">
        <f>IF(OR($P1347&lt;&gt;"Yes",N($AG1347)=0),"",IF(AND($AG1347=1,COUNTIFS($W$2:$W$2500,$A1347,$AE$2:$AE$2500,1)+COUNTIFS($X$2:$X$2500,$A1347,$AE$2:$AE$2500,1)&gt;0),"","Yes"))</f>
      </c>
      <c r="AI1347">
        <f>IF($AH1347="Yes",$AG1347,"")</f>
      </c>
      <c r="AJ1347">
        <f>IF($AI1347="","",$AI1347+ROW()/1000000)</f>
      </c>
      <c r="AK1347">
        <f>IF(OR($A1347="",$P1347="Yes",N($AG1347)=0),"",$AG1347+ROW()/1000000)</f>
      </c>
      <c r="AL1347" t="str">
        <f>IF($A1347="","",INDEX(games!$J:$J,ROW())&amp;"")</f>
      </c>
    </row>
    <row r="1348">
      <c r="A1348" t="str">
        <f>IF(TRIM(INDEX(games!$A:$A,ROW()))="","",TRIM(INDEX(games!$A:$A,ROW())))</f>
      </c>
      <c r="B1348">
        <f>IF(OR($A1348="",INDEX(games!$B:$B,ROW())=""),"",INDEX(games!$B:$B,ROW()))</f>
      </c>
      <c r="C1348" t="str">
        <f>IF(OR($A1348="",INDEX(games!$C:$C,ROW())=""),"",INDEX(games!$C:$C,ROW()))</f>
      </c>
      <c r="D1348">
        <f>IF($A1348="","",COUNTIF($W$2:$W$2500,$A1348)+COUNTIF($X$2:$X$2500,$A1348))</f>
      </c>
      <c r="E1348">
        <f>IF($A1348="","",IFERROR(MATCH($C1348,$R$2:$R$5,0),0))</f>
      </c>
      <c r="F1348">
        <f>IF($A1348="","",MOD(ROW(),34))</f>
      </c>
      <c r="G1348">
        <f>IF($A1348="",NA(),IF($C1348="Action",$B1348,NA()))</f>
      </c>
      <c r="H1348">
        <f>IF($A1348="",NA(),IF($C1348="Action",1+$F1348*0.023,NA()))</f>
      </c>
      <c r="I1348">
        <f>IF($A1348="",NA(),IF($C1348="Strategy",$B1348,NA()))</f>
      </c>
      <c r="J1348">
        <f>IF($A1348="",NA(),IF($C1348="Strategy",2+$F1348*0.023,NA()))</f>
      </c>
      <c r="K1348">
        <f>IF($A1348="",NA(),IF($C1348="Deckbuilder",$B1348,NA()))</f>
      </c>
      <c r="L1348">
        <f>IF($A1348="",NA(),IF($C1348="Deckbuilder",3+$F1348*0.023,NA()))</f>
      </c>
      <c r="M1348">
        <f>IF($A1348="",NA(),IF($C1348="Traditional",$B1348,NA()))</f>
      </c>
      <c r="N1348">
        <f>IF($A1348="",NA(),IF($C1348="Traditional",4+$F1348*0.023,NA()))</f>
      </c>
      <c r="O1348">
        <f>IF($A1348="","",$D1348+ROW()/1000000)</f>
      </c>
      <c r="P1348" t="str">
        <f>IF(OR($A1348="",INDEX(games!$H:$H,ROW())=""),"",INDEX(games!$H:$H,ROW()))</f>
      </c>
      <c r="Q1348">
        <f>IF(OR($A1348="",$P1348&lt;&gt;"Yes"),"",$D1348+ROW()/1000000)</f>
      </c>
      <c r="T1348">
        <f>IF($Y1348="","",INDEX($B$2:$B$1500,$Y1348))</f>
      </c>
      <c r="U1348">
        <f>IF($Z1348="","",INDEX($B$2:$B$1500,$Z1348))</f>
      </c>
      <c r="V1348">
        <f>IF(OR($T1348="",$U1348=""),"",$U1348-$T1348)</f>
      </c>
      <c r="W1348" t="str">
        <f>IF(TRIM(INDEX(connections!$A:$A,ROW()))="","",TRIM(INDEX(connections!$A:$A,ROW())))</f>
      </c>
      <c r="X1348" t="str">
        <f>IF($W1348="","",TRIM(INDEX(connections!$B:$B,ROW())))</f>
      </c>
      <c r="Y1348">
        <f>IF($W1348="","",IFERROR(MATCH($W1348,$A$2:$A$1500,0),""))</f>
      </c>
      <c r="Z1348">
        <f>IF($X1348="","",IFERROR(MATCH($X1348,$A$2:$A$1500,0),""))</f>
      </c>
      <c r="AA1348" t="str">
        <f>IF($Y1348="","",INDEX($P$2:$P$1500,$Y1348))</f>
      </c>
      <c r="AB1348" t="str">
        <f>IF($Z1348="","",INDEX($P$2:$P$1500,$Z1348))</f>
      </c>
      <c r="AC1348">
        <f>IF(AND($AA1348="Yes",$AB1348="Yes"),1,"")</f>
      </c>
      <c r="AD1348">
        <f>IF(OR($Y1348="",$Z1348=""),"",IF(INDEX($C$2:$C$1500,$Y1348)=INDEX($C$2:$C$1500,$Z1348),0,1))</f>
      </c>
      <c r="AE1348">
        <f>IF($AC1348&lt;&gt;1,"",IF(AND(INDEX($AG$2:$AG$1500,$Y1348)=1,INDEX($AG$2:$AG$1500,$Z1348)=1),1,""))</f>
      </c>
      <c r="AG1348">
        <f>IF($A1348="","",COUNTIFS($W$2:$W$2500,$A1348,$AB$2:$AB$2500,"Yes")+COUNTIFS($X$2:$X$2500,$A1348,$AA$2:$AA$2500,"Yes"))</f>
      </c>
      <c r="AH1348" t="str">
        <f>IF(OR($P1348&lt;&gt;"Yes",N($AG1348)=0),"",IF(AND($AG1348=1,COUNTIFS($W$2:$W$2500,$A1348,$AE$2:$AE$2500,1)+COUNTIFS($X$2:$X$2500,$A1348,$AE$2:$AE$2500,1)&gt;0),"","Yes"))</f>
      </c>
      <c r="AI1348">
        <f>IF($AH1348="Yes",$AG1348,"")</f>
      </c>
      <c r="AJ1348">
        <f>IF($AI1348="","",$AI1348+ROW()/1000000)</f>
      </c>
      <c r="AK1348">
        <f>IF(OR($A1348="",$P1348="Yes",N($AG1348)=0),"",$AG1348+ROW()/1000000)</f>
      </c>
      <c r="AL1348" t="str">
        <f>IF($A1348="","",INDEX(games!$J:$J,ROW())&amp;"")</f>
      </c>
    </row>
    <row r="1349">
      <c r="A1349" t="str">
        <f>IF(TRIM(INDEX(games!$A:$A,ROW()))="","",TRIM(INDEX(games!$A:$A,ROW())))</f>
      </c>
      <c r="B1349">
        <f>IF(OR($A1349="",INDEX(games!$B:$B,ROW())=""),"",INDEX(games!$B:$B,ROW()))</f>
      </c>
      <c r="C1349" t="str">
        <f>IF(OR($A1349="",INDEX(games!$C:$C,ROW())=""),"",INDEX(games!$C:$C,ROW()))</f>
      </c>
      <c r="D1349">
        <f>IF($A1349="","",COUNTIF($W$2:$W$2500,$A1349)+COUNTIF($X$2:$X$2500,$A1349))</f>
      </c>
      <c r="E1349">
        <f>IF($A1349="","",IFERROR(MATCH($C1349,$R$2:$R$5,0),0))</f>
      </c>
      <c r="F1349">
        <f>IF($A1349="","",MOD(ROW(),34))</f>
      </c>
      <c r="G1349">
        <f>IF($A1349="",NA(),IF($C1349="Action",$B1349,NA()))</f>
      </c>
      <c r="H1349">
        <f>IF($A1349="",NA(),IF($C1349="Action",1+$F1349*0.023,NA()))</f>
      </c>
      <c r="I1349">
        <f>IF($A1349="",NA(),IF($C1349="Strategy",$B1349,NA()))</f>
      </c>
      <c r="J1349">
        <f>IF($A1349="",NA(),IF($C1349="Strategy",2+$F1349*0.023,NA()))</f>
      </c>
      <c r="K1349">
        <f>IF($A1349="",NA(),IF($C1349="Deckbuilder",$B1349,NA()))</f>
      </c>
      <c r="L1349">
        <f>IF($A1349="",NA(),IF($C1349="Deckbuilder",3+$F1349*0.023,NA()))</f>
      </c>
      <c r="M1349">
        <f>IF($A1349="",NA(),IF($C1349="Traditional",$B1349,NA()))</f>
      </c>
      <c r="N1349">
        <f>IF($A1349="",NA(),IF($C1349="Traditional",4+$F1349*0.023,NA()))</f>
      </c>
      <c r="O1349">
        <f>IF($A1349="","",$D1349+ROW()/1000000)</f>
      </c>
      <c r="P1349" t="str">
        <f>IF(OR($A1349="",INDEX(games!$H:$H,ROW())=""),"",INDEX(games!$H:$H,ROW()))</f>
      </c>
      <c r="Q1349">
        <f>IF(OR($A1349="",$P1349&lt;&gt;"Yes"),"",$D1349+ROW()/1000000)</f>
      </c>
      <c r="T1349">
        <f>IF($Y1349="","",INDEX($B$2:$B$1500,$Y1349))</f>
      </c>
      <c r="U1349">
        <f>IF($Z1349="","",INDEX($B$2:$B$1500,$Z1349))</f>
      </c>
      <c r="V1349">
        <f>IF(OR($T1349="",$U1349=""),"",$U1349-$T1349)</f>
      </c>
      <c r="W1349" t="str">
        <f>IF(TRIM(INDEX(connections!$A:$A,ROW()))="","",TRIM(INDEX(connections!$A:$A,ROW())))</f>
      </c>
      <c r="X1349" t="str">
        <f>IF($W1349="","",TRIM(INDEX(connections!$B:$B,ROW())))</f>
      </c>
      <c r="Y1349">
        <f>IF($W1349="","",IFERROR(MATCH($W1349,$A$2:$A$1500,0),""))</f>
      </c>
      <c r="Z1349">
        <f>IF($X1349="","",IFERROR(MATCH($X1349,$A$2:$A$1500,0),""))</f>
      </c>
      <c r="AA1349" t="str">
        <f>IF($Y1349="","",INDEX($P$2:$P$1500,$Y1349))</f>
      </c>
      <c r="AB1349" t="str">
        <f>IF($Z1349="","",INDEX($P$2:$P$1500,$Z1349))</f>
      </c>
      <c r="AC1349">
        <f>IF(AND($AA1349="Yes",$AB1349="Yes"),1,"")</f>
      </c>
      <c r="AD1349">
        <f>IF(OR($Y1349="",$Z1349=""),"",IF(INDEX($C$2:$C$1500,$Y1349)=INDEX($C$2:$C$1500,$Z1349),0,1))</f>
      </c>
      <c r="AE1349">
        <f>IF($AC1349&lt;&gt;1,"",IF(AND(INDEX($AG$2:$AG$1500,$Y1349)=1,INDEX($AG$2:$AG$1500,$Z1349)=1),1,""))</f>
      </c>
      <c r="AG1349">
        <f>IF($A1349="","",COUNTIFS($W$2:$W$2500,$A1349,$AB$2:$AB$2500,"Yes")+COUNTIFS($X$2:$X$2500,$A1349,$AA$2:$AA$2500,"Yes"))</f>
      </c>
      <c r="AH1349" t="str">
        <f>IF(OR($P1349&lt;&gt;"Yes",N($AG1349)=0),"",IF(AND($AG1349=1,COUNTIFS($W$2:$W$2500,$A1349,$AE$2:$AE$2500,1)+COUNTIFS($X$2:$X$2500,$A1349,$AE$2:$AE$2500,1)&gt;0),"","Yes"))</f>
      </c>
      <c r="AI1349">
        <f>IF($AH1349="Yes",$AG1349,"")</f>
      </c>
      <c r="AJ1349">
        <f>IF($AI1349="","",$AI1349+ROW()/1000000)</f>
      </c>
      <c r="AK1349">
        <f>IF(OR($A1349="",$P1349="Yes",N($AG1349)=0),"",$AG1349+ROW()/1000000)</f>
      </c>
      <c r="AL1349" t="str">
        <f>IF($A1349="","",INDEX(games!$J:$J,ROW())&amp;"")</f>
      </c>
    </row>
    <row r="1350">
      <c r="A1350" t="str">
        <f>IF(TRIM(INDEX(games!$A:$A,ROW()))="","",TRIM(INDEX(games!$A:$A,ROW())))</f>
      </c>
      <c r="B1350">
        <f>IF(OR($A1350="",INDEX(games!$B:$B,ROW())=""),"",INDEX(games!$B:$B,ROW()))</f>
      </c>
      <c r="C1350" t="str">
        <f>IF(OR($A1350="",INDEX(games!$C:$C,ROW())=""),"",INDEX(games!$C:$C,ROW()))</f>
      </c>
      <c r="D1350">
        <f>IF($A1350="","",COUNTIF($W$2:$W$2500,$A1350)+COUNTIF($X$2:$X$2500,$A1350))</f>
      </c>
      <c r="E1350">
        <f>IF($A1350="","",IFERROR(MATCH($C1350,$R$2:$R$5,0),0))</f>
      </c>
      <c r="F1350">
        <f>IF($A1350="","",MOD(ROW(),34))</f>
      </c>
      <c r="G1350">
        <f>IF($A1350="",NA(),IF($C1350="Action",$B1350,NA()))</f>
      </c>
      <c r="H1350">
        <f>IF($A1350="",NA(),IF($C1350="Action",1+$F1350*0.023,NA()))</f>
      </c>
      <c r="I1350">
        <f>IF($A1350="",NA(),IF($C1350="Strategy",$B1350,NA()))</f>
      </c>
      <c r="J1350">
        <f>IF($A1350="",NA(),IF($C1350="Strategy",2+$F1350*0.023,NA()))</f>
      </c>
      <c r="K1350">
        <f>IF($A1350="",NA(),IF($C1350="Deckbuilder",$B1350,NA()))</f>
      </c>
      <c r="L1350">
        <f>IF($A1350="",NA(),IF($C1350="Deckbuilder",3+$F1350*0.023,NA()))</f>
      </c>
      <c r="M1350">
        <f>IF($A1350="",NA(),IF($C1350="Traditional",$B1350,NA()))</f>
      </c>
      <c r="N1350">
        <f>IF($A1350="",NA(),IF($C1350="Traditional",4+$F1350*0.023,NA()))</f>
      </c>
      <c r="O1350">
        <f>IF($A1350="","",$D1350+ROW()/1000000)</f>
      </c>
      <c r="P1350" t="str">
        <f>IF(OR($A1350="",INDEX(games!$H:$H,ROW())=""),"",INDEX(games!$H:$H,ROW()))</f>
      </c>
      <c r="Q1350">
        <f>IF(OR($A1350="",$P1350&lt;&gt;"Yes"),"",$D1350+ROW()/1000000)</f>
      </c>
      <c r="T1350">
        <f>IF($Y1350="","",INDEX($B$2:$B$1500,$Y1350))</f>
      </c>
      <c r="U1350">
        <f>IF($Z1350="","",INDEX($B$2:$B$1500,$Z1350))</f>
      </c>
      <c r="V1350">
        <f>IF(OR($T1350="",$U1350=""),"",$U1350-$T1350)</f>
      </c>
      <c r="W1350" t="str">
        <f>IF(TRIM(INDEX(connections!$A:$A,ROW()))="","",TRIM(INDEX(connections!$A:$A,ROW())))</f>
      </c>
      <c r="X1350" t="str">
        <f>IF($W1350="","",TRIM(INDEX(connections!$B:$B,ROW())))</f>
      </c>
      <c r="Y1350">
        <f>IF($W1350="","",IFERROR(MATCH($W1350,$A$2:$A$1500,0),""))</f>
      </c>
      <c r="Z1350">
        <f>IF($X1350="","",IFERROR(MATCH($X1350,$A$2:$A$1500,0),""))</f>
      </c>
      <c r="AA1350" t="str">
        <f>IF($Y1350="","",INDEX($P$2:$P$1500,$Y1350))</f>
      </c>
      <c r="AB1350" t="str">
        <f>IF($Z1350="","",INDEX($P$2:$P$1500,$Z1350))</f>
      </c>
      <c r="AC1350">
        <f>IF(AND($AA1350="Yes",$AB1350="Yes"),1,"")</f>
      </c>
      <c r="AD1350">
        <f>IF(OR($Y1350="",$Z1350=""),"",IF(INDEX($C$2:$C$1500,$Y1350)=INDEX($C$2:$C$1500,$Z1350),0,1))</f>
      </c>
      <c r="AE1350">
        <f>IF($AC1350&lt;&gt;1,"",IF(AND(INDEX($AG$2:$AG$1500,$Y1350)=1,INDEX($AG$2:$AG$1500,$Z1350)=1),1,""))</f>
      </c>
      <c r="AG1350">
        <f>IF($A1350="","",COUNTIFS($W$2:$W$2500,$A1350,$AB$2:$AB$2500,"Yes")+COUNTIFS($X$2:$X$2500,$A1350,$AA$2:$AA$2500,"Yes"))</f>
      </c>
      <c r="AH1350" t="str">
        <f>IF(OR($P1350&lt;&gt;"Yes",N($AG1350)=0),"",IF(AND($AG1350=1,COUNTIFS($W$2:$W$2500,$A1350,$AE$2:$AE$2500,1)+COUNTIFS($X$2:$X$2500,$A1350,$AE$2:$AE$2500,1)&gt;0),"","Yes"))</f>
      </c>
      <c r="AI1350">
        <f>IF($AH1350="Yes",$AG1350,"")</f>
      </c>
      <c r="AJ1350">
        <f>IF($AI1350="","",$AI1350+ROW()/1000000)</f>
      </c>
      <c r="AK1350">
        <f>IF(OR($A1350="",$P1350="Yes",N($AG1350)=0),"",$AG1350+ROW()/1000000)</f>
      </c>
      <c r="AL1350" t="str">
        <f>IF($A1350="","",INDEX(games!$J:$J,ROW())&amp;"")</f>
      </c>
    </row>
    <row r="1351">
      <c r="A1351" t="str">
        <f>IF(TRIM(INDEX(games!$A:$A,ROW()))="","",TRIM(INDEX(games!$A:$A,ROW())))</f>
      </c>
      <c r="B1351">
        <f>IF(OR($A1351="",INDEX(games!$B:$B,ROW())=""),"",INDEX(games!$B:$B,ROW()))</f>
      </c>
      <c r="C1351" t="str">
        <f>IF(OR($A1351="",INDEX(games!$C:$C,ROW())=""),"",INDEX(games!$C:$C,ROW()))</f>
      </c>
      <c r="D1351">
        <f>IF($A1351="","",COUNTIF($W$2:$W$2500,$A1351)+COUNTIF($X$2:$X$2500,$A1351))</f>
      </c>
      <c r="E1351">
        <f>IF($A1351="","",IFERROR(MATCH($C1351,$R$2:$R$5,0),0))</f>
      </c>
      <c r="F1351">
        <f>IF($A1351="","",MOD(ROW(),34))</f>
      </c>
      <c r="G1351">
        <f>IF($A1351="",NA(),IF($C1351="Action",$B1351,NA()))</f>
      </c>
      <c r="H1351">
        <f>IF($A1351="",NA(),IF($C1351="Action",1+$F1351*0.023,NA()))</f>
      </c>
      <c r="I1351">
        <f>IF($A1351="",NA(),IF($C1351="Strategy",$B1351,NA()))</f>
      </c>
      <c r="J1351">
        <f>IF($A1351="",NA(),IF($C1351="Strategy",2+$F1351*0.023,NA()))</f>
      </c>
      <c r="K1351">
        <f>IF($A1351="",NA(),IF($C1351="Deckbuilder",$B1351,NA()))</f>
      </c>
      <c r="L1351">
        <f>IF($A1351="",NA(),IF($C1351="Deckbuilder",3+$F1351*0.023,NA()))</f>
      </c>
      <c r="M1351">
        <f>IF($A1351="",NA(),IF($C1351="Traditional",$B1351,NA()))</f>
      </c>
      <c r="N1351">
        <f>IF($A1351="",NA(),IF($C1351="Traditional",4+$F1351*0.023,NA()))</f>
      </c>
      <c r="O1351">
        <f>IF($A1351="","",$D1351+ROW()/1000000)</f>
      </c>
      <c r="P1351" t="str">
        <f>IF(OR($A1351="",INDEX(games!$H:$H,ROW())=""),"",INDEX(games!$H:$H,ROW()))</f>
      </c>
      <c r="Q1351">
        <f>IF(OR($A1351="",$P1351&lt;&gt;"Yes"),"",$D1351+ROW()/1000000)</f>
      </c>
      <c r="T1351">
        <f>IF($Y1351="","",INDEX($B$2:$B$1500,$Y1351))</f>
      </c>
      <c r="U1351">
        <f>IF($Z1351="","",INDEX($B$2:$B$1500,$Z1351))</f>
      </c>
      <c r="V1351">
        <f>IF(OR($T1351="",$U1351=""),"",$U1351-$T1351)</f>
      </c>
      <c r="W1351" t="str">
        <f>IF(TRIM(INDEX(connections!$A:$A,ROW()))="","",TRIM(INDEX(connections!$A:$A,ROW())))</f>
      </c>
      <c r="X1351" t="str">
        <f>IF($W1351="","",TRIM(INDEX(connections!$B:$B,ROW())))</f>
      </c>
      <c r="Y1351">
        <f>IF($W1351="","",IFERROR(MATCH($W1351,$A$2:$A$1500,0),""))</f>
      </c>
      <c r="Z1351">
        <f>IF($X1351="","",IFERROR(MATCH($X1351,$A$2:$A$1500,0),""))</f>
      </c>
      <c r="AA1351" t="str">
        <f>IF($Y1351="","",INDEX($P$2:$P$1500,$Y1351))</f>
      </c>
      <c r="AB1351" t="str">
        <f>IF($Z1351="","",INDEX($P$2:$P$1500,$Z1351))</f>
      </c>
      <c r="AC1351">
        <f>IF(AND($AA1351="Yes",$AB1351="Yes"),1,"")</f>
      </c>
      <c r="AD1351">
        <f>IF(OR($Y1351="",$Z1351=""),"",IF(INDEX($C$2:$C$1500,$Y1351)=INDEX($C$2:$C$1500,$Z1351),0,1))</f>
      </c>
      <c r="AE1351">
        <f>IF($AC1351&lt;&gt;1,"",IF(AND(INDEX($AG$2:$AG$1500,$Y1351)=1,INDEX($AG$2:$AG$1500,$Z1351)=1),1,""))</f>
      </c>
      <c r="AG1351">
        <f>IF($A1351="","",COUNTIFS($W$2:$W$2500,$A1351,$AB$2:$AB$2500,"Yes")+COUNTIFS($X$2:$X$2500,$A1351,$AA$2:$AA$2500,"Yes"))</f>
      </c>
      <c r="AH1351" t="str">
        <f>IF(OR($P1351&lt;&gt;"Yes",N($AG1351)=0),"",IF(AND($AG1351=1,COUNTIFS($W$2:$W$2500,$A1351,$AE$2:$AE$2500,1)+COUNTIFS($X$2:$X$2500,$A1351,$AE$2:$AE$2500,1)&gt;0),"","Yes"))</f>
      </c>
      <c r="AI1351">
        <f>IF($AH1351="Yes",$AG1351,"")</f>
      </c>
      <c r="AJ1351">
        <f>IF($AI1351="","",$AI1351+ROW()/1000000)</f>
      </c>
      <c r="AK1351">
        <f>IF(OR($A1351="",$P1351="Yes",N($AG1351)=0),"",$AG1351+ROW()/1000000)</f>
      </c>
      <c r="AL1351" t="str">
        <f>IF($A1351="","",INDEX(games!$J:$J,ROW())&amp;"")</f>
      </c>
    </row>
    <row r="1352">
      <c r="A1352" t="str">
        <f>IF(TRIM(INDEX(games!$A:$A,ROW()))="","",TRIM(INDEX(games!$A:$A,ROW())))</f>
      </c>
      <c r="B1352">
        <f>IF(OR($A1352="",INDEX(games!$B:$B,ROW())=""),"",INDEX(games!$B:$B,ROW()))</f>
      </c>
      <c r="C1352" t="str">
        <f>IF(OR($A1352="",INDEX(games!$C:$C,ROW())=""),"",INDEX(games!$C:$C,ROW()))</f>
      </c>
      <c r="D1352">
        <f>IF($A1352="","",COUNTIF($W$2:$W$2500,$A1352)+COUNTIF($X$2:$X$2500,$A1352))</f>
      </c>
      <c r="E1352">
        <f>IF($A1352="","",IFERROR(MATCH($C1352,$R$2:$R$5,0),0))</f>
      </c>
      <c r="F1352">
        <f>IF($A1352="","",MOD(ROW(),34))</f>
      </c>
      <c r="G1352">
        <f>IF($A1352="",NA(),IF($C1352="Action",$B1352,NA()))</f>
      </c>
      <c r="H1352">
        <f>IF($A1352="",NA(),IF($C1352="Action",1+$F1352*0.023,NA()))</f>
      </c>
      <c r="I1352">
        <f>IF($A1352="",NA(),IF($C1352="Strategy",$B1352,NA()))</f>
      </c>
      <c r="J1352">
        <f>IF($A1352="",NA(),IF($C1352="Strategy",2+$F1352*0.023,NA()))</f>
      </c>
      <c r="K1352">
        <f>IF($A1352="",NA(),IF($C1352="Deckbuilder",$B1352,NA()))</f>
      </c>
      <c r="L1352">
        <f>IF($A1352="",NA(),IF($C1352="Deckbuilder",3+$F1352*0.023,NA()))</f>
      </c>
      <c r="M1352">
        <f>IF($A1352="",NA(),IF($C1352="Traditional",$B1352,NA()))</f>
      </c>
      <c r="N1352">
        <f>IF($A1352="",NA(),IF($C1352="Traditional",4+$F1352*0.023,NA()))</f>
      </c>
      <c r="O1352">
        <f>IF($A1352="","",$D1352+ROW()/1000000)</f>
      </c>
      <c r="P1352" t="str">
        <f>IF(OR($A1352="",INDEX(games!$H:$H,ROW())=""),"",INDEX(games!$H:$H,ROW()))</f>
      </c>
      <c r="Q1352">
        <f>IF(OR($A1352="",$P1352&lt;&gt;"Yes"),"",$D1352+ROW()/1000000)</f>
      </c>
      <c r="T1352">
        <f>IF($Y1352="","",INDEX($B$2:$B$1500,$Y1352))</f>
      </c>
      <c r="U1352">
        <f>IF($Z1352="","",INDEX($B$2:$B$1500,$Z1352))</f>
      </c>
      <c r="V1352">
        <f>IF(OR($T1352="",$U1352=""),"",$U1352-$T1352)</f>
      </c>
      <c r="W1352" t="str">
        <f>IF(TRIM(INDEX(connections!$A:$A,ROW()))="","",TRIM(INDEX(connections!$A:$A,ROW())))</f>
      </c>
      <c r="X1352" t="str">
        <f>IF($W1352="","",TRIM(INDEX(connections!$B:$B,ROW())))</f>
      </c>
      <c r="Y1352">
        <f>IF($W1352="","",IFERROR(MATCH($W1352,$A$2:$A$1500,0),""))</f>
      </c>
      <c r="Z1352">
        <f>IF($X1352="","",IFERROR(MATCH($X1352,$A$2:$A$1500,0),""))</f>
      </c>
      <c r="AA1352" t="str">
        <f>IF($Y1352="","",INDEX($P$2:$P$1500,$Y1352))</f>
      </c>
      <c r="AB1352" t="str">
        <f>IF($Z1352="","",INDEX($P$2:$P$1500,$Z1352))</f>
      </c>
      <c r="AC1352">
        <f>IF(AND($AA1352="Yes",$AB1352="Yes"),1,"")</f>
      </c>
      <c r="AD1352">
        <f>IF(OR($Y1352="",$Z1352=""),"",IF(INDEX($C$2:$C$1500,$Y1352)=INDEX($C$2:$C$1500,$Z1352),0,1))</f>
      </c>
      <c r="AE1352">
        <f>IF($AC1352&lt;&gt;1,"",IF(AND(INDEX($AG$2:$AG$1500,$Y1352)=1,INDEX($AG$2:$AG$1500,$Z1352)=1),1,""))</f>
      </c>
      <c r="AG1352">
        <f>IF($A1352="","",COUNTIFS($W$2:$W$2500,$A1352,$AB$2:$AB$2500,"Yes")+COUNTIFS($X$2:$X$2500,$A1352,$AA$2:$AA$2500,"Yes"))</f>
      </c>
      <c r="AH1352" t="str">
        <f>IF(OR($P1352&lt;&gt;"Yes",N($AG1352)=0),"",IF(AND($AG1352=1,COUNTIFS($W$2:$W$2500,$A1352,$AE$2:$AE$2500,1)+COUNTIFS($X$2:$X$2500,$A1352,$AE$2:$AE$2500,1)&gt;0),"","Yes"))</f>
      </c>
      <c r="AI1352">
        <f>IF($AH1352="Yes",$AG1352,"")</f>
      </c>
      <c r="AJ1352">
        <f>IF($AI1352="","",$AI1352+ROW()/1000000)</f>
      </c>
      <c r="AK1352">
        <f>IF(OR($A1352="",$P1352="Yes",N($AG1352)=0),"",$AG1352+ROW()/1000000)</f>
      </c>
      <c r="AL1352" t="str">
        <f>IF($A1352="","",INDEX(games!$J:$J,ROW())&amp;"")</f>
      </c>
    </row>
    <row r="1353">
      <c r="A1353" t="str">
        <f>IF(TRIM(INDEX(games!$A:$A,ROW()))="","",TRIM(INDEX(games!$A:$A,ROW())))</f>
      </c>
      <c r="B1353">
        <f>IF(OR($A1353="",INDEX(games!$B:$B,ROW())=""),"",INDEX(games!$B:$B,ROW()))</f>
      </c>
      <c r="C1353" t="str">
        <f>IF(OR($A1353="",INDEX(games!$C:$C,ROW())=""),"",INDEX(games!$C:$C,ROW()))</f>
      </c>
      <c r="D1353">
        <f>IF($A1353="","",COUNTIF($W$2:$W$2500,$A1353)+COUNTIF($X$2:$X$2500,$A1353))</f>
      </c>
      <c r="E1353">
        <f>IF($A1353="","",IFERROR(MATCH($C1353,$R$2:$R$5,0),0))</f>
      </c>
      <c r="F1353">
        <f>IF($A1353="","",MOD(ROW(),34))</f>
      </c>
      <c r="G1353">
        <f>IF($A1353="",NA(),IF($C1353="Action",$B1353,NA()))</f>
      </c>
      <c r="H1353">
        <f>IF($A1353="",NA(),IF($C1353="Action",1+$F1353*0.023,NA()))</f>
      </c>
      <c r="I1353">
        <f>IF($A1353="",NA(),IF($C1353="Strategy",$B1353,NA()))</f>
      </c>
      <c r="J1353">
        <f>IF($A1353="",NA(),IF($C1353="Strategy",2+$F1353*0.023,NA()))</f>
      </c>
      <c r="K1353">
        <f>IF($A1353="",NA(),IF($C1353="Deckbuilder",$B1353,NA()))</f>
      </c>
      <c r="L1353">
        <f>IF($A1353="",NA(),IF($C1353="Deckbuilder",3+$F1353*0.023,NA()))</f>
      </c>
      <c r="M1353">
        <f>IF($A1353="",NA(),IF($C1353="Traditional",$B1353,NA()))</f>
      </c>
      <c r="N1353">
        <f>IF($A1353="",NA(),IF($C1353="Traditional",4+$F1353*0.023,NA()))</f>
      </c>
      <c r="O1353">
        <f>IF($A1353="","",$D1353+ROW()/1000000)</f>
      </c>
      <c r="P1353" t="str">
        <f>IF(OR($A1353="",INDEX(games!$H:$H,ROW())=""),"",INDEX(games!$H:$H,ROW()))</f>
      </c>
      <c r="Q1353">
        <f>IF(OR($A1353="",$P1353&lt;&gt;"Yes"),"",$D1353+ROW()/1000000)</f>
      </c>
      <c r="T1353">
        <f>IF($Y1353="","",INDEX($B$2:$B$1500,$Y1353))</f>
      </c>
      <c r="U1353">
        <f>IF($Z1353="","",INDEX($B$2:$B$1500,$Z1353))</f>
      </c>
      <c r="V1353">
        <f>IF(OR($T1353="",$U1353=""),"",$U1353-$T1353)</f>
      </c>
      <c r="W1353" t="str">
        <f>IF(TRIM(INDEX(connections!$A:$A,ROW()))="","",TRIM(INDEX(connections!$A:$A,ROW())))</f>
      </c>
      <c r="X1353" t="str">
        <f>IF($W1353="","",TRIM(INDEX(connections!$B:$B,ROW())))</f>
      </c>
      <c r="Y1353">
        <f>IF($W1353="","",IFERROR(MATCH($W1353,$A$2:$A$1500,0),""))</f>
      </c>
      <c r="Z1353">
        <f>IF($X1353="","",IFERROR(MATCH($X1353,$A$2:$A$1500,0),""))</f>
      </c>
      <c r="AA1353" t="str">
        <f>IF($Y1353="","",INDEX($P$2:$P$1500,$Y1353))</f>
      </c>
      <c r="AB1353" t="str">
        <f>IF($Z1353="","",INDEX($P$2:$P$1500,$Z1353))</f>
      </c>
      <c r="AC1353">
        <f>IF(AND($AA1353="Yes",$AB1353="Yes"),1,"")</f>
      </c>
      <c r="AD1353">
        <f>IF(OR($Y1353="",$Z1353=""),"",IF(INDEX($C$2:$C$1500,$Y1353)=INDEX($C$2:$C$1500,$Z1353),0,1))</f>
      </c>
      <c r="AE1353">
        <f>IF($AC1353&lt;&gt;1,"",IF(AND(INDEX($AG$2:$AG$1500,$Y1353)=1,INDEX($AG$2:$AG$1500,$Z1353)=1),1,""))</f>
      </c>
      <c r="AG1353">
        <f>IF($A1353="","",COUNTIFS($W$2:$W$2500,$A1353,$AB$2:$AB$2500,"Yes")+COUNTIFS($X$2:$X$2500,$A1353,$AA$2:$AA$2500,"Yes"))</f>
      </c>
      <c r="AH1353" t="str">
        <f>IF(OR($P1353&lt;&gt;"Yes",N($AG1353)=0),"",IF(AND($AG1353=1,COUNTIFS($W$2:$W$2500,$A1353,$AE$2:$AE$2500,1)+COUNTIFS($X$2:$X$2500,$A1353,$AE$2:$AE$2500,1)&gt;0),"","Yes"))</f>
      </c>
      <c r="AI1353">
        <f>IF($AH1353="Yes",$AG1353,"")</f>
      </c>
      <c r="AJ1353">
        <f>IF($AI1353="","",$AI1353+ROW()/1000000)</f>
      </c>
      <c r="AK1353">
        <f>IF(OR($A1353="",$P1353="Yes",N($AG1353)=0),"",$AG1353+ROW()/1000000)</f>
      </c>
      <c r="AL1353" t="str">
        <f>IF($A1353="","",INDEX(games!$J:$J,ROW())&amp;"")</f>
      </c>
    </row>
    <row r="1354">
      <c r="A1354" t="str">
        <f>IF(TRIM(INDEX(games!$A:$A,ROW()))="","",TRIM(INDEX(games!$A:$A,ROW())))</f>
      </c>
      <c r="B1354">
        <f>IF(OR($A1354="",INDEX(games!$B:$B,ROW())=""),"",INDEX(games!$B:$B,ROW()))</f>
      </c>
      <c r="C1354" t="str">
        <f>IF(OR($A1354="",INDEX(games!$C:$C,ROW())=""),"",INDEX(games!$C:$C,ROW()))</f>
      </c>
      <c r="D1354">
        <f>IF($A1354="","",COUNTIF($W$2:$W$2500,$A1354)+COUNTIF($X$2:$X$2500,$A1354))</f>
      </c>
      <c r="E1354">
        <f>IF($A1354="","",IFERROR(MATCH($C1354,$R$2:$R$5,0),0))</f>
      </c>
      <c r="F1354">
        <f>IF($A1354="","",MOD(ROW(),34))</f>
      </c>
      <c r="G1354">
        <f>IF($A1354="",NA(),IF($C1354="Action",$B1354,NA()))</f>
      </c>
      <c r="H1354">
        <f>IF($A1354="",NA(),IF($C1354="Action",1+$F1354*0.023,NA()))</f>
      </c>
      <c r="I1354">
        <f>IF($A1354="",NA(),IF($C1354="Strategy",$B1354,NA()))</f>
      </c>
      <c r="J1354">
        <f>IF($A1354="",NA(),IF($C1354="Strategy",2+$F1354*0.023,NA()))</f>
      </c>
      <c r="K1354">
        <f>IF($A1354="",NA(),IF($C1354="Deckbuilder",$B1354,NA()))</f>
      </c>
      <c r="L1354">
        <f>IF($A1354="",NA(),IF($C1354="Deckbuilder",3+$F1354*0.023,NA()))</f>
      </c>
      <c r="M1354">
        <f>IF($A1354="",NA(),IF($C1354="Traditional",$B1354,NA()))</f>
      </c>
      <c r="N1354">
        <f>IF($A1354="",NA(),IF($C1354="Traditional",4+$F1354*0.023,NA()))</f>
      </c>
      <c r="O1354">
        <f>IF($A1354="","",$D1354+ROW()/1000000)</f>
      </c>
      <c r="P1354" t="str">
        <f>IF(OR($A1354="",INDEX(games!$H:$H,ROW())=""),"",INDEX(games!$H:$H,ROW()))</f>
      </c>
      <c r="Q1354">
        <f>IF(OR($A1354="",$P1354&lt;&gt;"Yes"),"",$D1354+ROW()/1000000)</f>
      </c>
      <c r="T1354">
        <f>IF($Y1354="","",INDEX($B$2:$B$1500,$Y1354))</f>
      </c>
      <c r="U1354">
        <f>IF($Z1354="","",INDEX($B$2:$B$1500,$Z1354))</f>
      </c>
      <c r="V1354">
        <f>IF(OR($T1354="",$U1354=""),"",$U1354-$T1354)</f>
      </c>
      <c r="W1354" t="str">
        <f>IF(TRIM(INDEX(connections!$A:$A,ROW()))="","",TRIM(INDEX(connections!$A:$A,ROW())))</f>
      </c>
      <c r="X1354" t="str">
        <f>IF($W1354="","",TRIM(INDEX(connections!$B:$B,ROW())))</f>
      </c>
      <c r="Y1354">
        <f>IF($W1354="","",IFERROR(MATCH($W1354,$A$2:$A$1500,0),""))</f>
      </c>
      <c r="Z1354">
        <f>IF($X1354="","",IFERROR(MATCH($X1354,$A$2:$A$1500,0),""))</f>
      </c>
      <c r="AA1354" t="str">
        <f>IF($Y1354="","",INDEX($P$2:$P$1500,$Y1354))</f>
      </c>
      <c r="AB1354" t="str">
        <f>IF($Z1354="","",INDEX($P$2:$P$1500,$Z1354))</f>
      </c>
      <c r="AC1354">
        <f>IF(AND($AA1354="Yes",$AB1354="Yes"),1,"")</f>
      </c>
      <c r="AD1354">
        <f>IF(OR($Y1354="",$Z1354=""),"",IF(INDEX($C$2:$C$1500,$Y1354)=INDEX($C$2:$C$1500,$Z1354),0,1))</f>
      </c>
      <c r="AE1354">
        <f>IF($AC1354&lt;&gt;1,"",IF(AND(INDEX($AG$2:$AG$1500,$Y1354)=1,INDEX($AG$2:$AG$1500,$Z1354)=1),1,""))</f>
      </c>
      <c r="AG1354">
        <f>IF($A1354="","",COUNTIFS($W$2:$W$2500,$A1354,$AB$2:$AB$2500,"Yes")+COUNTIFS($X$2:$X$2500,$A1354,$AA$2:$AA$2500,"Yes"))</f>
      </c>
      <c r="AH1354" t="str">
        <f>IF(OR($P1354&lt;&gt;"Yes",N($AG1354)=0),"",IF(AND($AG1354=1,COUNTIFS($W$2:$W$2500,$A1354,$AE$2:$AE$2500,1)+COUNTIFS($X$2:$X$2500,$A1354,$AE$2:$AE$2500,1)&gt;0),"","Yes"))</f>
      </c>
      <c r="AI1354">
        <f>IF($AH1354="Yes",$AG1354,"")</f>
      </c>
      <c r="AJ1354">
        <f>IF($AI1354="","",$AI1354+ROW()/1000000)</f>
      </c>
      <c r="AK1354">
        <f>IF(OR($A1354="",$P1354="Yes",N($AG1354)=0),"",$AG1354+ROW()/1000000)</f>
      </c>
      <c r="AL1354" t="str">
        <f>IF($A1354="","",INDEX(games!$J:$J,ROW())&amp;"")</f>
      </c>
    </row>
    <row r="1355">
      <c r="A1355" t="str">
        <f>IF(TRIM(INDEX(games!$A:$A,ROW()))="","",TRIM(INDEX(games!$A:$A,ROW())))</f>
      </c>
      <c r="B1355">
        <f>IF(OR($A1355="",INDEX(games!$B:$B,ROW())=""),"",INDEX(games!$B:$B,ROW()))</f>
      </c>
      <c r="C1355" t="str">
        <f>IF(OR($A1355="",INDEX(games!$C:$C,ROW())=""),"",INDEX(games!$C:$C,ROW()))</f>
      </c>
      <c r="D1355">
        <f>IF($A1355="","",COUNTIF($W$2:$W$2500,$A1355)+COUNTIF($X$2:$X$2500,$A1355))</f>
      </c>
      <c r="E1355">
        <f>IF($A1355="","",IFERROR(MATCH($C1355,$R$2:$R$5,0),0))</f>
      </c>
      <c r="F1355">
        <f>IF($A1355="","",MOD(ROW(),34))</f>
      </c>
      <c r="G1355">
        <f>IF($A1355="",NA(),IF($C1355="Action",$B1355,NA()))</f>
      </c>
      <c r="H1355">
        <f>IF($A1355="",NA(),IF($C1355="Action",1+$F1355*0.023,NA()))</f>
      </c>
      <c r="I1355">
        <f>IF($A1355="",NA(),IF($C1355="Strategy",$B1355,NA()))</f>
      </c>
      <c r="J1355">
        <f>IF($A1355="",NA(),IF($C1355="Strategy",2+$F1355*0.023,NA()))</f>
      </c>
      <c r="K1355">
        <f>IF($A1355="",NA(),IF($C1355="Deckbuilder",$B1355,NA()))</f>
      </c>
      <c r="L1355">
        <f>IF($A1355="",NA(),IF($C1355="Deckbuilder",3+$F1355*0.023,NA()))</f>
      </c>
      <c r="M1355">
        <f>IF($A1355="",NA(),IF($C1355="Traditional",$B1355,NA()))</f>
      </c>
      <c r="N1355">
        <f>IF($A1355="",NA(),IF($C1355="Traditional",4+$F1355*0.023,NA()))</f>
      </c>
      <c r="O1355">
        <f>IF($A1355="","",$D1355+ROW()/1000000)</f>
      </c>
      <c r="P1355" t="str">
        <f>IF(OR($A1355="",INDEX(games!$H:$H,ROW())=""),"",INDEX(games!$H:$H,ROW()))</f>
      </c>
      <c r="Q1355">
        <f>IF(OR($A1355="",$P1355&lt;&gt;"Yes"),"",$D1355+ROW()/1000000)</f>
      </c>
      <c r="T1355">
        <f>IF($Y1355="","",INDEX($B$2:$B$1500,$Y1355))</f>
      </c>
      <c r="U1355">
        <f>IF($Z1355="","",INDEX($B$2:$B$1500,$Z1355))</f>
      </c>
      <c r="V1355">
        <f>IF(OR($T1355="",$U1355=""),"",$U1355-$T1355)</f>
      </c>
      <c r="W1355" t="str">
        <f>IF(TRIM(INDEX(connections!$A:$A,ROW()))="","",TRIM(INDEX(connections!$A:$A,ROW())))</f>
      </c>
      <c r="X1355" t="str">
        <f>IF($W1355="","",TRIM(INDEX(connections!$B:$B,ROW())))</f>
      </c>
      <c r="Y1355">
        <f>IF($W1355="","",IFERROR(MATCH($W1355,$A$2:$A$1500,0),""))</f>
      </c>
      <c r="Z1355">
        <f>IF($X1355="","",IFERROR(MATCH($X1355,$A$2:$A$1500,0),""))</f>
      </c>
      <c r="AA1355" t="str">
        <f>IF($Y1355="","",INDEX($P$2:$P$1500,$Y1355))</f>
      </c>
      <c r="AB1355" t="str">
        <f>IF($Z1355="","",INDEX($P$2:$P$1500,$Z1355))</f>
      </c>
      <c r="AC1355">
        <f>IF(AND($AA1355="Yes",$AB1355="Yes"),1,"")</f>
      </c>
      <c r="AD1355">
        <f>IF(OR($Y1355="",$Z1355=""),"",IF(INDEX($C$2:$C$1500,$Y1355)=INDEX($C$2:$C$1500,$Z1355),0,1))</f>
      </c>
      <c r="AE1355">
        <f>IF($AC1355&lt;&gt;1,"",IF(AND(INDEX($AG$2:$AG$1500,$Y1355)=1,INDEX($AG$2:$AG$1500,$Z1355)=1),1,""))</f>
      </c>
      <c r="AG1355">
        <f>IF($A1355="","",COUNTIFS($W$2:$W$2500,$A1355,$AB$2:$AB$2500,"Yes")+COUNTIFS($X$2:$X$2500,$A1355,$AA$2:$AA$2500,"Yes"))</f>
      </c>
      <c r="AH1355" t="str">
        <f>IF(OR($P1355&lt;&gt;"Yes",N($AG1355)=0),"",IF(AND($AG1355=1,COUNTIFS($W$2:$W$2500,$A1355,$AE$2:$AE$2500,1)+COUNTIFS($X$2:$X$2500,$A1355,$AE$2:$AE$2500,1)&gt;0),"","Yes"))</f>
      </c>
      <c r="AI1355">
        <f>IF($AH1355="Yes",$AG1355,"")</f>
      </c>
      <c r="AJ1355">
        <f>IF($AI1355="","",$AI1355+ROW()/1000000)</f>
      </c>
      <c r="AK1355">
        <f>IF(OR($A1355="",$P1355="Yes",N($AG1355)=0),"",$AG1355+ROW()/1000000)</f>
      </c>
      <c r="AL1355" t="str">
        <f>IF($A1355="","",INDEX(games!$J:$J,ROW())&amp;"")</f>
      </c>
    </row>
    <row r="1356">
      <c r="A1356" t="str">
        <f>IF(TRIM(INDEX(games!$A:$A,ROW()))="","",TRIM(INDEX(games!$A:$A,ROW())))</f>
      </c>
      <c r="B1356">
        <f>IF(OR($A1356="",INDEX(games!$B:$B,ROW())=""),"",INDEX(games!$B:$B,ROW()))</f>
      </c>
      <c r="C1356" t="str">
        <f>IF(OR($A1356="",INDEX(games!$C:$C,ROW())=""),"",INDEX(games!$C:$C,ROW()))</f>
      </c>
      <c r="D1356">
        <f>IF($A1356="","",COUNTIF($W$2:$W$2500,$A1356)+COUNTIF($X$2:$X$2500,$A1356))</f>
      </c>
      <c r="E1356">
        <f>IF($A1356="","",IFERROR(MATCH($C1356,$R$2:$R$5,0),0))</f>
      </c>
      <c r="F1356">
        <f>IF($A1356="","",MOD(ROW(),34))</f>
      </c>
      <c r="G1356">
        <f>IF($A1356="",NA(),IF($C1356="Action",$B1356,NA()))</f>
      </c>
      <c r="H1356">
        <f>IF($A1356="",NA(),IF($C1356="Action",1+$F1356*0.023,NA()))</f>
      </c>
      <c r="I1356">
        <f>IF($A1356="",NA(),IF($C1356="Strategy",$B1356,NA()))</f>
      </c>
      <c r="J1356">
        <f>IF($A1356="",NA(),IF($C1356="Strategy",2+$F1356*0.023,NA()))</f>
      </c>
      <c r="K1356">
        <f>IF($A1356="",NA(),IF($C1356="Deckbuilder",$B1356,NA()))</f>
      </c>
      <c r="L1356">
        <f>IF($A1356="",NA(),IF($C1356="Deckbuilder",3+$F1356*0.023,NA()))</f>
      </c>
      <c r="M1356">
        <f>IF($A1356="",NA(),IF($C1356="Traditional",$B1356,NA()))</f>
      </c>
      <c r="N1356">
        <f>IF($A1356="",NA(),IF($C1356="Traditional",4+$F1356*0.023,NA()))</f>
      </c>
      <c r="O1356">
        <f>IF($A1356="","",$D1356+ROW()/1000000)</f>
      </c>
      <c r="P1356" t="str">
        <f>IF(OR($A1356="",INDEX(games!$H:$H,ROW())=""),"",INDEX(games!$H:$H,ROW()))</f>
      </c>
      <c r="Q1356">
        <f>IF(OR($A1356="",$P1356&lt;&gt;"Yes"),"",$D1356+ROW()/1000000)</f>
      </c>
      <c r="T1356">
        <f>IF($Y1356="","",INDEX($B$2:$B$1500,$Y1356))</f>
      </c>
      <c r="U1356">
        <f>IF($Z1356="","",INDEX($B$2:$B$1500,$Z1356))</f>
      </c>
      <c r="V1356">
        <f>IF(OR($T1356="",$U1356=""),"",$U1356-$T1356)</f>
      </c>
      <c r="W1356" t="str">
        <f>IF(TRIM(INDEX(connections!$A:$A,ROW()))="","",TRIM(INDEX(connections!$A:$A,ROW())))</f>
      </c>
      <c r="X1356" t="str">
        <f>IF($W1356="","",TRIM(INDEX(connections!$B:$B,ROW())))</f>
      </c>
      <c r="Y1356">
        <f>IF($W1356="","",IFERROR(MATCH($W1356,$A$2:$A$1500,0),""))</f>
      </c>
      <c r="Z1356">
        <f>IF($X1356="","",IFERROR(MATCH($X1356,$A$2:$A$1500,0),""))</f>
      </c>
      <c r="AA1356" t="str">
        <f>IF($Y1356="","",INDEX($P$2:$P$1500,$Y1356))</f>
      </c>
      <c r="AB1356" t="str">
        <f>IF($Z1356="","",INDEX($P$2:$P$1500,$Z1356))</f>
      </c>
      <c r="AC1356">
        <f>IF(AND($AA1356="Yes",$AB1356="Yes"),1,"")</f>
      </c>
      <c r="AD1356">
        <f>IF(OR($Y1356="",$Z1356=""),"",IF(INDEX($C$2:$C$1500,$Y1356)=INDEX($C$2:$C$1500,$Z1356),0,1))</f>
      </c>
      <c r="AE1356">
        <f>IF($AC1356&lt;&gt;1,"",IF(AND(INDEX($AG$2:$AG$1500,$Y1356)=1,INDEX($AG$2:$AG$1500,$Z1356)=1),1,""))</f>
      </c>
      <c r="AG1356">
        <f>IF($A1356="","",COUNTIFS($W$2:$W$2500,$A1356,$AB$2:$AB$2500,"Yes")+COUNTIFS($X$2:$X$2500,$A1356,$AA$2:$AA$2500,"Yes"))</f>
      </c>
      <c r="AH1356" t="str">
        <f>IF(OR($P1356&lt;&gt;"Yes",N($AG1356)=0),"",IF(AND($AG1356=1,COUNTIFS($W$2:$W$2500,$A1356,$AE$2:$AE$2500,1)+COUNTIFS($X$2:$X$2500,$A1356,$AE$2:$AE$2500,1)&gt;0),"","Yes"))</f>
      </c>
      <c r="AI1356">
        <f>IF($AH1356="Yes",$AG1356,"")</f>
      </c>
      <c r="AJ1356">
        <f>IF($AI1356="","",$AI1356+ROW()/1000000)</f>
      </c>
      <c r="AK1356">
        <f>IF(OR($A1356="",$P1356="Yes",N($AG1356)=0),"",$AG1356+ROW()/1000000)</f>
      </c>
      <c r="AL1356" t="str">
        <f>IF($A1356="","",INDEX(games!$J:$J,ROW())&amp;"")</f>
      </c>
    </row>
    <row r="1357">
      <c r="A1357" t="str">
        <f>IF(TRIM(INDEX(games!$A:$A,ROW()))="","",TRIM(INDEX(games!$A:$A,ROW())))</f>
      </c>
      <c r="B1357">
        <f>IF(OR($A1357="",INDEX(games!$B:$B,ROW())=""),"",INDEX(games!$B:$B,ROW()))</f>
      </c>
      <c r="C1357" t="str">
        <f>IF(OR($A1357="",INDEX(games!$C:$C,ROW())=""),"",INDEX(games!$C:$C,ROW()))</f>
      </c>
      <c r="D1357">
        <f>IF($A1357="","",COUNTIF($W$2:$W$2500,$A1357)+COUNTIF($X$2:$X$2500,$A1357))</f>
      </c>
      <c r="E1357">
        <f>IF($A1357="","",IFERROR(MATCH($C1357,$R$2:$R$5,0),0))</f>
      </c>
      <c r="F1357">
        <f>IF($A1357="","",MOD(ROW(),34))</f>
      </c>
      <c r="G1357">
        <f>IF($A1357="",NA(),IF($C1357="Action",$B1357,NA()))</f>
      </c>
      <c r="H1357">
        <f>IF($A1357="",NA(),IF($C1357="Action",1+$F1357*0.023,NA()))</f>
      </c>
      <c r="I1357">
        <f>IF($A1357="",NA(),IF($C1357="Strategy",$B1357,NA()))</f>
      </c>
      <c r="J1357">
        <f>IF($A1357="",NA(),IF($C1357="Strategy",2+$F1357*0.023,NA()))</f>
      </c>
      <c r="K1357">
        <f>IF($A1357="",NA(),IF($C1357="Deckbuilder",$B1357,NA()))</f>
      </c>
      <c r="L1357">
        <f>IF($A1357="",NA(),IF($C1357="Deckbuilder",3+$F1357*0.023,NA()))</f>
      </c>
      <c r="M1357">
        <f>IF($A1357="",NA(),IF($C1357="Traditional",$B1357,NA()))</f>
      </c>
      <c r="N1357">
        <f>IF($A1357="",NA(),IF($C1357="Traditional",4+$F1357*0.023,NA()))</f>
      </c>
      <c r="O1357">
        <f>IF($A1357="","",$D1357+ROW()/1000000)</f>
      </c>
      <c r="P1357" t="str">
        <f>IF(OR($A1357="",INDEX(games!$H:$H,ROW())=""),"",INDEX(games!$H:$H,ROW()))</f>
      </c>
      <c r="Q1357">
        <f>IF(OR($A1357="",$P1357&lt;&gt;"Yes"),"",$D1357+ROW()/1000000)</f>
      </c>
      <c r="T1357">
        <f>IF($Y1357="","",INDEX($B$2:$B$1500,$Y1357))</f>
      </c>
      <c r="U1357">
        <f>IF($Z1357="","",INDEX($B$2:$B$1500,$Z1357))</f>
      </c>
      <c r="V1357">
        <f>IF(OR($T1357="",$U1357=""),"",$U1357-$T1357)</f>
      </c>
      <c r="W1357" t="str">
        <f>IF(TRIM(INDEX(connections!$A:$A,ROW()))="","",TRIM(INDEX(connections!$A:$A,ROW())))</f>
      </c>
      <c r="X1357" t="str">
        <f>IF($W1357="","",TRIM(INDEX(connections!$B:$B,ROW())))</f>
      </c>
      <c r="Y1357">
        <f>IF($W1357="","",IFERROR(MATCH($W1357,$A$2:$A$1500,0),""))</f>
      </c>
      <c r="Z1357">
        <f>IF($X1357="","",IFERROR(MATCH($X1357,$A$2:$A$1500,0),""))</f>
      </c>
      <c r="AA1357" t="str">
        <f>IF($Y1357="","",INDEX($P$2:$P$1500,$Y1357))</f>
      </c>
      <c r="AB1357" t="str">
        <f>IF($Z1357="","",INDEX($P$2:$P$1500,$Z1357))</f>
      </c>
      <c r="AC1357">
        <f>IF(AND($AA1357="Yes",$AB1357="Yes"),1,"")</f>
      </c>
      <c r="AD1357">
        <f>IF(OR($Y1357="",$Z1357=""),"",IF(INDEX($C$2:$C$1500,$Y1357)=INDEX($C$2:$C$1500,$Z1357),0,1))</f>
      </c>
      <c r="AE1357">
        <f>IF($AC1357&lt;&gt;1,"",IF(AND(INDEX($AG$2:$AG$1500,$Y1357)=1,INDEX($AG$2:$AG$1500,$Z1357)=1),1,""))</f>
      </c>
      <c r="AG1357">
        <f>IF($A1357="","",COUNTIFS($W$2:$W$2500,$A1357,$AB$2:$AB$2500,"Yes")+COUNTIFS($X$2:$X$2500,$A1357,$AA$2:$AA$2500,"Yes"))</f>
      </c>
      <c r="AH1357" t="str">
        <f>IF(OR($P1357&lt;&gt;"Yes",N($AG1357)=0),"",IF(AND($AG1357=1,COUNTIFS($W$2:$W$2500,$A1357,$AE$2:$AE$2500,1)+COUNTIFS($X$2:$X$2500,$A1357,$AE$2:$AE$2500,1)&gt;0),"","Yes"))</f>
      </c>
      <c r="AI1357">
        <f>IF($AH1357="Yes",$AG1357,"")</f>
      </c>
      <c r="AJ1357">
        <f>IF($AI1357="","",$AI1357+ROW()/1000000)</f>
      </c>
      <c r="AK1357">
        <f>IF(OR($A1357="",$P1357="Yes",N($AG1357)=0),"",$AG1357+ROW()/1000000)</f>
      </c>
      <c r="AL1357" t="str">
        <f>IF($A1357="","",INDEX(games!$J:$J,ROW())&amp;"")</f>
      </c>
    </row>
    <row r="1358">
      <c r="A1358" t="str">
        <f>IF(TRIM(INDEX(games!$A:$A,ROW()))="","",TRIM(INDEX(games!$A:$A,ROW())))</f>
      </c>
      <c r="B1358">
        <f>IF(OR($A1358="",INDEX(games!$B:$B,ROW())=""),"",INDEX(games!$B:$B,ROW()))</f>
      </c>
      <c r="C1358" t="str">
        <f>IF(OR($A1358="",INDEX(games!$C:$C,ROW())=""),"",INDEX(games!$C:$C,ROW()))</f>
      </c>
      <c r="D1358">
        <f>IF($A1358="","",COUNTIF($W$2:$W$2500,$A1358)+COUNTIF($X$2:$X$2500,$A1358))</f>
      </c>
      <c r="E1358">
        <f>IF($A1358="","",IFERROR(MATCH($C1358,$R$2:$R$5,0),0))</f>
      </c>
      <c r="F1358">
        <f>IF($A1358="","",MOD(ROW(),34))</f>
      </c>
      <c r="G1358">
        <f>IF($A1358="",NA(),IF($C1358="Action",$B1358,NA()))</f>
      </c>
      <c r="H1358">
        <f>IF($A1358="",NA(),IF($C1358="Action",1+$F1358*0.023,NA()))</f>
      </c>
      <c r="I1358">
        <f>IF($A1358="",NA(),IF($C1358="Strategy",$B1358,NA()))</f>
      </c>
      <c r="J1358">
        <f>IF($A1358="",NA(),IF($C1358="Strategy",2+$F1358*0.023,NA()))</f>
      </c>
      <c r="K1358">
        <f>IF($A1358="",NA(),IF($C1358="Deckbuilder",$B1358,NA()))</f>
      </c>
      <c r="L1358">
        <f>IF($A1358="",NA(),IF($C1358="Deckbuilder",3+$F1358*0.023,NA()))</f>
      </c>
      <c r="M1358">
        <f>IF($A1358="",NA(),IF($C1358="Traditional",$B1358,NA()))</f>
      </c>
      <c r="N1358">
        <f>IF($A1358="",NA(),IF($C1358="Traditional",4+$F1358*0.023,NA()))</f>
      </c>
      <c r="O1358">
        <f>IF($A1358="","",$D1358+ROW()/1000000)</f>
      </c>
      <c r="P1358" t="str">
        <f>IF(OR($A1358="",INDEX(games!$H:$H,ROW())=""),"",INDEX(games!$H:$H,ROW()))</f>
      </c>
      <c r="Q1358">
        <f>IF(OR($A1358="",$P1358&lt;&gt;"Yes"),"",$D1358+ROW()/1000000)</f>
      </c>
      <c r="T1358">
        <f>IF($Y1358="","",INDEX($B$2:$B$1500,$Y1358))</f>
      </c>
      <c r="U1358">
        <f>IF($Z1358="","",INDEX($B$2:$B$1500,$Z1358))</f>
      </c>
      <c r="V1358">
        <f>IF(OR($T1358="",$U1358=""),"",$U1358-$T1358)</f>
      </c>
      <c r="W1358" t="str">
        <f>IF(TRIM(INDEX(connections!$A:$A,ROW()))="","",TRIM(INDEX(connections!$A:$A,ROW())))</f>
      </c>
      <c r="X1358" t="str">
        <f>IF($W1358="","",TRIM(INDEX(connections!$B:$B,ROW())))</f>
      </c>
      <c r="Y1358">
        <f>IF($W1358="","",IFERROR(MATCH($W1358,$A$2:$A$1500,0),""))</f>
      </c>
      <c r="Z1358">
        <f>IF($X1358="","",IFERROR(MATCH($X1358,$A$2:$A$1500,0),""))</f>
      </c>
      <c r="AA1358" t="str">
        <f>IF($Y1358="","",INDEX($P$2:$P$1500,$Y1358))</f>
      </c>
      <c r="AB1358" t="str">
        <f>IF($Z1358="","",INDEX($P$2:$P$1500,$Z1358))</f>
      </c>
      <c r="AC1358">
        <f>IF(AND($AA1358="Yes",$AB1358="Yes"),1,"")</f>
      </c>
      <c r="AD1358">
        <f>IF(OR($Y1358="",$Z1358=""),"",IF(INDEX($C$2:$C$1500,$Y1358)=INDEX($C$2:$C$1500,$Z1358),0,1))</f>
      </c>
      <c r="AE1358">
        <f>IF($AC1358&lt;&gt;1,"",IF(AND(INDEX($AG$2:$AG$1500,$Y1358)=1,INDEX($AG$2:$AG$1500,$Z1358)=1),1,""))</f>
      </c>
      <c r="AG1358">
        <f>IF($A1358="","",COUNTIFS($W$2:$W$2500,$A1358,$AB$2:$AB$2500,"Yes")+COUNTIFS($X$2:$X$2500,$A1358,$AA$2:$AA$2500,"Yes"))</f>
      </c>
      <c r="AH1358" t="str">
        <f>IF(OR($P1358&lt;&gt;"Yes",N($AG1358)=0),"",IF(AND($AG1358=1,COUNTIFS($W$2:$W$2500,$A1358,$AE$2:$AE$2500,1)+COUNTIFS($X$2:$X$2500,$A1358,$AE$2:$AE$2500,1)&gt;0),"","Yes"))</f>
      </c>
      <c r="AI1358">
        <f>IF($AH1358="Yes",$AG1358,"")</f>
      </c>
      <c r="AJ1358">
        <f>IF($AI1358="","",$AI1358+ROW()/1000000)</f>
      </c>
      <c r="AK1358">
        <f>IF(OR($A1358="",$P1358="Yes",N($AG1358)=0),"",$AG1358+ROW()/1000000)</f>
      </c>
      <c r="AL1358" t="str">
        <f>IF($A1358="","",INDEX(games!$J:$J,ROW())&amp;"")</f>
      </c>
    </row>
    <row r="1359">
      <c r="A1359" t="str">
        <f>IF(TRIM(INDEX(games!$A:$A,ROW()))="","",TRIM(INDEX(games!$A:$A,ROW())))</f>
      </c>
      <c r="B1359">
        <f>IF(OR($A1359="",INDEX(games!$B:$B,ROW())=""),"",INDEX(games!$B:$B,ROW()))</f>
      </c>
      <c r="C1359" t="str">
        <f>IF(OR($A1359="",INDEX(games!$C:$C,ROW())=""),"",INDEX(games!$C:$C,ROW()))</f>
      </c>
      <c r="D1359">
        <f>IF($A1359="","",COUNTIF($W$2:$W$2500,$A1359)+COUNTIF($X$2:$X$2500,$A1359))</f>
      </c>
      <c r="E1359">
        <f>IF($A1359="","",IFERROR(MATCH($C1359,$R$2:$R$5,0),0))</f>
      </c>
      <c r="F1359">
        <f>IF($A1359="","",MOD(ROW(),34))</f>
      </c>
      <c r="G1359">
        <f>IF($A1359="",NA(),IF($C1359="Action",$B1359,NA()))</f>
      </c>
      <c r="H1359">
        <f>IF($A1359="",NA(),IF($C1359="Action",1+$F1359*0.023,NA()))</f>
      </c>
      <c r="I1359">
        <f>IF($A1359="",NA(),IF($C1359="Strategy",$B1359,NA()))</f>
      </c>
      <c r="J1359">
        <f>IF($A1359="",NA(),IF($C1359="Strategy",2+$F1359*0.023,NA()))</f>
      </c>
      <c r="K1359">
        <f>IF($A1359="",NA(),IF($C1359="Deckbuilder",$B1359,NA()))</f>
      </c>
      <c r="L1359">
        <f>IF($A1359="",NA(),IF($C1359="Deckbuilder",3+$F1359*0.023,NA()))</f>
      </c>
      <c r="M1359">
        <f>IF($A1359="",NA(),IF($C1359="Traditional",$B1359,NA()))</f>
      </c>
      <c r="N1359">
        <f>IF($A1359="",NA(),IF($C1359="Traditional",4+$F1359*0.023,NA()))</f>
      </c>
      <c r="O1359">
        <f>IF($A1359="","",$D1359+ROW()/1000000)</f>
      </c>
      <c r="P1359" t="str">
        <f>IF(OR($A1359="",INDEX(games!$H:$H,ROW())=""),"",INDEX(games!$H:$H,ROW()))</f>
      </c>
      <c r="Q1359">
        <f>IF(OR($A1359="",$P1359&lt;&gt;"Yes"),"",$D1359+ROW()/1000000)</f>
      </c>
      <c r="T1359">
        <f>IF($Y1359="","",INDEX($B$2:$B$1500,$Y1359))</f>
      </c>
      <c r="U1359">
        <f>IF($Z1359="","",INDEX($B$2:$B$1500,$Z1359))</f>
      </c>
      <c r="V1359">
        <f>IF(OR($T1359="",$U1359=""),"",$U1359-$T1359)</f>
      </c>
      <c r="W1359" t="str">
        <f>IF(TRIM(INDEX(connections!$A:$A,ROW()))="","",TRIM(INDEX(connections!$A:$A,ROW())))</f>
      </c>
      <c r="X1359" t="str">
        <f>IF($W1359="","",TRIM(INDEX(connections!$B:$B,ROW())))</f>
      </c>
      <c r="Y1359">
        <f>IF($W1359="","",IFERROR(MATCH($W1359,$A$2:$A$1500,0),""))</f>
      </c>
      <c r="Z1359">
        <f>IF($X1359="","",IFERROR(MATCH($X1359,$A$2:$A$1500,0),""))</f>
      </c>
      <c r="AA1359" t="str">
        <f>IF($Y1359="","",INDEX($P$2:$P$1500,$Y1359))</f>
      </c>
      <c r="AB1359" t="str">
        <f>IF($Z1359="","",INDEX($P$2:$P$1500,$Z1359))</f>
      </c>
      <c r="AC1359">
        <f>IF(AND($AA1359="Yes",$AB1359="Yes"),1,"")</f>
      </c>
      <c r="AD1359">
        <f>IF(OR($Y1359="",$Z1359=""),"",IF(INDEX($C$2:$C$1500,$Y1359)=INDEX($C$2:$C$1500,$Z1359),0,1))</f>
      </c>
      <c r="AE1359">
        <f>IF($AC1359&lt;&gt;1,"",IF(AND(INDEX($AG$2:$AG$1500,$Y1359)=1,INDEX($AG$2:$AG$1500,$Z1359)=1),1,""))</f>
      </c>
      <c r="AG1359">
        <f>IF($A1359="","",COUNTIFS($W$2:$W$2500,$A1359,$AB$2:$AB$2500,"Yes")+COUNTIFS($X$2:$X$2500,$A1359,$AA$2:$AA$2500,"Yes"))</f>
      </c>
      <c r="AH1359" t="str">
        <f>IF(OR($P1359&lt;&gt;"Yes",N($AG1359)=0),"",IF(AND($AG1359=1,COUNTIFS($W$2:$W$2500,$A1359,$AE$2:$AE$2500,1)+COUNTIFS($X$2:$X$2500,$A1359,$AE$2:$AE$2500,1)&gt;0),"","Yes"))</f>
      </c>
      <c r="AI1359">
        <f>IF($AH1359="Yes",$AG1359,"")</f>
      </c>
      <c r="AJ1359">
        <f>IF($AI1359="","",$AI1359+ROW()/1000000)</f>
      </c>
      <c r="AK1359">
        <f>IF(OR($A1359="",$P1359="Yes",N($AG1359)=0),"",$AG1359+ROW()/1000000)</f>
      </c>
      <c r="AL1359" t="str">
        <f>IF($A1359="","",INDEX(games!$J:$J,ROW())&amp;"")</f>
      </c>
    </row>
    <row r="1360">
      <c r="A1360" t="str">
        <f>IF(TRIM(INDEX(games!$A:$A,ROW()))="","",TRIM(INDEX(games!$A:$A,ROW())))</f>
      </c>
      <c r="B1360">
        <f>IF(OR($A1360="",INDEX(games!$B:$B,ROW())=""),"",INDEX(games!$B:$B,ROW()))</f>
      </c>
      <c r="C1360" t="str">
        <f>IF(OR($A1360="",INDEX(games!$C:$C,ROW())=""),"",INDEX(games!$C:$C,ROW()))</f>
      </c>
      <c r="D1360">
        <f>IF($A1360="","",COUNTIF($W$2:$W$2500,$A1360)+COUNTIF($X$2:$X$2500,$A1360))</f>
      </c>
      <c r="E1360">
        <f>IF($A1360="","",IFERROR(MATCH($C1360,$R$2:$R$5,0),0))</f>
      </c>
      <c r="F1360">
        <f>IF($A1360="","",MOD(ROW(),34))</f>
      </c>
      <c r="G1360">
        <f>IF($A1360="",NA(),IF($C1360="Action",$B1360,NA()))</f>
      </c>
      <c r="H1360">
        <f>IF($A1360="",NA(),IF($C1360="Action",1+$F1360*0.023,NA()))</f>
      </c>
      <c r="I1360">
        <f>IF($A1360="",NA(),IF($C1360="Strategy",$B1360,NA()))</f>
      </c>
      <c r="J1360">
        <f>IF($A1360="",NA(),IF($C1360="Strategy",2+$F1360*0.023,NA()))</f>
      </c>
      <c r="K1360">
        <f>IF($A1360="",NA(),IF($C1360="Deckbuilder",$B1360,NA()))</f>
      </c>
      <c r="L1360">
        <f>IF($A1360="",NA(),IF($C1360="Deckbuilder",3+$F1360*0.023,NA()))</f>
      </c>
      <c r="M1360">
        <f>IF($A1360="",NA(),IF($C1360="Traditional",$B1360,NA()))</f>
      </c>
      <c r="N1360">
        <f>IF($A1360="",NA(),IF($C1360="Traditional",4+$F1360*0.023,NA()))</f>
      </c>
      <c r="O1360">
        <f>IF($A1360="","",$D1360+ROW()/1000000)</f>
      </c>
      <c r="P1360" t="str">
        <f>IF(OR($A1360="",INDEX(games!$H:$H,ROW())=""),"",INDEX(games!$H:$H,ROW()))</f>
      </c>
      <c r="Q1360">
        <f>IF(OR($A1360="",$P1360&lt;&gt;"Yes"),"",$D1360+ROW()/1000000)</f>
      </c>
      <c r="T1360">
        <f>IF($Y1360="","",INDEX($B$2:$B$1500,$Y1360))</f>
      </c>
      <c r="U1360">
        <f>IF($Z1360="","",INDEX($B$2:$B$1500,$Z1360))</f>
      </c>
      <c r="V1360">
        <f>IF(OR($T1360="",$U1360=""),"",$U1360-$T1360)</f>
      </c>
      <c r="W1360" t="str">
        <f>IF(TRIM(INDEX(connections!$A:$A,ROW()))="","",TRIM(INDEX(connections!$A:$A,ROW())))</f>
      </c>
      <c r="X1360" t="str">
        <f>IF($W1360="","",TRIM(INDEX(connections!$B:$B,ROW())))</f>
      </c>
      <c r="Y1360">
        <f>IF($W1360="","",IFERROR(MATCH($W1360,$A$2:$A$1500,0),""))</f>
      </c>
      <c r="Z1360">
        <f>IF($X1360="","",IFERROR(MATCH($X1360,$A$2:$A$1500,0),""))</f>
      </c>
      <c r="AA1360" t="str">
        <f>IF($Y1360="","",INDEX($P$2:$P$1500,$Y1360))</f>
      </c>
      <c r="AB1360" t="str">
        <f>IF($Z1360="","",INDEX($P$2:$P$1500,$Z1360))</f>
      </c>
      <c r="AC1360">
        <f>IF(AND($AA1360="Yes",$AB1360="Yes"),1,"")</f>
      </c>
      <c r="AD1360">
        <f>IF(OR($Y1360="",$Z1360=""),"",IF(INDEX($C$2:$C$1500,$Y1360)=INDEX($C$2:$C$1500,$Z1360),0,1))</f>
      </c>
      <c r="AE1360">
        <f>IF($AC1360&lt;&gt;1,"",IF(AND(INDEX($AG$2:$AG$1500,$Y1360)=1,INDEX($AG$2:$AG$1500,$Z1360)=1),1,""))</f>
      </c>
      <c r="AG1360">
        <f>IF($A1360="","",COUNTIFS($W$2:$W$2500,$A1360,$AB$2:$AB$2500,"Yes")+COUNTIFS($X$2:$X$2500,$A1360,$AA$2:$AA$2500,"Yes"))</f>
      </c>
      <c r="AH1360" t="str">
        <f>IF(OR($P1360&lt;&gt;"Yes",N($AG1360)=0),"",IF(AND($AG1360=1,COUNTIFS($W$2:$W$2500,$A1360,$AE$2:$AE$2500,1)+COUNTIFS($X$2:$X$2500,$A1360,$AE$2:$AE$2500,1)&gt;0),"","Yes"))</f>
      </c>
      <c r="AI1360">
        <f>IF($AH1360="Yes",$AG1360,"")</f>
      </c>
      <c r="AJ1360">
        <f>IF($AI1360="","",$AI1360+ROW()/1000000)</f>
      </c>
      <c r="AK1360">
        <f>IF(OR($A1360="",$P1360="Yes",N($AG1360)=0),"",$AG1360+ROW()/1000000)</f>
      </c>
      <c r="AL1360" t="str">
        <f>IF($A1360="","",INDEX(games!$J:$J,ROW())&amp;"")</f>
      </c>
    </row>
    <row r="1361">
      <c r="A1361" t="str">
        <f>IF(TRIM(INDEX(games!$A:$A,ROW()))="","",TRIM(INDEX(games!$A:$A,ROW())))</f>
      </c>
      <c r="B1361">
        <f>IF(OR($A1361="",INDEX(games!$B:$B,ROW())=""),"",INDEX(games!$B:$B,ROW()))</f>
      </c>
      <c r="C1361" t="str">
        <f>IF(OR($A1361="",INDEX(games!$C:$C,ROW())=""),"",INDEX(games!$C:$C,ROW()))</f>
      </c>
      <c r="D1361">
        <f>IF($A1361="","",COUNTIF($W$2:$W$2500,$A1361)+COUNTIF($X$2:$X$2500,$A1361))</f>
      </c>
      <c r="E1361">
        <f>IF($A1361="","",IFERROR(MATCH($C1361,$R$2:$R$5,0),0))</f>
      </c>
      <c r="F1361">
        <f>IF($A1361="","",MOD(ROW(),34))</f>
      </c>
      <c r="G1361">
        <f>IF($A1361="",NA(),IF($C1361="Action",$B1361,NA()))</f>
      </c>
      <c r="H1361">
        <f>IF($A1361="",NA(),IF($C1361="Action",1+$F1361*0.023,NA()))</f>
      </c>
      <c r="I1361">
        <f>IF($A1361="",NA(),IF($C1361="Strategy",$B1361,NA()))</f>
      </c>
      <c r="J1361">
        <f>IF($A1361="",NA(),IF($C1361="Strategy",2+$F1361*0.023,NA()))</f>
      </c>
      <c r="K1361">
        <f>IF($A1361="",NA(),IF($C1361="Deckbuilder",$B1361,NA()))</f>
      </c>
      <c r="L1361">
        <f>IF($A1361="",NA(),IF($C1361="Deckbuilder",3+$F1361*0.023,NA()))</f>
      </c>
      <c r="M1361">
        <f>IF($A1361="",NA(),IF($C1361="Traditional",$B1361,NA()))</f>
      </c>
      <c r="N1361">
        <f>IF($A1361="",NA(),IF($C1361="Traditional",4+$F1361*0.023,NA()))</f>
      </c>
      <c r="O1361">
        <f>IF($A1361="","",$D1361+ROW()/1000000)</f>
      </c>
      <c r="P1361" t="str">
        <f>IF(OR($A1361="",INDEX(games!$H:$H,ROW())=""),"",INDEX(games!$H:$H,ROW()))</f>
      </c>
      <c r="Q1361">
        <f>IF(OR($A1361="",$P1361&lt;&gt;"Yes"),"",$D1361+ROW()/1000000)</f>
      </c>
      <c r="T1361">
        <f>IF($Y1361="","",INDEX($B$2:$B$1500,$Y1361))</f>
      </c>
      <c r="U1361">
        <f>IF($Z1361="","",INDEX($B$2:$B$1500,$Z1361))</f>
      </c>
      <c r="V1361">
        <f>IF(OR($T1361="",$U1361=""),"",$U1361-$T1361)</f>
      </c>
      <c r="W1361" t="str">
        <f>IF(TRIM(INDEX(connections!$A:$A,ROW()))="","",TRIM(INDEX(connections!$A:$A,ROW())))</f>
      </c>
      <c r="X1361" t="str">
        <f>IF($W1361="","",TRIM(INDEX(connections!$B:$B,ROW())))</f>
      </c>
      <c r="Y1361">
        <f>IF($W1361="","",IFERROR(MATCH($W1361,$A$2:$A$1500,0),""))</f>
      </c>
      <c r="Z1361">
        <f>IF($X1361="","",IFERROR(MATCH($X1361,$A$2:$A$1500,0),""))</f>
      </c>
      <c r="AA1361" t="str">
        <f>IF($Y1361="","",INDEX($P$2:$P$1500,$Y1361))</f>
      </c>
      <c r="AB1361" t="str">
        <f>IF($Z1361="","",INDEX($P$2:$P$1500,$Z1361))</f>
      </c>
      <c r="AC1361">
        <f>IF(AND($AA1361="Yes",$AB1361="Yes"),1,"")</f>
      </c>
      <c r="AD1361">
        <f>IF(OR($Y1361="",$Z1361=""),"",IF(INDEX($C$2:$C$1500,$Y1361)=INDEX($C$2:$C$1500,$Z1361),0,1))</f>
      </c>
      <c r="AE1361">
        <f>IF($AC1361&lt;&gt;1,"",IF(AND(INDEX($AG$2:$AG$1500,$Y1361)=1,INDEX($AG$2:$AG$1500,$Z1361)=1),1,""))</f>
      </c>
      <c r="AG1361">
        <f>IF($A1361="","",COUNTIFS($W$2:$W$2500,$A1361,$AB$2:$AB$2500,"Yes")+COUNTIFS($X$2:$X$2500,$A1361,$AA$2:$AA$2500,"Yes"))</f>
      </c>
      <c r="AH1361" t="str">
        <f>IF(OR($P1361&lt;&gt;"Yes",N($AG1361)=0),"",IF(AND($AG1361=1,COUNTIFS($W$2:$W$2500,$A1361,$AE$2:$AE$2500,1)+COUNTIFS($X$2:$X$2500,$A1361,$AE$2:$AE$2500,1)&gt;0),"","Yes"))</f>
      </c>
      <c r="AI1361">
        <f>IF($AH1361="Yes",$AG1361,"")</f>
      </c>
      <c r="AJ1361">
        <f>IF($AI1361="","",$AI1361+ROW()/1000000)</f>
      </c>
      <c r="AK1361">
        <f>IF(OR($A1361="",$P1361="Yes",N($AG1361)=0),"",$AG1361+ROW()/1000000)</f>
      </c>
      <c r="AL1361" t="str">
        <f>IF($A1361="","",INDEX(games!$J:$J,ROW())&amp;"")</f>
      </c>
    </row>
    <row r="1362">
      <c r="A1362" t="str">
        <f>IF(TRIM(INDEX(games!$A:$A,ROW()))="","",TRIM(INDEX(games!$A:$A,ROW())))</f>
      </c>
      <c r="B1362">
        <f>IF(OR($A1362="",INDEX(games!$B:$B,ROW())=""),"",INDEX(games!$B:$B,ROW()))</f>
      </c>
      <c r="C1362" t="str">
        <f>IF(OR($A1362="",INDEX(games!$C:$C,ROW())=""),"",INDEX(games!$C:$C,ROW()))</f>
      </c>
      <c r="D1362">
        <f>IF($A1362="","",COUNTIF($W$2:$W$2500,$A1362)+COUNTIF($X$2:$X$2500,$A1362))</f>
      </c>
      <c r="E1362">
        <f>IF($A1362="","",IFERROR(MATCH($C1362,$R$2:$R$5,0),0))</f>
      </c>
      <c r="F1362">
        <f>IF($A1362="","",MOD(ROW(),34))</f>
      </c>
      <c r="G1362">
        <f>IF($A1362="",NA(),IF($C1362="Action",$B1362,NA()))</f>
      </c>
      <c r="H1362">
        <f>IF($A1362="",NA(),IF($C1362="Action",1+$F1362*0.023,NA()))</f>
      </c>
      <c r="I1362">
        <f>IF($A1362="",NA(),IF($C1362="Strategy",$B1362,NA()))</f>
      </c>
      <c r="J1362">
        <f>IF($A1362="",NA(),IF($C1362="Strategy",2+$F1362*0.023,NA()))</f>
      </c>
      <c r="K1362">
        <f>IF($A1362="",NA(),IF($C1362="Deckbuilder",$B1362,NA()))</f>
      </c>
      <c r="L1362">
        <f>IF($A1362="",NA(),IF($C1362="Deckbuilder",3+$F1362*0.023,NA()))</f>
      </c>
      <c r="M1362">
        <f>IF($A1362="",NA(),IF($C1362="Traditional",$B1362,NA()))</f>
      </c>
      <c r="N1362">
        <f>IF($A1362="",NA(),IF($C1362="Traditional",4+$F1362*0.023,NA()))</f>
      </c>
      <c r="O1362">
        <f>IF($A1362="","",$D1362+ROW()/1000000)</f>
      </c>
      <c r="P1362" t="str">
        <f>IF(OR($A1362="",INDEX(games!$H:$H,ROW())=""),"",INDEX(games!$H:$H,ROW()))</f>
      </c>
      <c r="Q1362">
        <f>IF(OR($A1362="",$P1362&lt;&gt;"Yes"),"",$D1362+ROW()/1000000)</f>
      </c>
      <c r="T1362">
        <f>IF($Y1362="","",INDEX($B$2:$B$1500,$Y1362))</f>
      </c>
      <c r="U1362">
        <f>IF($Z1362="","",INDEX($B$2:$B$1500,$Z1362))</f>
      </c>
      <c r="V1362">
        <f>IF(OR($T1362="",$U1362=""),"",$U1362-$T1362)</f>
      </c>
      <c r="W1362" t="str">
        <f>IF(TRIM(INDEX(connections!$A:$A,ROW()))="","",TRIM(INDEX(connections!$A:$A,ROW())))</f>
      </c>
      <c r="X1362" t="str">
        <f>IF($W1362="","",TRIM(INDEX(connections!$B:$B,ROW())))</f>
      </c>
      <c r="Y1362">
        <f>IF($W1362="","",IFERROR(MATCH($W1362,$A$2:$A$1500,0),""))</f>
      </c>
      <c r="Z1362">
        <f>IF($X1362="","",IFERROR(MATCH($X1362,$A$2:$A$1500,0),""))</f>
      </c>
      <c r="AA1362" t="str">
        <f>IF($Y1362="","",INDEX($P$2:$P$1500,$Y1362))</f>
      </c>
      <c r="AB1362" t="str">
        <f>IF($Z1362="","",INDEX($P$2:$P$1500,$Z1362))</f>
      </c>
      <c r="AC1362">
        <f>IF(AND($AA1362="Yes",$AB1362="Yes"),1,"")</f>
      </c>
      <c r="AD1362">
        <f>IF(OR($Y1362="",$Z1362=""),"",IF(INDEX($C$2:$C$1500,$Y1362)=INDEX($C$2:$C$1500,$Z1362),0,1))</f>
      </c>
      <c r="AE1362">
        <f>IF($AC1362&lt;&gt;1,"",IF(AND(INDEX($AG$2:$AG$1500,$Y1362)=1,INDEX($AG$2:$AG$1500,$Z1362)=1),1,""))</f>
      </c>
      <c r="AG1362">
        <f>IF($A1362="","",COUNTIFS($W$2:$W$2500,$A1362,$AB$2:$AB$2500,"Yes")+COUNTIFS($X$2:$X$2500,$A1362,$AA$2:$AA$2500,"Yes"))</f>
      </c>
      <c r="AH1362" t="str">
        <f>IF(OR($P1362&lt;&gt;"Yes",N($AG1362)=0),"",IF(AND($AG1362=1,COUNTIFS($W$2:$W$2500,$A1362,$AE$2:$AE$2500,1)+COUNTIFS($X$2:$X$2500,$A1362,$AE$2:$AE$2500,1)&gt;0),"","Yes"))</f>
      </c>
      <c r="AI1362">
        <f>IF($AH1362="Yes",$AG1362,"")</f>
      </c>
      <c r="AJ1362">
        <f>IF($AI1362="","",$AI1362+ROW()/1000000)</f>
      </c>
      <c r="AK1362">
        <f>IF(OR($A1362="",$P1362="Yes",N($AG1362)=0),"",$AG1362+ROW()/1000000)</f>
      </c>
      <c r="AL1362" t="str">
        <f>IF($A1362="","",INDEX(games!$J:$J,ROW())&amp;"")</f>
      </c>
    </row>
    <row r="1363">
      <c r="A1363" t="str">
        <f>IF(TRIM(INDEX(games!$A:$A,ROW()))="","",TRIM(INDEX(games!$A:$A,ROW())))</f>
      </c>
      <c r="B1363">
        <f>IF(OR($A1363="",INDEX(games!$B:$B,ROW())=""),"",INDEX(games!$B:$B,ROW()))</f>
      </c>
      <c r="C1363" t="str">
        <f>IF(OR($A1363="",INDEX(games!$C:$C,ROW())=""),"",INDEX(games!$C:$C,ROW()))</f>
      </c>
      <c r="D1363">
        <f>IF($A1363="","",COUNTIF($W$2:$W$2500,$A1363)+COUNTIF($X$2:$X$2500,$A1363))</f>
      </c>
      <c r="E1363">
        <f>IF($A1363="","",IFERROR(MATCH($C1363,$R$2:$R$5,0),0))</f>
      </c>
      <c r="F1363">
        <f>IF($A1363="","",MOD(ROW(),34))</f>
      </c>
      <c r="G1363">
        <f>IF($A1363="",NA(),IF($C1363="Action",$B1363,NA()))</f>
      </c>
      <c r="H1363">
        <f>IF($A1363="",NA(),IF($C1363="Action",1+$F1363*0.023,NA()))</f>
      </c>
      <c r="I1363">
        <f>IF($A1363="",NA(),IF($C1363="Strategy",$B1363,NA()))</f>
      </c>
      <c r="J1363">
        <f>IF($A1363="",NA(),IF($C1363="Strategy",2+$F1363*0.023,NA()))</f>
      </c>
      <c r="K1363">
        <f>IF($A1363="",NA(),IF($C1363="Deckbuilder",$B1363,NA()))</f>
      </c>
      <c r="L1363">
        <f>IF($A1363="",NA(),IF($C1363="Deckbuilder",3+$F1363*0.023,NA()))</f>
      </c>
      <c r="M1363">
        <f>IF($A1363="",NA(),IF($C1363="Traditional",$B1363,NA()))</f>
      </c>
      <c r="N1363">
        <f>IF($A1363="",NA(),IF($C1363="Traditional",4+$F1363*0.023,NA()))</f>
      </c>
      <c r="O1363">
        <f>IF($A1363="","",$D1363+ROW()/1000000)</f>
      </c>
      <c r="P1363" t="str">
        <f>IF(OR($A1363="",INDEX(games!$H:$H,ROW())=""),"",INDEX(games!$H:$H,ROW()))</f>
      </c>
      <c r="Q1363">
        <f>IF(OR($A1363="",$P1363&lt;&gt;"Yes"),"",$D1363+ROW()/1000000)</f>
      </c>
      <c r="T1363">
        <f>IF($Y1363="","",INDEX($B$2:$B$1500,$Y1363))</f>
      </c>
      <c r="U1363">
        <f>IF($Z1363="","",INDEX($B$2:$B$1500,$Z1363))</f>
      </c>
      <c r="V1363">
        <f>IF(OR($T1363="",$U1363=""),"",$U1363-$T1363)</f>
      </c>
      <c r="W1363" t="str">
        <f>IF(TRIM(INDEX(connections!$A:$A,ROW()))="","",TRIM(INDEX(connections!$A:$A,ROW())))</f>
      </c>
      <c r="X1363" t="str">
        <f>IF($W1363="","",TRIM(INDEX(connections!$B:$B,ROW())))</f>
      </c>
      <c r="Y1363">
        <f>IF($W1363="","",IFERROR(MATCH($W1363,$A$2:$A$1500,0),""))</f>
      </c>
      <c r="Z1363">
        <f>IF($X1363="","",IFERROR(MATCH($X1363,$A$2:$A$1500,0),""))</f>
      </c>
      <c r="AA1363" t="str">
        <f>IF($Y1363="","",INDEX($P$2:$P$1500,$Y1363))</f>
      </c>
      <c r="AB1363" t="str">
        <f>IF($Z1363="","",INDEX($P$2:$P$1500,$Z1363))</f>
      </c>
      <c r="AC1363">
        <f>IF(AND($AA1363="Yes",$AB1363="Yes"),1,"")</f>
      </c>
      <c r="AD1363">
        <f>IF(OR($Y1363="",$Z1363=""),"",IF(INDEX($C$2:$C$1500,$Y1363)=INDEX($C$2:$C$1500,$Z1363),0,1))</f>
      </c>
      <c r="AE1363">
        <f>IF($AC1363&lt;&gt;1,"",IF(AND(INDEX($AG$2:$AG$1500,$Y1363)=1,INDEX($AG$2:$AG$1500,$Z1363)=1),1,""))</f>
      </c>
      <c r="AG1363">
        <f>IF($A1363="","",COUNTIFS($W$2:$W$2500,$A1363,$AB$2:$AB$2500,"Yes")+COUNTIFS($X$2:$X$2500,$A1363,$AA$2:$AA$2500,"Yes"))</f>
      </c>
      <c r="AH1363" t="str">
        <f>IF(OR($P1363&lt;&gt;"Yes",N($AG1363)=0),"",IF(AND($AG1363=1,COUNTIFS($W$2:$W$2500,$A1363,$AE$2:$AE$2500,1)+COUNTIFS($X$2:$X$2500,$A1363,$AE$2:$AE$2500,1)&gt;0),"","Yes"))</f>
      </c>
      <c r="AI1363">
        <f>IF($AH1363="Yes",$AG1363,"")</f>
      </c>
      <c r="AJ1363">
        <f>IF($AI1363="","",$AI1363+ROW()/1000000)</f>
      </c>
      <c r="AK1363">
        <f>IF(OR($A1363="",$P1363="Yes",N($AG1363)=0),"",$AG1363+ROW()/1000000)</f>
      </c>
      <c r="AL1363" t="str">
        <f>IF($A1363="","",INDEX(games!$J:$J,ROW())&amp;"")</f>
      </c>
    </row>
    <row r="1364">
      <c r="A1364" t="str">
        <f>IF(TRIM(INDEX(games!$A:$A,ROW()))="","",TRIM(INDEX(games!$A:$A,ROW())))</f>
      </c>
      <c r="B1364">
        <f>IF(OR($A1364="",INDEX(games!$B:$B,ROW())=""),"",INDEX(games!$B:$B,ROW()))</f>
      </c>
      <c r="C1364" t="str">
        <f>IF(OR($A1364="",INDEX(games!$C:$C,ROW())=""),"",INDEX(games!$C:$C,ROW()))</f>
      </c>
      <c r="D1364">
        <f>IF($A1364="","",COUNTIF($W$2:$W$2500,$A1364)+COUNTIF($X$2:$X$2500,$A1364))</f>
      </c>
      <c r="E1364">
        <f>IF($A1364="","",IFERROR(MATCH($C1364,$R$2:$R$5,0),0))</f>
      </c>
      <c r="F1364">
        <f>IF($A1364="","",MOD(ROW(),34))</f>
      </c>
      <c r="G1364">
        <f>IF($A1364="",NA(),IF($C1364="Action",$B1364,NA()))</f>
      </c>
      <c r="H1364">
        <f>IF($A1364="",NA(),IF($C1364="Action",1+$F1364*0.023,NA()))</f>
      </c>
      <c r="I1364">
        <f>IF($A1364="",NA(),IF($C1364="Strategy",$B1364,NA()))</f>
      </c>
      <c r="J1364">
        <f>IF($A1364="",NA(),IF($C1364="Strategy",2+$F1364*0.023,NA()))</f>
      </c>
      <c r="K1364">
        <f>IF($A1364="",NA(),IF($C1364="Deckbuilder",$B1364,NA()))</f>
      </c>
      <c r="L1364">
        <f>IF($A1364="",NA(),IF($C1364="Deckbuilder",3+$F1364*0.023,NA()))</f>
      </c>
      <c r="M1364">
        <f>IF($A1364="",NA(),IF($C1364="Traditional",$B1364,NA()))</f>
      </c>
      <c r="N1364">
        <f>IF($A1364="",NA(),IF($C1364="Traditional",4+$F1364*0.023,NA()))</f>
      </c>
      <c r="O1364">
        <f>IF($A1364="","",$D1364+ROW()/1000000)</f>
      </c>
      <c r="P1364" t="str">
        <f>IF(OR($A1364="",INDEX(games!$H:$H,ROW())=""),"",INDEX(games!$H:$H,ROW()))</f>
      </c>
      <c r="Q1364">
        <f>IF(OR($A1364="",$P1364&lt;&gt;"Yes"),"",$D1364+ROW()/1000000)</f>
      </c>
      <c r="T1364">
        <f>IF($Y1364="","",INDEX($B$2:$B$1500,$Y1364))</f>
      </c>
      <c r="U1364">
        <f>IF($Z1364="","",INDEX($B$2:$B$1500,$Z1364))</f>
      </c>
      <c r="V1364">
        <f>IF(OR($T1364="",$U1364=""),"",$U1364-$T1364)</f>
      </c>
      <c r="W1364" t="str">
        <f>IF(TRIM(INDEX(connections!$A:$A,ROW()))="","",TRIM(INDEX(connections!$A:$A,ROW())))</f>
      </c>
      <c r="X1364" t="str">
        <f>IF($W1364="","",TRIM(INDEX(connections!$B:$B,ROW())))</f>
      </c>
      <c r="Y1364">
        <f>IF($W1364="","",IFERROR(MATCH($W1364,$A$2:$A$1500,0),""))</f>
      </c>
      <c r="Z1364">
        <f>IF($X1364="","",IFERROR(MATCH($X1364,$A$2:$A$1500,0),""))</f>
      </c>
      <c r="AA1364" t="str">
        <f>IF($Y1364="","",INDEX($P$2:$P$1500,$Y1364))</f>
      </c>
      <c r="AB1364" t="str">
        <f>IF($Z1364="","",INDEX($P$2:$P$1500,$Z1364))</f>
      </c>
      <c r="AC1364">
        <f>IF(AND($AA1364="Yes",$AB1364="Yes"),1,"")</f>
      </c>
      <c r="AD1364">
        <f>IF(OR($Y1364="",$Z1364=""),"",IF(INDEX($C$2:$C$1500,$Y1364)=INDEX($C$2:$C$1500,$Z1364),0,1))</f>
      </c>
      <c r="AE1364">
        <f>IF($AC1364&lt;&gt;1,"",IF(AND(INDEX($AG$2:$AG$1500,$Y1364)=1,INDEX($AG$2:$AG$1500,$Z1364)=1),1,""))</f>
      </c>
      <c r="AG1364">
        <f>IF($A1364="","",COUNTIFS($W$2:$W$2500,$A1364,$AB$2:$AB$2500,"Yes")+COUNTIFS($X$2:$X$2500,$A1364,$AA$2:$AA$2500,"Yes"))</f>
      </c>
      <c r="AH1364" t="str">
        <f>IF(OR($P1364&lt;&gt;"Yes",N($AG1364)=0),"",IF(AND($AG1364=1,COUNTIFS($W$2:$W$2500,$A1364,$AE$2:$AE$2500,1)+COUNTIFS($X$2:$X$2500,$A1364,$AE$2:$AE$2500,1)&gt;0),"","Yes"))</f>
      </c>
      <c r="AI1364">
        <f>IF($AH1364="Yes",$AG1364,"")</f>
      </c>
      <c r="AJ1364">
        <f>IF($AI1364="","",$AI1364+ROW()/1000000)</f>
      </c>
      <c r="AK1364">
        <f>IF(OR($A1364="",$P1364="Yes",N($AG1364)=0),"",$AG1364+ROW()/1000000)</f>
      </c>
      <c r="AL1364" t="str">
        <f>IF($A1364="","",INDEX(games!$J:$J,ROW())&amp;"")</f>
      </c>
    </row>
    <row r="1365">
      <c r="A1365" t="str">
        <f>IF(TRIM(INDEX(games!$A:$A,ROW()))="","",TRIM(INDEX(games!$A:$A,ROW())))</f>
      </c>
      <c r="B1365">
        <f>IF(OR($A1365="",INDEX(games!$B:$B,ROW())=""),"",INDEX(games!$B:$B,ROW()))</f>
      </c>
      <c r="C1365" t="str">
        <f>IF(OR($A1365="",INDEX(games!$C:$C,ROW())=""),"",INDEX(games!$C:$C,ROW()))</f>
      </c>
      <c r="D1365">
        <f>IF($A1365="","",COUNTIF($W$2:$W$2500,$A1365)+COUNTIF($X$2:$X$2500,$A1365))</f>
      </c>
      <c r="E1365">
        <f>IF($A1365="","",IFERROR(MATCH($C1365,$R$2:$R$5,0),0))</f>
      </c>
      <c r="F1365">
        <f>IF($A1365="","",MOD(ROW(),34))</f>
      </c>
      <c r="G1365">
        <f>IF($A1365="",NA(),IF($C1365="Action",$B1365,NA()))</f>
      </c>
      <c r="H1365">
        <f>IF($A1365="",NA(),IF($C1365="Action",1+$F1365*0.023,NA()))</f>
      </c>
      <c r="I1365">
        <f>IF($A1365="",NA(),IF($C1365="Strategy",$B1365,NA()))</f>
      </c>
      <c r="J1365">
        <f>IF($A1365="",NA(),IF($C1365="Strategy",2+$F1365*0.023,NA()))</f>
      </c>
      <c r="K1365">
        <f>IF($A1365="",NA(),IF($C1365="Deckbuilder",$B1365,NA()))</f>
      </c>
      <c r="L1365">
        <f>IF($A1365="",NA(),IF($C1365="Deckbuilder",3+$F1365*0.023,NA()))</f>
      </c>
      <c r="M1365">
        <f>IF($A1365="",NA(),IF($C1365="Traditional",$B1365,NA()))</f>
      </c>
      <c r="N1365">
        <f>IF($A1365="",NA(),IF($C1365="Traditional",4+$F1365*0.023,NA()))</f>
      </c>
      <c r="O1365">
        <f>IF($A1365="","",$D1365+ROW()/1000000)</f>
      </c>
      <c r="P1365" t="str">
        <f>IF(OR($A1365="",INDEX(games!$H:$H,ROW())=""),"",INDEX(games!$H:$H,ROW()))</f>
      </c>
      <c r="Q1365">
        <f>IF(OR($A1365="",$P1365&lt;&gt;"Yes"),"",$D1365+ROW()/1000000)</f>
      </c>
      <c r="T1365">
        <f>IF($Y1365="","",INDEX($B$2:$B$1500,$Y1365))</f>
      </c>
      <c r="U1365">
        <f>IF($Z1365="","",INDEX($B$2:$B$1500,$Z1365))</f>
      </c>
      <c r="V1365">
        <f>IF(OR($T1365="",$U1365=""),"",$U1365-$T1365)</f>
      </c>
      <c r="W1365" t="str">
        <f>IF(TRIM(INDEX(connections!$A:$A,ROW()))="","",TRIM(INDEX(connections!$A:$A,ROW())))</f>
      </c>
      <c r="X1365" t="str">
        <f>IF($W1365="","",TRIM(INDEX(connections!$B:$B,ROW())))</f>
      </c>
      <c r="Y1365">
        <f>IF($W1365="","",IFERROR(MATCH($W1365,$A$2:$A$1500,0),""))</f>
      </c>
      <c r="Z1365">
        <f>IF($X1365="","",IFERROR(MATCH($X1365,$A$2:$A$1500,0),""))</f>
      </c>
      <c r="AA1365" t="str">
        <f>IF($Y1365="","",INDEX($P$2:$P$1500,$Y1365))</f>
      </c>
      <c r="AB1365" t="str">
        <f>IF($Z1365="","",INDEX($P$2:$P$1500,$Z1365))</f>
      </c>
      <c r="AC1365">
        <f>IF(AND($AA1365="Yes",$AB1365="Yes"),1,"")</f>
      </c>
      <c r="AD1365">
        <f>IF(OR($Y1365="",$Z1365=""),"",IF(INDEX($C$2:$C$1500,$Y1365)=INDEX($C$2:$C$1500,$Z1365),0,1))</f>
      </c>
      <c r="AE1365">
        <f>IF($AC1365&lt;&gt;1,"",IF(AND(INDEX($AG$2:$AG$1500,$Y1365)=1,INDEX($AG$2:$AG$1500,$Z1365)=1),1,""))</f>
      </c>
      <c r="AG1365">
        <f>IF($A1365="","",COUNTIFS($W$2:$W$2500,$A1365,$AB$2:$AB$2500,"Yes")+COUNTIFS($X$2:$X$2500,$A1365,$AA$2:$AA$2500,"Yes"))</f>
      </c>
      <c r="AH1365" t="str">
        <f>IF(OR($P1365&lt;&gt;"Yes",N($AG1365)=0),"",IF(AND($AG1365=1,COUNTIFS($W$2:$W$2500,$A1365,$AE$2:$AE$2500,1)+COUNTIFS($X$2:$X$2500,$A1365,$AE$2:$AE$2500,1)&gt;0),"","Yes"))</f>
      </c>
      <c r="AI1365">
        <f>IF($AH1365="Yes",$AG1365,"")</f>
      </c>
      <c r="AJ1365">
        <f>IF($AI1365="","",$AI1365+ROW()/1000000)</f>
      </c>
      <c r="AK1365">
        <f>IF(OR($A1365="",$P1365="Yes",N($AG1365)=0),"",$AG1365+ROW()/1000000)</f>
      </c>
      <c r="AL1365" t="str">
        <f>IF($A1365="","",INDEX(games!$J:$J,ROW())&amp;"")</f>
      </c>
    </row>
    <row r="1366">
      <c r="A1366" t="str">
        <f>IF(TRIM(INDEX(games!$A:$A,ROW()))="","",TRIM(INDEX(games!$A:$A,ROW())))</f>
      </c>
      <c r="B1366">
        <f>IF(OR($A1366="",INDEX(games!$B:$B,ROW())=""),"",INDEX(games!$B:$B,ROW()))</f>
      </c>
      <c r="C1366" t="str">
        <f>IF(OR($A1366="",INDEX(games!$C:$C,ROW())=""),"",INDEX(games!$C:$C,ROW()))</f>
      </c>
      <c r="D1366">
        <f>IF($A1366="","",COUNTIF($W$2:$W$2500,$A1366)+COUNTIF($X$2:$X$2500,$A1366))</f>
      </c>
      <c r="E1366">
        <f>IF($A1366="","",IFERROR(MATCH($C1366,$R$2:$R$5,0),0))</f>
      </c>
      <c r="F1366">
        <f>IF($A1366="","",MOD(ROW(),34))</f>
      </c>
      <c r="G1366">
        <f>IF($A1366="",NA(),IF($C1366="Action",$B1366,NA()))</f>
      </c>
      <c r="H1366">
        <f>IF($A1366="",NA(),IF($C1366="Action",1+$F1366*0.023,NA()))</f>
      </c>
      <c r="I1366">
        <f>IF($A1366="",NA(),IF($C1366="Strategy",$B1366,NA()))</f>
      </c>
      <c r="J1366">
        <f>IF($A1366="",NA(),IF($C1366="Strategy",2+$F1366*0.023,NA()))</f>
      </c>
      <c r="K1366">
        <f>IF($A1366="",NA(),IF($C1366="Deckbuilder",$B1366,NA()))</f>
      </c>
      <c r="L1366">
        <f>IF($A1366="",NA(),IF($C1366="Deckbuilder",3+$F1366*0.023,NA()))</f>
      </c>
      <c r="M1366">
        <f>IF($A1366="",NA(),IF($C1366="Traditional",$B1366,NA()))</f>
      </c>
      <c r="N1366">
        <f>IF($A1366="",NA(),IF($C1366="Traditional",4+$F1366*0.023,NA()))</f>
      </c>
      <c r="O1366">
        <f>IF($A1366="","",$D1366+ROW()/1000000)</f>
      </c>
      <c r="P1366" t="str">
        <f>IF(OR($A1366="",INDEX(games!$H:$H,ROW())=""),"",INDEX(games!$H:$H,ROW()))</f>
      </c>
      <c r="Q1366">
        <f>IF(OR($A1366="",$P1366&lt;&gt;"Yes"),"",$D1366+ROW()/1000000)</f>
      </c>
      <c r="T1366">
        <f>IF($Y1366="","",INDEX($B$2:$B$1500,$Y1366))</f>
      </c>
      <c r="U1366">
        <f>IF($Z1366="","",INDEX($B$2:$B$1500,$Z1366))</f>
      </c>
      <c r="V1366">
        <f>IF(OR($T1366="",$U1366=""),"",$U1366-$T1366)</f>
      </c>
      <c r="W1366" t="str">
        <f>IF(TRIM(INDEX(connections!$A:$A,ROW()))="","",TRIM(INDEX(connections!$A:$A,ROW())))</f>
      </c>
      <c r="X1366" t="str">
        <f>IF($W1366="","",TRIM(INDEX(connections!$B:$B,ROW())))</f>
      </c>
      <c r="Y1366">
        <f>IF($W1366="","",IFERROR(MATCH($W1366,$A$2:$A$1500,0),""))</f>
      </c>
      <c r="Z1366">
        <f>IF($X1366="","",IFERROR(MATCH($X1366,$A$2:$A$1500,0),""))</f>
      </c>
      <c r="AA1366" t="str">
        <f>IF($Y1366="","",INDEX($P$2:$P$1500,$Y1366))</f>
      </c>
      <c r="AB1366" t="str">
        <f>IF($Z1366="","",INDEX($P$2:$P$1500,$Z1366))</f>
      </c>
      <c r="AC1366">
        <f>IF(AND($AA1366="Yes",$AB1366="Yes"),1,"")</f>
      </c>
      <c r="AD1366">
        <f>IF(OR($Y1366="",$Z1366=""),"",IF(INDEX($C$2:$C$1500,$Y1366)=INDEX($C$2:$C$1500,$Z1366),0,1))</f>
      </c>
      <c r="AE1366">
        <f>IF($AC1366&lt;&gt;1,"",IF(AND(INDEX($AG$2:$AG$1500,$Y1366)=1,INDEX($AG$2:$AG$1500,$Z1366)=1),1,""))</f>
      </c>
      <c r="AG1366">
        <f>IF($A1366="","",COUNTIFS($W$2:$W$2500,$A1366,$AB$2:$AB$2500,"Yes")+COUNTIFS($X$2:$X$2500,$A1366,$AA$2:$AA$2500,"Yes"))</f>
      </c>
      <c r="AH1366" t="str">
        <f>IF(OR($P1366&lt;&gt;"Yes",N($AG1366)=0),"",IF(AND($AG1366=1,COUNTIFS($W$2:$W$2500,$A1366,$AE$2:$AE$2500,1)+COUNTIFS($X$2:$X$2500,$A1366,$AE$2:$AE$2500,1)&gt;0),"","Yes"))</f>
      </c>
      <c r="AI1366">
        <f>IF($AH1366="Yes",$AG1366,"")</f>
      </c>
      <c r="AJ1366">
        <f>IF($AI1366="","",$AI1366+ROW()/1000000)</f>
      </c>
      <c r="AK1366">
        <f>IF(OR($A1366="",$P1366="Yes",N($AG1366)=0),"",$AG1366+ROW()/1000000)</f>
      </c>
      <c r="AL1366" t="str">
        <f>IF($A1366="","",INDEX(games!$J:$J,ROW())&amp;"")</f>
      </c>
    </row>
    <row r="1367">
      <c r="A1367" t="str">
        <f>IF(TRIM(INDEX(games!$A:$A,ROW()))="","",TRIM(INDEX(games!$A:$A,ROW())))</f>
      </c>
      <c r="B1367">
        <f>IF(OR($A1367="",INDEX(games!$B:$B,ROW())=""),"",INDEX(games!$B:$B,ROW()))</f>
      </c>
      <c r="C1367" t="str">
        <f>IF(OR($A1367="",INDEX(games!$C:$C,ROW())=""),"",INDEX(games!$C:$C,ROW()))</f>
      </c>
      <c r="D1367">
        <f>IF($A1367="","",COUNTIF($W$2:$W$2500,$A1367)+COUNTIF($X$2:$X$2500,$A1367))</f>
      </c>
      <c r="E1367">
        <f>IF($A1367="","",IFERROR(MATCH($C1367,$R$2:$R$5,0),0))</f>
      </c>
      <c r="F1367">
        <f>IF($A1367="","",MOD(ROW(),34))</f>
      </c>
      <c r="G1367">
        <f>IF($A1367="",NA(),IF($C1367="Action",$B1367,NA()))</f>
      </c>
      <c r="H1367">
        <f>IF($A1367="",NA(),IF($C1367="Action",1+$F1367*0.023,NA()))</f>
      </c>
      <c r="I1367">
        <f>IF($A1367="",NA(),IF($C1367="Strategy",$B1367,NA()))</f>
      </c>
      <c r="J1367">
        <f>IF($A1367="",NA(),IF($C1367="Strategy",2+$F1367*0.023,NA()))</f>
      </c>
      <c r="K1367">
        <f>IF($A1367="",NA(),IF($C1367="Deckbuilder",$B1367,NA()))</f>
      </c>
      <c r="L1367">
        <f>IF($A1367="",NA(),IF($C1367="Deckbuilder",3+$F1367*0.023,NA()))</f>
      </c>
      <c r="M1367">
        <f>IF($A1367="",NA(),IF($C1367="Traditional",$B1367,NA()))</f>
      </c>
      <c r="N1367">
        <f>IF($A1367="",NA(),IF($C1367="Traditional",4+$F1367*0.023,NA()))</f>
      </c>
      <c r="O1367">
        <f>IF($A1367="","",$D1367+ROW()/1000000)</f>
      </c>
      <c r="P1367" t="str">
        <f>IF(OR($A1367="",INDEX(games!$H:$H,ROW())=""),"",INDEX(games!$H:$H,ROW()))</f>
      </c>
      <c r="Q1367">
        <f>IF(OR($A1367="",$P1367&lt;&gt;"Yes"),"",$D1367+ROW()/1000000)</f>
      </c>
      <c r="T1367">
        <f>IF($Y1367="","",INDEX($B$2:$B$1500,$Y1367))</f>
      </c>
      <c r="U1367">
        <f>IF($Z1367="","",INDEX($B$2:$B$1500,$Z1367))</f>
      </c>
      <c r="V1367">
        <f>IF(OR($T1367="",$U1367=""),"",$U1367-$T1367)</f>
      </c>
      <c r="W1367" t="str">
        <f>IF(TRIM(INDEX(connections!$A:$A,ROW()))="","",TRIM(INDEX(connections!$A:$A,ROW())))</f>
      </c>
      <c r="X1367" t="str">
        <f>IF($W1367="","",TRIM(INDEX(connections!$B:$B,ROW())))</f>
      </c>
      <c r="Y1367">
        <f>IF($W1367="","",IFERROR(MATCH($W1367,$A$2:$A$1500,0),""))</f>
      </c>
      <c r="Z1367">
        <f>IF($X1367="","",IFERROR(MATCH($X1367,$A$2:$A$1500,0),""))</f>
      </c>
      <c r="AA1367" t="str">
        <f>IF($Y1367="","",INDEX($P$2:$P$1500,$Y1367))</f>
      </c>
      <c r="AB1367" t="str">
        <f>IF($Z1367="","",INDEX($P$2:$P$1500,$Z1367))</f>
      </c>
      <c r="AC1367">
        <f>IF(AND($AA1367="Yes",$AB1367="Yes"),1,"")</f>
      </c>
      <c r="AD1367">
        <f>IF(OR($Y1367="",$Z1367=""),"",IF(INDEX($C$2:$C$1500,$Y1367)=INDEX($C$2:$C$1500,$Z1367),0,1))</f>
      </c>
      <c r="AE1367">
        <f>IF($AC1367&lt;&gt;1,"",IF(AND(INDEX($AG$2:$AG$1500,$Y1367)=1,INDEX($AG$2:$AG$1500,$Z1367)=1),1,""))</f>
      </c>
      <c r="AG1367">
        <f>IF($A1367="","",COUNTIFS($W$2:$W$2500,$A1367,$AB$2:$AB$2500,"Yes")+COUNTIFS($X$2:$X$2500,$A1367,$AA$2:$AA$2500,"Yes"))</f>
      </c>
      <c r="AH1367" t="str">
        <f>IF(OR($P1367&lt;&gt;"Yes",N($AG1367)=0),"",IF(AND($AG1367=1,COUNTIFS($W$2:$W$2500,$A1367,$AE$2:$AE$2500,1)+COUNTIFS($X$2:$X$2500,$A1367,$AE$2:$AE$2500,1)&gt;0),"","Yes"))</f>
      </c>
      <c r="AI1367">
        <f>IF($AH1367="Yes",$AG1367,"")</f>
      </c>
      <c r="AJ1367">
        <f>IF($AI1367="","",$AI1367+ROW()/1000000)</f>
      </c>
      <c r="AK1367">
        <f>IF(OR($A1367="",$P1367="Yes",N($AG1367)=0),"",$AG1367+ROW()/1000000)</f>
      </c>
      <c r="AL1367" t="str">
        <f>IF($A1367="","",INDEX(games!$J:$J,ROW())&amp;"")</f>
      </c>
    </row>
    <row r="1368">
      <c r="A1368" t="str">
        <f>IF(TRIM(INDEX(games!$A:$A,ROW()))="","",TRIM(INDEX(games!$A:$A,ROW())))</f>
      </c>
      <c r="B1368">
        <f>IF(OR($A1368="",INDEX(games!$B:$B,ROW())=""),"",INDEX(games!$B:$B,ROW()))</f>
      </c>
      <c r="C1368" t="str">
        <f>IF(OR($A1368="",INDEX(games!$C:$C,ROW())=""),"",INDEX(games!$C:$C,ROW()))</f>
      </c>
      <c r="D1368">
        <f>IF($A1368="","",COUNTIF($W$2:$W$2500,$A1368)+COUNTIF($X$2:$X$2500,$A1368))</f>
      </c>
      <c r="E1368">
        <f>IF($A1368="","",IFERROR(MATCH($C1368,$R$2:$R$5,0),0))</f>
      </c>
      <c r="F1368">
        <f>IF($A1368="","",MOD(ROW(),34))</f>
      </c>
      <c r="G1368">
        <f>IF($A1368="",NA(),IF($C1368="Action",$B1368,NA()))</f>
      </c>
      <c r="H1368">
        <f>IF($A1368="",NA(),IF($C1368="Action",1+$F1368*0.023,NA()))</f>
      </c>
      <c r="I1368">
        <f>IF($A1368="",NA(),IF($C1368="Strategy",$B1368,NA()))</f>
      </c>
      <c r="J1368">
        <f>IF($A1368="",NA(),IF($C1368="Strategy",2+$F1368*0.023,NA()))</f>
      </c>
      <c r="K1368">
        <f>IF($A1368="",NA(),IF($C1368="Deckbuilder",$B1368,NA()))</f>
      </c>
      <c r="L1368">
        <f>IF($A1368="",NA(),IF($C1368="Deckbuilder",3+$F1368*0.023,NA()))</f>
      </c>
      <c r="M1368">
        <f>IF($A1368="",NA(),IF($C1368="Traditional",$B1368,NA()))</f>
      </c>
      <c r="N1368">
        <f>IF($A1368="",NA(),IF($C1368="Traditional",4+$F1368*0.023,NA()))</f>
      </c>
      <c r="O1368">
        <f>IF($A1368="","",$D1368+ROW()/1000000)</f>
      </c>
      <c r="P1368" t="str">
        <f>IF(OR($A1368="",INDEX(games!$H:$H,ROW())=""),"",INDEX(games!$H:$H,ROW()))</f>
      </c>
      <c r="Q1368">
        <f>IF(OR($A1368="",$P1368&lt;&gt;"Yes"),"",$D1368+ROW()/1000000)</f>
      </c>
      <c r="T1368">
        <f>IF($Y1368="","",INDEX($B$2:$B$1500,$Y1368))</f>
      </c>
      <c r="U1368">
        <f>IF($Z1368="","",INDEX($B$2:$B$1500,$Z1368))</f>
      </c>
      <c r="V1368">
        <f>IF(OR($T1368="",$U1368=""),"",$U1368-$T1368)</f>
      </c>
      <c r="W1368" t="str">
        <f>IF(TRIM(INDEX(connections!$A:$A,ROW()))="","",TRIM(INDEX(connections!$A:$A,ROW())))</f>
      </c>
      <c r="X1368" t="str">
        <f>IF($W1368="","",TRIM(INDEX(connections!$B:$B,ROW())))</f>
      </c>
      <c r="Y1368">
        <f>IF($W1368="","",IFERROR(MATCH($W1368,$A$2:$A$1500,0),""))</f>
      </c>
      <c r="Z1368">
        <f>IF($X1368="","",IFERROR(MATCH($X1368,$A$2:$A$1500,0),""))</f>
      </c>
      <c r="AA1368" t="str">
        <f>IF($Y1368="","",INDEX($P$2:$P$1500,$Y1368))</f>
      </c>
      <c r="AB1368" t="str">
        <f>IF($Z1368="","",INDEX($P$2:$P$1500,$Z1368))</f>
      </c>
      <c r="AC1368">
        <f>IF(AND($AA1368="Yes",$AB1368="Yes"),1,"")</f>
      </c>
      <c r="AD1368">
        <f>IF(OR($Y1368="",$Z1368=""),"",IF(INDEX($C$2:$C$1500,$Y1368)=INDEX($C$2:$C$1500,$Z1368),0,1))</f>
      </c>
      <c r="AE1368">
        <f>IF($AC1368&lt;&gt;1,"",IF(AND(INDEX($AG$2:$AG$1500,$Y1368)=1,INDEX($AG$2:$AG$1500,$Z1368)=1),1,""))</f>
      </c>
      <c r="AG1368">
        <f>IF($A1368="","",COUNTIFS($W$2:$W$2500,$A1368,$AB$2:$AB$2500,"Yes")+COUNTIFS($X$2:$X$2500,$A1368,$AA$2:$AA$2500,"Yes"))</f>
      </c>
      <c r="AH1368" t="str">
        <f>IF(OR($P1368&lt;&gt;"Yes",N($AG1368)=0),"",IF(AND($AG1368=1,COUNTIFS($W$2:$W$2500,$A1368,$AE$2:$AE$2500,1)+COUNTIFS($X$2:$X$2500,$A1368,$AE$2:$AE$2500,1)&gt;0),"","Yes"))</f>
      </c>
      <c r="AI1368">
        <f>IF($AH1368="Yes",$AG1368,"")</f>
      </c>
      <c r="AJ1368">
        <f>IF($AI1368="","",$AI1368+ROW()/1000000)</f>
      </c>
      <c r="AK1368">
        <f>IF(OR($A1368="",$P1368="Yes",N($AG1368)=0),"",$AG1368+ROW()/1000000)</f>
      </c>
      <c r="AL1368" t="str">
        <f>IF($A1368="","",INDEX(games!$J:$J,ROW())&amp;"")</f>
      </c>
    </row>
    <row r="1369">
      <c r="A1369" t="str">
        <f>IF(TRIM(INDEX(games!$A:$A,ROW()))="","",TRIM(INDEX(games!$A:$A,ROW())))</f>
      </c>
      <c r="B1369">
        <f>IF(OR($A1369="",INDEX(games!$B:$B,ROW())=""),"",INDEX(games!$B:$B,ROW()))</f>
      </c>
      <c r="C1369" t="str">
        <f>IF(OR($A1369="",INDEX(games!$C:$C,ROW())=""),"",INDEX(games!$C:$C,ROW()))</f>
      </c>
      <c r="D1369">
        <f>IF($A1369="","",COUNTIF($W$2:$W$2500,$A1369)+COUNTIF($X$2:$X$2500,$A1369))</f>
      </c>
      <c r="E1369">
        <f>IF($A1369="","",IFERROR(MATCH($C1369,$R$2:$R$5,0),0))</f>
      </c>
      <c r="F1369">
        <f>IF($A1369="","",MOD(ROW(),34))</f>
      </c>
      <c r="G1369">
        <f>IF($A1369="",NA(),IF($C1369="Action",$B1369,NA()))</f>
      </c>
      <c r="H1369">
        <f>IF($A1369="",NA(),IF($C1369="Action",1+$F1369*0.023,NA()))</f>
      </c>
      <c r="I1369">
        <f>IF($A1369="",NA(),IF($C1369="Strategy",$B1369,NA()))</f>
      </c>
      <c r="J1369">
        <f>IF($A1369="",NA(),IF($C1369="Strategy",2+$F1369*0.023,NA()))</f>
      </c>
      <c r="K1369">
        <f>IF($A1369="",NA(),IF($C1369="Deckbuilder",$B1369,NA()))</f>
      </c>
      <c r="L1369">
        <f>IF($A1369="",NA(),IF($C1369="Deckbuilder",3+$F1369*0.023,NA()))</f>
      </c>
      <c r="M1369">
        <f>IF($A1369="",NA(),IF($C1369="Traditional",$B1369,NA()))</f>
      </c>
      <c r="N1369">
        <f>IF($A1369="",NA(),IF($C1369="Traditional",4+$F1369*0.023,NA()))</f>
      </c>
      <c r="O1369">
        <f>IF($A1369="","",$D1369+ROW()/1000000)</f>
      </c>
      <c r="P1369" t="str">
        <f>IF(OR($A1369="",INDEX(games!$H:$H,ROW())=""),"",INDEX(games!$H:$H,ROW()))</f>
      </c>
      <c r="Q1369">
        <f>IF(OR($A1369="",$P1369&lt;&gt;"Yes"),"",$D1369+ROW()/1000000)</f>
      </c>
      <c r="T1369">
        <f>IF($Y1369="","",INDEX($B$2:$B$1500,$Y1369))</f>
      </c>
      <c r="U1369">
        <f>IF($Z1369="","",INDEX($B$2:$B$1500,$Z1369))</f>
      </c>
      <c r="V1369">
        <f>IF(OR($T1369="",$U1369=""),"",$U1369-$T1369)</f>
      </c>
      <c r="W1369" t="str">
        <f>IF(TRIM(INDEX(connections!$A:$A,ROW()))="","",TRIM(INDEX(connections!$A:$A,ROW())))</f>
      </c>
      <c r="X1369" t="str">
        <f>IF($W1369="","",TRIM(INDEX(connections!$B:$B,ROW())))</f>
      </c>
      <c r="Y1369">
        <f>IF($W1369="","",IFERROR(MATCH($W1369,$A$2:$A$1500,0),""))</f>
      </c>
      <c r="Z1369">
        <f>IF($X1369="","",IFERROR(MATCH($X1369,$A$2:$A$1500,0),""))</f>
      </c>
      <c r="AA1369" t="str">
        <f>IF($Y1369="","",INDEX($P$2:$P$1500,$Y1369))</f>
      </c>
      <c r="AB1369" t="str">
        <f>IF($Z1369="","",INDEX($P$2:$P$1500,$Z1369))</f>
      </c>
      <c r="AC1369">
        <f>IF(AND($AA1369="Yes",$AB1369="Yes"),1,"")</f>
      </c>
      <c r="AD1369">
        <f>IF(OR($Y1369="",$Z1369=""),"",IF(INDEX($C$2:$C$1500,$Y1369)=INDEX($C$2:$C$1500,$Z1369),0,1))</f>
      </c>
      <c r="AE1369">
        <f>IF($AC1369&lt;&gt;1,"",IF(AND(INDEX($AG$2:$AG$1500,$Y1369)=1,INDEX($AG$2:$AG$1500,$Z1369)=1),1,""))</f>
      </c>
      <c r="AG1369">
        <f>IF($A1369="","",COUNTIFS($W$2:$W$2500,$A1369,$AB$2:$AB$2500,"Yes")+COUNTIFS($X$2:$X$2500,$A1369,$AA$2:$AA$2500,"Yes"))</f>
      </c>
      <c r="AH1369" t="str">
        <f>IF(OR($P1369&lt;&gt;"Yes",N($AG1369)=0),"",IF(AND($AG1369=1,COUNTIFS($W$2:$W$2500,$A1369,$AE$2:$AE$2500,1)+COUNTIFS($X$2:$X$2500,$A1369,$AE$2:$AE$2500,1)&gt;0),"","Yes"))</f>
      </c>
      <c r="AI1369">
        <f>IF($AH1369="Yes",$AG1369,"")</f>
      </c>
      <c r="AJ1369">
        <f>IF($AI1369="","",$AI1369+ROW()/1000000)</f>
      </c>
      <c r="AK1369">
        <f>IF(OR($A1369="",$P1369="Yes",N($AG1369)=0),"",$AG1369+ROW()/1000000)</f>
      </c>
      <c r="AL1369" t="str">
        <f>IF($A1369="","",INDEX(games!$J:$J,ROW())&amp;"")</f>
      </c>
    </row>
    <row r="1370">
      <c r="A1370" t="str">
        <f>IF(TRIM(INDEX(games!$A:$A,ROW()))="","",TRIM(INDEX(games!$A:$A,ROW())))</f>
      </c>
      <c r="B1370">
        <f>IF(OR($A1370="",INDEX(games!$B:$B,ROW())=""),"",INDEX(games!$B:$B,ROW()))</f>
      </c>
      <c r="C1370" t="str">
        <f>IF(OR($A1370="",INDEX(games!$C:$C,ROW())=""),"",INDEX(games!$C:$C,ROW()))</f>
      </c>
      <c r="D1370">
        <f>IF($A1370="","",COUNTIF($W$2:$W$2500,$A1370)+COUNTIF($X$2:$X$2500,$A1370))</f>
      </c>
      <c r="E1370">
        <f>IF($A1370="","",IFERROR(MATCH($C1370,$R$2:$R$5,0),0))</f>
      </c>
      <c r="F1370">
        <f>IF($A1370="","",MOD(ROW(),34))</f>
      </c>
      <c r="G1370">
        <f>IF($A1370="",NA(),IF($C1370="Action",$B1370,NA()))</f>
      </c>
      <c r="H1370">
        <f>IF($A1370="",NA(),IF($C1370="Action",1+$F1370*0.023,NA()))</f>
      </c>
      <c r="I1370">
        <f>IF($A1370="",NA(),IF($C1370="Strategy",$B1370,NA()))</f>
      </c>
      <c r="J1370">
        <f>IF($A1370="",NA(),IF($C1370="Strategy",2+$F1370*0.023,NA()))</f>
      </c>
      <c r="K1370">
        <f>IF($A1370="",NA(),IF($C1370="Deckbuilder",$B1370,NA()))</f>
      </c>
      <c r="L1370">
        <f>IF($A1370="",NA(),IF($C1370="Deckbuilder",3+$F1370*0.023,NA()))</f>
      </c>
      <c r="M1370">
        <f>IF($A1370="",NA(),IF($C1370="Traditional",$B1370,NA()))</f>
      </c>
      <c r="N1370">
        <f>IF($A1370="",NA(),IF($C1370="Traditional",4+$F1370*0.023,NA()))</f>
      </c>
      <c r="O1370">
        <f>IF($A1370="","",$D1370+ROW()/1000000)</f>
      </c>
      <c r="P1370" t="str">
        <f>IF(OR($A1370="",INDEX(games!$H:$H,ROW())=""),"",INDEX(games!$H:$H,ROW()))</f>
      </c>
      <c r="Q1370">
        <f>IF(OR($A1370="",$P1370&lt;&gt;"Yes"),"",$D1370+ROW()/1000000)</f>
      </c>
      <c r="T1370">
        <f>IF($Y1370="","",INDEX($B$2:$B$1500,$Y1370))</f>
      </c>
      <c r="U1370">
        <f>IF($Z1370="","",INDEX($B$2:$B$1500,$Z1370))</f>
      </c>
      <c r="V1370">
        <f>IF(OR($T1370="",$U1370=""),"",$U1370-$T1370)</f>
      </c>
      <c r="W1370" t="str">
        <f>IF(TRIM(INDEX(connections!$A:$A,ROW()))="","",TRIM(INDEX(connections!$A:$A,ROW())))</f>
      </c>
      <c r="X1370" t="str">
        <f>IF($W1370="","",TRIM(INDEX(connections!$B:$B,ROW())))</f>
      </c>
      <c r="Y1370">
        <f>IF($W1370="","",IFERROR(MATCH($W1370,$A$2:$A$1500,0),""))</f>
      </c>
      <c r="Z1370">
        <f>IF($X1370="","",IFERROR(MATCH($X1370,$A$2:$A$1500,0),""))</f>
      </c>
      <c r="AA1370" t="str">
        <f>IF($Y1370="","",INDEX($P$2:$P$1500,$Y1370))</f>
      </c>
      <c r="AB1370" t="str">
        <f>IF($Z1370="","",INDEX($P$2:$P$1500,$Z1370))</f>
      </c>
      <c r="AC1370">
        <f>IF(AND($AA1370="Yes",$AB1370="Yes"),1,"")</f>
      </c>
      <c r="AD1370">
        <f>IF(OR($Y1370="",$Z1370=""),"",IF(INDEX($C$2:$C$1500,$Y1370)=INDEX($C$2:$C$1500,$Z1370),0,1))</f>
      </c>
      <c r="AE1370">
        <f>IF($AC1370&lt;&gt;1,"",IF(AND(INDEX($AG$2:$AG$1500,$Y1370)=1,INDEX($AG$2:$AG$1500,$Z1370)=1),1,""))</f>
      </c>
      <c r="AG1370">
        <f>IF($A1370="","",COUNTIFS($W$2:$W$2500,$A1370,$AB$2:$AB$2500,"Yes")+COUNTIFS($X$2:$X$2500,$A1370,$AA$2:$AA$2500,"Yes"))</f>
      </c>
      <c r="AH1370" t="str">
        <f>IF(OR($P1370&lt;&gt;"Yes",N($AG1370)=0),"",IF(AND($AG1370=1,COUNTIFS($W$2:$W$2500,$A1370,$AE$2:$AE$2500,1)+COUNTIFS($X$2:$X$2500,$A1370,$AE$2:$AE$2500,1)&gt;0),"","Yes"))</f>
      </c>
      <c r="AI1370">
        <f>IF($AH1370="Yes",$AG1370,"")</f>
      </c>
      <c r="AJ1370">
        <f>IF($AI1370="","",$AI1370+ROW()/1000000)</f>
      </c>
      <c r="AK1370">
        <f>IF(OR($A1370="",$P1370="Yes",N($AG1370)=0),"",$AG1370+ROW()/1000000)</f>
      </c>
      <c r="AL1370" t="str">
        <f>IF($A1370="","",INDEX(games!$J:$J,ROW())&amp;"")</f>
      </c>
    </row>
    <row r="1371">
      <c r="A1371" t="str">
        <f>IF(TRIM(INDEX(games!$A:$A,ROW()))="","",TRIM(INDEX(games!$A:$A,ROW())))</f>
      </c>
      <c r="B1371">
        <f>IF(OR($A1371="",INDEX(games!$B:$B,ROW())=""),"",INDEX(games!$B:$B,ROW()))</f>
      </c>
      <c r="C1371" t="str">
        <f>IF(OR($A1371="",INDEX(games!$C:$C,ROW())=""),"",INDEX(games!$C:$C,ROW()))</f>
      </c>
      <c r="D1371">
        <f>IF($A1371="","",COUNTIF($W$2:$W$2500,$A1371)+COUNTIF($X$2:$X$2500,$A1371))</f>
      </c>
      <c r="E1371">
        <f>IF($A1371="","",IFERROR(MATCH($C1371,$R$2:$R$5,0),0))</f>
      </c>
      <c r="F1371">
        <f>IF($A1371="","",MOD(ROW(),34))</f>
      </c>
      <c r="G1371">
        <f>IF($A1371="",NA(),IF($C1371="Action",$B1371,NA()))</f>
      </c>
      <c r="H1371">
        <f>IF($A1371="",NA(),IF($C1371="Action",1+$F1371*0.023,NA()))</f>
      </c>
      <c r="I1371">
        <f>IF($A1371="",NA(),IF($C1371="Strategy",$B1371,NA()))</f>
      </c>
      <c r="J1371">
        <f>IF($A1371="",NA(),IF($C1371="Strategy",2+$F1371*0.023,NA()))</f>
      </c>
      <c r="K1371">
        <f>IF($A1371="",NA(),IF($C1371="Deckbuilder",$B1371,NA()))</f>
      </c>
      <c r="L1371">
        <f>IF($A1371="",NA(),IF($C1371="Deckbuilder",3+$F1371*0.023,NA()))</f>
      </c>
      <c r="M1371">
        <f>IF($A1371="",NA(),IF($C1371="Traditional",$B1371,NA()))</f>
      </c>
      <c r="N1371">
        <f>IF($A1371="",NA(),IF($C1371="Traditional",4+$F1371*0.023,NA()))</f>
      </c>
      <c r="O1371">
        <f>IF($A1371="","",$D1371+ROW()/1000000)</f>
      </c>
      <c r="P1371" t="str">
        <f>IF(OR($A1371="",INDEX(games!$H:$H,ROW())=""),"",INDEX(games!$H:$H,ROW()))</f>
      </c>
      <c r="Q1371">
        <f>IF(OR($A1371="",$P1371&lt;&gt;"Yes"),"",$D1371+ROW()/1000000)</f>
      </c>
      <c r="T1371">
        <f>IF($Y1371="","",INDEX($B$2:$B$1500,$Y1371))</f>
      </c>
      <c r="U1371">
        <f>IF($Z1371="","",INDEX($B$2:$B$1500,$Z1371))</f>
      </c>
      <c r="V1371">
        <f>IF(OR($T1371="",$U1371=""),"",$U1371-$T1371)</f>
      </c>
      <c r="W1371" t="str">
        <f>IF(TRIM(INDEX(connections!$A:$A,ROW()))="","",TRIM(INDEX(connections!$A:$A,ROW())))</f>
      </c>
      <c r="X1371" t="str">
        <f>IF($W1371="","",TRIM(INDEX(connections!$B:$B,ROW())))</f>
      </c>
      <c r="Y1371">
        <f>IF($W1371="","",IFERROR(MATCH($W1371,$A$2:$A$1500,0),""))</f>
      </c>
      <c r="Z1371">
        <f>IF($X1371="","",IFERROR(MATCH($X1371,$A$2:$A$1500,0),""))</f>
      </c>
      <c r="AA1371" t="str">
        <f>IF($Y1371="","",INDEX($P$2:$P$1500,$Y1371))</f>
      </c>
      <c r="AB1371" t="str">
        <f>IF($Z1371="","",INDEX($P$2:$P$1500,$Z1371))</f>
      </c>
      <c r="AC1371">
        <f>IF(AND($AA1371="Yes",$AB1371="Yes"),1,"")</f>
      </c>
      <c r="AD1371">
        <f>IF(OR($Y1371="",$Z1371=""),"",IF(INDEX($C$2:$C$1500,$Y1371)=INDEX($C$2:$C$1500,$Z1371),0,1))</f>
      </c>
      <c r="AE1371">
        <f>IF($AC1371&lt;&gt;1,"",IF(AND(INDEX($AG$2:$AG$1500,$Y1371)=1,INDEX($AG$2:$AG$1500,$Z1371)=1),1,""))</f>
      </c>
      <c r="AG1371">
        <f>IF($A1371="","",COUNTIFS($W$2:$W$2500,$A1371,$AB$2:$AB$2500,"Yes")+COUNTIFS($X$2:$X$2500,$A1371,$AA$2:$AA$2500,"Yes"))</f>
      </c>
      <c r="AH1371" t="str">
        <f>IF(OR($P1371&lt;&gt;"Yes",N($AG1371)=0),"",IF(AND($AG1371=1,COUNTIFS($W$2:$W$2500,$A1371,$AE$2:$AE$2500,1)+COUNTIFS($X$2:$X$2500,$A1371,$AE$2:$AE$2500,1)&gt;0),"","Yes"))</f>
      </c>
      <c r="AI1371">
        <f>IF($AH1371="Yes",$AG1371,"")</f>
      </c>
      <c r="AJ1371">
        <f>IF($AI1371="","",$AI1371+ROW()/1000000)</f>
      </c>
      <c r="AK1371">
        <f>IF(OR($A1371="",$P1371="Yes",N($AG1371)=0),"",$AG1371+ROW()/1000000)</f>
      </c>
      <c r="AL1371" t="str">
        <f>IF($A1371="","",INDEX(games!$J:$J,ROW())&amp;"")</f>
      </c>
    </row>
    <row r="1372">
      <c r="A1372" t="str">
        <f>IF(TRIM(INDEX(games!$A:$A,ROW()))="","",TRIM(INDEX(games!$A:$A,ROW())))</f>
      </c>
      <c r="B1372">
        <f>IF(OR($A1372="",INDEX(games!$B:$B,ROW())=""),"",INDEX(games!$B:$B,ROW()))</f>
      </c>
      <c r="C1372" t="str">
        <f>IF(OR($A1372="",INDEX(games!$C:$C,ROW())=""),"",INDEX(games!$C:$C,ROW()))</f>
      </c>
      <c r="D1372">
        <f>IF($A1372="","",COUNTIF($W$2:$W$2500,$A1372)+COUNTIF($X$2:$X$2500,$A1372))</f>
      </c>
      <c r="E1372">
        <f>IF($A1372="","",IFERROR(MATCH($C1372,$R$2:$R$5,0),0))</f>
      </c>
      <c r="F1372">
        <f>IF($A1372="","",MOD(ROW(),34))</f>
      </c>
      <c r="G1372">
        <f>IF($A1372="",NA(),IF($C1372="Action",$B1372,NA()))</f>
      </c>
      <c r="H1372">
        <f>IF($A1372="",NA(),IF($C1372="Action",1+$F1372*0.023,NA()))</f>
      </c>
      <c r="I1372">
        <f>IF($A1372="",NA(),IF($C1372="Strategy",$B1372,NA()))</f>
      </c>
      <c r="J1372">
        <f>IF($A1372="",NA(),IF($C1372="Strategy",2+$F1372*0.023,NA()))</f>
      </c>
      <c r="K1372">
        <f>IF($A1372="",NA(),IF($C1372="Deckbuilder",$B1372,NA()))</f>
      </c>
      <c r="L1372">
        <f>IF($A1372="",NA(),IF($C1372="Deckbuilder",3+$F1372*0.023,NA()))</f>
      </c>
      <c r="M1372">
        <f>IF($A1372="",NA(),IF($C1372="Traditional",$B1372,NA()))</f>
      </c>
      <c r="N1372">
        <f>IF($A1372="",NA(),IF($C1372="Traditional",4+$F1372*0.023,NA()))</f>
      </c>
      <c r="O1372">
        <f>IF($A1372="","",$D1372+ROW()/1000000)</f>
      </c>
      <c r="P1372" t="str">
        <f>IF(OR($A1372="",INDEX(games!$H:$H,ROW())=""),"",INDEX(games!$H:$H,ROW()))</f>
      </c>
      <c r="Q1372">
        <f>IF(OR($A1372="",$P1372&lt;&gt;"Yes"),"",$D1372+ROW()/1000000)</f>
      </c>
      <c r="T1372">
        <f>IF($Y1372="","",INDEX($B$2:$B$1500,$Y1372))</f>
      </c>
      <c r="U1372">
        <f>IF($Z1372="","",INDEX($B$2:$B$1500,$Z1372))</f>
      </c>
      <c r="V1372">
        <f>IF(OR($T1372="",$U1372=""),"",$U1372-$T1372)</f>
      </c>
      <c r="W1372" t="str">
        <f>IF(TRIM(INDEX(connections!$A:$A,ROW()))="","",TRIM(INDEX(connections!$A:$A,ROW())))</f>
      </c>
      <c r="X1372" t="str">
        <f>IF($W1372="","",TRIM(INDEX(connections!$B:$B,ROW())))</f>
      </c>
      <c r="Y1372">
        <f>IF($W1372="","",IFERROR(MATCH($W1372,$A$2:$A$1500,0),""))</f>
      </c>
      <c r="Z1372">
        <f>IF($X1372="","",IFERROR(MATCH($X1372,$A$2:$A$1500,0),""))</f>
      </c>
      <c r="AA1372" t="str">
        <f>IF($Y1372="","",INDEX($P$2:$P$1500,$Y1372))</f>
      </c>
      <c r="AB1372" t="str">
        <f>IF($Z1372="","",INDEX($P$2:$P$1500,$Z1372))</f>
      </c>
      <c r="AC1372">
        <f>IF(AND($AA1372="Yes",$AB1372="Yes"),1,"")</f>
      </c>
      <c r="AD1372">
        <f>IF(OR($Y1372="",$Z1372=""),"",IF(INDEX($C$2:$C$1500,$Y1372)=INDEX($C$2:$C$1500,$Z1372),0,1))</f>
      </c>
      <c r="AE1372">
        <f>IF($AC1372&lt;&gt;1,"",IF(AND(INDEX($AG$2:$AG$1500,$Y1372)=1,INDEX($AG$2:$AG$1500,$Z1372)=1),1,""))</f>
      </c>
      <c r="AG1372">
        <f>IF($A1372="","",COUNTIFS($W$2:$W$2500,$A1372,$AB$2:$AB$2500,"Yes")+COUNTIFS($X$2:$X$2500,$A1372,$AA$2:$AA$2500,"Yes"))</f>
      </c>
      <c r="AH1372" t="str">
        <f>IF(OR($P1372&lt;&gt;"Yes",N($AG1372)=0),"",IF(AND($AG1372=1,COUNTIFS($W$2:$W$2500,$A1372,$AE$2:$AE$2500,1)+COUNTIFS($X$2:$X$2500,$A1372,$AE$2:$AE$2500,1)&gt;0),"","Yes"))</f>
      </c>
      <c r="AI1372">
        <f>IF($AH1372="Yes",$AG1372,"")</f>
      </c>
      <c r="AJ1372">
        <f>IF($AI1372="","",$AI1372+ROW()/1000000)</f>
      </c>
      <c r="AK1372">
        <f>IF(OR($A1372="",$P1372="Yes",N($AG1372)=0),"",$AG1372+ROW()/1000000)</f>
      </c>
      <c r="AL1372" t="str">
        <f>IF($A1372="","",INDEX(games!$J:$J,ROW())&amp;"")</f>
      </c>
    </row>
    <row r="1373">
      <c r="A1373" t="str">
        <f>IF(TRIM(INDEX(games!$A:$A,ROW()))="","",TRIM(INDEX(games!$A:$A,ROW())))</f>
      </c>
      <c r="B1373">
        <f>IF(OR($A1373="",INDEX(games!$B:$B,ROW())=""),"",INDEX(games!$B:$B,ROW()))</f>
      </c>
      <c r="C1373" t="str">
        <f>IF(OR($A1373="",INDEX(games!$C:$C,ROW())=""),"",INDEX(games!$C:$C,ROW()))</f>
      </c>
      <c r="D1373">
        <f>IF($A1373="","",COUNTIF($W$2:$W$2500,$A1373)+COUNTIF($X$2:$X$2500,$A1373))</f>
      </c>
      <c r="E1373">
        <f>IF($A1373="","",IFERROR(MATCH($C1373,$R$2:$R$5,0),0))</f>
      </c>
      <c r="F1373">
        <f>IF($A1373="","",MOD(ROW(),34))</f>
      </c>
      <c r="G1373">
        <f>IF($A1373="",NA(),IF($C1373="Action",$B1373,NA()))</f>
      </c>
      <c r="H1373">
        <f>IF($A1373="",NA(),IF($C1373="Action",1+$F1373*0.023,NA()))</f>
      </c>
      <c r="I1373">
        <f>IF($A1373="",NA(),IF($C1373="Strategy",$B1373,NA()))</f>
      </c>
      <c r="J1373">
        <f>IF($A1373="",NA(),IF($C1373="Strategy",2+$F1373*0.023,NA()))</f>
      </c>
      <c r="K1373">
        <f>IF($A1373="",NA(),IF($C1373="Deckbuilder",$B1373,NA()))</f>
      </c>
      <c r="L1373">
        <f>IF($A1373="",NA(),IF($C1373="Deckbuilder",3+$F1373*0.023,NA()))</f>
      </c>
      <c r="M1373">
        <f>IF($A1373="",NA(),IF($C1373="Traditional",$B1373,NA()))</f>
      </c>
      <c r="N1373">
        <f>IF($A1373="",NA(),IF($C1373="Traditional",4+$F1373*0.023,NA()))</f>
      </c>
      <c r="O1373">
        <f>IF($A1373="","",$D1373+ROW()/1000000)</f>
      </c>
      <c r="P1373" t="str">
        <f>IF(OR($A1373="",INDEX(games!$H:$H,ROW())=""),"",INDEX(games!$H:$H,ROW()))</f>
      </c>
      <c r="Q1373">
        <f>IF(OR($A1373="",$P1373&lt;&gt;"Yes"),"",$D1373+ROW()/1000000)</f>
      </c>
      <c r="T1373">
        <f>IF($Y1373="","",INDEX($B$2:$B$1500,$Y1373))</f>
      </c>
      <c r="U1373">
        <f>IF($Z1373="","",INDEX($B$2:$B$1500,$Z1373))</f>
      </c>
      <c r="V1373">
        <f>IF(OR($T1373="",$U1373=""),"",$U1373-$T1373)</f>
      </c>
      <c r="W1373" t="str">
        <f>IF(TRIM(INDEX(connections!$A:$A,ROW()))="","",TRIM(INDEX(connections!$A:$A,ROW())))</f>
      </c>
      <c r="X1373" t="str">
        <f>IF($W1373="","",TRIM(INDEX(connections!$B:$B,ROW())))</f>
      </c>
      <c r="Y1373">
        <f>IF($W1373="","",IFERROR(MATCH($W1373,$A$2:$A$1500,0),""))</f>
      </c>
      <c r="Z1373">
        <f>IF($X1373="","",IFERROR(MATCH($X1373,$A$2:$A$1500,0),""))</f>
      </c>
      <c r="AA1373" t="str">
        <f>IF($Y1373="","",INDEX($P$2:$P$1500,$Y1373))</f>
      </c>
      <c r="AB1373" t="str">
        <f>IF($Z1373="","",INDEX($P$2:$P$1500,$Z1373))</f>
      </c>
      <c r="AC1373">
        <f>IF(AND($AA1373="Yes",$AB1373="Yes"),1,"")</f>
      </c>
      <c r="AD1373">
        <f>IF(OR($Y1373="",$Z1373=""),"",IF(INDEX($C$2:$C$1500,$Y1373)=INDEX($C$2:$C$1500,$Z1373),0,1))</f>
      </c>
      <c r="AE1373">
        <f>IF($AC1373&lt;&gt;1,"",IF(AND(INDEX($AG$2:$AG$1500,$Y1373)=1,INDEX($AG$2:$AG$1500,$Z1373)=1),1,""))</f>
      </c>
      <c r="AG1373">
        <f>IF($A1373="","",COUNTIFS($W$2:$W$2500,$A1373,$AB$2:$AB$2500,"Yes")+COUNTIFS($X$2:$X$2500,$A1373,$AA$2:$AA$2500,"Yes"))</f>
      </c>
      <c r="AH1373" t="str">
        <f>IF(OR($P1373&lt;&gt;"Yes",N($AG1373)=0),"",IF(AND($AG1373=1,COUNTIFS($W$2:$W$2500,$A1373,$AE$2:$AE$2500,1)+COUNTIFS($X$2:$X$2500,$A1373,$AE$2:$AE$2500,1)&gt;0),"","Yes"))</f>
      </c>
      <c r="AI1373">
        <f>IF($AH1373="Yes",$AG1373,"")</f>
      </c>
      <c r="AJ1373">
        <f>IF($AI1373="","",$AI1373+ROW()/1000000)</f>
      </c>
      <c r="AK1373">
        <f>IF(OR($A1373="",$P1373="Yes",N($AG1373)=0),"",$AG1373+ROW()/1000000)</f>
      </c>
      <c r="AL1373" t="str">
        <f>IF($A1373="","",INDEX(games!$J:$J,ROW())&amp;"")</f>
      </c>
    </row>
    <row r="1374">
      <c r="A1374" t="str">
        <f>IF(TRIM(INDEX(games!$A:$A,ROW()))="","",TRIM(INDEX(games!$A:$A,ROW())))</f>
      </c>
      <c r="B1374">
        <f>IF(OR($A1374="",INDEX(games!$B:$B,ROW())=""),"",INDEX(games!$B:$B,ROW()))</f>
      </c>
      <c r="C1374" t="str">
        <f>IF(OR($A1374="",INDEX(games!$C:$C,ROW())=""),"",INDEX(games!$C:$C,ROW()))</f>
      </c>
      <c r="D1374">
        <f>IF($A1374="","",COUNTIF($W$2:$W$2500,$A1374)+COUNTIF($X$2:$X$2500,$A1374))</f>
      </c>
      <c r="E1374">
        <f>IF($A1374="","",IFERROR(MATCH($C1374,$R$2:$R$5,0),0))</f>
      </c>
      <c r="F1374">
        <f>IF($A1374="","",MOD(ROW(),34))</f>
      </c>
      <c r="G1374">
        <f>IF($A1374="",NA(),IF($C1374="Action",$B1374,NA()))</f>
      </c>
      <c r="H1374">
        <f>IF($A1374="",NA(),IF($C1374="Action",1+$F1374*0.023,NA()))</f>
      </c>
      <c r="I1374">
        <f>IF($A1374="",NA(),IF($C1374="Strategy",$B1374,NA()))</f>
      </c>
      <c r="J1374">
        <f>IF($A1374="",NA(),IF($C1374="Strategy",2+$F1374*0.023,NA()))</f>
      </c>
      <c r="K1374">
        <f>IF($A1374="",NA(),IF($C1374="Deckbuilder",$B1374,NA()))</f>
      </c>
      <c r="L1374">
        <f>IF($A1374="",NA(),IF($C1374="Deckbuilder",3+$F1374*0.023,NA()))</f>
      </c>
      <c r="M1374">
        <f>IF($A1374="",NA(),IF($C1374="Traditional",$B1374,NA()))</f>
      </c>
      <c r="N1374">
        <f>IF($A1374="",NA(),IF($C1374="Traditional",4+$F1374*0.023,NA()))</f>
      </c>
      <c r="O1374">
        <f>IF($A1374="","",$D1374+ROW()/1000000)</f>
      </c>
      <c r="P1374" t="str">
        <f>IF(OR($A1374="",INDEX(games!$H:$H,ROW())=""),"",INDEX(games!$H:$H,ROW()))</f>
      </c>
      <c r="Q1374">
        <f>IF(OR($A1374="",$P1374&lt;&gt;"Yes"),"",$D1374+ROW()/1000000)</f>
      </c>
      <c r="T1374">
        <f>IF($Y1374="","",INDEX($B$2:$B$1500,$Y1374))</f>
      </c>
      <c r="U1374">
        <f>IF($Z1374="","",INDEX($B$2:$B$1500,$Z1374))</f>
      </c>
      <c r="V1374">
        <f>IF(OR($T1374="",$U1374=""),"",$U1374-$T1374)</f>
      </c>
      <c r="W1374" t="str">
        <f>IF(TRIM(INDEX(connections!$A:$A,ROW()))="","",TRIM(INDEX(connections!$A:$A,ROW())))</f>
      </c>
      <c r="X1374" t="str">
        <f>IF($W1374="","",TRIM(INDEX(connections!$B:$B,ROW())))</f>
      </c>
      <c r="Y1374">
        <f>IF($W1374="","",IFERROR(MATCH($W1374,$A$2:$A$1500,0),""))</f>
      </c>
      <c r="Z1374">
        <f>IF($X1374="","",IFERROR(MATCH($X1374,$A$2:$A$1500,0),""))</f>
      </c>
      <c r="AA1374" t="str">
        <f>IF($Y1374="","",INDEX($P$2:$P$1500,$Y1374))</f>
      </c>
      <c r="AB1374" t="str">
        <f>IF($Z1374="","",INDEX($P$2:$P$1500,$Z1374))</f>
      </c>
      <c r="AC1374">
        <f>IF(AND($AA1374="Yes",$AB1374="Yes"),1,"")</f>
      </c>
      <c r="AD1374">
        <f>IF(OR($Y1374="",$Z1374=""),"",IF(INDEX($C$2:$C$1500,$Y1374)=INDEX($C$2:$C$1500,$Z1374),0,1))</f>
      </c>
      <c r="AE1374">
        <f>IF($AC1374&lt;&gt;1,"",IF(AND(INDEX($AG$2:$AG$1500,$Y1374)=1,INDEX($AG$2:$AG$1500,$Z1374)=1),1,""))</f>
      </c>
      <c r="AG1374">
        <f>IF($A1374="","",COUNTIFS($W$2:$W$2500,$A1374,$AB$2:$AB$2500,"Yes")+COUNTIFS($X$2:$X$2500,$A1374,$AA$2:$AA$2500,"Yes"))</f>
      </c>
      <c r="AH1374" t="str">
        <f>IF(OR($P1374&lt;&gt;"Yes",N($AG1374)=0),"",IF(AND($AG1374=1,COUNTIFS($W$2:$W$2500,$A1374,$AE$2:$AE$2500,1)+COUNTIFS($X$2:$X$2500,$A1374,$AE$2:$AE$2500,1)&gt;0),"","Yes"))</f>
      </c>
      <c r="AI1374">
        <f>IF($AH1374="Yes",$AG1374,"")</f>
      </c>
      <c r="AJ1374">
        <f>IF($AI1374="","",$AI1374+ROW()/1000000)</f>
      </c>
      <c r="AK1374">
        <f>IF(OR($A1374="",$P1374="Yes",N($AG1374)=0),"",$AG1374+ROW()/1000000)</f>
      </c>
      <c r="AL1374" t="str">
        <f>IF($A1374="","",INDEX(games!$J:$J,ROW())&amp;"")</f>
      </c>
    </row>
    <row r="1375">
      <c r="A1375" t="str">
        <f>IF(TRIM(INDEX(games!$A:$A,ROW()))="","",TRIM(INDEX(games!$A:$A,ROW())))</f>
      </c>
      <c r="B1375">
        <f>IF(OR($A1375="",INDEX(games!$B:$B,ROW())=""),"",INDEX(games!$B:$B,ROW()))</f>
      </c>
      <c r="C1375" t="str">
        <f>IF(OR($A1375="",INDEX(games!$C:$C,ROW())=""),"",INDEX(games!$C:$C,ROW()))</f>
      </c>
      <c r="D1375">
        <f>IF($A1375="","",COUNTIF($W$2:$W$2500,$A1375)+COUNTIF($X$2:$X$2500,$A1375))</f>
      </c>
      <c r="E1375">
        <f>IF($A1375="","",IFERROR(MATCH($C1375,$R$2:$R$5,0),0))</f>
      </c>
      <c r="F1375">
        <f>IF($A1375="","",MOD(ROW(),34))</f>
      </c>
      <c r="G1375">
        <f>IF($A1375="",NA(),IF($C1375="Action",$B1375,NA()))</f>
      </c>
      <c r="H1375">
        <f>IF($A1375="",NA(),IF($C1375="Action",1+$F1375*0.023,NA()))</f>
      </c>
      <c r="I1375">
        <f>IF($A1375="",NA(),IF($C1375="Strategy",$B1375,NA()))</f>
      </c>
      <c r="J1375">
        <f>IF($A1375="",NA(),IF($C1375="Strategy",2+$F1375*0.023,NA()))</f>
      </c>
      <c r="K1375">
        <f>IF($A1375="",NA(),IF($C1375="Deckbuilder",$B1375,NA()))</f>
      </c>
      <c r="L1375">
        <f>IF($A1375="",NA(),IF($C1375="Deckbuilder",3+$F1375*0.023,NA()))</f>
      </c>
      <c r="M1375">
        <f>IF($A1375="",NA(),IF($C1375="Traditional",$B1375,NA()))</f>
      </c>
      <c r="N1375">
        <f>IF($A1375="",NA(),IF($C1375="Traditional",4+$F1375*0.023,NA()))</f>
      </c>
      <c r="O1375">
        <f>IF($A1375="","",$D1375+ROW()/1000000)</f>
      </c>
      <c r="P1375" t="str">
        <f>IF(OR($A1375="",INDEX(games!$H:$H,ROW())=""),"",INDEX(games!$H:$H,ROW()))</f>
      </c>
      <c r="Q1375">
        <f>IF(OR($A1375="",$P1375&lt;&gt;"Yes"),"",$D1375+ROW()/1000000)</f>
      </c>
      <c r="T1375">
        <f>IF($Y1375="","",INDEX($B$2:$B$1500,$Y1375))</f>
      </c>
      <c r="U1375">
        <f>IF($Z1375="","",INDEX($B$2:$B$1500,$Z1375))</f>
      </c>
      <c r="V1375">
        <f>IF(OR($T1375="",$U1375=""),"",$U1375-$T1375)</f>
      </c>
      <c r="W1375" t="str">
        <f>IF(TRIM(INDEX(connections!$A:$A,ROW()))="","",TRIM(INDEX(connections!$A:$A,ROW())))</f>
      </c>
      <c r="X1375" t="str">
        <f>IF($W1375="","",TRIM(INDEX(connections!$B:$B,ROW())))</f>
      </c>
      <c r="Y1375">
        <f>IF($W1375="","",IFERROR(MATCH($W1375,$A$2:$A$1500,0),""))</f>
      </c>
      <c r="Z1375">
        <f>IF($X1375="","",IFERROR(MATCH($X1375,$A$2:$A$1500,0),""))</f>
      </c>
      <c r="AA1375" t="str">
        <f>IF($Y1375="","",INDEX($P$2:$P$1500,$Y1375))</f>
      </c>
      <c r="AB1375" t="str">
        <f>IF($Z1375="","",INDEX($P$2:$P$1500,$Z1375))</f>
      </c>
      <c r="AC1375">
        <f>IF(AND($AA1375="Yes",$AB1375="Yes"),1,"")</f>
      </c>
      <c r="AD1375">
        <f>IF(OR($Y1375="",$Z1375=""),"",IF(INDEX($C$2:$C$1500,$Y1375)=INDEX($C$2:$C$1500,$Z1375),0,1))</f>
      </c>
      <c r="AE1375">
        <f>IF($AC1375&lt;&gt;1,"",IF(AND(INDEX($AG$2:$AG$1500,$Y1375)=1,INDEX($AG$2:$AG$1500,$Z1375)=1),1,""))</f>
      </c>
      <c r="AG1375">
        <f>IF($A1375="","",COUNTIFS($W$2:$W$2500,$A1375,$AB$2:$AB$2500,"Yes")+COUNTIFS($X$2:$X$2500,$A1375,$AA$2:$AA$2500,"Yes"))</f>
      </c>
      <c r="AH1375" t="str">
        <f>IF(OR($P1375&lt;&gt;"Yes",N($AG1375)=0),"",IF(AND($AG1375=1,COUNTIFS($W$2:$W$2500,$A1375,$AE$2:$AE$2500,1)+COUNTIFS($X$2:$X$2500,$A1375,$AE$2:$AE$2500,1)&gt;0),"","Yes"))</f>
      </c>
      <c r="AI1375">
        <f>IF($AH1375="Yes",$AG1375,"")</f>
      </c>
      <c r="AJ1375">
        <f>IF($AI1375="","",$AI1375+ROW()/1000000)</f>
      </c>
      <c r="AK1375">
        <f>IF(OR($A1375="",$P1375="Yes",N($AG1375)=0),"",$AG1375+ROW()/1000000)</f>
      </c>
      <c r="AL1375" t="str">
        <f>IF($A1375="","",INDEX(games!$J:$J,ROW())&amp;"")</f>
      </c>
    </row>
    <row r="1376">
      <c r="A1376" t="str">
        <f>IF(TRIM(INDEX(games!$A:$A,ROW()))="","",TRIM(INDEX(games!$A:$A,ROW())))</f>
      </c>
      <c r="B1376">
        <f>IF(OR($A1376="",INDEX(games!$B:$B,ROW())=""),"",INDEX(games!$B:$B,ROW()))</f>
      </c>
      <c r="C1376" t="str">
        <f>IF(OR($A1376="",INDEX(games!$C:$C,ROW())=""),"",INDEX(games!$C:$C,ROW()))</f>
      </c>
      <c r="D1376">
        <f>IF($A1376="","",COUNTIF($W$2:$W$2500,$A1376)+COUNTIF($X$2:$X$2500,$A1376))</f>
      </c>
      <c r="E1376">
        <f>IF($A1376="","",IFERROR(MATCH($C1376,$R$2:$R$5,0),0))</f>
      </c>
      <c r="F1376">
        <f>IF($A1376="","",MOD(ROW(),34))</f>
      </c>
      <c r="G1376">
        <f>IF($A1376="",NA(),IF($C1376="Action",$B1376,NA()))</f>
      </c>
      <c r="H1376">
        <f>IF($A1376="",NA(),IF($C1376="Action",1+$F1376*0.023,NA()))</f>
      </c>
      <c r="I1376">
        <f>IF($A1376="",NA(),IF($C1376="Strategy",$B1376,NA()))</f>
      </c>
      <c r="J1376">
        <f>IF($A1376="",NA(),IF($C1376="Strategy",2+$F1376*0.023,NA()))</f>
      </c>
      <c r="K1376">
        <f>IF($A1376="",NA(),IF($C1376="Deckbuilder",$B1376,NA()))</f>
      </c>
      <c r="L1376">
        <f>IF($A1376="",NA(),IF($C1376="Deckbuilder",3+$F1376*0.023,NA()))</f>
      </c>
      <c r="M1376">
        <f>IF($A1376="",NA(),IF($C1376="Traditional",$B1376,NA()))</f>
      </c>
      <c r="N1376">
        <f>IF($A1376="",NA(),IF($C1376="Traditional",4+$F1376*0.023,NA()))</f>
      </c>
      <c r="O1376">
        <f>IF($A1376="","",$D1376+ROW()/1000000)</f>
      </c>
      <c r="P1376" t="str">
        <f>IF(OR($A1376="",INDEX(games!$H:$H,ROW())=""),"",INDEX(games!$H:$H,ROW()))</f>
      </c>
      <c r="Q1376">
        <f>IF(OR($A1376="",$P1376&lt;&gt;"Yes"),"",$D1376+ROW()/1000000)</f>
      </c>
      <c r="T1376">
        <f>IF($Y1376="","",INDEX($B$2:$B$1500,$Y1376))</f>
      </c>
      <c r="U1376">
        <f>IF($Z1376="","",INDEX($B$2:$B$1500,$Z1376))</f>
      </c>
      <c r="V1376">
        <f>IF(OR($T1376="",$U1376=""),"",$U1376-$T1376)</f>
      </c>
      <c r="W1376" t="str">
        <f>IF(TRIM(INDEX(connections!$A:$A,ROW()))="","",TRIM(INDEX(connections!$A:$A,ROW())))</f>
      </c>
      <c r="X1376" t="str">
        <f>IF($W1376="","",TRIM(INDEX(connections!$B:$B,ROW())))</f>
      </c>
      <c r="Y1376">
        <f>IF($W1376="","",IFERROR(MATCH($W1376,$A$2:$A$1500,0),""))</f>
      </c>
      <c r="Z1376">
        <f>IF($X1376="","",IFERROR(MATCH($X1376,$A$2:$A$1500,0),""))</f>
      </c>
      <c r="AA1376" t="str">
        <f>IF($Y1376="","",INDEX($P$2:$P$1500,$Y1376))</f>
      </c>
      <c r="AB1376" t="str">
        <f>IF($Z1376="","",INDEX($P$2:$P$1500,$Z1376))</f>
      </c>
      <c r="AC1376">
        <f>IF(AND($AA1376="Yes",$AB1376="Yes"),1,"")</f>
      </c>
      <c r="AD1376">
        <f>IF(OR($Y1376="",$Z1376=""),"",IF(INDEX($C$2:$C$1500,$Y1376)=INDEX($C$2:$C$1500,$Z1376),0,1))</f>
      </c>
      <c r="AE1376">
        <f>IF($AC1376&lt;&gt;1,"",IF(AND(INDEX($AG$2:$AG$1500,$Y1376)=1,INDEX($AG$2:$AG$1500,$Z1376)=1),1,""))</f>
      </c>
      <c r="AG1376">
        <f>IF($A1376="","",COUNTIFS($W$2:$W$2500,$A1376,$AB$2:$AB$2500,"Yes")+COUNTIFS($X$2:$X$2500,$A1376,$AA$2:$AA$2500,"Yes"))</f>
      </c>
      <c r="AH1376" t="str">
        <f>IF(OR($P1376&lt;&gt;"Yes",N($AG1376)=0),"",IF(AND($AG1376=1,COUNTIFS($W$2:$W$2500,$A1376,$AE$2:$AE$2500,1)+COUNTIFS($X$2:$X$2500,$A1376,$AE$2:$AE$2500,1)&gt;0),"","Yes"))</f>
      </c>
      <c r="AI1376">
        <f>IF($AH1376="Yes",$AG1376,"")</f>
      </c>
      <c r="AJ1376">
        <f>IF($AI1376="","",$AI1376+ROW()/1000000)</f>
      </c>
      <c r="AK1376">
        <f>IF(OR($A1376="",$P1376="Yes",N($AG1376)=0),"",$AG1376+ROW()/1000000)</f>
      </c>
      <c r="AL1376" t="str">
        <f>IF($A1376="","",INDEX(games!$J:$J,ROW())&amp;"")</f>
      </c>
    </row>
    <row r="1377">
      <c r="A1377" t="str">
        <f>IF(TRIM(INDEX(games!$A:$A,ROW()))="","",TRIM(INDEX(games!$A:$A,ROW())))</f>
      </c>
      <c r="B1377">
        <f>IF(OR($A1377="",INDEX(games!$B:$B,ROW())=""),"",INDEX(games!$B:$B,ROW()))</f>
      </c>
      <c r="C1377" t="str">
        <f>IF(OR($A1377="",INDEX(games!$C:$C,ROW())=""),"",INDEX(games!$C:$C,ROW()))</f>
      </c>
      <c r="D1377">
        <f>IF($A1377="","",COUNTIF($W$2:$W$2500,$A1377)+COUNTIF($X$2:$X$2500,$A1377))</f>
      </c>
      <c r="E1377">
        <f>IF($A1377="","",IFERROR(MATCH($C1377,$R$2:$R$5,0),0))</f>
      </c>
      <c r="F1377">
        <f>IF($A1377="","",MOD(ROW(),34))</f>
      </c>
      <c r="G1377">
        <f>IF($A1377="",NA(),IF($C1377="Action",$B1377,NA()))</f>
      </c>
      <c r="H1377">
        <f>IF($A1377="",NA(),IF($C1377="Action",1+$F1377*0.023,NA()))</f>
      </c>
      <c r="I1377">
        <f>IF($A1377="",NA(),IF($C1377="Strategy",$B1377,NA()))</f>
      </c>
      <c r="J1377">
        <f>IF($A1377="",NA(),IF($C1377="Strategy",2+$F1377*0.023,NA()))</f>
      </c>
      <c r="K1377">
        <f>IF($A1377="",NA(),IF($C1377="Deckbuilder",$B1377,NA()))</f>
      </c>
      <c r="L1377">
        <f>IF($A1377="",NA(),IF($C1377="Deckbuilder",3+$F1377*0.023,NA()))</f>
      </c>
      <c r="M1377">
        <f>IF($A1377="",NA(),IF($C1377="Traditional",$B1377,NA()))</f>
      </c>
      <c r="N1377">
        <f>IF($A1377="",NA(),IF($C1377="Traditional",4+$F1377*0.023,NA()))</f>
      </c>
      <c r="O1377">
        <f>IF($A1377="","",$D1377+ROW()/1000000)</f>
      </c>
      <c r="P1377" t="str">
        <f>IF(OR($A1377="",INDEX(games!$H:$H,ROW())=""),"",INDEX(games!$H:$H,ROW()))</f>
      </c>
      <c r="Q1377">
        <f>IF(OR($A1377="",$P1377&lt;&gt;"Yes"),"",$D1377+ROW()/1000000)</f>
      </c>
      <c r="T1377">
        <f>IF($Y1377="","",INDEX($B$2:$B$1500,$Y1377))</f>
      </c>
      <c r="U1377">
        <f>IF($Z1377="","",INDEX($B$2:$B$1500,$Z1377))</f>
      </c>
      <c r="V1377">
        <f>IF(OR($T1377="",$U1377=""),"",$U1377-$T1377)</f>
      </c>
      <c r="W1377" t="str">
        <f>IF(TRIM(INDEX(connections!$A:$A,ROW()))="","",TRIM(INDEX(connections!$A:$A,ROW())))</f>
      </c>
      <c r="X1377" t="str">
        <f>IF($W1377="","",TRIM(INDEX(connections!$B:$B,ROW())))</f>
      </c>
      <c r="Y1377">
        <f>IF($W1377="","",IFERROR(MATCH($W1377,$A$2:$A$1500,0),""))</f>
      </c>
      <c r="Z1377">
        <f>IF($X1377="","",IFERROR(MATCH($X1377,$A$2:$A$1500,0),""))</f>
      </c>
      <c r="AA1377" t="str">
        <f>IF($Y1377="","",INDEX($P$2:$P$1500,$Y1377))</f>
      </c>
      <c r="AB1377" t="str">
        <f>IF($Z1377="","",INDEX($P$2:$P$1500,$Z1377))</f>
      </c>
      <c r="AC1377">
        <f>IF(AND($AA1377="Yes",$AB1377="Yes"),1,"")</f>
      </c>
      <c r="AD1377">
        <f>IF(OR($Y1377="",$Z1377=""),"",IF(INDEX($C$2:$C$1500,$Y1377)=INDEX($C$2:$C$1500,$Z1377),0,1))</f>
      </c>
      <c r="AE1377">
        <f>IF($AC1377&lt;&gt;1,"",IF(AND(INDEX($AG$2:$AG$1500,$Y1377)=1,INDEX($AG$2:$AG$1500,$Z1377)=1),1,""))</f>
      </c>
      <c r="AG1377">
        <f>IF($A1377="","",COUNTIFS($W$2:$W$2500,$A1377,$AB$2:$AB$2500,"Yes")+COUNTIFS($X$2:$X$2500,$A1377,$AA$2:$AA$2500,"Yes"))</f>
      </c>
      <c r="AH1377" t="str">
        <f>IF(OR($P1377&lt;&gt;"Yes",N($AG1377)=0),"",IF(AND($AG1377=1,COUNTIFS($W$2:$W$2500,$A1377,$AE$2:$AE$2500,1)+COUNTIFS($X$2:$X$2500,$A1377,$AE$2:$AE$2500,1)&gt;0),"","Yes"))</f>
      </c>
      <c r="AI1377">
        <f>IF($AH1377="Yes",$AG1377,"")</f>
      </c>
      <c r="AJ1377">
        <f>IF($AI1377="","",$AI1377+ROW()/1000000)</f>
      </c>
      <c r="AK1377">
        <f>IF(OR($A1377="",$P1377="Yes",N($AG1377)=0),"",$AG1377+ROW()/1000000)</f>
      </c>
      <c r="AL1377" t="str">
        <f>IF($A1377="","",INDEX(games!$J:$J,ROW())&amp;"")</f>
      </c>
    </row>
    <row r="1378">
      <c r="A1378" t="str">
        <f>IF(TRIM(INDEX(games!$A:$A,ROW()))="","",TRIM(INDEX(games!$A:$A,ROW())))</f>
      </c>
      <c r="B1378">
        <f>IF(OR($A1378="",INDEX(games!$B:$B,ROW())=""),"",INDEX(games!$B:$B,ROW()))</f>
      </c>
      <c r="C1378" t="str">
        <f>IF(OR($A1378="",INDEX(games!$C:$C,ROW())=""),"",INDEX(games!$C:$C,ROW()))</f>
      </c>
      <c r="D1378">
        <f>IF($A1378="","",COUNTIF($W$2:$W$2500,$A1378)+COUNTIF($X$2:$X$2500,$A1378))</f>
      </c>
      <c r="E1378">
        <f>IF($A1378="","",IFERROR(MATCH($C1378,$R$2:$R$5,0),0))</f>
      </c>
      <c r="F1378">
        <f>IF($A1378="","",MOD(ROW(),34))</f>
      </c>
      <c r="G1378">
        <f>IF($A1378="",NA(),IF($C1378="Action",$B1378,NA()))</f>
      </c>
      <c r="H1378">
        <f>IF($A1378="",NA(),IF($C1378="Action",1+$F1378*0.023,NA()))</f>
      </c>
      <c r="I1378">
        <f>IF($A1378="",NA(),IF($C1378="Strategy",$B1378,NA()))</f>
      </c>
      <c r="J1378">
        <f>IF($A1378="",NA(),IF($C1378="Strategy",2+$F1378*0.023,NA()))</f>
      </c>
      <c r="K1378">
        <f>IF($A1378="",NA(),IF($C1378="Deckbuilder",$B1378,NA()))</f>
      </c>
      <c r="L1378">
        <f>IF($A1378="",NA(),IF($C1378="Deckbuilder",3+$F1378*0.023,NA()))</f>
      </c>
      <c r="M1378">
        <f>IF($A1378="",NA(),IF($C1378="Traditional",$B1378,NA()))</f>
      </c>
      <c r="N1378">
        <f>IF($A1378="",NA(),IF($C1378="Traditional",4+$F1378*0.023,NA()))</f>
      </c>
      <c r="O1378">
        <f>IF($A1378="","",$D1378+ROW()/1000000)</f>
      </c>
      <c r="P1378" t="str">
        <f>IF(OR($A1378="",INDEX(games!$H:$H,ROW())=""),"",INDEX(games!$H:$H,ROW()))</f>
      </c>
      <c r="Q1378">
        <f>IF(OR($A1378="",$P1378&lt;&gt;"Yes"),"",$D1378+ROW()/1000000)</f>
      </c>
      <c r="T1378">
        <f>IF($Y1378="","",INDEX($B$2:$B$1500,$Y1378))</f>
      </c>
      <c r="U1378">
        <f>IF($Z1378="","",INDEX($B$2:$B$1500,$Z1378))</f>
      </c>
      <c r="V1378">
        <f>IF(OR($T1378="",$U1378=""),"",$U1378-$T1378)</f>
      </c>
      <c r="W1378" t="str">
        <f>IF(TRIM(INDEX(connections!$A:$A,ROW()))="","",TRIM(INDEX(connections!$A:$A,ROW())))</f>
      </c>
      <c r="X1378" t="str">
        <f>IF($W1378="","",TRIM(INDEX(connections!$B:$B,ROW())))</f>
      </c>
      <c r="Y1378">
        <f>IF($W1378="","",IFERROR(MATCH($W1378,$A$2:$A$1500,0),""))</f>
      </c>
      <c r="Z1378">
        <f>IF($X1378="","",IFERROR(MATCH($X1378,$A$2:$A$1500,0),""))</f>
      </c>
      <c r="AA1378" t="str">
        <f>IF($Y1378="","",INDEX($P$2:$P$1500,$Y1378))</f>
      </c>
      <c r="AB1378" t="str">
        <f>IF($Z1378="","",INDEX($P$2:$P$1500,$Z1378))</f>
      </c>
      <c r="AC1378">
        <f>IF(AND($AA1378="Yes",$AB1378="Yes"),1,"")</f>
      </c>
      <c r="AD1378">
        <f>IF(OR($Y1378="",$Z1378=""),"",IF(INDEX($C$2:$C$1500,$Y1378)=INDEX($C$2:$C$1500,$Z1378),0,1))</f>
      </c>
      <c r="AE1378">
        <f>IF($AC1378&lt;&gt;1,"",IF(AND(INDEX($AG$2:$AG$1500,$Y1378)=1,INDEX($AG$2:$AG$1500,$Z1378)=1),1,""))</f>
      </c>
      <c r="AG1378">
        <f>IF($A1378="","",COUNTIFS($W$2:$W$2500,$A1378,$AB$2:$AB$2500,"Yes")+COUNTIFS($X$2:$X$2500,$A1378,$AA$2:$AA$2500,"Yes"))</f>
      </c>
      <c r="AH1378" t="str">
        <f>IF(OR($P1378&lt;&gt;"Yes",N($AG1378)=0),"",IF(AND($AG1378=1,COUNTIFS($W$2:$W$2500,$A1378,$AE$2:$AE$2500,1)+COUNTIFS($X$2:$X$2500,$A1378,$AE$2:$AE$2500,1)&gt;0),"","Yes"))</f>
      </c>
      <c r="AI1378">
        <f>IF($AH1378="Yes",$AG1378,"")</f>
      </c>
      <c r="AJ1378">
        <f>IF($AI1378="","",$AI1378+ROW()/1000000)</f>
      </c>
      <c r="AK1378">
        <f>IF(OR($A1378="",$P1378="Yes",N($AG1378)=0),"",$AG1378+ROW()/1000000)</f>
      </c>
      <c r="AL1378" t="str">
        <f>IF($A1378="","",INDEX(games!$J:$J,ROW())&amp;"")</f>
      </c>
    </row>
    <row r="1379">
      <c r="A1379" t="str">
        <f>IF(TRIM(INDEX(games!$A:$A,ROW()))="","",TRIM(INDEX(games!$A:$A,ROW())))</f>
      </c>
      <c r="B1379">
        <f>IF(OR($A1379="",INDEX(games!$B:$B,ROW())=""),"",INDEX(games!$B:$B,ROW()))</f>
      </c>
      <c r="C1379" t="str">
        <f>IF(OR($A1379="",INDEX(games!$C:$C,ROW())=""),"",INDEX(games!$C:$C,ROW()))</f>
      </c>
      <c r="D1379">
        <f>IF($A1379="","",COUNTIF($W$2:$W$2500,$A1379)+COUNTIF($X$2:$X$2500,$A1379))</f>
      </c>
      <c r="E1379">
        <f>IF($A1379="","",IFERROR(MATCH($C1379,$R$2:$R$5,0),0))</f>
      </c>
      <c r="F1379">
        <f>IF($A1379="","",MOD(ROW(),34))</f>
      </c>
      <c r="G1379">
        <f>IF($A1379="",NA(),IF($C1379="Action",$B1379,NA()))</f>
      </c>
      <c r="H1379">
        <f>IF($A1379="",NA(),IF($C1379="Action",1+$F1379*0.023,NA()))</f>
      </c>
      <c r="I1379">
        <f>IF($A1379="",NA(),IF($C1379="Strategy",$B1379,NA()))</f>
      </c>
      <c r="J1379">
        <f>IF($A1379="",NA(),IF($C1379="Strategy",2+$F1379*0.023,NA()))</f>
      </c>
      <c r="K1379">
        <f>IF($A1379="",NA(),IF($C1379="Deckbuilder",$B1379,NA()))</f>
      </c>
      <c r="L1379">
        <f>IF($A1379="",NA(),IF($C1379="Deckbuilder",3+$F1379*0.023,NA()))</f>
      </c>
      <c r="M1379">
        <f>IF($A1379="",NA(),IF($C1379="Traditional",$B1379,NA()))</f>
      </c>
      <c r="N1379">
        <f>IF($A1379="",NA(),IF($C1379="Traditional",4+$F1379*0.023,NA()))</f>
      </c>
      <c r="O1379">
        <f>IF($A1379="","",$D1379+ROW()/1000000)</f>
      </c>
      <c r="P1379" t="str">
        <f>IF(OR($A1379="",INDEX(games!$H:$H,ROW())=""),"",INDEX(games!$H:$H,ROW()))</f>
      </c>
      <c r="Q1379">
        <f>IF(OR($A1379="",$P1379&lt;&gt;"Yes"),"",$D1379+ROW()/1000000)</f>
      </c>
      <c r="T1379">
        <f>IF($Y1379="","",INDEX($B$2:$B$1500,$Y1379))</f>
      </c>
      <c r="U1379">
        <f>IF($Z1379="","",INDEX($B$2:$B$1500,$Z1379))</f>
      </c>
      <c r="V1379">
        <f>IF(OR($T1379="",$U1379=""),"",$U1379-$T1379)</f>
      </c>
      <c r="W1379" t="str">
        <f>IF(TRIM(INDEX(connections!$A:$A,ROW()))="","",TRIM(INDEX(connections!$A:$A,ROW())))</f>
      </c>
      <c r="X1379" t="str">
        <f>IF($W1379="","",TRIM(INDEX(connections!$B:$B,ROW())))</f>
      </c>
      <c r="Y1379">
        <f>IF($W1379="","",IFERROR(MATCH($W1379,$A$2:$A$1500,0),""))</f>
      </c>
      <c r="Z1379">
        <f>IF($X1379="","",IFERROR(MATCH($X1379,$A$2:$A$1500,0),""))</f>
      </c>
      <c r="AA1379" t="str">
        <f>IF($Y1379="","",INDEX($P$2:$P$1500,$Y1379))</f>
      </c>
      <c r="AB1379" t="str">
        <f>IF($Z1379="","",INDEX($P$2:$P$1500,$Z1379))</f>
      </c>
      <c r="AC1379">
        <f>IF(AND($AA1379="Yes",$AB1379="Yes"),1,"")</f>
      </c>
      <c r="AD1379">
        <f>IF(OR($Y1379="",$Z1379=""),"",IF(INDEX($C$2:$C$1500,$Y1379)=INDEX($C$2:$C$1500,$Z1379),0,1))</f>
      </c>
      <c r="AE1379">
        <f>IF($AC1379&lt;&gt;1,"",IF(AND(INDEX($AG$2:$AG$1500,$Y1379)=1,INDEX($AG$2:$AG$1500,$Z1379)=1),1,""))</f>
      </c>
      <c r="AG1379">
        <f>IF($A1379="","",COUNTIFS($W$2:$W$2500,$A1379,$AB$2:$AB$2500,"Yes")+COUNTIFS($X$2:$X$2500,$A1379,$AA$2:$AA$2500,"Yes"))</f>
      </c>
      <c r="AH1379" t="str">
        <f>IF(OR($P1379&lt;&gt;"Yes",N($AG1379)=0),"",IF(AND($AG1379=1,COUNTIFS($W$2:$W$2500,$A1379,$AE$2:$AE$2500,1)+COUNTIFS($X$2:$X$2500,$A1379,$AE$2:$AE$2500,1)&gt;0),"","Yes"))</f>
      </c>
      <c r="AI1379">
        <f>IF($AH1379="Yes",$AG1379,"")</f>
      </c>
      <c r="AJ1379">
        <f>IF($AI1379="","",$AI1379+ROW()/1000000)</f>
      </c>
      <c r="AK1379">
        <f>IF(OR($A1379="",$P1379="Yes",N($AG1379)=0),"",$AG1379+ROW()/1000000)</f>
      </c>
      <c r="AL1379" t="str">
        <f>IF($A1379="","",INDEX(games!$J:$J,ROW())&amp;"")</f>
      </c>
    </row>
    <row r="1380">
      <c r="A1380" t="str">
        <f>IF(TRIM(INDEX(games!$A:$A,ROW()))="","",TRIM(INDEX(games!$A:$A,ROW())))</f>
      </c>
      <c r="B1380">
        <f>IF(OR($A1380="",INDEX(games!$B:$B,ROW())=""),"",INDEX(games!$B:$B,ROW()))</f>
      </c>
      <c r="C1380" t="str">
        <f>IF(OR($A1380="",INDEX(games!$C:$C,ROW())=""),"",INDEX(games!$C:$C,ROW()))</f>
      </c>
      <c r="D1380">
        <f>IF($A1380="","",COUNTIF($W$2:$W$2500,$A1380)+COUNTIF($X$2:$X$2500,$A1380))</f>
      </c>
      <c r="E1380">
        <f>IF($A1380="","",IFERROR(MATCH($C1380,$R$2:$R$5,0),0))</f>
      </c>
      <c r="F1380">
        <f>IF($A1380="","",MOD(ROW(),34))</f>
      </c>
      <c r="G1380">
        <f>IF($A1380="",NA(),IF($C1380="Action",$B1380,NA()))</f>
      </c>
      <c r="H1380">
        <f>IF($A1380="",NA(),IF($C1380="Action",1+$F1380*0.023,NA()))</f>
      </c>
      <c r="I1380">
        <f>IF($A1380="",NA(),IF($C1380="Strategy",$B1380,NA()))</f>
      </c>
      <c r="J1380">
        <f>IF($A1380="",NA(),IF($C1380="Strategy",2+$F1380*0.023,NA()))</f>
      </c>
      <c r="K1380">
        <f>IF($A1380="",NA(),IF($C1380="Deckbuilder",$B1380,NA()))</f>
      </c>
      <c r="L1380">
        <f>IF($A1380="",NA(),IF($C1380="Deckbuilder",3+$F1380*0.023,NA()))</f>
      </c>
      <c r="M1380">
        <f>IF($A1380="",NA(),IF($C1380="Traditional",$B1380,NA()))</f>
      </c>
      <c r="N1380">
        <f>IF($A1380="",NA(),IF($C1380="Traditional",4+$F1380*0.023,NA()))</f>
      </c>
      <c r="O1380">
        <f>IF($A1380="","",$D1380+ROW()/1000000)</f>
      </c>
      <c r="P1380" t="str">
        <f>IF(OR($A1380="",INDEX(games!$H:$H,ROW())=""),"",INDEX(games!$H:$H,ROW()))</f>
      </c>
      <c r="Q1380">
        <f>IF(OR($A1380="",$P1380&lt;&gt;"Yes"),"",$D1380+ROW()/1000000)</f>
      </c>
      <c r="T1380">
        <f>IF($Y1380="","",INDEX($B$2:$B$1500,$Y1380))</f>
      </c>
      <c r="U1380">
        <f>IF($Z1380="","",INDEX($B$2:$B$1500,$Z1380))</f>
      </c>
      <c r="V1380">
        <f>IF(OR($T1380="",$U1380=""),"",$U1380-$T1380)</f>
      </c>
      <c r="W1380" t="str">
        <f>IF(TRIM(INDEX(connections!$A:$A,ROW()))="","",TRIM(INDEX(connections!$A:$A,ROW())))</f>
      </c>
      <c r="X1380" t="str">
        <f>IF($W1380="","",TRIM(INDEX(connections!$B:$B,ROW())))</f>
      </c>
      <c r="Y1380">
        <f>IF($W1380="","",IFERROR(MATCH($W1380,$A$2:$A$1500,0),""))</f>
      </c>
      <c r="Z1380">
        <f>IF($X1380="","",IFERROR(MATCH($X1380,$A$2:$A$1500,0),""))</f>
      </c>
      <c r="AA1380" t="str">
        <f>IF($Y1380="","",INDEX($P$2:$P$1500,$Y1380))</f>
      </c>
      <c r="AB1380" t="str">
        <f>IF($Z1380="","",INDEX($P$2:$P$1500,$Z1380))</f>
      </c>
      <c r="AC1380">
        <f>IF(AND($AA1380="Yes",$AB1380="Yes"),1,"")</f>
      </c>
      <c r="AD1380">
        <f>IF(OR($Y1380="",$Z1380=""),"",IF(INDEX($C$2:$C$1500,$Y1380)=INDEX($C$2:$C$1500,$Z1380),0,1))</f>
      </c>
      <c r="AE1380">
        <f>IF($AC1380&lt;&gt;1,"",IF(AND(INDEX($AG$2:$AG$1500,$Y1380)=1,INDEX($AG$2:$AG$1500,$Z1380)=1),1,""))</f>
      </c>
      <c r="AG1380">
        <f>IF($A1380="","",COUNTIFS($W$2:$W$2500,$A1380,$AB$2:$AB$2500,"Yes")+COUNTIFS($X$2:$X$2500,$A1380,$AA$2:$AA$2500,"Yes"))</f>
      </c>
      <c r="AH1380" t="str">
        <f>IF(OR($P1380&lt;&gt;"Yes",N($AG1380)=0),"",IF(AND($AG1380=1,COUNTIFS($W$2:$W$2500,$A1380,$AE$2:$AE$2500,1)+COUNTIFS($X$2:$X$2500,$A1380,$AE$2:$AE$2500,1)&gt;0),"","Yes"))</f>
      </c>
      <c r="AI1380">
        <f>IF($AH1380="Yes",$AG1380,"")</f>
      </c>
      <c r="AJ1380">
        <f>IF($AI1380="","",$AI1380+ROW()/1000000)</f>
      </c>
      <c r="AK1380">
        <f>IF(OR($A1380="",$P1380="Yes",N($AG1380)=0),"",$AG1380+ROW()/1000000)</f>
      </c>
      <c r="AL1380" t="str">
        <f>IF($A1380="","",INDEX(games!$J:$J,ROW())&amp;"")</f>
      </c>
    </row>
    <row r="1381">
      <c r="A1381" t="str">
        <f>IF(TRIM(INDEX(games!$A:$A,ROW()))="","",TRIM(INDEX(games!$A:$A,ROW())))</f>
      </c>
      <c r="B1381">
        <f>IF(OR($A1381="",INDEX(games!$B:$B,ROW())=""),"",INDEX(games!$B:$B,ROW()))</f>
      </c>
      <c r="C1381" t="str">
        <f>IF(OR($A1381="",INDEX(games!$C:$C,ROW())=""),"",INDEX(games!$C:$C,ROW()))</f>
      </c>
      <c r="D1381">
        <f>IF($A1381="","",COUNTIF($W$2:$W$2500,$A1381)+COUNTIF($X$2:$X$2500,$A1381))</f>
      </c>
      <c r="E1381">
        <f>IF($A1381="","",IFERROR(MATCH($C1381,$R$2:$R$5,0),0))</f>
      </c>
      <c r="F1381">
        <f>IF($A1381="","",MOD(ROW(),34))</f>
      </c>
      <c r="G1381">
        <f>IF($A1381="",NA(),IF($C1381="Action",$B1381,NA()))</f>
      </c>
      <c r="H1381">
        <f>IF($A1381="",NA(),IF($C1381="Action",1+$F1381*0.023,NA()))</f>
      </c>
      <c r="I1381">
        <f>IF($A1381="",NA(),IF($C1381="Strategy",$B1381,NA()))</f>
      </c>
      <c r="J1381">
        <f>IF($A1381="",NA(),IF($C1381="Strategy",2+$F1381*0.023,NA()))</f>
      </c>
      <c r="K1381">
        <f>IF($A1381="",NA(),IF($C1381="Deckbuilder",$B1381,NA()))</f>
      </c>
      <c r="L1381">
        <f>IF($A1381="",NA(),IF($C1381="Deckbuilder",3+$F1381*0.023,NA()))</f>
      </c>
      <c r="M1381">
        <f>IF($A1381="",NA(),IF($C1381="Traditional",$B1381,NA()))</f>
      </c>
      <c r="N1381">
        <f>IF($A1381="",NA(),IF($C1381="Traditional",4+$F1381*0.023,NA()))</f>
      </c>
      <c r="O1381">
        <f>IF($A1381="","",$D1381+ROW()/1000000)</f>
      </c>
      <c r="P1381" t="str">
        <f>IF(OR($A1381="",INDEX(games!$H:$H,ROW())=""),"",INDEX(games!$H:$H,ROW()))</f>
      </c>
      <c r="Q1381">
        <f>IF(OR($A1381="",$P1381&lt;&gt;"Yes"),"",$D1381+ROW()/1000000)</f>
      </c>
      <c r="T1381">
        <f>IF($Y1381="","",INDEX($B$2:$B$1500,$Y1381))</f>
      </c>
      <c r="U1381">
        <f>IF($Z1381="","",INDEX($B$2:$B$1500,$Z1381))</f>
      </c>
      <c r="V1381">
        <f>IF(OR($T1381="",$U1381=""),"",$U1381-$T1381)</f>
      </c>
      <c r="W1381" t="str">
        <f>IF(TRIM(INDEX(connections!$A:$A,ROW()))="","",TRIM(INDEX(connections!$A:$A,ROW())))</f>
      </c>
      <c r="X1381" t="str">
        <f>IF($W1381="","",TRIM(INDEX(connections!$B:$B,ROW())))</f>
      </c>
      <c r="Y1381">
        <f>IF($W1381="","",IFERROR(MATCH($W1381,$A$2:$A$1500,0),""))</f>
      </c>
      <c r="Z1381">
        <f>IF($X1381="","",IFERROR(MATCH($X1381,$A$2:$A$1500,0),""))</f>
      </c>
      <c r="AA1381" t="str">
        <f>IF($Y1381="","",INDEX($P$2:$P$1500,$Y1381))</f>
      </c>
      <c r="AB1381" t="str">
        <f>IF($Z1381="","",INDEX($P$2:$P$1500,$Z1381))</f>
      </c>
      <c r="AC1381">
        <f>IF(AND($AA1381="Yes",$AB1381="Yes"),1,"")</f>
      </c>
      <c r="AD1381">
        <f>IF(OR($Y1381="",$Z1381=""),"",IF(INDEX($C$2:$C$1500,$Y1381)=INDEX($C$2:$C$1500,$Z1381),0,1))</f>
      </c>
      <c r="AE1381">
        <f>IF($AC1381&lt;&gt;1,"",IF(AND(INDEX($AG$2:$AG$1500,$Y1381)=1,INDEX($AG$2:$AG$1500,$Z1381)=1),1,""))</f>
      </c>
      <c r="AG1381">
        <f>IF($A1381="","",COUNTIFS($W$2:$W$2500,$A1381,$AB$2:$AB$2500,"Yes")+COUNTIFS($X$2:$X$2500,$A1381,$AA$2:$AA$2500,"Yes"))</f>
      </c>
      <c r="AH1381" t="str">
        <f>IF(OR($P1381&lt;&gt;"Yes",N($AG1381)=0),"",IF(AND($AG1381=1,COUNTIFS($W$2:$W$2500,$A1381,$AE$2:$AE$2500,1)+COUNTIFS($X$2:$X$2500,$A1381,$AE$2:$AE$2500,1)&gt;0),"","Yes"))</f>
      </c>
      <c r="AI1381">
        <f>IF($AH1381="Yes",$AG1381,"")</f>
      </c>
      <c r="AJ1381">
        <f>IF($AI1381="","",$AI1381+ROW()/1000000)</f>
      </c>
      <c r="AK1381">
        <f>IF(OR($A1381="",$P1381="Yes",N($AG1381)=0),"",$AG1381+ROW()/1000000)</f>
      </c>
      <c r="AL1381" t="str">
        <f>IF($A1381="","",INDEX(games!$J:$J,ROW())&amp;"")</f>
      </c>
    </row>
    <row r="1382">
      <c r="A1382" t="str">
        <f>IF(TRIM(INDEX(games!$A:$A,ROW()))="","",TRIM(INDEX(games!$A:$A,ROW())))</f>
      </c>
      <c r="B1382">
        <f>IF(OR($A1382="",INDEX(games!$B:$B,ROW())=""),"",INDEX(games!$B:$B,ROW()))</f>
      </c>
      <c r="C1382" t="str">
        <f>IF(OR($A1382="",INDEX(games!$C:$C,ROW())=""),"",INDEX(games!$C:$C,ROW()))</f>
      </c>
      <c r="D1382">
        <f>IF($A1382="","",COUNTIF($W$2:$W$2500,$A1382)+COUNTIF($X$2:$X$2500,$A1382))</f>
      </c>
      <c r="E1382">
        <f>IF($A1382="","",IFERROR(MATCH($C1382,$R$2:$R$5,0),0))</f>
      </c>
      <c r="F1382">
        <f>IF($A1382="","",MOD(ROW(),34))</f>
      </c>
      <c r="G1382">
        <f>IF($A1382="",NA(),IF($C1382="Action",$B1382,NA()))</f>
      </c>
      <c r="H1382">
        <f>IF($A1382="",NA(),IF($C1382="Action",1+$F1382*0.023,NA()))</f>
      </c>
      <c r="I1382">
        <f>IF($A1382="",NA(),IF($C1382="Strategy",$B1382,NA()))</f>
      </c>
      <c r="J1382">
        <f>IF($A1382="",NA(),IF($C1382="Strategy",2+$F1382*0.023,NA()))</f>
      </c>
      <c r="K1382">
        <f>IF($A1382="",NA(),IF($C1382="Deckbuilder",$B1382,NA()))</f>
      </c>
      <c r="L1382">
        <f>IF($A1382="",NA(),IF($C1382="Deckbuilder",3+$F1382*0.023,NA()))</f>
      </c>
      <c r="M1382">
        <f>IF($A1382="",NA(),IF($C1382="Traditional",$B1382,NA()))</f>
      </c>
      <c r="N1382">
        <f>IF($A1382="",NA(),IF($C1382="Traditional",4+$F1382*0.023,NA()))</f>
      </c>
      <c r="O1382">
        <f>IF($A1382="","",$D1382+ROW()/1000000)</f>
      </c>
      <c r="P1382" t="str">
        <f>IF(OR($A1382="",INDEX(games!$H:$H,ROW())=""),"",INDEX(games!$H:$H,ROW()))</f>
      </c>
      <c r="Q1382">
        <f>IF(OR($A1382="",$P1382&lt;&gt;"Yes"),"",$D1382+ROW()/1000000)</f>
      </c>
      <c r="T1382">
        <f>IF($Y1382="","",INDEX($B$2:$B$1500,$Y1382))</f>
      </c>
      <c r="U1382">
        <f>IF($Z1382="","",INDEX($B$2:$B$1500,$Z1382))</f>
      </c>
      <c r="V1382">
        <f>IF(OR($T1382="",$U1382=""),"",$U1382-$T1382)</f>
      </c>
      <c r="W1382" t="str">
        <f>IF(TRIM(INDEX(connections!$A:$A,ROW()))="","",TRIM(INDEX(connections!$A:$A,ROW())))</f>
      </c>
      <c r="X1382" t="str">
        <f>IF($W1382="","",TRIM(INDEX(connections!$B:$B,ROW())))</f>
      </c>
      <c r="Y1382">
        <f>IF($W1382="","",IFERROR(MATCH($W1382,$A$2:$A$1500,0),""))</f>
      </c>
      <c r="Z1382">
        <f>IF($X1382="","",IFERROR(MATCH($X1382,$A$2:$A$1500,0),""))</f>
      </c>
      <c r="AA1382" t="str">
        <f>IF($Y1382="","",INDEX($P$2:$P$1500,$Y1382))</f>
      </c>
      <c r="AB1382" t="str">
        <f>IF($Z1382="","",INDEX($P$2:$P$1500,$Z1382))</f>
      </c>
      <c r="AC1382">
        <f>IF(AND($AA1382="Yes",$AB1382="Yes"),1,"")</f>
      </c>
      <c r="AD1382">
        <f>IF(OR($Y1382="",$Z1382=""),"",IF(INDEX($C$2:$C$1500,$Y1382)=INDEX($C$2:$C$1500,$Z1382),0,1))</f>
      </c>
      <c r="AE1382">
        <f>IF($AC1382&lt;&gt;1,"",IF(AND(INDEX($AG$2:$AG$1500,$Y1382)=1,INDEX($AG$2:$AG$1500,$Z1382)=1),1,""))</f>
      </c>
      <c r="AG1382">
        <f>IF($A1382="","",COUNTIFS($W$2:$W$2500,$A1382,$AB$2:$AB$2500,"Yes")+COUNTIFS($X$2:$X$2500,$A1382,$AA$2:$AA$2500,"Yes"))</f>
      </c>
      <c r="AH1382" t="str">
        <f>IF(OR($P1382&lt;&gt;"Yes",N($AG1382)=0),"",IF(AND($AG1382=1,COUNTIFS($W$2:$W$2500,$A1382,$AE$2:$AE$2500,1)+COUNTIFS($X$2:$X$2500,$A1382,$AE$2:$AE$2500,1)&gt;0),"","Yes"))</f>
      </c>
      <c r="AI1382">
        <f>IF($AH1382="Yes",$AG1382,"")</f>
      </c>
      <c r="AJ1382">
        <f>IF($AI1382="","",$AI1382+ROW()/1000000)</f>
      </c>
      <c r="AK1382">
        <f>IF(OR($A1382="",$P1382="Yes",N($AG1382)=0),"",$AG1382+ROW()/1000000)</f>
      </c>
      <c r="AL1382" t="str">
        <f>IF($A1382="","",INDEX(games!$J:$J,ROW())&amp;"")</f>
      </c>
    </row>
    <row r="1383">
      <c r="A1383" t="str">
        <f>IF(TRIM(INDEX(games!$A:$A,ROW()))="","",TRIM(INDEX(games!$A:$A,ROW())))</f>
      </c>
      <c r="B1383">
        <f>IF(OR($A1383="",INDEX(games!$B:$B,ROW())=""),"",INDEX(games!$B:$B,ROW()))</f>
      </c>
      <c r="C1383" t="str">
        <f>IF(OR($A1383="",INDEX(games!$C:$C,ROW())=""),"",INDEX(games!$C:$C,ROW()))</f>
      </c>
      <c r="D1383">
        <f>IF($A1383="","",COUNTIF($W$2:$W$2500,$A1383)+COUNTIF($X$2:$X$2500,$A1383))</f>
      </c>
      <c r="E1383">
        <f>IF($A1383="","",IFERROR(MATCH($C1383,$R$2:$R$5,0),0))</f>
      </c>
      <c r="F1383">
        <f>IF($A1383="","",MOD(ROW(),34))</f>
      </c>
      <c r="G1383">
        <f>IF($A1383="",NA(),IF($C1383="Action",$B1383,NA()))</f>
      </c>
      <c r="H1383">
        <f>IF($A1383="",NA(),IF($C1383="Action",1+$F1383*0.023,NA()))</f>
      </c>
      <c r="I1383">
        <f>IF($A1383="",NA(),IF($C1383="Strategy",$B1383,NA()))</f>
      </c>
      <c r="J1383">
        <f>IF($A1383="",NA(),IF($C1383="Strategy",2+$F1383*0.023,NA()))</f>
      </c>
      <c r="K1383">
        <f>IF($A1383="",NA(),IF($C1383="Deckbuilder",$B1383,NA()))</f>
      </c>
      <c r="L1383">
        <f>IF($A1383="",NA(),IF($C1383="Deckbuilder",3+$F1383*0.023,NA()))</f>
      </c>
      <c r="M1383">
        <f>IF($A1383="",NA(),IF($C1383="Traditional",$B1383,NA()))</f>
      </c>
      <c r="N1383">
        <f>IF($A1383="",NA(),IF($C1383="Traditional",4+$F1383*0.023,NA()))</f>
      </c>
      <c r="O1383">
        <f>IF($A1383="","",$D1383+ROW()/1000000)</f>
      </c>
      <c r="P1383" t="str">
        <f>IF(OR($A1383="",INDEX(games!$H:$H,ROW())=""),"",INDEX(games!$H:$H,ROW()))</f>
      </c>
      <c r="Q1383">
        <f>IF(OR($A1383="",$P1383&lt;&gt;"Yes"),"",$D1383+ROW()/1000000)</f>
      </c>
      <c r="T1383">
        <f>IF($Y1383="","",INDEX($B$2:$B$1500,$Y1383))</f>
      </c>
      <c r="U1383">
        <f>IF($Z1383="","",INDEX($B$2:$B$1500,$Z1383))</f>
      </c>
      <c r="V1383">
        <f>IF(OR($T1383="",$U1383=""),"",$U1383-$T1383)</f>
      </c>
      <c r="W1383" t="str">
        <f>IF(TRIM(INDEX(connections!$A:$A,ROW()))="","",TRIM(INDEX(connections!$A:$A,ROW())))</f>
      </c>
      <c r="X1383" t="str">
        <f>IF($W1383="","",TRIM(INDEX(connections!$B:$B,ROW())))</f>
      </c>
      <c r="Y1383">
        <f>IF($W1383="","",IFERROR(MATCH($W1383,$A$2:$A$1500,0),""))</f>
      </c>
      <c r="Z1383">
        <f>IF($X1383="","",IFERROR(MATCH($X1383,$A$2:$A$1500,0),""))</f>
      </c>
      <c r="AA1383" t="str">
        <f>IF($Y1383="","",INDEX($P$2:$P$1500,$Y1383))</f>
      </c>
      <c r="AB1383" t="str">
        <f>IF($Z1383="","",INDEX($P$2:$P$1500,$Z1383))</f>
      </c>
      <c r="AC1383">
        <f>IF(AND($AA1383="Yes",$AB1383="Yes"),1,"")</f>
      </c>
      <c r="AD1383">
        <f>IF(OR($Y1383="",$Z1383=""),"",IF(INDEX($C$2:$C$1500,$Y1383)=INDEX($C$2:$C$1500,$Z1383),0,1))</f>
      </c>
      <c r="AE1383">
        <f>IF($AC1383&lt;&gt;1,"",IF(AND(INDEX($AG$2:$AG$1500,$Y1383)=1,INDEX($AG$2:$AG$1500,$Z1383)=1),1,""))</f>
      </c>
      <c r="AG1383">
        <f>IF($A1383="","",COUNTIFS($W$2:$W$2500,$A1383,$AB$2:$AB$2500,"Yes")+COUNTIFS($X$2:$X$2500,$A1383,$AA$2:$AA$2500,"Yes"))</f>
      </c>
      <c r="AH1383" t="str">
        <f>IF(OR($P1383&lt;&gt;"Yes",N($AG1383)=0),"",IF(AND($AG1383=1,COUNTIFS($W$2:$W$2500,$A1383,$AE$2:$AE$2500,1)+COUNTIFS($X$2:$X$2500,$A1383,$AE$2:$AE$2500,1)&gt;0),"","Yes"))</f>
      </c>
      <c r="AI1383">
        <f>IF($AH1383="Yes",$AG1383,"")</f>
      </c>
      <c r="AJ1383">
        <f>IF($AI1383="","",$AI1383+ROW()/1000000)</f>
      </c>
      <c r="AK1383">
        <f>IF(OR($A1383="",$P1383="Yes",N($AG1383)=0),"",$AG1383+ROW()/1000000)</f>
      </c>
      <c r="AL1383" t="str">
        <f>IF($A1383="","",INDEX(games!$J:$J,ROW())&amp;"")</f>
      </c>
    </row>
    <row r="1384">
      <c r="A1384" t="str">
        <f>IF(TRIM(INDEX(games!$A:$A,ROW()))="","",TRIM(INDEX(games!$A:$A,ROW())))</f>
      </c>
      <c r="B1384">
        <f>IF(OR($A1384="",INDEX(games!$B:$B,ROW())=""),"",INDEX(games!$B:$B,ROW()))</f>
      </c>
      <c r="C1384" t="str">
        <f>IF(OR($A1384="",INDEX(games!$C:$C,ROW())=""),"",INDEX(games!$C:$C,ROW()))</f>
      </c>
      <c r="D1384">
        <f>IF($A1384="","",COUNTIF($W$2:$W$2500,$A1384)+COUNTIF($X$2:$X$2500,$A1384))</f>
      </c>
      <c r="E1384">
        <f>IF($A1384="","",IFERROR(MATCH($C1384,$R$2:$R$5,0),0))</f>
      </c>
      <c r="F1384">
        <f>IF($A1384="","",MOD(ROW(),34))</f>
      </c>
      <c r="G1384">
        <f>IF($A1384="",NA(),IF($C1384="Action",$B1384,NA()))</f>
      </c>
      <c r="H1384">
        <f>IF($A1384="",NA(),IF($C1384="Action",1+$F1384*0.023,NA()))</f>
      </c>
      <c r="I1384">
        <f>IF($A1384="",NA(),IF($C1384="Strategy",$B1384,NA()))</f>
      </c>
      <c r="J1384">
        <f>IF($A1384="",NA(),IF($C1384="Strategy",2+$F1384*0.023,NA()))</f>
      </c>
      <c r="K1384">
        <f>IF($A1384="",NA(),IF($C1384="Deckbuilder",$B1384,NA()))</f>
      </c>
      <c r="L1384">
        <f>IF($A1384="",NA(),IF($C1384="Deckbuilder",3+$F1384*0.023,NA()))</f>
      </c>
      <c r="M1384">
        <f>IF($A1384="",NA(),IF($C1384="Traditional",$B1384,NA()))</f>
      </c>
      <c r="N1384">
        <f>IF($A1384="",NA(),IF($C1384="Traditional",4+$F1384*0.023,NA()))</f>
      </c>
      <c r="O1384">
        <f>IF($A1384="","",$D1384+ROW()/1000000)</f>
      </c>
      <c r="P1384" t="str">
        <f>IF(OR($A1384="",INDEX(games!$H:$H,ROW())=""),"",INDEX(games!$H:$H,ROW()))</f>
      </c>
      <c r="Q1384">
        <f>IF(OR($A1384="",$P1384&lt;&gt;"Yes"),"",$D1384+ROW()/1000000)</f>
      </c>
      <c r="T1384">
        <f>IF($Y1384="","",INDEX($B$2:$B$1500,$Y1384))</f>
      </c>
      <c r="U1384">
        <f>IF($Z1384="","",INDEX($B$2:$B$1500,$Z1384))</f>
      </c>
      <c r="V1384">
        <f>IF(OR($T1384="",$U1384=""),"",$U1384-$T1384)</f>
      </c>
      <c r="W1384" t="str">
        <f>IF(TRIM(INDEX(connections!$A:$A,ROW()))="","",TRIM(INDEX(connections!$A:$A,ROW())))</f>
      </c>
      <c r="X1384" t="str">
        <f>IF($W1384="","",TRIM(INDEX(connections!$B:$B,ROW())))</f>
      </c>
      <c r="Y1384">
        <f>IF($W1384="","",IFERROR(MATCH($W1384,$A$2:$A$1500,0),""))</f>
      </c>
      <c r="Z1384">
        <f>IF($X1384="","",IFERROR(MATCH($X1384,$A$2:$A$1500,0),""))</f>
      </c>
      <c r="AA1384" t="str">
        <f>IF($Y1384="","",INDEX($P$2:$P$1500,$Y1384))</f>
      </c>
      <c r="AB1384" t="str">
        <f>IF($Z1384="","",INDEX($P$2:$P$1500,$Z1384))</f>
      </c>
      <c r="AC1384">
        <f>IF(AND($AA1384="Yes",$AB1384="Yes"),1,"")</f>
      </c>
      <c r="AD1384">
        <f>IF(OR($Y1384="",$Z1384=""),"",IF(INDEX($C$2:$C$1500,$Y1384)=INDEX($C$2:$C$1500,$Z1384),0,1))</f>
      </c>
      <c r="AE1384">
        <f>IF($AC1384&lt;&gt;1,"",IF(AND(INDEX($AG$2:$AG$1500,$Y1384)=1,INDEX($AG$2:$AG$1500,$Z1384)=1),1,""))</f>
      </c>
      <c r="AG1384">
        <f>IF($A1384="","",COUNTIFS($W$2:$W$2500,$A1384,$AB$2:$AB$2500,"Yes")+COUNTIFS($X$2:$X$2500,$A1384,$AA$2:$AA$2500,"Yes"))</f>
      </c>
      <c r="AH1384" t="str">
        <f>IF(OR($P1384&lt;&gt;"Yes",N($AG1384)=0),"",IF(AND($AG1384=1,COUNTIFS($W$2:$W$2500,$A1384,$AE$2:$AE$2500,1)+COUNTIFS($X$2:$X$2500,$A1384,$AE$2:$AE$2500,1)&gt;0),"","Yes"))</f>
      </c>
      <c r="AI1384">
        <f>IF($AH1384="Yes",$AG1384,"")</f>
      </c>
      <c r="AJ1384">
        <f>IF($AI1384="","",$AI1384+ROW()/1000000)</f>
      </c>
      <c r="AK1384">
        <f>IF(OR($A1384="",$P1384="Yes",N($AG1384)=0),"",$AG1384+ROW()/1000000)</f>
      </c>
      <c r="AL1384" t="str">
        <f>IF($A1384="","",INDEX(games!$J:$J,ROW())&amp;"")</f>
      </c>
    </row>
    <row r="1385">
      <c r="A1385" t="str">
        <f>IF(TRIM(INDEX(games!$A:$A,ROW()))="","",TRIM(INDEX(games!$A:$A,ROW())))</f>
      </c>
      <c r="B1385">
        <f>IF(OR($A1385="",INDEX(games!$B:$B,ROW())=""),"",INDEX(games!$B:$B,ROW()))</f>
      </c>
      <c r="C1385" t="str">
        <f>IF(OR($A1385="",INDEX(games!$C:$C,ROW())=""),"",INDEX(games!$C:$C,ROW()))</f>
      </c>
      <c r="D1385">
        <f>IF($A1385="","",COUNTIF($W$2:$W$2500,$A1385)+COUNTIF($X$2:$X$2500,$A1385))</f>
      </c>
      <c r="E1385">
        <f>IF($A1385="","",IFERROR(MATCH($C1385,$R$2:$R$5,0),0))</f>
      </c>
      <c r="F1385">
        <f>IF($A1385="","",MOD(ROW(),34))</f>
      </c>
      <c r="G1385">
        <f>IF($A1385="",NA(),IF($C1385="Action",$B1385,NA()))</f>
      </c>
      <c r="H1385">
        <f>IF($A1385="",NA(),IF($C1385="Action",1+$F1385*0.023,NA()))</f>
      </c>
      <c r="I1385">
        <f>IF($A1385="",NA(),IF($C1385="Strategy",$B1385,NA()))</f>
      </c>
      <c r="J1385">
        <f>IF($A1385="",NA(),IF($C1385="Strategy",2+$F1385*0.023,NA()))</f>
      </c>
      <c r="K1385">
        <f>IF($A1385="",NA(),IF($C1385="Deckbuilder",$B1385,NA()))</f>
      </c>
      <c r="L1385">
        <f>IF($A1385="",NA(),IF($C1385="Deckbuilder",3+$F1385*0.023,NA()))</f>
      </c>
      <c r="M1385">
        <f>IF($A1385="",NA(),IF($C1385="Traditional",$B1385,NA()))</f>
      </c>
      <c r="N1385">
        <f>IF($A1385="",NA(),IF($C1385="Traditional",4+$F1385*0.023,NA()))</f>
      </c>
      <c r="O1385">
        <f>IF($A1385="","",$D1385+ROW()/1000000)</f>
      </c>
      <c r="P1385" t="str">
        <f>IF(OR($A1385="",INDEX(games!$H:$H,ROW())=""),"",INDEX(games!$H:$H,ROW()))</f>
      </c>
      <c r="Q1385">
        <f>IF(OR($A1385="",$P1385&lt;&gt;"Yes"),"",$D1385+ROW()/1000000)</f>
      </c>
      <c r="T1385">
        <f>IF($Y1385="","",INDEX($B$2:$B$1500,$Y1385))</f>
      </c>
      <c r="U1385">
        <f>IF($Z1385="","",INDEX($B$2:$B$1500,$Z1385))</f>
      </c>
      <c r="V1385">
        <f>IF(OR($T1385="",$U1385=""),"",$U1385-$T1385)</f>
      </c>
      <c r="W1385" t="str">
        <f>IF(TRIM(INDEX(connections!$A:$A,ROW()))="","",TRIM(INDEX(connections!$A:$A,ROW())))</f>
      </c>
      <c r="X1385" t="str">
        <f>IF($W1385="","",TRIM(INDEX(connections!$B:$B,ROW())))</f>
      </c>
      <c r="Y1385">
        <f>IF($W1385="","",IFERROR(MATCH($W1385,$A$2:$A$1500,0),""))</f>
      </c>
      <c r="Z1385">
        <f>IF($X1385="","",IFERROR(MATCH($X1385,$A$2:$A$1500,0),""))</f>
      </c>
      <c r="AA1385" t="str">
        <f>IF($Y1385="","",INDEX($P$2:$P$1500,$Y1385))</f>
      </c>
      <c r="AB1385" t="str">
        <f>IF($Z1385="","",INDEX($P$2:$P$1500,$Z1385))</f>
      </c>
      <c r="AC1385">
        <f>IF(AND($AA1385="Yes",$AB1385="Yes"),1,"")</f>
      </c>
      <c r="AD1385">
        <f>IF(OR($Y1385="",$Z1385=""),"",IF(INDEX($C$2:$C$1500,$Y1385)=INDEX($C$2:$C$1500,$Z1385),0,1))</f>
      </c>
      <c r="AE1385">
        <f>IF($AC1385&lt;&gt;1,"",IF(AND(INDEX($AG$2:$AG$1500,$Y1385)=1,INDEX($AG$2:$AG$1500,$Z1385)=1),1,""))</f>
      </c>
      <c r="AG1385">
        <f>IF($A1385="","",COUNTIFS($W$2:$W$2500,$A1385,$AB$2:$AB$2500,"Yes")+COUNTIFS($X$2:$X$2500,$A1385,$AA$2:$AA$2500,"Yes"))</f>
      </c>
      <c r="AH1385" t="str">
        <f>IF(OR($P1385&lt;&gt;"Yes",N($AG1385)=0),"",IF(AND($AG1385=1,COUNTIFS($W$2:$W$2500,$A1385,$AE$2:$AE$2500,1)+COUNTIFS($X$2:$X$2500,$A1385,$AE$2:$AE$2500,1)&gt;0),"","Yes"))</f>
      </c>
      <c r="AI1385">
        <f>IF($AH1385="Yes",$AG1385,"")</f>
      </c>
      <c r="AJ1385">
        <f>IF($AI1385="","",$AI1385+ROW()/1000000)</f>
      </c>
      <c r="AK1385">
        <f>IF(OR($A1385="",$P1385="Yes",N($AG1385)=0),"",$AG1385+ROW()/1000000)</f>
      </c>
      <c r="AL1385" t="str">
        <f>IF($A1385="","",INDEX(games!$J:$J,ROW())&amp;"")</f>
      </c>
    </row>
    <row r="1386">
      <c r="A1386" t="str">
        <f>IF(TRIM(INDEX(games!$A:$A,ROW()))="","",TRIM(INDEX(games!$A:$A,ROW())))</f>
      </c>
      <c r="B1386">
        <f>IF(OR($A1386="",INDEX(games!$B:$B,ROW())=""),"",INDEX(games!$B:$B,ROW()))</f>
      </c>
      <c r="C1386" t="str">
        <f>IF(OR($A1386="",INDEX(games!$C:$C,ROW())=""),"",INDEX(games!$C:$C,ROW()))</f>
      </c>
      <c r="D1386">
        <f>IF($A1386="","",COUNTIF($W$2:$W$2500,$A1386)+COUNTIF($X$2:$X$2500,$A1386))</f>
      </c>
      <c r="E1386">
        <f>IF($A1386="","",IFERROR(MATCH($C1386,$R$2:$R$5,0),0))</f>
      </c>
      <c r="F1386">
        <f>IF($A1386="","",MOD(ROW(),34))</f>
      </c>
      <c r="G1386">
        <f>IF($A1386="",NA(),IF($C1386="Action",$B1386,NA()))</f>
      </c>
      <c r="H1386">
        <f>IF($A1386="",NA(),IF($C1386="Action",1+$F1386*0.023,NA()))</f>
      </c>
      <c r="I1386">
        <f>IF($A1386="",NA(),IF($C1386="Strategy",$B1386,NA()))</f>
      </c>
      <c r="J1386">
        <f>IF($A1386="",NA(),IF($C1386="Strategy",2+$F1386*0.023,NA()))</f>
      </c>
      <c r="K1386">
        <f>IF($A1386="",NA(),IF($C1386="Deckbuilder",$B1386,NA()))</f>
      </c>
      <c r="L1386">
        <f>IF($A1386="",NA(),IF($C1386="Deckbuilder",3+$F1386*0.023,NA()))</f>
      </c>
      <c r="M1386">
        <f>IF($A1386="",NA(),IF($C1386="Traditional",$B1386,NA()))</f>
      </c>
      <c r="N1386">
        <f>IF($A1386="",NA(),IF($C1386="Traditional",4+$F1386*0.023,NA()))</f>
      </c>
      <c r="O1386">
        <f>IF($A1386="","",$D1386+ROW()/1000000)</f>
      </c>
      <c r="P1386" t="str">
        <f>IF(OR($A1386="",INDEX(games!$H:$H,ROW())=""),"",INDEX(games!$H:$H,ROW()))</f>
      </c>
      <c r="Q1386">
        <f>IF(OR($A1386="",$P1386&lt;&gt;"Yes"),"",$D1386+ROW()/1000000)</f>
      </c>
      <c r="T1386">
        <f>IF($Y1386="","",INDEX($B$2:$B$1500,$Y1386))</f>
      </c>
      <c r="U1386">
        <f>IF($Z1386="","",INDEX($B$2:$B$1500,$Z1386))</f>
      </c>
      <c r="V1386">
        <f>IF(OR($T1386="",$U1386=""),"",$U1386-$T1386)</f>
      </c>
      <c r="W1386" t="str">
        <f>IF(TRIM(INDEX(connections!$A:$A,ROW()))="","",TRIM(INDEX(connections!$A:$A,ROW())))</f>
      </c>
      <c r="X1386" t="str">
        <f>IF($W1386="","",TRIM(INDEX(connections!$B:$B,ROW())))</f>
      </c>
      <c r="Y1386">
        <f>IF($W1386="","",IFERROR(MATCH($W1386,$A$2:$A$1500,0),""))</f>
      </c>
      <c r="Z1386">
        <f>IF($X1386="","",IFERROR(MATCH($X1386,$A$2:$A$1500,0),""))</f>
      </c>
      <c r="AA1386" t="str">
        <f>IF($Y1386="","",INDEX($P$2:$P$1500,$Y1386))</f>
      </c>
      <c r="AB1386" t="str">
        <f>IF($Z1386="","",INDEX($P$2:$P$1500,$Z1386))</f>
      </c>
      <c r="AC1386">
        <f>IF(AND($AA1386="Yes",$AB1386="Yes"),1,"")</f>
      </c>
      <c r="AD1386">
        <f>IF(OR($Y1386="",$Z1386=""),"",IF(INDEX($C$2:$C$1500,$Y1386)=INDEX($C$2:$C$1500,$Z1386),0,1))</f>
      </c>
      <c r="AE1386">
        <f>IF($AC1386&lt;&gt;1,"",IF(AND(INDEX($AG$2:$AG$1500,$Y1386)=1,INDEX($AG$2:$AG$1500,$Z1386)=1),1,""))</f>
      </c>
      <c r="AG1386">
        <f>IF($A1386="","",COUNTIFS($W$2:$W$2500,$A1386,$AB$2:$AB$2500,"Yes")+COUNTIFS($X$2:$X$2500,$A1386,$AA$2:$AA$2500,"Yes"))</f>
      </c>
      <c r="AH1386" t="str">
        <f>IF(OR($P1386&lt;&gt;"Yes",N($AG1386)=0),"",IF(AND($AG1386=1,COUNTIFS($W$2:$W$2500,$A1386,$AE$2:$AE$2500,1)+COUNTIFS($X$2:$X$2500,$A1386,$AE$2:$AE$2500,1)&gt;0),"","Yes"))</f>
      </c>
      <c r="AI1386">
        <f>IF($AH1386="Yes",$AG1386,"")</f>
      </c>
      <c r="AJ1386">
        <f>IF($AI1386="","",$AI1386+ROW()/1000000)</f>
      </c>
      <c r="AK1386">
        <f>IF(OR($A1386="",$P1386="Yes",N($AG1386)=0),"",$AG1386+ROW()/1000000)</f>
      </c>
      <c r="AL1386" t="str">
        <f>IF($A1386="","",INDEX(games!$J:$J,ROW())&amp;"")</f>
      </c>
    </row>
    <row r="1387">
      <c r="A1387" t="str">
        <f>IF(TRIM(INDEX(games!$A:$A,ROW()))="","",TRIM(INDEX(games!$A:$A,ROW())))</f>
      </c>
      <c r="B1387">
        <f>IF(OR($A1387="",INDEX(games!$B:$B,ROW())=""),"",INDEX(games!$B:$B,ROW()))</f>
      </c>
      <c r="C1387" t="str">
        <f>IF(OR($A1387="",INDEX(games!$C:$C,ROW())=""),"",INDEX(games!$C:$C,ROW()))</f>
      </c>
      <c r="D1387">
        <f>IF($A1387="","",COUNTIF($W$2:$W$2500,$A1387)+COUNTIF($X$2:$X$2500,$A1387))</f>
      </c>
      <c r="E1387">
        <f>IF($A1387="","",IFERROR(MATCH($C1387,$R$2:$R$5,0),0))</f>
      </c>
      <c r="F1387">
        <f>IF($A1387="","",MOD(ROW(),34))</f>
      </c>
      <c r="G1387">
        <f>IF($A1387="",NA(),IF($C1387="Action",$B1387,NA()))</f>
      </c>
      <c r="H1387">
        <f>IF($A1387="",NA(),IF($C1387="Action",1+$F1387*0.023,NA()))</f>
      </c>
      <c r="I1387">
        <f>IF($A1387="",NA(),IF($C1387="Strategy",$B1387,NA()))</f>
      </c>
      <c r="J1387">
        <f>IF($A1387="",NA(),IF($C1387="Strategy",2+$F1387*0.023,NA()))</f>
      </c>
      <c r="K1387">
        <f>IF($A1387="",NA(),IF($C1387="Deckbuilder",$B1387,NA()))</f>
      </c>
      <c r="L1387">
        <f>IF($A1387="",NA(),IF($C1387="Deckbuilder",3+$F1387*0.023,NA()))</f>
      </c>
      <c r="M1387">
        <f>IF($A1387="",NA(),IF($C1387="Traditional",$B1387,NA()))</f>
      </c>
      <c r="N1387">
        <f>IF($A1387="",NA(),IF($C1387="Traditional",4+$F1387*0.023,NA()))</f>
      </c>
      <c r="O1387">
        <f>IF($A1387="","",$D1387+ROW()/1000000)</f>
      </c>
      <c r="P1387" t="str">
        <f>IF(OR($A1387="",INDEX(games!$H:$H,ROW())=""),"",INDEX(games!$H:$H,ROW()))</f>
      </c>
      <c r="Q1387">
        <f>IF(OR($A1387="",$P1387&lt;&gt;"Yes"),"",$D1387+ROW()/1000000)</f>
      </c>
      <c r="T1387">
        <f>IF($Y1387="","",INDEX($B$2:$B$1500,$Y1387))</f>
      </c>
      <c r="U1387">
        <f>IF($Z1387="","",INDEX($B$2:$B$1500,$Z1387))</f>
      </c>
      <c r="V1387">
        <f>IF(OR($T1387="",$U1387=""),"",$U1387-$T1387)</f>
      </c>
      <c r="W1387" t="str">
        <f>IF(TRIM(INDEX(connections!$A:$A,ROW()))="","",TRIM(INDEX(connections!$A:$A,ROW())))</f>
      </c>
      <c r="X1387" t="str">
        <f>IF($W1387="","",TRIM(INDEX(connections!$B:$B,ROW())))</f>
      </c>
      <c r="Y1387">
        <f>IF($W1387="","",IFERROR(MATCH($W1387,$A$2:$A$1500,0),""))</f>
      </c>
      <c r="Z1387">
        <f>IF($X1387="","",IFERROR(MATCH($X1387,$A$2:$A$1500,0),""))</f>
      </c>
      <c r="AA1387" t="str">
        <f>IF($Y1387="","",INDEX($P$2:$P$1500,$Y1387))</f>
      </c>
      <c r="AB1387" t="str">
        <f>IF($Z1387="","",INDEX($P$2:$P$1500,$Z1387))</f>
      </c>
      <c r="AC1387">
        <f>IF(AND($AA1387="Yes",$AB1387="Yes"),1,"")</f>
      </c>
      <c r="AD1387">
        <f>IF(OR($Y1387="",$Z1387=""),"",IF(INDEX($C$2:$C$1500,$Y1387)=INDEX($C$2:$C$1500,$Z1387),0,1))</f>
      </c>
      <c r="AE1387">
        <f>IF($AC1387&lt;&gt;1,"",IF(AND(INDEX($AG$2:$AG$1500,$Y1387)=1,INDEX($AG$2:$AG$1500,$Z1387)=1),1,""))</f>
      </c>
      <c r="AG1387">
        <f>IF($A1387="","",COUNTIFS($W$2:$W$2500,$A1387,$AB$2:$AB$2500,"Yes")+COUNTIFS($X$2:$X$2500,$A1387,$AA$2:$AA$2500,"Yes"))</f>
      </c>
      <c r="AH1387" t="str">
        <f>IF(OR($P1387&lt;&gt;"Yes",N($AG1387)=0),"",IF(AND($AG1387=1,COUNTIFS($W$2:$W$2500,$A1387,$AE$2:$AE$2500,1)+COUNTIFS($X$2:$X$2500,$A1387,$AE$2:$AE$2500,1)&gt;0),"","Yes"))</f>
      </c>
      <c r="AI1387">
        <f>IF($AH1387="Yes",$AG1387,"")</f>
      </c>
      <c r="AJ1387">
        <f>IF($AI1387="","",$AI1387+ROW()/1000000)</f>
      </c>
      <c r="AK1387">
        <f>IF(OR($A1387="",$P1387="Yes",N($AG1387)=0),"",$AG1387+ROW()/1000000)</f>
      </c>
      <c r="AL1387" t="str">
        <f>IF($A1387="","",INDEX(games!$J:$J,ROW())&amp;"")</f>
      </c>
    </row>
    <row r="1388">
      <c r="A1388" t="str">
        <f>IF(TRIM(INDEX(games!$A:$A,ROW()))="","",TRIM(INDEX(games!$A:$A,ROW())))</f>
      </c>
      <c r="B1388">
        <f>IF(OR($A1388="",INDEX(games!$B:$B,ROW())=""),"",INDEX(games!$B:$B,ROW()))</f>
      </c>
      <c r="C1388" t="str">
        <f>IF(OR($A1388="",INDEX(games!$C:$C,ROW())=""),"",INDEX(games!$C:$C,ROW()))</f>
      </c>
      <c r="D1388">
        <f>IF($A1388="","",COUNTIF($W$2:$W$2500,$A1388)+COUNTIF($X$2:$X$2500,$A1388))</f>
      </c>
      <c r="E1388">
        <f>IF($A1388="","",IFERROR(MATCH($C1388,$R$2:$R$5,0),0))</f>
      </c>
      <c r="F1388">
        <f>IF($A1388="","",MOD(ROW(),34))</f>
      </c>
      <c r="G1388">
        <f>IF($A1388="",NA(),IF($C1388="Action",$B1388,NA()))</f>
      </c>
      <c r="H1388">
        <f>IF($A1388="",NA(),IF($C1388="Action",1+$F1388*0.023,NA()))</f>
      </c>
      <c r="I1388">
        <f>IF($A1388="",NA(),IF($C1388="Strategy",$B1388,NA()))</f>
      </c>
      <c r="J1388">
        <f>IF($A1388="",NA(),IF($C1388="Strategy",2+$F1388*0.023,NA()))</f>
      </c>
      <c r="K1388">
        <f>IF($A1388="",NA(),IF($C1388="Deckbuilder",$B1388,NA()))</f>
      </c>
      <c r="L1388">
        <f>IF($A1388="",NA(),IF($C1388="Deckbuilder",3+$F1388*0.023,NA()))</f>
      </c>
      <c r="M1388">
        <f>IF($A1388="",NA(),IF($C1388="Traditional",$B1388,NA()))</f>
      </c>
      <c r="N1388">
        <f>IF($A1388="",NA(),IF($C1388="Traditional",4+$F1388*0.023,NA()))</f>
      </c>
      <c r="O1388">
        <f>IF($A1388="","",$D1388+ROW()/1000000)</f>
      </c>
      <c r="P1388" t="str">
        <f>IF(OR($A1388="",INDEX(games!$H:$H,ROW())=""),"",INDEX(games!$H:$H,ROW()))</f>
      </c>
      <c r="Q1388">
        <f>IF(OR($A1388="",$P1388&lt;&gt;"Yes"),"",$D1388+ROW()/1000000)</f>
      </c>
      <c r="T1388">
        <f>IF($Y1388="","",INDEX($B$2:$B$1500,$Y1388))</f>
      </c>
      <c r="U1388">
        <f>IF($Z1388="","",INDEX($B$2:$B$1500,$Z1388))</f>
      </c>
      <c r="V1388">
        <f>IF(OR($T1388="",$U1388=""),"",$U1388-$T1388)</f>
      </c>
      <c r="W1388" t="str">
        <f>IF(TRIM(INDEX(connections!$A:$A,ROW()))="","",TRIM(INDEX(connections!$A:$A,ROW())))</f>
      </c>
      <c r="X1388" t="str">
        <f>IF($W1388="","",TRIM(INDEX(connections!$B:$B,ROW())))</f>
      </c>
      <c r="Y1388">
        <f>IF($W1388="","",IFERROR(MATCH($W1388,$A$2:$A$1500,0),""))</f>
      </c>
      <c r="Z1388">
        <f>IF($X1388="","",IFERROR(MATCH($X1388,$A$2:$A$1500,0),""))</f>
      </c>
      <c r="AA1388" t="str">
        <f>IF($Y1388="","",INDEX($P$2:$P$1500,$Y1388))</f>
      </c>
      <c r="AB1388" t="str">
        <f>IF($Z1388="","",INDEX($P$2:$P$1500,$Z1388))</f>
      </c>
      <c r="AC1388">
        <f>IF(AND($AA1388="Yes",$AB1388="Yes"),1,"")</f>
      </c>
      <c r="AD1388">
        <f>IF(OR($Y1388="",$Z1388=""),"",IF(INDEX($C$2:$C$1500,$Y1388)=INDEX($C$2:$C$1500,$Z1388),0,1))</f>
      </c>
      <c r="AE1388">
        <f>IF($AC1388&lt;&gt;1,"",IF(AND(INDEX($AG$2:$AG$1500,$Y1388)=1,INDEX($AG$2:$AG$1500,$Z1388)=1),1,""))</f>
      </c>
      <c r="AG1388">
        <f>IF($A1388="","",COUNTIFS($W$2:$W$2500,$A1388,$AB$2:$AB$2500,"Yes")+COUNTIFS($X$2:$X$2500,$A1388,$AA$2:$AA$2500,"Yes"))</f>
      </c>
      <c r="AH1388" t="str">
        <f>IF(OR($P1388&lt;&gt;"Yes",N($AG1388)=0),"",IF(AND($AG1388=1,COUNTIFS($W$2:$W$2500,$A1388,$AE$2:$AE$2500,1)+COUNTIFS($X$2:$X$2500,$A1388,$AE$2:$AE$2500,1)&gt;0),"","Yes"))</f>
      </c>
      <c r="AI1388">
        <f>IF($AH1388="Yes",$AG1388,"")</f>
      </c>
      <c r="AJ1388">
        <f>IF($AI1388="","",$AI1388+ROW()/1000000)</f>
      </c>
      <c r="AK1388">
        <f>IF(OR($A1388="",$P1388="Yes",N($AG1388)=0),"",$AG1388+ROW()/1000000)</f>
      </c>
      <c r="AL1388" t="str">
        <f>IF($A1388="","",INDEX(games!$J:$J,ROW())&amp;"")</f>
      </c>
    </row>
    <row r="1389">
      <c r="A1389" t="str">
        <f>IF(TRIM(INDEX(games!$A:$A,ROW()))="","",TRIM(INDEX(games!$A:$A,ROW())))</f>
      </c>
      <c r="B1389">
        <f>IF(OR($A1389="",INDEX(games!$B:$B,ROW())=""),"",INDEX(games!$B:$B,ROW()))</f>
      </c>
      <c r="C1389" t="str">
        <f>IF(OR($A1389="",INDEX(games!$C:$C,ROW())=""),"",INDEX(games!$C:$C,ROW()))</f>
      </c>
      <c r="D1389">
        <f>IF($A1389="","",COUNTIF($W$2:$W$2500,$A1389)+COUNTIF($X$2:$X$2500,$A1389))</f>
      </c>
      <c r="E1389">
        <f>IF($A1389="","",IFERROR(MATCH($C1389,$R$2:$R$5,0),0))</f>
      </c>
      <c r="F1389">
        <f>IF($A1389="","",MOD(ROW(),34))</f>
      </c>
      <c r="G1389">
        <f>IF($A1389="",NA(),IF($C1389="Action",$B1389,NA()))</f>
      </c>
      <c r="H1389">
        <f>IF($A1389="",NA(),IF($C1389="Action",1+$F1389*0.023,NA()))</f>
      </c>
      <c r="I1389">
        <f>IF($A1389="",NA(),IF($C1389="Strategy",$B1389,NA()))</f>
      </c>
      <c r="J1389">
        <f>IF($A1389="",NA(),IF($C1389="Strategy",2+$F1389*0.023,NA()))</f>
      </c>
      <c r="K1389">
        <f>IF($A1389="",NA(),IF($C1389="Deckbuilder",$B1389,NA()))</f>
      </c>
      <c r="L1389">
        <f>IF($A1389="",NA(),IF($C1389="Deckbuilder",3+$F1389*0.023,NA()))</f>
      </c>
      <c r="M1389">
        <f>IF($A1389="",NA(),IF($C1389="Traditional",$B1389,NA()))</f>
      </c>
      <c r="N1389">
        <f>IF($A1389="",NA(),IF($C1389="Traditional",4+$F1389*0.023,NA()))</f>
      </c>
      <c r="O1389">
        <f>IF($A1389="","",$D1389+ROW()/1000000)</f>
      </c>
      <c r="P1389" t="str">
        <f>IF(OR($A1389="",INDEX(games!$H:$H,ROW())=""),"",INDEX(games!$H:$H,ROW()))</f>
      </c>
      <c r="Q1389">
        <f>IF(OR($A1389="",$P1389&lt;&gt;"Yes"),"",$D1389+ROW()/1000000)</f>
      </c>
      <c r="T1389">
        <f>IF($Y1389="","",INDEX($B$2:$B$1500,$Y1389))</f>
      </c>
      <c r="U1389">
        <f>IF($Z1389="","",INDEX($B$2:$B$1500,$Z1389))</f>
      </c>
      <c r="V1389">
        <f>IF(OR($T1389="",$U1389=""),"",$U1389-$T1389)</f>
      </c>
      <c r="W1389" t="str">
        <f>IF(TRIM(INDEX(connections!$A:$A,ROW()))="","",TRIM(INDEX(connections!$A:$A,ROW())))</f>
      </c>
      <c r="X1389" t="str">
        <f>IF($W1389="","",TRIM(INDEX(connections!$B:$B,ROW())))</f>
      </c>
      <c r="Y1389">
        <f>IF($W1389="","",IFERROR(MATCH($W1389,$A$2:$A$1500,0),""))</f>
      </c>
      <c r="Z1389">
        <f>IF($X1389="","",IFERROR(MATCH($X1389,$A$2:$A$1500,0),""))</f>
      </c>
      <c r="AA1389" t="str">
        <f>IF($Y1389="","",INDEX($P$2:$P$1500,$Y1389))</f>
      </c>
      <c r="AB1389" t="str">
        <f>IF($Z1389="","",INDEX($P$2:$P$1500,$Z1389))</f>
      </c>
      <c r="AC1389">
        <f>IF(AND($AA1389="Yes",$AB1389="Yes"),1,"")</f>
      </c>
      <c r="AD1389">
        <f>IF(OR($Y1389="",$Z1389=""),"",IF(INDEX($C$2:$C$1500,$Y1389)=INDEX($C$2:$C$1500,$Z1389),0,1))</f>
      </c>
      <c r="AE1389">
        <f>IF($AC1389&lt;&gt;1,"",IF(AND(INDEX($AG$2:$AG$1500,$Y1389)=1,INDEX($AG$2:$AG$1500,$Z1389)=1),1,""))</f>
      </c>
      <c r="AG1389">
        <f>IF($A1389="","",COUNTIFS($W$2:$W$2500,$A1389,$AB$2:$AB$2500,"Yes")+COUNTIFS($X$2:$X$2500,$A1389,$AA$2:$AA$2500,"Yes"))</f>
      </c>
      <c r="AH1389" t="str">
        <f>IF(OR($P1389&lt;&gt;"Yes",N($AG1389)=0),"",IF(AND($AG1389=1,COUNTIFS($W$2:$W$2500,$A1389,$AE$2:$AE$2500,1)+COUNTIFS($X$2:$X$2500,$A1389,$AE$2:$AE$2500,1)&gt;0),"","Yes"))</f>
      </c>
      <c r="AI1389">
        <f>IF($AH1389="Yes",$AG1389,"")</f>
      </c>
      <c r="AJ1389">
        <f>IF($AI1389="","",$AI1389+ROW()/1000000)</f>
      </c>
      <c r="AK1389">
        <f>IF(OR($A1389="",$P1389="Yes",N($AG1389)=0),"",$AG1389+ROW()/1000000)</f>
      </c>
      <c r="AL1389" t="str">
        <f>IF($A1389="","",INDEX(games!$J:$J,ROW())&amp;"")</f>
      </c>
    </row>
    <row r="1390">
      <c r="A1390" t="str">
        <f>IF(TRIM(INDEX(games!$A:$A,ROW()))="","",TRIM(INDEX(games!$A:$A,ROW())))</f>
      </c>
      <c r="B1390">
        <f>IF(OR($A1390="",INDEX(games!$B:$B,ROW())=""),"",INDEX(games!$B:$B,ROW()))</f>
      </c>
      <c r="C1390" t="str">
        <f>IF(OR($A1390="",INDEX(games!$C:$C,ROW())=""),"",INDEX(games!$C:$C,ROW()))</f>
      </c>
      <c r="D1390">
        <f>IF($A1390="","",COUNTIF($W$2:$W$2500,$A1390)+COUNTIF($X$2:$X$2500,$A1390))</f>
      </c>
      <c r="E1390">
        <f>IF($A1390="","",IFERROR(MATCH($C1390,$R$2:$R$5,0),0))</f>
      </c>
      <c r="F1390">
        <f>IF($A1390="","",MOD(ROW(),34))</f>
      </c>
      <c r="G1390">
        <f>IF($A1390="",NA(),IF($C1390="Action",$B1390,NA()))</f>
      </c>
      <c r="H1390">
        <f>IF($A1390="",NA(),IF($C1390="Action",1+$F1390*0.023,NA()))</f>
      </c>
      <c r="I1390">
        <f>IF($A1390="",NA(),IF($C1390="Strategy",$B1390,NA()))</f>
      </c>
      <c r="J1390">
        <f>IF($A1390="",NA(),IF($C1390="Strategy",2+$F1390*0.023,NA()))</f>
      </c>
      <c r="K1390">
        <f>IF($A1390="",NA(),IF($C1390="Deckbuilder",$B1390,NA()))</f>
      </c>
      <c r="L1390">
        <f>IF($A1390="",NA(),IF($C1390="Deckbuilder",3+$F1390*0.023,NA()))</f>
      </c>
      <c r="M1390">
        <f>IF($A1390="",NA(),IF($C1390="Traditional",$B1390,NA()))</f>
      </c>
      <c r="N1390">
        <f>IF($A1390="",NA(),IF($C1390="Traditional",4+$F1390*0.023,NA()))</f>
      </c>
      <c r="O1390">
        <f>IF($A1390="","",$D1390+ROW()/1000000)</f>
      </c>
      <c r="P1390" t="str">
        <f>IF(OR($A1390="",INDEX(games!$H:$H,ROW())=""),"",INDEX(games!$H:$H,ROW()))</f>
      </c>
      <c r="Q1390">
        <f>IF(OR($A1390="",$P1390&lt;&gt;"Yes"),"",$D1390+ROW()/1000000)</f>
      </c>
      <c r="T1390">
        <f>IF($Y1390="","",INDEX($B$2:$B$1500,$Y1390))</f>
      </c>
      <c r="U1390">
        <f>IF($Z1390="","",INDEX($B$2:$B$1500,$Z1390))</f>
      </c>
      <c r="V1390">
        <f>IF(OR($T1390="",$U1390=""),"",$U1390-$T1390)</f>
      </c>
      <c r="W1390" t="str">
        <f>IF(TRIM(INDEX(connections!$A:$A,ROW()))="","",TRIM(INDEX(connections!$A:$A,ROW())))</f>
      </c>
      <c r="X1390" t="str">
        <f>IF($W1390="","",TRIM(INDEX(connections!$B:$B,ROW())))</f>
      </c>
      <c r="Y1390">
        <f>IF($W1390="","",IFERROR(MATCH($W1390,$A$2:$A$1500,0),""))</f>
      </c>
      <c r="Z1390">
        <f>IF($X1390="","",IFERROR(MATCH($X1390,$A$2:$A$1500,0),""))</f>
      </c>
      <c r="AA1390" t="str">
        <f>IF($Y1390="","",INDEX($P$2:$P$1500,$Y1390))</f>
      </c>
      <c r="AB1390" t="str">
        <f>IF($Z1390="","",INDEX($P$2:$P$1500,$Z1390))</f>
      </c>
      <c r="AC1390">
        <f>IF(AND($AA1390="Yes",$AB1390="Yes"),1,"")</f>
      </c>
      <c r="AD1390">
        <f>IF(OR($Y1390="",$Z1390=""),"",IF(INDEX($C$2:$C$1500,$Y1390)=INDEX($C$2:$C$1500,$Z1390),0,1))</f>
      </c>
      <c r="AE1390">
        <f>IF($AC1390&lt;&gt;1,"",IF(AND(INDEX($AG$2:$AG$1500,$Y1390)=1,INDEX($AG$2:$AG$1500,$Z1390)=1),1,""))</f>
      </c>
      <c r="AG1390">
        <f>IF($A1390="","",COUNTIFS($W$2:$W$2500,$A1390,$AB$2:$AB$2500,"Yes")+COUNTIFS($X$2:$X$2500,$A1390,$AA$2:$AA$2500,"Yes"))</f>
      </c>
      <c r="AH1390" t="str">
        <f>IF(OR($P1390&lt;&gt;"Yes",N($AG1390)=0),"",IF(AND($AG1390=1,COUNTIFS($W$2:$W$2500,$A1390,$AE$2:$AE$2500,1)+COUNTIFS($X$2:$X$2500,$A1390,$AE$2:$AE$2500,1)&gt;0),"","Yes"))</f>
      </c>
      <c r="AI1390">
        <f>IF($AH1390="Yes",$AG1390,"")</f>
      </c>
      <c r="AJ1390">
        <f>IF($AI1390="","",$AI1390+ROW()/1000000)</f>
      </c>
      <c r="AK1390">
        <f>IF(OR($A1390="",$P1390="Yes",N($AG1390)=0),"",$AG1390+ROW()/1000000)</f>
      </c>
      <c r="AL1390" t="str">
        <f>IF($A1390="","",INDEX(games!$J:$J,ROW())&amp;"")</f>
      </c>
    </row>
    <row r="1391">
      <c r="A1391" t="str">
        <f>IF(TRIM(INDEX(games!$A:$A,ROW()))="","",TRIM(INDEX(games!$A:$A,ROW())))</f>
      </c>
      <c r="B1391">
        <f>IF(OR($A1391="",INDEX(games!$B:$B,ROW())=""),"",INDEX(games!$B:$B,ROW()))</f>
      </c>
      <c r="C1391" t="str">
        <f>IF(OR($A1391="",INDEX(games!$C:$C,ROW())=""),"",INDEX(games!$C:$C,ROW()))</f>
      </c>
      <c r="D1391">
        <f>IF($A1391="","",COUNTIF($W$2:$W$2500,$A1391)+COUNTIF($X$2:$X$2500,$A1391))</f>
      </c>
      <c r="E1391">
        <f>IF($A1391="","",IFERROR(MATCH($C1391,$R$2:$R$5,0),0))</f>
      </c>
      <c r="F1391">
        <f>IF($A1391="","",MOD(ROW(),34))</f>
      </c>
      <c r="G1391">
        <f>IF($A1391="",NA(),IF($C1391="Action",$B1391,NA()))</f>
      </c>
      <c r="H1391">
        <f>IF($A1391="",NA(),IF($C1391="Action",1+$F1391*0.023,NA()))</f>
      </c>
      <c r="I1391">
        <f>IF($A1391="",NA(),IF($C1391="Strategy",$B1391,NA()))</f>
      </c>
      <c r="J1391">
        <f>IF($A1391="",NA(),IF($C1391="Strategy",2+$F1391*0.023,NA()))</f>
      </c>
      <c r="K1391">
        <f>IF($A1391="",NA(),IF($C1391="Deckbuilder",$B1391,NA()))</f>
      </c>
      <c r="L1391">
        <f>IF($A1391="",NA(),IF($C1391="Deckbuilder",3+$F1391*0.023,NA()))</f>
      </c>
      <c r="M1391">
        <f>IF($A1391="",NA(),IF($C1391="Traditional",$B1391,NA()))</f>
      </c>
      <c r="N1391">
        <f>IF($A1391="",NA(),IF($C1391="Traditional",4+$F1391*0.023,NA()))</f>
      </c>
      <c r="O1391">
        <f>IF($A1391="","",$D1391+ROW()/1000000)</f>
      </c>
      <c r="P1391" t="str">
        <f>IF(OR($A1391="",INDEX(games!$H:$H,ROW())=""),"",INDEX(games!$H:$H,ROW()))</f>
      </c>
      <c r="Q1391">
        <f>IF(OR($A1391="",$P1391&lt;&gt;"Yes"),"",$D1391+ROW()/1000000)</f>
      </c>
      <c r="T1391">
        <f>IF($Y1391="","",INDEX($B$2:$B$1500,$Y1391))</f>
      </c>
      <c r="U1391">
        <f>IF($Z1391="","",INDEX($B$2:$B$1500,$Z1391))</f>
      </c>
      <c r="V1391">
        <f>IF(OR($T1391="",$U1391=""),"",$U1391-$T1391)</f>
      </c>
      <c r="W1391" t="str">
        <f>IF(TRIM(INDEX(connections!$A:$A,ROW()))="","",TRIM(INDEX(connections!$A:$A,ROW())))</f>
      </c>
      <c r="X1391" t="str">
        <f>IF($W1391="","",TRIM(INDEX(connections!$B:$B,ROW())))</f>
      </c>
      <c r="Y1391">
        <f>IF($W1391="","",IFERROR(MATCH($W1391,$A$2:$A$1500,0),""))</f>
      </c>
      <c r="Z1391">
        <f>IF($X1391="","",IFERROR(MATCH($X1391,$A$2:$A$1500,0),""))</f>
      </c>
      <c r="AA1391" t="str">
        <f>IF($Y1391="","",INDEX($P$2:$P$1500,$Y1391))</f>
      </c>
      <c r="AB1391" t="str">
        <f>IF($Z1391="","",INDEX($P$2:$P$1500,$Z1391))</f>
      </c>
      <c r="AC1391">
        <f>IF(AND($AA1391="Yes",$AB1391="Yes"),1,"")</f>
      </c>
      <c r="AD1391">
        <f>IF(OR($Y1391="",$Z1391=""),"",IF(INDEX($C$2:$C$1500,$Y1391)=INDEX($C$2:$C$1500,$Z1391),0,1))</f>
      </c>
      <c r="AE1391">
        <f>IF($AC1391&lt;&gt;1,"",IF(AND(INDEX($AG$2:$AG$1500,$Y1391)=1,INDEX($AG$2:$AG$1500,$Z1391)=1),1,""))</f>
      </c>
      <c r="AG1391">
        <f>IF($A1391="","",COUNTIFS($W$2:$W$2500,$A1391,$AB$2:$AB$2500,"Yes")+COUNTIFS($X$2:$X$2500,$A1391,$AA$2:$AA$2500,"Yes"))</f>
      </c>
      <c r="AH1391" t="str">
        <f>IF(OR($P1391&lt;&gt;"Yes",N($AG1391)=0),"",IF(AND($AG1391=1,COUNTIFS($W$2:$W$2500,$A1391,$AE$2:$AE$2500,1)+COUNTIFS($X$2:$X$2500,$A1391,$AE$2:$AE$2500,1)&gt;0),"","Yes"))</f>
      </c>
      <c r="AI1391">
        <f>IF($AH1391="Yes",$AG1391,"")</f>
      </c>
      <c r="AJ1391">
        <f>IF($AI1391="","",$AI1391+ROW()/1000000)</f>
      </c>
      <c r="AK1391">
        <f>IF(OR($A1391="",$P1391="Yes",N($AG1391)=0),"",$AG1391+ROW()/1000000)</f>
      </c>
      <c r="AL1391" t="str">
        <f>IF($A1391="","",INDEX(games!$J:$J,ROW())&amp;"")</f>
      </c>
    </row>
    <row r="1392">
      <c r="A1392" t="str">
        <f>IF(TRIM(INDEX(games!$A:$A,ROW()))="","",TRIM(INDEX(games!$A:$A,ROW())))</f>
      </c>
      <c r="B1392">
        <f>IF(OR($A1392="",INDEX(games!$B:$B,ROW())=""),"",INDEX(games!$B:$B,ROW()))</f>
      </c>
      <c r="C1392" t="str">
        <f>IF(OR($A1392="",INDEX(games!$C:$C,ROW())=""),"",INDEX(games!$C:$C,ROW()))</f>
      </c>
      <c r="D1392">
        <f>IF($A1392="","",COUNTIF($W$2:$W$2500,$A1392)+COUNTIF($X$2:$X$2500,$A1392))</f>
      </c>
      <c r="E1392">
        <f>IF($A1392="","",IFERROR(MATCH($C1392,$R$2:$R$5,0),0))</f>
      </c>
      <c r="F1392">
        <f>IF($A1392="","",MOD(ROW(),34))</f>
      </c>
      <c r="G1392">
        <f>IF($A1392="",NA(),IF($C1392="Action",$B1392,NA()))</f>
      </c>
      <c r="H1392">
        <f>IF($A1392="",NA(),IF($C1392="Action",1+$F1392*0.023,NA()))</f>
      </c>
      <c r="I1392">
        <f>IF($A1392="",NA(),IF($C1392="Strategy",$B1392,NA()))</f>
      </c>
      <c r="J1392">
        <f>IF($A1392="",NA(),IF($C1392="Strategy",2+$F1392*0.023,NA()))</f>
      </c>
      <c r="K1392">
        <f>IF($A1392="",NA(),IF($C1392="Deckbuilder",$B1392,NA()))</f>
      </c>
      <c r="L1392">
        <f>IF($A1392="",NA(),IF($C1392="Deckbuilder",3+$F1392*0.023,NA()))</f>
      </c>
      <c r="M1392">
        <f>IF($A1392="",NA(),IF($C1392="Traditional",$B1392,NA()))</f>
      </c>
      <c r="N1392">
        <f>IF($A1392="",NA(),IF($C1392="Traditional",4+$F1392*0.023,NA()))</f>
      </c>
      <c r="O1392">
        <f>IF($A1392="","",$D1392+ROW()/1000000)</f>
      </c>
      <c r="P1392" t="str">
        <f>IF(OR($A1392="",INDEX(games!$H:$H,ROW())=""),"",INDEX(games!$H:$H,ROW()))</f>
      </c>
      <c r="Q1392">
        <f>IF(OR($A1392="",$P1392&lt;&gt;"Yes"),"",$D1392+ROW()/1000000)</f>
      </c>
      <c r="T1392">
        <f>IF($Y1392="","",INDEX($B$2:$B$1500,$Y1392))</f>
      </c>
      <c r="U1392">
        <f>IF($Z1392="","",INDEX($B$2:$B$1500,$Z1392))</f>
      </c>
      <c r="V1392">
        <f>IF(OR($T1392="",$U1392=""),"",$U1392-$T1392)</f>
      </c>
      <c r="W1392" t="str">
        <f>IF(TRIM(INDEX(connections!$A:$A,ROW()))="","",TRIM(INDEX(connections!$A:$A,ROW())))</f>
      </c>
      <c r="X1392" t="str">
        <f>IF($W1392="","",TRIM(INDEX(connections!$B:$B,ROW())))</f>
      </c>
      <c r="Y1392">
        <f>IF($W1392="","",IFERROR(MATCH($W1392,$A$2:$A$1500,0),""))</f>
      </c>
      <c r="Z1392">
        <f>IF($X1392="","",IFERROR(MATCH($X1392,$A$2:$A$1500,0),""))</f>
      </c>
      <c r="AA1392" t="str">
        <f>IF($Y1392="","",INDEX($P$2:$P$1500,$Y1392))</f>
      </c>
      <c r="AB1392" t="str">
        <f>IF($Z1392="","",INDEX($P$2:$P$1500,$Z1392))</f>
      </c>
      <c r="AC1392">
        <f>IF(AND($AA1392="Yes",$AB1392="Yes"),1,"")</f>
      </c>
      <c r="AD1392">
        <f>IF(OR($Y1392="",$Z1392=""),"",IF(INDEX($C$2:$C$1500,$Y1392)=INDEX($C$2:$C$1500,$Z1392),0,1))</f>
      </c>
      <c r="AE1392">
        <f>IF($AC1392&lt;&gt;1,"",IF(AND(INDEX($AG$2:$AG$1500,$Y1392)=1,INDEX($AG$2:$AG$1500,$Z1392)=1),1,""))</f>
      </c>
      <c r="AG1392">
        <f>IF($A1392="","",COUNTIFS($W$2:$W$2500,$A1392,$AB$2:$AB$2500,"Yes")+COUNTIFS($X$2:$X$2500,$A1392,$AA$2:$AA$2500,"Yes"))</f>
      </c>
      <c r="AH1392" t="str">
        <f>IF(OR($P1392&lt;&gt;"Yes",N($AG1392)=0),"",IF(AND($AG1392=1,COUNTIFS($W$2:$W$2500,$A1392,$AE$2:$AE$2500,1)+COUNTIFS($X$2:$X$2500,$A1392,$AE$2:$AE$2500,1)&gt;0),"","Yes"))</f>
      </c>
      <c r="AI1392">
        <f>IF($AH1392="Yes",$AG1392,"")</f>
      </c>
      <c r="AJ1392">
        <f>IF($AI1392="","",$AI1392+ROW()/1000000)</f>
      </c>
      <c r="AK1392">
        <f>IF(OR($A1392="",$P1392="Yes",N($AG1392)=0),"",$AG1392+ROW()/1000000)</f>
      </c>
      <c r="AL1392" t="str">
        <f>IF($A1392="","",INDEX(games!$J:$J,ROW())&amp;"")</f>
      </c>
    </row>
    <row r="1393">
      <c r="A1393" t="str">
        <f>IF(TRIM(INDEX(games!$A:$A,ROW()))="","",TRIM(INDEX(games!$A:$A,ROW())))</f>
      </c>
      <c r="B1393">
        <f>IF(OR($A1393="",INDEX(games!$B:$B,ROW())=""),"",INDEX(games!$B:$B,ROW()))</f>
      </c>
      <c r="C1393" t="str">
        <f>IF(OR($A1393="",INDEX(games!$C:$C,ROW())=""),"",INDEX(games!$C:$C,ROW()))</f>
      </c>
      <c r="D1393">
        <f>IF($A1393="","",COUNTIF($W$2:$W$2500,$A1393)+COUNTIF($X$2:$X$2500,$A1393))</f>
      </c>
      <c r="E1393">
        <f>IF($A1393="","",IFERROR(MATCH($C1393,$R$2:$R$5,0),0))</f>
      </c>
      <c r="F1393">
        <f>IF($A1393="","",MOD(ROW(),34))</f>
      </c>
      <c r="G1393">
        <f>IF($A1393="",NA(),IF($C1393="Action",$B1393,NA()))</f>
      </c>
      <c r="H1393">
        <f>IF($A1393="",NA(),IF($C1393="Action",1+$F1393*0.023,NA()))</f>
      </c>
      <c r="I1393">
        <f>IF($A1393="",NA(),IF($C1393="Strategy",$B1393,NA()))</f>
      </c>
      <c r="J1393">
        <f>IF($A1393="",NA(),IF($C1393="Strategy",2+$F1393*0.023,NA()))</f>
      </c>
      <c r="K1393">
        <f>IF($A1393="",NA(),IF($C1393="Deckbuilder",$B1393,NA()))</f>
      </c>
      <c r="L1393">
        <f>IF($A1393="",NA(),IF($C1393="Deckbuilder",3+$F1393*0.023,NA()))</f>
      </c>
      <c r="M1393">
        <f>IF($A1393="",NA(),IF($C1393="Traditional",$B1393,NA()))</f>
      </c>
      <c r="N1393">
        <f>IF($A1393="",NA(),IF($C1393="Traditional",4+$F1393*0.023,NA()))</f>
      </c>
      <c r="O1393">
        <f>IF($A1393="","",$D1393+ROW()/1000000)</f>
      </c>
      <c r="P1393" t="str">
        <f>IF(OR($A1393="",INDEX(games!$H:$H,ROW())=""),"",INDEX(games!$H:$H,ROW()))</f>
      </c>
      <c r="Q1393">
        <f>IF(OR($A1393="",$P1393&lt;&gt;"Yes"),"",$D1393+ROW()/1000000)</f>
      </c>
      <c r="T1393">
        <f>IF($Y1393="","",INDEX($B$2:$B$1500,$Y1393))</f>
      </c>
      <c r="U1393">
        <f>IF($Z1393="","",INDEX($B$2:$B$1500,$Z1393))</f>
      </c>
      <c r="V1393">
        <f>IF(OR($T1393="",$U1393=""),"",$U1393-$T1393)</f>
      </c>
      <c r="W1393" t="str">
        <f>IF(TRIM(INDEX(connections!$A:$A,ROW()))="","",TRIM(INDEX(connections!$A:$A,ROW())))</f>
      </c>
      <c r="X1393" t="str">
        <f>IF($W1393="","",TRIM(INDEX(connections!$B:$B,ROW())))</f>
      </c>
      <c r="Y1393">
        <f>IF($W1393="","",IFERROR(MATCH($W1393,$A$2:$A$1500,0),""))</f>
      </c>
      <c r="Z1393">
        <f>IF($X1393="","",IFERROR(MATCH($X1393,$A$2:$A$1500,0),""))</f>
      </c>
      <c r="AA1393" t="str">
        <f>IF($Y1393="","",INDEX($P$2:$P$1500,$Y1393))</f>
      </c>
      <c r="AB1393" t="str">
        <f>IF($Z1393="","",INDEX($P$2:$P$1500,$Z1393))</f>
      </c>
      <c r="AC1393">
        <f>IF(AND($AA1393="Yes",$AB1393="Yes"),1,"")</f>
      </c>
      <c r="AD1393">
        <f>IF(OR($Y1393="",$Z1393=""),"",IF(INDEX($C$2:$C$1500,$Y1393)=INDEX($C$2:$C$1500,$Z1393),0,1))</f>
      </c>
      <c r="AE1393">
        <f>IF($AC1393&lt;&gt;1,"",IF(AND(INDEX($AG$2:$AG$1500,$Y1393)=1,INDEX($AG$2:$AG$1500,$Z1393)=1),1,""))</f>
      </c>
      <c r="AG1393">
        <f>IF($A1393="","",COUNTIFS($W$2:$W$2500,$A1393,$AB$2:$AB$2500,"Yes")+COUNTIFS($X$2:$X$2500,$A1393,$AA$2:$AA$2500,"Yes"))</f>
      </c>
      <c r="AH1393" t="str">
        <f>IF(OR($P1393&lt;&gt;"Yes",N($AG1393)=0),"",IF(AND($AG1393=1,COUNTIFS($W$2:$W$2500,$A1393,$AE$2:$AE$2500,1)+COUNTIFS($X$2:$X$2500,$A1393,$AE$2:$AE$2500,1)&gt;0),"","Yes"))</f>
      </c>
      <c r="AI1393">
        <f>IF($AH1393="Yes",$AG1393,"")</f>
      </c>
      <c r="AJ1393">
        <f>IF($AI1393="","",$AI1393+ROW()/1000000)</f>
      </c>
      <c r="AK1393">
        <f>IF(OR($A1393="",$P1393="Yes",N($AG1393)=0),"",$AG1393+ROW()/1000000)</f>
      </c>
      <c r="AL1393" t="str">
        <f>IF($A1393="","",INDEX(games!$J:$J,ROW())&amp;"")</f>
      </c>
    </row>
    <row r="1394">
      <c r="A1394" t="str">
        <f>IF(TRIM(INDEX(games!$A:$A,ROW()))="","",TRIM(INDEX(games!$A:$A,ROW())))</f>
      </c>
      <c r="B1394">
        <f>IF(OR($A1394="",INDEX(games!$B:$B,ROW())=""),"",INDEX(games!$B:$B,ROW()))</f>
      </c>
      <c r="C1394" t="str">
        <f>IF(OR($A1394="",INDEX(games!$C:$C,ROW())=""),"",INDEX(games!$C:$C,ROW()))</f>
      </c>
      <c r="D1394">
        <f>IF($A1394="","",COUNTIF($W$2:$W$2500,$A1394)+COUNTIF($X$2:$X$2500,$A1394))</f>
      </c>
      <c r="E1394">
        <f>IF($A1394="","",IFERROR(MATCH($C1394,$R$2:$R$5,0),0))</f>
      </c>
      <c r="F1394">
        <f>IF($A1394="","",MOD(ROW(),34))</f>
      </c>
      <c r="G1394">
        <f>IF($A1394="",NA(),IF($C1394="Action",$B1394,NA()))</f>
      </c>
      <c r="H1394">
        <f>IF($A1394="",NA(),IF($C1394="Action",1+$F1394*0.023,NA()))</f>
      </c>
      <c r="I1394">
        <f>IF($A1394="",NA(),IF($C1394="Strategy",$B1394,NA()))</f>
      </c>
      <c r="J1394">
        <f>IF($A1394="",NA(),IF($C1394="Strategy",2+$F1394*0.023,NA()))</f>
      </c>
      <c r="K1394">
        <f>IF($A1394="",NA(),IF($C1394="Deckbuilder",$B1394,NA()))</f>
      </c>
      <c r="L1394">
        <f>IF($A1394="",NA(),IF($C1394="Deckbuilder",3+$F1394*0.023,NA()))</f>
      </c>
      <c r="M1394">
        <f>IF($A1394="",NA(),IF($C1394="Traditional",$B1394,NA()))</f>
      </c>
      <c r="N1394">
        <f>IF($A1394="",NA(),IF($C1394="Traditional",4+$F1394*0.023,NA()))</f>
      </c>
      <c r="O1394">
        <f>IF($A1394="","",$D1394+ROW()/1000000)</f>
      </c>
      <c r="P1394" t="str">
        <f>IF(OR($A1394="",INDEX(games!$H:$H,ROW())=""),"",INDEX(games!$H:$H,ROW()))</f>
      </c>
      <c r="Q1394">
        <f>IF(OR($A1394="",$P1394&lt;&gt;"Yes"),"",$D1394+ROW()/1000000)</f>
      </c>
      <c r="T1394">
        <f>IF($Y1394="","",INDEX($B$2:$B$1500,$Y1394))</f>
      </c>
      <c r="U1394">
        <f>IF($Z1394="","",INDEX($B$2:$B$1500,$Z1394))</f>
      </c>
      <c r="V1394">
        <f>IF(OR($T1394="",$U1394=""),"",$U1394-$T1394)</f>
      </c>
      <c r="W1394" t="str">
        <f>IF(TRIM(INDEX(connections!$A:$A,ROW()))="","",TRIM(INDEX(connections!$A:$A,ROW())))</f>
      </c>
      <c r="X1394" t="str">
        <f>IF($W1394="","",TRIM(INDEX(connections!$B:$B,ROW())))</f>
      </c>
      <c r="Y1394">
        <f>IF($W1394="","",IFERROR(MATCH($W1394,$A$2:$A$1500,0),""))</f>
      </c>
      <c r="Z1394">
        <f>IF($X1394="","",IFERROR(MATCH($X1394,$A$2:$A$1500,0),""))</f>
      </c>
      <c r="AA1394" t="str">
        <f>IF($Y1394="","",INDEX($P$2:$P$1500,$Y1394))</f>
      </c>
      <c r="AB1394" t="str">
        <f>IF($Z1394="","",INDEX($P$2:$P$1500,$Z1394))</f>
      </c>
      <c r="AC1394">
        <f>IF(AND($AA1394="Yes",$AB1394="Yes"),1,"")</f>
      </c>
      <c r="AD1394">
        <f>IF(OR($Y1394="",$Z1394=""),"",IF(INDEX($C$2:$C$1500,$Y1394)=INDEX($C$2:$C$1500,$Z1394),0,1))</f>
      </c>
      <c r="AE1394">
        <f>IF($AC1394&lt;&gt;1,"",IF(AND(INDEX($AG$2:$AG$1500,$Y1394)=1,INDEX($AG$2:$AG$1500,$Z1394)=1),1,""))</f>
      </c>
      <c r="AG1394">
        <f>IF($A1394="","",COUNTIFS($W$2:$W$2500,$A1394,$AB$2:$AB$2500,"Yes")+COUNTIFS($X$2:$X$2500,$A1394,$AA$2:$AA$2500,"Yes"))</f>
      </c>
      <c r="AH1394" t="str">
        <f>IF(OR($P1394&lt;&gt;"Yes",N($AG1394)=0),"",IF(AND($AG1394=1,COUNTIFS($W$2:$W$2500,$A1394,$AE$2:$AE$2500,1)+COUNTIFS($X$2:$X$2500,$A1394,$AE$2:$AE$2500,1)&gt;0),"","Yes"))</f>
      </c>
      <c r="AI1394">
        <f>IF($AH1394="Yes",$AG1394,"")</f>
      </c>
      <c r="AJ1394">
        <f>IF($AI1394="","",$AI1394+ROW()/1000000)</f>
      </c>
      <c r="AK1394">
        <f>IF(OR($A1394="",$P1394="Yes",N($AG1394)=0),"",$AG1394+ROW()/1000000)</f>
      </c>
      <c r="AL1394" t="str">
        <f>IF($A1394="","",INDEX(games!$J:$J,ROW())&amp;"")</f>
      </c>
    </row>
    <row r="1395">
      <c r="A1395" t="str">
        <f>IF(TRIM(INDEX(games!$A:$A,ROW()))="","",TRIM(INDEX(games!$A:$A,ROW())))</f>
      </c>
      <c r="B1395">
        <f>IF(OR($A1395="",INDEX(games!$B:$B,ROW())=""),"",INDEX(games!$B:$B,ROW()))</f>
      </c>
      <c r="C1395" t="str">
        <f>IF(OR($A1395="",INDEX(games!$C:$C,ROW())=""),"",INDEX(games!$C:$C,ROW()))</f>
      </c>
      <c r="D1395">
        <f>IF($A1395="","",COUNTIF($W$2:$W$2500,$A1395)+COUNTIF($X$2:$X$2500,$A1395))</f>
      </c>
      <c r="E1395">
        <f>IF($A1395="","",IFERROR(MATCH($C1395,$R$2:$R$5,0),0))</f>
      </c>
      <c r="F1395">
        <f>IF($A1395="","",MOD(ROW(),34))</f>
      </c>
      <c r="G1395">
        <f>IF($A1395="",NA(),IF($C1395="Action",$B1395,NA()))</f>
      </c>
      <c r="H1395">
        <f>IF($A1395="",NA(),IF($C1395="Action",1+$F1395*0.023,NA()))</f>
      </c>
      <c r="I1395">
        <f>IF($A1395="",NA(),IF($C1395="Strategy",$B1395,NA()))</f>
      </c>
      <c r="J1395">
        <f>IF($A1395="",NA(),IF($C1395="Strategy",2+$F1395*0.023,NA()))</f>
      </c>
      <c r="K1395">
        <f>IF($A1395="",NA(),IF($C1395="Deckbuilder",$B1395,NA()))</f>
      </c>
      <c r="L1395">
        <f>IF($A1395="",NA(),IF($C1395="Deckbuilder",3+$F1395*0.023,NA()))</f>
      </c>
      <c r="M1395">
        <f>IF($A1395="",NA(),IF($C1395="Traditional",$B1395,NA()))</f>
      </c>
      <c r="N1395">
        <f>IF($A1395="",NA(),IF($C1395="Traditional",4+$F1395*0.023,NA()))</f>
      </c>
      <c r="O1395">
        <f>IF($A1395="","",$D1395+ROW()/1000000)</f>
      </c>
      <c r="P1395" t="str">
        <f>IF(OR($A1395="",INDEX(games!$H:$H,ROW())=""),"",INDEX(games!$H:$H,ROW()))</f>
      </c>
      <c r="Q1395">
        <f>IF(OR($A1395="",$P1395&lt;&gt;"Yes"),"",$D1395+ROW()/1000000)</f>
      </c>
      <c r="T1395">
        <f>IF($Y1395="","",INDEX($B$2:$B$1500,$Y1395))</f>
      </c>
      <c r="U1395">
        <f>IF($Z1395="","",INDEX($B$2:$B$1500,$Z1395))</f>
      </c>
      <c r="V1395">
        <f>IF(OR($T1395="",$U1395=""),"",$U1395-$T1395)</f>
      </c>
      <c r="W1395" t="str">
        <f>IF(TRIM(INDEX(connections!$A:$A,ROW()))="","",TRIM(INDEX(connections!$A:$A,ROW())))</f>
      </c>
      <c r="X1395" t="str">
        <f>IF($W1395="","",TRIM(INDEX(connections!$B:$B,ROW())))</f>
      </c>
      <c r="Y1395">
        <f>IF($W1395="","",IFERROR(MATCH($W1395,$A$2:$A$1500,0),""))</f>
      </c>
      <c r="Z1395">
        <f>IF($X1395="","",IFERROR(MATCH($X1395,$A$2:$A$1500,0),""))</f>
      </c>
      <c r="AA1395" t="str">
        <f>IF($Y1395="","",INDEX($P$2:$P$1500,$Y1395))</f>
      </c>
      <c r="AB1395" t="str">
        <f>IF($Z1395="","",INDEX($P$2:$P$1500,$Z1395))</f>
      </c>
      <c r="AC1395">
        <f>IF(AND($AA1395="Yes",$AB1395="Yes"),1,"")</f>
      </c>
      <c r="AD1395">
        <f>IF(OR($Y1395="",$Z1395=""),"",IF(INDEX($C$2:$C$1500,$Y1395)=INDEX($C$2:$C$1500,$Z1395),0,1))</f>
      </c>
      <c r="AE1395">
        <f>IF($AC1395&lt;&gt;1,"",IF(AND(INDEX($AG$2:$AG$1500,$Y1395)=1,INDEX($AG$2:$AG$1500,$Z1395)=1),1,""))</f>
      </c>
      <c r="AG1395">
        <f>IF($A1395="","",COUNTIFS($W$2:$W$2500,$A1395,$AB$2:$AB$2500,"Yes")+COUNTIFS($X$2:$X$2500,$A1395,$AA$2:$AA$2500,"Yes"))</f>
      </c>
      <c r="AH1395" t="str">
        <f>IF(OR($P1395&lt;&gt;"Yes",N($AG1395)=0),"",IF(AND($AG1395=1,COUNTIFS($W$2:$W$2500,$A1395,$AE$2:$AE$2500,1)+COUNTIFS($X$2:$X$2500,$A1395,$AE$2:$AE$2500,1)&gt;0),"","Yes"))</f>
      </c>
      <c r="AI1395">
        <f>IF($AH1395="Yes",$AG1395,"")</f>
      </c>
      <c r="AJ1395">
        <f>IF($AI1395="","",$AI1395+ROW()/1000000)</f>
      </c>
      <c r="AK1395">
        <f>IF(OR($A1395="",$P1395="Yes",N($AG1395)=0),"",$AG1395+ROW()/1000000)</f>
      </c>
      <c r="AL1395" t="str">
        <f>IF($A1395="","",INDEX(games!$J:$J,ROW())&amp;"")</f>
      </c>
    </row>
    <row r="1396">
      <c r="A1396" t="str">
        <f>IF(TRIM(INDEX(games!$A:$A,ROW()))="","",TRIM(INDEX(games!$A:$A,ROW())))</f>
      </c>
      <c r="B1396">
        <f>IF(OR($A1396="",INDEX(games!$B:$B,ROW())=""),"",INDEX(games!$B:$B,ROW()))</f>
      </c>
      <c r="C1396" t="str">
        <f>IF(OR($A1396="",INDEX(games!$C:$C,ROW())=""),"",INDEX(games!$C:$C,ROW()))</f>
      </c>
      <c r="D1396">
        <f>IF($A1396="","",COUNTIF($W$2:$W$2500,$A1396)+COUNTIF($X$2:$X$2500,$A1396))</f>
      </c>
      <c r="E1396">
        <f>IF($A1396="","",IFERROR(MATCH($C1396,$R$2:$R$5,0),0))</f>
      </c>
      <c r="F1396">
        <f>IF($A1396="","",MOD(ROW(),34))</f>
      </c>
      <c r="G1396">
        <f>IF($A1396="",NA(),IF($C1396="Action",$B1396,NA()))</f>
      </c>
      <c r="H1396">
        <f>IF($A1396="",NA(),IF($C1396="Action",1+$F1396*0.023,NA()))</f>
      </c>
      <c r="I1396">
        <f>IF($A1396="",NA(),IF($C1396="Strategy",$B1396,NA()))</f>
      </c>
      <c r="J1396">
        <f>IF($A1396="",NA(),IF($C1396="Strategy",2+$F1396*0.023,NA()))</f>
      </c>
      <c r="K1396">
        <f>IF($A1396="",NA(),IF($C1396="Deckbuilder",$B1396,NA()))</f>
      </c>
      <c r="L1396">
        <f>IF($A1396="",NA(),IF($C1396="Deckbuilder",3+$F1396*0.023,NA()))</f>
      </c>
      <c r="M1396">
        <f>IF($A1396="",NA(),IF($C1396="Traditional",$B1396,NA()))</f>
      </c>
      <c r="N1396">
        <f>IF($A1396="",NA(),IF($C1396="Traditional",4+$F1396*0.023,NA()))</f>
      </c>
      <c r="O1396">
        <f>IF($A1396="","",$D1396+ROW()/1000000)</f>
      </c>
      <c r="P1396" t="str">
        <f>IF(OR($A1396="",INDEX(games!$H:$H,ROW())=""),"",INDEX(games!$H:$H,ROW()))</f>
      </c>
      <c r="Q1396">
        <f>IF(OR($A1396="",$P1396&lt;&gt;"Yes"),"",$D1396+ROW()/1000000)</f>
      </c>
      <c r="T1396">
        <f>IF($Y1396="","",INDEX($B$2:$B$1500,$Y1396))</f>
      </c>
      <c r="U1396">
        <f>IF($Z1396="","",INDEX($B$2:$B$1500,$Z1396))</f>
      </c>
      <c r="V1396">
        <f>IF(OR($T1396="",$U1396=""),"",$U1396-$T1396)</f>
      </c>
      <c r="W1396" t="str">
        <f>IF(TRIM(INDEX(connections!$A:$A,ROW()))="","",TRIM(INDEX(connections!$A:$A,ROW())))</f>
      </c>
      <c r="X1396" t="str">
        <f>IF($W1396="","",TRIM(INDEX(connections!$B:$B,ROW())))</f>
      </c>
      <c r="Y1396">
        <f>IF($W1396="","",IFERROR(MATCH($W1396,$A$2:$A$1500,0),""))</f>
      </c>
      <c r="Z1396">
        <f>IF($X1396="","",IFERROR(MATCH($X1396,$A$2:$A$1500,0),""))</f>
      </c>
      <c r="AA1396" t="str">
        <f>IF($Y1396="","",INDEX($P$2:$P$1500,$Y1396))</f>
      </c>
      <c r="AB1396" t="str">
        <f>IF($Z1396="","",INDEX($P$2:$P$1500,$Z1396))</f>
      </c>
      <c r="AC1396">
        <f>IF(AND($AA1396="Yes",$AB1396="Yes"),1,"")</f>
      </c>
      <c r="AD1396">
        <f>IF(OR($Y1396="",$Z1396=""),"",IF(INDEX($C$2:$C$1500,$Y1396)=INDEX($C$2:$C$1500,$Z1396),0,1))</f>
      </c>
      <c r="AE1396">
        <f>IF($AC1396&lt;&gt;1,"",IF(AND(INDEX($AG$2:$AG$1500,$Y1396)=1,INDEX($AG$2:$AG$1500,$Z1396)=1),1,""))</f>
      </c>
      <c r="AG1396">
        <f>IF($A1396="","",COUNTIFS($W$2:$W$2500,$A1396,$AB$2:$AB$2500,"Yes")+COUNTIFS($X$2:$X$2500,$A1396,$AA$2:$AA$2500,"Yes"))</f>
      </c>
      <c r="AH1396" t="str">
        <f>IF(OR($P1396&lt;&gt;"Yes",N($AG1396)=0),"",IF(AND($AG1396=1,COUNTIFS($W$2:$W$2500,$A1396,$AE$2:$AE$2500,1)+COUNTIFS($X$2:$X$2500,$A1396,$AE$2:$AE$2500,1)&gt;0),"","Yes"))</f>
      </c>
      <c r="AI1396">
        <f>IF($AH1396="Yes",$AG1396,"")</f>
      </c>
      <c r="AJ1396">
        <f>IF($AI1396="","",$AI1396+ROW()/1000000)</f>
      </c>
      <c r="AK1396">
        <f>IF(OR($A1396="",$P1396="Yes",N($AG1396)=0),"",$AG1396+ROW()/1000000)</f>
      </c>
      <c r="AL1396" t="str">
        <f>IF($A1396="","",INDEX(games!$J:$J,ROW())&amp;"")</f>
      </c>
    </row>
    <row r="1397">
      <c r="A1397" t="str">
        <f>IF(TRIM(INDEX(games!$A:$A,ROW()))="","",TRIM(INDEX(games!$A:$A,ROW())))</f>
      </c>
      <c r="B1397">
        <f>IF(OR($A1397="",INDEX(games!$B:$B,ROW())=""),"",INDEX(games!$B:$B,ROW()))</f>
      </c>
      <c r="C1397" t="str">
        <f>IF(OR($A1397="",INDEX(games!$C:$C,ROW())=""),"",INDEX(games!$C:$C,ROW()))</f>
      </c>
      <c r="D1397">
        <f>IF($A1397="","",COUNTIF($W$2:$W$2500,$A1397)+COUNTIF($X$2:$X$2500,$A1397))</f>
      </c>
      <c r="E1397">
        <f>IF($A1397="","",IFERROR(MATCH($C1397,$R$2:$R$5,0),0))</f>
      </c>
      <c r="F1397">
        <f>IF($A1397="","",MOD(ROW(),34))</f>
      </c>
      <c r="G1397">
        <f>IF($A1397="",NA(),IF($C1397="Action",$B1397,NA()))</f>
      </c>
      <c r="H1397">
        <f>IF($A1397="",NA(),IF($C1397="Action",1+$F1397*0.023,NA()))</f>
      </c>
      <c r="I1397">
        <f>IF($A1397="",NA(),IF($C1397="Strategy",$B1397,NA()))</f>
      </c>
      <c r="J1397">
        <f>IF($A1397="",NA(),IF($C1397="Strategy",2+$F1397*0.023,NA()))</f>
      </c>
      <c r="K1397">
        <f>IF($A1397="",NA(),IF($C1397="Deckbuilder",$B1397,NA()))</f>
      </c>
      <c r="L1397">
        <f>IF($A1397="",NA(),IF($C1397="Deckbuilder",3+$F1397*0.023,NA()))</f>
      </c>
      <c r="M1397">
        <f>IF($A1397="",NA(),IF($C1397="Traditional",$B1397,NA()))</f>
      </c>
      <c r="N1397">
        <f>IF($A1397="",NA(),IF($C1397="Traditional",4+$F1397*0.023,NA()))</f>
      </c>
      <c r="O1397">
        <f>IF($A1397="","",$D1397+ROW()/1000000)</f>
      </c>
      <c r="P1397" t="str">
        <f>IF(OR($A1397="",INDEX(games!$H:$H,ROW())=""),"",INDEX(games!$H:$H,ROW()))</f>
      </c>
      <c r="Q1397">
        <f>IF(OR($A1397="",$P1397&lt;&gt;"Yes"),"",$D1397+ROW()/1000000)</f>
      </c>
      <c r="T1397">
        <f>IF($Y1397="","",INDEX($B$2:$B$1500,$Y1397))</f>
      </c>
      <c r="U1397">
        <f>IF($Z1397="","",INDEX($B$2:$B$1500,$Z1397))</f>
      </c>
      <c r="V1397">
        <f>IF(OR($T1397="",$U1397=""),"",$U1397-$T1397)</f>
      </c>
      <c r="W1397" t="str">
        <f>IF(TRIM(INDEX(connections!$A:$A,ROW()))="","",TRIM(INDEX(connections!$A:$A,ROW())))</f>
      </c>
      <c r="X1397" t="str">
        <f>IF($W1397="","",TRIM(INDEX(connections!$B:$B,ROW())))</f>
      </c>
      <c r="Y1397">
        <f>IF($W1397="","",IFERROR(MATCH($W1397,$A$2:$A$1500,0),""))</f>
      </c>
      <c r="Z1397">
        <f>IF($X1397="","",IFERROR(MATCH($X1397,$A$2:$A$1500,0),""))</f>
      </c>
      <c r="AA1397" t="str">
        <f>IF($Y1397="","",INDEX($P$2:$P$1500,$Y1397))</f>
      </c>
      <c r="AB1397" t="str">
        <f>IF($Z1397="","",INDEX($P$2:$P$1500,$Z1397))</f>
      </c>
      <c r="AC1397">
        <f>IF(AND($AA1397="Yes",$AB1397="Yes"),1,"")</f>
      </c>
      <c r="AD1397">
        <f>IF(OR($Y1397="",$Z1397=""),"",IF(INDEX($C$2:$C$1500,$Y1397)=INDEX($C$2:$C$1500,$Z1397),0,1))</f>
      </c>
      <c r="AE1397">
        <f>IF($AC1397&lt;&gt;1,"",IF(AND(INDEX($AG$2:$AG$1500,$Y1397)=1,INDEX($AG$2:$AG$1500,$Z1397)=1),1,""))</f>
      </c>
      <c r="AG1397">
        <f>IF($A1397="","",COUNTIFS($W$2:$W$2500,$A1397,$AB$2:$AB$2500,"Yes")+COUNTIFS($X$2:$X$2500,$A1397,$AA$2:$AA$2500,"Yes"))</f>
      </c>
      <c r="AH1397" t="str">
        <f>IF(OR($P1397&lt;&gt;"Yes",N($AG1397)=0),"",IF(AND($AG1397=1,COUNTIFS($W$2:$W$2500,$A1397,$AE$2:$AE$2500,1)+COUNTIFS($X$2:$X$2500,$A1397,$AE$2:$AE$2500,1)&gt;0),"","Yes"))</f>
      </c>
      <c r="AI1397">
        <f>IF($AH1397="Yes",$AG1397,"")</f>
      </c>
      <c r="AJ1397">
        <f>IF($AI1397="","",$AI1397+ROW()/1000000)</f>
      </c>
      <c r="AK1397">
        <f>IF(OR($A1397="",$P1397="Yes",N($AG1397)=0),"",$AG1397+ROW()/1000000)</f>
      </c>
      <c r="AL1397" t="str">
        <f>IF($A1397="","",INDEX(games!$J:$J,ROW())&amp;"")</f>
      </c>
    </row>
    <row r="1398">
      <c r="A1398" t="str">
        <f>IF(TRIM(INDEX(games!$A:$A,ROW()))="","",TRIM(INDEX(games!$A:$A,ROW())))</f>
      </c>
      <c r="B1398">
        <f>IF(OR($A1398="",INDEX(games!$B:$B,ROW())=""),"",INDEX(games!$B:$B,ROW()))</f>
      </c>
      <c r="C1398" t="str">
        <f>IF(OR($A1398="",INDEX(games!$C:$C,ROW())=""),"",INDEX(games!$C:$C,ROW()))</f>
      </c>
      <c r="D1398">
        <f>IF($A1398="","",COUNTIF($W$2:$W$2500,$A1398)+COUNTIF($X$2:$X$2500,$A1398))</f>
      </c>
      <c r="E1398">
        <f>IF($A1398="","",IFERROR(MATCH($C1398,$R$2:$R$5,0),0))</f>
      </c>
      <c r="F1398">
        <f>IF($A1398="","",MOD(ROW(),34))</f>
      </c>
      <c r="G1398">
        <f>IF($A1398="",NA(),IF($C1398="Action",$B1398,NA()))</f>
      </c>
      <c r="H1398">
        <f>IF($A1398="",NA(),IF($C1398="Action",1+$F1398*0.023,NA()))</f>
      </c>
      <c r="I1398">
        <f>IF($A1398="",NA(),IF($C1398="Strategy",$B1398,NA()))</f>
      </c>
      <c r="J1398">
        <f>IF($A1398="",NA(),IF($C1398="Strategy",2+$F1398*0.023,NA()))</f>
      </c>
      <c r="K1398">
        <f>IF($A1398="",NA(),IF($C1398="Deckbuilder",$B1398,NA()))</f>
      </c>
      <c r="L1398">
        <f>IF($A1398="",NA(),IF($C1398="Deckbuilder",3+$F1398*0.023,NA()))</f>
      </c>
      <c r="M1398">
        <f>IF($A1398="",NA(),IF($C1398="Traditional",$B1398,NA()))</f>
      </c>
      <c r="N1398">
        <f>IF($A1398="",NA(),IF($C1398="Traditional",4+$F1398*0.023,NA()))</f>
      </c>
      <c r="O1398">
        <f>IF($A1398="","",$D1398+ROW()/1000000)</f>
      </c>
      <c r="P1398" t="str">
        <f>IF(OR($A1398="",INDEX(games!$H:$H,ROW())=""),"",INDEX(games!$H:$H,ROW()))</f>
      </c>
      <c r="Q1398">
        <f>IF(OR($A1398="",$P1398&lt;&gt;"Yes"),"",$D1398+ROW()/1000000)</f>
      </c>
      <c r="T1398">
        <f>IF($Y1398="","",INDEX($B$2:$B$1500,$Y1398))</f>
      </c>
      <c r="U1398">
        <f>IF($Z1398="","",INDEX($B$2:$B$1500,$Z1398))</f>
      </c>
      <c r="V1398">
        <f>IF(OR($T1398="",$U1398=""),"",$U1398-$T1398)</f>
      </c>
      <c r="W1398" t="str">
        <f>IF(TRIM(INDEX(connections!$A:$A,ROW()))="","",TRIM(INDEX(connections!$A:$A,ROW())))</f>
      </c>
      <c r="X1398" t="str">
        <f>IF($W1398="","",TRIM(INDEX(connections!$B:$B,ROW())))</f>
      </c>
      <c r="Y1398">
        <f>IF($W1398="","",IFERROR(MATCH($W1398,$A$2:$A$1500,0),""))</f>
      </c>
      <c r="Z1398">
        <f>IF($X1398="","",IFERROR(MATCH($X1398,$A$2:$A$1500,0),""))</f>
      </c>
      <c r="AA1398" t="str">
        <f>IF($Y1398="","",INDEX($P$2:$P$1500,$Y1398))</f>
      </c>
      <c r="AB1398" t="str">
        <f>IF($Z1398="","",INDEX($P$2:$P$1500,$Z1398))</f>
      </c>
      <c r="AC1398">
        <f>IF(AND($AA1398="Yes",$AB1398="Yes"),1,"")</f>
      </c>
      <c r="AD1398">
        <f>IF(OR($Y1398="",$Z1398=""),"",IF(INDEX($C$2:$C$1500,$Y1398)=INDEX($C$2:$C$1500,$Z1398),0,1))</f>
      </c>
      <c r="AE1398">
        <f>IF($AC1398&lt;&gt;1,"",IF(AND(INDEX($AG$2:$AG$1500,$Y1398)=1,INDEX($AG$2:$AG$1500,$Z1398)=1),1,""))</f>
      </c>
      <c r="AG1398">
        <f>IF($A1398="","",COUNTIFS($W$2:$W$2500,$A1398,$AB$2:$AB$2500,"Yes")+COUNTIFS($X$2:$X$2500,$A1398,$AA$2:$AA$2500,"Yes"))</f>
      </c>
      <c r="AH1398" t="str">
        <f>IF(OR($P1398&lt;&gt;"Yes",N($AG1398)=0),"",IF(AND($AG1398=1,COUNTIFS($W$2:$W$2500,$A1398,$AE$2:$AE$2500,1)+COUNTIFS($X$2:$X$2500,$A1398,$AE$2:$AE$2500,1)&gt;0),"","Yes"))</f>
      </c>
      <c r="AI1398">
        <f>IF($AH1398="Yes",$AG1398,"")</f>
      </c>
      <c r="AJ1398">
        <f>IF($AI1398="","",$AI1398+ROW()/1000000)</f>
      </c>
      <c r="AK1398">
        <f>IF(OR($A1398="",$P1398="Yes",N($AG1398)=0),"",$AG1398+ROW()/1000000)</f>
      </c>
      <c r="AL1398" t="str">
        <f>IF($A1398="","",INDEX(games!$J:$J,ROW())&amp;"")</f>
      </c>
    </row>
    <row r="1399">
      <c r="A1399" t="str">
        <f>IF(TRIM(INDEX(games!$A:$A,ROW()))="","",TRIM(INDEX(games!$A:$A,ROW())))</f>
      </c>
      <c r="B1399">
        <f>IF(OR($A1399="",INDEX(games!$B:$B,ROW())=""),"",INDEX(games!$B:$B,ROW()))</f>
      </c>
      <c r="C1399" t="str">
        <f>IF(OR($A1399="",INDEX(games!$C:$C,ROW())=""),"",INDEX(games!$C:$C,ROW()))</f>
      </c>
      <c r="D1399">
        <f>IF($A1399="","",COUNTIF($W$2:$W$2500,$A1399)+COUNTIF($X$2:$X$2500,$A1399))</f>
      </c>
      <c r="E1399">
        <f>IF($A1399="","",IFERROR(MATCH($C1399,$R$2:$R$5,0),0))</f>
      </c>
      <c r="F1399">
        <f>IF($A1399="","",MOD(ROW(),34))</f>
      </c>
      <c r="G1399">
        <f>IF($A1399="",NA(),IF($C1399="Action",$B1399,NA()))</f>
      </c>
      <c r="H1399">
        <f>IF($A1399="",NA(),IF($C1399="Action",1+$F1399*0.023,NA()))</f>
      </c>
      <c r="I1399">
        <f>IF($A1399="",NA(),IF($C1399="Strategy",$B1399,NA()))</f>
      </c>
      <c r="J1399">
        <f>IF($A1399="",NA(),IF($C1399="Strategy",2+$F1399*0.023,NA()))</f>
      </c>
      <c r="K1399">
        <f>IF($A1399="",NA(),IF($C1399="Deckbuilder",$B1399,NA()))</f>
      </c>
      <c r="L1399">
        <f>IF($A1399="",NA(),IF($C1399="Deckbuilder",3+$F1399*0.023,NA()))</f>
      </c>
      <c r="M1399">
        <f>IF($A1399="",NA(),IF($C1399="Traditional",$B1399,NA()))</f>
      </c>
      <c r="N1399">
        <f>IF($A1399="",NA(),IF($C1399="Traditional",4+$F1399*0.023,NA()))</f>
      </c>
      <c r="O1399">
        <f>IF($A1399="","",$D1399+ROW()/1000000)</f>
      </c>
      <c r="P1399" t="str">
        <f>IF(OR($A1399="",INDEX(games!$H:$H,ROW())=""),"",INDEX(games!$H:$H,ROW()))</f>
      </c>
      <c r="Q1399">
        <f>IF(OR($A1399="",$P1399&lt;&gt;"Yes"),"",$D1399+ROW()/1000000)</f>
      </c>
      <c r="T1399">
        <f>IF($Y1399="","",INDEX($B$2:$B$1500,$Y1399))</f>
      </c>
      <c r="U1399">
        <f>IF($Z1399="","",INDEX($B$2:$B$1500,$Z1399))</f>
      </c>
      <c r="V1399">
        <f>IF(OR($T1399="",$U1399=""),"",$U1399-$T1399)</f>
      </c>
      <c r="W1399" t="str">
        <f>IF(TRIM(INDEX(connections!$A:$A,ROW()))="","",TRIM(INDEX(connections!$A:$A,ROW())))</f>
      </c>
      <c r="X1399" t="str">
        <f>IF($W1399="","",TRIM(INDEX(connections!$B:$B,ROW())))</f>
      </c>
      <c r="Y1399">
        <f>IF($W1399="","",IFERROR(MATCH($W1399,$A$2:$A$1500,0),""))</f>
      </c>
      <c r="Z1399">
        <f>IF($X1399="","",IFERROR(MATCH($X1399,$A$2:$A$1500,0),""))</f>
      </c>
      <c r="AA1399" t="str">
        <f>IF($Y1399="","",INDEX($P$2:$P$1500,$Y1399))</f>
      </c>
      <c r="AB1399" t="str">
        <f>IF($Z1399="","",INDEX($P$2:$P$1500,$Z1399))</f>
      </c>
      <c r="AC1399">
        <f>IF(AND($AA1399="Yes",$AB1399="Yes"),1,"")</f>
      </c>
      <c r="AD1399">
        <f>IF(OR($Y1399="",$Z1399=""),"",IF(INDEX($C$2:$C$1500,$Y1399)=INDEX($C$2:$C$1500,$Z1399),0,1))</f>
      </c>
      <c r="AE1399">
        <f>IF($AC1399&lt;&gt;1,"",IF(AND(INDEX($AG$2:$AG$1500,$Y1399)=1,INDEX($AG$2:$AG$1500,$Z1399)=1),1,""))</f>
      </c>
      <c r="AG1399">
        <f>IF($A1399="","",COUNTIFS($W$2:$W$2500,$A1399,$AB$2:$AB$2500,"Yes")+COUNTIFS($X$2:$X$2500,$A1399,$AA$2:$AA$2500,"Yes"))</f>
      </c>
      <c r="AH1399" t="str">
        <f>IF(OR($P1399&lt;&gt;"Yes",N($AG1399)=0),"",IF(AND($AG1399=1,COUNTIFS($W$2:$W$2500,$A1399,$AE$2:$AE$2500,1)+COUNTIFS($X$2:$X$2500,$A1399,$AE$2:$AE$2500,1)&gt;0),"","Yes"))</f>
      </c>
      <c r="AI1399">
        <f>IF($AH1399="Yes",$AG1399,"")</f>
      </c>
      <c r="AJ1399">
        <f>IF($AI1399="","",$AI1399+ROW()/1000000)</f>
      </c>
      <c r="AK1399">
        <f>IF(OR($A1399="",$P1399="Yes",N($AG1399)=0),"",$AG1399+ROW()/1000000)</f>
      </c>
      <c r="AL1399" t="str">
        <f>IF($A1399="","",INDEX(games!$J:$J,ROW())&amp;"")</f>
      </c>
    </row>
    <row r="1400">
      <c r="A1400" t="str">
        <f>IF(TRIM(INDEX(games!$A:$A,ROW()))="","",TRIM(INDEX(games!$A:$A,ROW())))</f>
      </c>
      <c r="B1400">
        <f>IF(OR($A1400="",INDEX(games!$B:$B,ROW())=""),"",INDEX(games!$B:$B,ROW()))</f>
      </c>
      <c r="C1400" t="str">
        <f>IF(OR($A1400="",INDEX(games!$C:$C,ROW())=""),"",INDEX(games!$C:$C,ROW()))</f>
      </c>
      <c r="D1400">
        <f>IF($A1400="","",COUNTIF($W$2:$W$2500,$A1400)+COUNTIF($X$2:$X$2500,$A1400))</f>
      </c>
      <c r="E1400">
        <f>IF($A1400="","",IFERROR(MATCH($C1400,$R$2:$R$5,0),0))</f>
      </c>
      <c r="F1400">
        <f>IF($A1400="","",MOD(ROW(),34))</f>
      </c>
      <c r="G1400">
        <f>IF($A1400="",NA(),IF($C1400="Action",$B1400,NA()))</f>
      </c>
      <c r="H1400">
        <f>IF($A1400="",NA(),IF($C1400="Action",1+$F1400*0.023,NA()))</f>
      </c>
      <c r="I1400">
        <f>IF($A1400="",NA(),IF($C1400="Strategy",$B1400,NA()))</f>
      </c>
      <c r="J1400">
        <f>IF($A1400="",NA(),IF($C1400="Strategy",2+$F1400*0.023,NA()))</f>
      </c>
      <c r="K1400">
        <f>IF($A1400="",NA(),IF($C1400="Deckbuilder",$B1400,NA()))</f>
      </c>
      <c r="L1400">
        <f>IF($A1400="",NA(),IF($C1400="Deckbuilder",3+$F1400*0.023,NA()))</f>
      </c>
      <c r="M1400">
        <f>IF($A1400="",NA(),IF($C1400="Traditional",$B1400,NA()))</f>
      </c>
      <c r="N1400">
        <f>IF($A1400="",NA(),IF($C1400="Traditional",4+$F1400*0.023,NA()))</f>
      </c>
      <c r="O1400">
        <f>IF($A1400="","",$D1400+ROW()/1000000)</f>
      </c>
      <c r="P1400" t="str">
        <f>IF(OR($A1400="",INDEX(games!$H:$H,ROW())=""),"",INDEX(games!$H:$H,ROW()))</f>
      </c>
      <c r="Q1400">
        <f>IF(OR($A1400="",$P1400&lt;&gt;"Yes"),"",$D1400+ROW()/1000000)</f>
      </c>
      <c r="T1400">
        <f>IF($Y1400="","",INDEX($B$2:$B$1500,$Y1400))</f>
      </c>
      <c r="U1400">
        <f>IF($Z1400="","",INDEX($B$2:$B$1500,$Z1400))</f>
      </c>
      <c r="V1400">
        <f>IF(OR($T1400="",$U1400=""),"",$U1400-$T1400)</f>
      </c>
      <c r="W1400" t="str">
        <f>IF(TRIM(INDEX(connections!$A:$A,ROW()))="","",TRIM(INDEX(connections!$A:$A,ROW())))</f>
      </c>
      <c r="X1400" t="str">
        <f>IF($W1400="","",TRIM(INDEX(connections!$B:$B,ROW())))</f>
      </c>
      <c r="Y1400">
        <f>IF($W1400="","",IFERROR(MATCH($W1400,$A$2:$A$1500,0),""))</f>
      </c>
      <c r="Z1400">
        <f>IF($X1400="","",IFERROR(MATCH($X1400,$A$2:$A$1500,0),""))</f>
      </c>
      <c r="AA1400" t="str">
        <f>IF($Y1400="","",INDEX($P$2:$P$1500,$Y1400))</f>
      </c>
      <c r="AB1400" t="str">
        <f>IF($Z1400="","",INDEX($P$2:$P$1500,$Z1400))</f>
      </c>
      <c r="AC1400">
        <f>IF(AND($AA1400="Yes",$AB1400="Yes"),1,"")</f>
      </c>
      <c r="AD1400">
        <f>IF(OR($Y1400="",$Z1400=""),"",IF(INDEX($C$2:$C$1500,$Y1400)=INDEX($C$2:$C$1500,$Z1400),0,1))</f>
      </c>
      <c r="AE1400">
        <f>IF($AC1400&lt;&gt;1,"",IF(AND(INDEX($AG$2:$AG$1500,$Y1400)=1,INDEX($AG$2:$AG$1500,$Z1400)=1),1,""))</f>
      </c>
      <c r="AG1400">
        <f>IF($A1400="","",COUNTIFS($W$2:$W$2500,$A1400,$AB$2:$AB$2500,"Yes")+COUNTIFS($X$2:$X$2500,$A1400,$AA$2:$AA$2500,"Yes"))</f>
      </c>
      <c r="AH1400" t="str">
        <f>IF(OR($P1400&lt;&gt;"Yes",N($AG1400)=0),"",IF(AND($AG1400=1,COUNTIFS($W$2:$W$2500,$A1400,$AE$2:$AE$2500,1)+COUNTIFS($X$2:$X$2500,$A1400,$AE$2:$AE$2500,1)&gt;0),"","Yes"))</f>
      </c>
      <c r="AI1400">
        <f>IF($AH1400="Yes",$AG1400,"")</f>
      </c>
      <c r="AJ1400">
        <f>IF($AI1400="","",$AI1400+ROW()/1000000)</f>
      </c>
      <c r="AK1400">
        <f>IF(OR($A1400="",$P1400="Yes",N($AG1400)=0),"",$AG1400+ROW()/1000000)</f>
      </c>
      <c r="AL1400" t="str">
        <f>IF($A1400="","",INDEX(games!$J:$J,ROW())&amp;"")</f>
      </c>
    </row>
    <row r="1401">
      <c r="A1401" t="str">
        <f>IF(TRIM(INDEX(games!$A:$A,ROW()))="","",TRIM(INDEX(games!$A:$A,ROW())))</f>
      </c>
      <c r="B1401">
        <f>IF(OR($A1401="",INDEX(games!$B:$B,ROW())=""),"",INDEX(games!$B:$B,ROW()))</f>
      </c>
      <c r="C1401" t="str">
        <f>IF(OR($A1401="",INDEX(games!$C:$C,ROW())=""),"",INDEX(games!$C:$C,ROW()))</f>
      </c>
      <c r="D1401">
        <f>IF($A1401="","",COUNTIF($W$2:$W$2500,$A1401)+COUNTIF($X$2:$X$2500,$A1401))</f>
      </c>
      <c r="E1401">
        <f>IF($A1401="","",IFERROR(MATCH($C1401,$R$2:$R$5,0),0))</f>
      </c>
      <c r="F1401">
        <f>IF($A1401="","",MOD(ROW(),34))</f>
      </c>
      <c r="G1401">
        <f>IF($A1401="",NA(),IF($C1401="Action",$B1401,NA()))</f>
      </c>
      <c r="H1401">
        <f>IF($A1401="",NA(),IF($C1401="Action",1+$F1401*0.023,NA()))</f>
      </c>
      <c r="I1401">
        <f>IF($A1401="",NA(),IF($C1401="Strategy",$B1401,NA()))</f>
      </c>
      <c r="J1401">
        <f>IF($A1401="",NA(),IF($C1401="Strategy",2+$F1401*0.023,NA()))</f>
      </c>
      <c r="K1401">
        <f>IF($A1401="",NA(),IF($C1401="Deckbuilder",$B1401,NA()))</f>
      </c>
      <c r="L1401">
        <f>IF($A1401="",NA(),IF($C1401="Deckbuilder",3+$F1401*0.023,NA()))</f>
      </c>
      <c r="M1401">
        <f>IF($A1401="",NA(),IF($C1401="Traditional",$B1401,NA()))</f>
      </c>
      <c r="N1401">
        <f>IF($A1401="",NA(),IF($C1401="Traditional",4+$F1401*0.023,NA()))</f>
      </c>
      <c r="O1401">
        <f>IF($A1401="","",$D1401+ROW()/1000000)</f>
      </c>
      <c r="P1401" t="str">
        <f>IF(OR($A1401="",INDEX(games!$H:$H,ROW())=""),"",INDEX(games!$H:$H,ROW()))</f>
      </c>
      <c r="Q1401">
        <f>IF(OR($A1401="",$P1401&lt;&gt;"Yes"),"",$D1401+ROW()/1000000)</f>
      </c>
      <c r="T1401">
        <f>IF($Y1401="","",INDEX($B$2:$B$1500,$Y1401))</f>
      </c>
      <c r="U1401">
        <f>IF($Z1401="","",INDEX($B$2:$B$1500,$Z1401))</f>
      </c>
      <c r="V1401">
        <f>IF(OR($T1401="",$U1401=""),"",$U1401-$T1401)</f>
      </c>
      <c r="W1401" t="str">
        <f>IF(TRIM(INDEX(connections!$A:$A,ROW()))="","",TRIM(INDEX(connections!$A:$A,ROW())))</f>
      </c>
      <c r="X1401" t="str">
        <f>IF($W1401="","",TRIM(INDEX(connections!$B:$B,ROW())))</f>
      </c>
      <c r="Y1401">
        <f>IF($W1401="","",IFERROR(MATCH($W1401,$A$2:$A$1500,0),""))</f>
      </c>
      <c r="Z1401">
        <f>IF($X1401="","",IFERROR(MATCH($X1401,$A$2:$A$1500,0),""))</f>
      </c>
      <c r="AA1401" t="str">
        <f>IF($Y1401="","",INDEX($P$2:$P$1500,$Y1401))</f>
      </c>
      <c r="AB1401" t="str">
        <f>IF($Z1401="","",INDEX($P$2:$P$1500,$Z1401))</f>
      </c>
      <c r="AC1401">
        <f>IF(AND($AA1401="Yes",$AB1401="Yes"),1,"")</f>
      </c>
      <c r="AD1401">
        <f>IF(OR($Y1401="",$Z1401=""),"",IF(INDEX($C$2:$C$1500,$Y1401)=INDEX($C$2:$C$1500,$Z1401),0,1))</f>
      </c>
      <c r="AE1401">
        <f>IF($AC1401&lt;&gt;1,"",IF(AND(INDEX($AG$2:$AG$1500,$Y1401)=1,INDEX($AG$2:$AG$1500,$Z1401)=1),1,""))</f>
      </c>
      <c r="AG1401">
        <f>IF($A1401="","",COUNTIFS($W$2:$W$2500,$A1401,$AB$2:$AB$2500,"Yes")+COUNTIFS($X$2:$X$2500,$A1401,$AA$2:$AA$2500,"Yes"))</f>
      </c>
      <c r="AH1401" t="str">
        <f>IF(OR($P1401&lt;&gt;"Yes",N($AG1401)=0),"",IF(AND($AG1401=1,COUNTIFS($W$2:$W$2500,$A1401,$AE$2:$AE$2500,1)+COUNTIFS($X$2:$X$2500,$A1401,$AE$2:$AE$2500,1)&gt;0),"","Yes"))</f>
      </c>
      <c r="AI1401">
        <f>IF($AH1401="Yes",$AG1401,"")</f>
      </c>
      <c r="AJ1401">
        <f>IF($AI1401="","",$AI1401+ROW()/1000000)</f>
      </c>
      <c r="AK1401">
        <f>IF(OR($A1401="",$P1401="Yes",N($AG1401)=0),"",$AG1401+ROW()/1000000)</f>
      </c>
      <c r="AL1401" t="str">
        <f>IF($A1401="","",INDEX(games!$J:$J,ROW())&amp;"")</f>
      </c>
    </row>
    <row r="1402">
      <c r="A1402" t="str">
        <f>IF(TRIM(INDEX(games!$A:$A,ROW()))="","",TRIM(INDEX(games!$A:$A,ROW())))</f>
      </c>
      <c r="B1402">
        <f>IF(OR($A1402="",INDEX(games!$B:$B,ROW())=""),"",INDEX(games!$B:$B,ROW()))</f>
      </c>
      <c r="C1402" t="str">
        <f>IF(OR($A1402="",INDEX(games!$C:$C,ROW())=""),"",INDEX(games!$C:$C,ROW()))</f>
      </c>
      <c r="D1402">
        <f>IF($A1402="","",COUNTIF($W$2:$W$2500,$A1402)+COUNTIF($X$2:$X$2500,$A1402))</f>
      </c>
      <c r="E1402">
        <f>IF($A1402="","",IFERROR(MATCH($C1402,$R$2:$R$5,0),0))</f>
      </c>
      <c r="F1402">
        <f>IF($A1402="","",MOD(ROW(),34))</f>
      </c>
      <c r="G1402">
        <f>IF($A1402="",NA(),IF($C1402="Action",$B1402,NA()))</f>
      </c>
      <c r="H1402">
        <f>IF($A1402="",NA(),IF($C1402="Action",1+$F1402*0.023,NA()))</f>
      </c>
      <c r="I1402">
        <f>IF($A1402="",NA(),IF($C1402="Strategy",$B1402,NA()))</f>
      </c>
      <c r="J1402">
        <f>IF($A1402="",NA(),IF($C1402="Strategy",2+$F1402*0.023,NA()))</f>
      </c>
      <c r="K1402">
        <f>IF($A1402="",NA(),IF($C1402="Deckbuilder",$B1402,NA()))</f>
      </c>
      <c r="L1402">
        <f>IF($A1402="",NA(),IF($C1402="Deckbuilder",3+$F1402*0.023,NA()))</f>
      </c>
      <c r="M1402">
        <f>IF($A1402="",NA(),IF($C1402="Traditional",$B1402,NA()))</f>
      </c>
      <c r="N1402">
        <f>IF($A1402="",NA(),IF($C1402="Traditional",4+$F1402*0.023,NA()))</f>
      </c>
      <c r="O1402">
        <f>IF($A1402="","",$D1402+ROW()/1000000)</f>
      </c>
      <c r="P1402" t="str">
        <f>IF(OR($A1402="",INDEX(games!$H:$H,ROW())=""),"",INDEX(games!$H:$H,ROW()))</f>
      </c>
      <c r="Q1402">
        <f>IF(OR($A1402="",$P1402&lt;&gt;"Yes"),"",$D1402+ROW()/1000000)</f>
      </c>
      <c r="T1402">
        <f>IF($Y1402="","",INDEX($B$2:$B$1500,$Y1402))</f>
      </c>
      <c r="U1402">
        <f>IF($Z1402="","",INDEX($B$2:$B$1500,$Z1402))</f>
      </c>
      <c r="V1402">
        <f>IF(OR($T1402="",$U1402=""),"",$U1402-$T1402)</f>
      </c>
      <c r="W1402" t="str">
        <f>IF(TRIM(INDEX(connections!$A:$A,ROW()))="","",TRIM(INDEX(connections!$A:$A,ROW())))</f>
      </c>
      <c r="X1402" t="str">
        <f>IF($W1402="","",TRIM(INDEX(connections!$B:$B,ROW())))</f>
      </c>
      <c r="Y1402">
        <f>IF($W1402="","",IFERROR(MATCH($W1402,$A$2:$A$1500,0),""))</f>
      </c>
      <c r="Z1402">
        <f>IF($X1402="","",IFERROR(MATCH($X1402,$A$2:$A$1500,0),""))</f>
      </c>
      <c r="AA1402" t="str">
        <f>IF($Y1402="","",INDEX($P$2:$P$1500,$Y1402))</f>
      </c>
      <c r="AB1402" t="str">
        <f>IF($Z1402="","",INDEX($P$2:$P$1500,$Z1402))</f>
      </c>
      <c r="AC1402">
        <f>IF(AND($AA1402="Yes",$AB1402="Yes"),1,"")</f>
      </c>
      <c r="AD1402">
        <f>IF(OR($Y1402="",$Z1402=""),"",IF(INDEX($C$2:$C$1500,$Y1402)=INDEX($C$2:$C$1500,$Z1402),0,1))</f>
      </c>
      <c r="AE1402">
        <f>IF($AC1402&lt;&gt;1,"",IF(AND(INDEX($AG$2:$AG$1500,$Y1402)=1,INDEX($AG$2:$AG$1500,$Z1402)=1),1,""))</f>
      </c>
      <c r="AG1402">
        <f>IF($A1402="","",COUNTIFS($W$2:$W$2500,$A1402,$AB$2:$AB$2500,"Yes")+COUNTIFS($X$2:$X$2500,$A1402,$AA$2:$AA$2500,"Yes"))</f>
      </c>
      <c r="AH1402" t="str">
        <f>IF(OR($P1402&lt;&gt;"Yes",N($AG1402)=0),"",IF(AND($AG1402=1,COUNTIFS($W$2:$W$2500,$A1402,$AE$2:$AE$2500,1)+COUNTIFS($X$2:$X$2500,$A1402,$AE$2:$AE$2500,1)&gt;0),"","Yes"))</f>
      </c>
      <c r="AI1402">
        <f>IF($AH1402="Yes",$AG1402,"")</f>
      </c>
      <c r="AJ1402">
        <f>IF($AI1402="","",$AI1402+ROW()/1000000)</f>
      </c>
      <c r="AK1402">
        <f>IF(OR($A1402="",$P1402="Yes",N($AG1402)=0),"",$AG1402+ROW()/1000000)</f>
      </c>
      <c r="AL1402" t="str">
        <f>IF($A1402="","",INDEX(games!$J:$J,ROW())&amp;"")</f>
      </c>
    </row>
    <row r="1403">
      <c r="A1403" t="str">
        <f>IF(TRIM(INDEX(games!$A:$A,ROW()))="","",TRIM(INDEX(games!$A:$A,ROW())))</f>
      </c>
      <c r="B1403">
        <f>IF(OR($A1403="",INDEX(games!$B:$B,ROW())=""),"",INDEX(games!$B:$B,ROW()))</f>
      </c>
      <c r="C1403" t="str">
        <f>IF(OR($A1403="",INDEX(games!$C:$C,ROW())=""),"",INDEX(games!$C:$C,ROW()))</f>
      </c>
      <c r="D1403">
        <f>IF($A1403="","",COUNTIF($W$2:$W$2500,$A1403)+COUNTIF($X$2:$X$2500,$A1403))</f>
      </c>
      <c r="E1403">
        <f>IF($A1403="","",IFERROR(MATCH($C1403,$R$2:$R$5,0),0))</f>
      </c>
      <c r="F1403">
        <f>IF($A1403="","",MOD(ROW(),34))</f>
      </c>
      <c r="G1403">
        <f>IF($A1403="",NA(),IF($C1403="Action",$B1403,NA()))</f>
      </c>
      <c r="H1403">
        <f>IF($A1403="",NA(),IF($C1403="Action",1+$F1403*0.023,NA()))</f>
      </c>
      <c r="I1403">
        <f>IF($A1403="",NA(),IF($C1403="Strategy",$B1403,NA()))</f>
      </c>
      <c r="J1403">
        <f>IF($A1403="",NA(),IF($C1403="Strategy",2+$F1403*0.023,NA()))</f>
      </c>
      <c r="K1403">
        <f>IF($A1403="",NA(),IF($C1403="Deckbuilder",$B1403,NA()))</f>
      </c>
      <c r="L1403">
        <f>IF($A1403="",NA(),IF($C1403="Deckbuilder",3+$F1403*0.023,NA()))</f>
      </c>
      <c r="M1403">
        <f>IF($A1403="",NA(),IF($C1403="Traditional",$B1403,NA()))</f>
      </c>
      <c r="N1403">
        <f>IF($A1403="",NA(),IF($C1403="Traditional",4+$F1403*0.023,NA()))</f>
      </c>
      <c r="O1403">
        <f>IF($A1403="","",$D1403+ROW()/1000000)</f>
      </c>
      <c r="P1403" t="str">
        <f>IF(OR($A1403="",INDEX(games!$H:$H,ROW())=""),"",INDEX(games!$H:$H,ROW()))</f>
      </c>
      <c r="Q1403">
        <f>IF(OR($A1403="",$P1403&lt;&gt;"Yes"),"",$D1403+ROW()/1000000)</f>
      </c>
      <c r="T1403">
        <f>IF($Y1403="","",INDEX($B$2:$B$1500,$Y1403))</f>
      </c>
      <c r="U1403">
        <f>IF($Z1403="","",INDEX($B$2:$B$1500,$Z1403))</f>
      </c>
      <c r="V1403">
        <f>IF(OR($T1403="",$U1403=""),"",$U1403-$T1403)</f>
      </c>
      <c r="W1403" t="str">
        <f>IF(TRIM(INDEX(connections!$A:$A,ROW()))="","",TRIM(INDEX(connections!$A:$A,ROW())))</f>
      </c>
      <c r="X1403" t="str">
        <f>IF($W1403="","",TRIM(INDEX(connections!$B:$B,ROW())))</f>
      </c>
      <c r="Y1403">
        <f>IF($W1403="","",IFERROR(MATCH($W1403,$A$2:$A$1500,0),""))</f>
      </c>
      <c r="Z1403">
        <f>IF($X1403="","",IFERROR(MATCH($X1403,$A$2:$A$1500,0),""))</f>
      </c>
      <c r="AA1403" t="str">
        <f>IF($Y1403="","",INDEX($P$2:$P$1500,$Y1403))</f>
      </c>
      <c r="AB1403" t="str">
        <f>IF($Z1403="","",INDEX($P$2:$P$1500,$Z1403))</f>
      </c>
      <c r="AC1403">
        <f>IF(AND($AA1403="Yes",$AB1403="Yes"),1,"")</f>
      </c>
      <c r="AD1403">
        <f>IF(OR($Y1403="",$Z1403=""),"",IF(INDEX($C$2:$C$1500,$Y1403)=INDEX($C$2:$C$1500,$Z1403),0,1))</f>
      </c>
      <c r="AE1403">
        <f>IF($AC1403&lt;&gt;1,"",IF(AND(INDEX($AG$2:$AG$1500,$Y1403)=1,INDEX($AG$2:$AG$1500,$Z1403)=1),1,""))</f>
      </c>
      <c r="AG1403">
        <f>IF($A1403="","",COUNTIFS($W$2:$W$2500,$A1403,$AB$2:$AB$2500,"Yes")+COUNTIFS($X$2:$X$2500,$A1403,$AA$2:$AA$2500,"Yes"))</f>
      </c>
      <c r="AH1403" t="str">
        <f>IF(OR($P1403&lt;&gt;"Yes",N($AG1403)=0),"",IF(AND($AG1403=1,COUNTIFS($W$2:$W$2500,$A1403,$AE$2:$AE$2500,1)+COUNTIFS($X$2:$X$2500,$A1403,$AE$2:$AE$2500,1)&gt;0),"","Yes"))</f>
      </c>
      <c r="AI1403">
        <f>IF($AH1403="Yes",$AG1403,"")</f>
      </c>
      <c r="AJ1403">
        <f>IF($AI1403="","",$AI1403+ROW()/1000000)</f>
      </c>
      <c r="AK1403">
        <f>IF(OR($A1403="",$P1403="Yes",N($AG1403)=0),"",$AG1403+ROW()/1000000)</f>
      </c>
      <c r="AL1403" t="str">
        <f>IF($A1403="","",INDEX(games!$J:$J,ROW())&amp;"")</f>
      </c>
    </row>
    <row r="1404">
      <c r="A1404" t="str">
        <f>IF(TRIM(INDEX(games!$A:$A,ROW()))="","",TRIM(INDEX(games!$A:$A,ROW())))</f>
      </c>
      <c r="B1404">
        <f>IF(OR($A1404="",INDEX(games!$B:$B,ROW())=""),"",INDEX(games!$B:$B,ROW()))</f>
      </c>
      <c r="C1404" t="str">
        <f>IF(OR($A1404="",INDEX(games!$C:$C,ROW())=""),"",INDEX(games!$C:$C,ROW()))</f>
      </c>
      <c r="D1404">
        <f>IF($A1404="","",COUNTIF($W$2:$W$2500,$A1404)+COUNTIF($X$2:$X$2500,$A1404))</f>
      </c>
      <c r="E1404">
        <f>IF($A1404="","",IFERROR(MATCH($C1404,$R$2:$R$5,0),0))</f>
      </c>
      <c r="F1404">
        <f>IF($A1404="","",MOD(ROW(),34))</f>
      </c>
      <c r="G1404">
        <f>IF($A1404="",NA(),IF($C1404="Action",$B1404,NA()))</f>
      </c>
      <c r="H1404">
        <f>IF($A1404="",NA(),IF($C1404="Action",1+$F1404*0.023,NA()))</f>
      </c>
      <c r="I1404">
        <f>IF($A1404="",NA(),IF($C1404="Strategy",$B1404,NA()))</f>
      </c>
      <c r="J1404">
        <f>IF($A1404="",NA(),IF($C1404="Strategy",2+$F1404*0.023,NA()))</f>
      </c>
      <c r="K1404">
        <f>IF($A1404="",NA(),IF($C1404="Deckbuilder",$B1404,NA()))</f>
      </c>
      <c r="L1404">
        <f>IF($A1404="",NA(),IF($C1404="Deckbuilder",3+$F1404*0.023,NA()))</f>
      </c>
      <c r="M1404">
        <f>IF($A1404="",NA(),IF($C1404="Traditional",$B1404,NA()))</f>
      </c>
      <c r="N1404">
        <f>IF($A1404="",NA(),IF($C1404="Traditional",4+$F1404*0.023,NA()))</f>
      </c>
      <c r="O1404">
        <f>IF($A1404="","",$D1404+ROW()/1000000)</f>
      </c>
      <c r="P1404" t="str">
        <f>IF(OR($A1404="",INDEX(games!$H:$H,ROW())=""),"",INDEX(games!$H:$H,ROW()))</f>
      </c>
      <c r="Q1404">
        <f>IF(OR($A1404="",$P1404&lt;&gt;"Yes"),"",$D1404+ROW()/1000000)</f>
      </c>
      <c r="T1404">
        <f>IF($Y1404="","",INDEX($B$2:$B$1500,$Y1404))</f>
      </c>
      <c r="U1404">
        <f>IF($Z1404="","",INDEX($B$2:$B$1500,$Z1404))</f>
      </c>
      <c r="V1404">
        <f>IF(OR($T1404="",$U1404=""),"",$U1404-$T1404)</f>
      </c>
      <c r="W1404" t="str">
        <f>IF(TRIM(INDEX(connections!$A:$A,ROW()))="","",TRIM(INDEX(connections!$A:$A,ROW())))</f>
      </c>
      <c r="X1404" t="str">
        <f>IF($W1404="","",TRIM(INDEX(connections!$B:$B,ROW())))</f>
      </c>
      <c r="Y1404">
        <f>IF($W1404="","",IFERROR(MATCH($W1404,$A$2:$A$1500,0),""))</f>
      </c>
      <c r="Z1404">
        <f>IF($X1404="","",IFERROR(MATCH($X1404,$A$2:$A$1500,0),""))</f>
      </c>
      <c r="AA1404" t="str">
        <f>IF($Y1404="","",INDEX($P$2:$P$1500,$Y1404))</f>
      </c>
      <c r="AB1404" t="str">
        <f>IF($Z1404="","",INDEX($P$2:$P$1500,$Z1404))</f>
      </c>
      <c r="AC1404">
        <f>IF(AND($AA1404="Yes",$AB1404="Yes"),1,"")</f>
      </c>
      <c r="AD1404">
        <f>IF(OR($Y1404="",$Z1404=""),"",IF(INDEX($C$2:$C$1500,$Y1404)=INDEX($C$2:$C$1500,$Z1404),0,1))</f>
      </c>
      <c r="AE1404">
        <f>IF($AC1404&lt;&gt;1,"",IF(AND(INDEX($AG$2:$AG$1500,$Y1404)=1,INDEX($AG$2:$AG$1500,$Z1404)=1),1,""))</f>
      </c>
      <c r="AG1404">
        <f>IF($A1404="","",COUNTIFS($W$2:$W$2500,$A1404,$AB$2:$AB$2500,"Yes")+COUNTIFS($X$2:$X$2500,$A1404,$AA$2:$AA$2500,"Yes"))</f>
      </c>
      <c r="AH1404" t="str">
        <f>IF(OR($P1404&lt;&gt;"Yes",N($AG1404)=0),"",IF(AND($AG1404=1,COUNTIFS($W$2:$W$2500,$A1404,$AE$2:$AE$2500,1)+COUNTIFS($X$2:$X$2500,$A1404,$AE$2:$AE$2500,1)&gt;0),"","Yes"))</f>
      </c>
      <c r="AI1404">
        <f>IF($AH1404="Yes",$AG1404,"")</f>
      </c>
      <c r="AJ1404">
        <f>IF($AI1404="","",$AI1404+ROW()/1000000)</f>
      </c>
      <c r="AK1404">
        <f>IF(OR($A1404="",$P1404="Yes",N($AG1404)=0),"",$AG1404+ROW()/1000000)</f>
      </c>
      <c r="AL1404" t="str">
        <f>IF($A1404="","",INDEX(games!$J:$J,ROW())&amp;"")</f>
      </c>
    </row>
    <row r="1405">
      <c r="A1405" t="str">
        <f>IF(TRIM(INDEX(games!$A:$A,ROW()))="","",TRIM(INDEX(games!$A:$A,ROW())))</f>
      </c>
      <c r="B1405">
        <f>IF(OR($A1405="",INDEX(games!$B:$B,ROW())=""),"",INDEX(games!$B:$B,ROW()))</f>
      </c>
      <c r="C1405" t="str">
        <f>IF(OR($A1405="",INDEX(games!$C:$C,ROW())=""),"",INDEX(games!$C:$C,ROW()))</f>
      </c>
      <c r="D1405">
        <f>IF($A1405="","",COUNTIF($W$2:$W$2500,$A1405)+COUNTIF($X$2:$X$2500,$A1405))</f>
      </c>
      <c r="E1405">
        <f>IF($A1405="","",IFERROR(MATCH($C1405,$R$2:$R$5,0),0))</f>
      </c>
      <c r="F1405">
        <f>IF($A1405="","",MOD(ROW(),34))</f>
      </c>
      <c r="G1405">
        <f>IF($A1405="",NA(),IF($C1405="Action",$B1405,NA()))</f>
      </c>
      <c r="H1405">
        <f>IF($A1405="",NA(),IF($C1405="Action",1+$F1405*0.023,NA()))</f>
      </c>
      <c r="I1405">
        <f>IF($A1405="",NA(),IF($C1405="Strategy",$B1405,NA()))</f>
      </c>
      <c r="J1405">
        <f>IF($A1405="",NA(),IF($C1405="Strategy",2+$F1405*0.023,NA()))</f>
      </c>
      <c r="K1405">
        <f>IF($A1405="",NA(),IF($C1405="Deckbuilder",$B1405,NA()))</f>
      </c>
      <c r="L1405">
        <f>IF($A1405="",NA(),IF($C1405="Deckbuilder",3+$F1405*0.023,NA()))</f>
      </c>
      <c r="M1405">
        <f>IF($A1405="",NA(),IF($C1405="Traditional",$B1405,NA()))</f>
      </c>
      <c r="N1405">
        <f>IF($A1405="",NA(),IF($C1405="Traditional",4+$F1405*0.023,NA()))</f>
      </c>
      <c r="O1405">
        <f>IF($A1405="","",$D1405+ROW()/1000000)</f>
      </c>
      <c r="P1405" t="str">
        <f>IF(OR($A1405="",INDEX(games!$H:$H,ROW())=""),"",INDEX(games!$H:$H,ROW()))</f>
      </c>
      <c r="Q1405">
        <f>IF(OR($A1405="",$P1405&lt;&gt;"Yes"),"",$D1405+ROW()/1000000)</f>
      </c>
      <c r="T1405">
        <f>IF($Y1405="","",INDEX($B$2:$B$1500,$Y1405))</f>
      </c>
      <c r="U1405">
        <f>IF($Z1405="","",INDEX($B$2:$B$1500,$Z1405))</f>
      </c>
      <c r="V1405">
        <f>IF(OR($T1405="",$U1405=""),"",$U1405-$T1405)</f>
      </c>
      <c r="W1405" t="str">
        <f>IF(TRIM(INDEX(connections!$A:$A,ROW()))="","",TRIM(INDEX(connections!$A:$A,ROW())))</f>
      </c>
      <c r="X1405" t="str">
        <f>IF($W1405="","",TRIM(INDEX(connections!$B:$B,ROW())))</f>
      </c>
      <c r="Y1405">
        <f>IF($W1405="","",IFERROR(MATCH($W1405,$A$2:$A$1500,0),""))</f>
      </c>
      <c r="Z1405">
        <f>IF($X1405="","",IFERROR(MATCH($X1405,$A$2:$A$1500,0),""))</f>
      </c>
      <c r="AA1405" t="str">
        <f>IF($Y1405="","",INDEX($P$2:$P$1500,$Y1405))</f>
      </c>
      <c r="AB1405" t="str">
        <f>IF($Z1405="","",INDEX($P$2:$P$1500,$Z1405))</f>
      </c>
      <c r="AC1405">
        <f>IF(AND($AA1405="Yes",$AB1405="Yes"),1,"")</f>
      </c>
      <c r="AD1405">
        <f>IF(OR($Y1405="",$Z1405=""),"",IF(INDEX($C$2:$C$1500,$Y1405)=INDEX($C$2:$C$1500,$Z1405),0,1))</f>
      </c>
      <c r="AE1405">
        <f>IF($AC1405&lt;&gt;1,"",IF(AND(INDEX($AG$2:$AG$1500,$Y1405)=1,INDEX($AG$2:$AG$1500,$Z1405)=1),1,""))</f>
      </c>
      <c r="AG1405">
        <f>IF($A1405="","",COUNTIFS($W$2:$W$2500,$A1405,$AB$2:$AB$2500,"Yes")+COUNTIFS($X$2:$X$2500,$A1405,$AA$2:$AA$2500,"Yes"))</f>
      </c>
      <c r="AH1405" t="str">
        <f>IF(OR($P1405&lt;&gt;"Yes",N($AG1405)=0),"",IF(AND($AG1405=1,COUNTIFS($W$2:$W$2500,$A1405,$AE$2:$AE$2500,1)+COUNTIFS($X$2:$X$2500,$A1405,$AE$2:$AE$2500,1)&gt;0),"","Yes"))</f>
      </c>
      <c r="AI1405">
        <f>IF($AH1405="Yes",$AG1405,"")</f>
      </c>
      <c r="AJ1405">
        <f>IF($AI1405="","",$AI1405+ROW()/1000000)</f>
      </c>
      <c r="AK1405">
        <f>IF(OR($A1405="",$P1405="Yes",N($AG1405)=0),"",$AG1405+ROW()/1000000)</f>
      </c>
      <c r="AL1405" t="str">
        <f>IF($A1405="","",INDEX(games!$J:$J,ROW())&amp;"")</f>
      </c>
    </row>
    <row r="1406">
      <c r="A1406" t="str">
        <f>IF(TRIM(INDEX(games!$A:$A,ROW()))="","",TRIM(INDEX(games!$A:$A,ROW())))</f>
      </c>
      <c r="B1406">
        <f>IF(OR($A1406="",INDEX(games!$B:$B,ROW())=""),"",INDEX(games!$B:$B,ROW()))</f>
      </c>
      <c r="C1406" t="str">
        <f>IF(OR($A1406="",INDEX(games!$C:$C,ROW())=""),"",INDEX(games!$C:$C,ROW()))</f>
      </c>
      <c r="D1406">
        <f>IF($A1406="","",COUNTIF($W$2:$W$2500,$A1406)+COUNTIF($X$2:$X$2500,$A1406))</f>
      </c>
      <c r="E1406">
        <f>IF($A1406="","",IFERROR(MATCH($C1406,$R$2:$R$5,0),0))</f>
      </c>
      <c r="F1406">
        <f>IF($A1406="","",MOD(ROW(),34))</f>
      </c>
      <c r="G1406">
        <f>IF($A1406="",NA(),IF($C1406="Action",$B1406,NA()))</f>
      </c>
      <c r="H1406">
        <f>IF($A1406="",NA(),IF($C1406="Action",1+$F1406*0.023,NA()))</f>
      </c>
      <c r="I1406">
        <f>IF($A1406="",NA(),IF($C1406="Strategy",$B1406,NA()))</f>
      </c>
      <c r="J1406">
        <f>IF($A1406="",NA(),IF($C1406="Strategy",2+$F1406*0.023,NA()))</f>
      </c>
      <c r="K1406">
        <f>IF($A1406="",NA(),IF($C1406="Deckbuilder",$B1406,NA()))</f>
      </c>
      <c r="L1406">
        <f>IF($A1406="",NA(),IF($C1406="Deckbuilder",3+$F1406*0.023,NA()))</f>
      </c>
      <c r="M1406">
        <f>IF($A1406="",NA(),IF($C1406="Traditional",$B1406,NA()))</f>
      </c>
      <c r="N1406">
        <f>IF($A1406="",NA(),IF($C1406="Traditional",4+$F1406*0.023,NA()))</f>
      </c>
      <c r="O1406">
        <f>IF($A1406="","",$D1406+ROW()/1000000)</f>
      </c>
      <c r="P1406" t="str">
        <f>IF(OR($A1406="",INDEX(games!$H:$H,ROW())=""),"",INDEX(games!$H:$H,ROW()))</f>
      </c>
      <c r="Q1406">
        <f>IF(OR($A1406="",$P1406&lt;&gt;"Yes"),"",$D1406+ROW()/1000000)</f>
      </c>
      <c r="T1406">
        <f>IF($Y1406="","",INDEX($B$2:$B$1500,$Y1406))</f>
      </c>
      <c r="U1406">
        <f>IF($Z1406="","",INDEX($B$2:$B$1500,$Z1406))</f>
      </c>
      <c r="V1406">
        <f>IF(OR($T1406="",$U1406=""),"",$U1406-$T1406)</f>
      </c>
      <c r="W1406" t="str">
        <f>IF(TRIM(INDEX(connections!$A:$A,ROW()))="","",TRIM(INDEX(connections!$A:$A,ROW())))</f>
      </c>
      <c r="X1406" t="str">
        <f>IF($W1406="","",TRIM(INDEX(connections!$B:$B,ROW())))</f>
      </c>
      <c r="Y1406">
        <f>IF($W1406="","",IFERROR(MATCH($W1406,$A$2:$A$1500,0),""))</f>
      </c>
      <c r="Z1406">
        <f>IF($X1406="","",IFERROR(MATCH($X1406,$A$2:$A$1500,0),""))</f>
      </c>
      <c r="AA1406" t="str">
        <f>IF($Y1406="","",INDEX($P$2:$P$1500,$Y1406))</f>
      </c>
      <c r="AB1406" t="str">
        <f>IF($Z1406="","",INDEX($P$2:$P$1500,$Z1406))</f>
      </c>
      <c r="AC1406">
        <f>IF(AND($AA1406="Yes",$AB1406="Yes"),1,"")</f>
      </c>
      <c r="AD1406">
        <f>IF(OR($Y1406="",$Z1406=""),"",IF(INDEX($C$2:$C$1500,$Y1406)=INDEX($C$2:$C$1500,$Z1406),0,1))</f>
      </c>
      <c r="AE1406">
        <f>IF($AC1406&lt;&gt;1,"",IF(AND(INDEX($AG$2:$AG$1500,$Y1406)=1,INDEX($AG$2:$AG$1500,$Z1406)=1),1,""))</f>
      </c>
      <c r="AG1406">
        <f>IF($A1406="","",COUNTIFS($W$2:$W$2500,$A1406,$AB$2:$AB$2500,"Yes")+COUNTIFS($X$2:$X$2500,$A1406,$AA$2:$AA$2500,"Yes"))</f>
      </c>
      <c r="AH1406" t="str">
        <f>IF(OR($P1406&lt;&gt;"Yes",N($AG1406)=0),"",IF(AND($AG1406=1,COUNTIFS($W$2:$W$2500,$A1406,$AE$2:$AE$2500,1)+COUNTIFS($X$2:$X$2500,$A1406,$AE$2:$AE$2500,1)&gt;0),"","Yes"))</f>
      </c>
      <c r="AI1406">
        <f>IF($AH1406="Yes",$AG1406,"")</f>
      </c>
      <c r="AJ1406">
        <f>IF($AI1406="","",$AI1406+ROW()/1000000)</f>
      </c>
      <c r="AK1406">
        <f>IF(OR($A1406="",$P1406="Yes",N($AG1406)=0),"",$AG1406+ROW()/1000000)</f>
      </c>
      <c r="AL1406" t="str">
        <f>IF($A1406="","",INDEX(games!$J:$J,ROW())&amp;"")</f>
      </c>
    </row>
    <row r="1407">
      <c r="A1407" t="str">
        <f>IF(TRIM(INDEX(games!$A:$A,ROW()))="","",TRIM(INDEX(games!$A:$A,ROW())))</f>
      </c>
      <c r="B1407">
        <f>IF(OR($A1407="",INDEX(games!$B:$B,ROW())=""),"",INDEX(games!$B:$B,ROW()))</f>
      </c>
      <c r="C1407" t="str">
        <f>IF(OR($A1407="",INDEX(games!$C:$C,ROW())=""),"",INDEX(games!$C:$C,ROW()))</f>
      </c>
      <c r="D1407">
        <f>IF($A1407="","",COUNTIF($W$2:$W$2500,$A1407)+COUNTIF($X$2:$X$2500,$A1407))</f>
      </c>
      <c r="E1407">
        <f>IF($A1407="","",IFERROR(MATCH($C1407,$R$2:$R$5,0),0))</f>
      </c>
      <c r="F1407">
        <f>IF($A1407="","",MOD(ROW(),34))</f>
      </c>
      <c r="G1407">
        <f>IF($A1407="",NA(),IF($C1407="Action",$B1407,NA()))</f>
      </c>
      <c r="H1407">
        <f>IF($A1407="",NA(),IF($C1407="Action",1+$F1407*0.023,NA()))</f>
      </c>
      <c r="I1407">
        <f>IF($A1407="",NA(),IF($C1407="Strategy",$B1407,NA()))</f>
      </c>
      <c r="J1407">
        <f>IF($A1407="",NA(),IF($C1407="Strategy",2+$F1407*0.023,NA()))</f>
      </c>
      <c r="K1407">
        <f>IF($A1407="",NA(),IF($C1407="Deckbuilder",$B1407,NA()))</f>
      </c>
      <c r="L1407">
        <f>IF($A1407="",NA(),IF($C1407="Deckbuilder",3+$F1407*0.023,NA()))</f>
      </c>
      <c r="M1407">
        <f>IF($A1407="",NA(),IF($C1407="Traditional",$B1407,NA()))</f>
      </c>
      <c r="N1407">
        <f>IF($A1407="",NA(),IF($C1407="Traditional",4+$F1407*0.023,NA()))</f>
      </c>
      <c r="O1407">
        <f>IF($A1407="","",$D1407+ROW()/1000000)</f>
      </c>
      <c r="P1407" t="str">
        <f>IF(OR($A1407="",INDEX(games!$H:$H,ROW())=""),"",INDEX(games!$H:$H,ROW()))</f>
      </c>
      <c r="Q1407">
        <f>IF(OR($A1407="",$P1407&lt;&gt;"Yes"),"",$D1407+ROW()/1000000)</f>
      </c>
      <c r="T1407">
        <f>IF($Y1407="","",INDEX($B$2:$B$1500,$Y1407))</f>
      </c>
      <c r="U1407">
        <f>IF($Z1407="","",INDEX($B$2:$B$1500,$Z1407))</f>
      </c>
      <c r="V1407">
        <f>IF(OR($T1407="",$U1407=""),"",$U1407-$T1407)</f>
      </c>
      <c r="W1407" t="str">
        <f>IF(TRIM(INDEX(connections!$A:$A,ROW()))="","",TRIM(INDEX(connections!$A:$A,ROW())))</f>
      </c>
      <c r="X1407" t="str">
        <f>IF($W1407="","",TRIM(INDEX(connections!$B:$B,ROW())))</f>
      </c>
      <c r="Y1407">
        <f>IF($W1407="","",IFERROR(MATCH($W1407,$A$2:$A$1500,0),""))</f>
      </c>
      <c r="Z1407">
        <f>IF($X1407="","",IFERROR(MATCH($X1407,$A$2:$A$1500,0),""))</f>
      </c>
      <c r="AA1407" t="str">
        <f>IF($Y1407="","",INDEX($P$2:$P$1500,$Y1407))</f>
      </c>
      <c r="AB1407" t="str">
        <f>IF($Z1407="","",INDEX($P$2:$P$1500,$Z1407))</f>
      </c>
      <c r="AC1407">
        <f>IF(AND($AA1407="Yes",$AB1407="Yes"),1,"")</f>
      </c>
      <c r="AD1407">
        <f>IF(OR($Y1407="",$Z1407=""),"",IF(INDEX($C$2:$C$1500,$Y1407)=INDEX($C$2:$C$1500,$Z1407),0,1))</f>
      </c>
      <c r="AE1407">
        <f>IF($AC1407&lt;&gt;1,"",IF(AND(INDEX($AG$2:$AG$1500,$Y1407)=1,INDEX($AG$2:$AG$1500,$Z1407)=1),1,""))</f>
      </c>
      <c r="AG1407">
        <f>IF($A1407="","",COUNTIFS($W$2:$W$2500,$A1407,$AB$2:$AB$2500,"Yes")+COUNTIFS($X$2:$X$2500,$A1407,$AA$2:$AA$2500,"Yes"))</f>
      </c>
      <c r="AH1407" t="str">
        <f>IF(OR($P1407&lt;&gt;"Yes",N($AG1407)=0),"",IF(AND($AG1407=1,COUNTIFS($W$2:$W$2500,$A1407,$AE$2:$AE$2500,1)+COUNTIFS($X$2:$X$2500,$A1407,$AE$2:$AE$2500,1)&gt;0),"","Yes"))</f>
      </c>
      <c r="AI1407">
        <f>IF($AH1407="Yes",$AG1407,"")</f>
      </c>
      <c r="AJ1407">
        <f>IF($AI1407="","",$AI1407+ROW()/1000000)</f>
      </c>
      <c r="AK1407">
        <f>IF(OR($A1407="",$P1407="Yes",N($AG1407)=0),"",$AG1407+ROW()/1000000)</f>
      </c>
      <c r="AL1407" t="str">
        <f>IF($A1407="","",INDEX(games!$J:$J,ROW())&amp;"")</f>
      </c>
    </row>
    <row r="1408">
      <c r="A1408" t="str">
        <f>IF(TRIM(INDEX(games!$A:$A,ROW()))="","",TRIM(INDEX(games!$A:$A,ROW())))</f>
      </c>
      <c r="B1408">
        <f>IF(OR($A1408="",INDEX(games!$B:$B,ROW())=""),"",INDEX(games!$B:$B,ROW()))</f>
      </c>
      <c r="C1408" t="str">
        <f>IF(OR($A1408="",INDEX(games!$C:$C,ROW())=""),"",INDEX(games!$C:$C,ROW()))</f>
      </c>
      <c r="D1408">
        <f>IF($A1408="","",COUNTIF($W$2:$W$2500,$A1408)+COUNTIF($X$2:$X$2500,$A1408))</f>
      </c>
      <c r="E1408">
        <f>IF($A1408="","",IFERROR(MATCH($C1408,$R$2:$R$5,0),0))</f>
      </c>
      <c r="F1408">
        <f>IF($A1408="","",MOD(ROW(),34))</f>
      </c>
      <c r="G1408">
        <f>IF($A1408="",NA(),IF($C1408="Action",$B1408,NA()))</f>
      </c>
      <c r="H1408">
        <f>IF($A1408="",NA(),IF($C1408="Action",1+$F1408*0.023,NA()))</f>
      </c>
      <c r="I1408">
        <f>IF($A1408="",NA(),IF($C1408="Strategy",$B1408,NA()))</f>
      </c>
      <c r="J1408">
        <f>IF($A1408="",NA(),IF($C1408="Strategy",2+$F1408*0.023,NA()))</f>
      </c>
      <c r="K1408">
        <f>IF($A1408="",NA(),IF($C1408="Deckbuilder",$B1408,NA()))</f>
      </c>
      <c r="L1408">
        <f>IF($A1408="",NA(),IF($C1408="Deckbuilder",3+$F1408*0.023,NA()))</f>
      </c>
      <c r="M1408">
        <f>IF($A1408="",NA(),IF($C1408="Traditional",$B1408,NA()))</f>
      </c>
      <c r="N1408">
        <f>IF($A1408="",NA(),IF($C1408="Traditional",4+$F1408*0.023,NA()))</f>
      </c>
      <c r="O1408">
        <f>IF($A1408="","",$D1408+ROW()/1000000)</f>
      </c>
      <c r="P1408" t="str">
        <f>IF(OR($A1408="",INDEX(games!$H:$H,ROW())=""),"",INDEX(games!$H:$H,ROW()))</f>
      </c>
      <c r="Q1408">
        <f>IF(OR($A1408="",$P1408&lt;&gt;"Yes"),"",$D1408+ROW()/1000000)</f>
      </c>
      <c r="T1408">
        <f>IF($Y1408="","",INDEX($B$2:$B$1500,$Y1408))</f>
      </c>
      <c r="U1408">
        <f>IF($Z1408="","",INDEX($B$2:$B$1500,$Z1408))</f>
      </c>
      <c r="V1408">
        <f>IF(OR($T1408="",$U1408=""),"",$U1408-$T1408)</f>
      </c>
      <c r="W1408" t="str">
        <f>IF(TRIM(INDEX(connections!$A:$A,ROW()))="","",TRIM(INDEX(connections!$A:$A,ROW())))</f>
      </c>
      <c r="X1408" t="str">
        <f>IF($W1408="","",TRIM(INDEX(connections!$B:$B,ROW())))</f>
      </c>
      <c r="Y1408">
        <f>IF($W1408="","",IFERROR(MATCH($W1408,$A$2:$A$1500,0),""))</f>
      </c>
      <c r="Z1408">
        <f>IF($X1408="","",IFERROR(MATCH($X1408,$A$2:$A$1500,0),""))</f>
      </c>
      <c r="AA1408" t="str">
        <f>IF($Y1408="","",INDEX($P$2:$P$1500,$Y1408))</f>
      </c>
      <c r="AB1408" t="str">
        <f>IF($Z1408="","",INDEX($P$2:$P$1500,$Z1408))</f>
      </c>
      <c r="AC1408">
        <f>IF(AND($AA1408="Yes",$AB1408="Yes"),1,"")</f>
      </c>
      <c r="AD1408">
        <f>IF(OR($Y1408="",$Z1408=""),"",IF(INDEX($C$2:$C$1500,$Y1408)=INDEX($C$2:$C$1500,$Z1408),0,1))</f>
      </c>
      <c r="AE1408">
        <f>IF($AC1408&lt;&gt;1,"",IF(AND(INDEX($AG$2:$AG$1500,$Y1408)=1,INDEX($AG$2:$AG$1500,$Z1408)=1),1,""))</f>
      </c>
      <c r="AG1408">
        <f>IF($A1408="","",COUNTIFS($W$2:$W$2500,$A1408,$AB$2:$AB$2500,"Yes")+COUNTIFS($X$2:$X$2500,$A1408,$AA$2:$AA$2500,"Yes"))</f>
      </c>
      <c r="AH1408" t="str">
        <f>IF(OR($P1408&lt;&gt;"Yes",N($AG1408)=0),"",IF(AND($AG1408=1,COUNTIFS($W$2:$W$2500,$A1408,$AE$2:$AE$2500,1)+COUNTIFS($X$2:$X$2500,$A1408,$AE$2:$AE$2500,1)&gt;0),"","Yes"))</f>
      </c>
      <c r="AI1408">
        <f>IF($AH1408="Yes",$AG1408,"")</f>
      </c>
      <c r="AJ1408">
        <f>IF($AI1408="","",$AI1408+ROW()/1000000)</f>
      </c>
      <c r="AK1408">
        <f>IF(OR($A1408="",$P1408="Yes",N($AG1408)=0),"",$AG1408+ROW()/1000000)</f>
      </c>
      <c r="AL1408" t="str">
        <f>IF($A1408="","",INDEX(games!$J:$J,ROW())&amp;"")</f>
      </c>
    </row>
    <row r="1409">
      <c r="A1409" t="str">
        <f>IF(TRIM(INDEX(games!$A:$A,ROW()))="","",TRIM(INDEX(games!$A:$A,ROW())))</f>
      </c>
      <c r="B1409">
        <f>IF(OR($A1409="",INDEX(games!$B:$B,ROW())=""),"",INDEX(games!$B:$B,ROW()))</f>
      </c>
      <c r="C1409" t="str">
        <f>IF(OR($A1409="",INDEX(games!$C:$C,ROW())=""),"",INDEX(games!$C:$C,ROW()))</f>
      </c>
      <c r="D1409">
        <f>IF($A1409="","",COUNTIF($W$2:$W$2500,$A1409)+COUNTIF($X$2:$X$2500,$A1409))</f>
      </c>
      <c r="E1409">
        <f>IF($A1409="","",IFERROR(MATCH($C1409,$R$2:$R$5,0),0))</f>
      </c>
      <c r="F1409">
        <f>IF($A1409="","",MOD(ROW(),34))</f>
      </c>
      <c r="G1409">
        <f>IF($A1409="",NA(),IF($C1409="Action",$B1409,NA()))</f>
      </c>
      <c r="H1409">
        <f>IF($A1409="",NA(),IF($C1409="Action",1+$F1409*0.023,NA()))</f>
      </c>
      <c r="I1409">
        <f>IF($A1409="",NA(),IF($C1409="Strategy",$B1409,NA()))</f>
      </c>
      <c r="J1409">
        <f>IF($A1409="",NA(),IF($C1409="Strategy",2+$F1409*0.023,NA()))</f>
      </c>
      <c r="K1409">
        <f>IF($A1409="",NA(),IF($C1409="Deckbuilder",$B1409,NA()))</f>
      </c>
      <c r="L1409">
        <f>IF($A1409="",NA(),IF($C1409="Deckbuilder",3+$F1409*0.023,NA()))</f>
      </c>
      <c r="M1409">
        <f>IF($A1409="",NA(),IF($C1409="Traditional",$B1409,NA()))</f>
      </c>
      <c r="N1409">
        <f>IF($A1409="",NA(),IF($C1409="Traditional",4+$F1409*0.023,NA()))</f>
      </c>
      <c r="O1409">
        <f>IF($A1409="","",$D1409+ROW()/1000000)</f>
      </c>
      <c r="P1409" t="str">
        <f>IF(OR($A1409="",INDEX(games!$H:$H,ROW())=""),"",INDEX(games!$H:$H,ROW()))</f>
      </c>
      <c r="Q1409">
        <f>IF(OR($A1409="",$P1409&lt;&gt;"Yes"),"",$D1409+ROW()/1000000)</f>
      </c>
      <c r="T1409">
        <f>IF($Y1409="","",INDEX($B$2:$B$1500,$Y1409))</f>
      </c>
      <c r="U1409">
        <f>IF($Z1409="","",INDEX($B$2:$B$1500,$Z1409))</f>
      </c>
      <c r="V1409">
        <f>IF(OR($T1409="",$U1409=""),"",$U1409-$T1409)</f>
      </c>
      <c r="W1409" t="str">
        <f>IF(TRIM(INDEX(connections!$A:$A,ROW()))="","",TRIM(INDEX(connections!$A:$A,ROW())))</f>
      </c>
      <c r="X1409" t="str">
        <f>IF($W1409="","",TRIM(INDEX(connections!$B:$B,ROW())))</f>
      </c>
      <c r="Y1409">
        <f>IF($W1409="","",IFERROR(MATCH($W1409,$A$2:$A$1500,0),""))</f>
      </c>
      <c r="Z1409">
        <f>IF($X1409="","",IFERROR(MATCH($X1409,$A$2:$A$1500,0),""))</f>
      </c>
      <c r="AA1409" t="str">
        <f>IF($Y1409="","",INDEX($P$2:$P$1500,$Y1409))</f>
      </c>
      <c r="AB1409" t="str">
        <f>IF($Z1409="","",INDEX($P$2:$P$1500,$Z1409))</f>
      </c>
      <c r="AC1409">
        <f>IF(AND($AA1409="Yes",$AB1409="Yes"),1,"")</f>
      </c>
      <c r="AD1409">
        <f>IF(OR($Y1409="",$Z1409=""),"",IF(INDEX($C$2:$C$1500,$Y1409)=INDEX($C$2:$C$1500,$Z1409),0,1))</f>
      </c>
      <c r="AE1409">
        <f>IF($AC1409&lt;&gt;1,"",IF(AND(INDEX($AG$2:$AG$1500,$Y1409)=1,INDEX($AG$2:$AG$1500,$Z1409)=1),1,""))</f>
      </c>
      <c r="AG1409">
        <f>IF($A1409="","",COUNTIFS($W$2:$W$2500,$A1409,$AB$2:$AB$2500,"Yes")+COUNTIFS($X$2:$X$2500,$A1409,$AA$2:$AA$2500,"Yes"))</f>
      </c>
      <c r="AH1409" t="str">
        <f>IF(OR($P1409&lt;&gt;"Yes",N($AG1409)=0),"",IF(AND($AG1409=1,COUNTIFS($W$2:$W$2500,$A1409,$AE$2:$AE$2500,1)+COUNTIFS($X$2:$X$2500,$A1409,$AE$2:$AE$2500,1)&gt;0),"","Yes"))</f>
      </c>
      <c r="AI1409">
        <f>IF($AH1409="Yes",$AG1409,"")</f>
      </c>
      <c r="AJ1409">
        <f>IF($AI1409="","",$AI1409+ROW()/1000000)</f>
      </c>
      <c r="AK1409">
        <f>IF(OR($A1409="",$P1409="Yes",N($AG1409)=0),"",$AG1409+ROW()/1000000)</f>
      </c>
      <c r="AL1409" t="str">
        <f>IF($A1409="","",INDEX(games!$J:$J,ROW())&amp;"")</f>
      </c>
    </row>
    <row r="1410">
      <c r="A1410" t="str">
        <f>IF(TRIM(INDEX(games!$A:$A,ROW()))="","",TRIM(INDEX(games!$A:$A,ROW())))</f>
      </c>
      <c r="B1410">
        <f>IF(OR($A1410="",INDEX(games!$B:$B,ROW())=""),"",INDEX(games!$B:$B,ROW()))</f>
      </c>
      <c r="C1410" t="str">
        <f>IF(OR($A1410="",INDEX(games!$C:$C,ROW())=""),"",INDEX(games!$C:$C,ROW()))</f>
      </c>
      <c r="D1410">
        <f>IF($A1410="","",COUNTIF($W$2:$W$2500,$A1410)+COUNTIF($X$2:$X$2500,$A1410))</f>
      </c>
      <c r="E1410">
        <f>IF($A1410="","",IFERROR(MATCH($C1410,$R$2:$R$5,0),0))</f>
      </c>
      <c r="F1410">
        <f>IF($A1410="","",MOD(ROW(),34))</f>
      </c>
      <c r="G1410">
        <f>IF($A1410="",NA(),IF($C1410="Action",$B1410,NA()))</f>
      </c>
      <c r="H1410">
        <f>IF($A1410="",NA(),IF($C1410="Action",1+$F1410*0.023,NA()))</f>
      </c>
      <c r="I1410">
        <f>IF($A1410="",NA(),IF($C1410="Strategy",$B1410,NA()))</f>
      </c>
      <c r="J1410">
        <f>IF($A1410="",NA(),IF($C1410="Strategy",2+$F1410*0.023,NA()))</f>
      </c>
      <c r="K1410">
        <f>IF($A1410="",NA(),IF($C1410="Deckbuilder",$B1410,NA()))</f>
      </c>
      <c r="L1410">
        <f>IF($A1410="",NA(),IF($C1410="Deckbuilder",3+$F1410*0.023,NA()))</f>
      </c>
      <c r="M1410">
        <f>IF($A1410="",NA(),IF($C1410="Traditional",$B1410,NA()))</f>
      </c>
      <c r="N1410">
        <f>IF($A1410="",NA(),IF($C1410="Traditional",4+$F1410*0.023,NA()))</f>
      </c>
      <c r="O1410">
        <f>IF($A1410="","",$D1410+ROW()/1000000)</f>
      </c>
      <c r="P1410" t="str">
        <f>IF(OR($A1410="",INDEX(games!$H:$H,ROW())=""),"",INDEX(games!$H:$H,ROW()))</f>
      </c>
      <c r="Q1410">
        <f>IF(OR($A1410="",$P1410&lt;&gt;"Yes"),"",$D1410+ROW()/1000000)</f>
      </c>
      <c r="T1410">
        <f>IF($Y1410="","",INDEX($B$2:$B$1500,$Y1410))</f>
      </c>
      <c r="U1410">
        <f>IF($Z1410="","",INDEX($B$2:$B$1500,$Z1410))</f>
      </c>
      <c r="V1410">
        <f>IF(OR($T1410="",$U1410=""),"",$U1410-$T1410)</f>
      </c>
      <c r="W1410" t="str">
        <f>IF(TRIM(INDEX(connections!$A:$A,ROW()))="","",TRIM(INDEX(connections!$A:$A,ROW())))</f>
      </c>
      <c r="X1410" t="str">
        <f>IF($W1410="","",TRIM(INDEX(connections!$B:$B,ROW())))</f>
      </c>
      <c r="Y1410">
        <f>IF($W1410="","",IFERROR(MATCH($W1410,$A$2:$A$1500,0),""))</f>
      </c>
      <c r="Z1410">
        <f>IF($X1410="","",IFERROR(MATCH($X1410,$A$2:$A$1500,0),""))</f>
      </c>
      <c r="AA1410" t="str">
        <f>IF($Y1410="","",INDEX($P$2:$P$1500,$Y1410))</f>
      </c>
      <c r="AB1410" t="str">
        <f>IF($Z1410="","",INDEX($P$2:$P$1500,$Z1410))</f>
      </c>
      <c r="AC1410">
        <f>IF(AND($AA1410="Yes",$AB1410="Yes"),1,"")</f>
      </c>
      <c r="AD1410">
        <f>IF(OR($Y1410="",$Z1410=""),"",IF(INDEX($C$2:$C$1500,$Y1410)=INDEX($C$2:$C$1500,$Z1410),0,1))</f>
      </c>
      <c r="AE1410">
        <f>IF($AC1410&lt;&gt;1,"",IF(AND(INDEX($AG$2:$AG$1500,$Y1410)=1,INDEX($AG$2:$AG$1500,$Z1410)=1),1,""))</f>
      </c>
      <c r="AG1410">
        <f>IF($A1410="","",COUNTIFS($W$2:$W$2500,$A1410,$AB$2:$AB$2500,"Yes")+COUNTIFS($X$2:$X$2500,$A1410,$AA$2:$AA$2500,"Yes"))</f>
      </c>
      <c r="AH1410" t="str">
        <f>IF(OR($P1410&lt;&gt;"Yes",N($AG1410)=0),"",IF(AND($AG1410=1,COUNTIFS($W$2:$W$2500,$A1410,$AE$2:$AE$2500,1)+COUNTIFS($X$2:$X$2500,$A1410,$AE$2:$AE$2500,1)&gt;0),"","Yes"))</f>
      </c>
      <c r="AI1410">
        <f>IF($AH1410="Yes",$AG1410,"")</f>
      </c>
      <c r="AJ1410">
        <f>IF($AI1410="","",$AI1410+ROW()/1000000)</f>
      </c>
      <c r="AK1410">
        <f>IF(OR($A1410="",$P1410="Yes",N($AG1410)=0),"",$AG1410+ROW()/1000000)</f>
      </c>
      <c r="AL1410" t="str">
        <f>IF($A1410="","",INDEX(games!$J:$J,ROW())&amp;"")</f>
      </c>
    </row>
    <row r="1411">
      <c r="A1411" t="str">
        <f>IF(TRIM(INDEX(games!$A:$A,ROW()))="","",TRIM(INDEX(games!$A:$A,ROW())))</f>
      </c>
      <c r="B1411">
        <f>IF(OR($A1411="",INDEX(games!$B:$B,ROW())=""),"",INDEX(games!$B:$B,ROW()))</f>
      </c>
      <c r="C1411" t="str">
        <f>IF(OR($A1411="",INDEX(games!$C:$C,ROW())=""),"",INDEX(games!$C:$C,ROW()))</f>
      </c>
      <c r="D1411">
        <f>IF($A1411="","",COUNTIF($W$2:$W$2500,$A1411)+COUNTIF($X$2:$X$2500,$A1411))</f>
      </c>
      <c r="E1411">
        <f>IF($A1411="","",IFERROR(MATCH($C1411,$R$2:$R$5,0),0))</f>
      </c>
      <c r="F1411">
        <f>IF($A1411="","",MOD(ROW(),34))</f>
      </c>
      <c r="G1411">
        <f>IF($A1411="",NA(),IF($C1411="Action",$B1411,NA()))</f>
      </c>
      <c r="H1411">
        <f>IF($A1411="",NA(),IF($C1411="Action",1+$F1411*0.023,NA()))</f>
      </c>
      <c r="I1411">
        <f>IF($A1411="",NA(),IF($C1411="Strategy",$B1411,NA()))</f>
      </c>
      <c r="J1411">
        <f>IF($A1411="",NA(),IF($C1411="Strategy",2+$F1411*0.023,NA()))</f>
      </c>
      <c r="K1411">
        <f>IF($A1411="",NA(),IF($C1411="Deckbuilder",$B1411,NA()))</f>
      </c>
      <c r="L1411">
        <f>IF($A1411="",NA(),IF($C1411="Deckbuilder",3+$F1411*0.023,NA()))</f>
      </c>
      <c r="M1411">
        <f>IF($A1411="",NA(),IF($C1411="Traditional",$B1411,NA()))</f>
      </c>
      <c r="N1411">
        <f>IF($A1411="",NA(),IF($C1411="Traditional",4+$F1411*0.023,NA()))</f>
      </c>
      <c r="O1411">
        <f>IF($A1411="","",$D1411+ROW()/1000000)</f>
      </c>
      <c r="P1411" t="str">
        <f>IF(OR($A1411="",INDEX(games!$H:$H,ROW())=""),"",INDEX(games!$H:$H,ROW()))</f>
      </c>
      <c r="Q1411">
        <f>IF(OR($A1411="",$P1411&lt;&gt;"Yes"),"",$D1411+ROW()/1000000)</f>
      </c>
      <c r="T1411">
        <f>IF($Y1411="","",INDEX($B$2:$B$1500,$Y1411))</f>
      </c>
      <c r="U1411">
        <f>IF($Z1411="","",INDEX($B$2:$B$1500,$Z1411))</f>
      </c>
      <c r="V1411">
        <f>IF(OR($T1411="",$U1411=""),"",$U1411-$T1411)</f>
      </c>
      <c r="W1411" t="str">
        <f>IF(TRIM(INDEX(connections!$A:$A,ROW()))="","",TRIM(INDEX(connections!$A:$A,ROW())))</f>
      </c>
      <c r="X1411" t="str">
        <f>IF($W1411="","",TRIM(INDEX(connections!$B:$B,ROW())))</f>
      </c>
      <c r="Y1411">
        <f>IF($W1411="","",IFERROR(MATCH($W1411,$A$2:$A$1500,0),""))</f>
      </c>
      <c r="Z1411">
        <f>IF($X1411="","",IFERROR(MATCH($X1411,$A$2:$A$1500,0),""))</f>
      </c>
      <c r="AA1411" t="str">
        <f>IF($Y1411="","",INDEX($P$2:$P$1500,$Y1411))</f>
      </c>
      <c r="AB1411" t="str">
        <f>IF($Z1411="","",INDEX($P$2:$P$1500,$Z1411))</f>
      </c>
      <c r="AC1411">
        <f>IF(AND($AA1411="Yes",$AB1411="Yes"),1,"")</f>
      </c>
      <c r="AD1411">
        <f>IF(OR($Y1411="",$Z1411=""),"",IF(INDEX($C$2:$C$1500,$Y1411)=INDEX($C$2:$C$1500,$Z1411),0,1))</f>
      </c>
      <c r="AE1411">
        <f>IF($AC1411&lt;&gt;1,"",IF(AND(INDEX($AG$2:$AG$1500,$Y1411)=1,INDEX($AG$2:$AG$1500,$Z1411)=1),1,""))</f>
      </c>
      <c r="AG1411">
        <f>IF($A1411="","",COUNTIFS($W$2:$W$2500,$A1411,$AB$2:$AB$2500,"Yes")+COUNTIFS($X$2:$X$2500,$A1411,$AA$2:$AA$2500,"Yes"))</f>
      </c>
      <c r="AH1411" t="str">
        <f>IF(OR($P1411&lt;&gt;"Yes",N($AG1411)=0),"",IF(AND($AG1411=1,COUNTIFS($W$2:$W$2500,$A1411,$AE$2:$AE$2500,1)+COUNTIFS($X$2:$X$2500,$A1411,$AE$2:$AE$2500,1)&gt;0),"","Yes"))</f>
      </c>
      <c r="AI1411">
        <f>IF($AH1411="Yes",$AG1411,"")</f>
      </c>
      <c r="AJ1411">
        <f>IF($AI1411="","",$AI1411+ROW()/1000000)</f>
      </c>
      <c r="AK1411">
        <f>IF(OR($A1411="",$P1411="Yes",N($AG1411)=0),"",$AG1411+ROW()/1000000)</f>
      </c>
      <c r="AL1411" t="str">
        <f>IF($A1411="","",INDEX(games!$J:$J,ROW())&amp;"")</f>
      </c>
    </row>
    <row r="1412">
      <c r="A1412" t="str">
        <f>IF(TRIM(INDEX(games!$A:$A,ROW()))="","",TRIM(INDEX(games!$A:$A,ROW())))</f>
      </c>
      <c r="B1412">
        <f>IF(OR($A1412="",INDEX(games!$B:$B,ROW())=""),"",INDEX(games!$B:$B,ROW()))</f>
      </c>
      <c r="C1412" t="str">
        <f>IF(OR($A1412="",INDEX(games!$C:$C,ROW())=""),"",INDEX(games!$C:$C,ROW()))</f>
      </c>
      <c r="D1412">
        <f>IF($A1412="","",COUNTIF($W$2:$W$2500,$A1412)+COUNTIF($X$2:$X$2500,$A1412))</f>
      </c>
      <c r="E1412">
        <f>IF($A1412="","",IFERROR(MATCH($C1412,$R$2:$R$5,0),0))</f>
      </c>
      <c r="F1412">
        <f>IF($A1412="","",MOD(ROW(),34))</f>
      </c>
      <c r="G1412">
        <f>IF($A1412="",NA(),IF($C1412="Action",$B1412,NA()))</f>
      </c>
      <c r="H1412">
        <f>IF($A1412="",NA(),IF($C1412="Action",1+$F1412*0.023,NA()))</f>
      </c>
      <c r="I1412">
        <f>IF($A1412="",NA(),IF($C1412="Strategy",$B1412,NA()))</f>
      </c>
      <c r="J1412">
        <f>IF($A1412="",NA(),IF($C1412="Strategy",2+$F1412*0.023,NA()))</f>
      </c>
      <c r="K1412">
        <f>IF($A1412="",NA(),IF($C1412="Deckbuilder",$B1412,NA()))</f>
      </c>
      <c r="L1412">
        <f>IF($A1412="",NA(),IF($C1412="Deckbuilder",3+$F1412*0.023,NA()))</f>
      </c>
      <c r="M1412">
        <f>IF($A1412="",NA(),IF($C1412="Traditional",$B1412,NA()))</f>
      </c>
      <c r="N1412">
        <f>IF($A1412="",NA(),IF($C1412="Traditional",4+$F1412*0.023,NA()))</f>
      </c>
      <c r="O1412">
        <f>IF($A1412="","",$D1412+ROW()/1000000)</f>
      </c>
      <c r="P1412" t="str">
        <f>IF(OR($A1412="",INDEX(games!$H:$H,ROW())=""),"",INDEX(games!$H:$H,ROW()))</f>
      </c>
      <c r="Q1412">
        <f>IF(OR($A1412="",$P1412&lt;&gt;"Yes"),"",$D1412+ROW()/1000000)</f>
      </c>
      <c r="T1412">
        <f>IF($Y1412="","",INDEX($B$2:$B$1500,$Y1412))</f>
      </c>
      <c r="U1412">
        <f>IF($Z1412="","",INDEX($B$2:$B$1500,$Z1412))</f>
      </c>
      <c r="V1412">
        <f>IF(OR($T1412="",$U1412=""),"",$U1412-$T1412)</f>
      </c>
      <c r="W1412" t="str">
        <f>IF(TRIM(INDEX(connections!$A:$A,ROW()))="","",TRIM(INDEX(connections!$A:$A,ROW())))</f>
      </c>
      <c r="X1412" t="str">
        <f>IF($W1412="","",TRIM(INDEX(connections!$B:$B,ROW())))</f>
      </c>
      <c r="Y1412">
        <f>IF($W1412="","",IFERROR(MATCH($W1412,$A$2:$A$1500,0),""))</f>
      </c>
      <c r="Z1412">
        <f>IF($X1412="","",IFERROR(MATCH($X1412,$A$2:$A$1500,0),""))</f>
      </c>
      <c r="AA1412" t="str">
        <f>IF($Y1412="","",INDEX($P$2:$P$1500,$Y1412))</f>
      </c>
      <c r="AB1412" t="str">
        <f>IF($Z1412="","",INDEX($P$2:$P$1500,$Z1412))</f>
      </c>
      <c r="AC1412">
        <f>IF(AND($AA1412="Yes",$AB1412="Yes"),1,"")</f>
      </c>
      <c r="AD1412">
        <f>IF(OR($Y1412="",$Z1412=""),"",IF(INDEX($C$2:$C$1500,$Y1412)=INDEX($C$2:$C$1500,$Z1412),0,1))</f>
      </c>
      <c r="AE1412">
        <f>IF($AC1412&lt;&gt;1,"",IF(AND(INDEX($AG$2:$AG$1500,$Y1412)=1,INDEX($AG$2:$AG$1500,$Z1412)=1),1,""))</f>
      </c>
      <c r="AG1412">
        <f>IF($A1412="","",COUNTIFS($W$2:$W$2500,$A1412,$AB$2:$AB$2500,"Yes")+COUNTIFS($X$2:$X$2500,$A1412,$AA$2:$AA$2500,"Yes"))</f>
      </c>
      <c r="AH1412" t="str">
        <f>IF(OR($P1412&lt;&gt;"Yes",N($AG1412)=0),"",IF(AND($AG1412=1,COUNTIFS($W$2:$W$2500,$A1412,$AE$2:$AE$2500,1)+COUNTIFS($X$2:$X$2500,$A1412,$AE$2:$AE$2500,1)&gt;0),"","Yes"))</f>
      </c>
      <c r="AI1412">
        <f>IF($AH1412="Yes",$AG1412,"")</f>
      </c>
      <c r="AJ1412">
        <f>IF($AI1412="","",$AI1412+ROW()/1000000)</f>
      </c>
      <c r="AK1412">
        <f>IF(OR($A1412="",$P1412="Yes",N($AG1412)=0),"",$AG1412+ROW()/1000000)</f>
      </c>
      <c r="AL1412" t="str">
        <f>IF($A1412="","",INDEX(games!$J:$J,ROW())&amp;"")</f>
      </c>
    </row>
    <row r="1413">
      <c r="A1413" t="str">
        <f>IF(TRIM(INDEX(games!$A:$A,ROW()))="","",TRIM(INDEX(games!$A:$A,ROW())))</f>
      </c>
      <c r="B1413">
        <f>IF(OR($A1413="",INDEX(games!$B:$B,ROW())=""),"",INDEX(games!$B:$B,ROW()))</f>
      </c>
      <c r="C1413" t="str">
        <f>IF(OR($A1413="",INDEX(games!$C:$C,ROW())=""),"",INDEX(games!$C:$C,ROW()))</f>
      </c>
      <c r="D1413">
        <f>IF($A1413="","",COUNTIF($W$2:$W$2500,$A1413)+COUNTIF($X$2:$X$2500,$A1413))</f>
      </c>
      <c r="E1413">
        <f>IF($A1413="","",IFERROR(MATCH($C1413,$R$2:$R$5,0),0))</f>
      </c>
      <c r="F1413">
        <f>IF($A1413="","",MOD(ROW(),34))</f>
      </c>
      <c r="G1413">
        <f>IF($A1413="",NA(),IF($C1413="Action",$B1413,NA()))</f>
      </c>
      <c r="H1413">
        <f>IF($A1413="",NA(),IF($C1413="Action",1+$F1413*0.023,NA()))</f>
      </c>
      <c r="I1413">
        <f>IF($A1413="",NA(),IF($C1413="Strategy",$B1413,NA()))</f>
      </c>
      <c r="J1413">
        <f>IF($A1413="",NA(),IF($C1413="Strategy",2+$F1413*0.023,NA()))</f>
      </c>
      <c r="K1413">
        <f>IF($A1413="",NA(),IF($C1413="Deckbuilder",$B1413,NA()))</f>
      </c>
      <c r="L1413">
        <f>IF($A1413="",NA(),IF($C1413="Deckbuilder",3+$F1413*0.023,NA()))</f>
      </c>
      <c r="M1413">
        <f>IF($A1413="",NA(),IF($C1413="Traditional",$B1413,NA()))</f>
      </c>
      <c r="N1413">
        <f>IF($A1413="",NA(),IF($C1413="Traditional",4+$F1413*0.023,NA()))</f>
      </c>
      <c r="O1413">
        <f>IF($A1413="","",$D1413+ROW()/1000000)</f>
      </c>
      <c r="P1413" t="str">
        <f>IF(OR($A1413="",INDEX(games!$H:$H,ROW())=""),"",INDEX(games!$H:$H,ROW()))</f>
      </c>
      <c r="Q1413">
        <f>IF(OR($A1413="",$P1413&lt;&gt;"Yes"),"",$D1413+ROW()/1000000)</f>
      </c>
      <c r="T1413">
        <f>IF($Y1413="","",INDEX($B$2:$B$1500,$Y1413))</f>
      </c>
      <c r="U1413">
        <f>IF($Z1413="","",INDEX($B$2:$B$1500,$Z1413))</f>
      </c>
      <c r="V1413">
        <f>IF(OR($T1413="",$U1413=""),"",$U1413-$T1413)</f>
      </c>
      <c r="W1413" t="str">
        <f>IF(TRIM(INDEX(connections!$A:$A,ROW()))="","",TRIM(INDEX(connections!$A:$A,ROW())))</f>
      </c>
      <c r="X1413" t="str">
        <f>IF($W1413="","",TRIM(INDEX(connections!$B:$B,ROW())))</f>
      </c>
      <c r="Y1413">
        <f>IF($W1413="","",IFERROR(MATCH($W1413,$A$2:$A$1500,0),""))</f>
      </c>
      <c r="Z1413">
        <f>IF($X1413="","",IFERROR(MATCH($X1413,$A$2:$A$1500,0),""))</f>
      </c>
      <c r="AA1413" t="str">
        <f>IF($Y1413="","",INDEX($P$2:$P$1500,$Y1413))</f>
      </c>
      <c r="AB1413" t="str">
        <f>IF($Z1413="","",INDEX($P$2:$P$1500,$Z1413))</f>
      </c>
      <c r="AC1413">
        <f>IF(AND($AA1413="Yes",$AB1413="Yes"),1,"")</f>
      </c>
      <c r="AD1413">
        <f>IF(OR($Y1413="",$Z1413=""),"",IF(INDEX($C$2:$C$1500,$Y1413)=INDEX($C$2:$C$1500,$Z1413),0,1))</f>
      </c>
      <c r="AE1413">
        <f>IF($AC1413&lt;&gt;1,"",IF(AND(INDEX($AG$2:$AG$1500,$Y1413)=1,INDEX($AG$2:$AG$1500,$Z1413)=1),1,""))</f>
      </c>
      <c r="AG1413">
        <f>IF($A1413="","",COUNTIFS($W$2:$W$2500,$A1413,$AB$2:$AB$2500,"Yes")+COUNTIFS($X$2:$X$2500,$A1413,$AA$2:$AA$2500,"Yes"))</f>
      </c>
      <c r="AH1413" t="str">
        <f>IF(OR($P1413&lt;&gt;"Yes",N($AG1413)=0),"",IF(AND($AG1413=1,COUNTIFS($W$2:$W$2500,$A1413,$AE$2:$AE$2500,1)+COUNTIFS($X$2:$X$2500,$A1413,$AE$2:$AE$2500,1)&gt;0),"","Yes"))</f>
      </c>
      <c r="AI1413">
        <f>IF($AH1413="Yes",$AG1413,"")</f>
      </c>
      <c r="AJ1413">
        <f>IF($AI1413="","",$AI1413+ROW()/1000000)</f>
      </c>
      <c r="AK1413">
        <f>IF(OR($A1413="",$P1413="Yes",N($AG1413)=0),"",$AG1413+ROW()/1000000)</f>
      </c>
      <c r="AL1413" t="str">
        <f>IF($A1413="","",INDEX(games!$J:$J,ROW())&amp;"")</f>
      </c>
    </row>
    <row r="1414">
      <c r="A1414" t="str">
        <f>IF(TRIM(INDEX(games!$A:$A,ROW()))="","",TRIM(INDEX(games!$A:$A,ROW())))</f>
      </c>
      <c r="B1414">
        <f>IF(OR($A1414="",INDEX(games!$B:$B,ROW())=""),"",INDEX(games!$B:$B,ROW()))</f>
      </c>
      <c r="C1414" t="str">
        <f>IF(OR($A1414="",INDEX(games!$C:$C,ROW())=""),"",INDEX(games!$C:$C,ROW()))</f>
      </c>
      <c r="D1414">
        <f>IF($A1414="","",COUNTIF($W$2:$W$2500,$A1414)+COUNTIF($X$2:$X$2500,$A1414))</f>
      </c>
      <c r="E1414">
        <f>IF($A1414="","",IFERROR(MATCH($C1414,$R$2:$R$5,0),0))</f>
      </c>
      <c r="F1414">
        <f>IF($A1414="","",MOD(ROW(),34))</f>
      </c>
      <c r="G1414">
        <f>IF($A1414="",NA(),IF($C1414="Action",$B1414,NA()))</f>
      </c>
      <c r="H1414">
        <f>IF($A1414="",NA(),IF($C1414="Action",1+$F1414*0.023,NA()))</f>
      </c>
      <c r="I1414">
        <f>IF($A1414="",NA(),IF($C1414="Strategy",$B1414,NA()))</f>
      </c>
      <c r="J1414">
        <f>IF($A1414="",NA(),IF($C1414="Strategy",2+$F1414*0.023,NA()))</f>
      </c>
      <c r="K1414">
        <f>IF($A1414="",NA(),IF($C1414="Deckbuilder",$B1414,NA()))</f>
      </c>
      <c r="L1414">
        <f>IF($A1414="",NA(),IF($C1414="Deckbuilder",3+$F1414*0.023,NA()))</f>
      </c>
      <c r="M1414">
        <f>IF($A1414="",NA(),IF($C1414="Traditional",$B1414,NA()))</f>
      </c>
      <c r="N1414">
        <f>IF($A1414="",NA(),IF($C1414="Traditional",4+$F1414*0.023,NA()))</f>
      </c>
      <c r="O1414">
        <f>IF($A1414="","",$D1414+ROW()/1000000)</f>
      </c>
      <c r="P1414" t="str">
        <f>IF(OR($A1414="",INDEX(games!$H:$H,ROW())=""),"",INDEX(games!$H:$H,ROW()))</f>
      </c>
      <c r="Q1414">
        <f>IF(OR($A1414="",$P1414&lt;&gt;"Yes"),"",$D1414+ROW()/1000000)</f>
      </c>
      <c r="T1414">
        <f>IF($Y1414="","",INDEX($B$2:$B$1500,$Y1414))</f>
      </c>
      <c r="U1414">
        <f>IF($Z1414="","",INDEX($B$2:$B$1500,$Z1414))</f>
      </c>
      <c r="V1414">
        <f>IF(OR($T1414="",$U1414=""),"",$U1414-$T1414)</f>
      </c>
      <c r="W1414" t="str">
        <f>IF(TRIM(INDEX(connections!$A:$A,ROW()))="","",TRIM(INDEX(connections!$A:$A,ROW())))</f>
      </c>
      <c r="X1414" t="str">
        <f>IF($W1414="","",TRIM(INDEX(connections!$B:$B,ROW())))</f>
      </c>
      <c r="Y1414">
        <f>IF($W1414="","",IFERROR(MATCH($W1414,$A$2:$A$1500,0),""))</f>
      </c>
      <c r="Z1414">
        <f>IF($X1414="","",IFERROR(MATCH($X1414,$A$2:$A$1500,0),""))</f>
      </c>
      <c r="AA1414" t="str">
        <f>IF($Y1414="","",INDEX($P$2:$P$1500,$Y1414))</f>
      </c>
      <c r="AB1414" t="str">
        <f>IF($Z1414="","",INDEX($P$2:$P$1500,$Z1414))</f>
      </c>
      <c r="AC1414">
        <f>IF(AND($AA1414="Yes",$AB1414="Yes"),1,"")</f>
      </c>
      <c r="AD1414">
        <f>IF(OR($Y1414="",$Z1414=""),"",IF(INDEX($C$2:$C$1500,$Y1414)=INDEX($C$2:$C$1500,$Z1414),0,1))</f>
      </c>
      <c r="AE1414">
        <f>IF($AC1414&lt;&gt;1,"",IF(AND(INDEX($AG$2:$AG$1500,$Y1414)=1,INDEX($AG$2:$AG$1500,$Z1414)=1),1,""))</f>
      </c>
      <c r="AG1414">
        <f>IF($A1414="","",COUNTIFS($W$2:$W$2500,$A1414,$AB$2:$AB$2500,"Yes")+COUNTIFS($X$2:$X$2500,$A1414,$AA$2:$AA$2500,"Yes"))</f>
      </c>
      <c r="AH1414" t="str">
        <f>IF(OR($P1414&lt;&gt;"Yes",N($AG1414)=0),"",IF(AND($AG1414=1,COUNTIFS($W$2:$W$2500,$A1414,$AE$2:$AE$2500,1)+COUNTIFS($X$2:$X$2500,$A1414,$AE$2:$AE$2500,1)&gt;0),"","Yes"))</f>
      </c>
      <c r="AI1414">
        <f>IF($AH1414="Yes",$AG1414,"")</f>
      </c>
      <c r="AJ1414">
        <f>IF($AI1414="","",$AI1414+ROW()/1000000)</f>
      </c>
      <c r="AK1414">
        <f>IF(OR($A1414="",$P1414="Yes",N($AG1414)=0),"",$AG1414+ROW()/1000000)</f>
      </c>
      <c r="AL1414" t="str">
        <f>IF($A1414="","",INDEX(games!$J:$J,ROW())&amp;"")</f>
      </c>
    </row>
    <row r="1415">
      <c r="A1415" t="str">
        <f>IF(TRIM(INDEX(games!$A:$A,ROW()))="","",TRIM(INDEX(games!$A:$A,ROW())))</f>
      </c>
      <c r="B1415">
        <f>IF(OR($A1415="",INDEX(games!$B:$B,ROW())=""),"",INDEX(games!$B:$B,ROW()))</f>
      </c>
      <c r="C1415" t="str">
        <f>IF(OR($A1415="",INDEX(games!$C:$C,ROW())=""),"",INDEX(games!$C:$C,ROW()))</f>
      </c>
      <c r="D1415">
        <f>IF($A1415="","",COUNTIF($W$2:$W$2500,$A1415)+COUNTIF($X$2:$X$2500,$A1415))</f>
      </c>
      <c r="E1415">
        <f>IF($A1415="","",IFERROR(MATCH($C1415,$R$2:$R$5,0),0))</f>
      </c>
      <c r="F1415">
        <f>IF($A1415="","",MOD(ROW(),34))</f>
      </c>
      <c r="G1415">
        <f>IF($A1415="",NA(),IF($C1415="Action",$B1415,NA()))</f>
      </c>
      <c r="H1415">
        <f>IF($A1415="",NA(),IF($C1415="Action",1+$F1415*0.023,NA()))</f>
      </c>
      <c r="I1415">
        <f>IF($A1415="",NA(),IF($C1415="Strategy",$B1415,NA()))</f>
      </c>
      <c r="J1415">
        <f>IF($A1415="",NA(),IF($C1415="Strategy",2+$F1415*0.023,NA()))</f>
      </c>
      <c r="K1415">
        <f>IF($A1415="",NA(),IF($C1415="Deckbuilder",$B1415,NA()))</f>
      </c>
      <c r="L1415">
        <f>IF($A1415="",NA(),IF($C1415="Deckbuilder",3+$F1415*0.023,NA()))</f>
      </c>
      <c r="M1415">
        <f>IF($A1415="",NA(),IF($C1415="Traditional",$B1415,NA()))</f>
      </c>
      <c r="N1415">
        <f>IF($A1415="",NA(),IF($C1415="Traditional",4+$F1415*0.023,NA()))</f>
      </c>
      <c r="O1415">
        <f>IF($A1415="","",$D1415+ROW()/1000000)</f>
      </c>
      <c r="P1415" t="str">
        <f>IF(OR($A1415="",INDEX(games!$H:$H,ROW())=""),"",INDEX(games!$H:$H,ROW()))</f>
      </c>
      <c r="Q1415">
        <f>IF(OR($A1415="",$P1415&lt;&gt;"Yes"),"",$D1415+ROW()/1000000)</f>
      </c>
      <c r="T1415">
        <f>IF($Y1415="","",INDEX($B$2:$B$1500,$Y1415))</f>
      </c>
      <c r="U1415">
        <f>IF($Z1415="","",INDEX($B$2:$B$1500,$Z1415))</f>
      </c>
      <c r="V1415">
        <f>IF(OR($T1415="",$U1415=""),"",$U1415-$T1415)</f>
      </c>
      <c r="W1415" t="str">
        <f>IF(TRIM(INDEX(connections!$A:$A,ROW()))="","",TRIM(INDEX(connections!$A:$A,ROW())))</f>
      </c>
      <c r="X1415" t="str">
        <f>IF($W1415="","",TRIM(INDEX(connections!$B:$B,ROW())))</f>
      </c>
      <c r="Y1415">
        <f>IF($W1415="","",IFERROR(MATCH($W1415,$A$2:$A$1500,0),""))</f>
      </c>
      <c r="Z1415">
        <f>IF($X1415="","",IFERROR(MATCH($X1415,$A$2:$A$1500,0),""))</f>
      </c>
      <c r="AA1415" t="str">
        <f>IF($Y1415="","",INDEX($P$2:$P$1500,$Y1415))</f>
      </c>
      <c r="AB1415" t="str">
        <f>IF($Z1415="","",INDEX($P$2:$P$1500,$Z1415))</f>
      </c>
      <c r="AC1415">
        <f>IF(AND($AA1415="Yes",$AB1415="Yes"),1,"")</f>
      </c>
      <c r="AD1415">
        <f>IF(OR($Y1415="",$Z1415=""),"",IF(INDEX($C$2:$C$1500,$Y1415)=INDEX($C$2:$C$1500,$Z1415),0,1))</f>
      </c>
      <c r="AE1415">
        <f>IF($AC1415&lt;&gt;1,"",IF(AND(INDEX($AG$2:$AG$1500,$Y1415)=1,INDEX($AG$2:$AG$1500,$Z1415)=1),1,""))</f>
      </c>
      <c r="AG1415">
        <f>IF($A1415="","",COUNTIFS($W$2:$W$2500,$A1415,$AB$2:$AB$2500,"Yes")+COUNTIFS($X$2:$X$2500,$A1415,$AA$2:$AA$2500,"Yes"))</f>
      </c>
      <c r="AH1415" t="str">
        <f>IF(OR($P1415&lt;&gt;"Yes",N($AG1415)=0),"",IF(AND($AG1415=1,COUNTIFS($W$2:$W$2500,$A1415,$AE$2:$AE$2500,1)+COUNTIFS($X$2:$X$2500,$A1415,$AE$2:$AE$2500,1)&gt;0),"","Yes"))</f>
      </c>
      <c r="AI1415">
        <f>IF($AH1415="Yes",$AG1415,"")</f>
      </c>
      <c r="AJ1415">
        <f>IF($AI1415="","",$AI1415+ROW()/1000000)</f>
      </c>
      <c r="AK1415">
        <f>IF(OR($A1415="",$P1415="Yes",N($AG1415)=0),"",$AG1415+ROW()/1000000)</f>
      </c>
      <c r="AL1415" t="str">
        <f>IF($A1415="","",INDEX(games!$J:$J,ROW())&amp;"")</f>
      </c>
    </row>
    <row r="1416">
      <c r="A1416" t="str">
        <f>IF(TRIM(INDEX(games!$A:$A,ROW()))="","",TRIM(INDEX(games!$A:$A,ROW())))</f>
      </c>
      <c r="B1416">
        <f>IF(OR($A1416="",INDEX(games!$B:$B,ROW())=""),"",INDEX(games!$B:$B,ROW()))</f>
      </c>
      <c r="C1416" t="str">
        <f>IF(OR($A1416="",INDEX(games!$C:$C,ROW())=""),"",INDEX(games!$C:$C,ROW()))</f>
      </c>
      <c r="D1416">
        <f>IF($A1416="","",COUNTIF($W$2:$W$2500,$A1416)+COUNTIF($X$2:$X$2500,$A1416))</f>
      </c>
      <c r="E1416">
        <f>IF($A1416="","",IFERROR(MATCH($C1416,$R$2:$R$5,0),0))</f>
      </c>
      <c r="F1416">
        <f>IF($A1416="","",MOD(ROW(),34))</f>
      </c>
      <c r="G1416">
        <f>IF($A1416="",NA(),IF($C1416="Action",$B1416,NA()))</f>
      </c>
      <c r="H1416">
        <f>IF($A1416="",NA(),IF($C1416="Action",1+$F1416*0.023,NA()))</f>
      </c>
      <c r="I1416">
        <f>IF($A1416="",NA(),IF($C1416="Strategy",$B1416,NA()))</f>
      </c>
      <c r="J1416">
        <f>IF($A1416="",NA(),IF($C1416="Strategy",2+$F1416*0.023,NA()))</f>
      </c>
      <c r="K1416">
        <f>IF($A1416="",NA(),IF($C1416="Deckbuilder",$B1416,NA()))</f>
      </c>
      <c r="L1416">
        <f>IF($A1416="",NA(),IF($C1416="Deckbuilder",3+$F1416*0.023,NA()))</f>
      </c>
      <c r="M1416">
        <f>IF($A1416="",NA(),IF($C1416="Traditional",$B1416,NA()))</f>
      </c>
      <c r="N1416">
        <f>IF($A1416="",NA(),IF($C1416="Traditional",4+$F1416*0.023,NA()))</f>
      </c>
      <c r="O1416">
        <f>IF($A1416="","",$D1416+ROW()/1000000)</f>
      </c>
      <c r="P1416" t="str">
        <f>IF(OR($A1416="",INDEX(games!$H:$H,ROW())=""),"",INDEX(games!$H:$H,ROW()))</f>
      </c>
      <c r="Q1416">
        <f>IF(OR($A1416="",$P1416&lt;&gt;"Yes"),"",$D1416+ROW()/1000000)</f>
      </c>
      <c r="T1416">
        <f>IF($Y1416="","",INDEX($B$2:$B$1500,$Y1416))</f>
      </c>
      <c r="U1416">
        <f>IF($Z1416="","",INDEX($B$2:$B$1500,$Z1416))</f>
      </c>
      <c r="V1416">
        <f>IF(OR($T1416="",$U1416=""),"",$U1416-$T1416)</f>
      </c>
      <c r="W1416" t="str">
        <f>IF(TRIM(INDEX(connections!$A:$A,ROW()))="","",TRIM(INDEX(connections!$A:$A,ROW())))</f>
      </c>
      <c r="X1416" t="str">
        <f>IF($W1416="","",TRIM(INDEX(connections!$B:$B,ROW())))</f>
      </c>
      <c r="Y1416">
        <f>IF($W1416="","",IFERROR(MATCH($W1416,$A$2:$A$1500,0),""))</f>
      </c>
      <c r="Z1416">
        <f>IF($X1416="","",IFERROR(MATCH($X1416,$A$2:$A$1500,0),""))</f>
      </c>
      <c r="AA1416" t="str">
        <f>IF($Y1416="","",INDEX($P$2:$P$1500,$Y1416))</f>
      </c>
      <c r="AB1416" t="str">
        <f>IF($Z1416="","",INDEX($P$2:$P$1500,$Z1416))</f>
      </c>
      <c r="AC1416">
        <f>IF(AND($AA1416="Yes",$AB1416="Yes"),1,"")</f>
      </c>
      <c r="AD1416">
        <f>IF(OR($Y1416="",$Z1416=""),"",IF(INDEX($C$2:$C$1500,$Y1416)=INDEX($C$2:$C$1500,$Z1416),0,1))</f>
      </c>
      <c r="AE1416">
        <f>IF($AC1416&lt;&gt;1,"",IF(AND(INDEX($AG$2:$AG$1500,$Y1416)=1,INDEX($AG$2:$AG$1500,$Z1416)=1),1,""))</f>
      </c>
      <c r="AG1416">
        <f>IF($A1416="","",COUNTIFS($W$2:$W$2500,$A1416,$AB$2:$AB$2500,"Yes")+COUNTIFS($X$2:$X$2500,$A1416,$AA$2:$AA$2500,"Yes"))</f>
      </c>
      <c r="AH1416" t="str">
        <f>IF(OR($P1416&lt;&gt;"Yes",N($AG1416)=0),"",IF(AND($AG1416=1,COUNTIFS($W$2:$W$2500,$A1416,$AE$2:$AE$2500,1)+COUNTIFS($X$2:$X$2500,$A1416,$AE$2:$AE$2500,1)&gt;0),"","Yes"))</f>
      </c>
      <c r="AI1416">
        <f>IF($AH1416="Yes",$AG1416,"")</f>
      </c>
      <c r="AJ1416">
        <f>IF($AI1416="","",$AI1416+ROW()/1000000)</f>
      </c>
      <c r="AK1416">
        <f>IF(OR($A1416="",$P1416="Yes",N($AG1416)=0),"",$AG1416+ROW()/1000000)</f>
      </c>
      <c r="AL1416" t="str">
        <f>IF($A1416="","",INDEX(games!$J:$J,ROW())&amp;"")</f>
      </c>
    </row>
    <row r="1417">
      <c r="A1417" t="str">
        <f>IF(TRIM(INDEX(games!$A:$A,ROW()))="","",TRIM(INDEX(games!$A:$A,ROW())))</f>
      </c>
      <c r="B1417">
        <f>IF(OR($A1417="",INDEX(games!$B:$B,ROW())=""),"",INDEX(games!$B:$B,ROW()))</f>
      </c>
      <c r="C1417" t="str">
        <f>IF(OR($A1417="",INDEX(games!$C:$C,ROW())=""),"",INDEX(games!$C:$C,ROW()))</f>
      </c>
      <c r="D1417">
        <f>IF($A1417="","",COUNTIF($W$2:$W$2500,$A1417)+COUNTIF($X$2:$X$2500,$A1417))</f>
      </c>
      <c r="E1417">
        <f>IF($A1417="","",IFERROR(MATCH($C1417,$R$2:$R$5,0),0))</f>
      </c>
      <c r="F1417">
        <f>IF($A1417="","",MOD(ROW(),34))</f>
      </c>
      <c r="G1417">
        <f>IF($A1417="",NA(),IF($C1417="Action",$B1417,NA()))</f>
      </c>
      <c r="H1417">
        <f>IF($A1417="",NA(),IF($C1417="Action",1+$F1417*0.023,NA()))</f>
      </c>
      <c r="I1417">
        <f>IF($A1417="",NA(),IF($C1417="Strategy",$B1417,NA()))</f>
      </c>
      <c r="J1417">
        <f>IF($A1417="",NA(),IF($C1417="Strategy",2+$F1417*0.023,NA()))</f>
      </c>
      <c r="K1417">
        <f>IF($A1417="",NA(),IF($C1417="Deckbuilder",$B1417,NA()))</f>
      </c>
      <c r="L1417">
        <f>IF($A1417="",NA(),IF($C1417="Deckbuilder",3+$F1417*0.023,NA()))</f>
      </c>
      <c r="M1417">
        <f>IF($A1417="",NA(),IF($C1417="Traditional",$B1417,NA()))</f>
      </c>
      <c r="N1417">
        <f>IF($A1417="",NA(),IF($C1417="Traditional",4+$F1417*0.023,NA()))</f>
      </c>
      <c r="O1417">
        <f>IF($A1417="","",$D1417+ROW()/1000000)</f>
      </c>
      <c r="P1417" t="str">
        <f>IF(OR($A1417="",INDEX(games!$H:$H,ROW())=""),"",INDEX(games!$H:$H,ROW()))</f>
      </c>
      <c r="Q1417">
        <f>IF(OR($A1417="",$P1417&lt;&gt;"Yes"),"",$D1417+ROW()/1000000)</f>
      </c>
      <c r="T1417">
        <f>IF($Y1417="","",INDEX($B$2:$B$1500,$Y1417))</f>
      </c>
      <c r="U1417">
        <f>IF($Z1417="","",INDEX($B$2:$B$1500,$Z1417))</f>
      </c>
      <c r="V1417">
        <f>IF(OR($T1417="",$U1417=""),"",$U1417-$T1417)</f>
      </c>
      <c r="W1417" t="str">
        <f>IF(TRIM(INDEX(connections!$A:$A,ROW()))="","",TRIM(INDEX(connections!$A:$A,ROW())))</f>
      </c>
      <c r="X1417" t="str">
        <f>IF($W1417="","",TRIM(INDEX(connections!$B:$B,ROW())))</f>
      </c>
      <c r="Y1417">
        <f>IF($W1417="","",IFERROR(MATCH($W1417,$A$2:$A$1500,0),""))</f>
      </c>
      <c r="Z1417">
        <f>IF($X1417="","",IFERROR(MATCH($X1417,$A$2:$A$1500,0),""))</f>
      </c>
      <c r="AA1417" t="str">
        <f>IF($Y1417="","",INDEX($P$2:$P$1500,$Y1417))</f>
      </c>
      <c r="AB1417" t="str">
        <f>IF($Z1417="","",INDEX($P$2:$P$1500,$Z1417))</f>
      </c>
      <c r="AC1417">
        <f>IF(AND($AA1417="Yes",$AB1417="Yes"),1,"")</f>
      </c>
      <c r="AD1417">
        <f>IF(OR($Y1417="",$Z1417=""),"",IF(INDEX($C$2:$C$1500,$Y1417)=INDEX($C$2:$C$1500,$Z1417),0,1))</f>
      </c>
      <c r="AE1417">
        <f>IF($AC1417&lt;&gt;1,"",IF(AND(INDEX($AG$2:$AG$1500,$Y1417)=1,INDEX($AG$2:$AG$1500,$Z1417)=1),1,""))</f>
      </c>
      <c r="AG1417">
        <f>IF($A1417="","",COUNTIFS($W$2:$W$2500,$A1417,$AB$2:$AB$2500,"Yes")+COUNTIFS($X$2:$X$2500,$A1417,$AA$2:$AA$2500,"Yes"))</f>
      </c>
      <c r="AH1417" t="str">
        <f>IF(OR($P1417&lt;&gt;"Yes",N($AG1417)=0),"",IF(AND($AG1417=1,COUNTIFS($W$2:$W$2500,$A1417,$AE$2:$AE$2500,1)+COUNTIFS($X$2:$X$2500,$A1417,$AE$2:$AE$2500,1)&gt;0),"","Yes"))</f>
      </c>
      <c r="AI1417">
        <f>IF($AH1417="Yes",$AG1417,"")</f>
      </c>
      <c r="AJ1417">
        <f>IF($AI1417="","",$AI1417+ROW()/1000000)</f>
      </c>
      <c r="AK1417">
        <f>IF(OR($A1417="",$P1417="Yes",N($AG1417)=0),"",$AG1417+ROW()/1000000)</f>
      </c>
      <c r="AL1417" t="str">
        <f>IF($A1417="","",INDEX(games!$J:$J,ROW())&amp;"")</f>
      </c>
    </row>
    <row r="1418">
      <c r="A1418" t="str">
        <f>IF(TRIM(INDEX(games!$A:$A,ROW()))="","",TRIM(INDEX(games!$A:$A,ROW())))</f>
      </c>
      <c r="B1418">
        <f>IF(OR($A1418="",INDEX(games!$B:$B,ROW())=""),"",INDEX(games!$B:$B,ROW()))</f>
      </c>
      <c r="C1418" t="str">
        <f>IF(OR($A1418="",INDEX(games!$C:$C,ROW())=""),"",INDEX(games!$C:$C,ROW()))</f>
      </c>
      <c r="D1418">
        <f>IF($A1418="","",COUNTIF($W$2:$W$2500,$A1418)+COUNTIF($X$2:$X$2500,$A1418))</f>
      </c>
      <c r="E1418">
        <f>IF($A1418="","",IFERROR(MATCH($C1418,$R$2:$R$5,0),0))</f>
      </c>
      <c r="F1418">
        <f>IF($A1418="","",MOD(ROW(),34))</f>
      </c>
      <c r="G1418">
        <f>IF($A1418="",NA(),IF($C1418="Action",$B1418,NA()))</f>
      </c>
      <c r="H1418">
        <f>IF($A1418="",NA(),IF($C1418="Action",1+$F1418*0.023,NA()))</f>
      </c>
      <c r="I1418">
        <f>IF($A1418="",NA(),IF($C1418="Strategy",$B1418,NA()))</f>
      </c>
      <c r="J1418">
        <f>IF($A1418="",NA(),IF($C1418="Strategy",2+$F1418*0.023,NA()))</f>
      </c>
      <c r="K1418">
        <f>IF($A1418="",NA(),IF($C1418="Deckbuilder",$B1418,NA()))</f>
      </c>
      <c r="L1418">
        <f>IF($A1418="",NA(),IF($C1418="Deckbuilder",3+$F1418*0.023,NA()))</f>
      </c>
      <c r="M1418">
        <f>IF($A1418="",NA(),IF($C1418="Traditional",$B1418,NA()))</f>
      </c>
      <c r="N1418">
        <f>IF($A1418="",NA(),IF($C1418="Traditional",4+$F1418*0.023,NA()))</f>
      </c>
      <c r="O1418">
        <f>IF($A1418="","",$D1418+ROW()/1000000)</f>
      </c>
      <c r="P1418" t="str">
        <f>IF(OR($A1418="",INDEX(games!$H:$H,ROW())=""),"",INDEX(games!$H:$H,ROW()))</f>
      </c>
      <c r="Q1418">
        <f>IF(OR($A1418="",$P1418&lt;&gt;"Yes"),"",$D1418+ROW()/1000000)</f>
      </c>
      <c r="T1418">
        <f>IF($Y1418="","",INDEX($B$2:$B$1500,$Y1418))</f>
      </c>
      <c r="U1418">
        <f>IF($Z1418="","",INDEX($B$2:$B$1500,$Z1418))</f>
      </c>
      <c r="V1418">
        <f>IF(OR($T1418="",$U1418=""),"",$U1418-$T1418)</f>
      </c>
      <c r="W1418" t="str">
        <f>IF(TRIM(INDEX(connections!$A:$A,ROW()))="","",TRIM(INDEX(connections!$A:$A,ROW())))</f>
      </c>
      <c r="X1418" t="str">
        <f>IF($W1418="","",TRIM(INDEX(connections!$B:$B,ROW())))</f>
      </c>
      <c r="Y1418">
        <f>IF($W1418="","",IFERROR(MATCH($W1418,$A$2:$A$1500,0),""))</f>
      </c>
      <c r="Z1418">
        <f>IF($X1418="","",IFERROR(MATCH($X1418,$A$2:$A$1500,0),""))</f>
      </c>
      <c r="AA1418" t="str">
        <f>IF($Y1418="","",INDEX($P$2:$P$1500,$Y1418))</f>
      </c>
      <c r="AB1418" t="str">
        <f>IF($Z1418="","",INDEX($P$2:$P$1500,$Z1418))</f>
      </c>
      <c r="AC1418">
        <f>IF(AND($AA1418="Yes",$AB1418="Yes"),1,"")</f>
      </c>
      <c r="AD1418">
        <f>IF(OR($Y1418="",$Z1418=""),"",IF(INDEX($C$2:$C$1500,$Y1418)=INDEX($C$2:$C$1500,$Z1418),0,1))</f>
      </c>
      <c r="AE1418">
        <f>IF($AC1418&lt;&gt;1,"",IF(AND(INDEX($AG$2:$AG$1500,$Y1418)=1,INDEX($AG$2:$AG$1500,$Z1418)=1),1,""))</f>
      </c>
      <c r="AG1418">
        <f>IF($A1418="","",COUNTIFS($W$2:$W$2500,$A1418,$AB$2:$AB$2500,"Yes")+COUNTIFS($X$2:$X$2500,$A1418,$AA$2:$AA$2500,"Yes"))</f>
      </c>
      <c r="AH1418" t="str">
        <f>IF(OR($P1418&lt;&gt;"Yes",N($AG1418)=0),"",IF(AND($AG1418=1,COUNTIFS($W$2:$W$2500,$A1418,$AE$2:$AE$2500,1)+COUNTIFS($X$2:$X$2500,$A1418,$AE$2:$AE$2500,1)&gt;0),"","Yes"))</f>
      </c>
      <c r="AI1418">
        <f>IF($AH1418="Yes",$AG1418,"")</f>
      </c>
      <c r="AJ1418">
        <f>IF($AI1418="","",$AI1418+ROW()/1000000)</f>
      </c>
      <c r="AK1418">
        <f>IF(OR($A1418="",$P1418="Yes",N($AG1418)=0),"",$AG1418+ROW()/1000000)</f>
      </c>
      <c r="AL1418" t="str">
        <f>IF($A1418="","",INDEX(games!$J:$J,ROW())&amp;"")</f>
      </c>
    </row>
    <row r="1419">
      <c r="A1419" t="str">
        <f>IF(TRIM(INDEX(games!$A:$A,ROW()))="","",TRIM(INDEX(games!$A:$A,ROW())))</f>
      </c>
      <c r="B1419">
        <f>IF(OR($A1419="",INDEX(games!$B:$B,ROW())=""),"",INDEX(games!$B:$B,ROW()))</f>
      </c>
      <c r="C1419" t="str">
        <f>IF(OR($A1419="",INDEX(games!$C:$C,ROW())=""),"",INDEX(games!$C:$C,ROW()))</f>
      </c>
      <c r="D1419">
        <f>IF($A1419="","",COUNTIF($W$2:$W$2500,$A1419)+COUNTIF($X$2:$X$2500,$A1419))</f>
      </c>
      <c r="E1419">
        <f>IF($A1419="","",IFERROR(MATCH($C1419,$R$2:$R$5,0),0))</f>
      </c>
      <c r="F1419">
        <f>IF($A1419="","",MOD(ROW(),34))</f>
      </c>
      <c r="G1419">
        <f>IF($A1419="",NA(),IF($C1419="Action",$B1419,NA()))</f>
      </c>
      <c r="H1419">
        <f>IF($A1419="",NA(),IF($C1419="Action",1+$F1419*0.023,NA()))</f>
      </c>
      <c r="I1419">
        <f>IF($A1419="",NA(),IF($C1419="Strategy",$B1419,NA()))</f>
      </c>
      <c r="J1419">
        <f>IF($A1419="",NA(),IF($C1419="Strategy",2+$F1419*0.023,NA()))</f>
      </c>
      <c r="K1419">
        <f>IF($A1419="",NA(),IF($C1419="Deckbuilder",$B1419,NA()))</f>
      </c>
      <c r="L1419">
        <f>IF($A1419="",NA(),IF($C1419="Deckbuilder",3+$F1419*0.023,NA()))</f>
      </c>
      <c r="M1419">
        <f>IF($A1419="",NA(),IF($C1419="Traditional",$B1419,NA()))</f>
      </c>
      <c r="N1419">
        <f>IF($A1419="",NA(),IF($C1419="Traditional",4+$F1419*0.023,NA()))</f>
      </c>
      <c r="O1419">
        <f>IF($A1419="","",$D1419+ROW()/1000000)</f>
      </c>
      <c r="P1419" t="str">
        <f>IF(OR($A1419="",INDEX(games!$H:$H,ROW())=""),"",INDEX(games!$H:$H,ROW()))</f>
      </c>
      <c r="Q1419">
        <f>IF(OR($A1419="",$P1419&lt;&gt;"Yes"),"",$D1419+ROW()/1000000)</f>
      </c>
      <c r="T1419">
        <f>IF($Y1419="","",INDEX($B$2:$B$1500,$Y1419))</f>
      </c>
      <c r="U1419">
        <f>IF($Z1419="","",INDEX($B$2:$B$1500,$Z1419))</f>
      </c>
      <c r="V1419">
        <f>IF(OR($T1419="",$U1419=""),"",$U1419-$T1419)</f>
      </c>
      <c r="W1419" t="str">
        <f>IF(TRIM(INDEX(connections!$A:$A,ROW()))="","",TRIM(INDEX(connections!$A:$A,ROW())))</f>
      </c>
      <c r="X1419" t="str">
        <f>IF($W1419="","",TRIM(INDEX(connections!$B:$B,ROW())))</f>
      </c>
      <c r="Y1419">
        <f>IF($W1419="","",IFERROR(MATCH($W1419,$A$2:$A$1500,0),""))</f>
      </c>
      <c r="Z1419">
        <f>IF($X1419="","",IFERROR(MATCH($X1419,$A$2:$A$1500,0),""))</f>
      </c>
      <c r="AA1419" t="str">
        <f>IF($Y1419="","",INDEX($P$2:$P$1500,$Y1419))</f>
      </c>
      <c r="AB1419" t="str">
        <f>IF($Z1419="","",INDEX($P$2:$P$1500,$Z1419))</f>
      </c>
      <c r="AC1419">
        <f>IF(AND($AA1419="Yes",$AB1419="Yes"),1,"")</f>
      </c>
      <c r="AD1419">
        <f>IF(OR($Y1419="",$Z1419=""),"",IF(INDEX($C$2:$C$1500,$Y1419)=INDEX($C$2:$C$1500,$Z1419),0,1))</f>
      </c>
      <c r="AE1419">
        <f>IF($AC1419&lt;&gt;1,"",IF(AND(INDEX($AG$2:$AG$1500,$Y1419)=1,INDEX($AG$2:$AG$1500,$Z1419)=1),1,""))</f>
      </c>
      <c r="AG1419">
        <f>IF($A1419="","",COUNTIFS($W$2:$W$2500,$A1419,$AB$2:$AB$2500,"Yes")+COUNTIFS($X$2:$X$2500,$A1419,$AA$2:$AA$2500,"Yes"))</f>
      </c>
      <c r="AH1419" t="str">
        <f>IF(OR($P1419&lt;&gt;"Yes",N($AG1419)=0),"",IF(AND($AG1419=1,COUNTIFS($W$2:$W$2500,$A1419,$AE$2:$AE$2500,1)+COUNTIFS($X$2:$X$2500,$A1419,$AE$2:$AE$2500,1)&gt;0),"","Yes"))</f>
      </c>
      <c r="AI1419">
        <f>IF($AH1419="Yes",$AG1419,"")</f>
      </c>
      <c r="AJ1419">
        <f>IF($AI1419="","",$AI1419+ROW()/1000000)</f>
      </c>
      <c r="AK1419">
        <f>IF(OR($A1419="",$P1419="Yes",N($AG1419)=0),"",$AG1419+ROW()/1000000)</f>
      </c>
      <c r="AL1419" t="str">
        <f>IF($A1419="","",INDEX(games!$J:$J,ROW())&amp;"")</f>
      </c>
    </row>
    <row r="1420">
      <c r="A1420" t="str">
        <f>IF(TRIM(INDEX(games!$A:$A,ROW()))="","",TRIM(INDEX(games!$A:$A,ROW())))</f>
      </c>
      <c r="B1420">
        <f>IF(OR($A1420="",INDEX(games!$B:$B,ROW())=""),"",INDEX(games!$B:$B,ROW()))</f>
      </c>
      <c r="C1420" t="str">
        <f>IF(OR($A1420="",INDEX(games!$C:$C,ROW())=""),"",INDEX(games!$C:$C,ROW()))</f>
      </c>
      <c r="D1420">
        <f>IF($A1420="","",COUNTIF($W$2:$W$2500,$A1420)+COUNTIF($X$2:$X$2500,$A1420))</f>
      </c>
      <c r="E1420">
        <f>IF($A1420="","",IFERROR(MATCH($C1420,$R$2:$R$5,0),0))</f>
      </c>
      <c r="F1420">
        <f>IF($A1420="","",MOD(ROW(),34))</f>
      </c>
      <c r="G1420">
        <f>IF($A1420="",NA(),IF($C1420="Action",$B1420,NA()))</f>
      </c>
      <c r="H1420">
        <f>IF($A1420="",NA(),IF($C1420="Action",1+$F1420*0.023,NA()))</f>
      </c>
      <c r="I1420">
        <f>IF($A1420="",NA(),IF($C1420="Strategy",$B1420,NA()))</f>
      </c>
      <c r="J1420">
        <f>IF($A1420="",NA(),IF($C1420="Strategy",2+$F1420*0.023,NA()))</f>
      </c>
      <c r="K1420">
        <f>IF($A1420="",NA(),IF($C1420="Deckbuilder",$B1420,NA()))</f>
      </c>
      <c r="L1420">
        <f>IF($A1420="",NA(),IF($C1420="Deckbuilder",3+$F1420*0.023,NA()))</f>
      </c>
      <c r="M1420">
        <f>IF($A1420="",NA(),IF($C1420="Traditional",$B1420,NA()))</f>
      </c>
      <c r="N1420">
        <f>IF($A1420="",NA(),IF($C1420="Traditional",4+$F1420*0.023,NA()))</f>
      </c>
      <c r="O1420">
        <f>IF($A1420="","",$D1420+ROW()/1000000)</f>
      </c>
      <c r="P1420" t="str">
        <f>IF(OR($A1420="",INDEX(games!$H:$H,ROW())=""),"",INDEX(games!$H:$H,ROW()))</f>
      </c>
      <c r="Q1420">
        <f>IF(OR($A1420="",$P1420&lt;&gt;"Yes"),"",$D1420+ROW()/1000000)</f>
      </c>
      <c r="T1420">
        <f>IF($Y1420="","",INDEX($B$2:$B$1500,$Y1420))</f>
      </c>
      <c r="U1420">
        <f>IF($Z1420="","",INDEX($B$2:$B$1500,$Z1420))</f>
      </c>
      <c r="V1420">
        <f>IF(OR($T1420="",$U1420=""),"",$U1420-$T1420)</f>
      </c>
      <c r="W1420" t="str">
        <f>IF(TRIM(INDEX(connections!$A:$A,ROW()))="","",TRIM(INDEX(connections!$A:$A,ROW())))</f>
      </c>
      <c r="X1420" t="str">
        <f>IF($W1420="","",TRIM(INDEX(connections!$B:$B,ROW())))</f>
      </c>
      <c r="Y1420">
        <f>IF($W1420="","",IFERROR(MATCH($W1420,$A$2:$A$1500,0),""))</f>
      </c>
      <c r="Z1420">
        <f>IF($X1420="","",IFERROR(MATCH($X1420,$A$2:$A$1500,0),""))</f>
      </c>
      <c r="AA1420" t="str">
        <f>IF($Y1420="","",INDEX($P$2:$P$1500,$Y1420))</f>
      </c>
      <c r="AB1420" t="str">
        <f>IF($Z1420="","",INDEX($P$2:$P$1500,$Z1420))</f>
      </c>
      <c r="AC1420">
        <f>IF(AND($AA1420="Yes",$AB1420="Yes"),1,"")</f>
      </c>
      <c r="AD1420">
        <f>IF(OR($Y1420="",$Z1420=""),"",IF(INDEX($C$2:$C$1500,$Y1420)=INDEX($C$2:$C$1500,$Z1420),0,1))</f>
      </c>
      <c r="AE1420">
        <f>IF($AC1420&lt;&gt;1,"",IF(AND(INDEX($AG$2:$AG$1500,$Y1420)=1,INDEX($AG$2:$AG$1500,$Z1420)=1),1,""))</f>
      </c>
      <c r="AG1420">
        <f>IF($A1420="","",COUNTIFS($W$2:$W$2500,$A1420,$AB$2:$AB$2500,"Yes")+COUNTIFS($X$2:$X$2500,$A1420,$AA$2:$AA$2500,"Yes"))</f>
      </c>
      <c r="AH1420" t="str">
        <f>IF(OR($P1420&lt;&gt;"Yes",N($AG1420)=0),"",IF(AND($AG1420=1,COUNTIFS($W$2:$W$2500,$A1420,$AE$2:$AE$2500,1)+COUNTIFS($X$2:$X$2500,$A1420,$AE$2:$AE$2500,1)&gt;0),"","Yes"))</f>
      </c>
      <c r="AI1420">
        <f>IF($AH1420="Yes",$AG1420,"")</f>
      </c>
      <c r="AJ1420">
        <f>IF($AI1420="","",$AI1420+ROW()/1000000)</f>
      </c>
      <c r="AK1420">
        <f>IF(OR($A1420="",$P1420="Yes",N($AG1420)=0),"",$AG1420+ROW()/1000000)</f>
      </c>
      <c r="AL1420" t="str">
        <f>IF($A1420="","",INDEX(games!$J:$J,ROW())&amp;"")</f>
      </c>
    </row>
    <row r="1421">
      <c r="A1421" t="str">
        <f>IF(TRIM(INDEX(games!$A:$A,ROW()))="","",TRIM(INDEX(games!$A:$A,ROW())))</f>
      </c>
      <c r="B1421">
        <f>IF(OR($A1421="",INDEX(games!$B:$B,ROW())=""),"",INDEX(games!$B:$B,ROW()))</f>
      </c>
      <c r="C1421" t="str">
        <f>IF(OR($A1421="",INDEX(games!$C:$C,ROW())=""),"",INDEX(games!$C:$C,ROW()))</f>
      </c>
      <c r="D1421">
        <f>IF($A1421="","",COUNTIF($W$2:$W$2500,$A1421)+COUNTIF($X$2:$X$2500,$A1421))</f>
      </c>
      <c r="E1421">
        <f>IF($A1421="","",IFERROR(MATCH($C1421,$R$2:$R$5,0),0))</f>
      </c>
      <c r="F1421">
        <f>IF($A1421="","",MOD(ROW(),34))</f>
      </c>
      <c r="G1421">
        <f>IF($A1421="",NA(),IF($C1421="Action",$B1421,NA()))</f>
      </c>
      <c r="H1421">
        <f>IF($A1421="",NA(),IF($C1421="Action",1+$F1421*0.023,NA()))</f>
      </c>
      <c r="I1421">
        <f>IF($A1421="",NA(),IF($C1421="Strategy",$B1421,NA()))</f>
      </c>
      <c r="J1421">
        <f>IF($A1421="",NA(),IF($C1421="Strategy",2+$F1421*0.023,NA()))</f>
      </c>
      <c r="K1421">
        <f>IF($A1421="",NA(),IF($C1421="Deckbuilder",$B1421,NA()))</f>
      </c>
      <c r="L1421">
        <f>IF($A1421="",NA(),IF($C1421="Deckbuilder",3+$F1421*0.023,NA()))</f>
      </c>
      <c r="M1421">
        <f>IF($A1421="",NA(),IF($C1421="Traditional",$B1421,NA()))</f>
      </c>
      <c r="N1421">
        <f>IF($A1421="",NA(),IF($C1421="Traditional",4+$F1421*0.023,NA()))</f>
      </c>
      <c r="O1421">
        <f>IF($A1421="","",$D1421+ROW()/1000000)</f>
      </c>
      <c r="P1421" t="str">
        <f>IF(OR($A1421="",INDEX(games!$H:$H,ROW())=""),"",INDEX(games!$H:$H,ROW()))</f>
      </c>
      <c r="Q1421">
        <f>IF(OR($A1421="",$P1421&lt;&gt;"Yes"),"",$D1421+ROW()/1000000)</f>
      </c>
      <c r="T1421">
        <f>IF($Y1421="","",INDEX($B$2:$B$1500,$Y1421))</f>
      </c>
      <c r="U1421">
        <f>IF($Z1421="","",INDEX($B$2:$B$1500,$Z1421))</f>
      </c>
      <c r="V1421">
        <f>IF(OR($T1421="",$U1421=""),"",$U1421-$T1421)</f>
      </c>
      <c r="W1421" t="str">
        <f>IF(TRIM(INDEX(connections!$A:$A,ROW()))="","",TRIM(INDEX(connections!$A:$A,ROW())))</f>
      </c>
      <c r="X1421" t="str">
        <f>IF($W1421="","",TRIM(INDEX(connections!$B:$B,ROW())))</f>
      </c>
      <c r="Y1421">
        <f>IF($W1421="","",IFERROR(MATCH($W1421,$A$2:$A$1500,0),""))</f>
      </c>
      <c r="Z1421">
        <f>IF($X1421="","",IFERROR(MATCH($X1421,$A$2:$A$1500,0),""))</f>
      </c>
      <c r="AA1421" t="str">
        <f>IF($Y1421="","",INDEX($P$2:$P$1500,$Y1421))</f>
      </c>
      <c r="AB1421" t="str">
        <f>IF($Z1421="","",INDEX($P$2:$P$1500,$Z1421))</f>
      </c>
      <c r="AC1421">
        <f>IF(AND($AA1421="Yes",$AB1421="Yes"),1,"")</f>
      </c>
      <c r="AD1421">
        <f>IF(OR($Y1421="",$Z1421=""),"",IF(INDEX($C$2:$C$1500,$Y1421)=INDEX($C$2:$C$1500,$Z1421),0,1))</f>
      </c>
      <c r="AE1421">
        <f>IF($AC1421&lt;&gt;1,"",IF(AND(INDEX($AG$2:$AG$1500,$Y1421)=1,INDEX($AG$2:$AG$1500,$Z1421)=1),1,""))</f>
      </c>
      <c r="AG1421">
        <f>IF($A1421="","",COUNTIFS($W$2:$W$2500,$A1421,$AB$2:$AB$2500,"Yes")+COUNTIFS($X$2:$X$2500,$A1421,$AA$2:$AA$2500,"Yes"))</f>
      </c>
      <c r="AH1421" t="str">
        <f>IF(OR($P1421&lt;&gt;"Yes",N($AG1421)=0),"",IF(AND($AG1421=1,COUNTIFS($W$2:$W$2500,$A1421,$AE$2:$AE$2500,1)+COUNTIFS($X$2:$X$2500,$A1421,$AE$2:$AE$2500,1)&gt;0),"","Yes"))</f>
      </c>
      <c r="AI1421">
        <f>IF($AH1421="Yes",$AG1421,"")</f>
      </c>
      <c r="AJ1421">
        <f>IF($AI1421="","",$AI1421+ROW()/1000000)</f>
      </c>
      <c r="AK1421">
        <f>IF(OR($A1421="",$P1421="Yes",N($AG1421)=0),"",$AG1421+ROW()/1000000)</f>
      </c>
      <c r="AL1421" t="str">
        <f>IF($A1421="","",INDEX(games!$J:$J,ROW())&amp;"")</f>
      </c>
    </row>
    <row r="1422">
      <c r="A1422" t="str">
        <f>IF(TRIM(INDEX(games!$A:$A,ROW()))="","",TRIM(INDEX(games!$A:$A,ROW())))</f>
      </c>
      <c r="B1422">
        <f>IF(OR($A1422="",INDEX(games!$B:$B,ROW())=""),"",INDEX(games!$B:$B,ROW()))</f>
      </c>
      <c r="C1422" t="str">
        <f>IF(OR($A1422="",INDEX(games!$C:$C,ROW())=""),"",INDEX(games!$C:$C,ROW()))</f>
      </c>
      <c r="D1422">
        <f>IF($A1422="","",COUNTIF($W$2:$W$2500,$A1422)+COUNTIF($X$2:$X$2500,$A1422))</f>
      </c>
      <c r="E1422">
        <f>IF($A1422="","",IFERROR(MATCH($C1422,$R$2:$R$5,0),0))</f>
      </c>
      <c r="F1422">
        <f>IF($A1422="","",MOD(ROW(),34))</f>
      </c>
      <c r="G1422">
        <f>IF($A1422="",NA(),IF($C1422="Action",$B1422,NA()))</f>
      </c>
      <c r="H1422">
        <f>IF($A1422="",NA(),IF($C1422="Action",1+$F1422*0.023,NA()))</f>
      </c>
      <c r="I1422">
        <f>IF($A1422="",NA(),IF($C1422="Strategy",$B1422,NA()))</f>
      </c>
      <c r="J1422">
        <f>IF($A1422="",NA(),IF($C1422="Strategy",2+$F1422*0.023,NA()))</f>
      </c>
      <c r="K1422">
        <f>IF($A1422="",NA(),IF($C1422="Deckbuilder",$B1422,NA()))</f>
      </c>
      <c r="L1422">
        <f>IF($A1422="",NA(),IF($C1422="Deckbuilder",3+$F1422*0.023,NA()))</f>
      </c>
      <c r="M1422">
        <f>IF($A1422="",NA(),IF($C1422="Traditional",$B1422,NA()))</f>
      </c>
      <c r="N1422">
        <f>IF($A1422="",NA(),IF($C1422="Traditional",4+$F1422*0.023,NA()))</f>
      </c>
      <c r="O1422">
        <f>IF($A1422="","",$D1422+ROW()/1000000)</f>
      </c>
      <c r="P1422" t="str">
        <f>IF(OR($A1422="",INDEX(games!$H:$H,ROW())=""),"",INDEX(games!$H:$H,ROW()))</f>
      </c>
      <c r="Q1422">
        <f>IF(OR($A1422="",$P1422&lt;&gt;"Yes"),"",$D1422+ROW()/1000000)</f>
      </c>
      <c r="T1422">
        <f>IF($Y1422="","",INDEX($B$2:$B$1500,$Y1422))</f>
      </c>
      <c r="U1422">
        <f>IF($Z1422="","",INDEX($B$2:$B$1500,$Z1422))</f>
      </c>
      <c r="V1422">
        <f>IF(OR($T1422="",$U1422=""),"",$U1422-$T1422)</f>
      </c>
      <c r="W1422" t="str">
        <f>IF(TRIM(INDEX(connections!$A:$A,ROW()))="","",TRIM(INDEX(connections!$A:$A,ROW())))</f>
      </c>
      <c r="X1422" t="str">
        <f>IF($W1422="","",TRIM(INDEX(connections!$B:$B,ROW())))</f>
      </c>
      <c r="Y1422">
        <f>IF($W1422="","",IFERROR(MATCH($W1422,$A$2:$A$1500,0),""))</f>
      </c>
      <c r="Z1422">
        <f>IF($X1422="","",IFERROR(MATCH($X1422,$A$2:$A$1500,0),""))</f>
      </c>
      <c r="AA1422" t="str">
        <f>IF($Y1422="","",INDEX($P$2:$P$1500,$Y1422))</f>
      </c>
      <c r="AB1422" t="str">
        <f>IF($Z1422="","",INDEX($P$2:$P$1500,$Z1422))</f>
      </c>
      <c r="AC1422">
        <f>IF(AND($AA1422="Yes",$AB1422="Yes"),1,"")</f>
      </c>
      <c r="AD1422">
        <f>IF(OR($Y1422="",$Z1422=""),"",IF(INDEX($C$2:$C$1500,$Y1422)=INDEX($C$2:$C$1500,$Z1422),0,1))</f>
      </c>
      <c r="AE1422">
        <f>IF($AC1422&lt;&gt;1,"",IF(AND(INDEX($AG$2:$AG$1500,$Y1422)=1,INDEX($AG$2:$AG$1500,$Z1422)=1),1,""))</f>
      </c>
      <c r="AG1422">
        <f>IF($A1422="","",COUNTIFS($W$2:$W$2500,$A1422,$AB$2:$AB$2500,"Yes")+COUNTIFS($X$2:$X$2500,$A1422,$AA$2:$AA$2500,"Yes"))</f>
      </c>
      <c r="AH1422" t="str">
        <f>IF(OR($P1422&lt;&gt;"Yes",N($AG1422)=0),"",IF(AND($AG1422=1,COUNTIFS($W$2:$W$2500,$A1422,$AE$2:$AE$2500,1)+COUNTIFS($X$2:$X$2500,$A1422,$AE$2:$AE$2500,1)&gt;0),"","Yes"))</f>
      </c>
      <c r="AI1422">
        <f>IF($AH1422="Yes",$AG1422,"")</f>
      </c>
      <c r="AJ1422">
        <f>IF($AI1422="","",$AI1422+ROW()/1000000)</f>
      </c>
      <c r="AK1422">
        <f>IF(OR($A1422="",$P1422="Yes",N($AG1422)=0),"",$AG1422+ROW()/1000000)</f>
      </c>
      <c r="AL1422" t="str">
        <f>IF($A1422="","",INDEX(games!$J:$J,ROW())&amp;"")</f>
      </c>
    </row>
    <row r="1423">
      <c r="A1423" t="str">
        <f>IF(TRIM(INDEX(games!$A:$A,ROW()))="","",TRIM(INDEX(games!$A:$A,ROW())))</f>
      </c>
      <c r="B1423">
        <f>IF(OR($A1423="",INDEX(games!$B:$B,ROW())=""),"",INDEX(games!$B:$B,ROW()))</f>
      </c>
      <c r="C1423" t="str">
        <f>IF(OR($A1423="",INDEX(games!$C:$C,ROW())=""),"",INDEX(games!$C:$C,ROW()))</f>
      </c>
      <c r="D1423">
        <f>IF($A1423="","",COUNTIF($W$2:$W$2500,$A1423)+COUNTIF($X$2:$X$2500,$A1423))</f>
      </c>
      <c r="E1423">
        <f>IF($A1423="","",IFERROR(MATCH($C1423,$R$2:$R$5,0),0))</f>
      </c>
      <c r="F1423">
        <f>IF($A1423="","",MOD(ROW(),34))</f>
      </c>
      <c r="G1423">
        <f>IF($A1423="",NA(),IF($C1423="Action",$B1423,NA()))</f>
      </c>
      <c r="H1423">
        <f>IF($A1423="",NA(),IF($C1423="Action",1+$F1423*0.023,NA()))</f>
      </c>
      <c r="I1423">
        <f>IF($A1423="",NA(),IF($C1423="Strategy",$B1423,NA()))</f>
      </c>
      <c r="J1423">
        <f>IF($A1423="",NA(),IF($C1423="Strategy",2+$F1423*0.023,NA()))</f>
      </c>
      <c r="K1423">
        <f>IF($A1423="",NA(),IF($C1423="Deckbuilder",$B1423,NA()))</f>
      </c>
      <c r="L1423">
        <f>IF($A1423="",NA(),IF($C1423="Deckbuilder",3+$F1423*0.023,NA()))</f>
      </c>
      <c r="M1423">
        <f>IF($A1423="",NA(),IF($C1423="Traditional",$B1423,NA()))</f>
      </c>
      <c r="N1423">
        <f>IF($A1423="",NA(),IF($C1423="Traditional",4+$F1423*0.023,NA()))</f>
      </c>
      <c r="O1423">
        <f>IF($A1423="","",$D1423+ROW()/1000000)</f>
      </c>
      <c r="P1423" t="str">
        <f>IF(OR($A1423="",INDEX(games!$H:$H,ROW())=""),"",INDEX(games!$H:$H,ROW()))</f>
      </c>
      <c r="Q1423">
        <f>IF(OR($A1423="",$P1423&lt;&gt;"Yes"),"",$D1423+ROW()/1000000)</f>
      </c>
      <c r="T1423">
        <f>IF($Y1423="","",INDEX($B$2:$B$1500,$Y1423))</f>
      </c>
      <c r="U1423">
        <f>IF($Z1423="","",INDEX($B$2:$B$1500,$Z1423))</f>
      </c>
      <c r="V1423">
        <f>IF(OR($T1423="",$U1423=""),"",$U1423-$T1423)</f>
      </c>
      <c r="W1423" t="str">
        <f>IF(TRIM(INDEX(connections!$A:$A,ROW()))="","",TRIM(INDEX(connections!$A:$A,ROW())))</f>
      </c>
      <c r="X1423" t="str">
        <f>IF($W1423="","",TRIM(INDEX(connections!$B:$B,ROW())))</f>
      </c>
      <c r="Y1423">
        <f>IF($W1423="","",IFERROR(MATCH($W1423,$A$2:$A$1500,0),""))</f>
      </c>
      <c r="Z1423">
        <f>IF($X1423="","",IFERROR(MATCH($X1423,$A$2:$A$1500,0),""))</f>
      </c>
      <c r="AA1423" t="str">
        <f>IF($Y1423="","",INDEX($P$2:$P$1500,$Y1423))</f>
      </c>
      <c r="AB1423" t="str">
        <f>IF($Z1423="","",INDEX($P$2:$P$1500,$Z1423))</f>
      </c>
      <c r="AC1423">
        <f>IF(AND($AA1423="Yes",$AB1423="Yes"),1,"")</f>
      </c>
      <c r="AD1423">
        <f>IF(OR($Y1423="",$Z1423=""),"",IF(INDEX($C$2:$C$1500,$Y1423)=INDEX($C$2:$C$1500,$Z1423),0,1))</f>
      </c>
      <c r="AE1423">
        <f>IF($AC1423&lt;&gt;1,"",IF(AND(INDEX($AG$2:$AG$1500,$Y1423)=1,INDEX($AG$2:$AG$1500,$Z1423)=1),1,""))</f>
      </c>
      <c r="AG1423">
        <f>IF($A1423="","",COUNTIFS($W$2:$W$2500,$A1423,$AB$2:$AB$2500,"Yes")+COUNTIFS($X$2:$X$2500,$A1423,$AA$2:$AA$2500,"Yes"))</f>
      </c>
      <c r="AH1423" t="str">
        <f>IF(OR($P1423&lt;&gt;"Yes",N($AG1423)=0),"",IF(AND($AG1423=1,COUNTIFS($W$2:$W$2500,$A1423,$AE$2:$AE$2500,1)+COUNTIFS($X$2:$X$2500,$A1423,$AE$2:$AE$2500,1)&gt;0),"","Yes"))</f>
      </c>
      <c r="AI1423">
        <f>IF($AH1423="Yes",$AG1423,"")</f>
      </c>
      <c r="AJ1423">
        <f>IF($AI1423="","",$AI1423+ROW()/1000000)</f>
      </c>
      <c r="AK1423">
        <f>IF(OR($A1423="",$P1423="Yes",N($AG1423)=0),"",$AG1423+ROW()/1000000)</f>
      </c>
      <c r="AL1423" t="str">
        <f>IF($A1423="","",INDEX(games!$J:$J,ROW())&amp;"")</f>
      </c>
    </row>
    <row r="1424">
      <c r="A1424" t="str">
        <f>IF(TRIM(INDEX(games!$A:$A,ROW()))="","",TRIM(INDEX(games!$A:$A,ROW())))</f>
      </c>
      <c r="B1424">
        <f>IF(OR($A1424="",INDEX(games!$B:$B,ROW())=""),"",INDEX(games!$B:$B,ROW()))</f>
      </c>
      <c r="C1424" t="str">
        <f>IF(OR($A1424="",INDEX(games!$C:$C,ROW())=""),"",INDEX(games!$C:$C,ROW()))</f>
      </c>
      <c r="D1424">
        <f>IF($A1424="","",COUNTIF($W$2:$W$2500,$A1424)+COUNTIF($X$2:$X$2500,$A1424))</f>
      </c>
      <c r="E1424">
        <f>IF($A1424="","",IFERROR(MATCH($C1424,$R$2:$R$5,0),0))</f>
      </c>
      <c r="F1424">
        <f>IF($A1424="","",MOD(ROW(),34))</f>
      </c>
      <c r="G1424">
        <f>IF($A1424="",NA(),IF($C1424="Action",$B1424,NA()))</f>
      </c>
      <c r="H1424">
        <f>IF($A1424="",NA(),IF($C1424="Action",1+$F1424*0.023,NA()))</f>
      </c>
      <c r="I1424">
        <f>IF($A1424="",NA(),IF($C1424="Strategy",$B1424,NA()))</f>
      </c>
      <c r="J1424">
        <f>IF($A1424="",NA(),IF($C1424="Strategy",2+$F1424*0.023,NA()))</f>
      </c>
      <c r="K1424">
        <f>IF($A1424="",NA(),IF($C1424="Deckbuilder",$B1424,NA()))</f>
      </c>
      <c r="L1424">
        <f>IF($A1424="",NA(),IF($C1424="Deckbuilder",3+$F1424*0.023,NA()))</f>
      </c>
      <c r="M1424">
        <f>IF($A1424="",NA(),IF($C1424="Traditional",$B1424,NA()))</f>
      </c>
      <c r="N1424">
        <f>IF($A1424="",NA(),IF($C1424="Traditional",4+$F1424*0.023,NA()))</f>
      </c>
      <c r="O1424">
        <f>IF($A1424="","",$D1424+ROW()/1000000)</f>
      </c>
      <c r="P1424" t="str">
        <f>IF(OR($A1424="",INDEX(games!$H:$H,ROW())=""),"",INDEX(games!$H:$H,ROW()))</f>
      </c>
      <c r="Q1424">
        <f>IF(OR($A1424="",$P1424&lt;&gt;"Yes"),"",$D1424+ROW()/1000000)</f>
      </c>
      <c r="T1424">
        <f>IF($Y1424="","",INDEX($B$2:$B$1500,$Y1424))</f>
      </c>
      <c r="U1424">
        <f>IF($Z1424="","",INDEX($B$2:$B$1500,$Z1424))</f>
      </c>
      <c r="V1424">
        <f>IF(OR($T1424="",$U1424=""),"",$U1424-$T1424)</f>
      </c>
      <c r="W1424" t="str">
        <f>IF(TRIM(INDEX(connections!$A:$A,ROW()))="","",TRIM(INDEX(connections!$A:$A,ROW())))</f>
      </c>
      <c r="X1424" t="str">
        <f>IF($W1424="","",TRIM(INDEX(connections!$B:$B,ROW())))</f>
      </c>
      <c r="Y1424">
        <f>IF($W1424="","",IFERROR(MATCH($W1424,$A$2:$A$1500,0),""))</f>
      </c>
      <c r="Z1424">
        <f>IF($X1424="","",IFERROR(MATCH($X1424,$A$2:$A$1500,0),""))</f>
      </c>
      <c r="AA1424" t="str">
        <f>IF($Y1424="","",INDEX($P$2:$P$1500,$Y1424))</f>
      </c>
      <c r="AB1424" t="str">
        <f>IF($Z1424="","",INDEX($P$2:$P$1500,$Z1424))</f>
      </c>
      <c r="AC1424">
        <f>IF(AND($AA1424="Yes",$AB1424="Yes"),1,"")</f>
      </c>
      <c r="AD1424">
        <f>IF(OR($Y1424="",$Z1424=""),"",IF(INDEX($C$2:$C$1500,$Y1424)=INDEX($C$2:$C$1500,$Z1424),0,1))</f>
      </c>
      <c r="AE1424">
        <f>IF($AC1424&lt;&gt;1,"",IF(AND(INDEX($AG$2:$AG$1500,$Y1424)=1,INDEX($AG$2:$AG$1500,$Z1424)=1),1,""))</f>
      </c>
      <c r="AG1424">
        <f>IF($A1424="","",COUNTIFS($W$2:$W$2500,$A1424,$AB$2:$AB$2500,"Yes")+COUNTIFS($X$2:$X$2500,$A1424,$AA$2:$AA$2500,"Yes"))</f>
      </c>
      <c r="AH1424" t="str">
        <f>IF(OR($P1424&lt;&gt;"Yes",N($AG1424)=0),"",IF(AND($AG1424=1,COUNTIFS($W$2:$W$2500,$A1424,$AE$2:$AE$2500,1)+COUNTIFS($X$2:$X$2500,$A1424,$AE$2:$AE$2500,1)&gt;0),"","Yes"))</f>
      </c>
      <c r="AI1424">
        <f>IF($AH1424="Yes",$AG1424,"")</f>
      </c>
      <c r="AJ1424">
        <f>IF($AI1424="","",$AI1424+ROW()/1000000)</f>
      </c>
      <c r="AK1424">
        <f>IF(OR($A1424="",$P1424="Yes",N($AG1424)=0),"",$AG1424+ROW()/1000000)</f>
      </c>
      <c r="AL1424" t="str">
        <f>IF($A1424="","",INDEX(games!$J:$J,ROW())&amp;"")</f>
      </c>
    </row>
    <row r="1425">
      <c r="A1425" t="str">
        <f>IF(TRIM(INDEX(games!$A:$A,ROW()))="","",TRIM(INDEX(games!$A:$A,ROW())))</f>
      </c>
      <c r="B1425">
        <f>IF(OR($A1425="",INDEX(games!$B:$B,ROW())=""),"",INDEX(games!$B:$B,ROW()))</f>
      </c>
      <c r="C1425" t="str">
        <f>IF(OR($A1425="",INDEX(games!$C:$C,ROW())=""),"",INDEX(games!$C:$C,ROW()))</f>
      </c>
      <c r="D1425">
        <f>IF($A1425="","",COUNTIF($W$2:$W$2500,$A1425)+COUNTIF($X$2:$X$2500,$A1425))</f>
      </c>
      <c r="E1425">
        <f>IF($A1425="","",IFERROR(MATCH($C1425,$R$2:$R$5,0),0))</f>
      </c>
      <c r="F1425">
        <f>IF($A1425="","",MOD(ROW(),34))</f>
      </c>
      <c r="G1425">
        <f>IF($A1425="",NA(),IF($C1425="Action",$B1425,NA()))</f>
      </c>
      <c r="H1425">
        <f>IF($A1425="",NA(),IF($C1425="Action",1+$F1425*0.023,NA()))</f>
      </c>
      <c r="I1425">
        <f>IF($A1425="",NA(),IF($C1425="Strategy",$B1425,NA()))</f>
      </c>
      <c r="J1425">
        <f>IF($A1425="",NA(),IF($C1425="Strategy",2+$F1425*0.023,NA()))</f>
      </c>
      <c r="K1425">
        <f>IF($A1425="",NA(),IF($C1425="Deckbuilder",$B1425,NA()))</f>
      </c>
      <c r="L1425">
        <f>IF($A1425="",NA(),IF($C1425="Deckbuilder",3+$F1425*0.023,NA()))</f>
      </c>
      <c r="M1425">
        <f>IF($A1425="",NA(),IF($C1425="Traditional",$B1425,NA()))</f>
      </c>
      <c r="N1425">
        <f>IF($A1425="",NA(),IF($C1425="Traditional",4+$F1425*0.023,NA()))</f>
      </c>
      <c r="O1425">
        <f>IF($A1425="","",$D1425+ROW()/1000000)</f>
      </c>
      <c r="P1425" t="str">
        <f>IF(OR($A1425="",INDEX(games!$H:$H,ROW())=""),"",INDEX(games!$H:$H,ROW()))</f>
      </c>
      <c r="Q1425">
        <f>IF(OR($A1425="",$P1425&lt;&gt;"Yes"),"",$D1425+ROW()/1000000)</f>
      </c>
      <c r="T1425">
        <f>IF($Y1425="","",INDEX($B$2:$B$1500,$Y1425))</f>
      </c>
      <c r="U1425">
        <f>IF($Z1425="","",INDEX($B$2:$B$1500,$Z1425))</f>
      </c>
      <c r="V1425">
        <f>IF(OR($T1425="",$U1425=""),"",$U1425-$T1425)</f>
      </c>
      <c r="W1425" t="str">
        <f>IF(TRIM(INDEX(connections!$A:$A,ROW()))="","",TRIM(INDEX(connections!$A:$A,ROW())))</f>
      </c>
      <c r="X1425" t="str">
        <f>IF($W1425="","",TRIM(INDEX(connections!$B:$B,ROW())))</f>
      </c>
      <c r="Y1425">
        <f>IF($W1425="","",IFERROR(MATCH($W1425,$A$2:$A$1500,0),""))</f>
      </c>
      <c r="Z1425">
        <f>IF($X1425="","",IFERROR(MATCH($X1425,$A$2:$A$1500,0),""))</f>
      </c>
      <c r="AA1425" t="str">
        <f>IF($Y1425="","",INDEX($P$2:$P$1500,$Y1425))</f>
      </c>
      <c r="AB1425" t="str">
        <f>IF($Z1425="","",INDEX($P$2:$P$1500,$Z1425))</f>
      </c>
      <c r="AC1425">
        <f>IF(AND($AA1425="Yes",$AB1425="Yes"),1,"")</f>
      </c>
      <c r="AD1425">
        <f>IF(OR($Y1425="",$Z1425=""),"",IF(INDEX($C$2:$C$1500,$Y1425)=INDEX($C$2:$C$1500,$Z1425),0,1))</f>
      </c>
      <c r="AE1425">
        <f>IF($AC1425&lt;&gt;1,"",IF(AND(INDEX($AG$2:$AG$1500,$Y1425)=1,INDEX($AG$2:$AG$1500,$Z1425)=1),1,""))</f>
      </c>
      <c r="AG1425">
        <f>IF($A1425="","",COUNTIFS($W$2:$W$2500,$A1425,$AB$2:$AB$2500,"Yes")+COUNTIFS($X$2:$X$2500,$A1425,$AA$2:$AA$2500,"Yes"))</f>
      </c>
      <c r="AH1425" t="str">
        <f>IF(OR($P1425&lt;&gt;"Yes",N($AG1425)=0),"",IF(AND($AG1425=1,COUNTIFS($W$2:$W$2500,$A1425,$AE$2:$AE$2500,1)+COUNTIFS($X$2:$X$2500,$A1425,$AE$2:$AE$2500,1)&gt;0),"","Yes"))</f>
      </c>
      <c r="AI1425">
        <f>IF($AH1425="Yes",$AG1425,"")</f>
      </c>
      <c r="AJ1425">
        <f>IF($AI1425="","",$AI1425+ROW()/1000000)</f>
      </c>
      <c r="AK1425">
        <f>IF(OR($A1425="",$P1425="Yes",N($AG1425)=0),"",$AG1425+ROW()/1000000)</f>
      </c>
      <c r="AL1425" t="str">
        <f>IF($A1425="","",INDEX(games!$J:$J,ROW())&amp;"")</f>
      </c>
    </row>
    <row r="1426">
      <c r="A1426" t="str">
        <f>IF(TRIM(INDEX(games!$A:$A,ROW()))="","",TRIM(INDEX(games!$A:$A,ROW())))</f>
      </c>
      <c r="B1426">
        <f>IF(OR($A1426="",INDEX(games!$B:$B,ROW())=""),"",INDEX(games!$B:$B,ROW()))</f>
      </c>
      <c r="C1426" t="str">
        <f>IF(OR($A1426="",INDEX(games!$C:$C,ROW())=""),"",INDEX(games!$C:$C,ROW()))</f>
      </c>
      <c r="D1426">
        <f>IF($A1426="","",COUNTIF($W$2:$W$2500,$A1426)+COUNTIF($X$2:$X$2500,$A1426))</f>
      </c>
      <c r="E1426">
        <f>IF($A1426="","",IFERROR(MATCH($C1426,$R$2:$R$5,0),0))</f>
      </c>
      <c r="F1426">
        <f>IF($A1426="","",MOD(ROW(),34))</f>
      </c>
      <c r="G1426">
        <f>IF($A1426="",NA(),IF($C1426="Action",$B1426,NA()))</f>
      </c>
      <c r="H1426">
        <f>IF($A1426="",NA(),IF($C1426="Action",1+$F1426*0.023,NA()))</f>
      </c>
      <c r="I1426">
        <f>IF($A1426="",NA(),IF($C1426="Strategy",$B1426,NA()))</f>
      </c>
      <c r="J1426">
        <f>IF($A1426="",NA(),IF($C1426="Strategy",2+$F1426*0.023,NA()))</f>
      </c>
      <c r="K1426">
        <f>IF($A1426="",NA(),IF($C1426="Deckbuilder",$B1426,NA()))</f>
      </c>
      <c r="L1426">
        <f>IF($A1426="",NA(),IF($C1426="Deckbuilder",3+$F1426*0.023,NA()))</f>
      </c>
      <c r="M1426">
        <f>IF($A1426="",NA(),IF($C1426="Traditional",$B1426,NA()))</f>
      </c>
      <c r="N1426">
        <f>IF($A1426="",NA(),IF($C1426="Traditional",4+$F1426*0.023,NA()))</f>
      </c>
      <c r="O1426">
        <f>IF($A1426="","",$D1426+ROW()/1000000)</f>
      </c>
      <c r="P1426" t="str">
        <f>IF(OR($A1426="",INDEX(games!$H:$H,ROW())=""),"",INDEX(games!$H:$H,ROW()))</f>
      </c>
      <c r="Q1426">
        <f>IF(OR($A1426="",$P1426&lt;&gt;"Yes"),"",$D1426+ROW()/1000000)</f>
      </c>
      <c r="T1426">
        <f>IF($Y1426="","",INDEX($B$2:$B$1500,$Y1426))</f>
      </c>
      <c r="U1426">
        <f>IF($Z1426="","",INDEX($B$2:$B$1500,$Z1426))</f>
      </c>
      <c r="V1426">
        <f>IF(OR($T1426="",$U1426=""),"",$U1426-$T1426)</f>
      </c>
      <c r="W1426" t="str">
        <f>IF(TRIM(INDEX(connections!$A:$A,ROW()))="","",TRIM(INDEX(connections!$A:$A,ROW())))</f>
      </c>
      <c r="X1426" t="str">
        <f>IF($W1426="","",TRIM(INDEX(connections!$B:$B,ROW())))</f>
      </c>
      <c r="Y1426">
        <f>IF($W1426="","",IFERROR(MATCH($W1426,$A$2:$A$1500,0),""))</f>
      </c>
      <c r="Z1426">
        <f>IF($X1426="","",IFERROR(MATCH($X1426,$A$2:$A$1500,0),""))</f>
      </c>
      <c r="AA1426" t="str">
        <f>IF($Y1426="","",INDEX($P$2:$P$1500,$Y1426))</f>
      </c>
      <c r="AB1426" t="str">
        <f>IF($Z1426="","",INDEX($P$2:$P$1500,$Z1426))</f>
      </c>
      <c r="AC1426">
        <f>IF(AND($AA1426="Yes",$AB1426="Yes"),1,"")</f>
      </c>
      <c r="AD1426">
        <f>IF(OR($Y1426="",$Z1426=""),"",IF(INDEX($C$2:$C$1500,$Y1426)=INDEX($C$2:$C$1500,$Z1426),0,1))</f>
      </c>
      <c r="AE1426">
        <f>IF($AC1426&lt;&gt;1,"",IF(AND(INDEX($AG$2:$AG$1500,$Y1426)=1,INDEX($AG$2:$AG$1500,$Z1426)=1),1,""))</f>
      </c>
      <c r="AG1426">
        <f>IF($A1426="","",COUNTIFS($W$2:$W$2500,$A1426,$AB$2:$AB$2500,"Yes")+COUNTIFS($X$2:$X$2500,$A1426,$AA$2:$AA$2500,"Yes"))</f>
      </c>
      <c r="AH1426" t="str">
        <f>IF(OR($P1426&lt;&gt;"Yes",N($AG1426)=0),"",IF(AND($AG1426=1,COUNTIFS($W$2:$W$2500,$A1426,$AE$2:$AE$2500,1)+COUNTIFS($X$2:$X$2500,$A1426,$AE$2:$AE$2500,1)&gt;0),"","Yes"))</f>
      </c>
      <c r="AI1426">
        <f>IF($AH1426="Yes",$AG1426,"")</f>
      </c>
      <c r="AJ1426">
        <f>IF($AI1426="","",$AI1426+ROW()/1000000)</f>
      </c>
      <c r="AK1426">
        <f>IF(OR($A1426="",$P1426="Yes",N($AG1426)=0),"",$AG1426+ROW()/1000000)</f>
      </c>
      <c r="AL1426" t="str">
        <f>IF($A1426="","",INDEX(games!$J:$J,ROW())&amp;"")</f>
      </c>
    </row>
    <row r="1427">
      <c r="A1427" t="str">
        <f>IF(TRIM(INDEX(games!$A:$A,ROW()))="","",TRIM(INDEX(games!$A:$A,ROW())))</f>
      </c>
      <c r="B1427">
        <f>IF(OR($A1427="",INDEX(games!$B:$B,ROW())=""),"",INDEX(games!$B:$B,ROW()))</f>
      </c>
      <c r="C1427" t="str">
        <f>IF(OR($A1427="",INDEX(games!$C:$C,ROW())=""),"",INDEX(games!$C:$C,ROW()))</f>
      </c>
      <c r="D1427">
        <f>IF($A1427="","",COUNTIF($W$2:$W$2500,$A1427)+COUNTIF($X$2:$X$2500,$A1427))</f>
      </c>
      <c r="E1427">
        <f>IF($A1427="","",IFERROR(MATCH($C1427,$R$2:$R$5,0),0))</f>
      </c>
      <c r="F1427">
        <f>IF($A1427="","",MOD(ROW(),34))</f>
      </c>
      <c r="G1427">
        <f>IF($A1427="",NA(),IF($C1427="Action",$B1427,NA()))</f>
      </c>
      <c r="H1427">
        <f>IF($A1427="",NA(),IF($C1427="Action",1+$F1427*0.023,NA()))</f>
      </c>
      <c r="I1427">
        <f>IF($A1427="",NA(),IF($C1427="Strategy",$B1427,NA()))</f>
      </c>
      <c r="J1427">
        <f>IF($A1427="",NA(),IF($C1427="Strategy",2+$F1427*0.023,NA()))</f>
      </c>
      <c r="K1427">
        <f>IF($A1427="",NA(),IF($C1427="Deckbuilder",$B1427,NA()))</f>
      </c>
      <c r="L1427">
        <f>IF($A1427="",NA(),IF($C1427="Deckbuilder",3+$F1427*0.023,NA()))</f>
      </c>
      <c r="M1427">
        <f>IF($A1427="",NA(),IF($C1427="Traditional",$B1427,NA()))</f>
      </c>
      <c r="N1427">
        <f>IF($A1427="",NA(),IF($C1427="Traditional",4+$F1427*0.023,NA()))</f>
      </c>
      <c r="O1427">
        <f>IF($A1427="","",$D1427+ROW()/1000000)</f>
      </c>
      <c r="P1427" t="str">
        <f>IF(OR($A1427="",INDEX(games!$H:$H,ROW())=""),"",INDEX(games!$H:$H,ROW()))</f>
      </c>
      <c r="Q1427">
        <f>IF(OR($A1427="",$P1427&lt;&gt;"Yes"),"",$D1427+ROW()/1000000)</f>
      </c>
      <c r="T1427">
        <f>IF($Y1427="","",INDEX($B$2:$B$1500,$Y1427))</f>
      </c>
      <c r="U1427">
        <f>IF($Z1427="","",INDEX($B$2:$B$1500,$Z1427))</f>
      </c>
      <c r="V1427">
        <f>IF(OR($T1427="",$U1427=""),"",$U1427-$T1427)</f>
      </c>
      <c r="W1427" t="str">
        <f>IF(TRIM(INDEX(connections!$A:$A,ROW()))="","",TRIM(INDEX(connections!$A:$A,ROW())))</f>
      </c>
      <c r="X1427" t="str">
        <f>IF($W1427="","",TRIM(INDEX(connections!$B:$B,ROW())))</f>
      </c>
      <c r="Y1427">
        <f>IF($W1427="","",IFERROR(MATCH($W1427,$A$2:$A$1500,0),""))</f>
      </c>
      <c r="Z1427">
        <f>IF($X1427="","",IFERROR(MATCH($X1427,$A$2:$A$1500,0),""))</f>
      </c>
      <c r="AA1427" t="str">
        <f>IF($Y1427="","",INDEX($P$2:$P$1500,$Y1427))</f>
      </c>
      <c r="AB1427" t="str">
        <f>IF($Z1427="","",INDEX($P$2:$P$1500,$Z1427))</f>
      </c>
      <c r="AC1427">
        <f>IF(AND($AA1427="Yes",$AB1427="Yes"),1,"")</f>
      </c>
      <c r="AD1427">
        <f>IF(OR($Y1427="",$Z1427=""),"",IF(INDEX($C$2:$C$1500,$Y1427)=INDEX($C$2:$C$1500,$Z1427),0,1))</f>
      </c>
      <c r="AE1427">
        <f>IF($AC1427&lt;&gt;1,"",IF(AND(INDEX($AG$2:$AG$1500,$Y1427)=1,INDEX($AG$2:$AG$1500,$Z1427)=1),1,""))</f>
      </c>
      <c r="AG1427">
        <f>IF($A1427="","",COUNTIFS($W$2:$W$2500,$A1427,$AB$2:$AB$2500,"Yes")+COUNTIFS($X$2:$X$2500,$A1427,$AA$2:$AA$2500,"Yes"))</f>
      </c>
      <c r="AH1427" t="str">
        <f>IF(OR($P1427&lt;&gt;"Yes",N($AG1427)=0),"",IF(AND($AG1427=1,COUNTIFS($W$2:$W$2500,$A1427,$AE$2:$AE$2500,1)+COUNTIFS($X$2:$X$2500,$A1427,$AE$2:$AE$2500,1)&gt;0),"","Yes"))</f>
      </c>
      <c r="AI1427">
        <f>IF($AH1427="Yes",$AG1427,"")</f>
      </c>
      <c r="AJ1427">
        <f>IF($AI1427="","",$AI1427+ROW()/1000000)</f>
      </c>
      <c r="AK1427">
        <f>IF(OR($A1427="",$P1427="Yes",N($AG1427)=0),"",$AG1427+ROW()/1000000)</f>
      </c>
      <c r="AL1427" t="str">
        <f>IF($A1427="","",INDEX(games!$J:$J,ROW())&amp;"")</f>
      </c>
    </row>
    <row r="1428">
      <c r="A1428" t="str">
        <f>IF(TRIM(INDEX(games!$A:$A,ROW()))="","",TRIM(INDEX(games!$A:$A,ROW())))</f>
      </c>
      <c r="B1428">
        <f>IF(OR($A1428="",INDEX(games!$B:$B,ROW())=""),"",INDEX(games!$B:$B,ROW()))</f>
      </c>
      <c r="C1428" t="str">
        <f>IF(OR($A1428="",INDEX(games!$C:$C,ROW())=""),"",INDEX(games!$C:$C,ROW()))</f>
      </c>
      <c r="D1428">
        <f>IF($A1428="","",COUNTIF($W$2:$W$2500,$A1428)+COUNTIF($X$2:$X$2500,$A1428))</f>
      </c>
      <c r="E1428">
        <f>IF($A1428="","",IFERROR(MATCH($C1428,$R$2:$R$5,0),0))</f>
      </c>
      <c r="F1428">
        <f>IF($A1428="","",MOD(ROW(),34))</f>
      </c>
      <c r="G1428">
        <f>IF($A1428="",NA(),IF($C1428="Action",$B1428,NA()))</f>
      </c>
      <c r="H1428">
        <f>IF($A1428="",NA(),IF($C1428="Action",1+$F1428*0.023,NA()))</f>
      </c>
      <c r="I1428">
        <f>IF($A1428="",NA(),IF($C1428="Strategy",$B1428,NA()))</f>
      </c>
      <c r="J1428">
        <f>IF($A1428="",NA(),IF($C1428="Strategy",2+$F1428*0.023,NA()))</f>
      </c>
      <c r="K1428">
        <f>IF($A1428="",NA(),IF($C1428="Deckbuilder",$B1428,NA()))</f>
      </c>
      <c r="L1428">
        <f>IF($A1428="",NA(),IF($C1428="Deckbuilder",3+$F1428*0.023,NA()))</f>
      </c>
      <c r="M1428">
        <f>IF($A1428="",NA(),IF($C1428="Traditional",$B1428,NA()))</f>
      </c>
      <c r="N1428">
        <f>IF($A1428="",NA(),IF($C1428="Traditional",4+$F1428*0.023,NA()))</f>
      </c>
      <c r="O1428">
        <f>IF($A1428="","",$D1428+ROW()/1000000)</f>
      </c>
      <c r="P1428" t="str">
        <f>IF(OR($A1428="",INDEX(games!$H:$H,ROW())=""),"",INDEX(games!$H:$H,ROW()))</f>
      </c>
      <c r="Q1428">
        <f>IF(OR($A1428="",$P1428&lt;&gt;"Yes"),"",$D1428+ROW()/1000000)</f>
      </c>
      <c r="T1428">
        <f>IF($Y1428="","",INDEX($B$2:$B$1500,$Y1428))</f>
      </c>
      <c r="U1428">
        <f>IF($Z1428="","",INDEX($B$2:$B$1500,$Z1428))</f>
      </c>
      <c r="V1428">
        <f>IF(OR($T1428="",$U1428=""),"",$U1428-$T1428)</f>
      </c>
      <c r="W1428" t="str">
        <f>IF(TRIM(INDEX(connections!$A:$A,ROW()))="","",TRIM(INDEX(connections!$A:$A,ROW())))</f>
      </c>
      <c r="X1428" t="str">
        <f>IF($W1428="","",TRIM(INDEX(connections!$B:$B,ROW())))</f>
      </c>
      <c r="Y1428">
        <f>IF($W1428="","",IFERROR(MATCH($W1428,$A$2:$A$1500,0),""))</f>
      </c>
      <c r="Z1428">
        <f>IF($X1428="","",IFERROR(MATCH($X1428,$A$2:$A$1500,0),""))</f>
      </c>
      <c r="AA1428" t="str">
        <f>IF($Y1428="","",INDEX($P$2:$P$1500,$Y1428))</f>
      </c>
      <c r="AB1428" t="str">
        <f>IF($Z1428="","",INDEX($P$2:$P$1500,$Z1428))</f>
      </c>
      <c r="AC1428">
        <f>IF(AND($AA1428="Yes",$AB1428="Yes"),1,"")</f>
      </c>
      <c r="AD1428">
        <f>IF(OR($Y1428="",$Z1428=""),"",IF(INDEX($C$2:$C$1500,$Y1428)=INDEX($C$2:$C$1500,$Z1428),0,1))</f>
      </c>
      <c r="AE1428">
        <f>IF($AC1428&lt;&gt;1,"",IF(AND(INDEX($AG$2:$AG$1500,$Y1428)=1,INDEX($AG$2:$AG$1500,$Z1428)=1),1,""))</f>
      </c>
      <c r="AG1428">
        <f>IF($A1428="","",COUNTIFS($W$2:$W$2500,$A1428,$AB$2:$AB$2500,"Yes")+COUNTIFS($X$2:$X$2500,$A1428,$AA$2:$AA$2500,"Yes"))</f>
      </c>
      <c r="AH1428" t="str">
        <f>IF(OR($P1428&lt;&gt;"Yes",N($AG1428)=0),"",IF(AND($AG1428=1,COUNTIFS($W$2:$W$2500,$A1428,$AE$2:$AE$2500,1)+COUNTIFS($X$2:$X$2500,$A1428,$AE$2:$AE$2500,1)&gt;0),"","Yes"))</f>
      </c>
      <c r="AI1428">
        <f>IF($AH1428="Yes",$AG1428,"")</f>
      </c>
      <c r="AJ1428">
        <f>IF($AI1428="","",$AI1428+ROW()/1000000)</f>
      </c>
      <c r="AK1428">
        <f>IF(OR($A1428="",$P1428="Yes",N($AG1428)=0),"",$AG1428+ROW()/1000000)</f>
      </c>
      <c r="AL1428" t="str">
        <f>IF($A1428="","",INDEX(games!$J:$J,ROW())&amp;"")</f>
      </c>
    </row>
    <row r="1429">
      <c r="A1429" t="str">
        <f>IF(TRIM(INDEX(games!$A:$A,ROW()))="","",TRIM(INDEX(games!$A:$A,ROW())))</f>
      </c>
      <c r="B1429">
        <f>IF(OR($A1429="",INDEX(games!$B:$B,ROW())=""),"",INDEX(games!$B:$B,ROW()))</f>
      </c>
      <c r="C1429" t="str">
        <f>IF(OR($A1429="",INDEX(games!$C:$C,ROW())=""),"",INDEX(games!$C:$C,ROW()))</f>
      </c>
      <c r="D1429">
        <f>IF($A1429="","",COUNTIF($W$2:$W$2500,$A1429)+COUNTIF($X$2:$X$2500,$A1429))</f>
      </c>
      <c r="E1429">
        <f>IF($A1429="","",IFERROR(MATCH($C1429,$R$2:$R$5,0),0))</f>
      </c>
      <c r="F1429">
        <f>IF($A1429="","",MOD(ROW(),34))</f>
      </c>
      <c r="G1429">
        <f>IF($A1429="",NA(),IF($C1429="Action",$B1429,NA()))</f>
      </c>
      <c r="H1429">
        <f>IF($A1429="",NA(),IF($C1429="Action",1+$F1429*0.023,NA()))</f>
      </c>
      <c r="I1429">
        <f>IF($A1429="",NA(),IF($C1429="Strategy",$B1429,NA()))</f>
      </c>
      <c r="J1429">
        <f>IF($A1429="",NA(),IF($C1429="Strategy",2+$F1429*0.023,NA()))</f>
      </c>
      <c r="K1429">
        <f>IF($A1429="",NA(),IF($C1429="Deckbuilder",$B1429,NA()))</f>
      </c>
      <c r="L1429">
        <f>IF($A1429="",NA(),IF($C1429="Deckbuilder",3+$F1429*0.023,NA()))</f>
      </c>
      <c r="M1429">
        <f>IF($A1429="",NA(),IF($C1429="Traditional",$B1429,NA()))</f>
      </c>
      <c r="N1429">
        <f>IF($A1429="",NA(),IF($C1429="Traditional",4+$F1429*0.023,NA()))</f>
      </c>
      <c r="O1429">
        <f>IF($A1429="","",$D1429+ROW()/1000000)</f>
      </c>
      <c r="P1429" t="str">
        <f>IF(OR($A1429="",INDEX(games!$H:$H,ROW())=""),"",INDEX(games!$H:$H,ROW()))</f>
      </c>
      <c r="Q1429">
        <f>IF(OR($A1429="",$P1429&lt;&gt;"Yes"),"",$D1429+ROW()/1000000)</f>
      </c>
      <c r="T1429">
        <f>IF($Y1429="","",INDEX($B$2:$B$1500,$Y1429))</f>
      </c>
      <c r="U1429">
        <f>IF($Z1429="","",INDEX($B$2:$B$1500,$Z1429))</f>
      </c>
      <c r="V1429">
        <f>IF(OR($T1429="",$U1429=""),"",$U1429-$T1429)</f>
      </c>
      <c r="W1429" t="str">
        <f>IF(TRIM(INDEX(connections!$A:$A,ROW()))="","",TRIM(INDEX(connections!$A:$A,ROW())))</f>
      </c>
      <c r="X1429" t="str">
        <f>IF($W1429="","",TRIM(INDEX(connections!$B:$B,ROW())))</f>
      </c>
      <c r="Y1429">
        <f>IF($W1429="","",IFERROR(MATCH($W1429,$A$2:$A$1500,0),""))</f>
      </c>
      <c r="Z1429">
        <f>IF($X1429="","",IFERROR(MATCH($X1429,$A$2:$A$1500,0),""))</f>
      </c>
      <c r="AA1429" t="str">
        <f>IF($Y1429="","",INDEX($P$2:$P$1500,$Y1429))</f>
      </c>
      <c r="AB1429" t="str">
        <f>IF($Z1429="","",INDEX($P$2:$P$1500,$Z1429))</f>
      </c>
      <c r="AC1429">
        <f>IF(AND($AA1429="Yes",$AB1429="Yes"),1,"")</f>
      </c>
      <c r="AD1429">
        <f>IF(OR($Y1429="",$Z1429=""),"",IF(INDEX($C$2:$C$1500,$Y1429)=INDEX($C$2:$C$1500,$Z1429),0,1))</f>
      </c>
      <c r="AE1429">
        <f>IF($AC1429&lt;&gt;1,"",IF(AND(INDEX($AG$2:$AG$1500,$Y1429)=1,INDEX($AG$2:$AG$1500,$Z1429)=1),1,""))</f>
      </c>
      <c r="AG1429">
        <f>IF($A1429="","",COUNTIFS($W$2:$W$2500,$A1429,$AB$2:$AB$2500,"Yes")+COUNTIFS($X$2:$X$2500,$A1429,$AA$2:$AA$2500,"Yes"))</f>
      </c>
      <c r="AH1429" t="str">
        <f>IF(OR($P1429&lt;&gt;"Yes",N($AG1429)=0),"",IF(AND($AG1429=1,COUNTIFS($W$2:$W$2500,$A1429,$AE$2:$AE$2500,1)+COUNTIFS($X$2:$X$2500,$A1429,$AE$2:$AE$2500,1)&gt;0),"","Yes"))</f>
      </c>
      <c r="AI1429">
        <f>IF($AH1429="Yes",$AG1429,"")</f>
      </c>
      <c r="AJ1429">
        <f>IF($AI1429="","",$AI1429+ROW()/1000000)</f>
      </c>
      <c r="AK1429">
        <f>IF(OR($A1429="",$P1429="Yes",N($AG1429)=0),"",$AG1429+ROW()/1000000)</f>
      </c>
      <c r="AL1429" t="str">
        <f>IF($A1429="","",INDEX(games!$J:$J,ROW())&amp;"")</f>
      </c>
    </row>
    <row r="1430">
      <c r="A1430" t="str">
        <f>IF(TRIM(INDEX(games!$A:$A,ROW()))="","",TRIM(INDEX(games!$A:$A,ROW())))</f>
      </c>
      <c r="B1430">
        <f>IF(OR($A1430="",INDEX(games!$B:$B,ROW())=""),"",INDEX(games!$B:$B,ROW()))</f>
      </c>
      <c r="C1430" t="str">
        <f>IF(OR($A1430="",INDEX(games!$C:$C,ROW())=""),"",INDEX(games!$C:$C,ROW()))</f>
      </c>
      <c r="D1430">
        <f>IF($A1430="","",COUNTIF($W$2:$W$2500,$A1430)+COUNTIF($X$2:$X$2500,$A1430))</f>
      </c>
      <c r="E1430">
        <f>IF($A1430="","",IFERROR(MATCH($C1430,$R$2:$R$5,0),0))</f>
      </c>
      <c r="F1430">
        <f>IF($A1430="","",MOD(ROW(),34))</f>
      </c>
      <c r="G1430">
        <f>IF($A1430="",NA(),IF($C1430="Action",$B1430,NA()))</f>
      </c>
      <c r="H1430">
        <f>IF($A1430="",NA(),IF($C1430="Action",1+$F1430*0.023,NA()))</f>
      </c>
      <c r="I1430">
        <f>IF($A1430="",NA(),IF($C1430="Strategy",$B1430,NA()))</f>
      </c>
      <c r="J1430">
        <f>IF($A1430="",NA(),IF($C1430="Strategy",2+$F1430*0.023,NA()))</f>
      </c>
      <c r="K1430">
        <f>IF($A1430="",NA(),IF($C1430="Deckbuilder",$B1430,NA()))</f>
      </c>
      <c r="L1430">
        <f>IF($A1430="",NA(),IF($C1430="Deckbuilder",3+$F1430*0.023,NA()))</f>
      </c>
      <c r="M1430">
        <f>IF($A1430="",NA(),IF($C1430="Traditional",$B1430,NA()))</f>
      </c>
      <c r="N1430">
        <f>IF($A1430="",NA(),IF($C1430="Traditional",4+$F1430*0.023,NA()))</f>
      </c>
      <c r="O1430">
        <f>IF($A1430="","",$D1430+ROW()/1000000)</f>
      </c>
      <c r="P1430" t="str">
        <f>IF(OR($A1430="",INDEX(games!$H:$H,ROW())=""),"",INDEX(games!$H:$H,ROW()))</f>
      </c>
      <c r="Q1430">
        <f>IF(OR($A1430="",$P1430&lt;&gt;"Yes"),"",$D1430+ROW()/1000000)</f>
      </c>
      <c r="T1430">
        <f>IF($Y1430="","",INDEX($B$2:$B$1500,$Y1430))</f>
      </c>
      <c r="U1430">
        <f>IF($Z1430="","",INDEX($B$2:$B$1500,$Z1430))</f>
      </c>
      <c r="V1430">
        <f>IF(OR($T1430="",$U1430=""),"",$U1430-$T1430)</f>
      </c>
      <c r="W1430" t="str">
        <f>IF(TRIM(INDEX(connections!$A:$A,ROW()))="","",TRIM(INDEX(connections!$A:$A,ROW())))</f>
      </c>
      <c r="X1430" t="str">
        <f>IF($W1430="","",TRIM(INDEX(connections!$B:$B,ROW())))</f>
      </c>
      <c r="Y1430">
        <f>IF($W1430="","",IFERROR(MATCH($W1430,$A$2:$A$1500,0),""))</f>
      </c>
      <c r="Z1430">
        <f>IF($X1430="","",IFERROR(MATCH($X1430,$A$2:$A$1500,0),""))</f>
      </c>
      <c r="AA1430" t="str">
        <f>IF($Y1430="","",INDEX($P$2:$P$1500,$Y1430))</f>
      </c>
      <c r="AB1430" t="str">
        <f>IF($Z1430="","",INDEX($P$2:$P$1500,$Z1430))</f>
      </c>
      <c r="AC1430">
        <f>IF(AND($AA1430="Yes",$AB1430="Yes"),1,"")</f>
      </c>
      <c r="AD1430">
        <f>IF(OR($Y1430="",$Z1430=""),"",IF(INDEX($C$2:$C$1500,$Y1430)=INDEX($C$2:$C$1500,$Z1430),0,1))</f>
      </c>
      <c r="AE1430">
        <f>IF($AC1430&lt;&gt;1,"",IF(AND(INDEX($AG$2:$AG$1500,$Y1430)=1,INDEX($AG$2:$AG$1500,$Z1430)=1),1,""))</f>
      </c>
      <c r="AG1430">
        <f>IF($A1430="","",COUNTIFS($W$2:$W$2500,$A1430,$AB$2:$AB$2500,"Yes")+COUNTIFS($X$2:$X$2500,$A1430,$AA$2:$AA$2500,"Yes"))</f>
      </c>
      <c r="AH1430" t="str">
        <f>IF(OR($P1430&lt;&gt;"Yes",N($AG1430)=0),"",IF(AND($AG1430=1,COUNTIFS($W$2:$W$2500,$A1430,$AE$2:$AE$2500,1)+COUNTIFS($X$2:$X$2500,$A1430,$AE$2:$AE$2500,1)&gt;0),"","Yes"))</f>
      </c>
      <c r="AI1430">
        <f>IF($AH1430="Yes",$AG1430,"")</f>
      </c>
      <c r="AJ1430">
        <f>IF($AI1430="","",$AI1430+ROW()/1000000)</f>
      </c>
      <c r="AK1430">
        <f>IF(OR($A1430="",$P1430="Yes",N($AG1430)=0),"",$AG1430+ROW()/1000000)</f>
      </c>
      <c r="AL1430" t="str">
        <f>IF($A1430="","",INDEX(games!$J:$J,ROW())&amp;"")</f>
      </c>
    </row>
    <row r="1431">
      <c r="A1431" t="str">
        <f>IF(TRIM(INDEX(games!$A:$A,ROW()))="","",TRIM(INDEX(games!$A:$A,ROW())))</f>
      </c>
      <c r="B1431">
        <f>IF(OR($A1431="",INDEX(games!$B:$B,ROW())=""),"",INDEX(games!$B:$B,ROW()))</f>
      </c>
      <c r="C1431" t="str">
        <f>IF(OR($A1431="",INDEX(games!$C:$C,ROW())=""),"",INDEX(games!$C:$C,ROW()))</f>
      </c>
      <c r="D1431">
        <f>IF($A1431="","",COUNTIF($W$2:$W$2500,$A1431)+COUNTIF($X$2:$X$2500,$A1431))</f>
      </c>
      <c r="E1431">
        <f>IF($A1431="","",IFERROR(MATCH($C1431,$R$2:$R$5,0),0))</f>
      </c>
      <c r="F1431">
        <f>IF($A1431="","",MOD(ROW(),34))</f>
      </c>
      <c r="G1431">
        <f>IF($A1431="",NA(),IF($C1431="Action",$B1431,NA()))</f>
      </c>
      <c r="H1431">
        <f>IF($A1431="",NA(),IF($C1431="Action",1+$F1431*0.023,NA()))</f>
      </c>
      <c r="I1431">
        <f>IF($A1431="",NA(),IF($C1431="Strategy",$B1431,NA()))</f>
      </c>
      <c r="J1431">
        <f>IF($A1431="",NA(),IF($C1431="Strategy",2+$F1431*0.023,NA()))</f>
      </c>
      <c r="K1431">
        <f>IF($A1431="",NA(),IF($C1431="Deckbuilder",$B1431,NA()))</f>
      </c>
      <c r="L1431">
        <f>IF($A1431="",NA(),IF($C1431="Deckbuilder",3+$F1431*0.023,NA()))</f>
      </c>
      <c r="M1431">
        <f>IF($A1431="",NA(),IF($C1431="Traditional",$B1431,NA()))</f>
      </c>
      <c r="N1431">
        <f>IF($A1431="",NA(),IF($C1431="Traditional",4+$F1431*0.023,NA()))</f>
      </c>
      <c r="O1431">
        <f>IF($A1431="","",$D1431+ROW()/1000000)</f>
      </c>
      <c r="P1431" t="str">
        <f>IF(OR($A1431="",INDEX(games!$H:$H,ROW())=""),"",INDEX(games!$H:$H,ROW()))</f>
      </c>
      <c r="Q1431">
        <f>IF(OR($A1431="",$P1431&lt;&gt;"Yes"),"",$D1431+ROW()/1000000)</f>
      </c>
      <c r="T1431">
        <f>IF($Y1431="","",INDEX($B$2:$B$1500,$Y1431))</f>
      </c>
      <c r="U1431">
        <f>IF($Z1431="","",INDEX($B$2:$B$1500,$Z1431))</f>
      </c>
      <c r="V1431">
        <f>IF(OR($T1431="",$U1431=""),"",$U1431-$T1431)</f>
      </c>
      <c r="W1431" t="str">
        <f>IF(TRIM(INDEX(connections!$A:$A,ROW()))="","",TRIM(INDEX(connections!$A:$A,ROW())))</f>
      </c>
      <c r="X1431" t="str">
        <f>IF($W1431="","",TRIM(INDEX(connections!$B:$B,ROW())))</f>
      </c>
      <c r="Y1431">
        <f>IF($W1431="","",IFERROR(MATCH($W1431,$A$2:$A$1500,0),""))</f>
      </c>
      <c r="Z1431">
        <f>IF($X1431="","",IFERROR(MATCH($X1431,$A$2:$A$1500,0),""))</f>
      </c>
      <c r="AA1431" t="str">
        <f>IF($Y1431="","",INDEX($P$2:$P$1500,$Y1431))</f>
      </c>
      <c r="AB1431" t="str">
        <f>IF($Z1431="","",INDEX($P$2:$P$1500,$Z1431))</f>
      </c>
      <c r="AC1431">
        <f>IF(AND($AA1431="Yes",$AB1431="Yes"),1,"")</f>
      </c>
      <c r="AD1431">
        <f>IF(OR($Y1431="",$Z1431=""),"",IF(INDEX($C$2:$C$1500,$Y1431)=INDEX($C$2:$C$1500,$Z1431),0,1))</f>
      </c>
      <c r="AE1431">
        <f>IF($AC1431&lt;&gt;1,"",IF(AND(INDEX($AG$2:$AG$1500,$Y1431)=1,INDEX($AG$2:$AG$1500,$Z1431)=1),1,""))</f>
      </c>
      <c r="AG1431">
        <f>IF($A1431="","",COUNTIFS($W$2:$W$2500,$A1431,$AB$2:$AB$2500,"Yes")+COUNTIFS($X$2:$X$2500,$A1431,$AA$2:$AA$2500,"Yes"))</f>
      </c>
      <c r="AH1431" t="str">
        <f>IF(OR($P1431&lt;&gt;"Yes",N($AG1431)=0),"",IF(AND($AG1431=1,COUNTIFS($W$2:$W$2500,$A1431,$AE$2:$AE$2500,1)+COUNTIFS($X$2:$X$2500,$A1431,$AE$2:$AE$2500,1)&gt;0),"","Yes"))</f>
      </c>
      <c r="AI1431">
        <f>IF($AH1431="Yes",$AG1431,"")</f>
      </c>
      <c r="AJ1431">
        <f>IF($AI1431="","",$AI1431+ROW()/1000000)</f>
      </c>
      <c r="AK1431">
        <f>IF(OR($A1431="",$P1431="Yes",N($AG1431)=0),"",$AG1431+ROW()/1000000)</f>
      </c>
      <c r="AL1431" t="str">
        <f>IF($A1431="","",INDEX(games!$J:$J,ROW())&amp;"")</f>
      </c>
    </row>
    <row r="1432">
      <c r="A1432" t="str">
        <f>IF(TRIM(INDEX(games!$A:$A,ROW()))="","",TRIM(INDEX(games!$A:$A,ROW())))</f>
      </c>
      <c r="B1432">
        <f>IF(OR($A1432="",INDEX(games!$B:$B,ROW())=""),"",INDEX(games!$B:$B,ROW()))</f>
      </c>
      <c r="C1432" t="str">
        <f>IF(OR($A1432="",INDEX(games!$C:$C,ROW())=""),"",INDEX(games!$C:$C,ROW()))</f>
      </c>
      <c r="D1432">
        <f>IF($A1432="","",COUNTIF($W$2:$W$2500,$A1432)+COUNTIF($X$2:$X$2500,$A1432))</f>
      </c>
      <c r="E1432">
        <f>IF($A1432="","",IFERROR(MATCH($C1432,$R$2:$R$5,0),0))</f>
      </c>
      <c r="F1432">
        <f>IF($A1432="","",MOD(ROW(),34))</f>
      </c>
      <c r="G1432">
        <f>IF($A1432="",NA(),IF($C1432="Action",$B1432,NA()))</f>
      </c>
      <c r="H1432">
        <f>IF($A1432="",NA(),IF($C1432="Action",1+$F1432*0.023,NA()))</f>
      </c>
      <c r="I1432">
        <f>IF($A1432="",NA(),IF($C1432="Strategy",$B1432,NA()))</f>
      </c>
      <c r="J1432">
        <f>IF($A1432="",NA(),IF($C1432="Strategy",2+$F1432*0.023,NA()))</f>
      </c>
      <c r="K1432">
        <f>IF($A1432="",NA(),IF($C1432="Deckbuilder",$B1432,NA()))</f>
      </c>
      <c r="L1432">
        <f>IF($A1432="",NA(),IF($C1432="Deckbuilder",3+$F1432*0.023,NA()))</f>
      </c>
      <c r="M1432">
        <f>IF($A1432="",NA(),IF($C1432="Traditional",$B1432,NA()))</f>
      </c>
      <c r="N1432">
        <f>IF($A1432="",NA(),IF($C1432="Traditional",4+$F1432*0.023,NA()))</f>
      </c>
      <c r="O1432">
        <f>IF($A1432="","",$D1432+ROW()/1000000)</f>
      </c>
      <c r="P1432" t="str">
        <f>IF(OR($A1432="",INDEX(games!$H:$H,ROW())=""),"",INDEX(games!$H:$H,ROW()))</f>
      </c>
      <c r="Q1432">
        <f>IF(OR($A1432="",$P1432&lt;&gt;"Yes"),"",$D1432+ROW()/1000000)</f>
      </c>
      <c r="T1432">
        <f>IF($Y1432="","",INDEX($B$2:$B$1500,$Y1432))</f>
      </c>
      <c r="U1432">
        <f>IF($Z1432="","",INDEX($B$2:$B$1500,$Z1432))</f>
      </c>
      <c r="V1432">
        <f>IF(OR($T1432="",$U1432=""),"",$U1432-$T1432)</f>
      </c>
      <c r="W1432" t="str">
        <f>IF(TRIM(INDEX(connections!$A:$A,ROW()))="","",TRIM(INDEX(connections!$A:$A,ROW())))</f>
      </c>
      <c r="X1432" t="str">
        <f>IF($W1432="","",TRIM(INDEX(connections!$B:$B,ROW())))</f>
      </c>
      <c r="Y1432">
        <f>IF($W1432="","",IFERROR(MATCH($W1432,$A$2:$A$1500,0),""))</f>
      </c>
      <c r="Z1432">
        <f>IF($X1432="","",IFERROR(MATCH($X1432,$A$2:$A$1500,0),""))</f>
      </c>
      <c r="AA1432" t="str">
        <f>IF($Y1432="","",INDEX($P$2:$P$1500,$Y1432))</f>
      </c>
      <c r="AB1432" t="str">
        <f>IF($Z1432="","",INDEX($P$2:$P$1500,$Z1432))</f>
      </c>
      <c r="AC1432">
        <f>IF(AND($AA1432="Yes",$AB1432="Yes"),1,"")</f>
      </c>
      <c r="AD1432">
        <f>IF(OR($Y1432="",$Z1432=""),"",IF(INDEX($C$2:$C$1500,$Y1432)=INDEX($C$2:$C$1500,$Z1432),0,1))</f>
      </c>
      <c r="AE1432">
        <f>IF($AC1432&lt;&gt;1,"",IF(AND(INDEX($AG$2:$AG$1500,$Y1432)=1,INDEX($AG$2:$AG$1500,$Z1432)=1),1,""))</f>
      </c>
      <c r="AG1432">
        <f>IF($A1432="","",COUNTIFS($W$2:$W$2500,$A1432,$AB$2:$AB$2500,"Yes")+COUNTIFS($X$2:$X$2500,$A1432,$AA$2:$AA$2500,"Yes"))</f>
      </c>
      <c r="AH1432" t="str">
        <f>IF(OR($P1432&lt;&gt;"Yes",N($AG1432)=0),"",IF(AND($AG1432=1,COUNTIFS($W$2:$W$2500,$A1432,$AE$2:$AE$2500,1)+COUNTIFS($X$2:$X$2500,$A1432,$AE$2:$AE$2500,1)&gt;0),"","Yes"))</f>
      </c>
      <c r="AI1432">
        <f>IF($AH1432="Yes",$AG1432,"")</f>
      </c>
      <c r="AJ1432">
        <f>IF($AI1432="","",$AI1432+ROW()/1000000)</f>
      </c>
      <c r="AK1432">
        <f>IF(OR($A1432="",$P1432="Yes",N($AG1432)=0),"",$AG1432+ROW()/1000000)</f>
      </c>
      <c r="AL1432" t="str">
        <f>IF($A1432="","",INDEX(games!$J:$J,ROW())&amp;"")</f>
      </c>
    </row>
    <row r="1433">
      <c r="A1433" t="str">
        <f>IF(TRIM(INDEX(games!$A:$A,ROW()))="","",TRIM(INDEX(games!$A:$A,ROW())))</f>
      </c>
      <c r="B1433">
        <f>IF(OR($A1433="",INDEX(games!$B:$B,ROW())=""),"",INDEX(games!$B:$B,ROW()))</f>
      </c>
      <c r="C1433" t="str">
        <f>IF(OR($A1433="",INDEX(games!$C:$C,ROW())=""),"",INDEX(games!$C:$C,ROW()))</f>
      </c>
      <c r="D1433">
        <f>IF($A1433="","",COUNTIF($W$2:$W$2500,$A1433)+COUNTIF($X$2:$X$2500,$A1433))</f>
      </c>
      <c r="E1433">
        <f>IF($A1433="","",IFERROR(MATCH($C1433,$R$2:$R$5,0),0))</f>
      </c>
      <c r="F1433">
        <f>IF($A1433="","",MOD(ROW(),34))</f>
      </c>
      <c r="G1433">
        <f>IF($A1433="",NA(),IF($C1433="Action",$B1433,NA()))</f>
      </c>
      <c r="H1433">
        <f>IF($A1433="",NA(),IF($C1433="Action",1+$F1433*0.023,NA()))</f>
      </c>
      <c r="I1433">
        <f>IF($A1433="",NA(),IF($C1433="Strategy",$B1433,NA()))</f>
      </c>
      <c r="J1433">
        <f>IF($A1433="",NA(),IF($C1433="Strategy",2+$F1433*0.023,NA()))</f>
      </c>
      <c r="K1433">
        <f>IF($A1433="",NA(),IF($C1433="Deckbuilder",$B1433,NA()))</f>
      </c>
      <c r="L1433">
        <f>IF($A1433="",NA(),IF($C1433="Deckbuilder",3+$F1433*0.023,NA()))</f>
      </c>
      <c r="M1433">
        <f>IF($A1433="",NA(),IF($C1433="Traditional",$B1433,NA()))</f>
      </c>
      <c r="N1433">
        <f>IF($A1433="",NA(),IF($C1433="Traditional",4+$F1433*0.023,NA()))</f>
      </c>
      <c r="O1433">
        <f>IF($A1433="","",$D1433+ROW()/1000000)</f>
      </c>
      <c r="P1433" t="str">
        <f>IF(OR($A1433="",INDEX(games!$H:$H,ROW())=""),"",INDEX(games!$H:$H,ROW()))</f>
      </c>
      <c r="Q1433">
        <f>IF(OR($A1433="",$P1433&lt;&gt;"Yes"),"",$D1433+ROW()/1000000)</f>
      </c>
      <c r="T1433">
        <f>IF($Y1433="","",INDEX($B$2:$B$1500,$Y1433))</f>
      </c>
      <c r="U1433">
        <f>IF($Z1433="","",INDEX($B$2:$B$1500,$Z1433))</f>
      </c>
      <c r="V1433">
        <f>IF(OR($T1433="",$U1433=""),"",$U1433-$T1433)</f>
      </c>
      <c r="W1433" t="str">
        <f>IF(TRIM(INDEX(connections!$A:$A,ROW()))="","",TRIM(INDEX(connections!$A:$A,ROW())))</f>
      </c>
      <c r="X1433" t="str">
        <f>IF($W1433="","",TRIM(INDEX(connections!$B:$B,ROW())))</f>
      </c>
      <c r="Y1433">
        <f>IF($W1433="","",IFERROR(MATCH($W1433,$A$2:$A$1500,0),""))</f>
      </c>
      <c r="Z1433">
        <f>IF($X1433="","",IFERROR(MATCH($X1433,$A$2:$A$1500,0),""))</f>
      </c>
      <c r="AA1433" t="str">
        <f>IF($Y1433="","",INDEX($P$2:$P$1500,$Y1433))</f>
      </c>
      <c r="AB1433" t="str">
        <f>IF($Z1433="","",INDEX($P$2:$P$1500,$Z1433))</f>
      </c>
      <c r="AC1433">
        <f>IF(AND($AA1433="Yes",$AB1433="Yes"),1,"")</f>
      </c>
      <c r="AD1433">
        <f>IF(OR($Y1433="",$Z1433=""),"",IF(INDEX($C$2:$C$1500,$Y1433)=INDEX($C$2:$C$1500,$Z1433),0,1))</f>
      </c>
      <c r="AE1433">
        <f>IF($AC1433&lt;&gt;1,"",IF(AND(INDEX($AG$2:$AG$1500,$Y1433)=1,INDEX($AG$2:$AG$1500,$Z1433)=1),1,""))</f>
      </c>
      <c r="AG1433">
        <f>IF($A1433="","",COUNTIFS($W$2:$W$2500,$A1433,$AB$2:$AB$2500,"Yes")+COUNTIFS($X$2:$X$2500,$A1433,$AA$2:$AA$2500,"Yes"))</f>
      </c>
      <c r="AH1433" t="str">
        <f>IF(OR($P1433&lt;&gt;"Yes",N($AG1433)=0),"",IF(AND($AG1433=1,COUNTIFS($W$2:$W$2500,$A1433,$AE$2:$AE$2500,1)+COUNTIFS($X$2:$X$2500,$A1433,$AE$2:$AE$2500,1)&gt;0),"","Yes"))</f>
      </c>
      <c r="AI1433">
        <f>IF($AH1433="Yes",$AG1433,"")</f>
      </c>
      <c r="AJ1433">
        <f>IF($AI1433="","",$AI1433+ROW()/1000000)</f>
      </c>
      <c r="AK1433">
        <f>IF(OR($A1433="",$P1433="Yes",N($AG1433)=0),"",$AG1433+ROW()/1000000)</f>
      </c>
      <c r="AL1433" t="str">
        <f>IF($A1433="","",INDEX(games!$J:$J,ROW())&amp;"")</f>
      </c>
    </row>
    <row r="1434">
      <c r="A1434" t="str">
        <f>IF(TRIM(INDEX(games!$A:$A,ROW()))="","",TRIM(INDEX(games!$A:$A,ROW())))</f>
      </c>
      <c r="B1434">
        <f>IF(OR($A1434="",INDEX(games!$B:$B,ROW())=""),"",INDEX(games!$B:$B,ROW()))</f>
      </c>
      <c r="C1434" t="str">
        <f>IF(OR($A1434="",INDEX(games!$C:$C,ROW())=""),"",INDEX(games!$C:$C,ROW()))</f>
      </c>
      <c r="D1434">
        <f>IF($A1434="","",COUNTIF($W$2:$W$2500,$A1434)+COUNTIF($X$2:$X$2500,$A1434))</f>
      </c>
      <c r="E1434">
        <f>IF($A1434="","",IFERROR(MATCH($C1434,$R$2:$R$5,0),0))</f>
      </c>
      <c r="F1434">
        <f>IF($A1434="","",MOD(ROW(),34))</f>
      </c>
      <c r="G1434">
        <f>IF($A1434="",NA(),IF($C1434="Action",$B1434,NA()))</f>
      </c>
      <c r="H1434">
        <f>IF($A1434="",NA(),IF($C1434="Action",1+$F1434*0.023,NA()))</f>
      </c>
      <c r="I1434">
        <f>IF($A1434="",NA(),IF($C1434="Strategy",$B1434,NA()))</f>
      </c>
      <c r="J1434">
        <f>IF($A1434="",NA(),IF($C1434="Strategy",2+$F1434*0.023,NA()))</f>
      </c>
      <c r="K1434">
        <f>IF($A1434="",NA(),IF($C1434="Deckbuilder",$B1434,NA()))</f>
      </c>
      <c r="L1434">
        <f>IF($A1434="",NA(),IF($C1434="Deckbuilder",3+$F1434*0.023,NA()))</f>
      </c>
      <c r="M1434">
        <f>IF($A1434="",NA(),IF($C1434="Traditional",$B1434,NA()))</f>
      </c>
      <c r="N1434">
        <f>IF($A1434="",NA(),IF($C1434="Traditional",4+$F1434*0.023,NA()))</f>
      </c>
      <c r="O1434">
        <f>IF($A1434="","",$D1434+ROW()/1000000)</f>
      </c>
      <c r="P1434" t="str">
        <f>IF(OR($A1434="",INDEX(games!$H:$H,ROW())=""),"",INDEX(games!$H:$H,ROW()))</f>
      </c>
      <c r="Q1434">
        <f>IF(OR($A1434="",$P1434&lt;&gt;"Yes"),"",$D1434+ROW()/1000000)</f>
      </c>
      <c r="T1434">
        <f>IF($Y1434="","",INDEX($B$2:$B$1500,$Y1434))</f>
      </c>
      <c r="U1434">
        <f>IF($Z1434="","",INDEX($B$2:$B$1500,$Z1434))</f>
      </c>
      <c r="V1434">
        <f>IF(OR($T1434="",$U1434=""),"",$U1434-$T1434)</f>
      </c>
      <c r="W1434" t="str">
        <f>IF(TRIM(INDEX(connections!$A:$A,ROW()))="","",TRIM(INDEX(connections!$A:$A,ROW())))</f>
      </c>
      <c r="X1434" t="str">
        <f>IF($W1434="","",TRIM(INDEX(connections!$B:$B,ROW())))</f>
      </c>
      <c r="Y1434">
        <f>IF($W1434="","",IFERROR(MATCH($W1434,$A$2:$A$1500,0),""))</f>
      </c>
      <c r="Z1434">
        <f>IF($X1434="","",IFERROR(MATCH($X1434,$A$2:$A$1500,0),""))</f>
      </c>
      <c r="AA1434" t="str">
        <f>IF($Y1434="","",INDEX($P$2:$P$1500,$Y1434))</f>
      </c>
      <c r="AB1434" t="str">
        <f>IF($Z1434="","",INDEX($P$2:$P$1500,$Z1434))</f>
      </c>
      <c r="AC1434">
        <f>IF(AND($AA1434="Yes",$AB1434="Yes"),1,"")</f>
      </c>
      <c r="AD1434">
        <f>IF(OR($Y1434="",$Z1434=""),"",IF(INDEX($C$2:$C$1500,$Y1434)=INDEX($C$2:$C$1500,$Z1434),0,1))</f>
      </c>
      <c r="AE1434">
        <f>IF($AC1434&lt;&gt;1,"",IF(AND(INDEX($AG$2:$AG$1500,$Y1434)=1,INDEX($AG$2:$AG$1500,$Z1434)=1),1,""))</f>
      </c>
      <c r="AG1434">
        <f>IF($A1434="","",COUNTIFS($W$2:$W$2500,$A1434,$AB$2:$AB$2500,"Yes")+COUNTIFS($X$2:$X$2500,$A1434,$AA$2:$AA$2500,"Yes"))</f>
      </c>
      <c r="AH1434" t="str">
        <f>IF(OR($P1434&lt;&gt;"Yes",N($AG1434)=0),"",IF(AND($AG1434=1,COUNTIFS($W$2:$W$2500,$A1434,$AE$2:$AE$2500,1)+COUNTIFS($X$2:$X$2500,$A1434,$AE$2:$AE$2500,1)&gt;0),"","Yes"))</f>
      </c>
      <c r="AI1434">
        <f>IF($AH1434="Yes",$AG1434,"")</f>
      </c>
      <c r="AJ1434">
        <f>IF($AI1434="","",$AI1434+ROW()/1000000)</f>
      </c>
      <c r="AK1434">
        <f>IF(OR($A1434="",$P1434="Yes",N($AG1434)=0),"",$AG1434+ROW()/1000000)</f>
      </c>
      <c r="AL1434" t="str">
        <f>IF($A1434="","",INDEX(games!$J:$J,ROW())&amp;"")</f>
      </c>
    </row>
    <row r="1435">
      <c r="A1435" t="str">
        <f>IF(TRIM(INDEX(games!$A:$A,ROW()))="","",TRIM(INDEX(games!$A:$A,ROW())))</f>
      </c>
      <c r="B1435">
        <f>IF(OR($A1435="",INDEX(games!$B:$B,ROW())=""),"",INDEX(games!$B:$B,ROW()))</f>
      </c>
      <c r="C1435" t="str">
        <f>IF(OR($A1435="",INDEX(games!$C:$C,ROW())=""),"",INDEX(games!$C:$C,ROW()))</f>
      </c>
      <c r="D1435">
        <f>IF($A1435="","",COUNTIF($W$2:$W$2500,$A1435)+COUNTIF($X$2:$X$2500,$A1435))</f>
      </c>
      <c r="E1435">
        <f>IF($A1435="","",IFERROR(MATCH($C1435,$R$2:$R$5,0),0))</f>
      </c>
      <c r="F1435">
        <f>IF($A1435="","",MOD(ROW(),34))</f>
      </c>
      <c r="G1435">
        <f>IF($A1435="",NA(),IF($C1435="Action",$B1435,NA()))</f>
      </c>
      <c r="H1435">
        <f>IF($A1435="",NA(),IF($C1435="Action",1+$F1435*0.023,NA()))</f>
      </c>
      <c r="I1435">
        <f>IF($A1435="",NA(),IF($C1435="Strategy",$B1435,NA()))</f>
      </c>
      <c r="J1435">
        <f>IF($A1435="",NA(),IF($C1435="Strategy",2+$F1435*0.023,NA()))</f>
      </c>
      <c r="K1435">
        <f>IF($A1435="",NA(),IF($C1435="Deckbuilder",$B1435,NA()))</f>
      </c>
      <c r="L1435">
        <f>IF($A1435="",NA(),IF($C1435="Deckbuilder",3+$F1435*0.023,NA()))</f>
      </c>
      <c r="M1435">
        <f>IF($A1435="",NA(),IF($C1435="Traditional",$B1435,NA()))</f>
      </c>
      <c r="N1435">
        <f>IF($A1435="",NA(),IF($C1435="Traditional",4+$F1435*0.023,NA()))</f>
      </c>
      <c r="O1435">
        <f>IF($A1435="","",$D1435+ROW()/1000000)</f>
      </c>
      <c r="P1435" t="str">
        <f>IF(OR($A1435="",INDEX(games!$H:$H,ROW())=""),"",INDEX(games!$H:$H,ROW()))</f>
      </c>
      <c r="Q1435">
        <f>IF(OR($A1435="",$P1435&lt;&gt;"Yes"),"",$D1435+ROW()/1000000)</f>
      </c>
      <c r="T1435">
        <f>IF($Y1435="","",INDEX($B$2:$B$1500,$Y1435))</f>
      </c>
      <c r="U1435">
        <f>IF($Z1435="","",INDEX($B$2:$B$1500,$Z1435))</f>
      </c>
      <c r="V1435">
        <f>IF(OR($T1435="",$U1435=""),"",$U1435-$T1435)</f>
      </c>
      <c r="W1435" t="str">
        <f>IF(TRIM(INDEX(connections!$A:$A,ROW()))="","",TRIM(INDEX(connections!$A:$A,ROW())))</f>
      </c>
      <c r="X1435" t="str">
        <f>IF($W1435="","",TRIM(INDEX(connections!$B:$B,ROW())))</f>
      </c>
      <c r="Y1435">
        <f>IF($W1435="","",IFERROR(MATCH($W1435,$A$2:$A$1500,0),""))</f>
      </c>
      <c r="Z1435">
        <f>IF($X1435="","",IFERROR(MATCH($X1435,$A$2:$A$1500,0),""))</f>
      </c>
      <c r="AA1435" t="str">
        <f>IF($Y1435="","",INDEX($P$2:$P$1500,$Y1435))</f>
      </c>
      <c r="AB1435" t="str">
        <f>IF($Z1435="","",INDEX($P$2:$P$1500,$Z1435))</f>
      </c>
      <c r="AC1435">
        <f>IF(AND($AA1435="Yes",$AB1435="Yes"),1,"")</f>
      </c>
      <c r="AD1435">
        <f>IF(OR($Y1435="",$Z1435=""),"",IF(INDEX($C$2:$C$1500,$Y1435)=INDEX($C$2:$C$1500,$Z1435),0,1))</f>
      </c>
      <c r="AE1435">
        <f>IF($AC1435&lt;&gt;1,"",IF(AND(INDEX($AG$2:$AG$1500,$Y1435)=1,INDEX($AG$2:$AG$1500,$Z1435)=1),1,""))</f>
      </c>
      <c r="AG1435">
        <f>IF($A1435="","",COUNTIFS($W$2:$W$2500,$A1435,$AB$2:$AB$2500,"Yes")+COUNTIFS($X$2:$X$2500,$A1435,$AA$2:$AA$2500,"Yes"))</f>
      </c>
      <c r="AH1435" t="str">
        <f>IF(OR($P1435&lt;&gt;"Yes",N($AG1435)=0),"",IF(AND($AG1435=1,COUNTIFS($W$2:$W$2500,$A1435,$AE$2:$AE$2500,1)+COUNTIFS($X$2:$X$2500,$A1435,$AE$2:$AE$2500,1)&gt;0),"","Yes"))</f>
      </c>
      <c r="AI1435">
        <f>IF($AH1435="Yes",$AG1435,"")</f>
      </c>
      <c r="AJ1435">
        <f>IF($AI1435="","",$AI1435+ROW()/1000000)</f>
      </c>
      <c r="AK1435">
        <f>IF(OR($A1435="",$P1435="Yes",N($AG1435)=0),"",$AG1435+ROW()/1000000)</f>
      </c>
      <c r="AL1435" t="str">
        <f>IF($A1435="","",INDEX(games!$J:$J,ROW())&amp;"")</f>
      </c>
    </row>
    <row r="1436">
      <c r="A1436" t="str">
        <f>IF(TRIM(INDEX(games!$A:$A,ROW()))="","",TRIM(INDEX(games!$A:$A,ROW())))</f>
      </c>
      <c r="B1436">
        <f>IF(OR($A1436="",INDEX(games!$B:$B,ROW())=""),"",INDEX(games!$B:$B,ROW()))</f>
      </c>
      <c r="C1436" t="str">
        <f>IF(OR($A1436="",INDEX(games!$C:$C,ROW())=""),"",INDEX(games!$C:$C,ROW()))</f>
      </c>
      <c r="D1436">
        <f>IF($A1436="","",COUNTIF($W$2:$W$2500,$A1436)+COUNTIF($X$2:$X$2500,$A1436))</f>
      </c>
      <c r="E1436">
        <f>IF($A1436="","",IFERROR(MATCH($C1436,$R$2:$R$5,0),0))</f>
      </c>
      <c r="F1436">
        <f>IF($A1436="","",MOD(ROW(),34))</f>
      </c>
      <c r="G1436">
        <f>IF($A1436="",NA(),IF($C1436="Action",$B1436,NA()))</f>
      </c>
      <c r="H1436">
        <f>IF($A1436="",NA(),IF($C1436="Action",1+$F1436*0.023,NA()))</f>
      </c>
      <c r="I1436">
        <f>IF($A1436="",NA(),IF($C1436="Strategy",$B1436,NA()))</f>
      </c>
      <c r="J1436">
        <f>IF($A1436="",NA(),IF($C1436="Strategy",2+$F1436*0.023,NA()))</f>
      </c>
      <c r="K1436">
        <f>IF($A1436="",NA(),IF($C1436="Deckbuilder",$B1436,NA()))</f>
      </c>
      <c r="L1436">
        <f>IF($A1436="",NA(),IF($C1436="Deckbuilder",3+$F1436*0.023,NA()))</f>
      </c>
      <c r="M1436">
        <f>IF($A1436="",NA(),IF($C1436="Traditional",$B1436,NA()))</f>
      </c>
      <c r="N1436">
        <f>IF($A1436="",NA(),IF($C1436="Traditional",4+$F1436*0.023,NA()))</f>
      </c>
      <c r="O1436">
        <f>IF($A1436="","",$D1436+ROW()/1000000)</f>
      </c>
      <c r="P1436" t="str">
        <f>IF(OR($A1436="",INDEX(games!$H:$H,ROW())=""),"",INDEX(games!$H:$H,ROW()))</f>
      </c>
      <c r="Q1436">
        <f>IF(OR($A1436="",$P1436&lt;&gt;"Yes"),"",$D1436+ROW()/1000000)</f>
      </c>
      <c r="T1436">
        <f>IF($Y1436="","",INDEX($B$2:$B$1500,$Y1436))</f>
      </c>
      <c r="U1436">
        <f>IF($Z1436="","",INDEX($B$2:$B$1500,$Z1436))</f>
      </c>
      <c r="V1436">
        <f>IF(OR($T1436="",$U1436=""),"",$U1436-$T1436)</f>
      </c>
      <c r="W1436" t="str">
        <f>IF(TRIM(INDEX(connections!$A:$A,ROW()))="","",TRIM(INDEX(connections!$A:$A,ROW())))</f>
      </c>
      <c r="X1436" t="str">
        <f>IF($W1436="","",TRIM(INDEX(connections!$B:$B,ROW())))</f>
      </c>
      <c r="Y1436">
        <f>IF($W1436="","",IFERROR(MATCH($W1436,$A$2:$A$1500,0),""))</f>
      </c>
      <c r="Z1436">
        <f>IF($X1436="","",IFERROR(MATCH($X1436,$A$2:$A$1500,0),""))</f>
      </c>
      <c r="AA1436" t="str">
        <f>IF($Y1436="","",INDEX($P$2:$P$1500,$Y1436))</f>
      </c>
      <c r="AB1436" t="str">
        <f>IF($Z1436="","",INDEX($P$2:$P$1500,$Z1436))</f>
      </c>
      <c r="AC1436">
        <f>IF(AND($AA1436="Yes",$AB1436="Yes"),1,"")</f>
      </c>
      <c r="AD1436">
        <f>IF(OR($Y1436="",$Z1436=""),"",IF(INDEX($C$2:$C$1500,$Y1436)=INDEX($C$2:$C$1500,$Z1436),0,1))</f>
      </c>
      <c r="AE1436">
        <f>IF($AC1436&lt;&gt;1,"",IF(AND(INDEX($AG$2:$AG$1500,$Y1436)=1,INDEX($AG$2:$AG$1500,$Z1436)=1),1,""))</f>
      </c>
      <c r="AG1436">
        <f>IF($A1436="","",COUNTIFS($W$2:$W$2500,$A1436,$AB$2:$AB$2500,"Yes")+COUNTIFS($X$2:$X$2500,$A1436,$AA$2:$AA$2500,"Yes"))</f>
      </c>
      <c r="AH1436" t="str">
        <f>IF(OR($P1436&lt;&gt;"Yes",N($AG1436)=0),"",IF(AND($AG1436=1,COUNTIFS($W$2:$W$2500,$A1436,$AE$2:$AE$2500,1)+COUNTIFS($X$2:$X$2500,$A1436,$AE$2:$AE$2500,1)&gt;0),"","Yes"))</f>
      </c>
      <c r="AI1436">
        <f>IF($AH1436="Yes",$AG1436,"")</f>
      </c>
      <c r="AJ1436">
        <f>IF($AI1436="","",$AI1436+ROW()/1000000)</f>
      </c>
      <c r="AK1436">
        <f>IF(OR($A1436="",$P1436="Yes",N($AG1436)=0),"",$AG1436+ROW()/1000000)</f>
      </c>
      <c r="AL1436" t="str">
        <f>IF($A1436="","",INDEX(games!$J:$J,ROW())&amp;"")</f>
      </c>
    </row>
    <row r="1437">
      <c r="A1437" t="str">
        <f>IF(TRIM(INDEX(games!$A:$A,ROW()))="","",TRIM(INDEX(games!$A:$A,ROW())))</f>
      </c>
      <c r="B1437">
        <f>IF(OR($A1437="",INDEX(games!$B:$B,ROW())=""),"",INDEX(games!$B:$B,ROW()))</f>
      </c>
      <c r="C1437" t="str">
        <f>IF(OR($A1437="",INDEX(games!$C:$C,ROW())=""),"",INDEX(games!$C:$C,ROW()))</f>
      </c>
      <c r="D1437">
        <f>IF($A1437="","",COUNTIF($W$2:$W$2500,$A1437)+COUNTIF($X$2:$X$2500,$A1437))</f>
      </c>
      <c r="E1437">
        <f>IF($A1437="","",IFERROR(MATCH($C1437,$R$2:$R$5,0),0))</f>
      </c>
      <c r="F1437">
        <f>IF($A1437="","",MOD(ROW(),34))</f>
      </c>
      <c r="G1437">
        <f>IF($A1437="",NA(),IF($C1437="Action",$B1437,NA()))</f>
      </c>
      <c r="H1437">
        <f>IF($A1437="",NA(),IF($C1437="Action",1+$F1437*0.023,NA()))</f>
      </c>
      <c r="I1437">
        <f>IF($A1437="",NA(),IF($C1437="Strategy",$B1437,NA()))</f>
      </c>
      <c r="J1437">
        <f>IF($A1437="",NA(),IF($C1437="Strategy",2+$F1437*0.023,NA()))</f>
      </c>
      <c r="K1437">
        <f>IF($A1437="",NA(),IF($C1437="Deckbuilder",$B1437,NA()))</f>
      </c>
      <c r="L1437">
        <f>IF($A1437="",NA(),IF($C1437="Deckbuilder",3+$F1437*0.023,NA()))</f>
      </c>
      <c r="M1437">
        <f>IF($A1437="",NA(),IF($C1437="Traditional",$B1437,NA()))</f>
      </c>
      <c r="N1437">
        <f>IF($A1437="",NA(),IF($C1437="Traditional",4+$F1437*0.023,NA()))</f>
      </c>
      <c r="O1437">
        <f>IF($A1437="","",$D1437+ROW()/1000000)</f>
      </c>
      <c r="P1437" t="str">
        <f>IF(OR($A1437="",INDEX(games!$H:$H,ROW())=""),"",INDEX(games!$H:$H,ROW()))</f>
      </c>
      <c r="Q1437">
        <f>IF(OR($A1437="",$P1437&lt;&gt;"Yes"),"",$D1437+ROW()/1000000)</f>
      </c>
      <c r="T1437">
        <f>IF($Y1437="","",INDEX($B$2:$B$1500,$Y1437))</f>
      </c>
      <c r="U1437">
        <f>IF($Z1437="","",INDEX($B$2:$B$1500,$Z1437))</f>
      </c>
      <c r="V1437">
        <f>IF(OR($T1437="",$U1437=""),"",$U1437-$T1437)</f>
      </c>
      <c r="W1437" t="str">
        <f>IF(TRIM(INDEX(connections!$A:$A,ROW()))="","",TRIM(INDEX(connections!$A:$A,ROW())))</f>
      </c>
      <c r="X1437" t="str">
        <f>IF($W1437="","",TRIM(INDEX(connections!$B:$B,ROW())))</f>
      </c>
      <c r="Y1437">
        <f>IF($W1437="","",IFERROR(MATCH($W1437,$A$2:$A$1500,0),""))</f>
      </c>
      <c r="Z1437">
        <f>IF($X1437="","",IFERROR(MATCH($X1437,$A$2:$A$1500,0),""))</f>
      </c>
      <c r="AA1437" t="str">
        <f>IF($Y1437="","",INDEX($P$2:$P$1500,$Y1437))</f>
      </c>
      <c r="AB1437" t="str">
        <f>IF($Z1437="","",INDEX($P$2:$P$1500,$Z1437))</f>
      </c>
      <c r="AC1437">
        <f>IF(AND($AA1437="Yes",$AB1437="Yes"),1,"")</f>
      </c>
      <c r="AD1437">
        <f>IF(OR($Y1437="",$Z1437=""),"",IF(INDEX($C$2:$C$1500,$Y1437)=INDEX($C$2:$C$1500,$Z1437),0,1))</f>
      </c>
      <c r="AE1437">
        <f>IF($AC1437&lt;&gt;1,"",IF(AND(INDEX($AG$2:$AG$1500,$Y1437)=1,INDEX($AG$2:$AG$1500,$Z1437)=1),1,""))</f>
      </c>
      <c r="AG1437">
        <f>IF($A1437="","",COUNTIFS($W$2:$W$2500,$A1437,$AB$2:$AB$2500,"Yes")+COUNTIFS($X$2:$X$2500,$A1437,$AA$2:$AA$2500,"Yes"))</f>
      </c>
      <c r="AH1437" t="str">
        <f>IF(OR($P1437&lt;&gt;"Yes",N($AG1437)=0),"",IF(AND($AG1437=1,COUNTIFS($W$2:$W$2500,$A1437,$AE$2:$AE$2500,1)+COUNTIFS($X$2:$X$2500,$A1437,$AE$2:$AE$2500,1)&gt;0),"","Yes"))</f>
      </c>
      <c r="AI1437">
        <f>IF($AH1437="Yes",$AG1437,"")</f>
      </c>
      <c r="AJ1437">
        <f>IF($AI1437="","",$AI1437+ROW()/1000000)</f>
      </c>
      <c r="AK1437">
        <f>IF(OR($A1437="",$P1437="Yes",N($AG1437)=0),"",$AG1437+ROW()/1000000)</f>
      </c>
      <c r="AL1437" t="str">
        <f>IF($A1437="","",INDEX(games!$J:$J,ROW())&amp;"")</f>
      </c>
    </row>
    <row r="1438">
      <c r="A1438" t="str">
        <f>IF(TRIM(INDEX(games!$A:$A,ROW()))="","",TRIM(INDEX(games!$A:$A,ROW())))</f>
      </c>
      <c r="B1438">
        <f>IF(OR($A1438="",INDEX(games!$B:$B,ROW())=""),"",INDEX(games!$B:$B,ROW()))</f>
      </c>
      <c r="C1438" t="str">
        <f>IF(OR($A1438="",INDEX(games!$C:$C,ROW())=""),"",INDEX(games!$C:$C,ROW()))</f>
      </c>
      <c r="D1438">
        <f>IF($A1438="","",COUNTIF($W$2:$W$2500,$A1438)+COUNTIF($X$2:$X$2500,$A1438))</f>
      </c>
      <c r="E1438">
        <f>IF($A1438="","",IFERROR(MATCH($C1438,$R$2:$R$5,0),0))</f>
      </c>
      <c r="F1438">
        <f>IF($A1438="","",MOD(ROW(),34))</f>
      </c>
      <c r="G1438">
        <f>IF($A1438="",NA(),IF($C1438="Action",$B1438,NA()))</f>
      </c>
      <c r="H1438">
        <f>IF($A1438="",NA(),IF($C1438="Action",1+$F1438*0.023,NA()))</f>
      </c>
      <c r="I1438">
        <f>IF($A1438="",NA(),IF($C1438="Strategy",$B1438,NA()))</f>
      </c>
      <c r="J1438">
        <f>IF($A1438="",NA(),IF($C1438="Strategy",2+$F1438*0.023,NA()))</f>
      </c>
      <c r="K1438">
        <f>IF($A1438="",NA(),IF($C1438="Deckbuilder",$B1438,NA()))</f>
      </c>
      <c r="L1438">
        <f>IF($A1438="",NA(),IF($C1438="Deckbuilder",3+$F1438*0.023,NA()))</f>
      </c>
      <c r="M1438">
        <f>IF($A1438="",NA(),IF($C1438="Traditional",$B1438,NA()))</f>
      </c>
      <c r="N1438">
        <f>IF($A1438="",NA(),IF($C1438="Traditional",4+$F1438*0.023,NA()))</f>
      </c>
      <c r="O1438">
        <f>IF($A1438="","",$D1438+ROW()/1000000)</f>
      </c>
      <c r="P1438" t="str">
        <f>IF(OR($A1438="",INDEX(games!$H:$H,ROW())=""),"",INDEX(games!$H:$H,ROW()))</f>
      </c>
      <c r="Q1438">
        <f>IF(OR($A1438="",$P1438&lt;&gt;"Yes"),"",$D1438+ROW()/1000000)</f>
      </c>
      <c r="T1438">
        <f>IF($Y1438="","",INDEX($B$2:$B$1500,$Y1438))</f>
      </c>
      <c r="U1438">
        <f>IF($Z1438="","",INDEX($B$2:$B$1500,$Z1438))</f>
      </c>
      <c r="V1438">
        <f>IF(OR($T1438="",$U1438=""),"",$U1438-$T1438)</f>
      </c>
      <c r="W1438" t="str">
        <f>IF(TRIM(INDEX(connections!$A:$A,ROW()))="","",TRIM(INDEX(connections!$A:$A,ROW())))</f>
      </c>
      <c r="X1438" t="str">
        <f>IF($W1438="","",TRIM(INDEX(connections!$B:$B,ROW())))</f>
      </c>
      <c r="Y1438">
        <f>IF($W1438="","",IFERROR(MATCH($W1438,$A$2:$A$1500,0),""))</f>
      </c>
      <c r="Z1438">
        <f>IF($X1438="","",IFERROR(MATCH($X1438,$A$2:$A$1500,0),""))</f>
      </c>
      <c r="AA1438" t="str">
        <f>IF($Y1438="","",INDEX($P$2:$P$1500,$Y1438))</f>
      </c>
      <c r="AB1438" t="str">
        <f>IF($Z1438="","",INDEX($P$2:$P$1500,$Z1438))</f>
      </c>
      <c r="AC1438">
        <f>IF(AND($AA1438="Yes",$AB1438="Yes"),1,"")</f>
      </c>
      <c r="AD1438">
        <f>IF(OR($Y1438="",$Z1438=""),"",IF(INDEX($C$2:$C$1500,$Y1438)=INDEX($C$2:$C$1500,$Z1438),0,1))</f>
      </c>
      <c r="AE1438">
        <f>IF($AC1438&lt;&gt;1,"",IF(AND(INDEX($AG$2:$AG$1500,$Y1438)=1,INDEX($AG$2:$AG$1500,$Z1438)=1),1,""))</f>
      </c>
      <c r="AG1438">
        <f>IF($A1438="","",COUNTIFS($W$2:$W$2500,$A1438,$AB$2:$AB$2500,"Yes")+COUNTIFS($X$2:$X$2500,$A1438,$AA$2:$AA$2500,"Yes"))</f>
      </c>
      <c r="AH1438" t="str">
        <f>IF(OR($P1438&lt;&gt;"Yes",N($AG1438)=0),"",IF(AND($AG1438=1,COUNTIFS($W$2:$W$2500,$A1438,$AE$2:$AE$2500,1)+COUNTIFS($X$2:$X$2500,$A1438,$AE$2:$AE$2500,1)&gt;0),"","Yes"))</f>
      </c>
      <c r="AI1438">
        <f>IF($AH1438="Yes",$AG1438,"")</f>
      </c>
      <c r="AJ1438">
        <f>IF($AI1438="","",$AI1438+ROW()/1000000)</f>
      </c>
      <c r="AK1438">
        <f>IF(OR($A1438="",$P1438="Yes",N($AG1438)=0),"",$AG1438+ROW()/1000000)</f>
      </c>
      <c r="AL1438" t="str">
        <f>IF($A1438="","",INDEX(games!$J:$J,ROW())&amp;"")</f>
      </c>
    </row>
    <row r="1439">
      <c r="A1439" t="str">
        <f>IF(TRIM(INDEX(games!$A:$A,ROW()))="","",TRIM(INDEX(games!$A:$A,ROW())))</f>
      </c>
      <c r="B1439">
        <f>IF(OR($A1439="",INDEX(games!$B:$B,ROW())=""),"",INDEX(games!$B:$B,ROW()))</f>
      </c>
      <c r="C1439" t="str">
        <f>IF(OR($A1439="",INDEX(games!$C:$C,ROW())=""),"",INDEX(games!$C:$C,ROW()))</f>
      </c>
      <c r="D1439">
        <f>IF($A1439="","",COUNTIF($W$2:$W$2500,$A1439)+COUNTIF($X$2:$X$2500,$A1439))</f>
      </c>
      <c r="E1439">
        <f>IF($A1439="","",IFERROR(MATCH($C1439,$R$2:$R$5,0),0))</f>
      </c>
      <c r="F1439">
        <f>IF($A1439="","",MOD(ROW(),34))</f>
      </c>
      <c r="G1439">
        <f>IF($A1439="",NA(),IF($C1439="Action",$B1439,NA()))</f>
      </c>
      <c r="H1439">
        <f>IF($A1439="",NA(),IF($C1439="Action",1+$F1439*0.023,NA()))</f>
      </c>
      <c r="I1439">
        <f>IF($A1439="",NA(),IF($C1439="Strategy",$B1439,NA()))</f>
      </c>
      <c r="J1439">
        <f>IF($A1439="",NA(),IF($C1439="Strategy",2+$F1439*0.023,NA()))</f>
      </c>
      <c r="K1439">
        <f>IF($A1439="",NA(),IF($C1439="Deckbuilder",$B1439,NA()))</f>
      </c>
      <c r="L1439">
        <f>IF($A1439="",NA(),IF($C1439="Deckbuilder",3+$F1439*0.023,NA()))</f>
      </c>
      <c r="M1439">
        <f>IF($A1439="",NA(),IF($C1439="Traditional",$B1439,NA()))</f>
      </c>
      <c r="N1439">
        <f>IF($A1439="",NA(),IF($C1439="Traditional",4+$F1439*0.023,NA()))</f>
      </c>
      <c r="O1439">
        <f>IF($A1439="","",$D1439+ROW()/1000000)</f>
      </c>
      <c r="P1439" t="str">
        <f>IF(OR($A1439="",INDEX(games!$H:$H,ROW())=""),"",INDEX(games!$H:$H,ROW()))</f>
      </c>
      <c r="Q1439">
        <f>IF(OR($A1439="",$P1439&lt;&gt;"Yes"),"",$D1439+ROW()/1000000)</f>
      </c>
      <c r="T1439">
        <f>IF($Y1439="","",INDEX($B$2:$B$1500,$Y1439))</f>
      </c>
      <c r="U1439">
        <f>IF($Z1439="","",INDEX($B$2:$B$1500,$Z1439))</f>
      </c>
      <c r="V1439">
        <f>IF(OR($T1439="",$U1439=""),"",$U1439-$T1439)</f>
      </c>
      <c r="W1439" t="str">
        <f>IF(TRIM(INDEX(connections!$A:$A,ROW()))="","",TRIM(INDEX(connections!$A:$A,ROW())))</f>
      </c>
      <c r="X1439" t="str">
        <f>IF($W1439="","",TRIM(INDEX(connections!$B:$B,ROW())))</f>
      </c>
      <c r="Y1439">
        <f>IF($W1439="","",IFERROR(MATCH($W1439,$A$2:$A$1500,0),""))</f>
      </c>
      <c r="Z1439">
        <f>IF($X1439="","",IFERROR(MATCH($X1439,$A$2:$A$1500,0),""))</f>
      </c>
      <c r="AA1439" t="str">
        <f>IF($Y1439="","",INDEX($P$2:$P$1500,$Y1439))</f>
      </c>
      <c r="AB1439" t="str">
        <f>IF($Z1439="","",INDEX($P$2:$P$1500,$Z1439))</f>
      </c>
      <c r="AC1439">
        <f>IF(AND($AA1439="Yes",$AB1439="Yes"),1,"")</f>
      </c>
      <c r="AD1439">
        <f>IF(OR($Y1439="",$Z1439=""),"",IF(INDEX($C$2:$C$1500,$Y1439)=INDEX($C$2:$C$1500,$Z1439),0,1))</f>
      </c>
      <c r="AE1439">
        <f>IF($AC1439&lt;&gt;1,"",IF(AND(INDEX($AG$2:$AG$1500,$Y1439)=1,INDEX($AG$2:$AG$1500,$Z1439)=1),1,""))</f>
      </c>
      <c r="AG1439">
        <f>IF($A1439="","",COUNTIFS($W$2:$W$2500,$A1439,$AB$2:$AB$2500,"Yes")+COUNTIFS($X$2:$X$2500,$A1439,$AA$2:$AA$2500,"Yes"))</f>
      </c>
      <c r="AH1439" t="str">
        <f>IF(OR($P1439&lt;&gt;"Yes",N($AG1439)=0),"",IF(AND($AG1439=1,COUNTIFS($W$2:$W$2500,$A1439,$AE$2:$AE$2500,1)+COUNTIFS($X$2:$X$2500,$A1439,$AE$2:$AE$2500,1)&gt;0),"","Yes"))</f>
      </c>
      <c r="AI1439">
        <f>IF($AH1439="Yes",$AG1439,"")</f>
      </c>
      <c r="AJ1439">
        <f>IF($AI1439="","",$AI1439+ROW()/1000000)</f>
      </c>
      <c r="AK1439">
        <f>IF(OR($A1439="",$P1439="Yes",N($AG1439)=0),"",$AG1439+ROW()/1000000)</f>
      </c>
      <c r="AL1439" t="str">
        <f>IF($A1439="","",INDEX(games!$J:$J,ROW())&amp;"")</f>
      </c>
    </row>
    <row r="1440">
      <c r="A1440" t="str">
        <f>IF(TRIM(INDEX(games!$A:$A,ROW()))="","",TRIM(INDEX(games!$A:$A,ROW())))</f>
      </c>
      <c r="B1440">
        <f>IF(OR($A1440="",INDEX(games!$B:$B,ROW())=""),"",INDEX(games!$B:$B,ROW()))</f>
      </c>
      <c r="C1440" t="str">
        <f>IF(OR($A1440="",INDEX(games!$C:$C,ROW())=""),"",INDEX(games!$C:$C,ROW()))</f>
      </c>
      <c r="D1440">
        <f>IF($A1440="","",COUNTIF($W$2:$W$2500,$A1440)+COUNTIF($X$2:$X$2500,$A1440))</f>
      </c>
      <c r="E1440">
        <f>IF($A1440="","",IFERROR(MATCH($C1440,$R$2:$R$5,0),0))</f>
      </c>
      <c r="F1440">
        <f>IF($A1440="","",MOD(ROW(),34))</f>
      </c>
      <c r="G1440">
        <f>IF($A1440="",NA(),IF($C1440="Action",$B1440,NA()))</f>
      </c>
      <c r="H1440">
        <f>IF($A1440="",NA(),IF($C1440="Action",1+$F1440*0.023,NA()))</f>
      </c>
      <c r="I1440">
        <f>IF($A1440="",NA(),IF($C1440="Strategy",$B1440,NA()))</f>
      </c>
      <c r="J1440">
        <f>IF($A1440="",NA(),IF($C1440="Strategy",2+$F1440*0.023,NA()))</f>
      </c>
      <c r="K1440">
        <f>IF($A1440="",NA(),IF($C1440="Deckbuilder",$B1440,NA()))</f>
      </c>
      <c r="L1440">
        <f>IF($A1440="",NA(),IF($C1440="Deckbuilder",3+$F1440*0.023,NA()))</f>
      </c>
      <c r="M1440">
        <f>IF($A1440="",NA(),IF($C1440="Traditional",$B1440,NA()))</f>
      </c>
      <c r="N1440">
        <f>IF($A1440="",NA(),IF($C1440="Traditional",4+$F1440*0.023,NA()))</f>
      </c>
      <c r="O1440">
        <f>IF($A1440="","",$D1440+ROW()/1000000)</f>
      </c>
      <c r="P1440" t="str">
        <f>IF(OR($A1440="",INDEX(games!$H:$H,ROW())=""),"",INDEX(games!$H:$H,ROW()))</f>
      </c>
      <c r="Q1440">
        <f>IF(OR($A1440="",$P1440&lt;&gt;"Yes"),"",$D1440+ROW()/1000000)</f>
      </c>
      <c r="T1440">
        <f>IF($Y1440="","",INDEX($B$2:$B$1500,$Y1440))</f>
      </c>
      <c r="U1440">
        <f>IF($Z1440="","",INDEX($B$2:$B$1500,$Z1440))</f>
      </c>
      <c r="V1440">
        <f>IF(OR($T1440="",$U1440=""),"",$U1440-$T1440)</f>
      </c>
      <c r="W1440" t="str">
        <f>IF(TRIM(INDEX(connections!$A:$A,ROW()))="","",TRIM(INDEX(connections!$A:$A,ROW())))</f>
      </c>
      <c r="X1440" t="str">
        <f>IF($W1440="","",TRIM(INDEX(connections!$B:$B,ROW())))</f>
      </c>
      <c r="Y1440">
        <f>IF($W1440="","",IFERROR(MATCH($W1440,$A$2:$A$1500,0),""))</f>
      </c>
      <c r="Z1440">
        <f>IF($X1440="","",IFERROR(MATCH($X1440,$A$2:$A$1500,0),""))</f>
      </c>
      <c r="AA1440" t="str">
        <f>IF($Y1440="","",INDEX($P$2:$P$1500,$Y1440))</f>
      </c>
      <c r="AB1440" t="str">
        <f>IF($Z1440="","",INDEX($P$2:$P$1500,$Z1440))</f>
      </c>
      <c r="AC1440">
        <f>IF(AND($AA1440="Yes",$AB1440="Yes"),1,"")</f>
      </c>
      <c r="AD1440">
        <f>IF(OR($Y1440="",$Z1440=""),"",IF(INDEX($C$2:$C$1500,$Y1440)=INDEX($C$2:$C$1500,$Z1440),0,1))</f>
      </c>
      <c r="AE1440">
        <f>IF($AC1440&lt;&gt;1,"",IF(AND(INDEX($AG$2:$AG$1500,$Y1440)=1,INDEX($AG$2:$AG$1500,$Z1440)=1),1,""))</f>
      </c>
      <c r="AG1440">
        <f>IF($A1440="","",COUNTIFS($W$2:$W$2500,$A1440,$AB$2:$AB$2500,"Yes")+COUNTIFS($X$2:$X$2500,$A1440,$AA$2:$AA$2500,"Yes"))</f>
      </c>
      <c r="AH1440" t="str">
        <f>IF(OR($P1440&lt;&gt;"Yes",N($AG1440)=0),"",IF(AND($AG1440=1,COUNTIFS($W$2:$W$2500,$A1440,$AE$2:$AE$2500,1)+COUNTIFS($X$2:$X$2500,$A1440,$AE$2:$AE$2500,1)&gt;0),"","Yes"))</f>
      </c>
      <c r="AI1440">
        <f>IF($AH1440="Yes",$AG1440,"")</f>
      </c>
      <c r="AJ1440">
        <f>IF($AI1440="","",$AI1440+ROW()/1000000)</f>
      </c>
      <c r="AK1440">
        <f>IF(OR($A1440="",$P1440="Yes",N($AG1440)=0),"",$AG1440+ROW()/1000000)</f>
      </c>
      <c r="AL1440" t="str">
        <f>IF($A1440="","",INDEX(games!$J:$J,ROW())&amp;"")</f>
      </c>
    </row>
    <row r="1441">
      <c r="A1441" t="str">
        <f>IF(TRIM(INDEX(games!$A:$A,ROW()))="","",TRIM(INDEX(games!$A:$A,ROW())))</f>
      </c>
      <c r="B1441">
        <f>IF(OR($A1441="",INDEX(games!$B:$B,ROW())=""),"",INDEX(games!$B:$B,ROW()))</f>
      </c>
      <c r="C1441" t="str">
        <f>IF(OR($A1441="",INDEX(games!$C:$C,ROW())=""),"",INDEX(games!$C:$C,ROW()))</f>
      </c>
      <c r="D1441">
        <f>IF($A1441="","",COUNTIF($W$2:$W$2500,$A1441)+COUNTIF($X$2:$X$2500,$A1441))</f>
      </c>
      <c r="E1441">
        <f>IF($A1441="","",IFERROR(MATCH($C1441,$R$2:$R$5,0),0))</f>
      </c>
      <c r="F1441">
        <f>IF($A1441="","",MOD(ROW(),34))</f>
      </c>
      <c r="G1441">
        <f>IF($A1441="",NA(),IF($C1441="Action",$B1441,NA()))</f>
      </c>
      <c r="H1441">
        <f>IF($A1441="",NA(),IF($C1441="Action",1+$F1441*0.023,NA()))</f>
      </c>
      <c r="I1441">
        <f>IF($A1441="",NA(),IF($C1441="Strategy",$B1441,NA()))</f>
      </c>
      <c r="J1441">
        <f>IF($A1441="",NA(),IF($C1441="Strategy",2+$F1441*0.023,NA()))</f>
      </c>
      <c r="K1441">
        <f>IF($A1441="",NA(),IF($C1441="Deckbuilder",$B1441,NA()))</f>
      </c>
      <c r="L1441">
        <f>IF($A1441="",NA(),IF($C1441="Deckbuilder",3+$F1441*0.023,NA()))</f>
      </c>
      <c r="M1441">
        <f>IF($A1441="",NA(),IF($C1441="Traditional",$B1441,NA()))</f>
      </c>
      <c r="N1441">
        <f>IF($A1441="",NA(),IF($C1441="Traditional",4+$F1441*0.023,NA()))</f>
      </c>
      <c r="O1441">
        <f>IF($A1441="","",$D1441+ROW()/1000000)</f>
      </c>
      <c r="P1441" t="str">
        <f>IF(OR($A1441="",INDEX(games!$H:$H,ROW())=""),"",INDEX(games!$H:$H,ROW()))</f>
      </c>
      <c r="Q1441">
        <f>IF(OR($A1441="",$P1441&lt;&gt;"Yes"),"",$D1441+ROW()/1000000)</f>
      </c>
      <c r="T1441">
        <f>IF($Y1441="","",INDEX($B$2:$B$1500,$Y1441))</f>
      </c>
      <c r="U1441">
        <f>IF($Z1441="","",INDEX($B$2:$B$1500,$Z1441))</f>
      </c>
      <c r="V1441">
        <f>IF(OR($T1441="",$U1441=""),"",$U1441-$T1441)</f>
      </c>
      <c r="W1441" t="str">
        <f>IF(TRIM(INDEX(connections!$A:$A,ROW()))="","",TRIM(INDEX(connections!$A:$A,ROW())))</f>
      </c>
      <c r="X1441" t="str">
        <f>IF($W1441="","",TRIM(INDEX(connections!$B:$B,ROW())))</f>
      </c>
      <c r="Y1441">
        <f>IF($W1441="","",IFERROR(MATCH($W1441,$A$2:$A$1500,0),""))</f>
      </c>
      <c r="Z1441">
        <f>IF($X1441="","",IFERROR(MATCH($X1441,$A$2:$A$1500,0),""))</f>
      </c>
      <c r="AA1441" t="str">
        <f>IF($Y1441="","",INDEX($P$2:$P$1500,$Y1441))</f>
      </c>
      <c r="AB1441" t="str">
        <f>IF($Z1441="","",INDEX($P$2:$P$1500,$Z1441))</f>
      </c>
      <c r="AC1441">
        <f>IF(AND($AA1441="Yes",$AB1441="Yes"),1,"")</f>
      </c>
      <c r="AD1441">
        <f>IF(OR($Y1441="",$Z1441=""),"",IF(INDEX($C$2:$C$1500,$Y1441)=INDEX($C$2:$C$1500,$Z1441),0,1))</f>
      </c>
      <c r="AE1441">
        <f>IF($AC1441&lt;&gt;1,"",IF(AND(INDEX($AG$2:$AG$1500,$Y1441)=1,INDEX($AG$2:$AG$1500,$Z1441)=1),1,""))</f>
      </c>
      <c r="AG1441">
        <f>IF($A1441="","",COUNTIFS($W$2:$W$2500,$A1441,$AB$2:$AB$2500,"Yes")+COUNTIFS($X$2:$X$2500,$A1441,$AA$2:$AA$2500,"Yes"))</f>
      </c>
      <c r="AH1441" t="str">
        <f>IF(OR($P1441&lt;&gt;"Yes",N($AG1441)=0),"",IF(AND($AG1441=1,COUNTIFS($W$2:$W$2500,$A1441,$AE$2:$AE$2500,1)+COUNTIFS($X$2:$X$2500,$A1441,$AE$2:$AE$2500,1)&gt;0),"","Yes"))</f>
      </c>
      <c r="AI1441">
        <f>IF($AH1441="Yes",$AG1441,"")</f>
      </c>
      <c r="AJ1441">
        <f>IF($AI1441="","",$AI1441+ROW()/1000000)</f>
      </c>
      <c r="AK1441">
        <f>IF(OR($A1441="",$P1441="Yes",N($AG1441)=0),"",$AG1441+ROW()/1000000)</f>
      </c>
      <c r="AL1441" t="str">
        <f>IF($A1441="","",INDEX(games!$J:$J,ROW())&amp;"")</f>
      </c>
    </row>
    <row r="1442">
      <c r="A1442" t="str">
        <f>IF(TRIM(INDEX(games!$A:$A,ROW()))="","",TRIM(INDEX(games!$A:$A,ROW())))</f>
      </c>
      <c r="B1442">
        <f>IF(OR($A1442="",INDEX(games!$B:$B,ROW())=""),"",INDEX(games!$B:$B,ROW()))</f>
      </c>
      <c r="C1442" t="str">
        <f>IF(OR($A1442="",INDEX(games!$C:$C,ROW())=""),"",INDEX(games!$C:$C,ROW()))</f>
      </c>
      <c r="D1442">
        <f>IF($A1442="","",COUNTIF($W$2:$W$2500,$A1442)+COUNTIF($X$2:$X$2500,$A1442))</f>
      </c>
      <c r="E1442">
        <f>IF($A1442="","",IFERROR(MATCH($C1442,$R$2:$R$5,0),0))</f>
      </c>
      <c r="F1442">
        <f>IF($A1442="","",MOD(ROW(),34))</f>
      </c>
      <c r="G1442">
        <f>IF($A1442="",NA(),IF($C1442="Action",$B1442,NA()))</f>
      </c>
      <c r="H1442">
        <f>IF($A1442="",NA(),IF($C1442="Action",1+$F1442*0.023,NA()))</f>
      </c>
      <c r="I1442">
        <f>IF($A1442="",NA(),IF($C1442="Strategy",$B1442,NA()))</f>
      </c>
      <c r="J1442">
        <f>IF($A1442="",NA(),IF($C1442="Strategy",2+$F1442*0.023,NA()))</f>
      </c>
      <c r="K1442">
        <f>IF($A1442="",NA(),IF($C1442="Deckbuilder",$B1442,NA()))</f>
      </c>
      <c r="L1442">
        <f>IF($A1442="",NA(),IF($C1442="Deckbuilder",3+$F1442*0.023,NA()))</f>
      </c>
      <c r="M1442">
        <f>IF($A1442="",NA(),IF($C1442="Traditional",$B1442,NA()))</f>
      </c>
      <c r="N1442">
        <f>IF($A1442="",NA(),IF($C1442="Traditional",4+$F1442*0.023,NA()))</f>
      </c>
      <c r="O1442">
        <f>IF($A1442="","",$D1442+ROW()/1000000)</f>
      </c>
      <c r="P1442" t="str">
        <f>IF(OR($A1442="",INDEX(games!$H:$H,ROW())=""),"",INDEX(games!$H:$H,ROW()))</f>
      </c>
      <c r="Q1442">
        <f>IF(OR($A1442="",$P1442&lt;&gt;"Yes"),"",$D1442+ROW()/1000000)</f>
      </c>
      <c r="T1442">
        <f>IF($Y1442="","",INDEX($B$2:$B$1500,$Y1442))</f>
      </c>
      <c r="U1442">
        <f>IF($Z1442="","",INDEX($B$2:$B$1500,$Z1442))</f>
      </c>
      <c r="V1442">
        <f>IF(OR($T1442="",$U1442=""),"",$U1442-$T1442)</f>
      </c>
      <c r="W1442" t="str">
        <f>IF(TRIM(INDEX(connections!$A:$A,ROW()))="","",TRIM(INDEX(connections!$A:$A,ROW())))</f>
      </c>
      <c r="X1442" t="str">
        <f>IF($W1442="","",TRIM(INDEX(connections!$B:$B,ROW())))</f>
      </c>
      <c r="Y1442">
        <f>IF($W1442="","",IFERROR(MATCH($W1442,$A$2:$A$1500,0),""))</f>
      </c>
      <c r="Z1442">
        <f>IF($X1442="","",IFERROR(MATCH($X1442,$A$2:$A$1500,0),""))</f>
      </c>
      <c r="AA1442" t="str">
        <f>IF($Y1442="","",INDEX($P$2:$P$1500,$Y1442))</f>
      </c>
      <c r="AB1442" t="str">
        <f>IF($Z1442="","",INDEX($P$2:$P$1500,$Z1442))</f>
      </c>
      <c r="AC1442">
        <f>IF(AND($AA1442="Yes",$AB1442="Yes"),1,"")</f>
      </c>
      <c r="AD1442">
        <f>IF(OR($Y1442="",$Z1442=""),"",IF(INDEX($C$2:$C$1500,$Y1442)=INDEX($C$2:$C$1500,$Z1442),0,1))</f>
      </c>
      <c r="AE1442">
        <f>IF($AC1442&lt;&gt;1,"",IF(AND(INDEX($AG$2:$AG$1500,$Y1442)=1,INDEX($AG$2:$AG$1500,$Z1442)=1),1,""))</f>
      </c>
      <c r="AG1442">
        <f>IF($A1442="","",COUNTIFS($W$2:$W$2500,$A1442,$AB$2:$AB$2500,"Yes")+COUNTIFS($X$2:$X$2500,$A1442,$AA$2:$AA$2500,"Yes"))</f>
      </c>
      <c r="AH1442" t="str">
        <f>IF(OR($P1442&lt;&gt;"Yes",N($AG1442)=0),"",IF(AND($AG1442=1,COUNTIFS($W$2:$W$2500,$A1442,$AE$2:$AE$2500,1)+COUNTIFS($X$2:$X$2500,$A1442,$AE$2:$AE$2500,1)&gt;0),"","Yes"))</f>
      </c>
      <c r="AI1442">
        <f>IF($AH1442="Yes",$AG1442,"")</f>
      </c>
      <c r="AJ1442">
        <f>IF($AI1442="","",$AI1442+ROW()/1000000)</f>
      </c>
      <c r="AK1442">
        <f>IF(OR($A1442="",$P1442="Yes",N($AG1442)=0),"",$AG1442+ROW()/1000000)</f>
      </c>
      <c r="AL1442" t="str">
        <f>IF($A1442="","",INDEX(games!$J:$J,ROW())&amp;"")</f>
      </c>
    </row>
    <row r="1443">
      <c r="A1443" t="str">
        <f>IF(TRIM(INDEX(games!$A:$A,ROW()))="","",TRIM(INDEX(games!$A:$A,ROW())))</f>
      </c>
      <c r="B1443">
        <f>IF(OR($A1443="",INDEX(games!$B:$B,ROW())=""),"",INDEX(games!$B:$B,ROW()))</f>
      </c>
      <c r="C1443" t="str">
        <f>IF(OR($A1443="",INDEX(games!$C:$C,ROW())=""),"",INDEX(games!$C:$C,ROW()))</f>
      </c>
      <c r="D1443">
        <f>IF($A1443="","",COUNTIF($W$2:$W$2500,$A1443)+COUNTIF($X$2:$X$2500,$A1443))</f>
      </c>
      <c r="E1443">
        <f>IF($A1443="","",IFERROR(MATCH($C1443,$R$2:$R$5,0),0))</f>
      </c>
      <c r="F1443">
        <f>IF($A1443="","",MOD(ROW(),34))</f>
      </c>
      <c r="G1443">
        <f>IF($A1443="",NA(),IF($C1443="Action",$B1443,NA()))</f>
      </c>
      <c r="H1443">
        <f>IF($A1443="",NA(),IF($C1443="Action",1+$F1443*0.023,NA()))</f>
      </c>
      <c r="I1443">
        <f>IF($A1443="",NA(),IF($C1443="Strategy",$B1443,NA()))</f>
      </c>
      <c r="J1443">
        <f>IF($A1443="",NA(),IF($C1443="Strategy",2+$F1443*0.023,NA()))</f>
      </c>
      <c r="K1443">
        <f>IF($A1443="",NA(),IF($C1443="Deckbuilder",$B1443,NA()))</f>
      </c>
      <c r="L1443">
        <f>IF($A1443="",NA(),IF($C1443="Deckbuilder",3+$F1443*0.023,NA()))</f>
      </c>
      <c r="M1443">
        <f>IF($A1443="",NA(),IF($C1443="Traditional",$B1443,NA()))</f>
      </c>
      <c r="N1443">
        <f>IF($A1443="",NA(),IF($C1443="Traditional",4+$F1443*0.023,NA()))</f>
      </c>
      <c r="O1443">
        <f>IF($A1443="","",$D1443+ROW()/1000000)</f>
      </c>
      <c r="P1443" t="str">
        <f>IF(OR($A1443="",INDEX(games!$H:$H,ROW())=""),"",INDEX(games!$H:$H,ROW()))</f>
      </c>
      <c r="Q1443">
        <f>IF(OR($A1443="",$P1443&lt;&gt;"Yes"),"",$D1443+ROW()/1000000)</f>
      </c>
      <c r="T1443">
        <f>IF($Y1443="","",INDEX($B$2:$B$1500,$Y1443))</f>
      </c>
      <c r="U1443">
        <f>IF($Z1443="","",INDEX($B$2:$B$1500,$Z1443))</f>
      </c>
      <c r="V1443">
        <f>IF(OR($T1443="",$U1443=""),"",$U1443-$T1443)</f>
      </c>
      <c r="W1443" t="str">
        <f>IF(TRIM(INDEX(connections!$A:$A,ROW()))="","",TRIM(INDEX(connections!$A:$A,ROW())))</f>
      </c>
      <c r="X1443" t="str">
        <f>IF($W1443="","",TRIM(INDEX(connections!$B:$B,ROW())))</f>
      </c>
      <c r="Y1443">
        <f>IF($W1443="","",IFERROR(MATCH($W1443,$A$2:$A$1500,0),""))</f>
      </c>
      <c r="Z1443">
        <f>IF($X1443="","",IFERROR(MATCH($X1443,$A$2:$A$1500,0),""))</f>
      </c>
      <c r="AA1443" t="str">
        <f>IF($Y1443="","",INDEX($P$2:$P$1500,$Y1443))</f>
      </c>
      <c r="AB1443" t="str">
        <f>IF($Z1443="","",INDEX($P$2:$P$1500,$Z1443))</f>
      </c>
      <c r="AC1443">
        <f>IF(AND($AA1443="Yes",$AB1443="Yes"),1,"")</f>
      </c>
      <c r="AD1443">
        <f>IF(OR($Y1443="",$Z1443=""),"",IF(INDEX($C$2:$C$1500,$Y1443)=INDEX($C$2:$C$1500,$Z1443),0,1))</f>
      </c>
      <c r="AE1443">
        <f>IF($AC1443&lt;&gt;1,"",IF(AND(INDEX($AG$2:$AG$1500,$Y1443)=1,INDEX($AG$2:$AG$1500,$Z1443)=1),1,""))</f>
      </c>
      <c r="AG1443">
        <f>IF($A1443="","",COUNTIFS($W$2:$W$2500,$A1443,$AB$2:$AB$2500,"Yes")+COUNTIFS($X$2:$X$2500,$A1443,$AA$2:$AA$2500,"Yes"))</f>
      </c>
      <c r="AH1443" t="str">
        <f>IF(OR($P1443&lt;&gt;"Yes",N($AG1443)=0),"",IF(AND($AG1443=1,COUNTIFS($W$2:$W$2500,$A1443,$AE$2:$AE$2500,1)+COUNTIFS($X$2:$X$2500,$A1443,$AE$2:$AE$2500,1)&gt;0),"","Yes"))</f>
      </c>
      <c r="AI1443">
        <f>IF($AH1443="Yes",$AG1443,"")</f>
      </c>
      <c r="AJ1443">
        <f>IF($AI1443="","",$AI1443+ROW()/1000000)</f>
      </c>
      <c r="AK1443">
        <f>IF(OR($A1443="",$P1443="Yes",N($AG1443)=0),"",$AG1443+ROW()/1000000)</f>
      </c>
      <c r="AL1443" t="str">
        <f>IF($A1443="","",INDEX(games!$J:$J,ROW())&amp;"")</f>
      </c>
    </row>
    <row r="1444">
      <c r="A1444" t="str">
        <f>IF(TRIM(INDEX(games!$A:$A,ROW()))="","",TRIM(INDEX(games!$A:$A,ROW())))</f>
      </c>
      <c r="B1444">
        <f>IF(OR($A1444="",INDEX(games!$B:$B,ROW())=""),"",INDEX(games!$B:$B,ROW()))</f>
      </c>
      <c r="C1444" t="str">
        <f>IF(OR($A1444="",INDEX(games!$C:$C,ROW())=""),"",INDEX(games!$C:$C,ROW()))</f>
      </c>
      <c r="D1444">
        <f>IF($A1444="","",COUNTIF($W$2:$W$2500,$A1444)+COUNTIF($X$2:$X$2500,$A1444))</f>
      </c>
      <c r="E1444">
        <f>IF($A1444="","",IFERROR(MATCH($C1444,$R$2:$R$5,0),0))</f>
      </c>
      <c r="F1444">
        <f>IF($A1444="","",MOD(ROW(),34))</f>
      </c>
      <c r="G1444">
        <f>IF($A1444="",NA(),IF($C1444="Action",$B1444,NA()))</f>
      </c>
      <c r="H1444">
        <f>IF($A1444="",NA(),IF($C1444="Action",1+$F1444*0.023,NA()))</f>
      </c>
      <c r="I1444">
        <f>IF($A1444="",NA(),IF($C1444="Strategy",$B1444,NA()))</f>
      </c>
      <c r="J1444">
        <f>IF($A1444="",NA(),IF($C1444="Strategy",2+$F1444*0.023,NA()))</f>
      </c>
      <c r="K1444">
        <f>IF($A1444="",NA(),IF($C1444="Deckbuilder",$B1444,NA()))</f>
      </c>
      <c r="L1444">
        <f>IF($A1444="",NA(),IF($C1444="Deckbuilder",3+$F1444*0.023,NA()))</f>
      </c>
      <c r="M1444">
        <f>IF($A1444="",NA(),IF($C1444="Traditional",$B1444,NA()))</f>
      </c>
      <c r="N1444">
        <f>IF($A1444="",NA(),IF($C1444="Traditional",4+$F1444*0.023,NA()))</f>
      </c>
      <c r="O1444">
        <f>IF($A1444="","",$D1444+ROW()/1000000)</f>
      </c>
      <c r="P1444" t="str">
        <f>IF(OR($A1444="",INDEX(games!$H:$H,ROW())=""),"",INDEX(games!$H:$H,ROW()))</f>
      </c>
      <c r="Q1444">
        <f>IF(OR($A1444="",$P1444&lt;&gt;"Yes"),"",$D1444+ROW()/1000000)</f>
      </c>
      <c r="T1444">
        <f>IF($Y1444="","",INDEX($B$2:$B$1500,$Y1444))</f>
      </c>
      <c r="U1444">
        <f>IF($Z1444="","",INDEX($B$2:$B$1500,$Z1444))</f>
      </c>
      <c r="V1444">
        <f>IF(OR($T1444="",$U1444=""),"",$U1444-$T1444)</f>
      </c>
      <c r="W1444" t="str">
        <f>IF(TRIM(INDEX(connections!$A:$A,ROW()))="","",TRIM(INDEX(connections!$A:$A,ROW())))</f>
      </c>
      <c r="X1444" t="str">
        <f>IF($W1444="","",TRIM(INDEX(connections!$B:$B,ROW())))</f>
      </c>
      <c r="Y1444">
        <f>IF($W1444="","",IFERROR(MATCH($W1444,$A$2:$A$1500,0),""))</f>
      </c>
      <c r="Z1444">
        <f>IF($X1444="","",IFERROR(MATCH($X1444,$A$2:$A$1500,0),""))</f>
      </c>
      <c r="AA1444" t="str">
        <f>IF($Y1444="","",INDEX($P$2:$P$1500,$Y1444))</f>
      </c>
      <c r="AB1444" t="str">
        <f>IF($Z1444="","",INDEX($P$2:$P$1500,$Z1444))</f>
      </c>
      <c r="AC1444">
        <f>IF(AND($AA1444="Yes",$AB1444="Yes"),1,"")</f>
      </c>
      <c r="AD1444">
        <f>IF(OR($Y1444="",$Z1444=""),"",IF(INDEX($C$2:$C$1500,$Y1444)=INDEX($C$2:$C$1500,$Z1444),0,1))</f>
      </c>
      <c r="AE1444">
        <f>IF($AC1444&lt;&gt;1,"",IF(AND(INDEX($AG$2:$AG$1500,$Y1444)=1,INDEX($AG$2:$AG$1500,$Z1444)=1),1,""))</f>
      </c>
      <c r="AG1444">
        <f>IF($A1444="","",COUNTIFS($W$2:$W$2500,$A1444,$AB$2:$AB$2500,"Yes")+COUNTIFS($X$2:$X$2500,$A1444,$AA$2:$AA$2500,"Yes"))</f>
      </c>
      <c r="AH1444" t="str">
        <f>IF(OR($P1444&lt;&gt;"Yes",N($AG1444)=0),"",IF(AND($AG1444=1,COUNTIFS($W$2:$W$2500,$A1444,$AE$2:$AE$2500,1)+COUNTIFS($X$2:$X$2500,$A1444,$AE$2:$AE$2500,1)&gt;0),"","Yes"))</f>
      </c>
      <c r="AI1444">
        <f>IF($AH1444="Yes",$AG1444,"")</f>
      </c>
      <c r="AJ1444">
        <f>IF($AI1444="","",$AI1444+ROW()/1000000)</f>
      </c>
      <c r="AK1444">
        <f>IF(OR($A1444="",$P1444="Yes",N($AG1444)=0),"",$AG1444+ROW()/1000000)</f>
      </c>
      <c r="AL1444" t="str">
        <f>IF($A1444="","",INDEX(games!$J:$J,ROW())&amp;"")</f>
      </c>
    </row>
    <row r="1445">
      <c r="A1445" t="str">
        <f>IF(TRIM(INDEX(games!$A:$A,ROW()))="","",TRIM(INDEX(games!$A:$A,ROW())))</f>
      </c>
      <c r="B1445">
        <f>IF(OR($A1445="",INDEX(games!$B:$B,ROW())=""),"",INDEX(games!$B:$B,ROW()))</f>
      </c>
      <c r="C1445" t="str">
        <f>IF(OR($A1445="",INDEX(games!$C:$C,ROW())=""),"",INDEX(games!$C:$C,ROW()))</f>
      </c>
      <c r="D1445">
        <f>IF($A1445="","",COUNTIF($W$2:$W$2500,$A1445)+COUNTIF($X$2:$X$2500,$A1445))</f>
      </c>
      <c r="E1445">
        <f>IF($A1445="","",IFERROR(MATCH($C1445,$R$2:$R$5,0),0))</f>
      </c>
      <c r="F1445">
        <f>IF($A1445="","",MOD(ROW(),34))</f>
      </c>
      <c r="G1445">
        <f>IF($A1445="",NA(),IF($C1445="Action",$B1445,NA()))</f>
      </c>
      <c r="H1445">
        <f>IF($A1445="",NA(),IF($C1445="Action",1+$F1445*0.023,NA()))</f>
      </c>
      <c r="I1445">
        <f>IF($A1445="",NA(),IF($C1445="Strategy",$B1445,NA()))</f>
      </c>
      <c r="J1445">
        <f>IF($A1445="",NA(),IF($C1445="Strategy",2+$F1445*0.023,NA()))</f>
      </c>
      <c r="K1445">
        <f>IF($A1445="",NA(),IF($C1445="Deckbuilder",$B1445,NA()))</f>
      </c>
      <c r="L1445">
        <f>IF($A1445="",NA(),IF($C1445="Deckbuilder",3+$F1445*0.023,NA()))</f>
      </c>
      <c r="M1445">
        <f>IF($A1445="",NA(),IF($C1445="Traditional",$B1445,NA()))</f>
      </c>
      <c r="N1445">
        <f>IF($A1445="",NA(),IF($C1445="Traditional",4+$F1445*0.023,NA()))</f>
      </c>
      <c r="O1445">
        <f>IF($A1445="","",$D1445+ROW()/1000000)</f>
      </c>
      <c r="P1445" t="str">
        <f>IF(OR($A1445="",INDEX(games!$H:$H,ROW())=""),"",INDEX(games!$H:$H,ROW()))</f>
      </c>
      <c r="Q1445">
        <f>IF(OR($A1445="",$P1445&lt;&gt;"Yes"),"",$D1445+ROW()/1000000)</f>
      </c>
      <c r="T1445">
        <f>IF($Y1445="","",INDEX($B$2:$B$1500,$Y1445))</f>
      </c>
      <c r="U1445">
        <f>IF($Z1445="","",INDEX($B$2:$B$1500,$Z1445))</f>
      </c>
      <c r="V1445">
        <f>IF(OR($T1445="",$U1445=""),"",$U1445-$T1445)</f>
      </c>
      <c r="W1445" t="str">
        <f>IF(TRIM(INDEX(connections!$A:$A,ROW()))="","",TRIM(INDEX(connections!$A:$A,ROW())))</f>
      </c>
      <c r="X1445" t="str">
        <f>IF($W1445="","",TRIM(INDEX(connections!$B:$B,ROW())))</f>
      </c>
      <c r="Y1445">
        <f>IF($W1445="","",IFERROR(MATCH($W1445,$A$2:$A$1500,0),""))</f>
      </c>
      <c r="Z1445">
        <f>IF($X1445="","",IFERROR(MATCH($X1445,$A$2:$A$1500,0),""))</f>
      </c>
      <c r="AA1445" t="str">
        <f>IF($Y1445="","",INDEX($P$2:$P$1500,$Y1445))</f>
      </c>
      <c r="AB1445" t="str">
        <f>IF($Z1445="","",INDEX($P$2:$P$1500,$Z1445))</f>
      </c>
      <c r="AC1445">
        <f>IF(AND($AA1445="Yes",$AB1445="Yes"),1,"")</f>
      </c>
      <c r="AD1445">
        <f>IF(OR($Y1445="",$Z1445=""),"",IF(INDEX($C$2:$C$1500,$Y1445)=INDEX($C$2:$C$1500,$Z1445),0,1))</f>
      </c>
      <c r="AE1445">
        <f>IF($AC1445&lt;&gt;1,"",IF(AND(INDEX($AG$2:$AG$1500,$Y1445)=1,INDEX($AG$2:$AG$1500,$Z1445)=1),1,""))</f>
      </c>
      <c r="AG1445">
        <f>IF($A1445="","",COUNTIFS($W$2:$W$2500,$A1445,$AB$2:$AB$2500,"Yes")+COUNTIFS($X$2:$X$2500,$A1445,$AA$2:$AA$2500,"Yes"))</f>
      </c>
      <c r="AH1445" t="str">
        <f>IF(OR($P1445&lt;&gt;"Yes",N($AG1445)=0),"",IF(AND($AG1445=1,COUNTIFS($W$2:$W$2500,$A1445,$AE$2:$AE$2500,1)+COUNTIFS($X$2:$X$2500,$A1445,$AE$2:$AE$2500,1)&gt;0),"","Yes"))</f>
      </c>
      <c r="AI1445">
        <f>IF($AH1445="Yes",$AG1445,"")</f>
      </c>
      <c r="AJ1445">
        <f>IF($AI1445="","",$AI1445+ROW()/1000000)</f>
      </c>
      <c r="AK1445">
        <f>IF(OR($A1445="",$P1445="Yes",N($AG1445)=0),"",$AG1445+ROW()/1000000)</f>
      </c>
      <c r="AL1445" t="str">
        <f>IF($A1445="","",INDEX(games!$J:$J,ROW())&amp;"")</f>
      </c>
    </row>
    <row r="1446">
      <c r="A1446" t="str">
        <f>IF(TRIM(INDEX(games!$A:$A,ROW()))="","",TRIM(INDEX(games!$A:$A,ROW())))</f>
      </c>
      <c r="B1446">
        <f>IF(OR($A1446="",INDEX(games!$B:$B,ROW())=""),"",INDEX(games!$B:$B,ROW()))</f>
      </c>
      <c r="C1446" t="str">
        <f>IF(OR($A1446="",INDEX(games!$C:$C,ROW())=""),"",INDEX(games!$C:$C,ROW()))</f>
      </c>
      <c r="D1446">
        <f>IF($A1446="","",COUNTIF($W$2:$W$2500,$A1446)+COUNTIF($X$2:$X$2500,$A1446))</f>
      </c>
      <c r="E1446">
        <f>IF($A1446="","",IFERROR(MATCH($C1446,$R$2:$R$5,0),0))</f>
      </c>
      <c r="F1446">
        <f>IF($A1446="","",MOD(ROW(),34))</f>
      </c>
      <c r="G1446">
        <f>IF($A1446="",NA(),IF($C1446="Action",$B1446,NA()))</f>
      </c>
      <c r="H1446">
        <f>IF($A1446="",NA(),IF($C1446="Action",1+$F1446*0.023,NA()))</f>
      </c>
      <c r="I1446">
        <f>IF($A1446="",NA(),IF($C1446="Strategy",$B1446,NA()))</f>
      </c>
      <c r="J1446">
        <f>IF($A1446="",NA(),IF($C1446="Strategy",2+$F1446*0.023,NA()))</f>
      </c>
      <c r="K1446">
        <f>IF($A1446="",NA(),IF($C1446="Deckbuilder",$B1446,NA()))</f>
      </c>
      <c r="L1446">
        <f>IF($A1446="",NA(),IF($C1446="Deckbuilder",3+$F1446*0.023,NA()))</f>
      </c>
      <c r="M1446">
        <f>IF($A1446="",NA(),IF($C1446="Traditional",$B1446,NA()))</f>
      </c>
      <c r="N1446">
        <f>IF($A1446="",NA(),IF($C1446="Traditional",4+$F1446*0.023,NA()))</f>
      </c>
      <c r="O1446">
        <f>IF($A1446="","",$D1446+ROW()/1000000)</f>
      </c>
      <c r="P1446" t="str">
        <f>IF(OR($A1446="",INDEX(games!$H:$H,ROW())=""),"",INDEX(games!$H:$H,ROW()))</f>
      </c>
      <c r="Q1446">
        <f>IF(OR($A1446="",$P1446&lt;&gt;"Yes"),"",$D1446+ROW()/1000000)</f>
      </c>
      <c r="T1446">
        <f>IF($Y1446="","",INDEX($B$2:$B$1500,$Y1446))</f>
      </c>
      <c r="U1446">
        <f>IF($Z1446="","",INDEX($B$2:$B$1500,$Z1446))</f>
      </c>
      <c r="V1446">
        <f>IF(OR($T1446="",$U1446=""),"",$U1446-$T1446)</f>
      </c>
      <c r="W1446" t="str">
        <f>IF(TRIM(INDEX(connections!$A:$A,ROW()))="","",TRIM(INDEX(connections!$A:$A,ROW())))</f>
      </c>
      <c r="X1446" t="str">
        <f>IF($W1446="","",TRIM(INDEX(connections!$B:$B,ROW())))</f>
      </c>
      <c r="Y1446">
        <f>IF($W1446="","",IFERROR(MATCH($W1446,$A$2:$A$1500,0),""))</f>
      </c>
      <c r="Z1446">
        <f>IF($X1446="","",IFERROR(MATCH($X1446,$A$2:$A$1500,0),""))</f>
      </c>
      <c r="AA1446" t="str">
        <f>IF($Y1446="","",INDEX($P$2:$P$1500,$Y1446))</f>
      </c>
      <c r="AB1446" t="str">
        <f>IF($Z1446="","",INDEX($P$2:$P$1500,$Z1446))</f>
      </c>
      <c r="AC1446">
        <f>IF(AND($AA1446="Yes",$AB1446="Yes"),1,"")</f>
      </c>
      <c r="AD1446">
        <f>IF(OR($Y1446="",$Z1446=""),"",IF(INDEX($C$2:$C$1500,$Y1446)=INDEX($C$2:$C$1500,$Z1446),0,1))</f>
      </c>
      <c r="AE1446">
        <f>IF($AC1446&lt;&gt;1,"",IF(AND(INDEX($AG$2:$AG$1500,$Y1446)=1,INDEX($AG$2:$AG$1500,$Z1446)=1),1,""))</f>
      </c>
      <c r="AG1446">
        <f>IF($A1446="","",COUNTIFS($W$2:$W$2500,$A1446,$AB$2:$AB$2500,"Yes")+COUNTIFS($X$2:$X$2500,$A1446,$AA$2:$AA$2500,"Yes"))</f>
      </c>
      <c r="AH1446" t="str">
        <f>IF(OR($P1446&lt;&gt;"Yes",N($AG1446)=0),"",IF(AND($AG1446=1,COUNTIFS($W$2:$W$2500,$A1446,$AE$2:$AE$2500,1)+COUNTIFS($X$2:$X$2500,$A1446,$AE$2:$AE$2500,1)&gt;0),"","Yes"))</f>
      </c>
      <c r="AI1446">
        <f>IF($AH1446="Yes",$AG1446,"")</f>
      </c>
      <c r="AJ1446">
        <f>IF($AI1446="","",$AI1446+ROW()/1000000)</f>
      </c>
      <c r="AK1446">
        <f>IF(OR($A1446="",$P1446="Yes",N($AG1446)=0),"",$AG1446+ROW()/1000000)</f>
      </c>
      <c r="AL1446" t="str">
        <f>IF($A1446="","",INDEX(games!$J:$J,ROW())&amp;"")</f>
      </c>
    </row>
    <row r="1447">
      <c r="A1447" t="str">
        <f>IF(TRIM(INDEX(games!$A:$A,ROW()))="","",TRIM(INDEX(games!$A:$A,ROW())))</f>
      </c>
      <c r="B1447">
        <f>IF(OR($A1447="",INDEX(games!$B:$B,ROW())=""),"",INDEX(games!$B:$B,ROW()))</f>
      </c>
      <c r="C1447" t="str">
        <f>IF(OR($A1447="",INDEX(games!$C:$C,ROW())=""),"",INDEX(games!$C:$C,ROW()))</f>
      </c>
      <c r="D1447">
        <f>IF($A1447="","",COUNTIF($W$2:$W$2500,$A1447)+COUNTIF($X$2:$X$2500,$A1447))</f>
      </c>
      <c r="E1447">
        <f>IF($A1447="","",IFERROR(MATCH($C1447,$R$2:$R$5,0),0))</f>
      </c>
      <c r="F1447">
        <f>IF($A1447="","",MOD(ROW(),34))</f>
      </c>
      <c r="G1447">
        <f>IF($A1447="",NA(),IF($C1447="Action",$B1447,NA()))</f>
      </c>
      <c r="H1447">
        <f>IF($A1447="",NA(),IF($C1447="Action",1+$F1447*0.023,NA()))</f>
      </c>
      <c r="I1447">
        <f>IF($A1447="",NA(),IF($C1447="Strategy",$B1447,NA()))</f>
      </c>
      <c r="J1447">
        <f>IF($A1447="",NA(),IF($C1447="Strategy",2+$F1447*0.023,NA()))</f>
      </c>
      <c r="K1447">
        <f>IF($A1447="",NA(),IF($C1447="Deckbuilder",$B1447,NA()))</f>
      </c>
      <c r="L1447">
        <f>IF($A1447="",NA(),IF($C1447="Deckbuilder",3+$F1447*0.023,NA()))</f>
      </c>
      <c r="M1447">
        <f>IF($A1447="",NA(),IF($C1447="Traditional",$B1447,NA()))</f>
      </c>
      <c r="N1447">
        <f>IF($A1447="",NA(),IF($C1447="Traditional",4+$F1447*0.023,NA()))</f>
      </c>
      <c r="O1447">
        <f>IF($A1447="","",$D1447+ROW()/1000000)</f>
      </c>
      <c r="P1447" t="str">
        <f>IF(OR($A1447="",INDEX(games!$H:$H,ROW())=""),"",INDEX(games!$H:$H,ROW()))</f>
      </c>
      <c r="Q1447">
        <f>IF(OR($A1447="",$P1447&lt;&gt;"Yes"),"",$D1447+ROW()/1000000)</f>
      </c>
      <c r="T1447">
        <f>IF($Y1447="","",INDEX($B$2:$B$1500,$Y1447))</f>
      </c>
      <c r="U1447">
        <f>IF($Z1447="","",INDEX($B$2:$B$1500,$Z1447))</f>
      </c>
      <c r="V1447">
        <f>IF(OR($T1447="",$U1447=""),"",$U1447-$T1447)</f>
      </c>
      <c r="W1447" t="str">
        <f>IF(TRIM(INDEX(connections!$A:$A,ROW()))="","",TRIM(INDEX(connections!$A:$A,ROW())))</f>
      </c>
      <c r="X1447" t="str">
        <f>IF($W1447="","",TRIM(INDEX(connections!$B:$B,ROW())))</f>
      </c>
      <c r="Y1447">
        <f>IF($W1447="","",IFERROR(MATCH($W1447,$A$2:$A$1500,0),""))</f>
      </c>
      <c r="Z1447">
        <f>IF($X1447="","",IFERROR(MATCH($X1447,$A$2:$A$1500,0),""))</f>
      </c>
      <c r="AA1447" t="str">
        <f>IF($Y1447="","",INDEX($P$2:$P$1500,$Y1447))</f>
      </c>
      <c r="AB1447" t="str">
        <f>IF($Z1447="","",INDEX($P$2:$P$1500,$Z1447))</f>
      </c>
      <c r="AC1447">
        <f>IF(AND($AA1447="Yes",$AB1447="Yes"),1,"")</f>
      </c>
      <c r="AD1447">
        <f>IF(OR($Y1447="",$Z1447=""),"",IF(INDEX($C$2:$C$1500,$Y1447)=INDEX($C$2:$C$1500,$Z1447),0,1))</f>
      </c>
      <c r="AE1447">
        <f>IF($AC1447&lt;&gt;1,"",IF(AND(INDEX($AG$2:$AG$1500,$Y1447)=1,INDEX($AG$2:$AG$1500,$Z1447)=1),1,""))</f>
      </c>
      <c r="AG1447">
        <f>IF($A1447="","",COUNTIFS($W$2:$W$2500,$A1447,$AB$2:$AB$2500,"Yes")+COUNTIFS($X$2:$X$2500,$A1447,$AA$2:$AA$2500,"Yes"))</f>
      </c>
      <c r="AH1447" t="str">
        <f>IF(OR($P1447&lt;&gt;"Yes",N($AG1447)=0),"",IF(AND($AG1447=1,COUNTIFS($W$2:$W$2500,$A1447,$AE$2:$AE$2500,1)+COUNTIFS($X$2:$X$2500,$A1447,$AE$2:$AE$2500,1)&gt;0),"","Yes"))</f>
      </c>
      <c r="AI1447">
        <f>IF($AH1447="Yes",$AG1447,"")</f>
      </c>
      <c r="AJ1447">
        <f>IF($AI1447="","",$AI1447+ROW()/1000000)</f>
      </c>
      <c r="AK1447">
        <f>IF(OR($A1447="",$P1447="Yes",N($AG1447)=0),"",$AG1447+ROW()/1000000)</f>
      </c>
      <c r="AL1447" t="str">
        <f>IF($A1447="","",INDEX(games!$J:$J,ROW())&amp;"")</f>
      </c>
    </row>
    <row r="1448">
      <c r="A1448" t="str">
        <f>IF(TRIM(INDEX(games!$A:$A,ROW()))="","",TRIM(INDEX(games!$A:$A,ROW())))</f>
      </c>
      <c r="B1448">
        <f>IF(OR($A1448="",INDEX(games!$B:$B,ROW())=""),"",INDEX(games!$B:$B,ROW()))</f>
      </c>
      <c r="C1448" t="str">
        <f>IF(OR($A1448="",INDEX(games!$C:$C,ROW())=""),"",INDEX(games!$C:$C,ROW()))</f>
      </c>
      <c r="D1448">
        <f>IF($A1448="","",COUNTIF($W$2:$W$2500,$A1448)+COUNTIF($X$2:$X$2500,$A1448))</f>
      </c>
      <c r="E1448">
        <f>IF($A1448="","",IFERROR(MATCH($C1448,$R$2:$R$5,0),0))</f>
      </c>
      <c r="F1448">
        <f>IF($A1448="","",MOD(ROW(),34))</f>
      </c>
      <c r="G1448">
        <f>IF($A1448="",NA(),IF($C1448="Action",$B1448,NA()))</f>
      </c>
      <c r="H1448">
        <f>IF($A1448="",NA(),IF($C1448="Action",1+$F1448*0.023,NA()))</f>
      </c>
      <c r="I1448">
        <f>IF($A1448="",NA(),IF($C1448="Strategy",$B1448,NA()))</f>
      </c>
      <c r="J1448">
        <f>IF($A1448="",NA(),IF($C1448="Strategy",2+$F1448*0.023,NA()))</f>
      </c>
      <c r="K1448">
        <f>IF($A1448="",NA(),IF($C1448="Deckbuilder",$B1448,NA()))</f>
      </c>
      <c r="L1448">
        <f>IF($A1448="",NA(),IF($C1448="Deckbuilder",3+$F1448*0.023,NA()))</f>
      </c>
      <c r="M1448">
        <f>IF($A1448="",NA(),IF($C1448="Traditional",$B1448,NA()))</f>
      </c>
      <c r="N1448">
        <f>IF($A1448="",NA(),IF($C1448="Traditional",4+$F1448*0.023,NA()))</f>
      </c>
      <c r="O1448">
        <f>IF($A1448="","",$D1448+ROW()/1000000)</f>
      </c>
      <c r="P1448" t="str">
        <f>IF(OR($A1448="",INDEX(games!$H:$H,ROW())=""),"",INDEX(games!$H:$H,ROW()))</f>
      </c>
      <c r="Q1448">
        <f>IF(OR($A1448="",$P1448&lt;&gt;"Yes"),"",$D1448+ROW()/1000000)</f>
      </c>
      <c r="T1448">
        <f>IF($Y1448="","",INDEX($B$2:$B$1500,$Y1448))</f>
      </c>
      <c r="U1448">
        <f>IF($Z1448="","",INDEX($B$2:$B$1500,$Z1448))</f>
      </c>
      <c r="V1448">
        <f>IF(OR($T1448="",$U1448=""),"",$U1448-$T1448)</f>
      </c>
      <c r="W1448" t="str">
        <f>IF(TRIM(INDEX(connections!$A:$A,ROW()))="","",TRIM(INDEX(connections!$A:$A,ROW())))</f>
      </c>
      <c r="X1448" t="str">
        <f>IF($W1448="","",TRIM(INDEX(connections!$B:$B,ROW())))</f>
      </c>
      <c r="Y1448">
        <f>IF($W1448="","",IFERROR(MATCH($W1448,$A$2:$A$1500,0),""))</f>
      </c>
      <c r="Z1448">
        <f>IF($X1448="","",IFERROR(MATCH($X1448,$A$2:$A$1500,0),""))</f>
      </c>
      <c r="AA1448" t="str">
        <f>IF($Y1448="","",INDEX($P$2:$P$1500,$Y1448))</f>
      </c>
      <c r="AB1448" t="str">
        <f>IF($Z1448="","",INDEX($P$2:$P$1500,$Z1448))</f>
      </c>
      <c r="AC1448">
        <f>IF(AND($AA1448="Yes",$AB1448="Yes"),1,"")</f>
      </c>
      <c r="AD1448">
        <f>IF(OR($Y1448="",$Z1448=""),"",IF(INDEX($C$2:$C$1500,$Y1448)=INDEX($C$2:$C$1500,$Z1448),0,1))</f>
      </c>
      <c r="AE1448">
        <f>IF($AC1448&lt;&gt;1,"",IF(AND(INDEX($AG$2:$AG$1500,$Y1448)=1,INDEX($AG$2:$AG$1500,$Z1448)=1),1,""))</f>
      </c>
      <c r="AG1448">
        <f>IF($A1448="","",COUNTIFS($W$2:$W$2500,$A1448,$AB$2:$AB$2500,"Yes")+COUNTIFS($X$2:$X$2500,$A1448,$AA$2:$AA$2500,"Yes"))</f>
      </c>
      <c r="AH1448" t="str">
        <f>IF(OR($P1448&lt;&gt;"Yes",N($AG1448)=0),"",IF(AND($AG1448=1,COUNTIFS($W$2:$W$2500,$A1448,$AE$2:$AE$2500,1)+COUNTIFS($X$2:$X$2500,$A1448,$AE$2:$AE$2500,1)&gt;0),"","Yes"))</f>
      </c>
      <c r="AI1448">
        <f>IF($AH1448="Yes",$AG1448,"")</f>
      </c>
      <c r="AJ1448">
        <f>IF($AI1448="","",$AI1448+ROW()/1000000)</f>
      </c>
      <c r="AK1448">
        <f>IF(OR($A1448="",$P1448="Yes",N($AG1448)=0),"",$AG1448+ROW()/1000000)</f>
      </c>
      <c r="AL1448" t="str">
        <f>IF($A1448="","",INDEX(games!$J:$J,ROW())&amp;"")</f>
      </c>
    </row>
    <row r="1449">
      <c r="A1449" t="str">
        <f>IF(TRIM(INDEX(games!$A:$A,ROW()))="","",TRIM(INDEX(games!$A:$A,ROW())))</f>
      </c>
      <c r="B1449">
        <f>IF(OR($A1449="",INDEX(games!$B:$B,ROW())=""),"",INDEX(games!$B:$B,ROW()))</f>
      </c>
      <c r="C1449" t="str">
        <f>IF(OR($A1449="",INDEX(games!$C:$C,ROW())=""),"",INDEX(games!$C:$C,ROW()))</f>
      </c>
      <c r="D1449">
        <f>IF($A1449="","",COUNTIF($W$2:$W$2500,$A1449)+COUNTIF($X$2:$X$2500,$A1449))</f>
      </c>
      <c r="E1449">
        <f>IF($A1449="","",IFERROR(MATCH($C1449,$R$2:$R$5,0),0))</f>
      </c>
      <c r="F1449">
        <f>IF($A1449="","",MOD(ROW(),34))</f>
      </c>
      <c r="G1449">
        <f>IF($A1449="",NA(),IF($C1449="Action",$B1449,NA()))</f>
      </c>
      <c r="H1449">
        <f>IF($A1449="",NA(),IF($C1449="Action",1+$F1449*0.023,NA()))</f>
      </c>
      <c r="I1449">
        <f>IF($A1449="",NA(),IF($C1449="Strategy",$B1449,NA()))</f>
      </c>
      <c r="J1449">
        <f>IF($A1449="",NA(),IF($C1449="Strategy",2+$F1449*0.023,NA()))</f>
      </c>
      <c r="K1449">
        <f>IF($A1449="",NA(),IF($C1449="Deckbuilder",$B1449,NA()))</f>
      </c>
      <c r="L1449">
        <f>IF($A1449="",NA(),IF($C1449="Deckbuilder",3+$F1449*0.023,NA()))</f>
      </c>
      <c r="M1449">
        <f>IF($A1449="",NA(),IF($C1449="Traditional",$B1449,NA()))</f>
      </c>
      <c r="N1449">
        <f>IF($A1449="",NA(),IF($C1449="Traditional",4+$F1449*0.023,NA()))</f>
      </c>
      <c r="O1449">
        <f>IF($A1449="","",$D1449+ROW()/1000000)</f>
      </c>
      <c r="P1449" t="str">
        <f>IF(OR($A1449="",INDEX(games!$H:$H,ROW())=""),"",INDEX(games!$H:$H,ROW()))</f>
      </c>
      <c r="Q1449">
        <f>IF(OR($A1449="",$P1449&lt;&gt;"Yes"),"",$D1449+ROW()/1000000)</f>
      </c>
      <c r="T1449">
        <f>IF($Y1449="","",INDEX($B$2:$B$1500,$Y1449))</f>
      </c>
      <c r="U1449">
        <f>IF($Z1449="","",INDEX($B$2:$B$1500,$Z1449))</f>
      </c>
      <c r="V1449">
        <f>IF(OR($T1449="",$U1449=""),"",$U1449-$T1449)</f>
      </c>
      <c r="W1449" t="str">
        <f>IF(TRIM(INDEX(connections!$A:$A,ROW()))="","",TRIM(INDEX(connections!$A:$A,ROW())))</f>
      </c>
      <c r="X1449" t="str">
        <f>IF($W1449="","",TRIM(INDEX(connections!$B:$B,ROW())))</f>
      </c>
      <c r="Y1449">
        <f>IF($W1449="","",IFERROR(MATCH($W1449,$A$2:$A$1500,0),""))</f>
      </c>
      <c r="Z1449">
        <f>IF($X1449="","",IFERROR(MATCH($X1449,$A$2:$A$1500,0),""))</f>
      </c>
      <c r="AA1449" t="str">
        <f>IF($Y1449="","",INDEX($P$2:$P$1500,$Y1449))</f>
      </c>
      <c r="AB1449" t="str">
        <f>IF($Z1449="","",INDEX($P$2:$P$1500,$Z1449))</f>
      </c>
      <c r="AC1449">
        <f>IF(AND($AA1449="Yes",$AB1449="Yes"),1,"")</f>
      </c>
      <c r="AD1449">
        <f>IF(OR($Y1449="",$Z1449=""),"",IF(INDEX($C$2:$C$1500,$Y1449)=INDEX($C$2:$C$1500,$Z1449),0,1))</f>
      </c>
      <c r="AE1449">
        <f>IF($AC1449&lt;&gt;1,"",IF(AND(INDEX($AG$2:$AG$1500,$Y1449)=1,INDEX($AG$2:$AG$1500,$Z1449)=1),1,""))</f>
      </c>
      <c r="AG1449">
        <f>IF($A1449="","",COUNTIFS($W$2:$W$2500,$A1449,$AB$2:$AB$2500,"Yes")+COUNTIFS($X$2:$X$2500,$A1449,$AA$2:$AA$2500,"Yes"))</f>
      </c>
      <c r="AH1449" t="str">
        <f>IF(OR($P1449&lt;&gt;"Yes",N($AG1449)=0),"",IF(AND($AG1449=1,COUNTIFS($W$2:$W$2500,$A1449,$AE$2:$AE$2500,1)+COUNTIFS($X$2:$X$2500,$A1449,$AE$2:$AE$2500,1)&gt;0),"","Yes"))</f>
      </c>
      <c r="AI1449">
        <f>IF($AH1449="Yes",$AG1449,"")</f>
      </c>
      <c r="AJ1449">
        <f>IF($AI1449="","",$AI1449+ROW()/1000000)</f>
      </c>
      <c r="AK1449">
        <f>IF(OR($A1449="",$P1449="Yes",N($AG1449)=0),"",$AG1449+ROW()/1000000)</f>
      </c>
      <c r="AL1449" t="str">
        <f>IF($A1449="","",INDEX(games!$J:$J,ROW())&amp;"")</f>
      </c>
    </row>
    <row r="1450">
      <c r="A1450" t="str">
        <f>IF(TRIM(INDEX(games!$A:$A,ROW()))="","",TRIM(INDEX(games!$A:$A,ROW())))</f>
      </c>
      <c r="B1450">
        <f>IF(OR($A1450="",INDEX(games!$B:$B,ROW())=""),"",INDEX(games!$B:$B,ROW()))</f>
      </c>
      <c r="C1450" t="str">
        <f>IF(OR($A1450="",INDEX(games!$C:$C,ROW())=""),"",INDEX(games!$C:$C,ROW()))</f>
      </c>
      <c r="D1450">
        <f>IF($A1450="","",COUNTIF($W$2:$W$2500,$A1450)+COUNTIF($X$2:$X$2500,$A1450))</f>
      </c>
      <c r="E1450">
        <f>IF($A1450="","",IFERROR(MATCH($C1450,$R$2:$R$5,0),0))</f>
      </c>
      <c r="F1450">
        <f>IF($A1450="","",MOD(ROW(),34))</f>
      </c>
      <c r="G1450">
        <f>IF($A1450="",NA(),IF($C1450="Action",$B1450,NA()))</f>
      </c>
      <c r="H1450">
        <f>IF($A1450="",NA(),IF($C1450="Action",1+$F1450*0.023,NA()))</f>
      </c>
      <c r="I1450">
        <f>IF($A1450="",NA(),IF($C1450="Strategy",$B1450,NA()))</f>
      </c>
      <c r="J1450">
        <f>IF($A1450="",NA(),IF($C1450="Strategy",2+$F1450*0.023,NA()))</f>
      </c>
      <c r="K1450">
        <f>IF($A1450="",NA(),IF($C1450="Deckbuilder",$B1450,NA()))</f>
      </c>
      <c r="L1450">
        <f>IF($A1450="",NA(),IF($C1450="Deckbuilder",3+$F1450*0.023,NA()))</f>
      </c>
      <c r="M1450">
        <f>IF($A1450="",NA(),IF($C1450="Traditional",$B1450,NA()))</f>
      </c>
      <c r="N1450">
        <f>IF($A1450="",NA(),IF($C1450="Traditional",4+$F1450*0.023,NA()))</f>
      </c>
      <c r="O1450">
        <f>IF($A1450="","",$D1450+ROW()/1000000)</f>
      </c>
      <c r="P1450" t="str">
        <f>IF(OR($A1450="",INDEX(games!$H:$H,ROW())=""),"",INDEX(games!$H:$H,ROW()))</f>
      </c>
      <c r="Q1450">
        <f>IF(OR($A1450="",$P1450&lt;&gt;"Yes"),"",$D1450+ROW()/1000000)</f>
      </c>
      <c r="T1450">
        <f>IF($Y1450="","",INDEX($B$2:$B$1500,$Y1450))</f>
      </c>
      <c r="U1450">
        <f>IF($Z1450="","",INDEX($B$2:$B$1500,$Z1450))</f>
      </c>
      <c r="V1450">
        <f>IF(OR($T1450="",$U1450=""),"",$U1450-$T1450)</f>
      </c>
      <c r="W1450" t="str">
        <f>IF(TRIM(INDEX(connections!$A:$A,ROW()))="","",TRIM(INDEX(connections!$A:$A,ROW())))</f>
      </c>
      <c r="X1450" t="str">
        <f>IF($W1450="","",TRIM(INDEX(connections!$B:$B,ROW())))</f>
      </c>
      <c r="Y1450">
        <f>IF($W1450="","",IFERROR(MATCH($W1450,$A$2:$A$1500,0),""))</f>
      </c>
      <c r="Z1450">
        <f>IF($X1450="","",IFERROR(MATCH($X1450,$A$2:$A$1500,0),""))</f>
      </c>
      <c r="AA1450" t="str">
        <f>IF($Y1450="","",INDEX($P$2:$P$1500,$Y1450))</f>
      </c>
      <c r="AB1450" t="str">
        <f>IF($Z1450="","",INDEX($P$2:$P$1500,$Z1450))</f>
      </c>
      <c r="AC1450">
        <f>IF(AND($AA1450="Yes",$AB1450="Yes"),1,"")</f>
      </c>
      <c r="AD1450">
        <f>IF(OR($Y1450="",$Z1450=""),"",IF(INDEX($C$2:$C$1500,$Y1450)=INDEX($C$2:$C$1500,$Z1450),0,1))</f>
      </c>
      <c r="AE1450">
        <f>IF($AC1450&lt;&gt;1,"",IF(AND(INDEX($AG$2:$AG$1500,$Y1450)=1,INDEX($AG$2:$AG$1500,$Z1450)=1),1,""))</f>
      </c>
      <c r="AG1450">
        <f>IF($A1450="","",COUNTIFS($W$2:$W$2500,$A1450,$AB$2:$AB$2500,"Yes")+COUNTIFS($X$2:$X$2500,$A1450,$AA$2:$AA$2500,"Yes"))</f>
      </c>
      <c r="AH1450" t="str">
        <f>IF(OR($P1450&lt;&gt;"Yes",N($AG1450)=0),"",IF(AND($AG1450=1,COUNTIFS($W$2:$W$2500,$A1450,$AE$2:$AE$2500,1)+COUNTIFS($X$2:$X$2500,$A1450,$AE$2:$AE$2500,1)&gt;0),"","Yes"))</f>
      </c>
      <c r="AI1450">
        <f>IF($AH1450="Yes",$AG1450,"")</f>
      </c>
      <c r="AJ1450">
        <f>IF($AI1450="","",$AI1450+ROW()/1000000)</f>
      </c>
      <c r="AK1450">
        <f>IF(OR($A1450="",$P1450="Yes",N($AG1450)=0),"",$AG1450+ROW()/1000000)</f>
      </c>
      <c r="AL1450" t="str">
        <f>IF($A1450="","",INDEX(games!$J:$J,ROW())&amp;"")</f>
      </c>
    </row>
    <row r="1451">
      <c r="A1451" t="str">
        <f>IF(TRIM(INDEX(games!$A:$A,ROW()))="","",TRIM(INDEX(games!$A:$A,ROW())))</f>
      </c>
      <c r="B1451">
        <f>IF(OR($A1451="",INDEX(games!$B:$B,ROW())=""),"",INDEX(games!$B:$B,ROW()))</f>
      </c>
      <c r="C1451" t="str">
        <f>IF(OR($A1451="",INDEX(games!$C:$C,ROW())=""),"",INDEX(games!$C:$C,ROW()))</f>
      </c>
      <c r="D1451">
        <f>IF($A1451="","",COUNTIF($W$2:$W$2500,$A1451)+COUNTIF($X$2:$X$2500,$A1451))</f>
      </c>
      <c r="E1451">
        <f>IF($A1451="","",IFERROR(MATCH($C1451,$R$2:$R$5,0),0))</f>
      </c>
      <c r="F1451">
        <f>IF($A1451="","",MOD(ROW(),34))</f>
      </c>
      <c r="G1451">
        <f>IF($A1451="",NA(),IF($C1451="Action",$B1451,NA()))</f>
      </c>
      <c r="H1451">
        <f>IF($A1451="",NA(),IF($C1451="Action",1+$F1451*0.023,NA()))</f>
      </c>
      <c r="I1451">
        <f>IF($A1451="",NA(),IF($C1451="Strategy",$B1451,NA()))</f>
      </c>
      <c r="J1451">
        <f>IF($A1451="",NA(),IF($C1451="Strategy",2+$F1451*0.023,NA()))</f>
      </c>
      <c r="K1451">
        <f>IF($A1451="",NA(),IF($C1451="Deckbuilder",$B1451,NA()))</f>
      </c>
      <c r="L1451">
        <f>IF($A1451="",NA(),IF($C1451="Deckbuilder",3+$F1451*0.023,NA()))</f>
      </c>
      <c r="M1451">
        <f>IF($A1451="",NA(),IF($C1451="Traditional",$B1451,NA()))</f>
      </c>
      <c r="N1451">
        <f>IF($A1451="",NA(),IF($C1451="Traditional",4+$F1451*0.023,NA()))</f>
      </c>
      <c r="O1451">
        <f>IF($A1451="","",$D1451+ROW()/1000000)</f>
      </c>
      <c r="P1451" t="str">
        <f>IF(OR($A1451="",INDEX(games!$H:$H,ROW())=""),"",INDEX(games!$H:$H,ROW()))</f>
      </c>
      <c r="Q1451">
        <f>IF(OR($A1451="",$P1451&lt;&gt;"Yes"),"",$D1451+ROW()/1000000)</f>
      </c>
      <c r="T1451">
        <f>IF($Y1451="","",INDEX($B$2:$B$1500,$Y1451))</f>
      </c>
      <c r="U1451">
        <f>IF($Z1451="","",INDEX($B$2:$B$1500,$Z1451))</f>
      </c>
      <c r="V1451">
        <f>IF(OR($T1451="",$U1451=""),"",$U1451-$T1451)</f>
      </c>
      <c r="W1451" t="str">
        <f>IF(TRIM(INDEX(connections!$A:$A,ROW()))="","",TRIM(INDEX(connections!$A:$A,ROW())))</f>
      </c>
      <c r="X1451" t="str">
        <f>IF($W1451="","",TRIM(INDEX(connections!$B:$B,ROW())))</f>
      </c>
      <c r="Y1451">
        <f>IF($W1451="","",IFERROR(MATCH($W1451,$A$2:$A$1500,0),""))</f>
      </c>
      <c r="Z1451">
        <f>IF($X1451="","",IFERROR(MATCH($X1451,$A$2:$A$1500,0),""))</f>
      </c>
      <c r="AA1451" t="str">
        <f>IF($Y1451="","",INDEX($P$2:$P$1500,$Y1451))</f>
      </c>
      <c r="AB1451" t="str">
        <f>IF($Z1451="","",INDEX($P$2:$P$1500,$Z1451))</f>
      </c>
      <c r="AC1451">
        <f>IF(AND($AA1451="Yes",$AB1451="Yes"),1,"")</f>
      </c>
      <c r="AD1451">
        <f>IF(OR($Y1451="",$Z1451=""),"",IF(INDEX($C$2:$C$1500,$Y1451)=INDEX($C$2:$C$1500,$Z1451),0,1))</f>
      </c>
      <c r="AE1451">
        <f>IF($AC1451&lt;&gt;1,"",IF(AND(INDEX($AG$2:$AG$1500,$Y1451)=1,INDEX($AG$2:$AG$1500,$Z1451)=1),1,""))</f>
      </c>
      <c r="AG1451">
        <f>IF($A1451="","",COUNTIFS($W$2:$W$2500,$A1451,$AB$2:$AB$2500,"Yes")+COUNTIFS($X$2:$X$2500,$A1451,$AA$2:$AA$2500,"Yes"))</f>
      </c>
      <c r="AH1451" t="str">
        <f>IF(OR($P1451&lt;&gt;"Yes",N($AG1451)=0),"",IF(AND($AG1451=1,COUNTIFS($W$2:$W$2500,$A1451,$AE$2:$AE$2500,1)+COUNTIFS($X$2:$X$2500,$A1451,$AE$2:$AE$2500,1)&gt;0),"","Yes"))</f>
      </c>
      <c r="AI1451">
        <f>IF($AH1451="Yes",$AG1451,"")</f>
      </c>
      <c r="AJ1451">
        <f>IF($AI1451="","",$AI1451+ROW()/1000000)</f>
      </c>
      <c r="AK1451">
        <f>IF(OR($A1451="",$P1451="Yes",N($AG1451)=0),"",$AG1451+ROW()/1000000)</f>
      </c>
      <c r="AL1451" t="str">
        <f>IF($A1451="","",INDEX(games!$J:$J,ROW())&amp;"")</f>
      </c>
    </row>
    <row r="1452">
      <c r="A1452" t="str">
        <f>IF(TRIM(INDEX(games!$A:$A,ROW()))="","",TRIM(INDEX(games!$A:$A,ROW())))</f>
      </c>
      <c r="B1452">
        <f>IF(OR($A1452="",INDEX(games!$B:$B,ROW())=""),"",INDEX(games!$B:$B,ROW()))</f>
      </c>
      <c r="C1452" t="str">
        <f>IF(OR($A1452="",INDEX(games!$C:$C,ROW())=""),"",INDEX(games!$C:$C,ROW()))</f>
      </c>
      <c r="D1452">
        <f>IF($A1452="","",COUNTIF($W$2:$W$2500,$A1452)+COUNTIF($X$2:$X$2500,$A1452))</f>
      </c>
      <c r="E1452">
        <f>IF($A1452="","",IFERROR(MATCH($C1452,$R$2:$R$5,0),0))</f>
      </c>
      <c r="F1452">
        <f>IF($A1452="","",MOD(ROW(),34))</f>
      </c>
      <c r="G1452">
        <f>IF($A1452="",NA(),IF($C1452="Action",$B1452,NA()))</f>
      </c>
      <c r="H1452">
        <f>IF($A1452="",NA(),IF($C1452="Action",1+$F1452*0.023,NA()))</f>
      </c>
      <c r="I1452">
        <f>IF($A1452="",NA(),IF($C1452="Strategy",$B1452,NA()))</f>
      </c>
      <c r="J1452">
        <f>IF($A1452="",NA(),IF($C1452="Strategy",2+$F1452*0.023,NA()))</f>
      </c>
      <c r="K1452">
        <f>IF($A1452="",NA(),IF($C1452="Deckbuilder",$B1452,NA()))</f>
      </c>
      <c r="L1452">
        <f>IF($A1452="",NA(),IF($C1452="Deckbuilder",3+$F1452*0.023,NA()))</f>
      </c>
      <c r="M1452">
        <f>IF($A1452="",NA(),IF($C1452="Traditional",$B1452,NA()))</f>
      </c>
      <c r="N1452">
        <f>IF($A1452="",NA(),IF($C1452="Traditional",4+$F1452*0.023,NA()))</f>
      </c>
      <c r="O1452">
        <f>IF($A1452="","",$D1452+ROW()/1000000)</f>
      </c>
      <c r="P1452" t="str">
        <f>IF(OR($A1452="",INDEX(games!$H:$H,ROW())=""),"",INDEX(games!$H:$H,ROW()))</f>
      </c>
      <c r="Q1452">
        <f>IF(OR($A1452="",$P1452&lt;&gt;"Yes"),"",$D1452+ROW()/1000000)</f>
      </c>
      <c r="T1452">
        <f>IF($Y1452="","",INDEX($B$2:$B$1500,$Y1452))</f>
      </c>
      <c r="U1452">
        <f>IF($Z1452="","",INDEX($B$2:$B$1500,$Z1452))</f>
      </c>
      <c r="V1452">
        <f>IF(OR($T1452="",$U1452=""),"",$U1452-$T1452)</f>
      </c>
      <c r="W1452" t="str">
        <f>IF(TRIM(INDEX(connections!$A:$A,ROW()))="","",TRIM(INDEX(connections!$A:$A,ROW())))</f>
      </c>
      <c r="X1452" t="str">
        <f>IF($W1452="","",TRIM(INDEX(connections!$B:$B,ROW())))</f>
      </c>
      <c r="Y1452">
        <f>IF($W1452="","",IFERROR(MATCH($W1452,$A$2:$A$1500,0),""))</f>
      </c>
      <c r="Z1452">
        <f>IF($X1452="","",IFERROR(MATCH($X1452,$A$2:$A$1500,0),""))</f>
      </c>
      <c r="AA1452" t="str">
        <f>IF($Y1452="","",INDEX($P$2:$P$1500,$Y1452))</f>
      </c>
      <c r="AB1452" t="str">
        <f>IF($Z1452="","",INDEX($P$2:$P$1500,$Z1452))</f>
      </c>
      <c r="AC1452">
        <f>IF(AND($AA1452="Yes",$AB1452="Yes"),1,"")</f>
      </c>
      <c r="AD1452">
        <f>IF(OR($Y1452="",$Z1452=""),"",IF(INDEX($C$2:$C$1500,$Y1452)=INDEX($C$2:$C$1500,$Z1452),0,1))</f>
      </c>
      <c r="AE1452">
        <f>IF($AC1452&lt;&gt;1,"",IF(AND(INDEX($AG$2:$AG$1500,$Y1452)=1,INDEX($AG$2:$AG$1500,$Z1452)=1),1,""))</f>
      </c>
      <c r="AG1452">
        <f>IF($A1452="","",COUNTIFS($W$2:$W$2500,$A1452,$AB$2:$AB$2500,"Yes")+COUNTIFS($X$2:$X$2500,$A1452,$AA$2:$AA$2500,"Yes"))</f>
      </c>
      <c r="AH1452" t="str">
        <f>IF(OR($P1452&lt;&gt;"Yes",N($AG1452)=0),"",IF(AND($AG1452=1,COUNTIFS($W$2:$W$2500,$A1452,$AE$2:$AE$2500,1)+COUNTIFS($X$2:$X$2500,$A1452,$AE$2:$AE$2500,1)&gt;0),"","Yes"))</f>
      </c>
      <c r="AI1452">
        <f>IF($AH1452="Yes",$AG1452,"")</f>
      </c>
      <c r="AJ1452">
        <f>IF($AI1452="","",$AI1452+ROW()/1000000)</f>
      </c>
      <c r="AK1452">
        <f>IF(OR($A1452="",$P1452="Yes",N($AG1452)=0),"",$AG1452+ROW()/1000000)</f>
      </c>
      <c r="AL1452" t="str">
        <f>IF($A1452="","",INDEX(games!$J:$J,ROW())&amp;"")</f>
      </c>
    </row>
    <row r="1453">
      <c r="A1453" t="str">
        <f>IF(TRIM(INDEX(games!$A:$A,ROW()))="","",TRIM(INDEX(games!$A:$A,ROW())))</f>
      </c>
      <c r="B1453">
        <f>IF(OR($A1453="",INDEX(games!$B:$B,ROW())=""),"",INDEX(games!$B:$B,ROW()))</f>
      </c>
      <c r="C1453" t="str">
        <f>IF(OR($A1453="",INDEX(games!$C:$C,ROW())=""),"",INDEX(games!$C:$C,ROW()))</f>
      </c>
      <c r="D1453">
        <f>IF($A1453="","",COUNTIF($W$2:$W$2500,$A1453)+COUNTIF($X$2:$X$2500,$A1453))</f>
      </c>
      <c r="E1453">
        <f>IF($A1453="","",IFERROR(MATCH($C1453,$R$2:$R$5,0),0))</f>
      </c>
      <c r="F1453">
        <f>IF($A1453="","",MOD(ROW(),34))</f>
      </c>
      <c r="G1453">
        <f>IF($A1453="",NA(),IF($C1453="Action",$B1453,NA()))</f>
      </c>
      <c r="H1453">
        <f>IF($A1453="",NA(),IF($C1453="Action",1+$F1453*0.023,NA()))</f>
      </c>
      <c r="I1453">
        <f>IF($A1453="",NA(),IF($C1453="Strategy",$B1453,NA()))</f>
      </c>
      <c r="J1453">
        <f>IF($A1453="",NA(),IF($C1453="Strategy",2+$F1453*0.023,NA()))</f>
      </c>
      <c r="K1453">
        <f>IF($A1453="",NA(),IF($C1453="Deckbuilder",$B1453,NA()))</f>
      </c>
      <c r="L1453">
        <f>IF($A1453="",NA(),IF($C1453="Deckbuilder",3+$F1453*0.023,NA()))</f>
      </c>
      <c r="M1453">
        <f>IF($A1453="",NA(),IF($C1453="Traditional",$B1453,NA()))</f>
      </c>
      <c r="N1453">
        <f>IF($A1453="",NA(),IF($C1453="Traditional",4+$F1453*0.023,NA()))</f>
      </c>
      <c r="O1453">
        <f>IF($A1453="","",$D1453+ROW()/1000000)</f>
      </c>
      <c r="P1453" t="str">
        <f>IF(OR($A1453="",INDEX(games!$H:$H,ROW())=""),"",INDEX(games!$H:$H,ROW()))</f>
      </c>
      <c r="Q1453">
        <f>IF(OR($A1453="",$P1453&lt;&gt;"Yes"),"",$D1453+ROW()/1000000)</f>
      </c>
      <c r="T1453">
        <f>IF($Y1453="","",INDEX($B$2:$B$1500,$Y1453))</f>
      </c>
      <c r="U1453">
        <f>IF($Z1453="","",INDEX($B$2:$B$1500,$Z1453))</f>
      </c>
      <c r="V1453">
        <f>IF(OR($T1453="",$U1453=""),"",$U1453-$T1453)</f>
      </c>
      <c r="W1453" t="str">
        <f>IF(TRIM(INDEX(connections!$A:$A,ROW()))="","",TRIM(INDEX(connections!$A:$A,ROW())))</f>
      </c>
      <c r="X1453" t="str">
        <f>IF($W1453="","",TRIM(INDEX(connections!$B:$B,ROW())))</f>
      </c>
      <c r="Y1453">
        <f>IF($W1453="","",IFERROR(MATCH($W1453,$A$2:$A$1500,0),""))</f>
      </c>
      <c r="Z1453">
        <f>IF($X1453="","",IFERROR(MATCH($X1453,$A$2:$A$1500,0),""))</f>
      </c>
      <c r="AA1453" t="str">
        <f>IF($Y1453="","",INDEX($P$2:$P$1500,$Y1453))</f>
      </c>
      <c r="AB1453" t="str">
        <f>IF($Z1453="","",INDEX($P$2:$P$1500,$Z1453))</f>
      </c>
      <c r="AC1453">
        <f>IF(AND($AA1453="Yes",$AB1453="Yes"),1,"")</f>
      </c>
      <c r="AD1453">
        <f>IF(OR($Y1453="",$Z1453=""),"",IF(INDEX($C$2:$C$1500,$Y1453)=INDEX($C$2:$C$1500,$Z1453),0,1))</f>
      </c>
      <c r="AE1453">
        <f>IF($AC1453&lt;&gt;1,"",IF(AND(INDEX($AG$2:$AG$1500,$Y1453)=1,INDEX($AG$2:$AG$1500,$Z1453)=1),1,""))</f>
      </c>
      <c r="AG1453">
        <f>IF($A1453="","",COUNTIFS($W$2:$W$2500,$A1453,$AB$2:$AB$2500,"Yes")+COUNTIFS($X$2:$X$2500,$A1453,$AA$2:$AA$2500,"Yes"))</f>
      </c>
      <c r="AH1453" t="str">
        <f>IF(OR($P1453&lt;&gt;"Yes",N($AG1453)=0),"",IF(AND($AG1453=1,COUNTIFS($W$2:$W$2500,$A1453,$AE$2:$AE$2500,1)+COUNTIFS($X$2:$X$2500,$A1453,$AE$2:$AE$2500,1)&gt;0),"","Yes"))</f>
      </c>
      <c r="AI1453">
        <f>IF($AH1453="Yes",$AG1453,"")</f>
      </c>
      <c r="AJ1453">
        <f>IF($AI1453="","",$AI1453+ROW()/1000000)</f>
      </c>
      <c r="AK1453">
        <f>IF(OR($A1453="",$P1453="Yes",N($AG1453)=0),"",$AG1453+ROW()/1000000)</f>
      </c>
      <c r="AL1453" t="str">
        <f>IF($A1453="","",INDEX(games!$J:$J,ROW())&amp;"")</f>
      </c>
    </row>
    <row r="1454">
      <c r="A1454" t="str">
        <f>IF(TRIM(INDEX(games!$A:$A,ROW()))="","",TRIM(INDEX(games!$A:$A,ROW())))</f>
      </c>
      <c r="B1454">
        <f>IF(OR($A1454="",INDEX(games!$B:$B,ROW())=""),"",INDEX(games!$B:$B,ROW()))</f>
      </c>
      <c r="C1454" t="str">
        <f>IF(OR($A1454="",INDEX(games!$C:$C,ROW())=""),"",INDEX(games!$C:$C,ROW()))</f>
      </c>
      <c r="D1454">
        <f>IF($A1454="","",COUNTIF($W$2:$W$2500,$A1454)+COUNTIF($X$2:$X$2500,$A1454))</f>
      </c>
      <c r="E1454">
        <f>IF($A1454="","",IFERROR(MATCH($C1454,$R$2:$R$5,0),0))</f>
      </c>
      <c r="F1454">
        <f>IF($A1454="","",MOD(ROW(),34))</f>
      </c>
      <c r="G1454">
        <f>IF($A1454="",NA(),IF($C1454="Action",$B1454,NA()))</f>
      </c>
      <c r="H1454">
        <f>IF($A1454="",NA(),IF($C1454="Action",1+$F1454*0.023,NA()))</f>
      </c>
      <c r="I1454">
        <f>IF($A1454="",NA(),IF($C1454="Strategy",$B1454,NA()))</f>
      </c>
      <c r="J1454">
        <f>IF($A1454="",NA(),IF($C1454="Strategy",2+$F1454*0.023,NA()))</f>
      </c>
      <c r="K1454">
        <f>IF($A1454="",NA(),IF($C1454="Deckbuilder",$B1454,NA()))</f>
      </c>
      <c r="L1454">
        <f>IF($A1454="",NA(),IF($C1454="Deckbuilder",3+$F1454*0.023,NA()))</f>
      </c>
      <c r="M1454">
        <f>IF($A1454="",NA(),IF($C1454="Traditional",$B1454,NA()))</f>
      </c>
      <c r="N1454">
        <f>IF($A1454="",NA(),IF($C1454="Traditional",4+$F1454*0.023,NA()))</f>
      </c>
      <c r="O1454">
        <f>IF($A1454="","",$D1454+ROW()/1000000)</f>
      </c>
      <c r="P1454" t="str">
        <f>IF(OR($A1454="",INDEX(games!$H:$H,ROW())=""),"",INDEX(games!$H:$H,ROW()))</f>
      </c>
      <c r="Q1454">
        <f>IF(OR($A1454="",$P1454&lt;&gt;"Yes"),"",$D1454+ROW()/1000000)</f>
      </c>
      <c r="T1454">
        <f>IF($Y1454="","",INDEX($B$2:$B$1500,$Y1454))</f>
      </c>
      <c r="U1454">
        <f>IF($Z1454="","",INDEX($B$2:$B$1500,$Z1454))</f>
      </c>
      <c r="V1454">
        <f>IF(OR($T1454="",$U1454=""),"",$U1454-$T1454)</f>
      </c>
      <c r="W1454" t="str">
        <f>IF(TRIM(INDEX(connections!$A:$A,ROW()))="","",TRIM(INDEX(connections!$A:$A,ROW())))</f>
      </c>
      <c r="X1454" t="str">
        <f>IF($W1454="","",TRIM(INDEX(connections!$B:$B,ROW())))</f>
      </c>
      <c r="Y1454">
        <f>IF($W1454="","",IFERROR(MATCH($W1454,$A$2:$A$1500,0),""))</f>
      </c>
      <c r="Z1454">
        <f>IF($X1454="","",IFERROR(MATCH($X1454,$A$2:$A$1500,0),""))</f>
      </c>
      <c r="AA1454" t="str">
        <f>IF($Y1454="","",INDEX($P$2:$P$1500,$Y1454))</f>
      </c>
      <c r="AB1454" t="str">
        <f>IF($Z1454="","",INDEX($P$2:$P$1500,$Z1454))</f>
      </c>
      <c r="AC1454">
        <f>IF(AND($AA1454="Yes",$AB1454="Yes"),1,"")</f>
      </c>
      <c r="AD1454">
        <f>IF(OR($Y1454="",$Z1454=""),"",IF(INDEX($C$2:$C$1500,$Y1454)=INDEX($C$2:$C$1500,$Z1454),0,1))</f>
      </c>
      <c r="AE1454">
        <f>IF($AC1454&lt;&gt;1,"",IF(AND(INDEX($AG$2:$AG$1500,$Y1454)=1,INDEX($AG$2:$AG$1500,$Z1454)=1),1,""))</f>
      </c>
      <c r="AG1454">
        <f>IF($A1454="","",COUNTIFS($W$2:$W$2500,$A1454,$AB$2:$AB$2500,"Yes")+COUNTIFS($X$2:$X$2500,$A1454,$AA$2:$AA$2500,"Yes"))</f>
      </c>
      <c r="AH1454" t="str">
        <f>IF(OR($P1454&lt;&gt;"Yes",N($AG1454)=0),"",IF(AND($AG1454=1,COUNTIFS($W$2:$W$2500,$A1454,$AE$2:$AE$2500,1)+COUNTIFS($X$2:$X$2500,$A1454,$AE$2:$AE$2500,1)&gt;0),"","Yes"))</f>
      </c>
      <c r="AI1454">
        <f>IF($AH1454="Yes",$AG1454,"")</f>
      </c>
      <c r="AJ1454">
        <f>IF($AI1454="","",$AI1454+ROW()/1000000)</f>
      </c>
      <c r="AK1454">
        <f>IF(OR($A1454="",$P1454="Yes",N($AG1454)=0),"",$AG1454+ROW()/1000000)</f>
      </c>
      <c r="AL1454" t="str">
        <f>IF($A1454="","",INDEX(games!$J:$J,ROW())&amp;"")</f>
      </c>
    </row>
    <row r="1455">
      <c r="A1455" t="str">
        <f>IF(TRIM(INDEX(games!$A:$A,ROW()))="","",TRIM(INDEX(games!$A:$A,ROW())))</f>
      </c>
      <c r="B1455">
        <f>IF(OR($A1455="",INDEX(games!$B:$B,ROW())=""),"",INDEX(games!$B:$B,ROW()))</f>
      </c>
      <c r="C1455" t="str">
        <f>IF(OR($A1455="",INDEX(games!$C:$C,ROW())=""),"",INDEX(games!$C:$C,ROW()))</f>
      </c>
      <c r="D1455">
        <f>IF($A1455="","",COUNTIF($W$2:$W$2500,$A1455)+COUNTIF($X$2:$X$2500,$A1455))</f>
      </c>
      <c r="E1455">
        <f>IF($A1455="","",IFERROR(MATCH($C1455,$R$2:$R$5,0),0))</f>
      </c>
      <c r="F1455">
        <f>IF($A1455="","",MOD(ROW(),34))</f>
      </c>
      <c r="G1455">
        <f>IF($A1455="",NA(),IF($C1455="Action",$B1455,NA()))</f>
      </c>
      <c r="H1455">
        <f>IF($A1455="",NA(),IF($C1455="Action",1+$F1455*0.023,NA()))</f>
      </c>
      <c r="I1455">
        <f>IF($A1455="",NA(),IF($C1455="Strategy",$B1455,NA()))</f>
      </c>
      <c r="J1455">
        <f>IF($A1455="",NA(),IF($C1455="Strategy",2+$F1455*0.023,NA()))</f>
      </c>
      <c r="K1455">
        <f>IF($A1455="",NA(),IF($C1455="Deckbuilder",$B1455,NA()))</f>
      </c>
      <c r="L1455">
        <f>IF($A1455="",NA(),IF($C1455="Deckbuilder",3+$F1455*0.023,NA()))</f>
      </c>
      <c r="M1455">
        <f>IF($A1455="",NA(),IF($C1455="Traditional",$B1455,NA()))</f>
      </c>
      <c r="N1455">
        <f>IF($A1455="",NA(),IF($C1455="Traditional",4+$F1455*0.023,NA()))</f>
      </c>
      <c r="O1455">
        <f>IF($A1455="","",$D1455+ROW()/1000000)</f>
      </c>
      <c r="P1455" t="str">
        <f>IF(OR($A1455="",INDEX(games!$H:$H,ROW())=""),"",INDEX(games!$H:$H,ROW()))</f>
      </c>
      <c r="Q1455">
        <f>IF(OR($A1455="",$P1455&lt;&gt;"Yes"),"",$D1455+ROW()/1000000)</f>
      </c>
      <c r="T1455">
        <f>IF($Y1455="","",INDEX($B$2:$B$1500,$Y1455))</f>
      </c>
      <c r="U1455">
        <f>IF($Z1455="","",INDEX($B$2:$B$1500,$Z1455))</f>
      </c>
      <c r="V1455">
        <f>IF(OR($T1455="",$U1455=""),"",$U1455-$T1455)</f>
      </c>
      <c r="W1455" t="str">
        <f>IF(TRIM(INDEX(connections!$A:$A,ROW()))="","",TRIM(INDEX(connections!$A:$A,ROW())))</f>
      </c>
      <c r="X1455" t="str">
        <f>IF($W1455="","",TRIM(INDEX(connections!$B:$B,ROW())))</f>
      </c>
      <c r="Y1455">
        <f>IF($W1455="","",IFERROR(MATCH($W1455,$A$2:$A$1500,0),""))</f>
      </c>
      <c r="Z1455">
        <f>IF($X1455="","",IFERROR(MATCH($X1455,$A$2:$A$1500,0),""))</f>
      </c>
      <c r="AA1455" t="str">
        <f>IF($Y1455="","",INDEX($P$2:$P$1500,$Y1455))</f>
      </c>
      <c r="AB1455" t="str">
        <f>IF($Z1455="","",INDEX($P$2:$P$1500,$Z1455))</f>
      </c>
      <c r="AC1455">
        <f>IF(AND($AA1455="Yes",$AB1455="Yes"),1,"")</f>
      </c>
      <c r="AD1455">
        <f>IF(OR($Y1455="",$Z1455=""),"",IF(INDEX($C$2:$C$1500,$Y1455)=INDEX($C$2:$C$1500,$Z1455),0,1))</f>
      </c>
      <c r="AE1455">
        <f>IF($AC1455&lt;&gt;1,"",IF(AND(INDEX($AG$2:$AG$1500,$Y1455)=1,INDEX($AG$2:$AG$1500,$Z1455)=1),1,""))</f>
      </c>
      <c r="AG1455">
        <f>IF($A1455="","",COUNTIFS($W$2:$W$2500,$A1455,$AB$2:$AB$2500,"Yes")+COUNTIFS($X$2:$X$2500,$A1455,$AA$2:$AA$2500,"Yes"))</f>
      </c>
      <c r="AH1455" t="str">
        <f>IF(OR($P1455&lt;&gt;"Yes",N($AG1455)=0),"",IF(AND($AG1455=1,COUNTIFS($W$2:$W$2500,$A1455,$AE$2:$AE$2500,1)+COUNTIFS($X$2:$X$2500,$A1455,$AE$2:$AE$2500,1)&gt;0),"","Yes"))</f>
      </c>
      <c r="AI1455">
        <f>IF($AH1455="Yes",$AG1455,"")</f>
      </c>
      <c r="AJ1455">
        <f>IF($AI1455="","",$AI1455+ROW()/1000000)</f>
      </c>
      <c r="AK1455">
        <f>IF(OR($A1455="",$P1455="Yes",N($AG1455)=0),"",$AG1455+ROW()/1000000)</f>
      </c>
      <c r="AL1455" t="str">
        <f>IF($A1455="","",INDEX(games!$J:$J,ROW())&amp;"")</f>
      </c>
    </row>
    <row r="1456">
      <c r="A1456" t="str">
        <f>IF(TRIM(INDEX(games!$A:$A,ROW()))="","",TRIM(INDEX(games!$A:$A,ROW())))</f>
      </c>
      <c r="B1456">
        <f>IF(OR($A1456="",INDEX(games!$B:$B,ROW())=""),"",INDEX(games!$B:$B,ROW()))</f>
      </c>
      <c r="C1456" t="str">
        <f>IF(OR($A1456="",INDEX(games!$C:$C,ROW())=""),"",INDEX(games!$C:$C,ROW()))</f>
      </c>
      <c r="D1456">
        <f>IF($A1456="","",COUNTIF($W$2:$W$2500,$A1456)+COUNTIF($X$2:$X$2500,$A1456))</f>
      </c>
      <c r="E1456">
        <f>IF($A1456="","",IFERROR(MATCH($C1456,$R$2:$R$5,0),0))</f>
      </c>
      <c r="F1456">
        <f>IF($A1456="","",MOD(ROW(),34))</f>
      </c>
      <c r="G1456">
        <f>IF($A1456="",NA(),IF($C1456="Action",$B1456,NA()))</f>
      </c>
      <c r="H1456">
        <f>IF($A1456="",NA(),IF($C1456="Action",1+$F1456*0.023,NA()))</f>
      </c>
      <c r="I1456">
        <f>IF($A1456="",NA(),IF($C1456="Strategy",$B1456,NA()))</f>
      </c>
      <c r="J1456">
        <f>IF($A1456="",NA(),IF($C1456="Strategy",2+$F1456*0.023,NA()))</f>
      </c>
      <c r="K1456">
        <f>IF($A1456="",NA(),IF($C1456="Deckbuilder",$B1456,NA()))</f>
      </c>
      <c r="L1456">
        <f>IF($A1456="",NA(),IF($C1456="Deckbuilder",3+$F1456*0.023,NA()))</f>
      </c>
      <c r="M1456">
        <f>IF($A1456="",NA(),IF($C1456="Traditional",$B1456,NA()))</f>
      </c>
      <c r="N1456">
        <f>IF($A1456="",NA(),IF($C1456="Traditional",4+$F1456*0.023,NA()))</f>
      </c>
      <c r="O1456">
        <f>IF($A1456="","",$D1456+ROW()/1000000)</f>
      </c>
      <c r="P1456" t="str">
        <f>IF(OR($A1456="",INDEX(games!$H:$H,ROW())=""),"",INDEX(games!$H:$H,ROW()))</f>
      </c>
      <c r="Q1456">
        <f>IF(OR($A1456="",$P1456&lt;&gt;"Yes"),"",$D1456+ROW()/1000000)</f>
      </c>
      <c r="T1456">
        <f>IF($Y1456="","",INDEX($B$2:$B$1500,$Y1456))</f>
      </c>
      <c r="U1456">
        <f>IF($Z1456="","",INDEX($B$2:$B$1500,$Z1456))</f>
      </c>
      <c r="V1456">
        <f>IF(OR($T1456="",$U1456=""),"",$U1456-$T1456)</f>
      </c>
      <c r="W1456" t="str">
        <f>IF(TRIM(INDEX(connections!$A:$A,ROW()))="","",TRIM(INDEX(connections!$A:$A,ROW())))</f>
      </c>
      <c r="X1456" t="str">
        <f>IF($W1456="","",TRIM(INDEX(connections!$B:$B,ROW())))</f>
      </c>
      <c r="Y1456">
        <f>IF($W1456="","",IFERROR(MATCH($W1456,$A$2:$A$1500,0),""))</f>
      </c>
      <c r="Z1456">
        <f>IF($X1456="","",IFERROR(MATCH($X1456,$A$2:$A$1500,0),""))</f>
      </c>
      <c r="AA1456" t="str">
        <f>IF($Y1456="","",INDEX($P$2:$P$1500,$Y1456))</f>
      </c>
      <c r="AB1456" t="str">
        <f>IF($Z1456="","",INDEX($P$2:$P$1500,$Z1456))</f>
      </c>
      <c r="AC1456">
        <f>IF(AND($AA1456="Yes",$AB1456="Yes"),1,"")</f>
      </c>
      <c r="AD1456">
        <f>IF(OR($Y1456="",$Z1456=""),"",IF(INDEX($C$2:$C$1500,$Y1456)=INDEX($C$2:$C$1500,$Z1456),0,1))</f>
      </c>
      <c r="AE1456">
        <f>IF($AC1456&lt;&gt;1,"",IF(AND(INDEX($AG$2:$AG$1500,$Y1456)=1,INDEX($AG$2:$AG$1500,$Z1456)=1),1,""))</f>
      </c>
      <c r="AG1456">
        <f>IF($A1456="","",COUNTIFS($W$2:$W$2500,$A1456,$AB$2:$AB$2500,"Yes")+COUNTIFS($X$2:$X$2500,$A1456,$AA$2:$AA$2500,"Yes"))</f>
      </c>
      <c r="AH1456" t="str">
        <f>IF(OR($P1456&lt;&gt;"Yes",N($AG1456)=0),"",IF(AND($AG1456=1,COUNTIFS($W$2:$W$2500,$A1456,$AE$2:$AE$2500,1)+COUNTIFS($X$2:$X$2500,$A1456,$AE$2:$AE$2500,1)&gt;0),"","Yes"))</f>
      </c>
      <c r="AI1456">
        <f>IF($AH1456="Yes",$AG1456,"")</f>
      </c>
      <c r="AJ1456">
        <f>IF($AI1456="","",$AI1456+ROW()/1000000)</f>
      </c>
      <c r="AK1456">
        <f>IF(OR($A1456="",$P1456="Yes",N($AG1456)=0),"",$AG1456+ROW()/1000000)</f>
      </c>
      <c r="AL1456" t="str">
        <f>IF($A1456="","",INDEX(games!$J:$J,ROW())&amp;"")</f>
      </c>
    </row>
    <row r="1457">
      <c r="A1457" t="str">
        <f>IF(TRIM(INDEX(games!$A:$A,ROW()))="","",TRIM(INDEX(games!$A:$A,ROW())))</f>
      </c>
      <c r="B1457">
        <f>IF(OR($A1457="",INDEX(games!$B:$B,ROW())=""),"",INDEX(games!$B:$B,ROW()))</f>
      </c>
      <c r="C1457" t="str">
        <f>IF(OR($A1457="",INDEX(games!$C:$C,ROW())=""),"",INDEX(games!$C:$C,ROW()))</f>
      </c>
      <c r="D1457">
        <f>IF($A1457="","",COUNTIF($W$2:$W$2500,$A1457)+COUNTIF($X$2:$X$2500,$A1457))</f>
      </c>
      <c r="E1457">
        <f>IF($A1457="","",IFERROR(MATCH($C1457,$R$2:$R$5,0),0))</f>
      </c>
      <c r="F1457">
        <f>IF($A1457="","",MOD(ROW(),34))</f>
      </c>
      <c r="G1457">
        <f>IF($A1457="",NA(),IF($C1457="Action",$B1457,NA()))</f>
      </c>
      <c r="H1457">
        <f>IF($A1457="",NA(),IF($C1457="Action",1+$F1457*0.023,NA()))</f>
      </c>
      <c r="I1457">
        <f>IF($A1457="",NA(),IF($C1457="Strategy",$B1457,NA()))</f>
      </c>
      <c r="J1457">
        <f>IF($A1457="",NA(),IF($C1457="Strategy",2+$F1457*0.023,NA()))</f>
      </c>
      <c r="K1457">
        <f>IF($A1457="",NA(),IF($C1457="Deckbuilder",$B1457,NA()))</f>
      </c>
      <c r="L1457">
        <f>IF($A1457="",NA(),IF($C1457="Deckbuilder",3+$F1457*0.023,NA()))</f>
      </c>
      <c r="M1457">
        <f>IF($A1457="",NA(),IF($C1457="Traditional",$B1457,NA()))</f>
      </c>
      <c r="N1457">
        <f>IF($A1457="",NA(),IF($C1457="Traditional",4+$F1457*0.023,NA()))</f>
      </c>
      <c r="O1457">
        <f>IF($A1457="","",$D1457+ROW()/1000000)</f>
      </c>
      <c r="P1457" t="str">
        <f>IF(OR($A1457="",INDEX(games!$H:$H,ROW())=""),"",INDEX(games!$H:$H,ROW()))</f>
      </c>
      <c r="Q1457">
        <f>IF(OR($A1457="",$P1457&lt;&gt;"Yes"),"",$D1457+ROW()/1000000)</f>
      </c>
      <c r="T1457">
        <f>IF($Y1457="","",INDEX($B$2:$B$1500,$Y1457))</f>
      </c>
      <c r="U1457">
        <f>IF($Z1457="","",INDEX($B$2:$B$1500,$Z1457))</f>
      </c>
      <c r="V1457">
        <f>IF(OR($T1457="",$U1457=""),"",$U1457-$T1457)</f>
      </c>
      <c r="W1457" t="str">
        <f>IF(TRIM(INDEX(connections!$A:$A,ROW()))="","",TRIM(INDEX(connections!$A:$A,ROW())))</f>
      </c>
      <c r="X1457" t="str">
        <f>IF($W1457="","",TRIM(INDEX(connections!$B:$B,ROW())))</f>
      </c>
      <c r="Y1457">
        <f>IF($W1457="","",IFERROR(MATCH($W1457,$A$2:$A$1500,0),""))</f>
      </c>
      <c r="Z1457">
        <f>IF($X1457="","",IFERROR(MATCH($X1457,$A$2:$A$1500,0),""))</f>
      </c>
      <c r="AA1457" t="str">
        <f>IF($Y1457="","",INDEX($P$2:$P$1500,$Y1457))</f>
      </c>
      <c r="AB1457" t="str">
        <f>IF($Z1457="","",INDEX($P$2:$P$1500,$Z1457))</f>
      </c>
      <c r="AC1457">
        <f>IF(AND($AA1457="Yes",$AB1457="Yes"),1,"")</f>
      </c>
      <c r="AD1457">
        <f>IF(OR($Y1457="",$Z1457=""),"",IF(INDEX($C$2:$C$1500,$Y1457)=INDEX($C$2:$C$1500,$Z1457),0,1))</f>
      </c>
      <c r="AE1457">
        <f>IF($AC1457&lt;&gt;1,"",IF(AND(INDEX($AG$2:$AG$1500,$Y1457)=1,INDEX($AG$2:$AG$1500,$Z1457)=1),1,""))</f>
      </c>
      <c r="AG1457">
        <f>IF($A1457="","",COUNTIFS($W$2:$W$2500,$A1457,$AB$2:$AB$2500,"Yes")+COUNTIFS($X$2:$X$2500,$A1457,$AA$2:$AA$2500,"Yes"))</f>
      </c>
      <c r="AH1457" t="str">
        <f>IF(OR($P1457&lt;&gt;"Yes",N($AG1457)=0),"",IF(AND($AG1457=1,COUNTIFS($W$2:$W$2500,$A1457,$AE$2:$AE$2500,1)+COUNTIFS($X$2:$X$2500,$A1457,$AE$2:$AE$2500,1)&gt;0),"","Yes"))</f>
      </c>
      <c r="AI1457">
        <f>IF($AH1457="Yes",$AG1457,"")</f>
      </c>
      <c r="AJ1457">
        <f>IF($AI1457="","",$AI1457+ROW()/1000000)</f>
      </c>
      <c r="AK1457">
        <f>IF(OR($A1457="",$P1457="Yes",N($AG1457)=0),"",$AG1457+ROW()/1000000)</f>
      </c>
      <c r="AL1457" t="str">
        <f>IF($A1457="","",INDEX(games!$J:$J,ROW())&amp;"")</f>
      </c>
    </row>
    <row r="1458">
      <c r="A1458" t="str">
        <f>IF(TRIM(INDEX(games!$A:$A,ROW()))="","",TRIM(INDEX(games!$A:$A,ROW())))</f>
      </c>
      <c r="B1458">
        <f>IF(OR($A1458="",INDEX(games!$B:$B,ROW())=""),"",INDEX(games!$B:$B,ROW()))</f>
      </c>
      <c r="C1458" t="str">
        <f>IF(OR($A1458="",INDEX(games!$C:$C,ROW())=""),"",INDEX(games!$C:$C,ROW()))</f>
      </c>
      <c r="D1458">
        <f>IF($A1458="","",COUNTIF($W$2:$W$2500,$A1458)+COUNTIF($X$2:$X$2500,$A1458))</f>
      </c>
      <c r="E1458">
        <f>IF($A1458="","",IFERROR(MATCH($C1458,$R$2:$R$5,0),0))</f>
      </c>
      <c r="F1458">
        <f>IF($A1458="","",MOD(ROW(),34))</f>
      </c>
      <c r="G1458">
        <f>IF($A1458="",NA(),IF($C1458="Action",$B1458,NA()))</f>
      </c>
      <c r="H1458">
        <f>IF($A1458="",NA(),IF($C1458="Action",1+$F1458*0.023,NA()))</f>
      </c>
      <c r="I1458">
        <f>IF($A1458="",NA(),IF($C1458="Strategy",$B1458,NA()))</f>
      </c>
      <c r="J1458">
        <f>IF($A1458="",NA(),IF($C1458="Strategy",2+$F1458*0.023,NA()))</f>
      </c>
      <c r="K1458">
        <f>IF($A1458="",NA(),IF($C1458="Deckbuilder",$B1458,NA()))</f>
      </c>
      <c r="L1458">
        <f>IF($A1458="",NA(),IF($C1458="Deckbuilder",3+$F1458*0.023,NA()))</f>
      </c>
      <c r="M1458">
        <f>IF($A1458="",NA(),IF($C1458="Traditional",$B1458,NA()))</f>
      </c>
      <c r="N1458">
        <f>IF($A1458="",NA(),IF($C1458="Traditional",4+$F1458*0.023,NA()))</f>
      </c>
      <c r="O1458">
        <f>IF($A1458="","",$D1458+ROW()/1000000)</f>
      </c>
      <c r="P1458" t="str">
        <f>IF(OR($A1458="",INDEX(games!$H:$H,ROW())=""),"",INDEX(games!$H:$H,ROW()))</f>
      </c>
      <c r="Q1458">
        <f>IF(OR($A1458="",$P1458&lt;&gt;"Yes"),"",$D1458+ROW()/1000000)</f>
      </c>
      <c r="T1458">
        <f>IF($Y1458="","",INDEX($B$2:$B$1500,$Y1458))</f>
      </c>
      <c r="U1458">
        <f>IF($Z1458="","",INDEX($B$2:$B$1500,$Z1458))</f>
      </c>
      <c r="V1458">
        <f>IF(OR($T1458="",$U1458=""),"",$U1458-$T1458)</f>
      </c>
      <c r="W1458" t="str">
        <f>IF(TRIM(INDEX(connections!$A:$A,ROW()))="","",TRIM(INDEX(connections!$A:$A,ROW())))</f>
      </c>
      <c r="X1458" t="str">
        <f>IF($W1458="","",TRIM(INDEX(connections!$B:$B,ROW())))</f>
      </c>
      <c r="Y1458">
        <f>IF($W1458="","",IFERROR(MATCH($W1458,$A$2:$A$1500,0),""))</f>
      </c>
      <c r="Z1458">
        <f>IF($X1458="","",IFERROR(MATCH($X1458,$A$2:$A$1500,0),""))</f>
      </c>
      <c r="AA1458" t="str">
        <f>IF($Y1458="","",INDEX($P$2:$P$1500,$Y1458))</f>
      </c>
      <c r="AB1458" t="str">
        <f>IF($Z1458="","",INDEX($P$2:$P$1500,$Z1458))</f>
      </c>
      <c r="AC1458">
        <f>IF(AND($AA1458="Yes",$AB1458="Yes"),1,"")</f>
      </c>
      <c r="AD1458">
        <f>IF(OR($Y1458="",$Z1458=""),"",IF(INDEX($C$2:$C$1500,$Y1458)=INDEX($C$2:$C$1500,$Z1458),0,1))</f>
      </c>
      <c r="AE1458">
        <f>IF($AC1458&lt;&gt;1,"",IF(AND(INDEX($AG$2:$AG$1500,$Y1458)=1,INDEX($AG$2:$AG$1500,$Z1458)=1),1,""))</f>
      </c>
      <c r="AG1458">
        <f>IF($A1458="","",COUNTIFS($W$2:$W$2500,$A1458,$AB$2:$AB$2500,"Yes")+COUNTIFS($X$2:$X$2500,$A1458,$AA$2:$AA$2500,"Yes"))</f>
      </c>
      <c r="AH1458" t="str">
        <f>IF(OR($P1458&lt;&gt;"Yes",N($AG1458)=0),"",IF(AND($AG1458=1,COUNTIFS($W$2:$W$2500,$A1458,$AE$2:$AE$2500,1)+COUNTIFS($X$2:$X$2500,$A1458,$AE$2:$AE$2500,1)&gt;0),"","Yes"))</f>
      </c>
      <c r="AI1458">
        <f>IF($AH1458="Yes",$AG1458,"")</f>
      </c>
      <c r="AJ1458">
        <f>IF($AI1458="","",$AI1458+ROW()/1000000)</f>
      </c>
      <c r="AK1458">
        <f>IF(OR($A1458="",$P1458="Yes",N($AG1458)=0),"",$AG1458+ROW()/1000000)</f>
      </c>
      <c r="AL1458" t="str">
        <f>IF($A1458="","",INDEX(games!$J:$J,ROW())&amp;"")</f>
      </c>
    </row>
    <row r="1459">
      <c r="A1459" t="str">
        <f>IF(TRIM(INDEX(games!$A:$A,ROW()))="","",TRIM(INDEX(games!$A:$A,ROW())))</f>
      </c>
      <c r="B1459">
        <f>IF(OR($A1459="",INDEX(games!$B:$B,ROW())=""),"",INDEX(games!$B:$B,ROW()))</f>
      </c>
      <c r="C1459" t="str">
        <f>IF(OR($A1459="",INDEX(games!$C:$C,ROW())=""),"",INDEX(games!$C:$C,ROW()))</f>
      </c>
      <c r="D1459">
        <f>IF($A1459="","",COUNTIF($W$2:$W$2500,$A1459)+COUNTIF($X$2:$X$2500,$A1459))</f>
      </c>
      <c r="E1459">
        <f>IF($A1459="","",IFERROR(MATCH($C1459,$R$2:$R$5,0),0))</f>
      </c>
      <c r="F1459">
        <f>IF($A1459="","",MOD(ROW(),34))</f>
      </c>
      <c r="G1459">
        <f>IF($A1459="",NA(),IF($C1459="Action",$B1459,NA()))</f>
      </c>
      <c r="H1459">
        <f>IF($A1459="",NA(),IF($C1459="Action",1+$F1459*0.023,NA()))</f>
      </c>
      <c r="I1459">
        <f>IF($A1459="",NA(),IF($C1459="Strategy",$B1459,NA()))</f>
      </c>
      <c r="J1459">
        <f>IF($A1459="",NA(),IF($C1459="Strategy",2+$F1459*0.023,NA()))</f>
      </c>
      <c r="K1459">
        <f>IF($A1459="",NA(),IF($C1459="Deckbuilder",$B1459,NA()))</f>
      </c>
      <c r="L1459">
        <f>IF($A1459="",NA(),IF($C1459="Deckbuilder",3+$F1459*0.023,NA()))</f>
      </c>
      <c r="M1459">
        <f>IF($A1459="",NA(),IF($C1459="Traditional",$B1459,NA()))</f>
      </c>
      <c r="N1459">
        <f>IF($A1459="",NA(),IF($C1459="Traditional",4+$F1459*0.023,NA()))</f>
      </c>
      <c r="O1459">
        <f>IF($A1459="","",$D1459+ROW()/1000000)</f>
      </c>
      <c r="P1459" t="str">
        <f>IF(OR($A1459="",INDEX(games!$H:$H,ROW())=""),"",INDEX(games!$H:$H,ROW()))</f>
      </c>
      <c r="Q1459">
        <f>IF(OR($A1459="",$P1459&lt;&gt;"Yes"),"",$D1459+ROW()/1000000)</f>
      </c>
      <c r="T1459">
        <f>IF($Y1459="","",INDEX($B$2:$B$1500,$Y1459))</f>
      </c>
      <c r="U1459">
        <f>IF($Z1459="","",INDEX($B$2:$B$1500,$Z1459))</f>
      </c>
      <c r="V1459">
        <f>IF(OR($T1459="",$U1459=""),"",$U1459-$T1459)</f>
      </c>
      <c r="W1459" t="str">
        <f>IF(TRIM(INDEX(connections!$A:$A,ROW()))="","",TRIM(INDEX(connections!$A:$A,ROW())))</f>
      </c>
      <c r="X1459" t="str">
        <f>IF($W1459="","",TRIM(INDEX(connections!$B:$B,ROW())))</f>
      </c>
      <c r="Y1459">
        <f>IF($W1459="","",IFERROR(MATCH($W1459,$A$2:$A$1500,0),""))</f>
      </c>
      <c r="Z1459">
        <f>IF($X1459="","",IFERROR(MATCH($X1459,$A$2:$A$1500,0),""))</f>
      </c>
      <c r="AA1459" t="str">
        <f>IF($Y1459="","",INDEX($P$2:$P$1500,$Y1459))</f>
      </c>
      <c r="AB1459" t="str">
        <f>IF($Z1459="","",INDEX($P$2:$P$1500,$Z1459))</f>
      </c>
      <c r="AC1459">
        <f>IF(AND($AA1459="Yes",$AB1459="Yes"),1,"")</f>
      </c>
      <c r="AD1459">
        <f>IF(OR($Y1459="",$Z1459=""),"",IF(INDEX($C$2:$C$1500,$Y1459)=INDEX($C$2:$C$1500,$Z1459),0,1))</f>
      </c>
      <c r="AE1459">
        <f>IF($AC1459&lt;&gt;1,"",IF(AND(INDEX($AG$2:$AG$1500,$Y1459)=1,INDEX($AG$2:$AG$1500,$Z1459)=1),1,""))</f>
      </c>
      <c r="AG1459">
        <f>IF($A1459="","",COUNTIFS($W$2:$W$2500,$A1459,$AB$2:$AB$2500,"Yes")+COUNTIFS($X$2:$X$2500,$A1459,$AA$2:$AA$2500,"Yes"))</f>
      </c>
      <c r="AH1459" t="str">
        <f>IF(OR($P1459&lt;&gt;"Yes",N($AG1459)=0),"",IF(AND($AG1459=1,COUNTIFS($W$2:$W$2500,$A1459,$AE$2:$AE$2500,1)+COUNTIFS($X$2:$X$2500,$A1459,$AE$2:$AE$2500,1)&gt;0),"","Yes"))</f>
      </c>
      <c r="AI1459">
        <f>IF($AH1459="Yes",$AG1459,"")</f>
      </c>
      <c r="AJ1459">
        <f>IF($AI1459="","",$AI1459+ROW()/1000000)</f>
      </c>
      <c r="AK1459">
        <f>IF(OR($A1459="",$P1459="Yes",N($AG1459)=0),"",$AG1459+ROW()/1000000)</f>
      </c>
      <c r="AL1459" t="str">
        <f>IF($A1459="","",INDEX(games!$J:$J,ROW())&amp;"")</f>
      </c>
    </row>
    <row r="1460">
      <c r="A1460" t="str">
        <f>IF(TRIM(INDEX(games!$A:$A,ROW()))="","",TRIM(INDEX(games!$A:$A,ROW())))</f>
      </c>
      <c r="B1460">
        <f>IF(OR($A1460="",INDEX(games!$B:$B,ROW())=""),"",INDEX(games!$B:$B,ROW()))</f>
      </c>
      <c r="C1460" t="str">
        <f>IF(OR($A1460="",INDEX(games!$C:$C,ROW())=""),"",INDEX(games!$C:$C,ROW()))</f>
      </c>
      <c r="D1460">
        <f>IF($A1460="","",COUNTIF($W$2:$W$2500,$A1460)+COUNTIF($X$2:$X$2500,$A1460))</f>
      </c>
      <c r="E1460">
        <f>IF($A1460="","",IFERROR(MATCH($C1460,$R$2:$R$5,0),0))</f>
      </c>
      <c r="F1460">
        <f>IF($A1460="","",MOD(ROW(),34))</f>
      </c>
      <c r="G1460">
        <f>IF($A1460="",NA(),IF($C1460="Action",$B1460,NA()))</f>
      </c>
      <c r="H1460">
        <f>IF($A1460="",NA(),IF($C1460="Action",1+$F1460*0.023,NA()))</f>
      </c>
      <c r="I1460">
        <f>IF($A1460="",NA(),IF($C1460="Strategy",$B1460,NA()))</f>
      </c>
      <c r="J1460">
        <f>IF($A1460="",NA(),IF($C1460="Strategy",2+$F1460*0.023,NA()))</f>
      </c>
      <c r="K1460">
        <f>IF($A1460="",NA(),IF($C1460="Deckbuilder",$B1460,NA()))</f>
      </c>
      <c r="L1460">
        <f>IF($A1460="",NA(),IF($C1460="Deckbuilder",3+$F1460*0.023,NA()))</f>
      </c>
      <c r="M1460">
        <f>IF($A1460="",NA(),IF($C1460="Traditional",$B1460,NA()))</f>
      </c>
      <c r="N1460">
        <f>IF($A1460="",NA(),IF($C1460="Traditional",4+$F1460*0.023,NA()))</f>
      </c>
      <c r="O1460">
        <f>IF($A1460="","",$D1460+ROW()/1000000)</f>
      </c>
      <c r="P1460" t="str">
        <f>IF(OR($A1460="",INDEX(games!$H:$H,ROW())=""),"",INDEX(games!$H:$H,ROW()))</f>
      </c>
      <c r="Q1460">
        <f>IF(OR($A1460="",$P1460&lt;&gt;"Yes"),"",$D1460+ROW()/1000000)</f>
      </c>
      <c r="T1460">
        <f>IF($Y1460="","",INDEX($B$2:$B$1500,$Y1460))</f>
      </c>
      <c r="U1460">
        <f>IF($Z1460="","",INDEX($B$2:$B$1500,$Z1460))</f>
      </c>
      <c r="V1460">
        <f>IF(OR($T1460="",$U1460=""),"",$U1460-$T1460)</f>
      </c>
      <c r="W1460" t="str">
        <f>IF(TRIM(INDEX(connections!$A:$A,ROW()))="","",TRIM(INDEX(connections!$A:$A,ROW())))</f>
      </c>
      <c r="X1460" t="str">
        <f>IF($W1460="","",TRIM(INDEX(connections!$B:$B,ROW())))</f>
      </c>
      <c r="Y1460">
        <f>IF($W1460="","",IFERROR(MATCH($W1460,$A$2:$A$1500,0),""))</f>
      </c>
      <c r="Z1460">
        <f>IF($X1460="","",IFERROR(MATCH($X1460,$A$2:$A$1500,0),""))</f>
      </c>
      <c r="AA1460" t="str">
        <f>IF($Y1460="","",INDEX($P$2:$P$1500,$Y1460))</f>
      </c>
      <c r="AB1460" t="str">
        <f>IF($Z1460="","",INDEX($P$2:$P$1500,$Z1460))</f>
      </c>
      <c r="AC1460">
        <f>IF(AND($AA1460="Yes",$AB1460="Yes"),1,"")</f>
      </c>
      <c r="AD1460">
        <f>IF(OR($Y1460="",$Z1460=""),"",IF(INDEX($C$2:$C$1500,$Y1460)=INDEX($C$2:$C$1500,$Z1460),0,1))</f>
      </c>
      <c r="AE1460">
        <f>IF($AC1460&lt;&gt;1,"",IF(AND(INDEX($AG$2:$AG$1500,$Y1460)=1,INDEX($AG$2:$AG$1500,$Z1460)=1),1,""))</f>
      </c>
      <c r="AG1460">
        <f>IF($A1460="","",COUNTIFS($W$2:$W$2500,$A1460,$AB$2:$AB$2500,"Yes")+COUNTIFS($X$2:$X$2500,$A1460,$AA$2:$AA$2500,"Yes"))</f>
      </c>
      <c r="AH1460" t="str">
        <f>IF(OR($P1460&lt;&gt;"Yes",N($AG1460)=0),"",IF(AND($AG1460=1,COUNTIFS($W$2:$W$2500,$A1460,$AE$2:$AE$2500,1)+COUNTIFS($X$2:$X$2500,$A1460,$AE$2:$AE$2500,1)&gt;0),"","Yes"))</f>
      </c>
      <c r="AI1460">
        <f>IF($AH1460="Yes",$AG1460,"")</f>
      </c>
      <c r="AJ1460">
        <f>IF($AI1460="","",$AI1460+ROW()/1000000)</f>
      </c>
      <c r="AK1460">
        <f>IF(OR($A1460="",$P1460="Yes",N($AG1460)=0),"",$AG1460+ROW()/1000000)</f>
      </c>
      <c r="AL1460" t="str">
        <f>IF($A1460="","",INDEX(games!$J:$J,ROW())&amp;"")</f>
      </c>
    </row>
    <row r="1461">
      <c r="A1461" t="str">
        <f>IF(TRIM(INDEX(games!$A:$A,ROW()))="","",TRIM(INDEX(games!$A:$A,ROW())))</f>
      </c>
      <c r="B1461">
        <f>IF(OR($A1461="",INDEX(games!$B:$B,ROW())=""),"",INDEX(games!$B:$B,ROW()))</f>
      </c>
      <c r="C1461" t="str">
        <f>IF(OR($A1461="",INDEX(games!$C:$C,ROW())=""),"",INDEX(games!$C:$C,ROW()))</f>
      </c>
      <c r="D1461">
        <f>IF($A1461="","",COUNTIF($W$2:$W$2500,$A1461)+COUNTIF($X$2:$X$2500,$A1461))</f>
      </c>
      <c r="E1461">
        <f>IF($A1461="","",IFERROR(MATCH($C1461,$R$2:$R$5,0),0))</f>
      </c>
      <c r="F1461">
        <f>IF($A1461="","",MOD(ROW(),34))</f>
      </c>
      <c r="G1461">
        <f>IF($A1461="",NA(),IF($C1461="Action",$B1461,NA()))</f>
      </c>
      <c r="H1461">
        <f>IF($A1461="",NA(),IF($C1461="Action",1+$F1461*0.023,NA()))</f>
      </c>
      <c r="I1461">
        <f>IF($A1461="",NA(),IF($C1461="Strategy",$B1461,NA()))</f>
      </c>
      <c r="J1461">
        <f>IF($A1461="",NA(),IF($C1461="Strategy",2+$F1461*0.023,NA()))</f>
      </c>
      <c r="K1461">
        <f>IF($A1461="",NA(),IF($C1461="Deckbuilder",$B1461,NA()))</f>
      </c>
      <c r="L1461">
        <f>IF($A1461="",NA(),IF($C1461="Deckbuilder",3+$F1461*0.023,NA()))</f>
      </c>
      <c r="M1461">
        <f>IF($A1461="",NA(),IF($C1461="Traditional",$B1461,NA()))</f>
      </c>
      <c r="N1461">
        <f>IF($A1461="",NA(),IF($C1461="Traditional",4+$F1461*0.023,NA()))</f>
      </c>
      <c r="O1461">
        <f>IF($A1461="","",$D1461+ROW()/1000000)</f>
      </c>
      <c r="P1461" t="str">
        <f>IF(OR($A1461="",INDEX(games!$H:$H,ROW())=""),"",INDEX(games!$H:$H,ROW()))</f>
      </c>
      <c r="Q1461">
        <f>IF(OR($A1461="",$P1461&lt;&gt;"Yes"),"",$D1461+ROW()/1000000)</f>
      </c>
      <c r="T1461">
        <f>IF($Y1461="","",INDEX($B$2:$B$1500,$Y1461))</f>
      </c>
      <c r="U1461">
        <f>IF($Z1461="","",INDEX($B$2:$B$1500,$Z1461))</f>
      </c>
      <c r="V1461">
        <f>IF(OR($T1461="",$U1461=""),"",$U1461-$T1461)</f>
      </c>
      <c r="W1461" t="str">
        <f>IF(TRIM(INDEX(connections!$A:$A,ROW()))="","",TRIM(INDEX(connections!$A:$A,ROW())))</f>
      </c>
      <c r="X1461" t="str">
        <f>IF($W1461="","",TRIM(INDEX(connections!$B:$B,ROW())))</f>
      </c>
      <c r="Y1461">
        <f>IF($W1461="","",IFERROR(MATCH($W1461,$A$2:$A$1500,0),""))</f>
      </c>
      <c r="Z1461">
        <f>IF($X1461="","",IFERROR(MATCH($X1461,$A$2:$A$1500,0),""))</f>
      </c>
      <c r="AA1461" t="str">
        <f>IF($Y1461="","",INDEX($P$2:$P$1500,$Y1461))</f>
      </c>
      <c r="AB1461" t="str">
        <f>IF($Z1461="","",INDEX($P$2:$P$1500,$Z1461))</f>
      </c>
      <c r="AC1461">
        <f>IF(AND($AA1461="Yes",$AB1461="Yes"),1,"")</f>
      </c>
      <c r="AD1461">
        <f>IF(OR($Y1461="",$Z1461=""),"",IF(INDEX($C$2:$C$1500,$Y1461)=INDEX($C$2:$C$1500,$Z1461),0,1))</f>
      </c>
      <c r="AE1461">
        <f>IF($AC1461&lt;&gt;1,"",IF(AND(INDEX($AG$2:$AG$1500,$Y1461)=1,INDEX($AG$2:$AG$1500,$Z1461)=1),1,""))</f>
      </c>
      <c r="AG1461">
        <f>IF($A1461="","",COUNTIFS($W$2:$W$2500,$A1461,$AB$2:$AB$2500,"Yes")+COUNTIFS($X$2:$X$2500,$A1461,$AA$2:$AA$2500,"Yes"))</f>
      </c>
      <c r="AH1461" t="str">
        <f>IF(OR($P1461&lt;&gt;"Yes",N($AG1461)=0),"",IF(AND($AG1461=1,COUNTIFS($W$2:$W$2500,$A1461,$AE$2:$AE$2500,1)+COUNTIFS($X$2:$X$2500,$A1461,$AE$2:$AE$2500,1)&gt;0),"","Yes"))</f>
      </c>
      <c r="AI1461">
        <f>IF($AH1461="Yes",$AG1461,"")</f>
      </c>
      <c r="AJ1461">
        <f>IF($AI1461="","",$AI1461+ROW()/1000000)</f>
      </c>
      <c r="AK1461">
        <f>IF(OR($A1461="",$P1461="Yes",N($AG1461)=0),"",$AG1461+ROW()/1000000)</f>
      </c>
      <c r="AL1461" t="str">
        <f>IF($A1461="","",INDEX(games!$J:$J,ROW())&amp;"")</f>
      </c>
    </row>
    <row r="1462">
      <c r="A1462" t="str">
        <f>IF(TRIM(INDEX(games!$A:$A,ROW()))="","",TRIM(INDEX(games!$A:$A,ROW())))</f>
      </c>
      <c r="B1462">
        <f>IF(OR($A1462="",INDEX(games!$B:$B,ROW())=""),"",INDEX(games!$B:$B,ROW()))</f>
      </c>
      <c r="C1462" t="str">
        <f>IF(OR($A1462="",INDEX(games!$C:$C,ROW())=""),"",INDEX(games!$C:$C,ROW()))</f>
      </c>
      <c r="D1462">
        <f>IF($A1462="","",COUNTIF($W$2:$W$2500,$A1462)+COUNTIF($X$2:$X$2500,$A1462))</f>
      </c>
      <c r="E1462">
        <f>IF($A1462="","",IFERROR(MATCH($C1462,$R$2:$R$5,0),0))</f>
      </c>
      <c r="F1462">
        <f>IF($A1462="","",MOD(ROW(),34))</f>
      </c>
      <c r="G1462">
        <f>IF($A1462="",NA(),IF($C1462="Action",$B1462,NA()))</f>
      </c>
      <c r="H1462">
        <f>IF($A1462="",NA(),IF($C1462="Action",1+$F1462*0.023,NA()))</f>
      </c>
      <c r="I1462">
        <f>IF($A1462="",NA(),IF($C1462="Strategy",$B1462,NA()))</f>
      </c>
      <c r="J1462">
        <f>IF($A1462="",NA(),IF($C1462="Strategy",2+$F1462*0.023,NA()))</f>
      </c>
      <c r="K1462">
        <f>IF($A1462="",NA(),IF($C1462="Deckbuilder",$B1462,NA()))</f>
      </c>
      <c r="L1462">
        <f>IF($A1462="",NA(),IF($C1462="Deckbuilder",3+$F1462*0.023,NA()))</f>
      </c>
      <c r="M1462">
        <f>IF($A1462="",NA(),IF($C1462="Traditional",$B1462,NA()))</f>
      </c>
      <c r="N1462">
        <f>IF($A1462="",NA(),IF($C1462="Traditional",4+$F1462*0.023,NA()))</f>
      </c>
      <c r="O1462">
        <f>IF($A1462="","",$D1462+ROW()/1000000)</f>
      </c>
      <c r="P1462" t="str">
        <f>IF(OR($A1462="",INDEX(games!$H:$H,ROW())=""),"",INDEX(games!$H:$H,ROW()))</f>
      </c>
      <c r="Q1462">
        <f>IF(OR($A1462="",$P1462&lt;&gt;"Yes"),"",$D1462+ROW()/1000000)</f>
      </c>
      <c r="T1462">
        <f>IF($Y1462="","",INDEX($B$2:$B$1500,$Y1462))</f>
      </c>
      <c r="U1462">
        <f>IF($Z1462="","",INDEX($B$2:$B$1500,$Z1462))</f>
      </c>
      <c r="V1462">
        <f>IF(OR($T1462="",$U1462=""),"",$U1462-$T1462)</f>
      </c>
      <c r="W1462" t="str">
        <f>IF(TRIM(INDEX(connections!$A:$A,ROW()))="","",TRIM(INDEX(connections!$A:$A,ROW())))</f>
      </c>
      <c r="X1462" t="str">
        <f>IF($W1462="","",TRIM(INDEX(connections!$B:$B,ROW())))</f>
      </c>
      <c r="Y1462">
        <f>IF($W1462="","",IFERROR(MATCH($W1462,$A$2:$A$1500,0),""))</f>
      </c>
      <c r="Z1462">
        <f>IF($X1462="","",IFERROR(MATCH($X1462,$A$2:$A$1500,0),""))</f>
      </c>
      <c r="AA1462" t="str">
        <f>IF($Y1462="","",INDEX($P$2:$P$1500,$Y1462))</f>
      </c>
      <c r="AB1462" t="str">
        <f>IF($Z1462="","",INDEX($P$2:$P$1500,$Z1462))</f>
      </c>
      <c r="AC1462">
        <f>IF(AND($AA1462="Yes",$AB1462="Yes"),1,"")</f>
      </c>
      <c r="AD1462">
        <f>IF(OR($Y1462="",$Z1462=""),"",IF(INDEX($C$2:$C$1500,$Y1462)=INDEX($C$2:$C$1500,$Z1462),0,1))</f>
      </c>
      <c r="AE1462">
        <f>IF($AC1462&lt;&gt;1,"",IF(AND(INDEX($AG$2:$AG$1500,$Y1462)=1,INDEX($AG$2:$AG$1500,$Z1462)=1),1,""))</f>
      </c>
      <c r="AG1462">
        <f>IF($A1462="","",COUNTIFS($W$2:$W$2500,$A1462,$AB$2:$AB$2500,"Yes")+COUNTIFS($X$2:$X$2500,$A1462,$AA$2:$AA$2500,"Yes"))</f>
      </c>
      <c r="AH1462" t="str">
        <f>IF(OR($P1462&lt;&gt;"Yes",N($AG1462)=0),"",IF(AND($AG1462=1,COUNTIFS($W$2:$W$2500,$A1462,$AE$2:$AE$2500,1)+COUNTIFS($X$2:$X$2500,$A1462,$AE$2:$AE$2500,1)&gt;0),"","Yes"))</f>
      </c>
      <c r="AI1462">
        <f>IF($AH1462="Yes",$AG1462,"")</f>
      </c>
      <c r="AJ1462">
        <f>IF($AI1462="","",$AI1462+ROW()/1000000)</f>
      </c>
      <c r="AK1462">
        <f>IF(OR($A1462="",$P1462="Yes",N($AG1462)=0),"",$AG1462+ROW()/1000000)</f>
      </c>
      <c r="AL1462" t="str">
        <f>IF($A1462="","",INDEX(games!$J:$J,ROW())&amp;"")</f>
      </c>
    </row>
    <row r="1463">
      <c r="A1463" t="str">
        <f>IF(TRIM(INDEX(games!$A:$A,ROW()))="","",TRIM(INDEX(games!$A:$A,ROW())))</f>
      </c>
      <c r="B1463">
        <f>IF(OR($A1463="",INDEX(games!$B:$B,ROW())=""),"",INDEX(games!$B:$B,ROW()))</f>
      </c>
      <c r="C1463" t="str">
        <f>IF(OR($A1463="",INDEX(games!$C:$C,ROW())=""),"",INDEX(games!$C:$C,ROW()))</f>
      </c>
      <c r="D1463">
        <f>IF($A1463="","",COUNTIF($W$2:$W$2500,$A1463)+COUNTIF($X$2:$X$2500,$A1463))</f>
      </c>
      <c r="E1463">
        <f>IF($A1463="","",IFERROR(MATCH($C1463,$R$2:$R$5,0),0))</f>
      </c>
      <c r="F1463">
        <f>IF($A1463="","",MOD(ROW(),34))</f>
      </c>
      <c r="G1463">
        <f>IF($A1463="",NA(),IF($C1463="Action",$B1463,NA()))</f>
      </c>
      <c r="H1463">
        <f>IF($A1463="",NA(),IF($C1463="Action",1+$F1463*0.023,NA()))</f>
      </c>
      <c r="I1463">
        <f>IF($A1463="",NA(),IF($C1463="Strategy",$B1463,NA()))</f>
      </c>
      <c r="J1463">
        <f>IF($A1463="",NA(),IF($C1463="Strategy",2+$F1463*0.023,NA()))</f>
      </c>
      <c r="K1463">
        <f>IF($A1463="",NA(),IF($C1463="Deckbuilder",$B1463,NA()))</f>
      </c>
      <c r="L1463">
        <f>IF($A1463="",NA(),IF($C1463="Deckbuilder",3+$F1463*0.023,NA()))</f>
      </c>
      <c r="M1463">
        <f>IF($A1463="",NA(),IF($C1463="Traditional",$B1463,NA()))</f>
      </c>
      <c r="N1463">
        <f>IF($A1463="",NA(),IF($C1463="Traditional",4+$F1463*0.023,NA()))</f>
      </c>
      <c r="O1463">
        <f>IF($A1463="","",$D1463+ROW()/1000000)</f>
      </c>
      <c r="P1463" t="str">
        <f>IF(OR($A1463="",INDEX(games!$H:$H,ROW())=""),"",INDEX(games!$H:$H,ROW()))</f>
      </c>
      <c r="Q1463">
        <f>IF(OR($A1463="",$P1463&lt;&gt;"Yes"),"",$D1463+ROW()/1000000)</f>
      </c>
      <c r="T1463">
        <f>IF($Y1463="","",INDEX($B$2:$B$1500,$Y1463))</f>
      </c>
      <c r="U1463">
        <f>IF($Z1463="","",INDEX($B$2:$B$1500,$Z1463))</f>
      </c>
      <c r="V1463">
        <f>IF(OR($T1463="",$U1463=""),"",$U1463-$T1463)</f>
      </c>
      <c r="W1463" t="str">
        <f>IF(TRIM(INDEX(connections!$A:$A,ROW()))="","",TRIM(INDEX(connections!$A:$A,ROW())))</f>
      </c>
      <c r="X1463" t="str">
        <f>IF($W1463="","",TRIM(INDEX(connections!$B:$B,ROW())))</f>
      </c>
      <c r="Y1463">
        <f>IF($W1463="","",IFERROR(MATCH($W1463,$A$2:$A$1500,0),""))</f>
      </c>
      <c r="Z1463">
        <f>IF($X1463="","",IFERROR(MATCH($X1463,$A$2:$A$1500,0),""))</f>
      </c>
      <c r="AA1463" t="str">
        <f>IF($Y1463="","",INDEX($P$2:$P$1500,$Y1463))</f>
      </c>
      <c r="AB1463" t="str">
        <f>IF($Z1463="","",INDEX($P$2:$P$1500,$Z1463))</f>
      </c>
      <c r="AC1463">
        <f>IF(AND($AA1463="Yes",$AB1463="Yes"),1,"")</f>
      </c>
      <c r="AD1463">
        <f>IF(OR($Y1463="",$Z1463=""),"",IF(INDEX($C$2:$C$1500,$Y1463)=INDEX($C$2:$C$1500,$Z1463),0,1))</f>
      </c>
      <c r="AE1463">
        <f>IF($AC1463&lt;&gt;1,"",IF(AND(INDEX($AG$2:$AG$1500,$Y1463)=1,INDEX($AG$2:$AG$1500,$Z1463)=1),1,""))</f>
      </c>
      <c r="AG1463">
        <f>IF($A1463="","",COUNTIFS($W$2:$W$2500,$A1463,$AB$2:$AB$2500,"Yes")+COUNTIFS($X$2:$X$2500,$A1463,$AA$2:$AA$2500,"Yes"))</f>
      </c>
      <c r="AH1463" t="str">
        <f>IF(OR($P1463&lt;&gt;"Yes",N($AG1463)=0),"",IF(AND($AG1463=1,COUNTIFS($W$2:$W$2500,$A1463,$AE$2:$AE$2500,1)+COUNTIFS($X$2:$X$2500,$A1463,$AE$2:$AE$2500,1)&gt;0),"","Yes"))</f>
      </c>
      <c r="AI1463">
        <f>IF($AH1463="Yes",$AG1463,"")</f>
      </c>
      <c r="AJ1463">
        <f>IF($AI1463="","",$AI1463+ROW()/1000000)</f>
      </c>
      <c r="AK1463">
        <f>IF(OR($A1463="",$P1463="Yes",N($AG1463)=0),"",$AG1463+ROW()/1000000)</f>
      </c>
      <c r="AL1463" t="str">
        <f>IF($A1463="","",INDEX(games!$J:$J,ROW())&amp;"")</f>
      </c>
    </row>
    <row r="1464">
      <c r="A1464" t="str">
        <f>IF(TRIM(INDEX(games!$A:$A,ROW()))="","",TRIM(INDEX(games!$A:$A,ROW())))</f>
      </c>
      <c r="B1464">
        <f>IF(OR($A1464="",INDEX(games!$B:$B,ROW())=""),"",INDEX(games!$B:$B,ROW()))</f>
      </c>
      <c r="C1464" t="str">
        <f>IF(OR($A1464="",INDEX(games!$C:$C,ROW())=""),"",INDEX(games!$C:$C,ROW()))</f>
      </c>
      <c r="D1464">
        <f>IF($A1464="","",COUNTIF($W$2:$W$2500,$A1464)+COUNTIF($X$2:$X$2500,$A1464))</f>
      </c>
      <c r="E1464">
        <f>IF($A1464="","",IFERROR(MATCH($C1464,$R$2:$R$5,0),0))</f>
      </c>
      <c r="F1464">
        <f>IF($A1464="","",MOD(ROW(),34))</f>
      </c>
      <c r="G1464">
        <f>IF($A1464="",NA(),IF($C1464="Action",$B1464,NA()))</f>
      </c>
      <c r="H1464">
        <f>IF($A1464="",NA(),IF($C1464="Action",1+$F1464*0.023,NA()))</f>
      </c>
      <c r="I1464">
        <f>IF($A1464="",NA(),IF($C1464="Strategy",$B1464,NA()))</f>
      </c>
      <c r="J1464">
        <f>IF($A1464="",NA(),IF($C1464="Strategy",2+$F1464*0.023,NA()))</f>
      </c>
      <c r="K1464">
        <f>IF($A1464="",NA(),IF($C1464="Deckbuilder",$B1464,NA()))</f>
      </c>
      <c r="L1464">
        <f>IF($A1464="",NA(),IF($C1464="Deckbuilder",3+$F1464*0.023,NA()))</f>
      </c>
      <c r="M1464">
        <f>IF($A1464="",NA(),IF($C1464="Traditional",$B1464,NA()))</f>
      </c>
      <c r="N1464">
        <f>IF($A1464="",NA(),IF($C1464="Traditional",4+$F1464*0.023,NA()))</f>
      </c>
      <c r="O1464">
        <f>IF($A1464="","",$D1464+ROW()/1000000)</f>
      </c>
      <c r="P1464" t="str">
        <f>IF(OR($A1464="",INDEX(games!$H:$H,ROW())=""),"",INDEX(games!$H:$H,ROW()))</f>
      </c>
      <c r="Q1464">
        <f>IF(OR($A1464="",$P1464&lt;&gt;"Yes"),"",$D1464+ROW()/1000000)</f>
      </c>
      <c r="T1464">
        <f>IF($Y1464="","",INDEX($B$2:$B$1500,$Y1464))</f>
      </c>
      <c r="U1464">
        <f>IF($Z1464="","",INDEX($B$2:$B$1500,$Z1464))</f>
      </c>
      <c r="V1464">
        <f>IF(OR($T1464="",$U1464=""),"",$U1464-$T1464)</f>
      </c>
      <c r="W1464" t="str">
        <f>IF(TRIM(INDEX(connections!$A:$A,ROW()))="","",TRIM(INDEX(connections!$A:$A,ROW())))</f>
      </c>
      <c r="X1464" t="str">
        <f>IF($W1464="","",TRIM(INDEX(connections!$B:$B,ROW())))</f>
      </c>
      <c r="Y1464">
        <f>IF($W1464="","",IFERROR(MATCH($W1464,$A$2:$A$1500,0),""))</f>
      </c>
      <c r="Z1464">
        <f>IF($X1464="","",IFERROR(MATCH($X1464,$A$2:$A$1500,0),""))</f>
      </c>
      <c r="AA1464" t="str">
        <f>IF($Y1464="","",INDEX($P$2:$P$1500,$Y1464))</f>
      </c>
      <c r="AB1464" t="str">
        <f>IF($Z1464="","",INDEX($P$2:$P$1500,$Z1464))</f>
      </c>
      <c r="AC1464">
        <f>IF(AND($AA1464="Yes",$AB1464="Yes"),1,"")</f>
      </c>
      <c r="AD1464">
        <f>IF(OR($Y1464="",$Z1464=""),"",IF(INDEX($C$2:$C$1500,$Y1464)=INDEX($C$2:$C$1500,$Z1464),0,1))</f>
      </c>
      <c r="AE1464">
        <f>IF($AC1464&lt;&gt;1,"",IF(AND(INDEX($AG$2:$AG$1500,$Y1464)=1,INDEX($AG$2:$AG$1500,$Z1464)=1),1,""))</f>
      </c>
      <c r="AG1464">
        <f>IF($A1464="","",COUNTIFS($W$2:$W$2500,$A1464,$AB$2:$AB$2500,"Yes")+COUNTIFS($X$2:$X$2500,$A1464,$AA$2:$AA$2500,"Yes"))</f>
      </c>
      <c r="AH1464" t="str">
        <f>IF(OR($P1464&lt;&gt;"Yes",N($AG1464)=0),"",IF(AND($AG1464=1,COUNTIFS($W$2:$W$2500,$A1464,$AE$2:$AE$2500,1)+COUNTIFS($X$2:$X$2500,$A1464,$AE$2:$AE$2500,1)&gt;0),"","Yes"))</f>
      </c>
      <c r="AI1464">
        <f>IF($AH1464="Yes",$AG1464,"")</f>
      </c>
      <c r="AJ1464">
        <f>IF($AI1464="","",$AI1464+ROW()/1000000)</f>
      </c>
      <c r="AK1464">
        <f>IF(OR($A1464="",$P1464="Yes",N($AG1464)=0),"",$AG1464+ROW()/1000000)</f>
      </c>
      <c r="AL1464" t="str">
        <f>IF($A1464="","",INDEX(games!$J:$J,ROW())&amp;"")</f>
      </c>
    </row>
    <row r="1465">
      <c r="A1465" t="str">
        <f>IF(TRIM(INDEX(games!$A:$A,ROW()))="","",TRIM(INDEX(games!$A:$A,ROW())))</f>
      </c>
      <c r="B1465">
        <f>IF(OR($A1465="",INDEX(games!$B:$B,ROW())=""),"",INDEX(games!$B:$B,ROW()))</f>
      </c>
      <c r="C1465" t="str">
        <f>IF(OR($A1465="",INDEX(games!$C:$C,ROW())=""),"",INDEX(games!$C:$C,ROW()))</f>
      </c>
      <c r="D1465">
        <f>IF($A1465="","",COUNTIF($W$2:$W$2500,$A1465)+COUNTIF($X$2:$X$2500,$A1465))</f>
      </c>
      <c r="E1465">
        <f>IF($A1465="","",IFERROR(MATCH($C1465,$R$2:$R$5,0),0))</f>
      </c>
      <c r="F1465">
        <f>IF($A1465="","",MOD(ROW(),34))</f>
      </c>
      <c r="G1465">
        <f>IF($A1465="",NA(),IF($C1465="Action",$B1465,NA()))</f>
      </c>
      <c r="H1465">
        <f>IF($A1465="",NA(),IF($C1465="Action",1+$F1465*0.023,NA()))</f>
      </c>
      <c r="I1465">
        <f>IF($A1465="",NA(),IF($C1465="Strategy",$B1465,NA()))</f>
      </c>
      <c r="J1465">
        <f>IF($A1465="",NA(),IF($C1465="Strategy",2+$F1465*0.023,NA()))</f>
      </c>
      <c r="K1465">
        <f>IF($A1465="",NA(),IF($C1465="Deckbuilder",$B1465,NA()))</f>
      </c>
      <c r="L1465">
        <f>IF($A1465="",NA(),IF($C1465="Deckbuilder",3+$F1465*0.023,NA()))</f>
      </c>
      <c r="M1465">
        <f>IF($A1465="",NA(),IF($C1465="Traditional",$B1465,NA()))</f>
      </c>
      <c r="N1465">
        <f>IF($A1465="",NA(),IF($C1465="Traditional",4+$F1465*0.023,NA()))</f>
      </c>
      <c r="O1465">
        <f>IF($A1465="","",$D1465+ROW()/1000000)</f>
      </c>
      <c r="P1465" t="str">
        <f>IF(OR($A1465="",INDEX(games!$H:$H,ROW())=""),"",INDEX(games!$H:$H,ROW()))</f>
      </c>
      <c r="Q1465">
        <f>IF(OR($A1465="",$P1465&lt;&gt;"Yes"),"",$D1465+ROW()/1000000)</f>
      </c>
      <c r="T1465">
        <f>IF($Y1465="","",INDEX($B$2:$B$1500,$Y1465))</f>
      </c>
      <c r="U1465">
        <f>IF($Z1465="","",INDEX($B$2:$B$1500,$Z1465))</f>
      </c>
      <c r="V1465">
        <f>IF(OR($T1465="",$U1465=""),"",$U1465-$T1465)</f>
      </c>
      <c r="W1465" t="str">
        <f>IF(TRIM(INDEX(connections!$A:$A,ROW()))="","",TRIM(INDEX(connections!$A:$A,ROW())))</f>
      </c>
      <c r="X1465" t="str">
        <f>IF($W1465="","",TRIM(INDEX(connections!$B:$B,ROW())))</f>
      </c>
      <c r="Y1465">
        <f>IF($W1465="","",IFERROR(MATCH($W1465,$A$2:$A$1500,0),""))</f>
      </c>
      <c r="Z1465">
        <f>IF($X1465="","",IFERROR(MATCH($X1465,$A$2:$A$1500,0),""))</f>
      </c>
      <c r="AA1465" t="str">
        <f>IF($Y1465="","",INDEX($P$2:$P$1500,$Y1465))</f>
      </c>
      <c r="AB1465" t="str">
        <f>IF($Z1465="","",INDEX($P$2:$P$1500,$Z1465))</f>
      </c>
      <c r="AC1465">
        <f>IF(AND($AA1465="Yes",$AB1465="Yes"),1,"")</f>
      </c>
      <c r="AD1465">
        <f>IF(OR($Y1465="",$Z1465=""),"",IF(INDEX($C$2:$C$1500,$Y1465)=INDEX($C$2:$C$1500,$Z1465),0,1))</f>
      </c>
      <c r="AE1465">
        <f>IF($AC1465&lt;&gt;1,"",IF(AND(INDEX($AG$2:$AG$1500,$Y1465)=1,INDEX($AG$2:$AG$1500,$Z1465)=1),1,""))</f>
      </c>
      <c r="AG1465">
        <f>IF($A1465="","",COUNTIFS($W$2:$W$2500,$A1465,$AB$2:$AB$2500,"Yes")+COUNTIFS($X$2:$X$2500,$A1465,$AA$2:$AA$2500,"Yes"))</f>
      </c>
      <c r="AH1465" t="str">
        <f>IF(OR($P1465&lt;&gt;"Yes",N($AG1465)=0),"",IF(AND($AG1465=1,COUNTIFS($W$2:$W$2500,$A1465,$AE$2:$AE$2500,1)+COUNTIFS($X$2:$X$2500,$A1465,$AE$2:$AE$2500,1)&gt;0),"","Yes"))</f>
      </c>
      <c r="AI1465">
        <f>IF($AH1465="Yes",$AG1465,"")</f>
      </c>
      <c r="AJ1465">
        <f>IF($AI1465="","",$AI1465+ROW()/1000000)</f>
      </c>
      <c r="AK1465">
        <f>IF(OR($A1465="",$P1465="Yes",N($AG1465)=0),"",$AG1465+ROW()/1000000)</f>
      </c>
      <c r="AL1465" t="str">
        <f>IF($A1465="","",INDEX(games!$J:$J,ROW())&amp;"")</f>
      </c>
    </row>
    <row r="1466">
      <c r="A1466" t="str">
        <f>IF(TRIM(INDEX(games!$A:$A,ROW()))="","",TRIM(INDEX(games!$A:$A,ROW())))</f>
      </c>
      <c r="B1466">
        <f>IF(OR($A1466="",INDEX(games!$B:$B,ROW())=""),"",INDEX(games!$B:$B,ROW()))</f>
      </c>
      <c r="C1466" t="str">
        <f>IF(OR($A1466="",INDEX(games!$C:$C,ROW())=""),"",INDEX(games!$C:$C,ROW()))</f>
      </c>
      <c r="D1466">
        <f>IF($A1466="","",COUNTIF($W$2:$W$2500,$A1466)+COUNTIF($X$2:$X$2500,$A1466))</f>
      </c>
      <c r="E1466">
        <f>IF($A1466="","",IFERROR(MATCH($C1466,$R$2:$R$5,0),0))</f>
      </c>
      <c r="F1466">
        <f>IF($A1466="","",MOD(ROW(),34))</f>
      </c>
      <c r="G1466">
        <f>IF($A1466="",NA(),IF($C1466="Action",$B1466,NA()))</f>
      </c>
      <c r="H1466">
        <f>IF($A1466="",NA(),IF($C1466="Action",1+$F1466*0.023,NA()))</f>
      </c>
      <c r="I1466">
        <f>IF($A1466="",NA(),IF($C1466="Strategy",$B1466,NA()))</f>
      </c>
      <c r="J1466">
        <f>IF($A1466="",NA(),IF($C1466="Strategy",2+$F1466*0.023,NA()))</f>
      </c>
      <c r="K1466">
        <f>IF($A1466="",NA(),IF($C1466="Deckbuilder",$B1466,NA()))</f>
      </c>
      <c r="L1466">
        <f>IF($A1466="",NA(),IF($C1466="Deckbuilder",3+$F1466*0.023,NA()))</f>
      </c>
      <c r="M1466">
        <f>IF($A1466="",NA(),IF($C1466="Traditional",$B1466,NA()))</f>
      </c>
      <c r="N1466">
        <f>IF($A1466="",NA(),IF($C1466="Traditional",4+$F1466*0.023,NA()))</f>
      </c>
      <c r="O1466">
        <f>IF($A1466="","",$D1466+ROW()/1000000)</f>
      </c>
      <c r="P1466" t="str">
        <f>IF(OR($A1466="",INDEX(games!$H:$H,ROW())=""),"",INDEX(games!$H:$H,ROW()))</f>
      </c>
      <c r="Q1466">
        <f>IF(OR($A1466="",$P1466&lt;&gt;"Yes"),"",$D1466+ROW()/1000000)</f>
      </c>
      <c r="T1466">
        <f>IF($Y1466="","",INDEX($B$2:$B$1500,$Y1466))</f>
      </c>
      <c r="U1466">
        <f>IF($Z1466="","",INDEX($B$2:$B$1500,$Z1466))</f>
      </c>
      <c r="V1466">
        <f>IF(OR($T1466="",$U1466=""),"",$U1466-$T1466)</f>
      </c>
      <c r="W1466" t="str">
        <f>IF(TRIM(INDEX(connections!$A:$A,ROW()))="","",TRIM(INDEX(connections!$A:$A,ROW())))</f>
      </c>
      <c r="X1466" t="str">
        <f>IF($W1466="","",TRIM(INDEX(connections!$B:$B,ROW())))</f>
      </c>
      <c r="Y1466">
        <f>IF($W1466="","",IFERROR(MATCH($W1466,$A$2:$A$1500,0),""))</f>
      </c>
      <c r="Z1466">
        <f>IF($X1466="","",IFERROR(MATCH($X1466,$A$2:$A$1500,0),""))</f>
      </c>
      <c r="AA1466" t="str">
        <f>IF($Y1466="","",INDEX($P$2:$P$1500,$Y1466))</f>
      </c>
      <c r="AB1466" t="str">
        <f>IF($Z1466="","",INDEX($P$2:$P$1500,$Z1466))</f>
      </c>
      <c r="AC1466">
        <f>IF(AND($AA1466="Yes",$AB1466="Yes"),1,"")</f>
      </c>
      <c r="AD1466">
        <f>IF(OR($Y1466="",$Z1466=""),"",IF(INDEX($C$2:$C$1500,$Y1466)=INDEX($C$2:$C$1500,$Z1466),0,1))</f>
      </c>
      <c r="AE1466">
        <f>IF($AC1466&lt;&gt;1,"",IF(AND(INDEX($AG$2:$AG$1500,$Y1466)=1,INDEX($AG$2:$AG$1500,$Z1466)=1),1,""))</f>
      </c>
      <c r="AG1466">
        <f>IF($A1466="","",COUNTIFS($W$2:$W$2500,$A1466,$AB$2:$AB$2500,"Yes")+COUNTIFS($X$2:$X$2500,$A1466,$AA$2:$AA$2500,"Yes"))</f>
      </c>
      <c r="AH1466" t="str">
        <f>IF(OR($P1466&lt;&gt;"Yes",N($AG1466)=0),"",IF(AND($AG1466=1,COUNTIFS($W$2:$W$2500,$A1466,$AE$2:$AE$2500,1)+COUNTIFS($X$2:$X$2500,$A1466,$AE$2:$AE$2500,1)&gt;0),"","Yes"))</f>
      </c>
      <c r="AI1466">
        <f>IF($AH1466="Yes",$AG1466,"")</f>
      </c>
      <c r="AJ1466">
        <f>IF($AI1466="","",$AI1466+ROW()/1000000)</f>
      </c>
      <c r="AK1466">
        <f>IF(OR($A1466="",$P1466="Yes",N($AG1466)=0),"",$AG1466+ROW()/1000000)</f>
      </c>
      <c r="AL1466" t="str">
        <f>IF($A1466="","",INDEX(games!$J:$J,ROW())&amp;"")</f>
      </c>
    </row>
    <row r="1467">
      <c r="A1467" t="str">
        <f>IF(TRIM(INDEX(games!$A:$A,ROW()))="","",TRIM(INDEX(games!$A:$A,ROW())))</f>
      </c>
      <c r="B1467">
        <f>IF(OR($A1467="",INDEX(games!$B:$B,ROW())=""),"",INDEX(games!$B:$B,ROW()))</f>
      </c>
      <c r="C1467" t="str">
        <f>IF(OR($A1467="",INDEX(games!$C:$C,ROW())=""),"",INDEX(games!$C:$C,ROW()))</f>
      </c>
      <c r="D1467">
        <f>IF($A1467="","",COUNTIF($W$2:$W$2500,$A1467)+COUNTIF($X$2:$X$2500,$A1467))</f>
      </c>
      <c r="E1467">
        <f>IF($A1467="","",IFERROR(MATCH($C1467,$R$2:$R$5,0),0))</f>
      </c>
      <c r="F1467">
        <f>IF($A1467="","",MOD(ROW(),34))</f>
      </c>
      <c r="G1467">
        <f>IF($A1467="",NA(),IF($C1467="Action",$B1467,NA()))</f>
      </c>
      <c r="H1467">
        <f>IF($A1467="",NA(),IF($C1467="Action",1+$F1467*0.023,NA()))</f>
      </c>
      <c r="I1467">
        <f>IF($A1467="",NA(),IF($C1467="Strategy",$B1467,NA()))</f>
      </c>
      <c r="J1467">
        <f>IF($A1467="",NA(),IF($C1467="Strategy",2+$F1467*0.023,NA()))</f>
      </c>
      <c r="K1467">
        <f>IF($A1467="",NA(),IF($C1467="Deckbuilder",$B1467,NA()))</f>
      </c>
      <c r="L1467">
        <f>IF($A1467="",NA(),IF($C1467="Deckbuilder",3+$F1467*0.023,NA()))</f>
      </c>
      <c r="M1467">
        <f>IF($A1467="",NA(),IF($C1467="Traditional",$B1467,NA()))</f>
      </c>
      <c r="N1467">
        <f>IF($A1467="",NA(),IF($C1467="Traditional",4+$F1467*0.023,NA()))</f>
      </c>
      <c r="O1467">
        <f>IF($A1467="","",$D1467+ROW()/1000000)</f>
      </c>
      <c r="P1467" t="str">
        <f>IF(OR($A1467="",INDEX(games!$H:$H,ROW())=""),"",INDEX(games!$H:$H,ROW()))</f>
      </c>
      <c r="Q1467">
        <f>IF(OR($A1467="",$P1467&lt;&gt;"Yes"),"",$D1467+ROW()/1000000)</f>
      </c>
      <c r="T1467">
        <f>IF($Y1467="","",INDEX($B$2:$B$1500,$Y1467))</f>
      </c>
      <c r="U1467">
        <f>IF($Z1467="","",INDEX($B$2:$B$1500,$Z1467))</f>
      </c>
      <c r="V1467">
        <f>IF(OR($T1467="",$U1467=""),"",$U1467-$T1467)</f>
      </c>
      <c r="W1467" t="str">
        <f>IF(TRIM(INDEX(connections!$A:$A,ROW()))="","",TRIM(INDEX(connections!$A:$A,ROW())))</f>
      </c>
      <c r="X1467" t="str">
        <f>IF($W1467="","",TRIM(INDEX(connections!$B:$B,ROW())))</f>
      </c>
      <c r="Y1467">
        <f>IF($W1467="","",IFERROR(MATCH($W1467,$A$2:$A$1500,0),""))</f>
      </c>
      <c r="Z1467">
        <f>IF($X1467="","",IFERROR(MATCH($X1467,$A$2:$A$1500,0),""))</f>
      </c>
      <c r="AA1467" t="str">
        <f>IF($Y1467="","",INDEX($P$2:$P$1500,$Y1467))</f>
      </c>
      <c r="AB1467" t="str">
        <f>IF($Z1467="","",INDEX($P$2:$P$1500,$Z1467))</f>
      </c>
      <c r="AC1467">
        <f>IF(AND($AA1467="Yes",$AB1467="Yes"),1,"")</f>
      </c>
      <c r="AD1467">
        <f>IF(OR($Y1467="",$Z1467=""),"",IF(INDEX($C$2:$C$1500,$Y1467)=INDEX($C$2:$C$1500,$Z1467),0,1))</f>
      </c>
      <c r="AE1467">
        <f>IF($AC1467&lt;&gt;1,"",IF(AND(INDEX($AG$2:$AG$1500,$Y1467)=1,INDEX($AG$2:$AG$1500,$Z1467)=1),1,""))</f>
      </c>
      <c r="AG1467">
        <f>IF($A1467="","",COUNTIFS($W$2:$W$2500,$A1467,$AB$2:$AB$2500,"Yes")+COUNTIFS($X$2:$X$2500,$A1467,$AA$2:$AA$2500,"Yes"))</f>
      </c>
      <c r="AH1467" t="str">
        <f>IF(OR($P1467&lt;&gt;"Yes",N($AG1467)=0),"",IF(AND($AG1467=1,COUNTIFS($W$2:$W$2500,$A1467,$AE$2:$AE$2500,1)+COUNTIFS($X$2:$X$2500,$A1467,$AE$2:$AE$2500,1)&gt;0),"","Yes"))</f>
      </c>
      <c r="AI1467">
        <f>IF($AH1467="Yes",$AG1467,"")</f>
      </c>
      <c r="AJ1467">
        <f>IF($AI1467="","",$AI1467+ROW()/1000000)</f>
      </c>
      <c r="AK1467">
        <f>IF(OR($A1467="",$P1467="Yes",N($AG1467)=0),"",$AG1467+ROW()/1000000)</f>
      </c>
      <c r="AL1467" t="str">
        <f>IF($A1467="","",INDEX(games!$J:$J,ROW())&amp;"")</f>
      </c>
    </row>
    <row r="1468">
      <c r="A1468" t="str">
        <f>IF(TRIM(INDEX(games!$A:$A,ROW()))="","",TRIM(INDEX(games!$A:$A,ROW())))</f>
      </c>
      <c r="B1468">
        <f>IF(OR($A1468="",INDEX(games!$B:$B,ROW())=""),"",INDEX(games!$B:$B,ROW()))</f>
      </c>
      <c r="C1468" t="str">
        <f>IF(OR($A1468="",INDEX(games!$C:$C,ROW())=""),"",INDEX(games!$C:$C,ROW()))</f>
      </c>
      <c r="D1468">
        <f>IF($A1468="","",COUNTIF($W$2:$W$2500,$A1468)+COUNTIF($X$2:$X$2500,$A1468))</f>
      </c>
      <c r="E1468">
        <f>IF($A1468="","",IFERROR(MATCH($C1468,$R$2:$R$5,0),0))</f>
      </c>
      <c r="F1468">
        <f>IF($A1468="","",MOD(ROW(),34))</f>
      </c>
      <c r="G1468">
        <f>IF($A1468="",NA(),IF($C1468="Action",$B1468,NA()))</f>
      </c>
      <c r="H1468">
        <f>IF($A1468="",NA(),IF($C1468="Action",1+$F1468*0.023,NA()))</f>
      </c>
      <c r="I1468">
        <f>IF($A1468="",NA(),IF($C1468="Strategy",$B1468,NA()))</f>
      </c>
      <c r="J1468">
        <f>IF($A1468="",NA(),IF($C1468="Strategy",2+$F1468*0.023,NA()))</f>
      </c>
      <c r="K1468">
        <f>IF($A1468="",NA(),IF($C1468="Deckbuilder",$B1468,NA()))</f>
      </c>
      <c r="L1468">
        <f>IF($A1468="",NA(),IF($C1468="Deckbuilder",3+$F1468*0.023,NA()))</f>
      </c>
      <c r="M1468">
        <f>IF($A1468="",NA(),IF($C1468="Traditional",$B1468,NA()))</f>
      </c>
      <c r="N1468">
        <f>IF($A1468="",NA(),IF($C1468="Traditional",4+$F1468*0.023,NA()))</f>
      </c>
      <c r="O1468">
        <f>IF($A1468="","",$D1468+ROW()/1000000)</f>
      </c>
      <c r="P1468" t="str">
        <f>IF(OR($A1468="",INDEX(games!$H:$H,ROW())=""),"",INDEX(games!$H:$H,ROW()))</f>
      </c>
      <c r="Q1468">
        <f>IF(OR($A1468="",$P1468&lt;&gt;"Yes"),"",$D1468+ROW()/1000000)</f>
      </c>
      <c r="T1468">
        <f>IF($Y1468="","",INDEX($B$2:$B$1500,$Y1468))</f>
      </c>
      <c r="U1468">
        <f>IF($Z1468="","",INDEX($B$2:$B$1500,$Z1468))</f>
      </c>
      <c r="V1468">
        <f>IF(OR($T1468="",$U1468=""),"",$U1468-$T1468)</f>
      </c>
      <c r="W1468" t="str">
        <f>IF(TRIM(INDEX(connections!$A:$A,ROW()))="","",TRIM(INDEX(connections!$A:$A,ROW())))</f>
      </c>
      <c r="X1468" t="str">
        <f>IF($W1468="","",TRIM(INDEX(connections!$B:$B,ROW())))</f>
      </c>
      <c r="Y1468">
        <f>IF($W1468="","",IFERROR(MATCH($W1468,$A$2:$A$1500,0),""))</f>
      </c>
      <c r="Z1468">
        <f>IF($X1468="","",IFERROR(MATCH($X1468,$A$2:$A$1500,0),""))</f>
      </c>
      <c r="AA1468" t="str">
        <f>IF($Y1468="","",INDEX($P$2:$P$1500,$Y1468))</f>
      </c>
      <c r="AB1468" t="str">
        <f>IF($Z1468="","",INDEX($P$2:$P$1500,$Z1468))</f>
      </c>
      <c r="AC1468">
        <f>IF(AND($AA1468="Yes",$AB1468="Yes"),1,"")</f>
      </c>
      <c r="AD1468">
        <f>IF(OR($Y1468="",$Z1468=""),"",IF(INDEX($C$2:$C$1500,$Y1468)=INDEX($C$2:$C$1500,$Z1468),0,1))</f>
      </c>
      <c r="AE1468">
        <f>IF($AC1468&lt;&gt;1,"",IF(AND(INDEX($AG$2:$AG$1500,$Y1468)=1,INDEX($AG$2:$AG$1500,$Z1468)=1),1,""))</f>
      </c>
      <c r="AG1468">
        <f>IF($A1468="","",COUNTIFS($W$2:$W$2500,$A1468,$AB$2:$AB$2500,"Yes")+COUNTIFS($X$2:$X$2500,$A1468,$AA$2:$AA$2500,"Yes"))</f>
      </c>
      <c r="AH1468" t="str">
        <f>IF(OR($P1468&lt;&gt;"Yes",N($AG1468)=0),"",IF(AND($AG1468=1,COUNTIFS($W$2:$W$2500,$A1468,$AE$2:$AE$2500,1)+COUNTIFS($X$2:$X$2500,$A1468,$AE$2:$AE$2500,1)&gt;0),"","Yes"))</f>
      </c>
      <c r="AI1468">
        <f>IF($AH1468="Yes",$AG1468,"")</f>
      </c>
      <c r="AJ1468">
        <f>IF($AI1468="","",$AI1468+ROW()/1000000)</f>
      </c>
      <c r="AK1468">
        <f>IF(OR($A1468="",$P1468="Yes",N($AG1468)=0),"",$AG1468+ROW()/1000000)</f>
      </c>
      <c r="AL1468" t="str">
        <f>IF($A1468="","",INDEX(games!$J:$J,ROW())&amp;"")</f>
      </c>
    </row>
    <row r="1469">
      <c r="A1469" t="str">
        <f>IF(TRIM(INDEX(games!$A:$A,ROW()))="","",TRIM(INDEX(games!$A:$A,ROW())))</f>
      </c>
      <c r="B1469">
        <f>IF(OR($A1469="",INDEX(games!$B:$B,ROW())=""),"",INDEX(games!$B:$B,ROW()))</f>
      </c>
      <c r="C1469" t="str">
        <f>IF(OR($A1469="",INDEX(games!$C:$C,ROW())=""),"",INDEX(games!$C:$C,ROW()))</f>
      </c>
      <c r="D1469">
        <f>IF($A1469="","",COUNTIF($W$2:$W$2500,$A1469)+COUNTIF($X$2:$X$2500,$A1469))</f>
      </c>
      <c r="E1469">
        <f>IF($A1469="","",IFERROR(MATCH($C1469,$R$2:$R$5,0),0))</f>
      </c>
      <c r="F1469">
        <f>IF($A1469="","",MOD(ROW(),34))</f>
      </c>
      <c r="G1469">
        <f>IF($A1469="",NA(),IF($C1469="Action",$B1469,NA()))</f>
      </c>
      <c r="H1469">
        <f>IF($A1469="",NA(),IF($C1469="Action",1+$F1469*0.023,NA()))</f>
      </c>
      <c r="I1469">
        <f>IF($A1469="",NA(),IF($C1469="Strategy",$B1469,NA()))</f>
      </c>
      <c r="J1469">
        <f>IF($A1469="",NA(),IF($C1469="Strategy",2+$F1469*0.023,NA()))</f>
      </c>
      <c r="K1469">
        <f>IF($A1469="",NA(),IF($C1469="Deckbuilder",$B1469,NA()))</f>
      </c>
      <c r="L1469">
        <f>IF($A1469="",NA(),IF($C1469="Deckbuilder",3+$F1469*0.023,NA()))</f>
      </c>
      <c r="M1469">
        <f>IF($A1469="",NA(),IF($C1469="Traditional",$B1469,NA()))</f>
      </c>
      <c r="N1469">
        <f>IF($A1469="",NA(),IF($C1469="Traditional",4+$F1469*0.023,NA()))</f>
      </c>
      <c r="O1469">
        <f>IF($A1469="","",$D1469+ROW()/1000000)</f>
      </c>
      <c r="P1469" t="str">
        <f>IF(OR($A1469="",INDEX(games!$H:$H,ROW())=""),"",INDEX(games!$H:$H,ROW()))</f>
      </c>
      <c r="Q1469">
        <f>IF(OR($A1469="",$P1469&lt;&gt;"Yes"),"",$D1469+ROW()/1000000)</f>
      </c>
      <c r="T1469">
        <f>IF($Y1469="","",INDEX($B$2:$B$1500,$Y1469))</f>
      </c>
      <c r="U1469">
        <f>IF($Z1469="","",INDEX($B$2:$B$1500,$Z1469))</f>
      </c>
      <c r="V1469">
        <f>IF(OR($T1469="",$U1469=""),"",$U1469-$T1469)</f>
      </c>
      <c r="W1469" t="str">
        <f>IF(TRIM(INDEX(connections!$A:$A,ROW()))="","",TRIM(INDEX(connections!$A:$A,ROW())))</f>
      </c>
      <c r="X1469" t="str">
        <f>IF($W1469="","",TRIM(INDEX(connections!$B:$B,ROW())))</f>
      </c>
      <c r="Y1469">
        <f>IF($W1469="","",IFERROR(MATCH($W1469,$A$2:$A$1500,0),""))</f>
      </c>
      <c r="Z1469">
        <f>IF($X1469="","",IFERROR(MATCH($X1469,$A$2:$A$1500,0),""))</f>
      </c>
      <c r="AA1469" t="str">
        <f>IF($Y1469="","",INDEX($P$2:$P$1500,$Y1469))</f>
      </c>
      <c r="AB1469" t="str">
        <f>IF($Z1469="","",INDEX($P$2:$P$1500,$Z1469))</f>
      </c>
      <c r="AC1469">
        <f>IF(AND($AA1469="Yes",$AB1469="Yes"),1,"")</f>
      </c>
      <c r="AD1469">
        <f>IF(OR($Y1469="",$Z1469=""),"",IF(INDEX($C$2:$C$1500,$Y1469)=INDEX($C$2:$C$1500,$Z1469),0,1))</f>
      </c>
      <c r="AE1469">
        <f>IF($AC1469&lt;&gt;1,"",IF(AND(INDEX($AG$2:$AG$1500,$Y1469)=1,INDEX($AG$2:$AG$1500,$Z1469)=1),1,""))</f>
      </c>
      <c r="AG1469">
        <f>IF($A1469="","",COUNTIFS($W$2:$W$2500,$A1469,$AB$2:$AB$2500,"Yes")+COUNTIFS($X$2:$X$2500,$A1469,$AA$2:$AA$2500,"Yes"))</f>
      </c>
      <c r="AH1469" t="str">
        <f>IF(OR($P1469&lt;&gt;"Yes",N($AG1469)=0),"",IF(AND($AG1469=1,COUNTIFS($W$2:$W$2500,$A1469,$AE$2:$AE$2500,1)+COUNTIFS($X$2:$X$2500,$A1469,$AE$2:$AE$2500,1)&gt;0),"","Yes"))</f>
      </c>
      <c r="AI1469">
        <f>IF($AH1469="Yes",$AG1469,"")</f>
      </c>
      <c r="AJ1469">
        <f>IF($AI1469="","",$AI1469+ROW()/1000000)</f>
      </c>
      <c r="AK1469">
        <f>IF(OR($A1469="",$P1469="Yes",N($AG1469)=0),"",$AG1469+ROW()/1000000)</f>
      </c>
      <c r="AL1469" t="str">
        <f>IF($A1469="","",INDEX(games!$J:$J,ROW())&amp;"")</f>
      </c>
    </row>
    <row r="1470">
      <c r="A1470" t="str">
        <f>IF(TRIM(INDEX(games!$A:$A,ROW()))="","",TRIM(INDEX(games!$A:$A,ROW())))</f>
      </c>
      <c r="B1470">
        <f>IF(OR($A1470="",INDEX(games!$B:$B,ROW())=""),"",INDEX(games!$B:$B,ROW()))</f>
      </c>
      <c r="C1470" t="str">
        <f>IF(OR($A1470="",INDEX(games!$C:$C,ROW())=""),"",INDEX(games!$C:$C,ROW()))</f>
      </c>
      <c r="D1470">
        <f>IF($A1470="","",COUNTIF($W$2:$W$2500,$A1470)+COUNTIF($X$2:$X$2500,$A1470))</f>
      </c>
      <c r="E1470">
        <f>IF($A1470="","",IFERROR(MATCH($C1470,$R$2:$R$5,0),0))</f>
      </c>
      <c r="F1470">
        <f>IF($A1470="","",MOD(ROW(),34))</f>
      </c>
      <c r="G1470">
        <f>IF($A1470="",NA(),IF($C1470="Action",$B1470,NA()))</f>
      </c>
      <c r="H1470">
        <f>IF($A1470="",NA(),IF($C1470="Action",1+$F1470*0.023,NA()))</f>
      </c>
      <c r="I1470">
        <f>IF($A1470="",NA(),IF($C1470="Strategy",$B1470,NA()))</f>
      </c>
      <c r="J1470">
        <f>IF($A1470="",NA(),IF($C1470="Strategy",2+$F1470*0.023,NA()))</f>
      </c>
      <c r="K1470">
        <f>IF($A1470="",NA(),IF($C1470="Deckbuilder",$B1470,NA()))</f>
      </c>
      <c r="L1470">
        <f>IF($A1470="",NA(),IF($C1470="Deckbuilder",3+$F1470*0.023,NA()))</f>
      </c>
      <c r="M1470">
        <f>IF($A1470="",NA(),IF($C1470="Traditional",$B1470,NA()))</f>
      </c>
      <c r="N1470">
        <f>IF($A1470="",NA(),IF($C1470="Traditional",4+$F1470*0.023,NA()))</f>
      </c>
      <c r="O1470">
        <f>IF($A1470="","",$D1470+ROW()/1000000)</f>
      </c>
      <c r="P1470" t="str">
        <f>IF(OR($A1470="",INDEX(games!$H:$H,ROW())=""),"",INDEX(games!$H:$H,ROW()))</f>
      </c>
      <c r="Q1470">
        <f>IF(OR($A1470="",$P1470&lt;&gt;"Yes"),"",$D1470+ROW()/1000000)</f>
      </c>
      <c r="T1470">
        <f>IF($Y1470="","",INDEX($B$2:$B$1500,$Y1470))</f>
      </c>
      <c r="U1470">
        <f>IF($Z1470="","",INDEX($B$2:$B$1500,$Z1470))</f>
      </c>
      <c r="V1470">
        <f>IF(OR($T1470="",$U1470=""),"",$U1470-$T1470)</f>
      </c>
      <c r="W1470" t="str">
        <f>IF(TRIM(INDEX(connections!$A:$A,ROW()))="","",TRIM(INDEX(connections!$A:$A,ROW())))</f>
      </c>
      <c r="X1470" t="str">
        <f>IF($W1470="","",TRIM(INDEX(connections!$B:$B,ROW())))</f>
      </c>
      <c r="Y1470">
        <f>IF($W1470="","",IFERROR(MATCH($W1470,$A$2:$A$1500,0),""))</f>
      </c>
      <c r="Z1470">
        <f>IF($X1470="","",IFERROR(MATCH($X1470,$A$2:$A$1500,0),""))</f>
      </c>
      <c r="AA1470" t="str">
        <f>IF($Y1470="","",INDEX($P$2:$P$1500,$Y1470))</f>
      </c>
      <c r="AB1470" t="str">
        <f>IF($Z1470="","",INDEX($P$2:$P$1500,$Z1470))</f>
      </c>
      <c r="AC1470">
        <f>IF(AND($AA1470="Yes",$AB1470="Yes"),1,"")</f>
      </c>
      <c r="AD1470">
        <f>IF(OR($Y1470="",$Z1470=""),"",IF(INDEX($C$2:$C$1500,$Y1470)=INDEX($C$2:$C$1500,$Z1470),0,1))</f>
      </c>
      <c r="AE1470">
        <f>IF($AC1470&lt;&gt;1,"",IF(AND(INDEX($AG$2:$AG$1500,$Y1470)=1,INDEX($AG$2:$AG$1500,$Z1470)=1),1,""))</f>
      </c>
      <c r="AG1470">
        <f>IF($A1470="","",COUNTIFS($W$2:$W$2500,$A1470,$AB$2:$AB$2500,"Yes")+COUNTIFS($X$2:$X$2500,$A1470,$AA$2:$AA$2500,"Yes"))</f>
      </c>
      <c r="AH1470" t="str">
        <f>IF(OR($P1470&lt;&gt;"Yes",N($AG1470)=0),"",IF(AND($AG1470=1,COUNTIFS($W$2:$W$2500,$A1470,$AE$2:$AE$2500,1)+COUNTIFS($X$2:$X$2500,$A1470,$AE$2:$AE$2500,1)&gt;0),"","Yes"))</f>
      </c>
      <c r="AI1470">
        <f>IF($AH1470="Yes",$AG1470,"")</f>
      </c>
      <c r="AJ1470">
        <f>IF($AI1470="","",$AI1470+ROW()/1000000)</f>
      </c>
      <c r="AK1470">
        <f>IF(OR($A1470="",$P1470="Yes",N($AG1470)=0),"",$AG1470+ROW()/1000000)</f>
      </c>
      <c r="AL1470" t="str">
        <f>IF($A1470="","",INDEX(games!$J:$J,ROW())&amp;"")</f>
      </c>
    </row>
    <row r="1471">
      <c r="A1471" t="str">
        <f>IF(TRIM(INDEX(games!$A:$A,ROW()))="","",TRIM(INDEX(games!$A:$A,ROW())))</f>
      </c>
      <c r="B1471">
        <f>IF(OR($A1471="",INDEX(games!$B:$B,ROW())=""),"",INDEX(games!$B:$B,ROW()))</f>
      </c>
      <c r="C1471" t="str">
        <f>IF(OR($A1471="",INDEX(games!$C:$C,ROW())=""),"",INDEX(games!$C:$C,ROW()))</f>
      </c>
      <c r="D1471">
        <f>IF($A1471="","",COUNTIF($W$2:$W$2500,$A1471)+COUNTIF($X$2:$X$2500,$A1471))</f>
      </c>
      <c r="E1471">
        <f>IF($A1471="","",IFERROR(MATCH($C1471,$R$2:$R$5,0),0))</f>
      </c>
      <c r="F1471">
        <f>IF($A1471="","",MOD(ROW(),34))</f>
      </c>
      <c r="G1471">
        <f>IF($A1471="",NA(),IF($C1471="Action",$B1471,NA()))</f>
      </c>
      <c r="H1471">
        <f>IF($A1471="",NA(),IF($C1471="Action",1+$F1471*0.023,NA()))</f>
      </c>
      <c r="I1471">
        <f>IF($A1471="",NA(),IF($C1471="Strategy",$B1471,NA()))</f>
      </c>
      <c r="J1471">
        <f>IF($A1471="",NA(),IF($C1471="Strategy",2+$F1471*0.023,NA()))</f>
      </c>
      <c r="K1471">
        <f>IF($A1471="",NA(),IF($C1471="Deckbuilder",$B1471,NA()))</f>
      </c>
      <c r="L1471">
        <f>IF($A1471="",NA(),IF($C1471="Deckbuilder",3+$F1471*0.023,NA()))</f>
      </c>
      <c r="M1471">
        <f>IF($A1471="",NA(),IF($C1471="Traditional",$B1471,NA()))</f>
      </c>
      <c r="N1471">
        <f>IF($A1471="",NA(),IF($C1471="Traditional",4+$F1471*0.023,NA()))</f>
      </c>
      <c r="O1471">
        <f>IF($A1471="","",$D1471+ROW()/1000000)</f>
      </c>
      <c r="P1471" t="str">
        <f>IF(OR($A1471="",INDEX(games!$H:$H,ROW())=""),"",INDEX(games!$H:$H,ROW()))</f>
      </c>
      <c r="Q1471">
        <f>IF(OR($A1471="",$P1471&lt;&gt;"Yes"),"",$D1471+ROW()/1000000)</f>
      </c>
      <c r="T1471">
        <f>IF($Y1471="","",INDEX($B$2:$B$1500,$Y1471))</f>
      </c>
      <c r="U1471">
        <f>IF($Z1471="","",INDEX($B$2:$B$1500,$Z1471))</f>
      </c>
      <c r="V1471">
        <f>IF(OR($T1471="",$U1471=""),"",$U1471-$T1471)</f>
      </c>
      <c r="W1471" t="str">
        <f>IF(TRIM(INDEX(connections!$A:$A,ROW()))="","",TRIM(INDEX(connections!$A:$A,ROW())))</f>
      </c>
      <c r="X1471" t="str">
        <f>IF($W1471="","",TRIM(INDEX(connections!$B:$B,ROW())))</f>
      </c>
      <c r="Y1471">
        <f>IF($W1471="","",IFERROR(MATCH($W1471,$A$2:$A$1500,0),""))</f>
      </c>
      <c r="Z1471">
        <f>IF($X1471="","",IFERROR(MATCH($X1471,$A$2:$A$1500,0),""))</f>
      </c>
      <c r="AA1471" t="str">
        <f>IF($Y1471="","",INDEX($P$2:$P$1500,$Y1471))</f>
      </c>
      <c r="AB1471" t="str">
        <f>IF($Z1471="","",INDEX($P$2:$P$1500,$Z1471))</f>
      </c>
      <c r="AC1471">
        <f>IF(AND($AA1471="Yes",$AB1471="Yes"),1,"")</f>
      </c>
      <c r="AD1471">
        <f>IF(OR($Y1471="",$Z1471=""),"",IF(INDEX($C$2:$C$1500,$Y1471)=INDEX($C$2:$C$1500,$Z1471),0,1))</f>
      </c>
      <c r="AE1471">
        <f>IF($AC1471&lt;&gt;1,"",IF(AND(INDEX($AG$2:$AG$1500,$Y1471)=1,INDEX($AG$2:$AG$1500,$Z1471)=1),1,""))</f>
      </c>
      <c r="AG1471">
        <f>IF($A1471="","",COUNTIFS($W$2:$W$2500,$A1471,$AB$2:$AB$2500,"Yes")+COUNTIFS($X$2:$X$2500,$A1471,$AA$2:$AA$2500,"Yes"))</f>
      </c>
      <c r="AH1471" t="str">
        <f>IF(OR($P1471&lt;&gt;"Yes",N($AG1471)=0),"",IF(AND($AG1471=1,COUNTIFS($W$2:$W$2500,$A1471,$AE$2:$AE$2500,1)+COUNTIFS($X$2:$X$2500,$A1471,$AE$2:$AE$2500,1)&gt;0),"","Yes"))</f>
      </c>
      <c r="AI1471">
        <f>IF($AH1471="Yes",$AG1471,"")</f>
      </c>
      <c r="AJ1471">
        <f>IF($AI1471="","",$AI1471+ROW()/1000000)</f>
      </c>
      <c r="AK1471">
        <f>IF(OR($A1471="",$P1471="Yes",N($AG1471)=0),"",$AG1471+ROW()/1000000)</f>
      </c>
      <c r="AL1471" t="str">
        <f>IF($A1471="","",INDEX(games!$J:$J,ROW())&amp;"")</f>
      </c>
    </row>
    <row r="1472">
      <c r="A1472" t="str">
        <f>IF(TRIM(INDEX(games!$A:$A,ROW()))="","",TRIM(INDEX(games!$A:$A,ROW())))</f>
      </c>
      <c r="B1472">
        <f>IF(OR($A1472="",INDEX(games!$B:$B,ROW())=""),"",INDEX(games!$B:$B,ROW()))</f>
      </c>
      <c r="C1472" t="str">
        <f>IF(OR($A1472="",INDEX(games!$C:$C,ROW())=""),"",INDEX(games!$C:$C,ROW()))</f>
      </c>
      <c r="D1472">
        <f>IF($A1472="","",COUNTIF($W$2:$W$2500,$A1472)+COUNTIF($X$2:$X$2500,$A1472))</f>
      </c>
      <c r="E1472">
        <f>IF($A1472="","",IFERROR(MATCH($C1472,$R$2:$R$5,0),0))</f>
      </c>
      <c r="F1472">
        <f>IF($A1472="","",MOD(ROW(),34))</f>
      </c>
      <c r="G1472">
        <f>IF($A1472="",NA(),IF($C1472="Action",$B1472,NA()))</f>
      </c>
      <c r="H1472">
        <f>IF($A1472="",NA(),IF($C1472="Action",1+$F1472*0.023,NA()))</f>
      </c>
      <c r="I1472">
        <f>IF($A1472="",NA(),IF($C1472="Strategy",$B1472,NA()))</f>
      </c>
      <c r="J1472">
        <f>IF($A1472="",NA(),IF($C1472="Strategy",2+$F1472*0.023,NA()))</f>
      </c>
      <c r="K1472">
        <f>IF($A1472="",NA(),IF($C1472="Deckbuilder",$B1472,NA()))</f>
      </c>
      <c r="L1472">
        <f>IF($A1472="",NA(),IF($C1472="Deckbuilder",3+$F1472*0.023,NA()))</f>
      </c>
      <c r="M1472">
        <f>IF($A1472="",NA(),IF($C1472="Traditional",$B1472,NA()))</f>
      </c>
      <c r="N1472">
        <f>IF($A1472="",NA(),IF($C1472="Traditional",4+$F1472*0.023,NA()))</f>
      </c>
      <c r="O1472">
        <f>IF($A1472="","",$D1472+ROW()/1000000)</f>
      </c>
      <c r="P1472" t="str">
        <f>IF(OR($A1472="",INDEX(games!$H:$H,ROW())=""),"",INDEX(games!$H:$H,ROW()))</f>
      </c>
      <c r="Q1472">
        <f>IF(OR($A1472="",$P1472&lt;&gt;"Yes"),"",$D1472+ROW()/1000000)</f>
      </c>
      <c r="T1472">
        <f>IF($Y1472="","",INDEX($B$2:$B$1500,$Y1472))</f>
      </c>
      <c r="U1472">
        <f>IF($Z1472="","",INDEX($B$2:$B$1500,$Z1472))</f>
      </c>
      <c r="V1472">
        <f>IF(OR($T1472="",$U1472=""),"",$U1472-$T1472)</f>
      </c>
      <c r="W1472" t="str">
        <f>IF(TRIM(INDEX(connections!$A:$A,ROW()))="","",TRIM(INDEX(connections!$A:$A,ROW())))</f>
      </c>
      <c r="X1472" t="str">
        <f>IF($W1472="","",TRIM(INDEX(connections!$B:$B,ROW())))</f>
      </c>
      <c r="Y1472">
        <f>IF($W1472="","",IFERROR(MATCH($W1472,$A$2:$A$1500,0),""))</f>
      </c>
      <c r="Z1472">
        <f>IF($X1472="","",IFERROR(MATCH($X1472,$A$2:$A$1500,0),""))</f>
      </c>
      <c r="AA1472" t="str">
        <f>IF($Y1472="","",INDEX($P$2:$P$1500,$Y1472))</f>
      </c>
      <c r="AB1472" t="str">
        <f>IF($Z1472="","",INDEX($P$2:$P$1500,$Z1472))</f>
      </c>
      <c r="AC1472">
        <f>IF(AND($AA1472="Yes",$AB1472="Yes"),1,"")</f>
      </c>
      <c r="AD1472">
        <f>IF(OR($Y1472="",$Z1472=""),"",IF(INDEX($C$2:$C$1500,$Y1472)=INDEX($C$2:$C$1500,$Z1472),0,1))</f>
      </c>
      <c r="AE1472">
        <f>IF($AC1472&lt;&gt;1,"",IF(AND(INDEX($AG$2:$AG$1500,$Y1472)=1,INDEX($AG$2:$AG$1500,$Z1472)=1),1,""))</f>
      </c>
      <c r="AG1472">
        <f>IF($A1472="","",COUNTIFS($W$2:$W$2500,$A1472,$AB$2:$AB$2500,"Yes")+COUNTIFS($X$2:$X$2500,$A1472,$AA$2:$AA$2500,"Yes"))</f>
      </c>
      <c r="AH1472" t="str">
        <f>IF(OR($P1472&lt;&gt;"Yes",N($AG1472)=0),"",IF(AND($AG1472=1,COUNTIFS($W$2:$W$2500,$A1472,$AE$2:$AE$2500,1)+COUNTIFS($X$2:$X$2500,$A1472,$AE$2:$AE$2500,1)&gt;0),"","Yes"))</f>
      </c>
      <c r="AI1472">
        <f>IF($AH1472="Yes",$AG1472,"")</f>
      </c>
      <c r="AJ1472">
        <f>IF($AI1472="","",$AI1472+ROW()/1000000)</f>
      </c>
      <c r="AK1472">
        <f>IF(OR($A1472="",$P1472="Yes",N($AG1472)=0),"",$AG1472+ROW()/1000000)</f>
      </c>
      <c r="AL1472" t="str">
        <f>IF($A1472="","",INDEX(games!$J:$J,ROW())&amp;"")</f>
      </c>
    </row>
    <row r="1473">
      <c r="A1473" t="str">
        <f>IF(TRIM(INDEX(games!$A:$A,ROW()))="","",TRIM(INDEX(games!$A:$A,ROW())))</f>
      </c>
      <c r="B1473">
        <f>IF(OR($A1473="",INDEX(games!$B:$B,ROW())=""),"",INDEX(games!$B:$B,ROW()))</f>
      </c>
      <c r="C1473" t="str">
        <f>IF(OR($A1473="",INDEX(games!$C:$C,ROW())=""),"",INDEX(games!$C:$C,ROW()))</f>
      </c>
      <c r="D1473">
        <f>IF($A1473="","",COUNTIF($W$2:$W$2500,$A1473)+COUNTIF($X$2:$X$2500,$A1473))</f>
      </c>
      <c r="E1473">
        <f>IF($A1473="","",IFERROR(MATCH($C1473,$R$2:$R$5,0),0))</f>
      </c>
      <c r="F1473">
        <f>IF($A1473="","",MOD(ROW(),34))</f>
      </c>
      <c r="G1473">
        <f>IF($A1473="",NA(),IF($C1473="Action",$B1473,NA()))</f>
      </c>
      <c r="H1473">
        <f>IF($A1473="",NA(),IF($C1473="Action",1+$F1473*0.023,NA()))</f>
      </c>
      <c r="I1473">
        <f>IF($A1473="",NA(),IF($C1473="Strategy",$B1473,NA()))</f>
      </c>
      <c r="J1473">
        <f>IF($A1473="",NA(),IF($C1473="Strategy",2+$F1473*0.023,NA()))</f>
      </c>
      <c r="K1473">
        <f>IF($A1473="",NA(),IF($C1473="Deckbuilder",$B1473,NA()))</f>
      </c>
      <c r="L1473">
        <f>IF($A1473="",NA(),IF($C1473="Deckbuilder",3+$F1473*0.023,NA()))</f>
      </c>
      <c r="M1473">
        <f>IF($A1473="",NA(),IF($C1473="Traditional",$B1473,NA()))</f>
      </c>
      <c r="N1473">
        <f>IF($A1473="",NA(),IF($C1473="Traditional",4+$F1473*0.023,NA()))</f>
      </c>
      <c r="O1473">
        <f>IF($A1473="","",$D1473+ROW()/1000000)</f>
      </c>
      <c r="P1473" t="str">
        <f>IF(OR($A1473="",INDEX(games!$H:$H,ROW())=""),"",INDEX(games!$H:$H,ROW()))</f>
      </c>
      <c r="Q1473">
        <f>IF(OR($A1473="",$P1473&lt;&gt;"Yes"),"",$D1473+ROW()/1000000)</f>
      </c>
      <c r="T1473">
        <f>IF($Y1473="","",INDEX($B$2:$B$1500,$Y1473))</f>
      </c>
      <c r="U1473">
        <f>IF($Z1473="","",INDEX($B$2:$B$1500,$Z1473))</f>
      </c>
      <c r="V1473">
        <f>IF(OR($T1473="",$U1473=""),"",$U1473-$T1473)</f>
      </c>
      <c r="W1473" t="str">
        <f>IF(TRIM(INDEX(connections!$A:$A,ROW()))="","",TRIM(INDEX(connections!$A:$A,ROW())))</f>
      </c>
      <c r="X1473" t="str">
        <f>IF($W1473="","",TRIM(INDEX(connections!$B:$B,ROW())))</f>
      </c>
      <c r="Y1473">
        <f>IF($W1473="","",IFERROR(MATCH($W1473,$A$2:$A$1500,0),""))</f>
      </c>
      <c r="Z1473">
        <f>IF($X1473="","",IFERROR(MATCH($X1473,$A$2:$A$1500,0),""))</f>
      </c>
      <c r="AA1473" t="str">
        <f>IF($Y1473="","",INDEX($P$2:$P$1500,$Y1473))</f>
      </c>
      <c r="AB1473" t="str">
        <f>IF($Z1473="","",INDEX($P$2:$P$1500,$Z1473))</f>
      </c>
      <c r="AC1473">
        <f>IF(AND($AA1473="Yes",$AB1473="Yes"),1,"")</f>
      </c>
      <c r="AD1473">
        <f>IF(OR($Y1473="",$Z1473=""),"",IF(INDEX($C$2:$C$1500,$Y1473)=INDEX($C$2:$C$1500,$Z1473),0,1))</f>
      </c>
      <c r="AE1473">
        <f>IF($AC1473&lt;&gt;1,"",IF(AND(INDEX($AG$2:$AG$1500,$Y1473)=1,INDEX($AG$2:$AG$1500,$Z1473)=1),1,""))</f>
      </c>
      <c r="AG1473">
        <f>IF($A1473="","",COUNTIFS($W$2:$W$2500,$A1473,$AB$2:$AB$2500,"Yes")+COUNTIFS($X$2:$X$2500,$A1473,$AA$2:$AA$2500,"Yes"))</f>
      </c>
      <c r="AH1473" t="str">
        <f>IF(OR($P1473&lt;&gt;"Yes",N($AG1473)=0),"",IF(AND($AG1473=1,COUNTIFS($W$2:$W$2500,$A1473,$AE$2:$AE$2500,1)+COUNTIFS($X$2:$X$2500,$A1473,$AE$2:$AE$2500,1)&gt;0),"","Yes"))</f>
      </c>
      <c r="AI1473">
        <f>IF($AH1473="Yes",$AG1473,"")</f>
      </c>
      <c r="AJ1473">
        <f>IF($AI1473="","",$AI1473+ROW()/1000000)</f>
      </c>
      <c r="AK1473">
        <f>IF(OR($A1473="",$P1473="Yes",N($AG1473)=0),"",$AG1473+ROW()/1000000)</f>
      </c>
      <c r="AL1473" t="str">
        <f>IF($A1473="","",INDEX(games!$J:$J,ROW())&amp;"")</f>
      </c>
    </row>
    <row r="1474">
      <c r="A1474" t="str">
        <f>IF(TRIM(INDEX(games!$A:$A,ROW()))="","",TRIM(INDEX(games!$A:$A,ROW())))</f>
      </c>
      <c r="B1474">
        <f>IF(OR($A1474="",INDEX(games!$B:$B,ROW())=""),"",INDEX(games!$B:$B,ROW()))</f>
      </c>
      <c r="C1474" t="str">
        <f>IF(OR($A1474="",INDEX(games!$C:$C,ROW())=""),"",INDEX(games!$C:$C,ROW()))</f>
      </c>
      <c r="D1474">
        <f>IF($A1474="","",COUNTIF($W$2:$W$2500,$A1474)+COUNTIF($X$2:$X$2500,$A1474))</f>
      </c>
      <c r="E1474">
        <f>IF($A1474="","",IFERROR(MATCH($C1474,$R$2:$R$5,0),0))</f>
      </c>
      <c r="F1474">
        <f>IF($A1474="","",MOD(ROW(),34))</f>
      </c>
      <c r="G1474">
        <f>IF($A1474="",NA(),IF($C1474="Action",$B1474,NA()))</f>
      </c>
      <c r="H1474">
        <f>IF($A1474="",NA(),IF($C1474="Action",1+$F1474*0.023,NA()))</f>
      </c>
      <c r="I1474">
        <f>IF($A1474="",NA(),IF($C1474="Strategy",$B1474,NA()))</f>
      </c>
      <c r="J1474">
        <f>IF($A1474="",NA(),IF($C1474="Strategy",2+$F1474*0.023,NA()))</f>
      </c>
      <c r="K1474">
        <f>IF($A1474="",NA(),IF($C1474="Deckbuilder",$B1474,NA()))</f>
      </c>
      <c r="L1474">
        <f>IF($A1474="",NA(),IF($C1474="Deckbuilder",3+$F1474*0.023,NA()))</f>
      </c>
      <c r="M1474">
        <f>IF($A1474="",NA(),IF($C1474="Traditional",$B1474,NA()))</f>
      </c>
      <c r="N1474">
        <f>IF($A1474="",NA(),IF($C1474="Traditional",4+$F1474*0.023,NA()))</f>
      </c>
      <c r="O1474">
        <f>IF($A1474="","",$D1474+ROW()/1000000)</f>
      </c>
      <c r="P1474" t="str">
        <f>IF(OR($A1474="",INDEX(games!$H:$H,ROW())=""),"",INDEX(games!$H:$H,ROW()))</f>
      </c>
      <c r="Q1474">
        <f>IF(OR($A1474="",$P1474&lt;&gt;"Yes"),"",$D1474+ROW()/1000000)</f>
      </c>
      <c r="T1474">
        <f>IF($Y1474="","",INDEX($B$2:$B$1500,$Y1474))</f>
      </c>
      <c r="U1474">
        <f>IF($Z1474="","",INDEX($B$2:$B$1500,$Z1474))</f>
      </c>
      <c r="V1474">
        <f>IF(OR($T1474="",$U1474=""),"",$U1474-$T1474)</f>
      </c>
      <c r="W1474" t="str">
        <f>IF(TRIM(INDEX(connections!$A:$A,ROW()))="","",TRIM(INDEX(connections!$A:$A,ROW())))</f>
      </c>
      <c r="X1474" t="str">
        <f>IF($W1474="","",TRIM(INDEX(connections!$B:$B,ROW())))</f>
      </c>
      <c r="Y1474">
        <f>IF($W1474="","",IFERROR(MATCH($W1474,$A$2:$A$1500,0),""))</f>
      </c>
      <c r="Z1474">
        <f>IF($X1474="","",IFERROR(MATCH($X1474,$A$2:$A$1500,0),""))</f>
      </c>
      <c r="AA1474" t="str">
        <f>IF($Y1474="","",INDEX($P$2:$P$1500,$Y1474))</f>
      </c>
      <c r="AB1474" t="str">
        <f>IF($Z1474="","",INDEX($P$2:$P$1500,$Z1474))</f>
      </c>
      <c r="AC1474">
        <f>IF(AND($AA1474="Yes",$AB1474="Yes"),1,"")</f>
      </c>
      <c r="AD1474">
        <f>IF(OR($Y1474="",$Z1474=""),"",IF(INDEX($C$2:$C$1500,$Y1474)=INDEX($C$2:$C$1500,$Z1474),0,1))</f>
      </c>
      <c r="AE1474">
        <f>IF($AC1474&lt;&gt;1,"",IF(AND(INDEX($AG$2:$AG$1500,$Y1474)=1,INDEX($AG$2:$AG$1500,$Z1474)=1),1,""))</f>
      </c>
      <c r="AG1474">
        <f>IF($A1474="","",COUNTIFS($W$2:$W$2500,$A1474,$AB$2:$AB$2500,"Yes")+COUNTIFS($X$2:$X$2500,$A1474,$AA$2:$AA$2500,"Yes"))</f>
      </c>
      <c r="AH1474" t="str">
        <f>IF(OR($P1474&lt;&gt;"Yes",N($AG1474)=0),"",IF(AND($AG1474=1,COUNTIFS($W$2:$W$2500,$A1474,$AE$2:$AE$2500,1)+COUNTIFS($X$2:$X$2500,$A1474,$AE$2:$AE$2500,1)&gt;0),"","Yes"))</f>
      </c>
      <c r="AI1474">
        <f>IF($AH1474="Yes",$AG1474,"")</f>
      </c>
      <c r="AJ1474">
        <f>IF($AI1474="","",$AI1474+ROW()/1000000)</f>
      </c>
      <c r="AK1474">
        <f>IF(OR($A1474="",$P1474="Yes",N($AG1474)=0),"",$AG1474+ROW()/1000000)</f>
      </c>
      <c r="AL1474" t="str">
        <f>IF($A1474="","",INDEX(games!$J:$J,ROW())&amp;"")</f>
      </c>
    </row>
    <row r="1475">
      <c r="A1475" t="str">
        <f>IF(TRIM(INDEX(games!$A:$A,ROW()))="","",TRIM(INDEX(games!$A:$A,ROW())))</f>
      </c>
      <c r="B1475">
        <f>IF(OR($A1475="",INDEX(games!$B:$B,ROW())=""),"",INDEX(games!$B:$B,ROW()))</f>
      </c>
      <c r="C1475" t="str">
        <f>IF(OR($A1475="",INDEX(games!$C:$C,ROW())=""),"",INDEX(games!$C:$C,ROW()))</f>
      </c>
      <c r="D1475">
        <f>IF($A1475="","",COUNTIF($W$2:$W$2500,$A1475)+COUNTIF($X$2:$X$2500,$A1475))</f>
      </c>
      <c r="E1475">
        <f>IF($A1475="","",IFERROR(MATCH($C1475,$R$2:$R$5,0),0))</f>
      </c>
      <c r="F1475">
        <f>IF($A1475="","",MOD(ROW(),34))</f>
      </c>
      <c r="G1475">
        <f>IF($A1475="",NA(),IF($C1475="Action",$B1475,NA()))</f>
      </c>
      <c r="H1475">
        <f>IF($A1475="",NA(),IF($C1475="Action",1+$F1475*0.023,NA()))</f>
      </c>
      <c r="I1475">
        <f>IF($A1475="",NA(),IF($C1475="Strategy",$B1475,NA()))</f>
      </c>
      <c r="J1475">
        <f>IF($A1475="",NA(),IF($C1475="Strategy",2+$F1475*0.023,NA()))</f>
      </c>
      <c r="K1475">
        <f>IF($A1475="",NA(),IF($C1475="Deckbuilder",$B1475,NA()))</f>
      </c>
      <c r="L1475">
        <f>IF($A1475="",NA(),IF($C1475="Deckbuilder",3+$F1475*0.023,NA()))</f>
      </c>
      <c r="M1475">
        <f>IF($A1475="",NA(),IF($C1475="Traditional",$B1475,NA()))</f>
      </c>
      <c r="N1475">
        <f>IF($A1475="",NA(),IF($C1475="Traditional",4+$F1475*0.023,NA()))</f>
      </c>
      <c r="O1475">
        <f>IF($A1475="","",$D1475+ROW()/1000000)</f>
      </c>
      <c r="P1475" t="str">
        <f>IF(OR($A1475="",INDEX(games!$H:$H,ROW())=""),"",INDEX(games!$H:$H,ROW()))</f>
      </c>
      <c r="Q1475">
        <f>IF(OR($A1475="",$P1475&lt;&gt;"Yes"),"",$D1475+ROW()/1000000)</f>
      </c>
      <c r="T1475">
        <f>IF($Y1475="","",INDEX($B$2:$B$1500,$Y1475))</f>
      </c>
      <c r="U1475">
        <f>IF($Z1475="","",INDEX($B$2:$B$1500,$Z1475))</f>
      </c>
      <c r="V1475">
        <f>IF(OR($T1475="",$U1475=""),"",$U1475-$T1475)</f>
      </c>
      <c r="W1475" t="str">
        <f>IF(TRIM(INDEX(connections!$A:$A,ROW()))="","",TRIM(INDEX(connections!$A:$A,ROW())))</f>
      </c>
      <c r="X1475" t="str">
        <f>IF($W1475="","",TRIM(INDEX(connections!$B:$B,ROW())))</f>
      </c>
      <c r="Y1475">
        <f>IF($W1475="","",IFERROR(MATCH($W1475,$A$2:$A$1500,0),""))</f>
      </c>
      <c r="Z1475">
        <f>IF($X1475="","",IFERROR(MATCH($X1475,$A$2:$A$1500,0),""))</f>
      </c>
      <c r="AA1475" t="str">
        <f>IF($Y1475="","",INDEX($P$2:$P$1500,$Y1475))</f>
      </c>
      <c r="AB1475" t="str">
        <f>IF($Z1475="","",INDEX($P$2:$P$1500,$Z1475))</f>
      </c>
      <c r="AC1475">
        <f>IF(AND($AA1475="Yes",$AB1475="Yes"),1,"")</f>
      </c>
      <c r="AD1475">
        <f>IF(OR($Y1475="",$Z1475=""),"",IF(INDEX($C$2:$C$1500,$Y1475)=INDEX($C$2:$C$1500,$Z1475),0,1))</f>
      </c>
      <c r="AE1475">
        <f>IF($AC1475&lt;&gt;1,"",IF(AND(INDEX($AG$2:$AG$1500,$Y1475)=1,INDEX($AG$2:$AG$1500,$Z1475)=1),1,""))</f>
      </c>
      <c r="AG1475">
        <f>IF($A1475="","",COUNTIFS($W$2:$W$2500,$A1475,$AB$2:$AB$2500,"Yes")+COUNTIFS($X$2:$X$2500,$A1475,$AA$2:$AA$2500,"Yes"))</f>
      </c>
      <c r="AH1475" t="str">
        <f>IF(OR($P1475&lt;&gt;"Yes",N($AG1475)=0),"",IF(AND($AG1475=1,COUNTIFS($W$2:$W$2500,$A1475,$AE$2:$AE$2500,1)+COUNTIFS($X$2:$X$2500,$A1475,$AE$2:$AE$2500,1)&gt;0),"","Yes"))</f>
      </c>
      <c r="AI1475">
        <f>IF($AH1475="Yes",$AG1475,"")</f>
      </c>
      <c r="AJ1475">
        <f>IF($AI1475="","",$AI1475+ROW()/1000000)</f>
      </c>
      <c r="AK1475">
        <f>IF(OR($A1475="",$P1475="Yes",N($AG1475)=0),"",$AG1475+ROW()/1000000)</f>
      </c>
      <c r="AL1475" t="str">
        <f>IF($A1475="","",INDEX(games!$J:$J,ROW())&amp;"")</f>
      </c>
    </row>
    <row r="1476">
      <c r="A1476" t="str">
        <f>IF(TRIM(INDEX(games!$A:$A,ROW()))="","",TRIM(INDEX(games!$A:$A,ROW())))</f>
      </c>
      <c r="B1476">
        <f>IF(OR($A1476="",INDEX(games!$B:$B,ROW())=""),"",INDEX(games!$B:$B,ROW()))</f>
      </c>
      <c r="C1476" t="str">
        <f>IF(OR($A1476="",INDEX(games!$C:$C,ROW())=""),"",INDEX(games!$C:$C,ROW()))</f>
      </c>
      <c r="D1476">
        <f>IF($A1476="","",COUNTIF($W$2:$W$2500,$A1476)+COUNTIF($X$2:$X$2500,$A1476))</f>
      </c>
      <c r="E1476">
        <f>IF($A1476="","",IFERROR(MATCH($C1476,$R$2:$R$5,0),0))</f>
      </c>
      <c r="F1476">
        <f>IF($A1476="","",MOD(ROW(),34))</f>
      </c>
      <c r="G1476">
        <f>IF($A1476="",NA(),IF($C1476="Action",$B1476,NA()))</f>
      </c>
      <c r="H1476">
        <f>IF($A1476="",NA(),IF($C1476="Action",1+$F1476*0.023,NA()))</f>
      </c>
      <c r="I1476">
        <f>IF($A1476="",NA(),IF($C1476="Strategy",$B1476,NA()))</f>
      </c>
      <c r="J1476">
        <f>IF($A1476="",NA(),IF($C1476="Strategy",2+$F1476*0.023,NA()))</f>
      </c>
      <c r="K1476">
        <f>IF($A1476="",NA(),IF($C1476="Deckbuilder",$B1476,NA()))</f>
      </c>
      <c r="L1476">
        <f>IF($A1476="",NA(),IF($C1476="Deckbuilder",3+$F1476*0.023,NA()))</f>
      </c>
      <c r="M1476">
        <f>IF($A1476="",NA(),IF($C1476="Traditional",$B1476,NA()))</f>
      </c>
      <c r="N1476">
        <f>IF($A1476="",NA(),IF($C1476="Traditional",4+$F1476*0.023,NA()))</f>
      </c>
      <c r="O1476">
        <f>IF($A1476="","",$D1476+ROW()/1000000)</f>
      </c>
      <c r="P1476" t="str">
        <f>IF(OR($A1476="",INDEX(games!$H:$H,ROW())=""),"",INDEX(games!$H:$H,ROW()))</f>
      </c>
      <c r="Q1476">
        <f>IF(OR($A1476="",$P1476&lt;&gt;"Yes"),"",$D1476+ROW()/1000000)</f>
      </c>
      <c r="T1476">
        <f>IF($Y1476="","",INDEX($B$2:$B$1500,$Y1476))</f>
      </c>
      <c r="U1476">
        <f>IF($Z1476="","",INDEX($B$2:$B$1500,$Z1476))</f>
      </c>
      <c r="V1476">
        <f>IF(OR($T1476="",$U1476=""),"",$U1476-$T1476)</f>
      </c>
      <c r="W1476" t="str">
        <f>IF(TRIM(INDEX(connections!$A:$A,ROW()))="","",TRIM(INDEX(connections!$A:$A,ROW())))</f>
      </c>
      <c r="X1476" t="str">
        <f>IF($W1476="","",TRIM(INDEX(connections!$B:$B,ROW())))</f>
      </c>
      <c r="Y1476">
        <f>IF($W1476="","",IFERROR(MATCH($W1476,$A$2:$A$1500,0),""))</f>
      </c>
      <c r="Z1476">
        <f>IF($X1476="","",IFERROR(MATCH($X1476,$A$2:$A$1500,0),""))</f>
      </c>
      <c r="AA1476" t="str">
        <f>IF($Y1476="","",INDEX($P$2:$P$1500,$Y1476))</f>
      </c>
      <c r="AB1476" t="str">
        <f>IF($Z1476="","",INDEX($P$2:$P$1500,$Z1476))</f>
      </c>
      <c r="AC1476">
        <f>IF(AND($AA1476="Yes",$AB1476="Yes"),1,"")</f>
      </c>
      <c r="AD1476">
        <f>IF(OR($Y1476="",$Z1476=""),"",IF(INDEX($C$2:$C$1500,$Y1476)=INDEX($C$2:$C$1500,$Z1476),0,1))</f>
      </c>
      <c r="AE1476">
        <f>IF($AC1476&lt;&gt;1,"",IF(AND(INDEX($AG$2:$AG$1500,$Y1476)=1,INDEX($AG$2:$AG$1500,$Z1476)=1),1,""))</f>
      </c>
      <c r="AG1476">
        <f>IF($A1476="","",COUNTIFS($W$2:$W$2500,$A1476,$AB$2:$AB$2500,"Yes")+COUNTIFS($X$2:$X$2500,$A1476,$AA$2:$AA$2500,"Yes"))</f>
      </c>
      <c r="AH1476" t="str">
        <f>IF(OR($P1476&lt;&gt;"Yes",N($AG1476)=0),"",IF(AND($AG1476=1,COUNTIFS($W$2:$W$2500,$A1476,$AE$2:$AE$2500,1)+COUNTIFS($X$2:$X$2500,$A1476,$AE$2:$AE$2500,1)&gt;0),"","Yes"))</f>
      </c>
      <c r="AI1476">
        <f>IF($AH1476="Yes",$AG1476,"")</f>
      </c>
      <c r="AJ1476">
        <f>IF($AI1476="","",$AI1476+ROW()/1000000)</f>
      </c>
      <c r="AK1476">
        <f>IF(OR($A1476="",$P1476="Yes",N($AG1476)=0),"",$AG1476+ROW()/1000000)</f>
      </c>
      <c r="AL1476" t="str">
        <f>IF($A1476="","",INDEX(games!$J:$J,ROW())&amp;"")</f>
      </c>
    </row>
    <row r="1477">
      <c r="A1477" t="str">
        <f>IF(TRIM(INDEX(games!$A:$A,ROW()))="","",TRIM(INDEX(games!$A:$A,ROW())))</f>
      </c>
      <c r="B1477">
        <f>IF(OR($A1477="",INDEX(games!$B:$B,ROW())=""),"",INDEX(games!$B:$B,ROW()))</f>
      </c>
      <c r="C1477" t="str">
        <f>IF(OR($A1477="",INDEX(games!$C:$C,ROW())=""),"",INDEX(games!$C:$C,ROW()))</f>
      </c>
      <c r="D1477">
        <f>IF($A1477="","",COUNTIF($W$2:$W$2500,$A1477)+COUNTIF($X$2:$X$2500,$A1477))</f>
      </c>
      <c r="E1477">
        <f>IF($A1477="","",IFERROR(MATCH($C1477,$R$2:$R$5,0),0))</f>
      </c>
      <c r="F1477">
        <f>IF($A1477="","",MOD(ROW(),34))</f>
      </c>
      <c r="G1477">
        <f>IF($A1477="",NA(),IF($C1477="Action",$B1477,NA()))</f>
      </c>
      <c r="H1477">
        <f>IF($A1477="",NA(),IF($C1477="Action",1+$F1477*0.023,NA()))</f>
      </c>
      <c r="I1477">
        <f>IF($A1477="",NA(),IF($C1477="Strategy",$B1477,NA()))</f>
      </c>
      <c r="J1477">
        <f>IF($A1477="",NA(),IF($C1477="Strategy",2+$F1477*0.023,NA()))</f>
      </c>
      <c r="K1477">
        <f>IF($A1477="",NA(),IF($C1477="Deckbuilder",$B1477,NA()))</f>
      </c>
      <c r="L1477">
        <f>IF($A1477="",NA(),IF($C1477="Deckbuilder",3+$F1477*0.023,NA()))</f>
      </c>
      <c r="M1477">
        <f>IF($A1477="",NA(),IF($C1477="Traditional",$B1477,NA()))</f>
      </c>
      <c r="N1477">
        <f>IF($A1477="",NA(),IF($C1477="Traditional",4+$F1477*0.023,NA()))</f>
      </c>
      <c r="O1477">
        <f>IF($A1477="","",$D1477+ROW()/1000000)</f>
      </c>
      <c r="P1477" t="str">
        <f>IF(OR($A1477="",INDEX(games!$H:$H,ROW())=""),"",INDEX(games!$H:$H,ROW()))</f>
      </c>
      <c r="Q1477">
        <f>IF(OR($A1477="",$P1477&lt;&gt;"Yes"),"",$D1477+ROW()/1000000)</f>
      </c>
      <c r="T1477">
        <f>IF($Y1477="","",INDEX($B$2:$B$1500,$Y1477))</f>
      </c>
      <c r="U1477">
        <f>IF($Z1477="","",INDEX($B$2:$B$1500,$Z1477))</f>
      </c>
      <c r="V1477">
        <f>IF(OR($T1477="",$U1477=""),"",$U1477-$T1477)</f>
      </c>
      <c r="W1477" t="str">
        <f>IF(TRIM(INDEX(connections!$A:$A,ROW()))="","",TRIM(INDEX(connections!$A:$A,ROW())))</f>
      </c>
      <c r="X1477" t="str">
        <f>IF($W1477="","",TRIM(INDEX(connections!$B:$B,ROW())))</f>
      </c>
      <c r="Y1477">
        <f>IF($W1477="","",IFERROR(MATCH($W1477,$A$2:$A$1500,0),""))</f>
      </c>
      <c r="Z1477">
        <f>IF($X1477="","",IFERROR(MATCH($X1477,$A$2:$A$1500,0),""))</f>
      </c>
      <c r="AA1477" t="str">
        <f>IF($Y1477="","",INDEX($P$2:$P$1500,$Y1477))</f>
      </c>
      <c r="AB1477" t="str">
        <f>IF($Z1477="","",INDEX($P$2:$P$1500,$Z1477))</f>
      </c>
      <c r="AC1477">
        <f>IF(AND($AA1477="Yes",$AB1477="Yes"),1,"")</f>
      </c>
      <c r="AD1477">
        <f>IF(OR($Y1477="",$Z1477=""),"",IF(INDEX($C$2:$C$1500,$Y1477)=INDEX($C$2:$C$1500,$Z1477),0,1))</f>
      </c>
      <c r="AE1477">
        <f>IF($AC1477&lt;&gt;1,"",IF(AND(INDEX($AG$2:$AG$1500,$Y1477)=1,INDEX($AG$2:$AG$1500,$Z1477)=1),1,""))</f>
      </c>
      <c r="AG1477">
        <f>IF($A1477="","",COUNTIFS($W$2:$W$2500,$A1477,$AB$2:$AB$2500,"Yes")+COUNTIFS($X$2:$X$2500,$A1477,$AA$2:$AA$2500,"Yes"))</f>
      </c>
      <c r="AH1477" t="str">
        <f>IF(OR($P1477&lt;&gt;"Yes",N($AG1477)=0),"",IF(AND($AG1477=1,COUNTIFS($W$2:$W$2500,$A1477,$AE$2:$AE$2500,1)+COUNTIFS($X$2:$X$2500,$A1477,$AE$2:$AE$2500,1)&gt;0),"","Yes"))</f>
      </c>
      <c r="AI1477">
        <f>IF($AH1477="Yes",$AG1477,"")</f>
      </c>
      <c r="AJ1477">
        <f>IF($AI1477="","",$AI1477+ROW()/1000000)</f>
      </c>
      <c r="AK1477">
        <f>IF(OR($A1477="",$P1477="Yes",N($AG1477)=0),"",$AG1477+ROW()/1000000)</f>
      </c>
      <c r="AL1477" t="str">
        <f>IF($A1477="","",INDEX(games!$J:$J,ROW())&amp;"")</f>
      </c>
    </row>
    <row r="1478">
      <c r="A1478" t="str">
        <f>IF(TRIM(INDEX(games!$A:$A,ROW()))="","",TRIM(INDEX(games!$A:$A,ROW())))</f>
      </c>
      <c r="B1478">
        <f>IF(OR($A1478="",INDEX(games!$B:$B,ROW())=""),"",INDEX(games!$B:$B,ROW()))</f>
      </c>
      <c r="C1478" t="str">
        <f>IF(OR($A1478="",INDEX(games!$C:$C,ROW())=""),"",INDEX(games!$C:$C,ROW()))</f>
      </c>
      <c r="D1478">
        <f>IF($A1478="","",COUNTIF($W$2:$W$2500,$A1478)+COUNTIF($X$2:$X$2500,$A1478))</f>
      </c>
      <c r="E1478">
        <f>IF($A1478="","",IFERROR(MATCH($C1478,$R$2:$R$5,0),0))</f>
      </c>
      <c r="F1478">
        <f>IF($A1478="","",MOD(ROW(),34))</f>
      </c>
      <c r="G1478">
        <f>IF($A1478="",NA(),IF($C1478="Action",$B1478,NA()))</f>
      </c>
      <c r="H1478">
        <f>IF($A1478="",NA(),IF($C1478="Action",1+$F1478*0.023,NA()))</f>
      </c>
      <c r="I1478">
        <f>IF($A1478="",NA(),IF($C1478="Strategy",$B1478,NA()))</f>
      </c>
      <c r="J1478">
        <f>IF($A1478="",NA(),IF($C1478="Strategy",2+$F1478*0.023,NA()))</f>
      </c>
      <c r="K1478">
        <f>IF($A1478="",NA(),IF($C1478="Deckbuilder",$B1478,NA()))</f>
      </c>
      <c r="L1478">
        <f>IF($A1478="",NA(),IF($C1478="Deckbuilder",3+$F1478*0.023,NA()))</f>
      </c>
      <c r="M1478">
        <f>IF($A1478="",NA(),IF($C1478="Traditional",$B1478,NA()))</f>
      </c>
      <c r="N1478">
        <f>IF($A1478="",NA(),IF($C1478="Traditional",4+$F1478*0.023,NA()))</f>
      </c>
      <c r="O1478">
        <f>IF($A1478="","",$D1478+ROW()/1000000)</f>
      </c>
      <c r="P1478" t="str">
        <f>IF(OR($A1478="",INDEX(games!$H:$H,ROW())=""),"",INDEX(games!$H:$H,ROW()))</f>
      </c>
      <c r="Q1478">
        <f>IF(OR($A1478="",$P1478&lt;&gt;"Yes"),"",$D1478+ROW()/1000000)</f>
      </c>
      <c r="T1478">
        <f>IF($Y1478="","",INDEX($B$2:$B$1500,$Y1478))</f>
      </c>
      <c r="U1478">
        <f>IF($Z1478="","",INDEX($B$2:$B$1500,$Z1478))</f>
      </c>
      <c r="V1478">
        <f>IF(OR($T1478="",$U1478=""),"",$U1478-$T1478)</f>
      </c>
      <c r="W1478" t="str">
        <f>IF(TRIM(INDEX(connections!$A:$A,ROW()))="","",TRIM(INDEX(connections!$A:$A,ROW())))</f>
      </c>
      <c r="X1478" t="str">
        <f>IF($W1478="","",TRIM(INDEX(connections!$B:$B,ROW())))</f>
      </c>
      <c r="Y1478">
        <f>IF($W1478="","",IFERROR(MATCH($W1478,$A$2:$A$1500,0),""))</f>
      </c>
      <c r="Z1478">
        <f>IF($X1478="","",IFERROR(MATCH($X1478,$A$2:$A$1500,0),""))</f>
      </c>
      <c r="AA1478" t="str">
        <f>IF($Y1478="","",INDEX($P$2:$P$1500,$Y1478))</f>
      </c>
      <c r="AB1478" t="str">
        <f>IF($Z1478="","",INDEX($P$2:$P$1500,$Z1478))</f>
      </c>
      <c r="AC1478">
        <f>IF(AND($AA1478="Yes",$AB1478="Yes"),1,"")</f>
      </c>
      <c r="AD1478">
        <f>IF(OR($Y1478="",$Z1478=""),"",IF(INDEX($C$2:$C$1500,$Y1478)=INDEX($C$2:$C$1500,$Z1478),0,1))</f>
      </c>
      <c r="AE1478">
        <f>IF($AC1478&lt;&gt;1,"",IF(AND(INDEX($AG$2:$AG$1500,$Y1478)=1,INDEX($AG$2:$AG$1500,$Z1478)=1),1,""))</f>
      </c>
      <c r="AG1478">
        <f>IF($A1478="","",COUNTIFS($W$2:$W$2500,$A1478,$AB$2:$AB$2500,"Yes")+COUNTIFS($X$2:$X$2500,$A1478,$AA$2:$AA$2500,"Yes"))</f>
      </c>
      <c r="AH1478" t="str">
        <f>IF(OR($P1478&lt;&gt;"Yes",N($AG1478)=0),"",IF(AND($AG1478=1,COUNTIFS($W$2:$W$2500,$A1478,$AE$2:$AE$2500,1)+COUNTIFS($X$2:$X$2500,$A1478,$AE$2:$AE$2500,1)&gt;0),"","Yes"))</f>
      </c>
      <c r="AI1478">
        <f>IF($AH1478="Yes",$AG1478,"")</f>
      </c>
      <c r="AJ1478">
        <f>IF($AI1478="","",$AI1478+ROW()/1000000)</f>
      </c>
      <c r="AK1478">
        <f>IF(OR($A1478="",$P1478="Yes",N($AG1478)=0),"",$AG1478+ROW()/1000000)</f>
      </c>
      <c r="AL1478" t="str">
        <f>IF($A1478="","",INDEX(games!$J:$J,ROW())&amp;"")</f>
      </c>
    </row>
    <row r="1479">
      <c r="A1479" t="str">
        <f>IF(TRIM(INDEX(games!$A:$A,ROW()))="","",TRIM(INDEX(games!$A:$A,ROW())))</f>
      </c>
      <c r="B1479">
        <f>IF(OR($A1479="",INDEX(games!$B:$B,ROW())=""),"",INDEX(games!$B:$B,ROW()))</f>
      </c>
      <c r="C1479" t="str">
        <f>IF(OR($A1479="",INDEX(games!$C:$C,ROW())=""),"",INDEX(games!$C:$C,ROW()))</f>
      </c>
      <c r="D1479">
        <f>IF($A1479="","",COUNTIF($W$2:$W$2500,$A1479)+COUNTIF($X$2:$X$2500,$A1479))</f>
      </c>
      <c r="E1479">
        <f>IF($A1479="","",IFERROR(MATCH($C1479,$R$2:$R$5,0),0))</f>
      </c>
      <c r="F1479">
        <f>IF($A1479="","",MOD(ROW(),34))</f>
      </c>
      <c r="G1479">
        <f>IF($A1479="",NA(),IF($C1479="Action",$B1479,NA()))</f>
      </c>
      <c r="H1479">
        <f>IF($A1479="",NA(),IF($C1479="Action",1+$F1479*0.023,NA()))</f>
      </c>
      <c r="I1479">
        <f>IF($A1479="",NA(),IF($C1479="Strategy",$B1479,NA()))</f>
      </c>
      <c r="J1479">
        <f>IF($A1479="",NA(),IF($C1479="Strategy",2+$F1479*0.023,NA()))</f>
      </c>
      <c r="K1479">
        <f>IF($A1479="",NA(),IF($C1479="Deckbuilder",$B1479,NA()))</f>
      </c>
      <c r="L1479">
        <f>IF($A1479="",NA(),IF($C1479="Deckbuilder",3+$F1479*0.023,NA()))</f>
      </c>
      <c r="M1479">
        <f>IF($A1479="",NA(),IF($C1479="Traditional",$B1479,NA()))</f>
      </c>
      <c r="N1479">
        <f>IF($A1479="",NA(),IF($C1479="Traditional",4+$F1479*0.023,NA()))</f>
      </c>
      <c r="O1479">
        <f>IF($A1479="","",$D1479+ROW()/1000000)</f>
      </c>
      <c r="P1479" t="str">
        <f>IF(OR($A1479="",INDEX(games!$H:$H,ROW())=""),"",INDEX(games!$H:$H,ROW()))</f>
      </c>
      <c r="Q1479">
        <f>IF(OR($A1479="",$P1479&lt;&gt;"Yes"),"",$D1479+ROW()/1000000)</f>
      </c>
      <c r="T1479">
        <f>IF($Y1479="","",INDEX($B$2:$B$1500,$Y1479))</f>
      </c>
      <c r="U1479">
        <f>IF($Z1479="","",INDEX($B$2:$B$1500,$Z1479))</f>
      </c>
      <c r="V1479">
        <f>IF(OR($T1479="",$U1479=""),"",$U1479-$T1479)</f>
      </c>
      <c r="W1479" t="str">
        <f>IF(TRIM(INDEX(connections!$A:$A,ROW()))="","",TRIM(INDEX(connections!$A:$A,ROW())))</f>
      </c>
      <c r="X1479" t="str">
        <f>IF($W1479="","",TRIM(INDEX(connections!$B:$B,ROW())))</f>
      </c>
      <c r="Y1479">
        <f>IF($W1479="","",IFERROR(MATCH($W1479,$A$2:$A$1500,0),""))</f>
      </c>
      <c r="Z1479">
        <f>IF($X1479="","",IFERROR(MATCH($X1479,$A$2:$A$1500,0),""))</f>
      </c>
      <c r="AA1479" t="str">
        <f>IF($Y1479="","",INDEX($P$2:$P$1500,$Y1479))</f>
      </c>
      <c r="AB1479" t="str">
        <f>IF($Z1479="","",INDEX($P$2:$P$1500,$Z1479))</f>
      </c>
      <c r="AC1479">
        <f>IF(AND($AA1479="Yes",$AB1479="Yes"),1,"")</f>
      </c>
      <c r="AD1479">
        <f>IF(OR($Y1479="",$Z1479=""),"",IF(INDEX($C$2:$C$1500,$Y1479)=INDEX($C$2:$C$1500,$Z1479),0,1))</f>
      </c>
      <c r="AE1479">
        <f>IF($AC1479&lt;&gt;1,"",IF(AND(INDEX($AG$2:$AG$1500,$Y1479)=1,INDEX($AG$2:$AG$1500,$Z1479)=1),1,""))</f>
      </c>
      <c r="AG1479">
        <f>IF($A1479="","",COUNTIFS($W$2:$W$2500,$A1479,$AB$2:$AB$2500,"Yes")+COUNTIFS($X$2:$X$2500,$A1479,$AA$2:$AA$2500,"Yes"))</f>
      </c>
      <c r="AH1479" t="str">
        <f>IF(OR($P1479&lt;&gt;"Yes",N($AG1479)=0),"",IF(AND($AG1479=1,COUNTIFS($W$2:$W$2500,$A1479,$AE$2:$AE$2500,1)+COUNTIFS($X$2:$X$2500,$A1479,$AE$2:$AE$2500,1)&gt;0),"","Yes"))</f>
      </c>
      <c r="AI1479">
        <f>IF($AH1479="Yes",$AG1479,"")</f>
      </c>
      <c r="AJ1479">
        <f>IF($AI1479="","",$AI1479+ROW()/1000000)</f>
      </c>
      <c r="AK1479">
        <f>IF(OR($A1479="",$P1479="Yes",N($AG1479)=0),"",$AG1479+ROW()/1000000)</f>
      </c>
      <c r="AL1479" t="str">
        <f>IF($A1479="","",INDEX(games!$J:$J,ROW())&amp;"")</f>
      </c>
    </row>
    <row r="1480">
      <c r="A1480" t="str">
        <f>IF(TRIM(INDEX(games!$A:$A,ROW()))="","",TRIM(INDEX(games!$A:$A,ROW())))</f>
      </c>
      <c r="B1480">
        <f>IF(OR($A1480="",INDEX(games!$B:$B,ROW())=""),"",INDEX(games!$B:$B,ROW()))</f>
      </c>
      <c r="C1480" t="str">
        <f>IF(OR($A1480="",INDEX(games!$C:$C,ROW())=""),"",INDEX(games!$C:$C,ROW()))</f>
      </c>
      <c r="D1480">
        <f>IF($A1480="","",COUNTIF($W$2:$W$2500,$A1480)+COUNTIF($X$2:$X$2500,$A1480))</f>
      </c>
      <c r="E1480">
        <f>IF($A1480="","",IFERROR(MATCH($C1480,$R$2:$R$5,0),0))</f>
      </c>
      <c r="F1480">
        <f>IF($A1480="","",MOD(ROW(),34))</f>
      </c>
      <c r="G1480">
        <f>IF($A1480="",NA(),IF($C1480="Action",$B1480,NA()))</f>
      </c>
      <c r="H1480">
        <f>IF($A1480="",NA(),IF($C1480="Action",1+$F1480*0.023,NA()))</f>
      </c>
      <c r="I1480">
        <f>IF($A1480="",NA(),IF($C1480="Strategy",$B1480,NA()))</f>
      </c>
      <c r="J1480">
        <f>IF($A1480="",NA(),IF($C1480="Strategy",2+$F1480*0.023,NA()))</f>
      </c>
      <c r="K1480">
        <f>IF($A1480="",NA(),IF($C1480="Deckbuilder",$B1480,NA()))</f>
      </c>
      <c r="L1480">
        <f>IF($A1480="",NA(),IF($C1480="Deckbuilder",3+$F1480*0.023,NA()))</f>
      </c>
      <c r="M1480">
        <f>IF($A1480="",NA(),IF($C1480="Traditional",$B1480,NA()))</f>
      </c>
      <c r="N1480">
        <f>IF($A1480="",NA(),IF($C1480="Traditional",4+$F1480*0.023,NA()))</f>
      </c>
      <c r="O1480">
        <f>IF($A1480="","",$D1480+ROW()/1000000)</f>
      </c>
      <c r="P1480" t="str">
        <f>IF(OR($A1480="",INDEX(games!$H:$H,ROW())=""),"",INDEX(games!$H:$H,ROW()))</f>
      </c>
      <c r="Q1480">
        <f>IF(OR($A1480="",$P1480&lt;&gt;"Yes"),"",$D1480+ROW()/1000000)</f>
      </c>
      <c r="T1480">
        <f>IF($Y1480="","",INDEX($B$2:$B$1500,$Y1480))</f>
      </c>
      <c r="U1480">
        <f>IF($Z1480="","",INDEX($B$2:$B$1500,$Z1480))</f>
      </c>
      <c r="V1480">
        <f>IF(OR($T1480="",$U1480=""),"",$U1480-$T1480)</f>
      </c>
      <c r="W1480" t="str">
        <f>IF(TRIM(INDEX(connections!$A:$A,ROW()))="","",TRIM(INDEX(connections!$A:$A,ROW())))</f>
      </c>
      <c r="X1480" t="str">
        <f>IF($W1480="","",TRIM(INDEX(connections!$B:$B,ROW())))</f>
      </c>
      <c r="Y1480">
        <f>IF($W1480="","",IFERROR(MATCH($W1480,$A$2:$A$1500,0),""))</f>
      </c>
      <c r="Z1480">
        <f>IF($X1480="","",IFERROR(MATCH($X1480,$A$2:$A$1500,0),""))</f>
      </c>
      <c r="AA1480" t="str">
        <f>IF($Y1480="","",INDEX($P$2:$P$1500,$Y1480))</f>
      </c>
      <c r="AB1480" t="str">
        <f>IF($Z1480="","",INDEX($P$2:$P$1500,$Z1480))</f>
      </c>
      <c r="AC1480">
        <f>IF(AND($AA1480="Yes",$AB1480="Yes"),1,"")</f>
      </c>
      <c r="AD1480">
        <f>IF(OR($Y1480="",$Z1480=""),"",IF(INDEX($C$2:$C$1500,$Y1480)=INDEX($C$2:$C$1500,$Z1480),0,1))</f>
      </c>
      <c r="AE1480">
        <f>IF($AC1480&lt;&gt;1,"",IF(AND(INDEX($AG$2:$AG$1500,$Y1480)=1,INDEX($AG$2:$AG$1500,$Z1480)=1),1,""))</f>
      </c>
      <c r="AG1480">
        <f>IF($A1480="","",COUNTIFS($W$2:$W$2500,$A1480,$AB$2:$AB$2500,"Yes")+COUNTIFS($X$2:$X$2500,$A1480,$AA$2:$AA$2500,"Yes"))</f>
      </c>
      <c r="AH1480" t="str">
        <f>IF(OR($P1480&lt;&gt;"Yes",N($AG1480)=0),"",IF(AND($AG1480=1,COUNTIFS($W$2:$W$2500,$A1480,$AE$2:$AE$2500,1)+COUNTIFS($X$2:$X$2500,$A1480,$AE$2:$AE$2500,1)&gt;0),"","Yes"))</f>
      </c>
      <c r="AI1480">
        <f>IF($AH1480="Yes",$AG1480,"")</f>
      </c>
      <c r="AJ1480">
        <f>IF($AI1480="","",$AI1480+ROW()/1000000)</f>
      </c>
      <c r="AK1480">
        <f>IF(OR($A1480="",$P1480="Yes",N($AG1480)=0),"",$AG1480+ROW()/1000000)</f>
      </c>
      <c r="AL1480" t="str">
        <f>IF($A1480="","",INDEX(games!$J:$J,ROW())&amp;"")</f>
      </c>
    </row>
    <row r="1481">
      <c r="A1481" t="str">
        <f>IF(TRIM(INDEX(games!$A:$A,ROW()))="","",TRIM(INDEX(games!$A:$A,ROW())))</f>
      </c>
      <c r="B1481">
        <f>IF(OR($A1481="",INDEX(games!$B:$B,ROW())=""),"",INDEX(games!$B:$B,ROW()))</f>
      </c>
      <c r="C1481" t="str">
        <f>IF(OR($A1481="",INDEX(games!$C:$C,ROW())=""),"",INDEX(games!$C:$C,ROW()))</f>
      </c>
      <c r="D1481">
        <f>IF($A1481="","",COUNTIF($W$2:$W$2500,$A1481)+COUNTIF($X$2:$X$2500,$A1481))</f>
      </c>
      <c r="E1481">
        <f>IF($A1481="","",IFERROR(MATCH($C1481,$R$2:$R$5,0),0))</f>
      </c>
      <c r="F1481">
        <f>IF($A1481="","",MOD(ROW(),34))</f>
      </c>
      <c r="G1481">
        <f>IF($A1481="",NA(),IF($C1481="Action",$B1481,NA()))</f>
      </c>
      <c r="H1481">
        <f>IF($A1481="",NA(),IF($C1481="Action",1+$F1481*0.023,NA()))</f>
      </c>
      <c r="I1481">
        <f>IF($A1481="",NA(),IF($C1481="Strategy",$B1481,NA()))</f>
      </c>
      <c r="J1481">
        <f>IF($A1481="",NA(),IF($C1481="Strategy",2+$F1481*0.023,NA()))</f>
      </c>
      <c r="K1481">
        <f>IF($A1481="",NA(),IF($C1481="Deckbuilder",$B1481,NA()))</f>
      </c>
      <c r="L1481">
        <f>IF($A1481="",NA(),IF($C1481="Deckbuilder",3+$F1481*0.023,NA()))</f>
      </c>
      <c r="M1481">
        <f>IF($A1481="",NA(),IF($C1481="Traditional",$B1481,NA()))</f>
      </c>
      <c r="N1481">
        <f>IF($A1481="",NA(),IF($C1481="Traditional",4+$F1481*0.023,NA()))</f>
      </c>
      <c r="O1481">
        <f>IF($A1481="","",$D1481+ROW()/1000000)</f>
      </c>
      <c r="P1481" t="str">
        <f>IF(OR($A1481="",INDEX(games!$H:$H,ROW())=""),"",INDEX(games!$H:$H,ROW()))</f>
      </c>
      <c r="Q1481">
        <f>IF(OR($A1481="",$P1481&lt;&gt;"Yes"),"",$D1481+ROW()/1000000)</f>
      </c>
      <c r="T1481">
        <f>IF($Y1481="","",INDEX($B$2:$B$1500,$Y1481))</f>
      </c>
      <c r="U1481">
        <f>IF($Z1481="","",INDEX($B$2:$B$1500,$Z1481))</f>
      </c>
      <c r="V1481">
        <f>IF(OR($T1481="",$U1481=""),"",$U1481-$T1481)</f>
      </c>
      <c r="W1481" t="str">
        <f>IF(TRIM(INDEX(connections!$A:$A,ROW()))="","",TRIM(INDEX(connections!$A:$A,ROW())))</f>
      </c>
      <c r="X1481" t="str">
        <f>IF($W1481="","",TRIM(INDEX(connections!$B:$B,ROW())))</f>
      </c>
      <c r="Y1481">
        <f>IF($W1481="","",IFERROR(MATCH($W1481,$A$2:$A$1500,0),""))</f>
      </c>
      <c r="Z1481">
        <f>IF($X1481="","",IFERROR(MATCH($X1481,$A$2:$A$1500,0),""))</f>
      </c>
      <c r="AA1481" t="str">
        <f>IF($Y1481="","",INDEX($P$2:$P$1500,$Y1481))</f>
      </c>
      <c r="AB1481" t="str">
        <f>IF($Z1481="","",INDEX($P$2:$P$1500,$Z1481))</f>
      </c>
      <c r="AC1481">
        <f>IF(AND($AA1481="Yes",$AB1481="Yes"),1,"")</f>
      </c>
      <c r="AD1481">
        <f>IF(OR($Y1481="",$Z1481=""),"",IF(INDEX($C$2:$C$1500,$Y1481)=INDEX($C$2:$C$1500,$Z1481),0,1))</f>
      </c>
      <c r="AE1481">
        <f>IF($AC1481&lt;&gt;1,"",IF(AND(INDEX($AG$2:$AG$1500,$Y1481)=1,INDEX($AG$2:$AG$1500,$Z1481)=1),1,""))</f>
      </c>
      <c r="AG1481">
        <f>IF($A1481="","",COUNTIFS($W$2:$W$2500,$A1481,$AB$2:$AB$2500,"Yes")+COUNTIFS($X$2:$X$2500,$A1481,$AA$2:$AA$2500,"Yes"))</f>
      </c>
      <c r="AH1481" t="str">
        <f>IF(OR($P1481&lt;&gt;"Yes",N($AG1481)=0),"",IF(AND($AG1481=1,COUNTIFS($W$2:$W$2500,$A1481,$AE$2:$AE$2500,1)+COUNTIFS($X$2:$X$2500,$A1481,$AE$2:$AE$2500,1)&gt;0),"","Yes"))</f>
      </c>
      <c r="AI1481">
        <f>IF($AH1481="Yes",$AG1481,"")</f>
      </c>
      <c r="AJ1481">
        <f>IF($AI1481="","",$AI1481+ROW()/1000000)</f>
      </c>
      <c r="AK1481">
        <f>IF(OR($A1481="",$P1481="Yes",N($AG1481)=0),"",$AG1481+ROW()/1000000)</f>
      </c>
      <c r="AL1481" t="str">
        <f>IF($A1481="","",INDEX(games!$J:$J,ROW())&amp;"")</f>
      </c>
    </row>
    <row r="1482">
      <c r="A1482" t="str">
        <f>IF(TRIM(INDEX(games!$A:$A,ROW()))="","",TRIM(INDEX(games!$A:$A,ROW())))</f>
      </c>
      <c r="B1482">
        <f>IF(OR($A1482="",INDEX(games!$B:$B,ROW())=""),"",INDEX(games!$B:$B,ROW()))</f>
      </c>
      <c r="C1482" t="str">
        <f>IF(OR($A1482="",INDEX(games!$C:$C,ROW())=""),"",INDEX(games!$C:$C,ROW()))</f>
      </c>
      <c r="D1482">
        <f>IF($A1482="","",COUNTIF($W$2:$W$2500,$A1482)+COUNTIF($X$2:$X$2500,$A1482))</f>
      </c>
      <c r="E1482">
        <f>IF($A1482="","",IFERROR(MATCH($C1482,$R$2:$R$5,0),0))</f>
      </c>
      <c r="F1482">
        <f>IF($A1482="","",MOD(ROW(),34))</f>
      </c>
      <c r="G1482">
        <f>IF($A1482="",NA(),IF($C1482="Action",$B1482,NA()))</f>
      </c>
      <c r="H1482">
        <f>IF($A1482="",NA(),IF($C1482="Action",1+$F1482*0.023,NA()))</f>
      </c>
      <c r="I1482">
        <f>IF($A1482="",NA(),IF($C1482="Strategy",$B1482,NA()))</f>
      </c>
      <c r="J1482">
        <f>IF($A1482="",NA(),IF($C1482="Strategy",2+$F1482*0.023,NA()))</f>
      </c>
      <c r="K1482">
        <f>IF($A1482="",NA(),IF($C1482="Deckbuilder",$B1482,NA()))</f>
      </c>
      <c r="L1482">
        <f>IF($A1482="",NA(),IF($C1482="Deckbuilder",3+$F1482*0.023,NA()))</f>
      </c>
      <c r="M1482">
        <f>IF($A1482="",NA(),IF($C1482="Traditional",$B1482,NA()))</f>
      </c>
      <c r="N1482">
        <f>IF($A1482="",NA(),IF($C1482="Traditional",4+$F1482*0.023,NA()))</f>
      </c>
      <c r="O1482">
        <f>IF($A1482="","",$D1482+ROW()/1000000)</f>
      </c>
      <c r="P1482" t="str">
        <f>IF(OR($A1482="",INDEX(games!$H:$H,ROW())=""),"",INDEX(games!$H:$H,ROW()))</f>
      </c>
      <c r="Q1482">
        <f>IF(OR($A1482="",$P1482&lt;&gt;"Yes"),"",$D1482+ROW()/1000000)</f>
      </c>
      <c r="T1482">
        <f>IF($Y1482="","",INDEX($B$2:$B$1500,$Y1482))</f>
      </c>
      <c r="U1482">
        <f>IF($Z1482="","",INDEX($B$2:$B$1500,$Z1482))</f>
      </c>
      <c r="V1482">
        <f>IF(OR($T1482="",$U1482=""),"",$U1482-$T1482)</f>
      </c>
      <c r="W1482" t="str">
        <f>IF(TRIM(INDEX(connections!$A:$A,ROW()))="","",TRIM(INDEX(connections!$A:$A,ROW())))</f>
      </c>
      <c r="X1482" t="str">
        <f>IF($W1482="","",TRIM(INDEX(connections!$B:$B,ROW())))</f>
      </c>
      <c r="Y1482">
        <f>IF($W1482="","",IFERROR(MATCH($W1482,$A$2:$A$1500,0),""))</f>
      </c>
      <c r="Z1482">
        <f>IF($X1482="","",IFERROR(MATCH($X1482,$A$2:$A$1500,0),""))</f>
      </c>
      <c r="AA1482" t="str">
        <f>IF($Y1482="","",INDEX($P$2:$P$1500,$Y1482))</f>
      </c>
      <c r="AB1482" t="str">
        <f>IF($Z1482="","",INDEX($P$2:$P$1500,$Z1482))</f>
      </c>
      <c r="AC1482">
        <f>IF(AND($AA1482="Yes",$AB1482="Yes"),1,"")</f>
      </c>
      <c r="AD1482">
        <f>IF(OR($Y1482="",$Z1482=""),"",IF(INDEX($C$2:$C$1500,$Y1482)=INDEX($C$2:$C$1500,$Z1482),0,1))</f>
      </c>
      <c r="AE1482">
        <f>IF($AC1482&lt;&gt;1,"",IF(AND(INDEX($AG$2:$AG$1500,$Y1482)=1,INDEX($AG$2:$AG$1500,$Z1482)=1),1,""))</f>
      </c>
      <c r="AG1482">
        <f>IF($A1482="","",COUNTIFS($W$2:$W$2500,$A1482,$AB$2:$AB$2500,"Yes")+COUNTIFS($X$2:$X$2500,$A1482,$AA$2:$AA$2500,"Yes"))</f>
      </c>
      <c r="AH1482" t="str">
        <f>IF(OR($P1482&lt;&gt;"Yes",N($AG1482)=0),"",IF(AND($AG1482=1,COUNTIFS($W$2:$W$2500,$A1482,$AE$2:$AE$2500,1)+COUNTIFS($X$2:$X$2500,$A1482,$AE$2:$AE$2500,1)&gt;0),"","Yes"))</f>
      </c>
      <c r="AI1482">
        <f>IF($AH1482="Yes",$AG1482,"")</f>
      </c>
      <c r="AJ1482">
        <f>IF($AI1482="","",$AI1482+ROW()/1000000)</f>
      </c>
      <c r="AK1482">
        <f>IF(OR($A1482="",$P1482="Yes",N($AG1482)=0),"",$AG1482+ROW()/1000000)</f>
      </c>
      <c r="AL1482" t="str">
        <f>IF($A1482="","",INDEX(games!$J:$J,ROW())&amp;"")</f>
      </c>
    </row>
    <row r="1483">
      <c r="A1483" t="str">
        <f>IF(TRIM(INDEX(games!$A:$A,ROW()))="","",TRIM(INDEX(games!$A:$A,ROW())))</f>
      </c>
      <c r="B1483">
        <f>IF(OR($A1483="",INDEX(games!$B:$B,ROW())=""),"",INDEX(games!$B:$B,ROW()))</f>
      </c>
      <c r="C1483" t="str">
        <f>IF(OR($A1483="",INDEX(games!$C:$C,ROW())=""),"",INDEX(games!$C:$C,ROW()))</f>
      </c>
      <c r="D1483">
        <f>IF($A1483="","",COUNTIF($W$2:$W$2500,$A1483)+COUNTIF($X$2:$X$2500,$A1483))</f>
      </c>
      <c r="E1483">
        <f>IF($A1483="","",IFERROR(MATCH($C1483,$R$2:$R$5,0),0))</f>
      </c>
      <c r="F1483">
        <f>IF($A1483="","",MOD(ROW(),34))</f>
      </c>
      <c r="G1483">
        <f>IF($A1483="",NA(),IF($C1483="Action",$B1483,NA()))</f>
      </c>
      <c r="H1483">
        <f>IF($A1483="",NA(),IF($C1483="Action",1+$F1483*0.023,NA()))</f>
      </c>
      <c r="I1483">
        <f>IF($A1483="",NA(),IF($C1483="Strategy",$B1483,NA()))</f>
      </c>
      <c r="J1483">
        <f>IF($A1483="",NA(),IF($C1483="Strategy",2+$F1483*0.023,NA()))</f>
      </c>
      <c r="K1483">
        <f>IF($A1483="",NA(),IF($C1483="Deckbuilder",$B1483,NA()))</f>
      </c>
      <c r="L1483">
        <f>IF($A1483="",NA(),IF($C1483="Deckbuilder",3+$F1483*0.023,NA()))</f>
      </c>
      <c r="M1483">
        <f>IF($A1483="",NA(),IF($C1483="Traditional",$B1483,NA()))</f>
      </c>
      <c r="N1483">
        <f>IF($A1483="",NA(),IF($C1483="Traditional",4+$F1483*0.023,NA()))</f>
      </c>
      <c r="O1483">
        <f>IF($A1483="","",$D1483+ROW()/1000000)</f>
      </c>
      <c r="P1483" t="str">
        <f>IF(OR($A1483="",INDEX(games!$H:$H,ROW())=""),"",INDEX(games!$H:$H,ROW()))</f>
      </c>
      <c r="Q1483">
        <f>IF(OR($A1483="",$P1483&lt;&gt;"Yes"),"",$D1483+ROW()/1000000)</f>
      </c>
      <c r="T1483">
        <f>IF($Y1483="","",INDEX($B$2:$B$1500,$Y1483))</f>
      </c>
      <c r="U1483">
        <f>IF($Z1483="","",INDEX($B$2:$B$1500,$Z1483))</f>
      </c>
      <c r="V1483">
        <f>IF(OR($T1483="",$U1483=""),"",$U1483-$T1483)</f>
      </c>
      <c r="W1483" t="str">
        <f>IF(TRIM(INDEX(connections!$A:$A,ROW()))="","",TRIM(INDEX(connections!$A:$A,ROW())))</f>
      </c>
      <c r="X1483" t="str">
        <f>IF($W1483="","",TRIM(INDEX(connections!$B:$B,ROW())))</f>
      </c>
      <c r="Y1483">
        <f>IF($W1483="","",IFERROR(MATCH($W1483,$A$2:$A$1500,0),""))</f>
      </c>
      <c r="Z1483">
        <f>IF($X1483="","",IFERROR(MATCH($X1483,$A$2:$A$1500,0),""))</f>
      </c>
      <c r="AA1483" t="str">
        <f>IF($Y1483="","",INDEX($P$2:$P$1500,$Y1483))</f>
      </c>
      <c r="AB1483" t="str">
        <f>IF($Z1483="","",INDEX($P$2:$P$1500,$Z1483))</f>
      </c>
      <c r="AC1483">
        <f>IF(AND($AA1483="Yes",$AB1483="Yes"),1,"")</f>
      </c>
      <c r="AD1483">
        <f>IF(OR($Y1483="",$Z1483=""),"",IF(INDEX($C$2:$C$1500,$Y1483)=INDEX($C$2:$C$1500,$Z1483),0,1))</f>
      </c>
      <c r="AE1483">
        <f>IF($AC1483&lt;&gt;1,"",IF(AND(INDEX($AG$2:$AG$1500,$Y1483)=1,INDEX($AG$2:$AG$1500,$Z1483)=1),1,""))</f>
      </c>
      <c r="AG1483">
        <f>IF($A1483="","",COUNTIFS($W$2:$W$2500,$A1483,$AB$2:$AB$2500,"Yes")+COUNTIFS($X$2:$X$2500,$A1483,$AA$2:$AA$2500,"Yes"))</f>
      </c>
      <c r="AH1483" t="str">
        <f>IF(OR($P1483&lt;&gt;"Yes",N($AG1483)=0),"",IF(AND($AG1483=1,COUNTIFS($W$2:$W$2500,$A1483,$AE$2:$AE$2500,1)+COUNTIFS($X$2:$X$2500,$A1483,$AE$2:$AE$2500,1)&gt;0),"","Yes"))</f>
      </c>
      <c r="AI1483">
        <f>IF($AH1483="Yes",$AG1483,"")</f>
      </c>
      <c r="AJ1483">
        <f>IF($AI1483="","",$AI1483+ROW()/1000000)</f>
      </c>
      <c r="AK1483">
        <f>IF(OR($A1483="",$P1483="Yes",N($AG1483)=0),"",$AG1483+ROW()/1000000)</f>
      </c>
      <c r="AL1483" t="str">
        <f>IF($A1483="","",INDEX(games!$J:$J,ROW())&amp;"")</f>
      </c>
    </row>
    <row r="1484">
      <c r="A1484" t="str">
        <f>IF(TRIM(INDEX(games!$A:$A,ROW()))="","",TRIM(INDEX(games!$A:$A,ROW())))</f>
      </c>
      <c r="B1484">
        <f>IF(OR($A1484="",INDEX(games!$B:$B,ROW())=""),"",INDEX(games!$B:$B,ROW()))</f>
      </c>
      <c r="C1484" t="str">
        <f>IF(OR($A1484="",INDEX(games!$C:$C,ROW())=""),"",INDEX(games!$C:$C,ROW()))</f>
      </c>
      <c r="D1484">
        <f>IF($A1484="","",COUNTIF($W$2:$W$2500,$A1484)+COUNTIF($X$2:$X$2500,$A1484))</f>
      </c>
      <c r="E1484">
        <f>IF($A1484="","",IFERROR(MATCH($C1484,$R$2:$R$5,0),0))</f>
      </c>
      <c r="F1484">
        <f>IF($A1484="","",MOD(ROW(),34))</f>
      </c>
      <c r="G1484">
        <f>IF($A1484="",NA(),IF($C1484="Action",$B1484,NA()))</f>
      </c>
      <c r="H1484">
        <f>IF($A1484="",NA(),IF($C1484="Action",1+$F1484*0.023,NA()))</f>
      </c>
      <c r="I1484">
        <f>IF($A1484="",NA(),IF($C1484="Strategy",$B1484,NA()))</f>
      </c>
      <c r="J1484">
        <f>IF($A1484="",NA(),IF($C1484="Strategy",2+$F1484*0.023,NA()))</f>
      </c>
      <c r="K1484">
        <f>IF($A1484="",NA(),IF($C1484="Deckbuilder",$B1484,NA()))</f>
      </c>
      <c r="L1484">
        <f>IF($A1484="",NA(),IF($C1484="Deckbuilder",3+$F1484*0.023,NA()))</f>
      </c>
      <c r="M1484">
        <f>IF($A1484="",NA(),IF($C1484="Traditional",$B1484,NA()))</f>
      </c>
      <c r="N1484">
        <f>IF($A1484="",NA(),IF($C1484="Traditional",4+$F1484*0.023,NA()))</f>
      </c>
      <c r="O1484">
        <f>IF($A1484="","",$D1484+ROW()/1000000)</f>
      </c>
      <c r="P1484" t="str">
        <f>IF(OR($A1484="",INDEX(games!$H:$H,ROW())=""),"",INDEX(games!$H:$H,ROW()))</f>
      </c>
      <c r="Q1484">
        <f>IF(OR($A1484="",$P1484&lt;&gt;"Yes"),"",$D1484+ROW()/1000000)</f>
      </c>
      <c r="T1484">
        <f>IF($Y1484="","",INDEX($B$2:$B$1500,$Y1484))</f>
      </c>
      <c r="U1484">
        <f>IF($Z1484="","",INDEX($B$2:$B$1500,$Z1484))</f>
      </c>
      <c r="V1484">
        <f>IF(OR($T1484="",$U1484=""),"",$U1484-$T1484)</f>
      </c>
      <c r="W1484" t="str">
        <f>IF(TRIM(INDEX(connections!$A:$A,ROW()))="","",TRIM(INDEX(connections!$A:$A,ROW())))</f>
      </c>
      <c r="X1484" t="str">
        <f>IF($W1484="","",TRIM(INDEX(connections!$B:$B,ROW())))</f>
      </c>
      <c r="Y1484">
        <f>IF($W1484="","",IFERROR(MATCH($W1484,$A$2:$A$1500,0),""))</f>
      </c>
      <c r="Z1484">
        <f>IF($X1484="","",IFERROR(MATCH($X1484,$A$2:$A$1500,0),""))</f>
      </c>
      <c r="AA1484" t="str">
        <f>IF($Y1484="","",INDEX($P$2:$P$1500,$Y1484))</f>
      </c>
      <c r="AB1484" t="str">
        <f>IF($Z1484="","",INDEX($P$2:$P$1500,$Z1484))</f>
      </c>
      <c r="AC1484">
        <f>IF(AND($AA1484="Yes",$AB1484="Yes"),1,"")</f>
      </c>
      <c r="AD1484">
        <f>IF(OR($Y1484="",$Z1484=""),"",IF(INDEX($C$2:$C$1500,$Y1484)=INDEX($C$2:$C$1500,$Z1484),0,1))</f>
      </c>
      <c r="AE1484">
        <f>IF($AC1484&lt;&gt;1,"",IF(AND(INDEX($AG$2:$AG$1500,$Y1484)=1,INDEX($AG$2:$AG$1500,$Z1484)=1),1,""))</f>
      </c>
      <c r="AG1484">
        <f>IF($A1484="","",COUNTIFS($W$2:$W$2500,$A1484,$AB$2:$AB$2500,"Yes")+COUNTIFS($X$2:$X$2500,$A1484,$AA$2:$AA$2500,"Yes"))</f>
      </c>
      <c r="AH1484" t="str">
        <f>IF(OR($P1484&lt;&gt;"Yes",N($AG1484)=0),"",IF(AND($AG1484=1,COUNTIFS($W$2:$W$2500,$A1484,$AE$2:$AE$2500,1)+COUNTIFS($X$2:$X$2500,$A1484,$AE$2:$AE$2500,1)&gt;0),"","Yes"))</f>
      </c>
      <c r="AI1484">
        <f>IF($AH1484="Yes",$AG1484,"")</f>
      </c>
      <c r="AJ1484">
        <f>IF($AI1484="","",$AI1484+ROW()/1000000)</f>
      </c>
      <c r="AK1484">
        <f>IF(OR($A1484="",$P1484="Yes",N($AG1484)=0),"",$AG1484+ROW()/1000000)</f>
      </c>
      <c r="AL1484" t="str">
        <f>IF($A1484="","",INDEX(games!$J:$J,ROW())&amp;"")</f>
      </c>
    </row>
    <row r="1485">
      <c r="A1485" t="str">
        <f>IF(TRIM(INDEX(games!$A:$A,ROW()))="","",TRIM(INDEX(games!$A:$A,ROW())))</f>
      </c>
      <c r="B1485">
        <f>IF(OR($A1485="",INDEX(games!$B:$B,ROW())=""),"",INDEX(games!$B:$B,ROW()))</f>
      </c>
      <c r="C1485" t="str">
        <f>IF(OR($A1485="",INDEX(games!$C:$C,ROW())=""),"",INDEX(games!$C:$C,ROW()))</f>
      </c>
      <c r="D1485">
        <f>IF($A1485="","",COUNTIF($W$2:$W$2500,$A1485)+COUNTIF($X$2:$X$2500,$A1485))</f>
      </c>
      <c r="E1485">
        <f>IF($A1485="","",IFERROR(MATCH($C1485,$R$2:$R$5,0),0))</f>
      </c>
      <c r="F1485">
        <f>IF($A1485="","",MOD(ROW(),34))</f>
      </c>
      <c r="G1485">
        <f>IF($A1485="",NA(),IF($C1485="Action",$B1485,NA()))</f>
      </c>
      <c r="H1485">
        <f>IF($A1485="",NA(),IF($C1485="Action",1+$F1485*0.023,NA()))</f>
      </c>
      <c r="I1485">
        <f>IF($A1485="",NA(),IF($C1485="Strategy",$B1485,NA()))</f>
      </c>
      <c r="J1485">
        <f>IF($A1485="",NA(),IF($C1485="Strategy",2+$F1485*0.023,NA()))</f>
      </c>
      <c r="K1485">
        <f>IF($A1485="",NA(),IF($C1485="Deckbuilder",$B1485,NA()))</f>
      </c>
      <c r="L1485">
        <f>IF($A1485="",NA(),IF($C1485="Deckbuilder",3+$F1485*0.023,NA()))</f>
      </c>
      <c r="M1485">
        <f>IF($A1485="",NA(),IF($C1485="Traditional",$B1485,NA()))</f>
      </c>
      <c r="N1485">
        <f>IF($A1485="",NA(),IF($C1485="Traditional",4+$F1485*0.023,NA()))</f>
      </c>
      <c r="O1485">
        <f>IF($A1485="","",$D1485+ROW()/1000000)</f>
      </c>
      <c r="P1485" t="str">
        <f>IF(OR($A1485="",INDEX(games!$H:$H,ROW())=""),"",INDEX(games!$H:$H,ROW()))</f>
      </c>
      <c r="Q1485">
        <f>IF(OR($A1485="",$P1485&lt;&gt;"Yes"),"",$D1485+ROW()/1000000)</f>
      </c>
      <c r="T1485">
        <f>IF($Y1485="","",INDEX($B$2:$B$1500,$Y1485))</f>
      </c>
      <c r="U1485">
        <f>IF($Z1485="","",INDEX($B$2:$B$1500,$Z1485))</f>
      </c>
      <c r="V1485">
        <f>IF(OR($T1485="",$U1485=""),"",$U1485-$T1485)</f>
      </c>
      <c r="W1485" t="str">
        <f>IF(TRIM(INDEX(connections!$A:$A,ROW()))="","",TRIM(INDEX(connections!$A:$A,ROW())))</f>
      </c>
      <c r="X1485" t="str">
        <f>IF($W1485="","",TRIM(INDEX(connections!$B:$B,ROW())))</f>
      </c>
      <c r="Y1485">
        <f>IF($W1485="","",IFERROR(MATCH($W1485,$A$2:$A$1500,0),""))</f>
      </c>
      <c r="Z1485">
        <f>IF($X1485="","",IFERROR(MATCH($X1485,$A$2:$A$1500,0),""))</f>
      </c>
      <c r="AA1485" t="str">
        <f>IF($Y1485="","",INDEX($P$2:$P$1500,$Y1485))</f>
      </c>
      <c r="AB1485" t="str">
        <f>IF($Z1485="","",INDEX($P$2:$P$1500,$Z1485))</f>
      </c>
      <c r="AC1485">
        <f>IF(AND($AA1485="Yes",$AB1485="Yes"),1,"")</f>
      </c>
      <c r="AD1485">
        <f>IF(OR($Y1485="",$Z1485=""),"",IF(INDEX($C$2:$C$1500,$Y1485)=INDEX($C$2:$C$1500,$Z1485),0,1))</f>
      </c>
      <c r="AE1485">
        <f>IF($AC1485&lt;&gt;1,"",IF(AND(INDEX($AG$2:$AG$1500,$Y1485)=1,INDEX($AG$2:$AG$1500,$Z1485)=1),1,""))</f>
      </c>
      <c r="AG1485">
        <f>IF($A1485="","",COUNTIFS($W$2:$W$2500,$A1485,$AB$2:$AB$2500,"Yes")+COUNTIFS($X$2:$X$2500,$A1485,$AA$2:$AA$2500,"Yes"))</f>
      </c>
      <c r="AH1485" t="str">
        <f>IF(OR($P1485&lt;&gt;"Yes",N($AG1485)=0),"",IF(AND($AG1485=1,COUNTIFS($W$2:$W$2500,$A1485,$AE$2:$AE$2500,1)+COUNTIFS($X$2:$X$2500,$A1485,$AE$2:$AE$2500,1)&gt;0),"","Yes"))</f>
      </c>
      <c r="AI1485">
        <f>IF($AH1485="Yes",$AG1485,"")</f>
      </c>
      <c r="AJ1485">
        <f>IF($AI1485="","",$AI1485+ROW()/1000000)</f>
      </c>
      <c r="AK1485">
        <f>IF(OR($A1485="",$P1485="Yes",N($AG1485)=0),"",$AG1485+ROW()/1000000)</f>
      </c>
      <c r="AL1485" t="str">
        <f>IF($A1485="","",INDEX(games!$J:$J,ROW())&amp;"")</f>
      </c>
    </row>
    <row r="1486">
      <c r="A1486" t="str">
        <f>IF(TRIM(INDEX(games!$A:$A,ROW()))="","",TRIM(INDEX(games!$A:$A,ROW())))</f>
      </c>
      <c r="B1486">
        <f>IF(OR($A1486="",INDEX(games!$B:$B,ROW())=""),"",INDEX(games!$B:$B,ROW()))</f>
      </c>
      <c r="C1486" t="str">
        <f>IF(OR($A1486="",INDEX(games!$C:$C,ROW())=""),"",INDEX(games!$C:$C,ROW()))</f>
      </c>
      <c r="D1486">
        <f>IF($A1486="","",COUNTIF($W$2:$W$2500,$A1486)+COUNTIF($X$2:$X$2500,$A1486))</f>
      </c>
      <c r="E1486">
        <f>IF($A1486="","",IFERROR(MATCH($C1486,$R$2:$R$5,0),0))</f>
      </c>
      <c r="F1486">
        <f>IF($A1486="","",MOD(ROW(),34))</f>
      </c>
      <c r="G1486">
        <f>IF($A1486="",NA(),IF($C1486="Action",$B1486,NA()))</f>
      </c>
      <c r="H1486">
        <f>IF($A1486="",NA(),IF($C1486="Action",1+$F1486*0.023,NA()))</f>
      </c>
      <c r="I1486">
        <f>IF($A1486="",NA(),IF($C1486="Strategy",$B1486,NA()))</f>
      </c>
      <c r="J1486">
        <f>IF($A1486="",NA(),IF($C1486="Strategy",2+$F1486*0.023,NA()))</f>
      </c>
      <c r="K1486">
        <f>IF($A1486="",NA(),IF($C1486="Deckbuilder",$B1486,NA()))</f>
      </c>
      <c r="L1486">
        <f>IF($A1486="",NA(),IF($C1486="Deckbuilder",3+$F1486*0.023,NA()))</f>
      </c>
      <c r="M1486">
        <f>IF($A1486="",NA(),IF($C1486="Traditional",$B1486,NA()))</f>
      </c>
      <c r="N1486">
        <f>IF($A1486="",NA(),IF($C1486="Traditional",4+$F1486*0.023,NA()))</f>
      </c>
      <c r="O1486">
        <f>IF($A1486="","",$D1486+ROW()/1000000)</f>
      </c>
      <c r="P1486" t="str">
        <f>IF(OR($A1486="",INDEX(games!$H:$H,ROW())=""),"",INDEX(games!$H:$H,ROW()))</f>
      </c>
      <c r="Q1486">
        <f>IF(OR($A1486="",$P1486&lt;&gt;"Yes"),"",$D1486+ROW()/1000000)</f>
      </c>
      <c r="T1486">
        <f>IF($Y1486="","",INDEX($B$2:$B$1500,$Y1486))</f>
      </c>
      <c r="U1486">
        <f>IF($Z1486="","",INDEX($B$2:$B$1500,$Z1486))</f>
      </c>
      <c r="V1486">
        <f>IF(OR($T1486="",$U1486=""),"",$U1486-$T1486)</f>
      </c>
      <c r="W1486" t="str">
        <f>IF(TRIM(INDEX(connections!$A:$A,ROW()))="","",TRIM(INDEX(connections!$A:$A,ROW())))</f>
      </c>
      <c r="X1486" t="str">
        <f>IF($W1486="","",TRIM(INDEX(connections!$B:$B,ROW())))</f>
      </c>
      <c r="Y1486">
        <f>IF($W1486="","",IFERROR(MATCH($W1486,$A$2:$A$1500,0),""))</f>
      </c>
      <c r="Z1486">
        <f>IF($X1486="","",IFERROR(MATCH($X1486,$A$2:$A$1500,0),""))</f>
      </c>
      <c r="AA1486" t="str">
        <f>IF($Y1486="","",INDEX($P$2:$P$1500,$Y1486))</f>
      </c>
      <c r="AB1486" t="str">
        <f>IF($Z1486="","",INDEX($P$2:$P$1500,$Z1486))</f>
      </c>
      <c r="AC1486">
        <f>IF(AND($AA1486="Yes",$AB1486="Yes"),1,"")</f>
      </c>
      <c r="AD1486">
        <f>IF(OR($Y1486="",$Z1486=""),"",IF(INDEX($C$2:$C$1500,$Y1486)=INDEX($C$2:$C$1500,$Z1486),0,1))</f>
      </c>
      <c r="AE1486">
        <f>IF($AC1486&lt;&gt;1,"",IF(AND(INDEX($AG$2:$AG$1500,$Y1486)=1,INDEX($AG$2:$AG$1500,$Z1486)=1),1,""))</f>
      </c>
      <c r="AG1486">
        <f>IF($A1486="","",COUNTIFS($W$2:$W$2500,$A1486,$AB$2:$AB$2500,"Yes")+COUNTIFS($X$2:$X$2500,$A1486,$AA$2:$AA$2500,"Yes"))</f>
      </c>
      <c r="AH1486" t="str">
        <f>IF(OR($P1486&lt;&gt;"Yes",N($AG1486)=0),"",IF(AND($AG1486=1,COUNTIFS($W$2:$W$2500,$A1486,$AE$2:$AE$2500,1)+COUNTIFS($X$2:$X$2500,$A1486,$AE$2:$AE$2500,1)&gt;0),"","Yes"))</f>
      </c>
      <c r="AI1486">
        <f>IF($AH1486="Yes",$AG1486,"")</f>
      </c>
      <c r="AJ1486">
        <f>IF($AI1486="","",$AI1486+ROW()/1000000)</f>
      </c>
      <c r="AK1486">
        <f>IF(OR($A1486="",$P1486="Yes",N($AG1486)=0),"",$AG1486+ROW()/1000000)</f>
      </c>
      <c r="AL1486" t="str">
        <f>IF($A1486="","",INDEX(games!$J:$J,ROW())&amp;"")</f>
      </c>
    </row>
    <row r="1487">
      <c r="A1487" t="str">
        <f>IF(TRIM(INDEX(games!$A:$A,ROW()))="","",TRIM(INDEX(games!$A:$A,ROW())))</f>
      </c>
      <c r="B1487">
        <f>IF(OR($A1487="",INDEX(games!$B:$B,ROW())=""),"",INDEX(games!$B:$B,ROW()))</f>
      </c>
      <c r="C1487" t="str">
        <f>IF(OR($A1487="",INDEX(games!$C:$C,ROW())=""),"",INDEX(games!$C:$C,ROW()))</f>
      </c>
      <c r="D1487">
        <f>IF($A1487="","",COUNTIF($W$2:$W$2500,$A1487)+COUNTIF($X$2:$X$2500,$A1487))</f>
      </c>
      <c r="E1487">
        <f>IF($A1487="","",IFERROR(MATCH($C1487,$R$2:$R$5,0),0))</f>
      </c>
      <c r="F1487">
        <f>IF($A1487="","",MOD(ROW(),34))</f>
      </c>
      <c r="G1487">
        <f>IF($A1487="",NA(),IF($C1487="Action",$B1487,NA()))</f>
      </c>
      <c r="H1487">
        <f>IF($A1487="",NA(),IF($C1487="Action",1+$F1487*0.023,NA()))</f>
      </c>
      <c r="I1487">
        <f>IF($A1487="",NA(),IF($C1487="Strategy",$B1487,NA()))</f>
      </c>
      <c r="J1487">
        <f>IF($A1487="",NA(),IF($C1487="Strategy",2+$F1487*0.023,NA()))</f>
      </c>
      <c r="K1487">
        <f>IF($A1487="",NA(),IF($C1487="Deckbuilder",$B1487,NA()))</f>
      </c>
      <c r="L1487">
        <f>IF($A1487="",NA(),IF($C1487="Deckbuilder",3+$F1487*0.023,NA()))</f>
      </c>
      <c r="M1487">
        <f>IF($A1487="",NA(),IF($C1487="Traditional",$B1487,NA()))</f>
      </c>
      <c r="N1487">
        <f>IF($A1487="",NA(),IF($C1487="Traditional",4+$F1487*0.023,NA()))</f>
      </c>
      <c r="O1487">
        <f>IF($A1487="","",$D1487+ROW()/1000000)</f>
      </c>
      <c r="P1487" t="str">
        <f>IF(OR($A1487="",INDEX(games!$H:$H,ROW())=""),"",INDEX(games!$H:$H,ROW()))</f>
      </c>
      <c r="Q1487">
        <f>IF(OR($A1487="",$P1487&lt;&gt;"Yes"),"",$D1487+ROW()/1000000)</f>
      </c>
      <c r="T1487">
        <f>IF($Y1487="","",INDEX($B$2:$B$1500,$Y1487))</f>
      </c>
      <c r="U1487">
        <f>IF($Z1487="","",INDEX($B$2:$B$1500,$Z1487))</f>
      </c>
      <c r="V1487">
        <f>IF(OR($T1487="",$U1487=""),"",$U1487-$T1487)</f>
      </c>
      <c r="W1487" t="str">
        <f>IF(TRIM(INDEX(connections!$A:$A,ROW()))="","",TRIM(INDEX(connections!$A:$A,ROW())))</f>
      </c>
      <c r="X1487" t="str">
        <f>IF($W1487="","",TRIM(INDEX(connections!$B:$B,ROW())))</f>
      </c>
      <c r="Y1487">
        <f>IF($W1487="","",IFERROR(MATCH($W1487,$A$2:$A$1500,0),""))</f>
      </c>
      <c r="Z1487">
        <f>IF($X1487="","",IFERROR(MATCH($X1487,$A$2:$A$1500,0),""))</f>
      </c>
      <c r="AA1487" t="str">
        <f>IF($Y1487="","",INDEX($P$2:$P$1500,$Y1487))</f>
      </c>
      <c r="AB1487" t="str">
        <f>IF($Z1487="","",INDEX($P$2:$P$1500,$Z1487))</f>
      </c>
      <c r="AC1487">
        <f>IF(AND($AA1487="Yes",$AB1487="Yes"),1,"")</f>
      </c>
      <c r="AD1487">
        <f>IF(OR($Y1487="",$Z1487=""),"",IF(INDEX($C$2:$C$1500,$Y1487)=INDEX($C$2:$C$1500,$Z1487),0,1))</f>
      </c>
      <c r="AE1487">
        <f>IF($AC1487&lt;&gt;1,"",IF(AND(INDEX($AG$2:$AG$1500,$Y1487)=1,INDEX($AG$2:$AG$1500,$Z1487)=1),1,""))</f>
      </c>
      <c r="AG1487">
        <f>IF($A1487="","",COUNTIFS($W$2:$W$2500,$A1487,$AB$2:$AB$2500,"Yes")+COUNTIFS($X$2:$X$2500,$A1487,$AA$2:$AA$2500,"Yes"))</f>
      </c>
      <c r="AH1487" t="str">
        <f>IF(OR($P1487&lt;&gt;"Yes",N($AG1487)=0),"",IF(AND($AG1487=1,COUNTIFS($W$2:$W$2500,$A1487,$AE$2:$AE$2500,1)+COUNTIFS($X$2:$X$2500,$A1487,$AE$2:$AE$2500,1)&gt;0),"","Yes"))</f>
      </c>
      <c r="AI1487">
        <f>IF($AH1487="Yes",$AG1487,"")</f>
      </c>
      <c r="AJ1487">
        <f>IF($AI1487="","",$AI1487+ROW()/1000000)</f>
      </c>
      <c r="AK1487">
        <f>IF(OR($A1487="",$P1487="Yes",N($AG1487)=0),"",$AG1487+ROW()/1000000)</f>
      </c>
      <c r="AL1487" t="str">
        <f>IF($A1487="","",INDEX(games!$J:$J,ROW())&amp;"")</f>
      </c>
    </row>
    <row r="1488">
      <c r="A1488" t="str">
        <f>IF(TRIM(INDEX(games!$A:$A,ROW()))="","",TRIM(INDEX(games!$A:$A,ROW())))</f>
      </c>
      <c r="B1488">
        <f>IF(OR($A1488="",INDEX(games!$B:$B,ROW())=""),"",INDEX(games!$B:$B,ROW()))</f>
      </c>
      <c r="C1488" t="str">
        <f>IF(OR($A1488="",INDEX(games!$C:$C,ROW())=""),"",INDEX(games!$C:$C,ROW()))</f>
      </c>
      <c r="D1488">
        <f>IF($A1488="","",COUNTIF($W$2:$W$2500,$A1488)+COUNTIF($X$2:$X$2500,$A1488))</f>
      </c>
      <c r="E1488">
        <f>IF($A1488="","",IFERROR(MATCH($C1488,$R$2:$R$5,0),0))</f>
      </c>
      <c r="F1488">
        <f>IF($A1488="","",MOD(ROW(),34))</f>
      </c>
      <c r="G1488">
        <f>IF($A1488="",NA(),IF($C1488="Action",$B1488,NA()))</f>
      </c>
      <c r="H1488">
        <f>IF($A1488="",NA(),IF($C1488="Action",1+$F1488*0.023,NA()))</f>
      </c>
      <c r="I1488">
        <f>IF($A1488="",NA(),IF($C1488="Strategy",$B1488,NA()))</f>
      </c>
      <c r="J1488">
        <f>IF($A1488="",NA(),IF($C1488="Strategy",2+$F1488*0.023,NA()))</f>
      </c>
      <c r="K1488">
        <f>IF($A1488="",NA(),IF($C1488="Deckbuilder",$B1488,NA()))</f>
      </c>
      <c r="L1488">
        <f>IF($A1488="",NA(),IF($C1488="Deckbuilder",3+$F1488*0.023,NA()))</f>
      </c>
      <c r="M1488">
        <f>IF($A1488="",NA(),IF($C1488="Traditional",$B1488,NA()))</f>
      </c>
      <c r="N1488">
        <f>IF($A1488="",NA(),IF($C1488="Traditional",4+$F1488*0.023,NA()))</f>
      </c>
      <c r="O1488">
        <f>IF($A1488="","",$D1488+ROW()/1000000)</f>
      </c>
      <c r="P1488" t="str">
        <f>IF(OR($A1488="",INDEX(games!$H:$H,ROW())=""),"",INDEX(games!$H:$H,ROW()))</f>
      </c>
      <c r="Q1488">
        <f>IF(OR($A1488="",$P1488&lt;&gt;"Yes"),"",$D1488+ROW()/1000000)</f>
      </c>
      <c r="T1488">
        <f>IF($Y1488="","",INDEX($B$2:$B$1500,$Y1488))</f>
      </c>
      <c r="U1488">
        <f>IF($Z1488="","",INDEX($B$2:$B$1500,$Z1488))</f>
      </c>
      <c r="V1488">
        <f>IF(OR($T1488="",$U1488=""),"",$U1488-$T1488)</f>
      </c>
      <c r="W1488" t="str">
        <f>IF(TRIM(INDEX(connections!$A:$A,ROW()))="","",TRIM(INDEX(connections!$A:$A,ROW())))</f>
      </c>
      <c r="X1488" t="str">
        <f>IF($W1488="","",TRIM(INDEX(connections!$B:$B,ROW())))</f>
      </c>
      <c r="Y1488">
        <f>IF($W1488="","",IFERROR(MATCH($W1488,$A$2:$A$1500,0),""))</f>
      </c>
      <c r="Z1488">
        <f>IF($X1488="","",IFERROR(MATCH($X1488,$A$2:$A$1500,0),""))</f>
      </c>
      <c r="AA1488" t="str">
        <f>IF($Y1488="","",INDEX($P$2:$P$1500,$Y1488))</f>
      </c>
      <c r="AB1488" t="str">
        <f>IF($Z1488="","",INDEX($P$2:$P$1500,$Z1488))</f>
      </c>
      <c r="AC1488">
        <f>IF(AND($AA1488="Yes",$AB1488="Yes"),1,"")</f>
      </c>
      <c r="AD1488">
        <f>IF(OR($Y1488="",$Z1488=""),"",IF(INDEX($C$2:$C$1500,$Y1488)=INDEX($C$2:$C$1500,$Z1488),0,1))</f>
      </c>
      <c r="AE1488">
        <f>IF($AC1488&lt;&gt;1,"",IF(AND(INDEX($AG$2:$AG$1500,$Y1488)=1,INDEX($AG$2:$AG$1500,$Z1488)=1),1,""))</f>
      </c>
      <c r="AG1488">
        <f>IF($A1488="","",COUNTIFS($W$2:$W$2500,$A1488,$AB$2:$AB$2500,"Yes")+COUNTIFS($X$2:$X$2500,$A1488,$AA$2:$AA$2500,"Yes"))</f>
      </c>
      <c r="AH1488" t="str">
        <f>IF(OR($P1488&lt;&gt;"Yes",N($AG1488)=0),"",IF(AND($AG1488=1,COUNTIFS($W$2:$W$2500,$A1488,$AE$2:$AE$2500,1)+COUNTIFS($X$2:$X$2500,$A1488,$AE$2:$AE$2500,1)&gt;0),"","Yes"))</f>
      </c>
      <c r="AI1488">
        <f>IF($AH1488="Yes",$AG1488,"")</f>
      </c>
      <c r="AJ1488">
        <f>IF($AI1488="","",$AI1488+ROW()/1000000)</f>
      </c>
      <c r="AK1488">
        <f>IF(OR($A1488="",$P1488="Yes",N($AG1488)=0),"",$AG1488+ROW()/1000000)</f>
      </c>
      <c r="AL1488" t="str">
        <f>IF($A1488="","",INDEX(games!$J:$J,ROW())&amp;"")</f>
      </c>
    </row>
    <row r="1489">
      <c r="A1489" t="str">
        <f>IF(TRIM(INDEX(games!$A:$A,ROW()))="","",TRIM(INDEX(games!$A:$A,ROW())))</f>
      </c>
      <c r="B1489">
        <f>IF(OR($A1489="",INDEX(games!$B:$B,ROW())=""),"",INDEX(games!$B:$B,ROW()))</f>
      </c>
      <c r="C1489" t="str">
        <f>IF(OR($A1489="",INDEX(games!$C:$C,ROW())=""),"",INDEX(games!$C:$C,ROW()))</f>
      </c>
      <c r="D1489">
        <f>IF($A1489="","",COUNTIF($W$2:$W$2500,$A1489)+COUNTIF($X$2:$X$2500,$A1489))</f>
      </c>
      <c r="E1489">
        <f>IF($A1489="","",IFERROR(MATCH($C1489,$R$2:$R$5,0),0))</f>
      </c>
      <c r="F1489">
        <f>IF($A1489="","",MOD(ROW(),34))</f>
      </c>
      <c r="G1489">
        <f>IF($A1489="",NA(),IF($C1489="Action",$B1489,NA()))</f>
      </c>
      <c r="H1489">
        <f>IF($A1489="",NA(),IF($C1489="Action",1+$F1489*0.023,NA()))</f>
      </c>
      <c r="I1489">
        <f>IF($A1489="",NA(),IF($C1489="Strategy",$B1489,NA()))</f>
      </c>
      <c r="J1489">
        <f>IF($A1489="",NA(),IF($C1489="Strategy",2+$F1489*0.023,NA()))</f>
      </c>
      <c r="K1489">
        <f>IF($A1489="",NA(),IF($C1489="Deckbuilder",$B1489,NA()))</f>
      </c>
      <c r="L1489">
        <f>IF($A1489="",NA(),IF($C1489="Deckbuilder",3+$F1489*0.023,NA()))</f>
      </c>
      <c r="M1489">
        <f>IF($A1489="",NA(),IF($C1489="Traditional",$B1489,NA()))</f>
      </c>
      <c r="N1489">
        <f>IF($A1489="",NA(),IF($C1489="Traditional",4+$F1489*0.023,NA()))</f>
      </c>
      <c r="O1489">
        <f>IF($A1489="","",$D1489+ROW()/1000000)</f>
      </c>
      <c r="P1489" t="str">
        <f>IF(OR($A1489="",INDEX(games!$H:$H,ROW())=""),"",INDEX(games!$H:$H,ROW()))</f>
      </c>
      <c r="Q1489">
        <f>IF(OR($A1489="",$P1489&lt;&gt;"Yes"),"",$D1489+ROW()/1000000)</f>
      </c>
      <c r="T1489">
        <f>IF($Y1489="","",INDEX($B$2:$B$1500,$Y1489))</f>
      </c>
      <c r="U1489">
        <f>IF($Z1489="","",INDEX($B$2:$B$1500,$Z1489))</f>
      </c>
      <c r="V1489">
        <f>IF(OR($T1489="",$U1489=""),"",$U1489-$T1489)</f>
      </c>
      <c r="W1489" t="str">
        <f>IF(TRIM(INDEX(connections!$A:$A,ROW()))="","",TRIM(INDEX(connections!$A:$A,ROW())))</f>
      </c>
      <c r="X1489" t="str">
        <f>IF($W1489="","",TRIM(INDEX(connections!$B:$B,ROW())))</f>
      </c>
      <c r="Y1489">
        <f>IF($W1489="","",IFERROR(MATCH($W1489,$A$2:$A$1500,0),""))</f>
      </c>
      <c r="Z1489">
        <f>IF($X1489="","",IFERROR(MATCH($X1489,$A$2:$A$1500,0),""))</f>
      </c>
      <c r="AA1489" t="str">
        <f>IF($Y1489="","",INDEX($P$2:$P$1500,$Y1489))</f>
      </c>
      <c r="AB1489" t="str">
        <f>IF($Z1489="","",INDEX($P$2:$P$1500,$Z1489))</f>
      </c>
      <c r="AC1489">
        <f>IF(AND($AA1489="Yes",$AB1489="Yes"),1,"")</f>
      </c>
      <c r="AD1489">
        <f>IF(OR($Y1489="",$Z1489=""),"",IF(INDEX($C$2:$C$1500,$Y1489)=INDEX($C$2:$C$1500,$Z1489),0,1))</f>
      </c>
      <c r="AE1489">
        <f>IF($AC1489&lt;&gt;1,"",IF(AND(INDEX($AG$2:$AG$1500,$Y1489)=1,INDEX($AG$2:$AG$1500,$Z1489)=1),1,""))</f>
      </c>
      <c r="AG1489">
        <f>IF($A1489="","",COUNTIFS($W$2:$W$2500,$A1489,$AB$2:$AB$2500,"Yes")+COUNTIFS($X$2:$X$2500,$A1489,$AA$2:$AA$2500,"Yes"))</f>
      </c>
      <c r="AH1489" t="str">
        <f>IF(OR($P1489&lt;&gt;"Yes",N($AG1489)=0),"",IF(AND($AG1489=1,COUNTIFS($W$2:$W$2500,$A1489,$AE$2:$AE$2500,1)+COUNTIFS($X$2:$X$2500,$A1489,$AE$2:$AE$2500,1)&gt;0),"","Yes"))</f>
      </c>
      <c r="AI1489">
        <f>IF($AH1489="Yes",$AG1489,"")</f>
      </c>
      <c r="AJ1489">
        <f>IF($AI1489="","",$AI1489+ROW()/1000000)</f>
      </c>
      <c r="AK1489">
        <f>IF(OR($A1489="",$P1489="Yes",N($AG1489)=0),"",$AG1489+ROW()/1000000)</f>
      </c>
      <c r="AL1489" t="str">
        <f>IF($A1489="","",INDEX(games!$J:$J,ROW())&amp;"")</f>
      </c>
    </row>
    <row r="1490">
      <c r="A1490" t="str">
        <f>IF(TRIM(INDEX(games!$A:$A,ROW()))="","",TRIM(INDEX(games!$A:$A,ROW())))</f>
      </c>
      <c r="B1490">
        <f>IF(OR($A1490="",INDEX(games!$B:$B,ROW())=""),"",INDEX(games!$B:$B,ROW()))</f>
      </c>
      <c r="C1490" t="str">
        <f>IF(OR($A1490="",INDEX(games!$C:$C,ROW())=""),"",INDEX(games!$C:$C,ROW()))</f>
      </c>
      <c r="D1490">
        <f>IF($A1490="","",COUNTIF($W$2:$W$2500,$A1490)+COUNTIF($X$2:$X$2500,$A1490))</f>
      </c>
      <c r="E1490">
        <f>IF($A1490="","",IFERROR(MATCH($C1490,$R$2:$R$5,0),0))</f>
      </c>
      <c r="F1490">
        <f>IF($A1490="","",MOD(ROW(),34))</f>
      </c>
      <c r="G1490">
        <f>IF($A1490="",NA(),IF($C1490="Action",$B1490,NA()))</f>
      </c>
      <c r="H1490">
        <f>IF($A1490="",NA(),IF($C1490="Action",1+$F1490*0.023,NA()))</f>
      </c>
      <c r="I1490">
        <f>IF($A1490="",NA(),IF($C1490="Strategy",$B1490,NA()))</f>
      </c>
      <c r="J1490">
        <f>IF($A1490="",NA(),IF($C1490="Strategy",2+$F1490*0.023,NA()))</f>
      </c>
      <c r="K1490">
        <f>IF($A1490="",NA(),IF($C1490="Deckbuilder",$B1490,NA()))</f>
      </c>
      <c r="L1490">
        <f>IF($A1490="",NA(),IF($C1490="Deckbuilder",3+$F1490*0.023,NA()))</f>
      </c>
      <c r="M1490">
        <f>IF($A1490="",NA(),IF($C1490="Traditional",$B1490,NA()))</f>
      </c>
      <c r="N1490">
        <f>IF($A1490="",NA(),IF($C1490="Traditional",4+$F1490*0.023,NA()))</f>
      </c>
      <c r="O1490">
        <f>IF($A1490="","",$D1490+ROW()/1000000)</f>
      </c>
      <c r="P1490" t="str">
        <f>IF(OR($A1490="",INDEX(games!$H:$H,ROW())=""),"",INDEX(games!$H:$H,ROW()))</f>
      </c>
      <c r="Q1490">
        <f>IF(OR($A1490="",$P1490&lt;&gt;"Yes"),"",$D1490+ROW()/1000000)</f>
      </c>
      <c r="T1490">
        <f>IF($Y1490="","",INDEX($B$2:$B$1500,$Y1490))</f>
      </c>
      <c r="U1490">
        <f>IF($Z1490="","",INDEX($B$2:$B$1500,$Z1490))</f>
      </c>
      <c r="V1490">
        <f>IF(OR($T1490="",$U1490=""),"",$U1490-$T1490)</f>
      </c>
      <c r="W1490" t="str">
        <f>IF(TRIM(INDEX(connections!$A:$A,ROW()))="","",TRIM(INDEX(connections!$A:$A,ROW())))</f>
      </c>
      <c r="X1490" t="str">
        <f>IF($W1490="","",TRIM(INDEX(connections!$B:$B,ROW())))</f>
      </c>
      <c r="Y1490">
        <f>IF($W1490="","",IFERROR(MATCH($W1490,$A$2:$A$1500,0),""))</f>
      </c>
      <c r="Z1490">
        <f>IF($X1490="","",IFERROR(MATCH($X1490,$A$2:$A$1500,0),""))</f>
      </c>
      <c r="AA1490" t="str">
        <f>IF($Y1490="","",INDEX($P$2:$P$1500,$Y1490))</f>
      </c>
      <c r="AB1490" t="str">
        <f>IF($Z1490="","",INDEX($P$2:$P$1500,$Z1490))</f>
      </c>
      <c r="AC1490">
        <f>IF(AND($AA1490="Yes",$AB1490="Yes"),1,"")</f>
      </c>
      <c r="AD1490">
        <f>IF(OR($Y1490="",$Z1490=""),"",IF(INDEX($C$2:$C$1500,$Y1490)=INDEX($C$2:$C$1500,$Z1490),0,1))</f>
      </c>
      <c r="AE1490">
        <f>IF($AC1490&lt;&gt;1,"",IF(AND(INDEX($AG$2:$AG$1500,$Y1490)=1,INDEX($AG$2:$AG$1500,$Z1490)=1),1,""))</f>
      </c>
      <c r="AG1490">
        <f>IF($A1490="","",COUNTIFS($W$2:$W$2500,$A1490,$AB$2:$AB$2500,"Yes")+COUNTIFS($X$2:$X$2500,$A1490,$AA$2:$AA$2500,"Yes"))</f>
      </c>
      <c r="AH1490" t="str">
        <f>IF(OR($P1490&lt;&gt;"Yes",N($AG1490)=0),"",IF(AND($AG1490=1,COUNTIFS($W$2:$W$2500,$A1490,$AE$2:$AE$2500,1)+COUNTIFS($X$2:$X$2500,$A1490,$AE$2:$AE$2500,1)&gt;0),"","Yes"))</f>
      </c>
      <c r="AI1490">
        <f>IF($AH1490="Yes",$AG1490,"")</f>
      </c>
      <c r="AJ1490">
        <f>IF($AI1490="","",$AI1490+ROW()/1000000)</f>
      </c>
      <c r="AK1490">
        <f>IF(OR($A1490="",$P1490="Yes",N($AG1490)=0),"",$AG1490+ROW()/1000000)</f>
      </c>
      <c r="AL1490" t="str">
        <f>IF($A1490="","",INDEX(games!$J:$J,ROW())&amp;"")</f>
      </c>
    </row>
    <row r="1491">
      <c r="A1491" t="str">
        <f>IF(TRIM(INDEX(games!$A:$A,ROW()))="","",TRIM(INDEX(games!$A:$A,ROW())))</f>
      </c>
      <c r="B1491">
        <f>IF(OR($A1491="",INDEX(games!$B:$B,ROW())=""),"",INDEX(games!$B:$B,ROW()))</f>
      </c>
      <c r="C1491" t="str">
        <f>IF(OR($A1491="",INDEX(games!$C:$C,ROW())=""),"",INDEX(games!$C:$C,ROW()))</f>
      </c>
      <c r="D1491">
        <f>IF($A1491="","",COUNTIF($W$2:$W$2500,$A1491)+COUNTIF($X$2:$X$2500,$A1491))</f>
      </c>
      <c r="E1491">
        <f>IF($A1491="","",IFERROR(MATCH($C1491,$R$2:$R$5,0),0))</f>
      </c>
      <c r="F1491">
        <f>IF($A1491="","",MOD(ROW(),34))</f>
      </c>
      <c r="G1491">
        <f>IF($A1491="",NA(),IF($C1491="Action",$B1491,NA()))</f>
      </c>
      <c r="H1491">
        <f>IF($A1491="",NA(),IF($C1491="Action",1+$F1491*0.023,NA()))</f>
      </c>
      <c r="I1491">
        <f>IF($A1491="",NA(),IF($C1491="Strategy",$B1491,NA()))</f>
      </c>
      <c r="J1491">
        <f>IF($A1491="",NA(),IF($C1491="Strategy",2+$F1491*0.023,NA()))</f>
      </c>
      <c r="K1491">
        <f>IF($A1491="",NA(),IF($C1491="Deckbuilder",$B1491,NA()))</f>
      </c>
      <c r="L1491">
        <f>IF($A1491="",NA(),IF($C1491="Deckbuilder",3+$F1491*0.023,NA()))</f>
      </c>
      <c r="M1491">
        <f>IF($A1491="",NA(),IF($C1491="Traditional",$B1491,NA()))</f>
      </c>
      <c r="N1491">
        <f>IF($A1491="",NA(),IF($C1491="Traditional",4+$F1491*0.023,NA()))</f>
      </c>
      <c r="O1491">
        <f>IF($A1491="","",$D1491+ROW()/1000000)</f>
      </c>
      <c r="P1491" t="str">
        <f>IF(OR($A1491="",INDEX(games!$H:$H,ROW())=""),"",INDEX(games!$H:$H,ROW()))</f>
      </c>
      <c r="Q1491">
        <f>IF(OR($A1491="",$P1491&lt;&gt;"Yes"),"",$D1491+ROW()/1000000)</f>
      </c>
      <c r="T1491">
        <f>IF($Y1491="","",INDEX($B$2:$B$1500,$Y1491))</f>
      </c>
      <c r="U1491">
        <f>IF($Z1491="","",INDEX($B$2:$B$1500,$Z1491))</f>
      </c>
      <c r="V1491">
        <f>IF(OR($T1491="",$U1491=""),"",$U1491-$T1491)</f>
      </c>
      <c r="W1491" t="str">
        <f>IF(TRIM(INDEX(connections!$A:$A,ROW()))="","",TRIM(INDEX(connections!$A:$A,ROW())))</f>
      </c>
      <c r="X1491" t="str">
        <f>IF($W1491="","",TRIM(INDEX(connections!$B:$B,ROW())))</f>
      </c>
      <c r="Y1491">
        <f>IF($W1491="","",IFERROR(MATCH($W1491,$A$2:$A$1500,0),""))</f>
      </c>
      <c r="Z1491">
        <f>IF($X1491="","",IFERROR(MATCH($X1491,$A$2:$A$1500,0),""))</f>
      </c>
      <c r="AA1491" t="str">
        <f>IF($Y1491="","",INDEX($P$2:$P$1500,$Y1491))</f>
      </c>
      <c r="AB1491" t="str">
        <f>IF($Z1491="","",INDEX($P$2:$P$1500,$Z1491))</f>
      </c>
      <c r="AC1491">
        <f>IF(AND($AA1491="Yes",$AB1491="Yes"),1,"")</f>
      </c>
      <c r="AD1491">
        <f>IF(OR($Y1491="",$Z1491=""),"",IF(INDEX($C$2:$C$1500,$Y1491)=INDEX($C$2:$C$1500,$Z1491),0,1))</f>
      </c>
      <c r="AE1491">
        <f>IF($AC1491&lt;&gt;1,"",IF(AND(INDEX($AG$2:$AG$1500,$Y1491)=1,INDEX($AG$2:$AG$1500,$Z1491)=1),1,""))</f>
      </c>
      <c r="AG1491">
        <f>IF($A1491="","",COUNTIFS($W$2:$W$2500,$A1491,$AB$2:$AB$2500,"Yes")+COUNTIFS($X$2:$X$2500,$A1491,$AA$2:$AA$2500,"Yes"))</f>
      </c>
      <c r="AH1491" t="str">
        <f>IF(OR($P1491&lt;&gt;"Yes",N($AG1491)=0),"",IF(AND($AG1491=1,COUNTIFS($W$2:$W$2500,$A1491,$AE$2:$AE$2500,1)+COUNTIFS($X$2:$X$2500,$A1491,$AE$2:$AE$2500,1)&gt;0),"","Yes"))</f>
      </c>
      <c r="AI1491">
        <f>IF($AH1491="Yes",$AG1491,"")</f>
      </c>
      <c r="AJ1491">
        <f>IF($AI1491="","",$AI1491+ROW()/1000000)</f>
      </c>
      <c r="AK1491">
        <f>IF(OR($A1491="",$P1491="Yes",N($AG1491)=0),"",$AG1491+ROW()/1000000)</f>
      </c>
      <c r="AL1491" t="str">
        <f>IF($A1491="","",INDEX(games!$J:$J,ROW())&amp;"")</f>
      </c>
    </row>
    <row r="1492">
      <c r="A1492" t="str">
        <f>IF(TRIM(INDEX(games!$A:$A,ROW()))="","",TRIM(INDEX(games!$A:$A,ROW())))</f>
      </c>
      <c r="B1492">
        <f>IF(OR($A1492="",INDEX(games!$B:$B,ROW())=""),"",INDEX(games!$B:$B,ROW()))</f>
      </c>
      <c r="C1492" t="str">
        <f>IF(OR($A1492="",INDEX(games!$C:$C,ROW())=""),"",INDEX(games!$C:$C,ROW()))</f>
      </c>
      <c r="D1492">
        <f>IF($A1492="","",COUNTIF($W$2:$W$2500,$A1492)+COUNTIF($X$2:$X$2500,$A1492))</f>
      </c>
      <c r="E1492">
        <f>IF($A1492="","",IFERROR(MATCH($C1492,$R$2:$R$5,0),0))</f>
      </c>
      <c r="F1492">
        <f>IF($A1492="","",MOD(ROW(),34))</f>
      </c>
      <c r="G1492">
        <f>IF($A1492="",NA(),IF($C1492="Action",$B1492,NA()))</f>
      </c>
      <c r="H1492">
        <f>IF($A1492="",NA(),IF($C1492="Action",1+$F1492*0.023,NA()))</f>
      </c>
      <c r="I1492">
        <f>IF($A1492="",NA(),IF($C1492="Strategy",$B1492,NA()))</f>
      </c>
      <c r="J1492">
        <f>IF($A1492="",NA(),IF($C1492="Strategy",2+$F1492*0.023,NA()))</f>
      </c>
      <c r="K1492">
        <f>IF($A1492="",NA(),IF($C1492="Deckbuilder",$B1492,NA()))</f>
      </c>
      <c r="L1492">
        <f>IF($A1492="",NA(),IF($C1492="Deckbuilder",3+$F1492*0.023,NA()))</f>
      </c>
      <c r="M1492">
        <f>IF($A1492="",NA(),IF($C1492="Traditional",$B1492,NA()))</f>
      </c>
      <c r="N1492">
        <f>IF($A1492="",NA(),IF($C1492="Traditional",4+$F1492*0.023,NA()))</f>
      </c>
      <c r="O1492">
        <f>IF($A1492="","",$D1492+ROW()/1000000)</f>
      </c>
      <c r="P1492" t="str">
        <f>IF(OR($A1492="",INDEX(games!$H:$H,ROW())=""),"",INDEX(games!$H:$H,ROW()))</f>
      </c>
      <c r="Q1492">
        <f>IF(OR($A1492="",$P1492&lt;&gt;"Yes"),"",$D1492+ROW()/1000000)</f>
      </c>
      <c r="T1492">
        <f>IF($Y1492="","",INDEX($B$2:$B$1500,$Y1492))</f>
      </c>
      <c r="U1492">
        <f>IF($Z1492="","",INDEX($B$2:$B$1500,$Z1492))</f>
      </c>
      <c r="V1492">
        <f>IF(OR($T1492="",$U1492=""),"",$U1492-$T1492)</f>
      </c>
      <c r="W1492" t="str">
        <f>IF(TRIM(INDEX(connections!$A:$A,ROW()))="","",TRIM(INDEX(connections!$A:$A,ROW())))</f>
      </c>
      <c r="X1492" t="str">
        <f>IF($W1492="","",TRIM(INDEX(connections!$B:$B,ROW())))</f>
      </c>
      <c r="Y1492">
        <f>IF($W1492="","",IFERROR(MATCH($W1492,$A$2:$A$1500,0),""))</f>
      </c>
      <c r="Z1492">
        <f>IF($X1492="","",IFERROR(MATCH($X1492,$A$2:$A$1500,0),""))</f>
      </c>
      <c r="AA1492" t="str">
        <f>IF($Y1492="","",INDEX($P$2:$P$1500,$Y1492))</f>
      </c>
      <c r="AB1492" t="str">
        <f>IF($Z1492="","",INDEX($P$2:$P$1500,$Z1492))</f>
      </c>
      <c r="AC1492">
        <f>IF(AND($AA1492="Yes",$AB1492="Yes"),1,"")</f>
      </c>
      <c r="AD1492">
        <f>IF(OR($Y1492="",$Z1492=""),"",IF(INDEX($C$2:$C$1500,$Y1492)=INDEX($C$2:$C$1500,$Z1492),0,1))</f>
      </c>
      <c r="AE1492">
        <f>IF($AC1492&lt;&gt;1,"",IF(AND(INDEX($AG$2:$AG$1500,$Y1492)=1,INDEX($AG$2:$AG$1500,$Z1492)=1),1,""))</f>
      </c>
      <c r="AG1492">
        <f>IF($A1492="","",COUNTIFS($W$2:$W$2500,$A1492,$AB$2:$AB$2500,"Yes")+COUNTIFS($X$2:$X$2500,$A1492,$AA$2:$AA$2500,"Yes"))</f>
      </c>
      <c r="AH1492" t="str">
        <f>IF(OR($P1492&lt;&gt;"Yes",N($AG1492)=0),"",IF(AND($AG1492=1,COUNTIFS($W$2:$W$2500,$A1492,$AE$2:$AE$2500,1)+COUNTIFS($X$2:$X$2500,$A1492,$AE$2:$AE$2500,1)&gt;0),"","Yes"))</f>
      </c>
      <c r="AI1492">
        <f>IF($AH1492="Yes",$AG1492,"")</f>
      </c>
      <c r="AJ1492">
        <f>IF($AI1492="","",$AI1492+ROW()/1000000)</f>
      </c>
      <c r="AK1492">
        <f>IF(OR($A1492="",$P1492="Yes",N($AG1492)=0),"",$AG1492+ROW()/1000000)</f>
      </c>
      <c r="AL1492" t="str">
        <f>IF($A1492="","",INDEX(games!$J:$J,ROW())&amp;"")</f>
      </c>
    </row>
    <row r="1493">
      <c r="A1493" t="str">
        <f>IF(TRIM(INDEX(games!$A:$A,ROW()))="","",TRIM(INDEX(games!$A:$A,ROW())))</f>
      </c>
      <c r="B1493">
        <f>IF(OR($A1493="",INDEX(games!$B:$B,ROW())=""),"",INDEX(games!$B:$B,ROW()))</f>
      </c>
      <c r="C1493" t="str">
        <f>IF(OR($A1493="",INDEX(games!$C:$C,ROW())=""),"",INDEX(games!$C:$C,ROW()))</f>
      </c>
      <c r="D1493">
        <f>IF($A1493="","",COUNTIF($W$2:$W$2500,$A1493)+COUNTIF($X$2:$X$2500,$A1493))</f>
      </c>
      <c r="E1493">
        <f>IF($A1493="","",IFERROR(MATCH($C1493,$R$2:$R$5,0),0))</f>
      </c>
      <c r="F1493">
        <f>IF($A1493="","",MOD(ROW(),34))</f>
      </c>
      <c r="G1493">
        <f>IF($A1493="",NA(),IF($C1493="Action",$B1493,NA()))</f>
      </c>
      <c r="H1493">
        <f>IF($A1493="",NA(),IF($C1493="Action",1+$F1493*0.023,NA()))</f>
      </c>
      <c r="I1493">
        <f>IF($A1493="",NA(),IF($C1493="Strategy",$B1493,NA()))</f>
      </c>
      <c r="J1493">
        <f>IF($A1493="",NA(),IF($C1493="Strategy",2+$F1493*0.023,NA()))</f>
      </c>
      <c r="K1493">
        <f>IF($A1493="",NA(),IF($C1493="Deckbuilder",$B1493,NA()))</f>
      </c>
      <c r="L1493">
        <f>IF($A1493="",NA(),IF($C1493="Deckbuilder",3+$F1493*0.023,NA()))</f>
      </c>
      <c r="M1493">
        <f>IF($A1493="",NA(),IF($C1493="Traditional",$B1493,NA()))</f>
      </c>
      <c r="N1493">
        <f>IF($A1493="",NA(),IF($C1493="Traditional",4+$F1493*0.023,NA()))</f>
      </c>
      <c r="O1493">
        <f>IF($A1493="","",$D1493+ROW()/1000000)</f>
      </c>
      <c r="P1493" t="str">
        <f>IF(OR($A1493="",INDEX(games!$H:$H,ROW())=""),"",INDEX(games!$H:$H,ROW()))</f>
      </c>
      <c r="Q1493">
        <f>IF(OR($A1493="",$P1493&lt;&gt;"Yes"),"",$D1493+ROW()/1000000)</f>
      </c>
      <c r="T1493">
        <f>IF($Y1493="","",INDEX($B$2:$B$1500,$Y1493))</f>
      </c>
      <c r="U1493">
        <f>IF($Z1493="","",INDEX($B$2:$B$1500,$Z1493))</f>
      </c>
      <c r="V1493">
        <f>IF(OR($T1493="",$U1493=""),"",$U1493-$T1493)</f>
      </c>
      <c r="W1493" t="str">
        <f>IF(TRIM(INDEX(connections!$A:$A,ROW()))="","",TRIM(INDEX(connections!$A:$A,ROW())))</f>
      </c>
      <c r="X1493" t="str">
        <f>IF($W1493="","",TRIM(INDEX(connections!$B:$B,ROW())))</f>
      </c>
      <c r="Y1493">
        <f>IF($W1493="","",IFERROR(MATCH($W1493,$A$2:$A$1500,0),""))</f>
      </c>
      <c r="Z1493">
        <f>IF($X1493="","",IFERROR(MATCH($X1493,$A$2:$A$1500,0),""))</f>
      </c>
      <c r="AA1493" t="str">
        <f>IF($Y1493="","",INDEX($P$2:$P$1500,$Y1493))</f>
      </c>
      <c r="AB1493" t="str">
        <f>IF($Z1493="","",INDEX($P$2:$P$1500,$Z1493))</f>
      </c>
      <c r="AC1493">
        <f>IF(AND($AA1493="Yes",$AB1493="Yes"),1,"")</f>
      </c>
      <c r="AD1493">
        <f>IF(OR($Y1493="",$Z1493=""),"",IF(INDEX($C$2:$C$1500,$Y1493)=INDEX($C$2:$C$1500,$Z1493),0,1))</f>
      </c>
      <c r="AE1493">
        <f>IF($AC1493&lt;&gt;1,"",IF(AND(INDEX($AG$2:$AG$1500,$Y1493)=1,INDEX($AG$2:$AG$1500,$Z1493)=1),1,""))</f>
      </c>
      <c r="AG1493">
        <f>IF($A1493="","",COUNTIFS($W$2:$W$2500,$A1493,$AB$2:$AB$2500,"Yes")+COUNTIFS($X$2:$X$2500,$A1493,$AA$2:$AA$2500,"Yes"))</f>
      </c>
      <c r="AH1493" t="str">
        <f>IF(OR($P1493&lt;&gt;"Yes",N($AG1493)=0),"",IF(AND($AG1493=1,COUNTIFS($W$2:$W$2500,$A1493,$AE$2:$AE$2500,1)+COUNTIFS($X$2:$X$2500,$A1493,$AE$2:$AE$2500,1)&gt;0),"","Yes"))</f>
      </c>
      <c r="AI1493">
        <f>IF($AH1493="Yes",$AG1493,"")</f>
      </c>
      <c r="AJ1493">
        <f>IF($AI1493="","",$AI1493+ROW()/1000000)</f>
      </c>
      <c r="AK1493">
        <f>IF(OR($A1493="",$P1493="Yes",N($AG1493)=0),"",$AG1493+ROW()/1000000)</f>
      </c>
      <c r="AL1493" t="str">
        <f>IF($A1493="","",INDEX(games!$J:$J,ROW())&amp;"")</f>
      </c>
    </row>
    <row r="1494">
      <c r="A1494" t="str">
        <f>IF(TRIM(INDEX(games!$A:$A,ROW()))="","",TRIM(INDEX(games!$A:$A,ROW())))</f>
      </c>
      <c r="B1494">
        <f>IF(OR($A1494="",INDEX(games!$B:$B,ROW())=""),"",INDEX(games!$B:$B,ROW()))</f>
      </c>
      <c r="C1494" t="str">
        <f>IF(OR($A1494="",INDEX(games!$C:$C,ROW())=""),"",INDEX(games!$C:$C,ROW()))</f>
      </c>
      <c r="D1494">
        <f>IF($A1494="","",COUNTIF($W$2:$W$2500,$A1494)+COUNTIF($X$2:$X$2500,$A1494))</f>
      </c>
      <c r="E1494">
        <f>IF($A1494="","",IFERROR(MATCH($C1494,$R$2:$R$5,0),0))</f>
      </c>
      <c r="F1494">
        <f>IF($A1494="","",MOD(ROW(),34))</f>
      </c>
      <c r="G1494">
        <f>IF($A1494="",NA(),IF($C1494="Action",$B1494,NA()))</f>
      </c>
      <c r="H1494">
        <f>IF($A1494="",NA(),IF($C1494="Action",1+$F1494*0.023,NA()))</f>
      </c>
      <c r="I1494">
        <f>IF($A1494="",NA(),IF($C1494="Strategy",$B1494,NA()))</f>
      </c>
      <c r="J1494">
        <f>IF($A1494="",NA(),IF($C1494="Strategy",2+$F1494*0.023,NA()))</f>
      </c>
      <c r="K1494">
        <f>IF($A1494="",NA(),IF($C1494="Deckbuilder",$B1494,NA()))</f>
      </c>
      <c r="L1494">
        <f>IF($A1494="",NA(),IF($C1494="Deckbuilder",3+$F1494*0.023,NA()))</f>
      </c>
      <c r="M1494">
        <f>IF($A1494="",NA(),IF($C1494="Traditional",$B1494,NA()))</f>
      </c>
      <c r="N1494">
        <f>IF($A1494="",NA(),IF($C1494="Traditional",4+$F1494*0.023,NA()))</f>
      </c>
      <c r="O1494">
        <f>IF($A1494="","",$D1494+ROW()/1000000)</f>
      </c>
      <c r="P1494" t="str">
        <f>IF(OR($A1494="",INDEX(games!$H:$H,ROW())=""),"",INDEX(games!$H:$H,ROW()))</f>
      </c>
      <c r="Q1494">
        <f>IF(OR($A1494="",$P1494&lt;&gt;"Yes"),"",$D1494+ROW()/1000000)</f>
      </c>
      <c r="T1494">
        <f>IF($Y1494="","",INDEX($B$2:$B$1500,$Y1494))</f>
      </c>
      <c r="U1494">
        <f>IF($Z1494="","",INDEX($B$2:$B$1500,$Z1494))</f>
      </c>
      <c r="V1494">
        <f>IF(OR($T1494="",$U1494=""),"",$U1494-$T1494)</f>
      </c>
      <c r="W1494" t="str">
        <f>IF(TRIM(INDEX(connections!$A:$A,ROW()))="","",TRIM(INDEX(connections!$A:$A,ROW())))</f>
      </c>
      <c r="X1494" t="str">
        <f>IF($W1494="","",TRIM(INDEX(connections!$B:$B,ROW())))</f>
      </c>
      <c r="Y1494">
        <f>IF($W1494="","",IFERROR(MATCH($W1494,$A$2:$A$1500,0),""))</f>
      </c>
      <c r="Z1494">
        <f>IF($X1494="","",IFERROR(MATCH($X1494,$A$2:$A$1500,0),""))</f>
      </c>
      <c r="AA1494" t="str">
        <f>IF($Y1494="","",INDEX($P$2:$P$1500,$Y1494))</f>
      </c>
      <c r="AB1494" t="str">
        <f>IF($Z1494="","",INDEX($P$2:$P$1500,$Z1494))</f>
      </c>
      <c r="AC1494">
        <f>IF(AND($AA1494="Yes",$AB1494="Yes"),1,"")</f>
      </c>
      <c r="AD1494">
        <f>IF(OR($Y1494="",$Z1494=""),"",IF(INDEX($C$2:$C$1500,$Y1494)=INDEX($C$2:$C$1500,$Z1494),0,1))</f>
      </c>
      <c r="AE1494">
        <f>IF($AC1494&lt;&gt;1,"",IF(AND(INDEX($AG$2:$AG$1500,$Y1494)=1,INDEX($AG$2:$AG$1500,$Z1494)=1),1,""))</f>
      </c>
      <c r="AG1494">
        <f>IF($A1494="","",COUNTIFS($W$2:$W$2500,$A1494,$AB$2:$AB$2500,"Yes")+COUNTIFS($X$2:$X$2500,$A1494,$AA$2:$AA$2500,"Yes"))</f>
      </c>
      <c r="AH1494" t="str">
        <f>IF(OR($P1494&lt;&gt;"Yes",N($AG1494)=0),"",IF(AND($AG1494=1,COUNTIFS($W$2:$W$2500,$A1494,$AE$2:$AE$2500,1)+COUNTIFS($X$2:$X$2500,$A1494,$AE$2:$AE$2500,1)&gt;0),"","Yes"))</f>
      </c>
      <c r="AI1494">
        <f>IF($AH1494="Yes",$AG1494,"")</f>
      </c>
      <c r="AJ1494">
        <f>IF($AI1494="","",$AI1494+ROW()/1000000)</f>
      </c>
      <c r="AK1494">
        <f>IF(OR($A1494="",$P1494="Yes",N($AG1494)=0),"",$AG1494+ROW()/1000000)</f>
      </c>
      <c r="AL1494" t="str">
        <f>IF($A1494="","",INDEX(games!$J:$J,ROW())&amp;"")</f>
      </c>
    </row>
    <row r="1495">
      <c r="A1495" t="str">
        <f>IF(TRIM(INDEX(games!$A:$A,ROW()))="","",TRIM(INDEX(games!$A:$A,ROW())))</f>
      </c>
      <c r="B1495">
        <f>IF(OR($A1495="",INDEX(games!$B:$B,ROW())=""),"",INDEX(games!$B:$B,ROW()))</f>
      </c>
      <c r="C1495" t="str">
        <f>IF(OR($A1495="",INDEX(games!$C:$C,ROW())=""),"",INDEX(games!$C:$C,ROW()))</f>
      </c>
      <c r="D1495">
        <f>IF($A1495="","",COUNTIF($W$2:$W$2500,$A1495)+COUNTIF($X$2:$X$2500,$A1495))</f>
      </c>
      <c r="E1495">
        <f>IF($A1495="","",IFERROR(MATCH($C1495,$R$2:$R$5,0),0))</f>
      </c>
      <c r="F1495">
        <f>IF($A1495="","",MOD(ROW(),34))</f>
      </c>
      <c r="G1495">
        <f>IF($A1495="",NA(),IF($C1495="Action",$B1495,NA()))</f>
      </c>
      <c r="H1495">
        <f>IF($A1495="",NA(),IF($C1495="Action",1+$F1495*0.023,NA()))</f>
      </c>
      <c r="I1495">
        <f>IF($A1495="",NA(),IF($C1495="Strategy",$B1495,NA()))</f>
      </c>
      <c r="J1495">
        <f>IF($A1495="",NA(),IF($C1495="Strategy",2+$F1495*0.023,NA()))</f>
      </c>
      <c r="K1495">
        <f>IF($A1495="",NA(),IF($C1495="Deckbuilder",$B1495,NA()))</f>
      </c>
      <c r="L1495">
        <f>IF($A1495="",NA(),IF($C1495="Deckbuilder",3+$F1495*0.023,NA()))</f>
      </c>
      <c r="M1495">
        <f>IF($A1495="",NA(),IF($C1495="Traditional",$B1495,NA()))</f>
      </c>
      <c r="N1495">
        <f>IF($A1495="",NA(),IF($C1495="Traditional",4+$F1495*0.023,NA()))</f>
      </c>
      <c r="O1495">
        <f>IF($A1495="","",$D1495+ROW()/1000000)</f>
      </c>
      <c r="P1495" t="str">
        <f>IF(OR($A1495="",INDEX(games!$H:$H,ROW())=""),"",INDEX(games!$H:$H,ROW()))</f>
      </c>
      <c r="Q1495">
        <f>IF(OR($A1495="",$P1495&lt;&gt;"Yes"),"",$D1495+ROW()/1000000)</f>
      </c>
      <c r="T1495">
        <f>IF($Y1495="","",INDEX($B$2:$B$1500,$Y1495))</f>
      </c>
      <c r="U1495">
        <f>IF($Z1495="","",INDEX($B$2:$B$1500,$Z1495))</f>
      </c>
      <c r="V1495">
        <f>IF(OR($T1495="",$U1495=""),"",$U1495-$T1495)</f>
      </c>
      <c r="W1495" t="str">
        <f>IF(TRIM(INDEX(connections!$A:$A,ROW()))="","",TRIM(INDEX(connections!$A:$A,ROW())))</f>
      </c>
      <c r="X1495" t="str">
        <f>IF($W1495="","",TRIM(INDEX(connections!$B:$B,ROW())))</f>
      </c>
      <c r="Y1495">
        <f>IF($W1495="","",IFERROR(MATCH($W1495,$A$2:$A$1500,0),""))</f>
      </c>
      <c r="Z1495">
        <f>IF($X1495="","",IFERROR(MATCH($X1495,$A$2:$A$1500,0),""))</f>
      </c>
      <c r="AA1495" t="str">
        <f>IF($Y1495="","",INDEX($P$2:$P$1500,$Y1495))</f>
      </c>
      <c r="AB1495" t="str">
        <f>IF($Z1495="","",INDEX($P$2:$P$1500,$Z1495))</f>
      </c>
      <c r="AC1495">
        <f>IF(AND($AA1495="Yes",$AB1495="Yes"),1,"")</f>
      </c>
      <c r="AD1495">
        <f>IF(OR($Y1495="",$Z1495=""),"",IF(INDEX($C$2:$C$1500,$Y1495)=INDEX($C$2:$C$1500,$Z1495),0,1))</f>
      </c>
      <c r="AE1495">
        <f>IF($AC1495&lt;&gt;1,"",IF(AND(INDEX($AG$2:$AG$1500,$Y1495)=1,INDEX($AG$2:$AG$1500,$Z1495)=1),1,""))</f>
      </c>
      <c r="AG1495">
        <f>IF($A1495="","",COUNTIFS($W$2:$W$2500,$A1495,$AB$2:$AB$2500,"Yes")+COUNTIFS($X$2:$X$2500,$A1495,$AA$2:$AA$2500,"Yes"))</f>
      </c>
      <c r="AH1495" t="str">
        <f>IF(OR($P1495&lt;&gt;"Yes",N($AG1495)=0),"",IF(AND($AG1495=1,COUNTIFS($W$2:$W$2500,$A1495,$AE$2:$AE$2500,1)+COUNTIFS($X$2:$X$2500,$A1495,$AE$2:$AE$2500,1)&gt;0),"","Yes"))</f>
      </c>
      <c r="AI1495">
        <f>IF($AH1495="Yes",$AG1495,"")</f>
      </c>
      <c r="AJ1495">
        <f>IF($AI1495="","",$AI1495+ROW()/1000000)</f>
      </c>
      <c r="AK1495">
        <f>IF(OR($A1495="",$P1495="Yes",N($AG1495)=0),"",$AG1495+ROW()/1000000)</f>
      </c>
      <c r="AL1495" t="str">
        <f>IF($A1495="","",INDEX(games!$J:$J,ROW())&amp;"")</f>
      </c>
    </row>
    <row r="1496">
      <c r="A1496" t="str">
        <f>IF(TRIM(INDEX(games!$A:$A,ROW()))="","",TRIM(INDEX(games!$A:$A,ROW())))</f>
      </c>
      <c r="B1496">
        <f>IF(OR($A1496="",INDEX(games!$B:$B,ROW())=""),"",INDEX(games!$B:$B,ROW()))</f>
      </c>
      <c r="C1496" t="str">
        <f>IF(OR($A1496="",INDEX(games!$C:$C,ROW())=""),"",INDEX(games!$C:$C,ROW()))</f>
      </c>
      <c r="D1496">
        <f>IF($A1496="","",COUNTIF($W$2:$W$2500,$A1496)+COUNTIF($X$2:$X$2500,$A1496))</f>
      </c>
      <c r="E1496">
        <f>IF($A1496="","",IFERROR(MATCH($C1496,$R$2:$R$5,0),0))</f>
      </c>
      <c r="F1496">
        <f>IF($A1496="","",MOD(ROW(),34))</f>
      </c>
      <c r="G1496">
        <f>IF($A1496="",NA(),IF($C1496="Action",$B1496,NA()))</f>
      </c>
      <c r="H1496">
        <f>IF($A1496="",NA(),IF($C1496="Action",1+$F1496*0.023,NA()))</f>
      </c>
      <c r="I1496">
        <f>IF($A1496="",NA(),IF($C1496="Strategy",$B1496,NA()))</f>
      </c>
      <c r="J1496">
        <f>IF($A1496="",NA(),IF($C1496="Strategy",2+$F1496*0.023,NA()))</f>
      </c>
      <c r="K1496">
        <f>IF($A1496="",NA(),IF($C1496="Deckbuilder",$B1496,NA()))</f>
      </c>
      <c r="L1496">
        <f>IF($A1496="",NA(),IF($C1496="Deckbuilder",3+$F1496*0.023,NA()))</f>
      </c>
      <c r="M1496">
        <f>IF($A1496="",NA(),IF($C1496="Traditional",$B1496,NA()))</f>
      </c>
      <c r="N1496">
        <f>IF($A1496="",NA(),IF($C1496="Traditional",4+$F1496*0.023,NA()))</f>
      </c>
      <c r="O1496">
        <f>IF($A1496="","",$D1496+ROW()/1000000)</f>
      </c>
      <c r="P1496" t="str">
        <f>IF(OR($A1496="",INDEX(games!$H:$H,ROW())=""),"",INDEX(games!$H:$H,ROW()))</f>
      </c>
      <c r="Q1496">
        <f>IF(OR($A1496="",$P1496&lt;&gt;"Yes"),"",$D1496+ROW()/1000000)</f>
      </c>
      <c r="T1496">
        <f>IF($Y1496="","",INDEX($B$2:$B$1500,$Y1496))</f>
      </c>
      <c r="U1496">
        <f>IF($Z1496="","",INDEX($B$2:$B$1500,$Z1496))</f>
      </c>
      <c r="V1496">
        <f>IF(OR($T1496="",$U1496=""),"",$U1496-$T1496)</f>
      </c>
      <c r="W1496" t="str">
        <f>IF(TRIM(INDEX(connections!$A:$A,ROW()))="","",TRIM(INDEX(connections!$A:$A,ROW())))</f>
      </c>
      <c r="X1496" t="str">
        <f>IF($W1496="","",TRIM(INDEX(connections!$B:$B,ROW())))</f>
      </c>
      <c r="Y1496">
        <f>IF($W1496="","",IFERROR(MATCH($W1496,$A$2:$A$1500,0),""))</f>
      </c>
      <c r="Z1496">
        <f>IF($X1496="","",IFERROR(MATCH($X1496,$A$2:$A$1500,0),""))</f>
      </c>
      <c r="AA1496" t="str">
        <f>IF($Y1496="","",INDEX($P$2:$P$1500,$Y1496))</f>
      </c>
      <c r="AB1496" t="str">
        <f>IF($Z1496="","",INDEX($P$2:$P$1500,$Z1496))</f>
      </c>
      <c r="AC1496">
        <f>IF(AND($AA1496="Yes",$AB1496="Yes"),1,"")</f>
      </c>
      <c r="AD1496">
        <f>IF(OR($Y1496="",$Z1496=""),"",IF(INDEX($C$2:$C$1500,$Y1496)=INDEX($C$2:$C$1500,$Z1496),0,1))</f>
      </c>
      <c r="AE1496">
        <f>IF($AC1496&lt;&gt;1,"",IF(AND(INDEX($AG$2:$AG$1500,$Y1496)=1,INDEX($AG$2:$AG$1500,$Z1496)=1),1,""))</f>
      </c>
      <c r="AG1496">
        <f>IF($A1496="","",COUNTIFS($W$2:$W$2500,$A1496,$AB$2:$AB$2500,"Yes")+COUNTIFS($X$2:$X$2500,$A1496,$AA$2:$AA$2500,"Yes"))</f>
      </c>
      <c r="AH1496" t="str">
        <f>IF(OR($P1496&lt;&gt;"Yes",N($AG1496)=0),"",IF(AND($AG1496=1,COUNTIFS($W$2:$W$2500,$A1496,$AE$2:$AE$2500,1)+COUNTIFS($X$2:$X$2500,$A1496,$AE$2:$AE$2500,1)&gt;0),"","Yes"))</f>
      </c>
      <c r="AI1496">
        <f>IF($AH1496="Yes",$AG1496,"")</f>
      </c>
      <c r="AJ1496">
        <f>IF($AI1496="","",$AI1496+ROW()/1000000)</f>
      </c>
      <c r="AK1496">
        <f>IF(OR($A1496="",$P1496="Yes",N($AG1496)=0),"",$AG1496+ROW()/1000000)</f>
      </c>
      <c r="AL1496" t="str">
        <f>IF($A1496="","",INDEX(games!$J:$J,ROW())&amp;"")</f>
      </c>
    </row>
    <row r="1497">
      <c r="A1497" t="str">
        <f>IF(TRIM(INDEX(games!$A:$A,ROW()))="","",TRIM(INDEX(games!$A:$A,ROW())))</f>
      </c>
      <c r="B1497">
        <f>IF(OR($A1497="",INDEX(games!$B:$B,ROW())=""),"",INDEX(games!$B:$B,ROW()))</f>
      </c>
      <c r="C1497" t="str">
        <f>IF(OR($A1497="",INDEX(games!$C:$C,ROW())=""),"",INDEX(games!$C:$C,ROW()))</f>
      </c>
      <c r="D1497">
        <f>IF($A1497="","",COUNTIF($W$2:$W$2500,$A1497)+COUNTIF($X$2:$X$2500,$A1497))</f>
      </c>
      <c r="E1497">
        <f>IF($A1497="","",IFERROR(MATCH($C1497,$R$2:$R$5,0),0))</f>
      </c>
      <c r="F1497">
        <f>IF($A1497="","",MOD(ROW(),34))</f>
      </c>
      <c r="G1497">
        <f>IF($A1497="",NA(),IF($C1497="Action",$B1497,NA()))</f>
      </c>
      <c r="H1497">
        <f>IF($A1497="",NA(),IF($C1497="Action",1+$F1497*0.023,NA()))</f>
      </c>
      <c r="I1497">
        <f>IF($A1497="",NA(),IF($C1497="Strategy",$B1497,NA()))</f>
      </c>
      <c r="J1497">
        <f>IF($A1497="",NA(),IF($C1497="Strategy",2+$F1497*0.023,NA()))</f>
      </c>
      <c r="K1497">
        <f>IF($A1497="",NA(),IF($C1497="Deckbuilder",$B1497,NA()))</f>
      </c>
      <c r="L1497">
        <f>IF($A1497="",NA(),IF($C1497="Deckbuilder",3+$F1497*0.023,NA()))</f>
      </c>
      <c r="M1497">
        <f>IF($A1497="",NA(),IF($C1497="Traditional",$B1497,NA()))</f>
      </c>
      <c r="N1497">
        <f>IF($A1497="",NA(),IF($C1497="Traditional",4+$F1497*0.023,NA()))</f>
      </c>
      <c r="O1497">
        <f>IF($A1497="","",$D1497+ROW()/1000000)</f>
      </c>
      <c r="P1497" t="str">
        <f>IF(OR($A1497="",INDEX(games!$H:$H,ROW())=""),"",INDEX(games!$H:$H,ROW()))</f>
      </c>
      <c r="Q1497">
        <f>IF(OR($A1497="",$P1497&lt;&gt;"Yes"),"",$D1497+ROW()/1000000)</f>
      </c>
      <c r="T1497">
        <f>IF($Y1497="","",INDEX($B$2:$B$1500,$Y1497))</f>
      </c>
      <c r="U1497">
        <f>IF($Z1497="","",INDEX($B$2:$B$1500,$Z1497))</f>
      </c>
      <c r="V1497">
        <f>IF(OR($T1497="",$U1497=""),"",$U1497-$T1497)</f>
      </c>
      <c r="W1497" t="str">
        <f>IF(TRIM(INDEX(connections!$A:$A,ROW()))="","",TRIM(INDEX(connections!$A:$A,ROW())))</f>
      </c>
      <c r="X1497" t="str">
        <f>IF($W1497="","",TRIM(INDEX(connections!$B:$B,ROW())))</f>
      </c>
      <c r="Y1497">
        <f>IF($W1497="","",IFERROR(MATCH($W1497,$A$2:$A$1500,0),""))</f>
      </c>
      <c r="Z1497">
        <f>IF($X1497="","",IFERROR(MATCH($X1497,$A$2:$A$1500,0),""))</f>
      </c>
      <c r="AA1497" t="str">
        <f>IF($Y1497="","",INDEX($P$2:$P$1500,$Y1497))</f>
      </c>
      <c r="AB1497" t="str">
        <f>IF($Z1497="","",INDEX($P$2:$P$1500,$Z1497))</f>
      </c>
      <c r="AC1497">
        <f>IF(AND($AA1497="Yes",$AB1497="Yes"),1,"")</f>
      </c>
      <c r="AD1497">
        <f>IF(OR($Y1497="",$Z1497=""),"",IF(INDEX($C$2:$C$1500,$Y1497)=INDEX($C$2:$C$1500,$Z1497),0,1))</f>
      </c>
      <c r="AE1497">
        <f>IF($AC1497&lt;&gt;1,"",IF(AND(INDEX($AG$2:$AG$1500,$Y1497)=1,INDEX($AG$2:$AG$1500,$Z1497)=1),1,""))</f>
      </c>
      <c r="AG1497">
        <f>IF($A1497="","",COUNTIFS($W$2:$W$2500,$A1497,$AB$2:$AB$2500,"Yes")+COUNTIFS($X$2:$X$2500,$A1497,$AA$2:$AA$2500,"Yes"))</f>
      </c>
      <c r="AH1497" t="str">
        <f>IF(OR($P1497&lt;&gt;"Yes",N($AG1497)=0),"",IF(AND($AG1497=1,COUNTIFS($W$2:$W$2500,$A1497,$AE$2:$AE$2500,1)+COUNTIFS($X$2:$X$2500,$A1497,$AE$2:$AE$2500,1)&gt;0),"","Yes"))</f>
      </c>
      <c r="AI1497">
        <f>IF($AH1497="Yes",$AG1497,"")</f>
      </c>
      <c r="AJ1497">
        <f>IF($AI1497="","",$AI1497+ROW()/1000000)</f>
      </c>
      <c r="AK1497">
        <f>IF(OR($A1497="",$P1497="Yes",N($AG1497)=0),"",$AG1497+ROW()/1000000)</f>
      </c>
      <c r="AL1497" t="str">
        <f>IF($A1497="","",INDEX(games!$J:$J,ROW())&amp;"")</f>
      </c>
    </row>
    <row r="1498">
      <c r="A1498" t="str">
        <f>IF(TRIM(INDEX(games!$A:$A,ROW()))="","",TRIM(INDEX(games!$A:$A,ROW())))</f>
      </c>
      <c r="B1498">
        <f>IF(OR($A1498="",INDEX(games!$B:$B,ROW())=""),"",INDEX(games!$B:$B,ROW()))</f>
      </c>
      <c r="C1498" t="str">
        <f>IF(OR($A1498="",INDEX(games!$C:$C,ROW())=""),"",INDEX(games!$C:$C,ROW()))</f>
      </c>
      <c r="D1498">
        <f>IF($A1498="","",COUNTIF($W$2:$W$2500,$A1498)+COUNTIF($X$2:$X$2500,$A1498))</f>
      </c>
      <c r="E1498">
        <f>IF($A1498="","",IFERROR(MATCH($C1498,$R$2:$R$5,0),0))</f>
      </c>
      <c r="F1498">
        <f>IF($A1498="","",MOD(ROW(),34))</f>
      </c>
      <c r="G1498">
        <f>IF($A1498="",NA(),IF($C1498="Action",$B1498,NA()))</f>
      </c>
      <c r="H1498">
        <f>IF($A1498="",NA(),IF($C1498="Action",1+$F1498*0.023,NA()))</f>
      </c>
      <c r="I1498">
        <f>IF($A1498="",NA(),IF($C1498="Strategy",$B1498,NA()))</f>
      </c>
      <c r="J1498">
        <f>IF($A1498="",NA(),IF($C1498="Strategy",2+$F1498*0.023,NA()))</f>
      </c>
      <c r="K1498">
        <f>IF($A1498="",NA(),IF($C1498="Deckbuilder",$B1498,NA()))</f>
      </c>
      <c r="L1498">
        <f>IF($A1498="",NA(),IF($C1498="Deckbuilder",3+$F1498*0.023,NA()))</f>
      </c>
      <c r="M1498">
        <f>IF($A1498="",NA(),IF($C1498="Traditional",$B1498,NA()))</f>
      </c>
      <c r="N1498">
        <f>IF($A1498="",NA(),IF($C1498="Traditional",4+$F1498*0.023,NA()))</f>
      </c>
      <c r="O1498">
        <f>IF($A1498="","",$D1498+ROW()/1000000)</f>
      </c>
      <c r="P1498" t="str">
        <f>IF(OR($A1498="",INDEX(games!$H:$H,ROW())=""),"",INDEX(games!$H:$H,ROW()))</f>
      </c>
      <c r="Q1498">
        <f>IF(OR($A1498="",$P1498&lt;&gt;"Yes"),"",$D1498+ROW()/1000000)</f>
      </c>
      <c r="T1498">
        <f>IF($Y1498="","",INDEX($B$2:$B$1500,$Y1498))</f>
      </c>
      <c r="U1498">
        <f>IF($Z1498="","",INDEX($B$2:$B$1500,$Z1498))</f>
      </c>
      <c r="V1498">
        <f>IF(OR($T1498="",$U1498=""),"",$U1498-$T1498)</f>
      </c>
      <c r="W1498" t="str">
        <f>IF(TRIM(INDEX(connections!$A:$A,ROW()))="","",TRIM(INDEX(connections!$A:$A,ROW())))</f>
      </c>
      <c r="X1498" t="str">
        <f>IF($W1498="","",TRIM(INDEX(connections!$B:$B,ROW())))</f>
      </c>
      <c r="Y1498">
        <f>IF($W1498="","",IFERROR(MATCH($W1498,$A$2:$A$1500,0),""))</f>
      </c>
      <c r="Z1498">
        <f>IF($X1498="","",IFERROR(MATCH($X1498,$A$2:$A$1500,0),""))</f>
      </c>
      <c r="AA1498" t="str">
        <f>IF($Y1498="","",INDEX($P$2:$P$1500,$Y1498))</f>
      </c>
      <c r="AB1498" t="str">
        <f>IF($Z1498="","",INDEX($P$2:$P$1500,$Z1498))</f>
      </c>
      <c r="AC1498">
        <f>IF(AND($AA1498="Yes",$AB1498="Yes"),1,"")</f>
      </c>
      <c r="AD1498">
        <f>IF(OR($Y1498="",$Z1498=""),"",IF(INDEX($C$2:$C$1500,$Y1498)=INDEX($C$2:$C$1500,$Z1498),0,1))</f>
      </c>
      <c r="AE1498">
        <f>IF($AC1498&lt;&gt;1,"",IF(AND(INDEX($AG$2:$AG$1500,$Y1498)=1,INDEX($AG$2:$AG$1500,$Z1498)=1),1,""))</f>
      </c>
      <c r="AG1498">
        <f>IF($A1498="","",COUNTIFS($W$2:$W$2500,$A1498,$AB$2:$AB$2500,"Yes")+COUNTIFS($X$2:$X$2500,$A1498,$AA$2:$AA$2500,"Yes"))</f>
      </c>
      <c r="AH1498" t="str">
        <f>IF(OR($P1498&lt;&gt;"Yes",N($AG1498)=0),"",IF(AND($AG1498=1,COUNTIFS($W$2:$W$2500,$A1498,$AE$2:$AE$2500,1)+COUNTIFS($X$2:$X$2500,$A1498,$AE$2:$AE$2500,1)&gt;0),"","Yes"))</f>
      </c>
      <c r="AI1498">
        <f>IF($AH1498="Yes",$AG1498,"")</f>
      </c>
      <c r="AJ1498">
        <f>IF($AI1498="","",$AI1498+ROW()/1000000)</f>
      </c>
      <c r="AK1498">
        <f>IF(OR($A1498="",$P1498="Yes",N($AG1498)=0),"",$AG1498+ROW()/1000000)</f>
      </c>
      <c r="AL1498" t="str">
        <f>IF($A1498="","",INDEX(games!$J:$J,ROW())&amp;"")</f>
      </c>
    </row>
    <row r="1499">
      <c r="A1499" t="str">
        <f>IF(TRIM(INDEX(games!$A:$A,ROW()))="","",TRIM(INDEX(games!$A:$A,ROW())))</f>
      </c>
      <c r="B1499">
        <f>IF(OR($A1499="",INDEX(games!$B:$B,ROW())=""),"",INDEX(games!$B:$B,ROW()))</f>
      </c>
      <c r="C1499" t="str">
        <f>IF(OR($A1499="",INDEX(games!$C:$C,ROW())=""),"",INDEX(games!$C:$C,ROW()))</f>
      </c>
      <c r="D1499">
        <f>IF($A1499="","",COUNTIF($W$2:$W$2500,$A1499)+COUNTIF($X$2:$X$2500,$A1499))</f>
      </c>
      <c r="E1499">
        <f>IF($A1499="","",IFERROR(MATCH($C1499,$R$2:$R$5,0),0))</f>
      </c>
      <c r="F1499">
        <f>IF($A1499="","",MOD(ROW(),34))</f>
      </c>
      <c r="G1499">
        <f>IF($A1499="",NA(),IF($C1499="Action",$B1499,NA()))</f>
      </c>
      <c r="H1499">
        <f>IF($A1499="",NA(),IF($C1499="Action",1+$F1499*0.023,NA()))</f>
      </c>
      <c r="I1499">
        <f>IF($A1499="",NA(),IF($C1499="Strategy",$B1499,NA()))</f>
      </c>
      <c r="J1499">
        <f>IF($A1499="",NA(),IF($C1499="Strategy",2+$F1499*0.023,NA()))</f>
      </c>
      <c r="K1499">
        <f>IF($A1499="",NA(),IF($C1499="Deckbuilder",$B1499,NA()))</f>
      </c>
      <c r="L1499">
        <f>IF($A1499="",NA(),IF($C1499="Deckbuilder",3+$F1499*0.023,NA()))</f>
      </c>
      <c r="M1499">
        <f>IF($A1499="",NA(),IF($C1499="Traditional",$B1499,NA()))</f>
      </c>
      <c r="N1499">
        <f>IF($A1499="",NA(),IF($C1499="Traditional",4+$F1499*0.023,NA()))</f>
      </c>
      <c r="O1499">
        <f>IF($A1499="","",$D1499+ROW()/1000000)</f>
      </c>
      <c r="P1499" t="str">
        <f>IF(OR($A1499="",INDEX(games!$H:$H,ROW())=""),"",INDEX(games!$H:$H,ROW()))</f>
      </c>
      <c r="Q1499">
        <f>IF(OR($A1499="",$P1499&lt;&gt;"Yes"),"",$D1499+ROW()/1000000)</f>
      </c>
      <c r="T1499">
        <f>IF($Y1499="","",INDEX($B$2:$B$1500,$Y1499))</f>
      </c>
      <c r="U1499">
        <f>IF($Z1499="","",INDEX($B$2:$B$1500,$Z1499))</f>
      </c>
      <c r="V1499">
        <f>IF(OR($T1499="",$U1499=""),"",$U1499-$T1499)</f>
      </c>
      <c r="W1499" t="str">
        <f>IF(TRIM(INDEX(connections!$A:$A,ROW()))="","",TRIM(INDEX(connections!$A:$A,ROW())))</f>
      </c>
      <c r="X1499" t="str">
        <f>IF($W1499="","",TRIM(INDEX(connections!$B:$B,ROW())))</f>
      </c>
      <c r="Y1499">
        <f>IF($W1499="","",IFERROR(MATCH($W1499,$A$2:$A$1500,0),""))</f>
      </c>
      <c r="Z1499">
        <f>IF($X1499="","",IFERROR(MATCH($X1499,$A$2:$A$1500,0),""))</f>
      </c>
      <c r="AA1499" t="str">
        <f>IF($Y1499="","",INDEX($P$2:$P$1500,$Y1499))</f>
      </c>
      <c r="AB1499" t="str">
        <f>IF($Z1499="","",INDEX($P$2:$P$1500,$Z1499))</f>
      </c>
      <c r="AC1499">
        <f>IF(AND($AA1499="Yes",$AB1499="Yes"),1,"")</f>
      </c>
      <c r="AD1499">
        <f>IF(OR($Y1499="",$Z1499=""),"",IF(INDEX($C$2:$C$1500,$Y1499)=INDEX($C$2:$C$1500,$Z1499),0,1))</f>
      </c>
      <c r="AE1499">
        <f>IF($AC1499&lt;&gt;1,"",IF(AND(INDEX($AG$2:$AG$1500,$Y1499)=1,INDEX($AG$2:$AG$1500,$Z1499)=1),1,""))</f>
      </c>
      <c r="AG1499">
        <f>IF($A1499="","",COUNTIFS($W$2:$W$2500,$A1499,$AB$2:$AB$2500,"Yes")+COUNTIFS($X$2:$X$2500,$A1499,$AA$2:$AA$2500,"Yes"))</f>
      </c>
      <c r="AH1499" t="str">
        <f>IF(OR($P1499&lt;&gt;"Yes",N($AG1499)=0),"",IF(AND($AG1499=1,COUNTIFS($W$2:$W$2500,$A1499,$AE$2:$AE$2500,1)+COUNTIFS($X$2:$X$2500,$A1499,$AE$2:$AE$2500,1)&gt;0),"","Yes"))</f>
      </c>
      <c r="AI1499">
        <f>IF($AH1499="Yes",$AG1499,"")</f>
      </c>
      <c r="AJ1499">
        <f>IF($AI1499="","",$AI1499+ROW()/1000000)</f>
      </c>
      <c r="AK1499">
        <f>IF(OR($A1499="",$P1499="Yes",N($AG1499)=0),"",$AG1499+ROW()/1000000)</f>
      </c>
      <c r="AL1499" t="str">
        <f>IF($A1499="","",INDEX(games!$J:$J,ROW())&amp;"")</f>
      </c>
    </row>
    <row r="1500">
      <c r="A1500" t="str">
        <f>IF(TRIM(INDEX(games!$A:$A,ROW()))="","",TRIM(INDEX(games!$A:$A,ROW())))</f>
      </c>
      <c r="B1500">
        <f>IF(OR($A1500="",INDEX(games!$B:$B,ROW())=""),"",INDEX(games!$B:$B,ROW()))</f>
      </c>
      <c r="C1500" t="str">
        <f>IF(OR($A1500="",INDEX(games!$C:$C,ROW())=""),"",INDEX(games!$C:$C,ROW()))</f>
      </c>
      <c r="D1500">
        <f>IF($A1500="","",COUNTIF($W$2:$W$2500,$A1500)+COUNTIF($X$2:$X$2500,$A1500))</f>
      </c>
      <c r="E1500">
        <f>IF($A1500="","",IFERROR(MATCH($C1500,$R$2:$R$5,0),0))</f>
      </c>
      <c r="F1500">
        <f>IF($A1500="","",MOD(ROW(),34))</f>
      </c>
      <c r="G1500">
        <f>IF($A1500="",NA(),IF($C1500="Action",$B1500,NA()))</f>
      </c>
      <c r="H1500">
        <f>IF($A1500="",NA(),IF($C1500="Action",1+$F1500*0.023,NA()))</f>
      </c>
      <c r="I1500">
        <f>IF($A1500="",NA(),IF($C1500="Strategy",$B1500,NA()))</f>
      </c>
      <c r="J1500">
        <f>IF($A1500="",NA(),IF($C1500="Strategy",2+$F1500*0.023,NA()))</f>
      </c>
      <c r="K1500">
        <f>IF($A1500="",NA(),IF($C1500="Deckbuilder",$B1500,NA()))</f>
      </c>
      <c r="L1500">
        <f>IF($A1500="",NA(),IF($C1500="Deckbuilder",3+$F1500*0.023,NA()))</f>
      </c>
      <c r="M1500">
        <f>IF($A1500="",NA(),IF($C1500="Traditional",$B1500,NA()))</f>
      </c>
      <c r="N1500">
        <f>IF($A1500="",NA(),IF($C1500="Traditional",4+$F1500*0.023,NA()))</f>
      </c>
      <c r="O1500">
        <f>IF($A1500="","",$D1500+ROW()/1000000)</f>
      </c>
      <c r="P1500" t="str">
        <f>IF(OR($A1500="",INDEX(games!$H:$H,ROW())=""),"",INDEX(games!$H:$H,ROW()))</f>
      </c>
      <c r="Q1500">
        <f>IF(OR($A1500="",$P1500&lt;&gt;"Yes"),"",$D1500+ROW()/1000000)</f>
      </c>
      <c r="T1500">
        <f>IF($Y1500="","",INDEX($B$2:$B$1500,$Y1500))</f>
      </c>
      <c r="U1500">
        <f>IF($Z1500="","",INDEX($B$2:$B$1500,$Z1500))</f>
      </c>
      <c r="V1500">
        <f>IF(OR($T1500="",$U1500=""),"",$U1500-$T1500)</f>
      </c>
      <c r="W1500" t="str">
        <f>IF(TRIM(INDEX(connections!$A:$A,ROW()))="","",TRIM(INDEX(connections!$A:$A,ROW())))</f>
      </c>
      <c r="X1500" t="str">
        <f>IF($W1500="","",TRIM(INDEX(connections!$B:$B,ROW())))</f>
      </c>
      <c r="Y1500">
        <f>IF($W1500="","",IFERROR(MATCH($W1500,$A$2:$A$1500,0),""))</f>
      </c>
      <c r="Z1500">
        <f>IF($X1500="","",IFERROR(MATCH($X1500,$A$2:$A$1500,0),""))</f>
      </c>
      <c r="AA1500" t="str">
        <f>IF($Y1500="","",INDEX($P$2:$P$1500,$Y1500))</f>
      </c>
      <c r="AB1500" t="str">
        <f>IF($Z1500="","",INDEX($P$2:$P$1500,$Z1500))</f>
      </c>
      <c r="AC1500">
        <f>IF(AND($AA1500="Yes",$AB1500="Yes"),1,"")</f>
      </c>
      <c r="AD1500">
        <f>IF(OR($Y1500="",$Z1500=""),"",IF(INDEX($C$2:$C$1500,$Y1500)=INDEX($C$2:$C$1500,$Z1500),0,1))</f>
      </c>
      <c r="AE1500">
        <f>IF($AC1500&lt;&gt;1,"",IF(AND(INDEX($AG$2:$AG$1500,$Y1500)=1,INDEX($AG$2:$AG$1500,$Z1500)=1),1,""))</f>
      </c>
      <c r="AG1500">
        <f>IF($A1500="","",COUNTIFS($W$2:$W$2500,$A1500,$AB$2:$AB$2500,"Yes")+COUNTIFS($X$2:$X$2500,$A1500,$AA$2:$AA$2500,"Yes"))</f>
      </c>
      <c r="AH1500" t="str">
        <f>IF(OR($P1500&lt;&gt;"Yes",N($AG1500)=0),"",IF(AND($AG1500=1,COUNTIFS($W$2:$W$2500,$A1500,$AE$2:$AE$2500,1)+COUNTIFS($X$2:$X$2500,$A1500,$AE$2:$AE$2500,1)&gt;0),"","Yes"))</f>
      </c>
      <c r="AI1500">
        <f>IF($AH1500="Yes",$AG1500,"")</f>
      </c>
      <c r="AJ1500">
        <f>IF($AI1500="","",$AI1500+ROW()/1000000)</f>
      </c>
      <c r="AK1500">
        <f>IF(OR($A1500="",$P1500="Yes",N($AG1500)=0),"",$AG1500+ROW()/1000000)</f>
      </c>
      <c r="AL1500" t="str">
        <f>IF($A1500="","",INDEX(games!$J:$J,ROW())&amp;"")</f>
      </c>
    </row>
    <row r="1501">
      <c r="T1501">
        <f>IF($Y1501="","",INDEX($B$2:$B$1500,$Y1501))</f>
      </c>
      <c r="U1501">
        <f>IF($Z1501="","",INDEX($B$2:$B$1500,$Z1501))</f>
      </c>
      <c r="V1501">
        <f>IF(OR($T1501="",$U1501=""),"",$U1501-$T1501)</f>
      </c>
      <c r="W1501" t="str">
        <f>IF(TRIM(INDEX(connections!$A:$A,ROW()))="","",TRIM(INDEX(connections!$A:$A,ROW())))</f>
      </c>
      <c r="X1501" t="str">
        <f>IF($W1501="","",TRIM(INDEX(connections!$B:$B,ROW())))</f>
      </c>
      <c r="Y1501">
        <f>IF($W1501="","",IFERROR(MATCH($W1501,$A$2:$A$1500,0),""))</f>
      </c>
      <c r="Z1501">
        <f>IF($X1501="","",IFERROR(MATCH($X1501,$A$2:$A$1500,0),""))</f>
      </c>
      <c r="AA1501" t="str">
        <f>IF($Y1501="","",INDEX($P$2:$P$1500,$Y1501))</f>
      </c>
      <c r="AB1501" t="str">
        <f>IF($Z1501="","",INDEX($P$2:$P$1500,$Z1501))</f>
      </c>
      <c r="AC1501">
        <f>IF(AND($AA1501="Yes",$AB1501="Yes"),1,"")</f>
      </c>
      <c r="AD1501">
        <f>IF(OR($Y1501="",$Z1501=""),"",IF(INDEX($C$2:$C$1500,$Y1501)=INDEX($C$2:$C$1500,$Z1501),0,1))</f>
      </c>
      <c r="AE1501">
        <f>IF($AC1501&lt;&gt;1,"",IF(AND(INDEX($AG$2:$AG$1500,$Y1501)=1,INDEX($AG$2:$AG$1500,$Z1501)=1),1,""))</f>
      </c>
    </row>
    <row r="1502">
      <c r="T1502">
        <f>IF($Y1502="","",INDEX($B$2:$B$1500,$Y1502))</f>
      </c>
      <c r="U1502">
        <f>IF($Z1502="","",INDEX($B$2:$B$1500,$Z1502))</f>
      </c>
      <c r="V1502">
        <f>IF(OR($T1502="",$U1502=""),"",$U1502-$T1502)</f>
      </c>
      <c r="W1502" t="str">
        <f>IF(TRIM(INDEX(connections!$A:$A,ROW()))="","",TRIM(INDEX(connections!$A:$A,ROW())))</f>
      </c>
      <c r="X1502" t="str">
        <f>IF($W1502="","",TRIM(INDEX(connections!$B:$B,ROW())))</f>
      </c>
      <c r="Y1502">
        <f>IF($W1502="","",IFERROR(MATCH($W1502,$A$2:$A$1500,0),""))</f>
      </c>
      <c r="Z1502">
        <f>IF($X1502="","",IFERROR(MATCH($X1502,$A$2:$A$1500,0),""))</f>
      </c>
      <c r="AA1502" t="str">
        <f>IF($Y1502="","",INDEX($P$2:$P$1500,$Y1502))</f>
      </c>
      <c r="AB1502" t="str">
        <f>IF($Z1502="","",INDEX($P$2:$P$1500,$Z1502))</f>
      </c>
      <c r="AC1502">
        <f>IF(AND($AA1502="Yes",$AB1502="Yes"),1,"")</f>
      </c>
      <c r="AD1502">
        <f>IF(OR($Y1502="",$Z1502=""),"",IF(INDEX($C$2:$C$1500,$Y1502)=INDEX($C$2:$C$1500,$Z1502),0,1))</f>
      </c>
      <c r="AE1502">
        <f>IF($AC1502&lt;&gt;1,"",IF(AND(INDEX($AG$2:$AG$1500,$Y1502)=1,INDEX($AG$2:$AG$1500,$Z1502)=1),1,""))</f>
      </c>
    </row>
    <row r="1503">
      <c r="T1503">
        <f>IF($Y1503="","",INDEX($B$2:$B$1500,$Y1503))</f>
      </c>
      <c r="U1503">
        <f>IF($Z1503="","",INDEX($B$2:$B$1500,$Z1503))</f>
      </c>
      <c r="V1503">
        <f>IF(OR($T1503="",$U1503=""),"",$U1503-$T1503)</f>
      </c>
      <c r="W1503" t="str">
        <f>IF(TRIM(INDEX(connections!$A:$A,ROW()))="","",TRIM(INDEX(connections!$A:$A,ROW())))</f>
      </c>
      <c r="X1503" t="str">
        <f>IF($W1503="","",TRIM(INDEX(connections!$B:$B,ROW())))</f>
      </c>
      <c r="Y1503">
        <f>IF($W1503="","",IFERROR(MATCH($W1503,$A$2:$A$1500,0),""))</f>
      </c>
      <c r="Z1503">
        <f>IF($X1503="","",IFERROR(MATCH($X1503,$A$2:$A$1500,0),""))</f>
      </c>
      <c r="AA1503" t="str">
        <f>IF($Y1503="","",INDEX($P$2:$P$1500,$Y1503))</f>
      </c>
      <c r="AB1503" t="str">
        <f>IF($Z1503="","",INDEX($P$2:$P$1500,$Z1503))</f>
      </c>
      <c r="AC1503">
        <f>IF(AND($AA1503="Yes",$AB1503="Yes"),1,"")</f>
      </c>
      <c r="AD1503">
        <f>IF(OR($Y1503="",$Z1503=""),"",IF(INDEX($C$2:$C$1500,$Y1503)=INDEX($C$2:$C$1500,$Z1503),0,1))</f>
      </c>
      <c r="AE1503">
        <f>IF($AC1503&lt;&gt;1,"",IF(AND(INDEX($AG$2:$AG$1500,$Y1503)=1,INDEX($AG$2:$AG$1500,$Z1503)=1),1,""))</f>
      </c>
    </row>
    <row r="1504">
      <c r="T1504">
        <f>IF($Y1504="","",INDEX($B$2:$B$1500,$Y1504))</f>
      </c>
      <c r="U1504">
        <f>IF($Z1504="","",INDEX($B$2:$B$1500,$Z1504))</f>
      </c>
      <c r="V1504">
        <f>IF(OR($T1504="",$U1504=""),"",$U1504-$T1504)</f>
      </c>
      <c r="W1504" t="str">
        <f>IF(TRIM(INDEX(connections!$A:$A,ROW()))="","",TRIM(INDEX(connections!$A:$A,ROW())))</f>
      </c>
      <c r="X1504" t="str">
        <f>IF($W1504="","",TRIM(INDEX(connections!$B:$B,ROW())))</f>
      </c>
      <c r="Y1504">
        <f>IF($W1504="","",IFERROR(MATCH($W1504,$A$2:$A$1500,0),""))</f>
      </c>
      <c r="Z1504">
        <f>IF($X1504="","",IFERROR(MATCH($X1504,$A$2:$A$1500,0),""))</f>
      </c>
      <c r="AA1504" t="str">
        <f>IF($Y1504="","",INDEX($P$2:$P$1500,$Y1504))</f>
      </c>
      <c r="AB1504" t="str">
        <f>IF($Z1504="","",INDEX($P$2:$P$1500,$Z1504))</f>
      </c>
      <c r="AC1504">
        <f>IF(AND($AA1504="Yes",$AB1504="Yes"),1,"")</f>
      </c>
      <c r="AD1504">
        <f>IF(OR($Y1504="",$Z1504=""),"",IF(INDEX($C$2:$C$1500,$Y1504)=INDEX($C$2:$C$1500,$Z1504),0,1))</f>
      </c>
      <c r="AE1504">
        <f>IF($AC1504&lt;&gt;1,"",IF(AND(INDEX($AG$2:$AG$1500,$Y1504)=1,INDEX($AG$2:$AG$1500,$Z1504)=1),1,""))</f>
      </c>
    </row>
    <row r="1505">
      <c r="T1505">
        <f>IF($Y1505="","",INDEX($B$2:$B$1500,$Y1505))</f>
      </c>
      <c r="U1505">
        <f>IF($Z1505="","",INDEX($B$2:$B$1500,$Z1505))</f>
      </c>
      <c r="V1505">
        <f>IF(OR($T1505="",$U1505=""),"",$U1505-$T1505)</f>
      </c>
      <c r="W1505" t="str">
        <f>IF(TRIM(INDEX(connections!$A:$A,ROW()))="","",TRIM(INDEX(connections!$A:$A,ROW())))</f>
      </c>
      <c r="X1505" t="str">
        <f>IF($W1505="","",TRIM(INDEX(connections!$B:$B,ROW())))</f>
      </c>
      <c r="Y1505">
        <f>IF($W1505="","",IFERROR(MATCH($W1505,$A$2:$A$1500,0),""))</f>
      </c>
      <c r="Z1505">
        <f>IF($X1505="","",IFERROR(MATCH($X1505,$A$2:$A$1500,0),""))</f>
      </c>
      <c r="AA1505" t="str">
        <f>IF($Y1505="","",INDEX($P$2:$P$1500,$Y1505))</f>
      </c>
      <c r="AB1505" t="str">
        <f>IF($Z1505="","",INDEX($P$2:$P$1500,$Z1505))</f>
      </c>
      <c r="AC1505">
        <f>IF(AND($AA1505="Yes",$AB1505="Yes"),1,"")</f>
      </c>
      <c r="AD1505">
        <f>IF(OR($Y1505="",$Z1505=""),"",IF(INDEX($C$2:$C$1500,$Y1505)=INDEX($C$2:$C$1500,$Z1505),0,1))</f>
      </c>
      <c r="AE1505">
        <f>IF($AC1505&lt;&gt;1,"",IF(AND(INDEX($AG$2:$AG$1500,$Y1505)=1,INDEX($AG$2:$AG$1500,$Z1505)=1),1,""))</f>
      </c>
    </row>
    <row r="1506">
      <c r="T1506">
        <f>IF($Y1506="","",INDEX($B$2:$B$1500,$Y1506))</f>
      </c>
      <c r="U1506">
        <f>IF($Z1506="","",INDEX($B$2:$B$1500,$Z1506))</f>
      </c>
      <c r="V1506">
        <f>IF(OR($T1506="",$U1506=""),"",$U1506-$T1506)</f>
      </c>
      <c r="W1506" t="str">
        <f>IF(TRIM(INDEX(connections!$A:$A,ROW()))="","",TRIM(INDEX(connections!$A:$A,ROW())))</f>
      </c>
      <c r="X1506" t="str">
        <f>IF($W1506="","",TRIM(INDEX(connections!$B:$B,ROW())))</f>
      </c>
      <c r="Y1506">
        <f>IF($W1506="","",IFERROR(MATCH($W1506,$A$2:$A$1500,0),""))</f>
      </c>
      <c r="Z1506">
        <f>IF($X1506="","",IFERROR(MATCH($X1506,$A$2:$A$1500,0),""))</f>
      </c>
      <c r="AA1506" t="str">
        <f>IF($Y1506="","",INDEX($P$2:$P$1500,$Y1506))</f>
      </c>
      <c r="AB1506" t="str">
        <f>IF($Z1506="","",INDEX($P$2:$P$1500,$Z1506))</f>
      </c>
      <c r="AC1506">
        <f>IF(AND($AA1506="Yes",$AB1506="Yes"),1,"")</f>
      </c>
      <c r="AD1506">
        <f>IF(OR($Y1506="",$Z1506=""),"",IF(INDEX($C$2:$C$1500,$Y1506)=INDEX($C$2:$C$1500,$Z1506),0,1))</f>
      </c>
      <c r="AE1506">
        <f>IF($AC1506&lt;&gt;1,"",IF(AND(INDEX($AG$2:$AG$1500,$Y1506)=1,INDEX($AG$2:$AG$1500,$Z1506)=1),1,""))</f>
      </c>
    </row>
    <row r="1507">
      <c r="T1507">
        <f>IF($Y1507="","",INDEX($B$2:$B$1500,$Y1507))</f>
      </c>
      <c r="U1507">
        <f>IF($Z1507="","",INDEX($B$2:$B$1500,$Z1507))</f>
      </c>
      <c r="V1507">
        <f>IF(OR($T1507="",$U1507=""),"",$U1507-$T1507)</f>
      </c>
      <c r="W1507" t="str">
        <f>IF(TRIM(INDEX(connections!$A:$A,ROW()))="","",TRIM(INDEX(connections!$A:$A,ROW())))</f>
      </c>
      <c r="X1507" t="str">
        <f>IF($W1507="","",TRIM(INDEX(connections!$B:$B,ROW())))</f>
      </c>
      <c r="Y1507">
        <f>IF($W1507="","",IFERROR(MATCH($W1507,$A$2:$A$1500,0),""))</f>
      </c>
      <c r="Z1507">
        <f>IF($X1507="","",IFERROR(MATCH($X1507,$A$2:$A$1500,0),""))</f>
      </c>
      <c r="AA1507" t="str">
        <f>IF($Y1507="","",INDEX($P$2:$P$1500,$Y1507))</f>
      </c>
      <c r="AB1507" t="str">
        <f>IF($Z1507="","",INDEX($P$2:$P$1500,$Z1507))</f>
      </c>
      <c r="AC1507">
        <f>IF(AND($AA1507="Yes",$AB1507="Yes"),1,"")</f>
      </c>
      <c r="AD1507">
        <f>IF(OR($Y1507="",$Z1507=""),"",IF(INDEX($C$2:$C$1500,$Y1507)=INDEX($C$2:$C$1500,$Z1507),0,1))</f>
      </c>
      <c r="AE1507">
        <f>IF($AC1507&lt;&gt;1,"",IF(AND(INDEX($AG$2:$AG$1500,$Y1507)=1,INDEX($AG$2:$AG$1500,$Z1507)=1),1,""))</f>
      </c>
    </row>
    <row r="1508">
      <c r="T1508">
        <f>IF($Y1508="","",INDEX($B$2:$B$1500,$Y1508))</f>
      </c>
      <c r="U1508">
        <f>IF($Z1508="","",INDEX($B$2:$B$1500,$Z1508))</f>
      </c>
      <c r="V1508">
        <f>IF(OR($T1508="",$U1508=""),"",$U1508-$T1508)</f>
      </c>
      <c r="W1508" t="str">
        <f>IF(TRIM(INDEX(connections!$A:$A,ROW()))="","",TRIM(INDEX(connections!$A:$A,ROW())))</f>
      </c>
      <c r="X1508" t="str">
        <f>IF($W1508="","",TRIM(INDEX(connections!$B:$B,ROW())))</f>
      </c>
      <c r="Y1508">
        <f>IF($W1508="","",IFERROR(MATCH($W1508,$A$2:$A$1500,0),""))</f>
      </c>
      <c r="Z1508">
        <f>IF($X1508="","",IFERROR(MATCH($X1508,$A$2:$A$1500,0),""))</f>
      </c>
      <c r="AA1508" t="str">
        <f>IF($Y1508="","",INDEX($P$2:$P$1500,$Y1508))</f>
      </c>
      <c r="AB1508" t="str">
        <f>IF($Z1508="","",INDEX($P$2:$P$1500,$Z1508))</f>
      </c>
      <c r="AC1508">
        <f>IF(AND($AA1508="Yes",$AB1508="Yes"),1,"")</f>
      </c>
      <c r="AD1508">
        <f>IF(OR($Y1508="",$Z1508=""),"",IF(INDEX($C$2:$C$1500,$Y1508)=INDEX($C$2:$C$1500,$Z1508),0,1))</f>
      </c>
      <c r="AE1508">
        <f>IF($AC1508&lt;&gt;1,"",IF(AND(INDEX($AG$2:$AG$1500,$Y1508)=1,INDEX($AG$2:$AG$1500,$Z1508)=1),1,""))</f>
      </c>
    </row>
    <row r="1509">
      <c r="T1509">
        <f>IF($Y1509="","",INDEX($B$2:$B$1500,$Y1509))</f>
      </c>
      <c r="U1509">
        <f>IF($Z1509="","",INDEX($B$2:$B$1500,$Z1509))</f>
      </c>
      <c r="V1509">
        <f>IF(OR($T1509="",$U1509=""),"",$U1509-$T1509)</f>
      </c>
      <c r="W1509" t="str">
        <f>IF(TRIM(INDEX(connections!$A:$A,ROW()))="","",TRIM(INDEX(connections!$A:$A,ROW())))</f>
      </c>
      <c r="X1509" t="str">
        <f>IF($W1509="","",TRIM(INDEX(connections!$B:$B,ROW())))</f>
      </c>
      <c r="Y1509">
        <f>IF($W1509="","",IFERROR(MATCH($W1509,$A$2:$A$1500,0),""))</f>
      </c>
      <c r="Z1509">
        <f>IF($X1509="","",IFERROR(MATCH($X1509,$A$2:$A$1500,0),""))</f>
      </c>
      <c r="AA1509" t="str">
        <f>IF($Y1509="","",INDEX($P$2:$P$1500,$Y1509))</f>
      </c>
      <c r="AB1509" t="str">
        <f>IF($Z1509="","",INDEX($P$2:$P$1500,$Z1509))</f>
      </c>
      <c r="AC1509">
        <f>IF(AND($AA1509="Yes",$AB1509="Yes"),1,"")</f>
      </c>
      <c r="AD1509">
        <f>IF(OR($Y1509="",$Z1509=""),"",IF(INDEX($C$2:$C$1500,$Y1509)=INDEX($C$2:$C$1500,$Z1509),0,1))</f>
      </c>
      <c r="AE1509">
        <f>IF($AC1509&lt;&gt;1,"",IF(AND(INDEX($AG$2:$AG$1500,$Y1509)=1,INDEX($AG$2:$AG$1500,$Z1509)=1),1,""))</f>
      </c>
    </row>
    <row r="1510">
      <c r="T1510">
        <f>IF($Y1510="","",INDEX($B$2:$B$1500,$Y1510))</f>
      </c>
      <c r="U1510">
        <f>IF($Z1510="","",INDEX($B$2:$B$1500,$Z1510))</f>
      </c>
      <c r="V1510">
        <f>IF(OR($T1510="",$U1510=""),"",$U1510-$T1510)</f>
      </c>
      <c r="W1510" t="str">
        <f>IF(TRIM(INDEX(connections!$A:$A,ROW()))="","",TRIM(INDEX(connections!$A:$A,ROW())))</f>
      </c>
      <c r="X1510" t="str">
        <f>IF($W1510="","",TRIM(INDEX(connections!$B:$B,ROW())))</f>
      </c>
      <c r="Y1510">
        <f>IF($W1510="","",IFERROR(MATCH($W1510,$A$2:$A$1500,0),""))</f>
      </c>
      <c r="Z1510">
        <f>IF($X1510="","",IFERROR(MATCH($X1510,$A$2:$A$1500,0),""))</f>
      </c>
      <c r="AA1510" t="str">
        <f>IF($Y1510="","",INDEX($P$2:$P$1500,$Y1510))</f>
      </c>
      <c r="AB1510" t="str">
        <f>IF($Z1510="","",INDEX($P$2:$P$1500,$Z1510))</f>
      </c>
      <c r="AC1510">
        <f>IF(AND($AA1510="Yes",$AB1510="Yes"),1,"")</f>
      </c>
      <c r="AD1510">
        <f>IF(OR($Y1510="",$Z1510=""),"",IF(INDEX($C$2:$C$1500,$Y1510)=INDEX($C$2:$C$1500,$Z1510),0,1))</f>
      </c>
      <c r="AE1510">
        <f>IF($AC1510&lt;&gt;1,"",IF(AND(INDEX($AG$2:$AG$1500,$Y1510)=1,INDEX($AG$2:$AG$1500,$Z1510)=1),1,""))</f>
      </c>
    </row>
    <row r="1511">
      <c r="T1511">
        <f>IF($Y1511="","",INDEX($B$2:$B$1500,$Y1511))</f>
      </c>
      <c r="U1511">
        <f>IF($Z1511="","",INDEX($B$2:$B$1500,$Z1511))</f>
      </c>
      <c r="V1511">
        <f>IF(OR($T1511="",$U1511=""),"",$U1511-$T1511)</f>
      </c>
      <c r="W1511" t="str">
        <f>IF(TRIM(INDEX(connections!$A:$A,ROW()))="","",TRIM(INDEX(connections!$A:$A,ROW())))</f>
      </c>
      <c r="X1511" t="str">
        <f>IF($W1511="","",TRIM(INDEX(connections!$B:$B,ROW())))</f>
      </c>
      <c r="Y1511">
        <f>IF($W1511="","",IFERROR(MATCH($W1511,$A$2:$A$1500,0),""))</f>
      </c>
      <c r="Z1511">
        <f>IF($X1511="","",IFERROR(MATCH($X1511,$A$2:$A$1500,0),""))</f>
      </c>
      <c r="AA1511" t="str">
        <f>IF($Y1511="","",INDEX($P$2:$P$1500,$Y1511))</f>
      </c>
      <c r="AB1511" t="str">
        <f>IF($Z1511="","",INDEX($P$2:$P$1500,$Z1511))</f>
      </c>
      <c r="AC1511">
        <f>IF(AND($AA1511="Yes",$AB1511="Yes"),1,"")</f>
      </c>
      <c r="AD1511">
        <f>IF(OR($Y1511="",$Z1511=""),"",IF(INDEX($C$2:$C$1500,$Y1511)=INDEX($C$2:$C$1500,$Z1511),0,1))</f>
      </c>
      <c r="AE1511">
        <f>IF($AC1511&lt;&gt;1,"",IF(AND(INDEX($AG$2:$AG$1500,$Y1511)=1,INDEX($AG$2:$AG$1500,$Z1511)=1),1,""))</f>
      </c>
    </row>
    <row r="1512">
      <c r="T1512">
        <f>IF($Y1512="","",INDEX($B$2:$B$1500,$Y1512))</f>
      </c>
      <c r="U1512">
        <f>IF($Z1512="","",INDEX($B$2:$B$1500,$Z1512))</f>
      </c>
      <c r="V1512">
        <f>IF(OR($T1512="",$U1512=""),"",$U1512-$T1512)</f>
      </c>
      <c r="W1512" t="str">
        <f>IF(TRIM(INDEX(connections!$A:$A,ROW()))="","",TRIM(INDEX(connections!$A:$A,ROW())))</f>
      </c>
      <c r="X1512" t="str">
        <f>IF($W1512="","",TRIM(INDEX(connections!$B:$B,ROW())))</f>
      </c>
      <c r="Y1512">
        <f>IF($W1512="","",IFERROR(MATCH($W1512,$A$2:$A$1500,0),""))</f>
      </c>
      <c r="Z1512">
        <f>IF($X1512="","",IFERROR(MATCH($X1512,$A$2:$A$1500,0),""))</f>
      </c>
      <c r="AA1512" t="str">
        <f>IF($Y1512="","",INDEX($P$2:$P$1500,$Y1512))</f>
      </c>
      <c r="AB1512" t="str">
        <f>IF($Z1512="","",INDEX($P$2:$P$1500,$Z1512))</f>
      </c>
      <c r="AC1512">
        <f>IF(AND($AA1512="Yes",$AB1512="Yes"),1,"")</f>
      </c>
      <c r="AD1512">
        <f>IF(OR($Y1512="",$Z1512=""),"",IF(INDEX($C$2:$C$1500,$Y1512)=INDEX($C$2:$C$1500,$Z1512),0,1))</f>
      </c>
      <c r="AE1512">
        <f>IF($AC1512&lt;&gt;1,"",IF(AND(INDEX($AG$2:$AG$1500,$Y1512)=1,INDEX($AG$2:$AG$1500,$Z1512)=1),1,""))</f>
      </c>
    </row>
    <row r="1513">
      <c r="T1513">
        <f>IF($Y1513="","",INDEX($B$2:$B$1500,$Y1513))</f>
      </c>
      <c r="U1513">
        <f>IF($Z1513="","",INDEX($B$2:$B$1500,$Z1513))</f>
      </c>
      <c r="V1513">
        <f>IF(OR($T1513="",$U1513=""),"",$U1513-$T1513)</f>
      </c>
      <c r="W1513" t="str">
        <f>IF(TRIM(INDEX(connections!$A:$A,ROW()))="","",TRIM(INDEX(connections!$A:$A,ROW())))</f>
      </c>
      <c r="X1513" t="str">
        <f>IF($W1513="","",TRIM(INDEX(connections!$B:$B,ROW())))</f>
      </c>
      <c r="Y1513">
        <f>IF($W1513="","",IFERROR(MATCH($W1513,$A$2:$A$1500,0),""))</f>
      </c>
      <c r="Z1513">
        <f>IF($X1513="","",IFERROR(MATCH($X1513,$A$2:$A$1500,0),""))</f>
      </c>
      <c r="AA1513" t="str">
        <f>IF($Y1513="","",INDEX($P$2:$P$1500,$Y1513))</f>
      </c>
      <c r="AB1513" t="str">
        <f>IF($Z1513="","",INDEX($P$2:$P$1500,$Z1513))</f>
      </c>
      <c r="AC1513">
        <f>IF(AND($AA1513="Yes",$AB1513="Yes"),1,"")</f>
      </c>
      <c r="AD1513">
        <f>IF(OR($Y1513="",$Z1513=""),"",IF(INDEX($C$2:$C$1500,$Y1513)=INDEX($C$2:$C$1500,$Z1513),0,1))</f>
      </c>
      <c r="AE1513">
        <f>IF($AC1513&lt;&gt;1,"",IF(AND(INDEX($AG$2:$AG$1500,$Y1513)=1,INDEX($AG$2:$AG$1500,$Z1513)=1),1,""))</f>
      </c>
    </row>
    <row r="1514">
      <c r="T1514">
        <f>IF($Y1514="","",INDEX($B$2:$B$1500,$Y1514))</f>
      </c>
      <c r="U1514">
        <f>IF($Z1514="","",INDEX($B$2:$B$1500,$Z1514))</f>
      </c>
      <c r="V1514">
        <f>IF(OR($T1514="",$U1514=""),"",$U1514-$T1514)</f>
      </c>
      <c r="W1514" t="str">
        <f>IF(TRIM(INDEX(connections!$A:$A,ROW()))="","",TRIM(INDEX(connections!$A:$A,ROW())))</f>
      </c>
      <c r="X1514" t="str">
        <f>IF($W1514="","",TRIM(INDEX(connections!$B:$B,ROW())))</f>
      </c>
      <c r="Y1514">
        <f>IF($W1514="","",IFERROR(MATCH($W1514,$A$2:$A$1500,0),""))</f>
      </c>
      <c r="Z1514">
        <f>IF($X1514="","",IFERROR(MATCH($X1514,$A$2:$A$1500,0),""))</f>
      </c>
      <c r="AA1514" t="str">
        <f>IF($Y1514="","",INDEX($P$2:$P$1500,$Y1514))</f>
      </c>
      <c r="AB1514" t="str">
        <f>IF($Z1514="","",INDEX($P$2:$P$1500,$Z1514))</f>
      </c>
      <c r="AC1514">
        <f>IF(AND($AA1514="Yes",$AB1514="Yes"),1,"")</f>
      </c>
      <c r="AD1514">
        <f>IF(OR($Y1514="",$Z1514=""),"",IF(INDEX($C$2:$C$1500,$Y1514)=INDEX($C$2:$C$1500,$Z1514),0,1))</f>
      </c>
      <c r="AE1514">
        <f>IF($AC1514&lt;&gt;1,"",IF(AND(INDEX($AG$2:$AG$1500,$Y1514)=1,INDEX($AG$2:$AG$1500,$Z1514)=1),1,""))</f>
      </c>
    </row>
    <row r="1515">
      <c r="T1515">
        <f>IF($Y1515="","",INDEX($B$2:$B$1500,$Y1515))</f>
      </c>
      <c r="U1515">
        <f>IF($Z1515="","",INDEX($B$2:$B$1500,$Z1515))</f>
      </c>
      <c r="V1515">
        <f>IF(OR($T1515="",$U1515=""),"",$U1515-$T1515)</f>
      </c>
      <c r="W1515" t="str">
        <f>IF(TRIM(INDEX(connections!$A:$A,ROW()))="","",TRIM(INDEX(connections!$A:$A,ROW())))</f>
      </c>
      <c r="X1515" t="str">
        <f>IF($W1515="","",TRIM(INDEX(connections!$B:$B,ROW())))</f>
      </c>
      <c r="Y1515">
        <f>IF($W1515="","",IFERROR(MATCH($W1515,$A$2:$A$1500,0),""))</f>
      </c>
      <c r="Z1515">
        <f>IF($X1515="","",IFERROR(MATCH($X1515,$A$2:$A$1500,0),""))</f>
      </c>
      <c r="AA1515" t="str">
        <f>IF($Y1515="","",INDEX($P$2:$P$1500,$Y1515))</f>
      </c>
      <c r="AB1515" t="str">
        <f>IF($Z1515="","",INDEX($P$2:$P$1500,$Z1515))</f>
      </c>
      <c r="AC1515">
        <f>IF(AND($AA1515="Yes",$AB1515="Yes"),1,"")</f>
      </c>
      <c r="AD1515">
        <f>IF(OR($Y1515="",$Z1515=""),"",IF(INDEX($C$2:$C$1500,$Y1515)=INDEX($C$2:$C$1500,$Z1515),0,1))</f>
      </c>
      <c r="AE1515">
        <f>IF($AC1515&lt;&gt;1,"",IF(AND(INDEX($AG$2:$AG$1500,$Y1515)=1,INDEX($AG$2:$AG$1500,$Z1515)=1),1,""))</f>
      </c>
    </row>
    <row r="1516">
      <c r="T1516">
        <f>IF($Y1516="","",INDEX($B$2:$B$1500,$Y1516))</f>
      </c>
      <c r="U1516">
        <f>IF($Z1516="","",INDEX($B$2:$B$1500,$Z1516))</f>
      </c>
      <c r="V1516">
        <f>IF(OR($T1516="",$U1516=""),"",$U1516-$T1516)</f>
      </c>
      <c r="W1516" t="str">
        <f>IF(TRIM(INDEX(connections!$A:$A,ROW()))="","",TRIM(INDEX(connections!$A:$A,ROW())))</f>
      </c>
      <c r="X1516" t="str">
        <f>IF($W1516="","",TRIM(INDEX(connections!$B:$B,ROW())))</f>
      </c>
      <c r="Y1516">
        <f>IF($W1516="","",IFERROR(MATCH($W1516,$A$2:$A$1500,0),""))</f>
      </c>
      <c r="Z1516">
        <f>IF($X1516="","",IFERROR(MATCH($X1516,$A$2:$A$1500,0),""))</f>
      </c>
      <c r="AA1516" t="str">
        <f>IF($Y1516="","",INDEX($P$2:$P$1500,$Y1516))</f>
      </c>
      <c r="AB1516" t="str">
        <f>IF($Z1516="","",INDEX($P$2:$P$1500,$Z1516))</f>
      </c>
      <c r="AC1516">
        <f>IF(AND($AA1516="Yes",$AB1516="Yes"),1,"")</f>
      </c>
      <c r="AD1516">
        <f>IF(OR($Y1516="",$Z1516=""),"",IF(INDEX($C$2:$C$1500,$Y1516)=INDEX($C$2:$C$1500,$Z1516),0,1))</f>
      </c>
      <c r="AE1516">
        <f>IF($AC1516&lt;&gt;1,"",IF(AND(INDEX($AG$2:$AG$1500,$Y1516)=1,INDEX($AG$2:$AG$1500,$Z1516)=1),1,""))</f>
      </c>
    </row>
    <row r="1517">
      <c r="T1517">
        <f>IF($Y1517="","",INDEX($B$2:$B$1500,$Y1517))</f>
      </c>
      <c r="U1517">
        <f>IF($Z1517="","",INDEX($B$2:$B$1500,$Z1517))</f>
      </c>
      <c r="V1517">
        <f>IF(OR($T1517="",$U1517=""),"",$U1517-$T1517)</f>
      </c>
      <c r="W1517" t="str">
        <f>IF(TRIM(INDEX(connections!$A:$A,ROW()))="","",TRIM(INDEX(connections!$A:$A,ROW())))</f>
      </c>
      <c r="X1517" t="str">
        <f>IF($W1517="","",TRIM(INDEX(connections!$B:$B,ROW())))</f>
      </c>
      <c r="Y1517">
        <f>IF($W1517="","",IFERROR(MATCH($W1517,$A$2:$A$1500,0),""))</f>
      </c>
      <c r="Z1517">
        <f>IF($X1517="","",IFERROR(MATCH($X1517,$A$2:$A$1500,0),""))</f>
      </c>
      <c r="AA1517" t="str">
        <f>IF($Y1517="","",INDEX($P$2:$P$1500,$Y1517))</f>
      </c>
      <c r="AB1517" t="str">
        <f>IF($Z1517="","",INDEX($P$2:$P$1500,$Z1517))</f>
      </c>
      <c r="AC1517">
        <f>IF(AND($AA1517="Yes",$AB1517="Yes"),1,"")</f>
      </c>
      <c r="AD1517">
        <f>IF(OR($Y1517="",$Z1517=""),"",IF(INDEX($C$2:$C$1500,$Y1517)=INDEX($C$2:$C$1500,$Z1517),0,1))</f>
      </c>
      <c r="AE1517">
        <f>IF($AC1517&lt;&gt;1,"",IF(AND(INDEX($AG$2:$AG$1500,$Y1517)=1,INDEX($AG$2:$AG$1500,$Z1517)=1),1,""))</f>
      </c>
    </row>
    <row r="1518">
      <c r="T1518">
        <f>IF($Y1518="","",INDEX($B$2:$B$1500,$Y1518))</f>
      </c>
      <c r="U1518">
        <f>IF($Z1518="","",INDEX($B$2:$B$1500,$Z1518))</f>
      </c>
      <c r="V1518">
        <f>IF(OR($T1518="",$U1518=""),"",$U1518-$T1518)</f>
      </c>
      <c r="W1518" t="str">
        <f>IF(TRIM(INDEX(connections!$A:$A,ROW()))="","",TRIM(INDEX(connections!$A:$A,ROW())))</f>
      </c>
      <c r="X1518" t="str">
        <f>IF($W1518="","",TRIM(INDEX(connections!$B:$B,ROW())))</f>
      </c>
      <c r="Y1518">
        <f>IF($W1518="","",IFERROR(MATCH($W1518,$A$2:$A$1500,0),""))</f>
      </c>
      <c r="Z1518">
        <f>IF($X1518="","",IFERROR(MATCH($X1518,$A$2:$A$1500,0),""))</f>
      </c>
      <c r="AA1518" t="str">
        <f>IF($Y1518="","",INDEX($P$2:$P$1500,$Y1518))</f>
      </c>
      <c r="AB1518" t="str">
        <f>IF($Z1518="","",INDEX($P$2:$P$1500,$Z1518))</f>
      </c>
      <c r="AC1518">
        <f>IF(AND($AA1518="Yes",$AB1518="Yes"),1,"")</f>
      </c>
      <c r="AD1518">
        <f>IF(OR($Y1518="",$Z1518=""),"",IF(INDEX($C$2:$C$1500,$Y1518)=INDEX($C$2:$C$1500,$Z1518),0,1))</f>
      </c>
      <c r="AE1518">
        <f>IF($AC1518&lt;&gt;1,"",IF(AND(INDEX($AG$2:$AG$1500,$Y1518)=1,INDEX($AG$2:$AG$1500,$Z1518)=1),1,""))</f>
      </c>
    </row>
    <row r="1519">
      <c r="T1519">
        <f>IF($Y1519="","",INDEX($B$2:$B$1500,$Y1519))</f>
      </c>
      <c r="U1519">
        <f>IF($Z1519="","",INDEX($B$2:$B$1500,$Z1519))</f>
      </c>
      <c r="V1519">
        <f>IF(OR($T1519="",$U1519=""),"",$U1519-$T1519)</f>
      </c>
      <c r="W1519" t="str">
        <f>IF(TRIM(INDEX(connections!$A:$A,ROW()))="","",TRIM(INDEX(connections!$A:$A,ROW())))</f>
      </c>
      <c r="X1519" t="str">
        <f>IF($W1519="","",TRIM(INDEX(connections!$B:$B,ROW())))</f>
      </c>
      <c r="Y1519">
        <f>IF($W1519="","",IFERROR(MATCH($W1519,$A$2:$A$1500,0),""))</f>
      </c>
      <c r="Z1519">
        <f>IF($X1519="","",IFERROR(MATCH($X1519,$A$2:$A$1500,0),""))</f>
      </c>
      <c r="AA1519" t="str">
        <f>IF($Y1519="","",INDEX($P$2:$P$1500,$Y1519))</f>
      </c>
      <c r="AB1519" t="str">
        <f>IF($Z1519="","",INDEX($P$2:$P$1500,$Z1519))</f>
      </c>
      <c r="AC1519">
        <f>IF(AND($AA1519="Yes",$AB1519="Yes"),1,"")</f>
      </c>
      <c r="AD1519">
        <f>IF(OR($Y1519="",$Z1519=""),"",IF(INDEX($C$2:$C$1500,$Y1519)=INDEX($C$2:$C$1500,$Z1519),0,1))</f>
      </c>
      <c r="AE1519">
        <f>IF($AC1519&lt;&gt;1,"",IF(AND(INDEX($AG$2:$AG$1500,$Y1519)=1,INDEX($AG$2:$AG$1500,$Z1519)=1),1,""))</f>
      </c>
    </row>
    <row r="1520">
      <c r="T1520">
        <f>IF($Y1520="","",INDEX($B$2:$B$1500,$Y1520))</f>
      </c>
      <c r="U1520">
        <f>IF($Z1520="","",INDEX($B$2:$B$1500,$Z1520))</f>
      </c>
      <c r="V1520">
        <f>IF(OR($T1520="",$U1520=""),"",$U1520-$T1520)</f>
      </c>
      <c r="W1520" t="str">
        <f>IF(TRIM(INDEX(connections!$A:$A,ROW()))="","",TRIM(INDEX(connections!$A:$A,ROW())))</f>
      </c>
      <c r="X1520" t="str">
        <f>IF($W1520="","",TRIM(INDEX(connections!$B:$B,ROW())))</f>
      </c>
      <c r="Y1520">
        <f>IF($W1520="","",IFERROR(MATCH($W1520,$A$2:$A$1500,0),""))</f>
      </c>
      <c r="Z1520">
        <f>IF($X1520="","",IFERROR(MATCH($X1520,$A$2:$A$1500,0),""))</f>
      </c>
      <c r="AA1520" t="str">
        <f>IF($Y1520="","",INDEX($P$2:$P$1500,$Y1520))</f>
      </c>
      <c r="AB1520" t="str">
        <f>IF($Z1520="","",INDEX($P$2:$P$1500,$Z1520))</f>
      </c>
      <c r="AC1520">
        <f>IF(AND($AA1520="Yes",$AB1520="Yes"),1,"")</f>
      </c>
      <c r="AD1520">
        <f>IF(OR($Y1520="",$Z1520=""),"",IF(INDEX($C$2:$C$1500,$Y1520)=INDEX($C$2:$C$1500,$Z1520),0,1))</f>
      </c>
      <c r="AE1520">
        <f>IF($AC1520&lt;&gt;1,"",IF(AND(INDEX($AG$2:$AG$1500,$Y1520)=1,INDEX($AG$2:$AG$1500,$Z1520)=1),1,""))</f>
      </c>
    </row>
    <row r="1521">
      <c r="T1521">
        <f>IF($Y1521="","",INDEX($B$2:$B$1500,$Y1521))</f>
      </c>
      <c r="U1521">
        <f>IF($Z1521="","",INDEX($B$2:$B$1500,$Z1521))</f>
      </c>
      <c r="V1521">
        <f>IF(OR($T1521="",$U1521=""),"",$U1521-$T1521)</f>
      </c>
      <c r="W1521" t="str">
        <f>IF(TRIM(INDEX(connections!$A:$A,ROW()))="","",TRIM(INDEX(connections!$A:$A,ROW())))</f>
      </c>
      <c r="X1521" t="str">
        <f>IF($W1521="","",TRIM(INDEX(connections!$B:$B,ROW())))</f>
      </c>
      <c r="Y1521">
        <f>IF($W1521="","",IFERROR(MATCH($W1521,$A$2:$A$1500,0),""))</f>
      </c>
      <c r="Z1521">
        <f>IF($X1521="","",IFERROR(MATCH($X1521,$A$2:$A$1500,0),""))</f>
      </c>
      <c r="AA1521" t="str">
        <f>IF($Y1521="","",INDEX($P$2:$P$1500,$Y1521))</f>
      </c>
      <c r="AB1521" t="str">
        <f>IF($Z1521="","",INDEX($P$2:$P$1500,$Z1521))</f>
      </c>
      <c r="AC1521">
        <f>IF(AND($AA1521="Yes",$AB1521="Yes"),1,"")</f>
      </c>
      <c r="AD1521">
        <f>IF(OR($Y1521="",$Z1521=""),"",IF(INDEX($C$2:$C$1500,$Y1521)=INDEX($C$2:$C$1500,$Z1521),0,1))</f>
      </c>
      <c r="AE1521">
        <f>IF($AC1521&lt;&gt;1,"",IF(AND(INDEX($AG$2:$AG$1500,$Y1521)=1,INDEX($AG$2:$AG$1500,$Z1521)=1),1,""))</f>
      </c>
    </row>
    <row r="1522">
      <c r="T1522">
        <f>IF($Y1522="","",INDEX($B$2:$B$1500,$Y1522))</f>
      </c>
      <c r="U1522">
        <f>IF($Z1522="","",INDEX($B$2:$B$1500,$Z1522))</f>
      </c>
      <c r="V1522">
        <f>IF(OR($T1522="",$U1522=""),"",$U1522-$T1522)</f>
      </c>
      <c r="W1522" t="str">
        <f>IF(TRIM(INDEX(connections!$A:$A,ROW()))="","",TRIM(INDEX(connections!$A:$A,ROW())))</f>
      </c>
      <c r="X1522" t="str">
        <f>IF($W1522="","",TRIM(INDEX(connections!$B:$B,ROW())))</f>
      </c>
      <c r="Y1522">
        <f>IF($W1522="","",IFERROR(MATCH($W1522,$A$2:$A$1500,0),""))</f>
      </c>
      <c r="Z1522">
        <f>IF($X1522="","",IFERROR(MATCH($X1522,$A$2:$A$1500,0),""))</f>
      </c>
      <c r="AA1522" t="str">
        <f>IF($Y1522="","",INDEX($P$2:$P$1500,$Y1522))</f>
      </c>
      <c r="AB1522" t="str">
        <f>IF($Z1522="","",INDEX($P$2:$P$1500,$Z1522))</f>
      </c>
      <c r="AC1522">
        <f>IF(AND($AA1522="Yes",$AB1522="Yes"),1,"")</f>
      </c>
      <c r="AD1522">
        <f>IF(OR($Y1522="",$Z1522=""),"",IF(INDEX($C$2:$C$1500,$Y1522)=INDEX($C$2:$C$1500,$Z1522),0,1))</f>
      </c>
      <c r="AE1522">
        <f>IF($AC1522&lt;&gt;1,"",IF(AND(INDEX($AG$2:$AG$1500,$Y1522)=1,INDEX($AG$2:$AG$1500,$Z1522)=1),1,""))</f>
      </c>
    </row>
    <row r="1523">
      <c r="T1523">
        <f>IF($Y1523="","",INDEX($B$2:$B$1500,$Y1523))</f>
      </c>
      <c r="U1523">
        <f>IF($Z1523="","",INDEX($B$2:$B$1500,$Z1523))</f>
      </c>
      <c r="V1523">
        <f>IF(OR($T1523="",$U1523=""),"",$U1523-$T1523)</f>
      </c>
      <c r="W1523" t="str">
        <f>IF(TRIM(INDEX(connections!$A:$A,ROW()))="","",TRIM(INDEX(connections!$A:$A,ROW())))</f>
      </c>
      <c r="X1523" t="str">
        <f>IF($W1523="","",TRIM(INDEX(connections!$B:$B,ROW())))</f>
      </c>
      <c r="Y1523">
        <f>IF($W1523="","",IFERROR(MATCH($W1523,$A$2:$A$1500,0),""))</f>
      </c>
      <c r="Z1523">
        <f>IF($X1523="","",IFERROR(MATCH($X1523,$A$2:$A$1500,0),""))</f>
      </c>
      <c r="AA1523" t="str">
        <f>IF($Y1523="","",INDEX($P$2:$P$1500,$Y1523))</f>
      </c>
      <c r="AB1523" t="str">
        <f>IF($Z1523="","",INDEX($P$2:$P$1500,$Z1523))</f>
      </c>
      <c r="AC1523">
        <f>IF(AND($AA1523="Yes",$AB1523="Yes"),1,"")</f>
      </c>
      <c r="AD1523">
        <f>IF(OR($Y1523="",$Z1523=""),"",IF(INDEX($C$2:$C$1500,$Y1523)=INDEX($C$2:$C$1500,$Z1523),0,1))</f>
      </c>
      <c r="AE1523">
        <f>IF($AC1523&lt;&gt;1,"",IF(AND(INDEX($AG$2:$AG$1500,$Y1523)=1,INDEX($AG$2:$AG$1500,$Z1523)=1),1,""))</f>
      </c>
    </row>
    <row r="1524">
      <c r="T1524">
        <f>IF($Y1524="","",INDEX($B$2:$B$1500,$Y1524))</f>
      </c>
      <c r="U1524">
        <f>IF($Z1524="","",INDEX($B$2:$B$1500,$Z1524))</f>
      </c>
      <c r="V1524">
        <f>IF(OR($T1524="",$U1524=""),"",$U1524-$T1524)</f>
      </c>
      <c r="W1524" t="str">
        <f>IF(TRIM(INDEX(connections!$A:$A,ROW()))="","",TRIM(INDEX(connections!$A:$A,ROW())))</f>
      </c>
      <c r="X1524" t="str">
        <f>IF($W1524="","",TRIM(INDEX(connections!$B:$B,ROW())))</f>
      </c>
      <c r="Y1524">
        <f>IF($W1524="","",IFERROR(MATCH($W1524,$A$2:$A$1500,0),""))</f>
      </c>
      <c r="Z1524">
        <f>IF($X1524="","",IFERROR(MATCH($X1524,$A$2:$A$1500,0),""))</f>
      </c>
      <c r="AA1524" t="str">
        <f>IF($Y1524="","",INDEX($P$2:$P$1500,$Y1524))</f>
      </c>
      <c r="AB1524" t="str">
        <f>IF($Z1524="","",INDEX($P$2:$P$1500,$Z1524))</f>
      </c>
      <c r="AC1524">
        <f>IF(AND($AA1524="Yes",$AB1524="Yes"),1,"")</f>
      </c>
      <c r="AD1524">
        <f>IF(OR($Y1524="",$Z1524=""),"",IF(INDEX($C$2:$C$1500,$Y1524)=INDEX($C$2:$C$1500,$Z1524),0,1))</f>
      </c>
      <c r="AE1524">
        <f>IF($AC1524&lt;&gt;1,"",IF(AND(INDEX($AG$2:$AG$1500,$Y1524)=1,INDEX($AG$2:$AG$1500,$Z1524)=1),1,""))</f>
      </c>
    </row>
    <row r="1525">
      <c r="T1525">
        <f>IF($Y1525="","",INDEX($B$2:$B$1500,$Y1525))</f>
      </c>
      <c r="U1525">
        <f>IF($Z1525="","",INDEX($B$2:$B$1500,$Z1525))</f>
      </c>
      <c r="V1525">
        <f>IF(OR($T1525="",$U1525=""),"",$U1525-$T1525)</f>
      </c>
      <c r="W1525" t="str">
        <f>IF(TRIM(INDEX(connections!$A:$A,ROW()))="","",TRIM(INDEX(connections!$A:$A,ROW())))</f>
      </c>
      <c r="X1525" t="str">
        <f>IF($W1525="","",TRIM(INDEX(connections!$B:$B,ROW())))</f>
      </c>
      <c r="Y1525">
        <f>IF($W1525="","",IFERROR(MATCH($W1525,$A$2:$A$1500,0),""))</f>
      </c>
      <c r="Z1525">
        <f>IF($X1525="","",IFERROR(MATCH($X1525,$A$2:$A$1500,0),""))</f>
      </c>
      <c r="AA1525" t="str">
        <f>IF($Y1525="","",INDEX($P$2:$P$1500,$Y1525))</f>
      </c>
      <c r="AB1525" t="str">
        <f>IF($Z1525="","",INDEX($P$2:$P$1500,$Z1525))</f>
      </c>
      <c r="AC1525">
        <f>IF(AND($AA1525="Yes",$AB1525="Yes"),1,"")</f>
      </c>
      <c r="AD1525">
        <f>IF(OR($Y1525="",$Z1525=""),"",IF(INDEX($C$2:$C$1500,$Y1525)=INDEX($C$2:$C$1500,$Z1525),0,1))</f>
      </c>
      <c r="AE1525">
        <f>IF($AC1525&lt;&gt;1,"",IF(AND(INDEX($AG$2:$AG$1500,$Y1525)=1,INDEX($AG$2:$AG$1500,$Z1525)=1),1,""))</f>
      </c>
    </row>
    <row r="1526">
      <c r="T1526">
        <f>IF($Y1526="","",INDEX($B$2:$B$1500,$Y1526))</f>
      </c>
      <c r="U1526">
        <f>IF($Z1526="","",INDEX($B$2:$B$1500,$Z1526))</f>
      </c>
      <c r="V1526">
        <f>IF(OR($T1526="",$U1526=""),"",$U1526-$T1526)</f>
      </c>
      <c r="W1526" t="str">
        <f>IF(TRIM(INDEX(connections!$A:$A,ROW()))="","",TRIM(INDEX(connections!$A:$A,ROW())))</f>
      </c>
      <c r="X1526" t="str">
        <f>IF($W1526="","",TRIM(INDEX(connections!$B:$B,ROW())))</f>
      </c>
      <c r="Y1526">
        <f>IF($W1526="","",IFERROR(MATCH($W1526,$A$2:$A$1500,0),""))</f>
      </c>
      <c r="Z1526">
        <f>IF($X1526="","",IFERROR(MATCH($X1526,$A$2:$A$1500,0),""))</f>
      </c>
      <c r="AA1526" t="str">
        <f>IF($Y1526="","",INDEX($P$2:$P$1500,$Y1526))</f>
      </c>
      <c r="AB1526" t="str">
        <f>IF($Z1526="","",INDEX($P$2:$P$1500,$Z1526))</f>
      </c>
      <c r="AC1526">
        <f>IF(AND($AA1526="Yes",$AB1526="Yes"),1,"")</f>
      </c>
      <c r="AD1526">
        <f>IF(OR($Y1526="",$Z1526=""),"",IF(INDEX($C$2:$C$1500,$Y1526)=INDEX($C$2:$C$1500,$Z1526),0,1))</f>
      </c>
      <c r="AE1526">
        <f>IF($AC1526&lt;&gt;1,"",IF(AND(INDEX($AG$2:$AG$1500,$Y1526)=1,INDEX($AG$2:$AG$1500,$Z1526)=1),1,""))</f>
      </c>
    </row>
    <row r="1527">
      <c r="T1527">
        <f>IF($Y1527="","",INDEX($B$2:$B$1500,$Y1527))</f>
      </c>
      <c r="U1527">
        <f>IF($Z1527="","",INDEX($B$2:$B$1500,$Z1527))</f>
      </c>
      <c r="V1527">
        <f>IF(OR($T1527="",$U1527=""),"",$U1527-$T1527)</f>
      </c>
      <c r="W1527" t="str">
        <f>IF(TRIM(INDEX(connections!$A:$A,ROW()))="","",TRIM(INDEX(connections!$A:$A,ROW())))</f>
      </c>
      <c r="X1527" t="str">
        <f>IF($W1527="","",TRIM(INDEX(connections!$B:$B,ROW())))</f>
      </c>
      <c r="Y1527">
        <f>IF($W1527="","",IFERROR(MATCH($W1527,$A$2:$A$1500,0),""))</f>
      </c>
      <c r="Z1527">
        <f>IF($X1527="","",IFERROR(MATCH($X1527,$A$2:$A$1500,0),""))</f>
      </c>
      <c r="AA1527" t="str">
        <f>IF($Y1527="","",INDEX($P$2:$P$1500,$Y1527))</f>
      </c>
      <c r="AB1527" t="str">
        <f>IF($Z1527="","",INDEX($P$2:$P$1500,$Z1527))</f>
      </c>
      <c r="AC1527">
        <f>IF(AND($AA1527="Yes",$AB1527="Yes"),1,"")</f>
      </c>
      <c r="AD1527">
        <f>IF(OR($Y1527="",$Z1527=""),"",IF(INDEX($C$2:$C$1500,$Y1527)=INDEX($C$2:$C$1500,$Z1527),0,1))</f>
      </c>
      <c r="AE1527">
        <f>IF($AC1527&lt;&gt;1,"",IF(AND(INDEX($AG$2:$AG$1500,$Y1527)=1,INDEX($AG$2:$AG$1500,$Z1527)=1),1,""))</f>
      </c>
    </row>
    <row r="1528">
      <c r="T1528">
        <f>IF($Y1528="","",INDEX($B$2:$B$1500,$Y1528))</f>
      </c>
      <c r="U1528">
        <f>IF($Z1528="","",INDEX($B$2:$B$1500,$Z1528))</f>
      </c>
      <c r="V1528">
        <f>IF(OR($T1528="",$U1528=""),"",$U1528-$T1528)</f>
      </c>
      <c r="W1528" t="str">
        <f>IF(TRIM(INDEX(connections!$A:$A,ROW()))="","",TRIM(INDEX(connections!$A:$A,ROW())))</f>
      </c>
      <c r="X1528" t="str">
        <f>IF($W1528="","",TRIM(INDEX(connections!$B:$B,ROW())))</f>
      </c>
      <c r="Y1528">
        <f>IF($W1528="","",IFERROR(MATCH($W1528,$A$2:$A$1500,0),""))</f>
      </c>
      <c r="Z1528">
        <f>IF($X1528="","",IFERROR(MATCH($X1528,$A$2:$A$1500,0),""))</f>
      </c>
      <c r="AA1528" t="str">
        <f>IF($Y1528="","",INDEX($P$2:$P$1500,$Y1528))</f>
      </c>
      <c r="AB1528" t="str">
        <f>IF($Z1528="","",INDEX($P$2:$P$1500,$Z1528))</f>
      </c>
      <c r="AC1528">
        <f>IF(AND($AA1528="Yes",$AB1528="Yes"),1,"")</f>
      </c>
      <c r="AD1528">
        <f>IF(OR($Y1528="",$Z1528=""),"",IF(INDEX($C$2:$C$1500,$Y1528)=INDEX($C$2:$C$1500,$Z1528),0,1))</f>
      </c>
      <c r="AE1528">
        <f>IF($AC1528&lt;&gt;1,"",IF(AND(INDEX($AG$2:$AG$1500,$Y1528)=1,INDEX($AG$2:$AG$1500,$Z1528)=1),1,""))</f>
      </c>
    </row>
    <row r="1529">
      <c r="T1529">
        <f>IF($Y1529="","",INDEX($B$2:$B$1500,$Y1529))</f>
      </c>
      <c r="U1529">
        <f>IF($Z1529="","",INDEX($B$2:$B$1500,$Z1529))</f>
      </c>
      <c r="V1529">
        <f>IF(OR($T1529="",$U1529=""),"",$U1529-$T1529)</f>
      </c>
      <c r="W1529" t="str">
        <f>IF(TRIM(INDEX(connections!$A:$A,ROW()))="","",TRIM(INDEX(connections!$A:$A,ROW())))</f>
      </c>
      <c r="X1529" t="str">
        <f>IF($W1529="","",TRIM(INDEX(connections!$B:$B,ROW())))</f>
      </c>
      <c r="Y1529">
        <f>IF($W1529="","",IFERROR(MATCH($W1529,$A$2:$A$1500,0),""))</f>
      </c>
      <c r="Z1529">
        <f>IF($X1529="","",IFERROR(MATCH($X1529,$A$2:$A$1500,0),""))</f>
      </c>
      <c r="AA1529" t="str">
        <f>IF($Y1529="","",INDEX($P$2:$P$1500,$Y1529))</f>
      </c>
      <c r="AB1529" t="str">
        <f>IF($Z1529="","",INDEX($P$2:$P$1500,$Z1529))</f>
      </c>
      <c r="AC1529">
        <f>IF(AND($AA1529="Yes",$AB1529="Yes"),1,"")</f>
      </c>
      <c r="AD1529">
        <f>IF(OR($Y1529="",$Z1529=""),"",IF(INDEX($C$2:$C$1500,$Y1529)=INDEX($C$2:$C$1500,$Z1529),0,1))</f>
      </c>
      <c r="AE1529">
        <f>IF($AC1529&lt;&gt;1,"",IF(AND(INDEX($AG$2:$AG$1500,$Y1529)=1,INDEX($AG$2:$AG$1500,$Z1529)=1),1,""))</f>
      </c>
    </row>
    <row r="1530">
      <c r="T1530">
        <f>IF($Y1530="","",INDEX($B$2:$B$1500,$Y1530))</f>
      </c>
      <c r="U1530">
        <f>IF($Z1530="","",INDEX($B$2:$B$1500,$Z1530))</f>
      </c>
      <c r="V1530">
        <f>IF(OR($T1530="",$U1530=""),"",$U1530-$T1530)</f>
      </c>
      <c r="W1530" t="str">
        <f>IF(TRIM(INDEX(connections!$A:$A,ROW()))="","",TRIM(INDEX(connections!$A:$A,ROW())))</f>
      </c>
      <c r="X1530" t="str">
        <f>IF($W1530="","",TRIM(INDEX(connections!$B:$B,ROW())))</f>
      </c>
      <c r="Y1530">
        <f>IF($W1530="","",IFERROR(MATCH($W1530,$A$2:$A$1500,0),""))</f>
      </c>
      <c r="Z1530">
        <f>IF($X1530="","",IFERROR(MATCH($X1530,$A$2:$A$1500,0),""))</f>
      </c>
      <c r="AA1530" t="str">
        <f>IF($Y1530="","",INDEX($P$2:$P$1500,$Y1530))</f>
      </c>
      <c r="AB1530" t="str">
        <f>IF($Z1530="","",INDEX($P$2:$P$1500,$Z1530))</f>
      </c>
      <c r="AC1530">
        <f>IF(AND($AA1530="Yes",$AB1530="Yes"),1,"")</f>
      </c>
      <c r="AD1530">
        <f>IF(OR($Y1530="",$Z1530=""),"",IF(INDEX($C$2:$C$1500,$Y1530)=INDEX($C$2:$C$1500,$Z1530),0,1))</f>
      </c>
      <c r="AE1530">
        <f>IF($AC1530&lt;&gt;1,"",IF(AND(INDEX($AG$2:$AG$1500,$Y1530)=1,INDEX($AG$2:$AG$1500,$Z1530)=1),1,""))</f>
      </c>
    </row>
    <row r="1531">
      <c r="T1531">
        <f>IF($Y1531="","",INDEX($B$2:$B$1500,$Y1531))</f>
      </c>
      <c r="U1531">
        <f>IF($Z1531="","",INDEX($B$2:$B$1500,$Z1531))</f>
      </c>
      <c r="V1531">
        <f>IF(OR($T1531="",$U1531=""),"",$U1531-$T1531)</f>
      </c>
      <c r="W1531" t="str">
        <f>IF(TRIM(INDEX(connections!$A:$A,ROW()))="","",TRIM(INDEX(connections!$A:$A,ROW())))</f>
      </c>
      <c r="X1531" t="str">
        <f>IF($W1531="","",TRIM(INDEX(connections!$B:$B,ROW())))</f>
      </c>
      <c r="Y1531">
        <f>IF($W1531="","",IFERROR(MATCH($W1531,$A$2:$A$1500,0),""))</f>
      </c>
      <c r="Z1531">
        <f>IF($X1531="","",IFERROR(MATCH($X1531,$A$2:$A$1500,0),""))</f>
      </c>
      <c r="AA1531" t="str">
        <f>IF($Y1531="","",INDEX($P$2:$P$1500,$Y1531))</f>
      </c>
      <c r="AB1531" t="str">
        <f>IF($Z1531="","",INDEX($P$2:$P$1500,$Z1531))</f>
      </c>
      <c r="AC1531">
        <f>IF(AND($AA1531="Yes",$AB1531="Yes"),1,"")</f>
      </c>
      <c r="AD1531">
        <f>IF(OR($Y1531="",$Z1531=""),"",IF(INDEX($C$2:$C$1500,$Y1531)=INDEX($C$2:$C$1500,$Z1531),0,1))</f>
      </c>
      <c r="AE1531">
        <f>IF($AC1531&lt;&gt;1,"",IF(AND(INDEX($AG$2:$AG$1500,$Y1531)=1,INDEX($AG$2:$AG$1500,$Z1531)=1),1,""))</f>
      </c>
    </row>
    <row r="1532">
      <c r="T1532">
        <f>IF($Y1532="","",INDEX($B$2:$B$1500,$Y1532))</f>
      </c>
      <c r="U1532">
        <f>IF($Z1532="","",INDEX($B$2:$B$1500,$Z1532))</f>
      </c>
      <c r="V1532">
        <f>IF(OR($T1532="",$U1532=""),"",$U1532-$T1532)</f>
      </c>
      <c r="W1532" t="str">
        <f>IF(TRIM(INDEX(connections!$A:$A,ROW()))="","",TRIM(INDEX(connections!$A:$A,ROW())))</f>
      </c>
      <c r="X1532" t="str">
        <f>IF($W1532="","",TRIM(INDEX(connections!$B:$B,ROW())))</f>
      </c>
      <c r="Y1532">
        <f>IF($W1532="","",IFERROR(MATCH($W1532,$A$2:$A$1500,0),""))</f>
      </c>
      <c r="Z1532">
        <f>IF($X1532="","",IFERROR(MATCH($X1532,$A$2:$A$1500,0),""))</f>
      </c>
      <c r="AA1532" t="str">
        <f>IF($Y1532="","",INDEX($P$2:$P$1500,$Y1532))</f>
      </c>
      <c r="AB1532" t="str">
        <f>IF($Z1532="","",INDEX($P$2:$P$1500,$Z1532))</f>
      </c>
      <c r="AC1532">
        <f>IF(AND($AA1532="Yes",$AB1532="Yes"),1,"")</f>
      </c>
      <c r="AD1532">
        <f>IF(OR($Y1532="",$Z1532=""),"",IF(INDEX($C$2:$C$1500,$Y1532)=INDEX($C$2:$C$1500,$Z1532),0,1))</f>
      </c>
      <c r="AE1532">
        <f>IF($AC1532&lt;&gt;1,"",IF(AND(INDEX($AG$2:$AG$1500,$Y1532)=1,INDEX($AG$2:$AG$1500,$Z1532)=1),1,""))</f>
      </c>
    </row>
    <row r="1533">
      <c r="T1533">
        <f>IF($Y1533="","",INDEX($B$2:$B$1500,$Y1533))</f>
      </c>
      <c r="U1533">
        <f>IF($Z1533="","",INDEX($B$2:$B$1500,$Z1533))</f>
      </c>
      <c r="V1533">
        <f>IF(OR($T1533="",$U1533=""),"",$U1533-$T1533)</f>
      </c>
      <c r="W1533" t="str">
        <f>IF(TRIM(INDEX(connections!$A:$A,ROW()))="","",TRIM(INDEX(connections!$A:$A,ROW())))</f>
      </c>
      <c r="X1533" t="str">
        <f>IF($W1533="","",TRIM(INDEX(connections!$B:$B,ROW())))</f>
      </c>
      <c r="Y1533">
        <f>IF($W1533="","",IFERROR(MATCH($W1533,$A$2:$A$1500,0),""))</f>
      </c>
      <c r="Z1533">
        <f>IF($X1533="","",IFERROR(MATCH($X1533,$A$2:$A$1500,0),""))</f>
      </c>
      <c r="AA1533" t="str">
        <f>IF($Y1533="","",INDEX($P$2:$P$1500,$Y1533))</f>
      </c>
      <c r="AB1533" t="str">
        <f>IF($Z1533="","",INDEX($P$2:$P$1500,$Z1533))</f>
      </c>
      <c r="AC1533">
        <f>IF(AND($AA1533="Yes",$AB1533="Yes"),1,"")</f>
      </c>
      <c r="AD1533">
        <f>IF(OR($Y1533="",$Z1533=""),"",IF(INDEX($C$2:$C$1500,$Y1533)=INDEX($C$2:$C$1500,$Z1533),0,1))</f>
      </c>
      <c r="AE1533">
        <f>IF($AC1533&lt;&gt;1,"",IF(AND(INDEX($AG$2:$AG$1500,$Y1533)=1,INDEX($AG$2:$AG$1500,$Z1533)=1),1,""))</f>
      </c>
    </row>
    <row r="1534">
      <c r="T1534">
        <f>IF($Y1534="","",INDEX($B$2:$B$1500,$Y1534))</f>
      </c>
      <c r="U1534">
        <f>IF($Z1534="","",INDEX($B$2:$B$1500,$Z1534))</f>
      </c>
      <c r="V1534">
        <f>IF(OR($T1534="",$U1534=""),"",$U1534-$T1534)</f>
      </c>
      <c r="W1534" t="str">
        <f>IF(TRIM(INDEX(connections!$A:$A,ROW()))="","",TRIM(INDEX(connections!$A:$A,ROW())))</f>
      </c>
      <c r="X1534" t="str">
        <f>IF($W1534="","",TRIM(INDEX(connections!$B:$B,ROW())))</f>
      </c>
      <c r="Y1534">
        <f>IF($W1534="","",IFERROR(MATCH($W1534,$A$2:$A$1500,0),""))</f>
      </c>
      <c r="Z1534">
        <f>IF($X1534="","",IFERROR(MATCH($X1534,$A$2:$A$1500,0),""))</f>
      </c>
      <c r="AA1534" t="str">
        <f>IF($Y1534="","",INDEX($P$2:$P$1500,$Y1534))</f>
      </c>
      <c r="AB1534" t="str">
        <f>IF($Z1534="","",INDEX($P$2:$P$1500,$Z1534))</f>
      </c>
      <c r="AC1534">
        <f>IF(AND($AA1534="Yes",$AB1534="Yes"),1,"")</f>
      </c>
      <c r="AD1534">
        <f>IF(OR($Y1534="",$Z1534=""),"",IF(INDEX($C$2:$C$1500,$Y1534)=INDEX($C$2:$C$1500,$Z1534),0,1))</f>
      </c>
      <c r="AE1534">
        <f>IF($AC1534&lt;&gt;1,"",IF(AND(INDEX($AG$2:$AG$1500,$Y1534)=1,INDEX($AG$2:$AG$1500,$Z1534)=1),1,""))</f>
      </c>
    </row>
    <row r="1535">
      <c r="T1535">
        <f>IF($Y1535="","",INDEX($B$2:$B$1500,$Y1535))</f>
      </c>
      <c r="U1535">
        <f>IF($Z1535="","",INDEX($B$2:$B$1500,$Z1535))</f>
      </c>
      <c r="V1535">
        <f>IF(OR($T1535="",$U1535=""),"",$U1535-$T1535)</f>
      </c>
      <c r="W1535" t="str">
        <f>IF(TRIM(INDEX(connections!$A:$A,ROW()))="","",TRIM(INDEX(connections!$A:$A,ROW())))</f>
      </c>
      <c r="X1535" t="str">
        <f>IF($W1535="","",TRIM(INDEX(connections!$B:$B,ROW())))</f>
      </c>
      <c r="Y1535">
        <f>IF($W1535="","",IFERROR(MATCH($W1535,$A$2:$A$1500,0),""))</f>
      </c>
      <c r="Z1535">
        <f>IF($X1535="","",IFERROR(MATCH($X1535,$A$2:$A$1500,0),""))</f>
      </c>
      <c r="AA1535" t="str">
        <f>IF($Y1535="","",INDEX($P$2:$P$1500,$Y1535))</f>
      </c>
      <c r="AB1535" t="str">
        <f>IF($Z1535="","",INDEX($P$2:$P$1500,$Z1535))</f>
      </c>
      <c r="AC1535">
        <f>IF(AND($AA1535="Yes",$AB1535="Yes"),1,"")</f>
      </c>
      <c r="AD1535">
        <f>IF(OR($Y1535="",$Z1535=""),"",IF(INDEX($C$2:$C$1500,$Y1535)=INDEX($C$2:$C$1500,$Z1535),0,1))</f>
      </c>
      <c r="AE1535">
        <f>IF($AC1535&lt;&gt;1,"",IF(AND(INDEX($AG$2:$AG$1500,$Y1535)=1,INDEX($AG$2:$AG$1500,$Z1535)=1),1,""))</f>
      </c>
    </row>
    <row r="1536">
      <c r="T1536">
        <f>IF($Y1536="","",INDEX($B$2:$B$1500,$Y1536))</f>
      </c>
      <c r="U1536">
        <f>IF($Z1536="","",INDEX($B$2:$B$1500,$Z1536))</f>
      </c>
      <c r="V1536">
        <f>IF(OR($T1536="",$U1536=""),"",$U1536-$T1536)</f>
      </c>
      <c r="W1536" t="str">
        <f>IF(TRIM(INDEX(connections!$A:$A,ROW()))="","",TRIM(INDEX(connections!$A:$A,ROW())))</f>
      </c>
      <c r="X1536" t="str">
        <f>IF($W1536="","",TRIM(INDEX(connections!$B:$B,ROW())))</f>
      </c>
      <c r="Y1536">
        <f>IF($W1536="","",IFERROR(MATCH($W1536,$A$2:$A$1500,0),""))</f>
      </c>
      <c r="Z1536">
        <f>IF($X1536="","",IFERROR(MATCH($X1536,$A$2:$A$1500,0),""))</f>
      </c>
      <c r="AA1536" t="str">
        <f>IF($Y1536="","",INDEX($P$2:$P$1500,$Y1536))</f>
      </c>
      <c r="AB1536" t="str">
        <f>IF($Z1536="","",INDEX($P$2:$P$1500,$Z1536))</f>
      </c>
      <c r="AC1536">
        <f>IF(AND($AA1536="Yes",$AB1536="Yes"),1,"")</f>
      </c>
      <c r="AD1536">
        <f>IF(OR($Y1536="",$Z1536=""),"",IF(INDEX($C$2:$C$1500,$Y1536)=INDEX($C$2:$C$1500,$Z1536),0,1))</f>
      </c>
      <c r="AE1536">
        <f>IF($AC1536&lt;&gt;1,"",IF(AND(INDEX($AG$2:$AG$1500,$Y1536)=1,INDEX($AG$2:$AG$1500,$Z1536)=1),1,""))</f>
      </c>
    </row>
    <row r="1537">
      <c r="T1537">
        <f>IF($Y1537="","",INDEX($B$2:$B$1500,$Y1537))</f>
      </c>
      <c r="U1537">
        <f>IF($Z1537="","",INDEX($B$2:$B$1500,$Z1537))</f>
      </c>
      <c r="V1537">
        <f>IF(OR($T1537="",$U1537=""),"",$U1537-$T1537)</f>
      </c>
      <c r="W1537" t="str">
        <f>IF(TRIM(INDEX(connections!$A:$A,ROW()))="","",TRIM(INDEX(connections!$A:$A,ROW())))</f>
      </c>
      <c r="X1537" t="str">
        <f>IF($W1537="","",TRIM(INDEX(connections!$B:$B,ROW())))</f>
      </c>
      <c r="Y1537">
        <f>IF($W1537="","",IFERROR(MATCH($W1537,$A$2:$A$1500,0),""))</f>
      </c>
      <c r="Z1537">
        <f>IF($X1537="","",IFERROR(MATCH($X1537,$A$2:$A$1500,0),""))</f>
      </c>
      <c r="AA1537" t="str">
        <f>IF($Y1537="","",INDEX($P$2:$P$1500,$Y1537))</f>
      </c>
      <c r="AB1537" t="str">
        <f>IF($Z1537="","",INDEX($P$2:$P$1500,$Z1537))</f>
      </c>
      <c r="AC1537">
        <f>IF(AND($AA1537="Yes",$AB1537="Yes"),1,"")</f>
      </c>
      <c r="AD1537">
        <f>IF(OR($Y1537="",$Z1537=""),"",IF(INDEX($C$2:$C$1500,$Y1537)=INDEX($C$2:$C$1500,$Z1537),0,1))</f>
      </c>
      <c r="AE1537">
        <f>IF($AC1537&lt;&gt;1,"",IF(AND(INDEX($AG$2:$AG$1500,$Y1537)=1,INDEX($AG$2:$AG$1500,$Z1537)=1),1,""))</f>
      </c>
    </row>
    <row r="1538">
      <c r="T1538">
        <f>IF($Y1538="","",INDEX($B$2:$B$1500,$Y1538))</f>
      </c>
      <c r="U1538">
        <f>IF($Z1538="","",INDEX($B$2:$B$1500,$Z1538))</f>
      </c>
      <c r="V1538">
        <f>IF(OR($T1538="",$U1538=""),"",$U1538-$T1538)</f>
      </c>
      <c r="W1538" t="str">
        <f>IF(TRIM(INDEX(connections!$A:$A,ROW()))="","",TRIM(INDEX(connections!$A:$A,ROW())))</f>
      </c>
      <c r="X1538" t="str">
        <f>IF($W1538="","",TRIM(INDEX(connections!$B:$B,ROW())))</f>
      </c>
      <c r="Y1538">
        <f>IF($W1538="","",IFERROR(MATCH($W1538,$A$2:$A$1500,0),""))</f>
      </c>
      <c r="Z1538">
        <f>IF($X1538="","",IFERROR(MATCH($X1538,$A$2:$A$1500,0),""))</f>
      </c>
      <c r="AA1538" t="str">
        <f>IF($Y1538="","",INDEX($P$2:$P$1500,$Y1538))</f>
      </c>
      <c r="AB1538" t="str">
        <f>IF($Z1538="","",INDEX($P$2:$P$1500,$Z1538))</f>
      </c>
      <c r="AC1538">
        <f>IF(AND($AA1538="Yes",$AB1538="Yes"),1,"")</f>
      </c>
      <c r="AD1538">
        <f>IF(OR($Y1538="",$Z1538=""),"",IF(INDEX($C$2:$C$1500,$Y1538)=INDEX($C$2:$C$1500,$Z1538),0,1))</f>
      </c>
      <c r="AE1538">
        <f>IF($AC1538&lt;&gt;1,"",IF(AND(INDEX($AG$2:$AG$1500,$Y1538)=1,INDEX($AG$2:$AG$1500,$Z1538)=1),1,""))</f>
      </c>
    </row>
    <row r="1539">
      <c r="T1539">
        <f>IF($Y1539="","",INDEX($B$2:$B$1500,$Y1539))</f>
      </c>
      <c r="U1539">
        <f>IF($Z1539="","",INDEX($B$2:$B$1500,$Z1539))</f>
      </c>
      <c r="V1539">
        <f>IF(OR($T1539="",$U1539=""),"",$U1539-$T1539)</f>
      </c>
      <c r="W1539" t="str">
        <f>IF(TRIM(INDEX(connections!$A:$A,ROW()))="","",TRIM(INDEX(connections!$A:$A,ROW())))</f>
      </c>
      <c r="X1539" t="str">
        <f>IF($W1539="","",TRIM(INDEX(connections!$B:$B,ROW())))</f>
      </c>
      <c r="Y1539">
        <f>IF($W1539="","",IFERROR(MATCH($W1539,$A$2:$A$1500,0),""))</f>
      </c>
      <c r="Z1539">
        <f>IF($X1539="","",IFERROR(MATCH($X1539,$A$2:$A$1500,0),""))</f>
      </c>
      <c r="AA1539" t="str">
        <f>IF($Y1539="","",INDEX($P$2:$P$1500,$Y1539))</f>
      </c>
      <c r="AB1539" t="str">
        <f>IF($Z1539="","",INDEX($P$2:$P$1500,$Z1539))</f>
      </c>
      <c r="AC1539">
        <f>IF(AND($AA1539="Yes",$AB1539="Yes"),1,"")</f>
      </c>
      <c r="AD1539">
        <f>IF(OR($Y1539="",$Z1539=""),"",IF(INDEX($C$2:$C$1500,$Y1539)=INDEX($C$2:$C$1500,$Z1539),0,1))</f>
      </c>
      <c r="AE1539">
        <f>IF($AC1539&lt;&gt;1,"",IF(AND(INDEX($AG$2:$AG$1500,$Y1539)=1,INDEX($AG$2:$AG$1500,$Z1539)=1),1,""))</f>
      </c>
    </row>
    <row r="1540">
      <c r="T1540">
        <f>IF($Y1540="","",INDEX($B$2:$B$1500,$Y1540))</f>
      </c>
      <c r="U1540">
        <f>IF($Z1540="","",INDEX($B$2:$B$1500,$Z1540))</f>
      </c>
      <c r="V1540">
        <f>IF(OR($T1540="",$U1540=""),"",$U1540-$T1540)</f>
      </c>
      <c r="W1540" t="str">
        <f>IF(TRIM(INDEX(connections!$A:$A,ROW()))="","",TRIM(INDEX(connections!$A:$A,ROW())))</f>
      </c>
      <c r="X1540" t="str">
        <f>IF($W1540="","",TRIM(INDEX(connections!$B:$B,ROW())))</f>
      </c>
      <c r="Y1540">
        <f>IF($W1540="","",IFERROR(MATCH($W1540,$A$2:$A$1500,0),""))</f>
      </c>
      <c r="Z1540">
        <f>IF($X1540="","",IFERROR(MATCH($X1540,$A$2:$A$1500,0),""))</f>
      </c>
      <c r="AA1540" t="str">
        <f>IF($Y1540="","",INDEX($P$2:$P$1500,$Y1540))</f>
      </c>
      <c r="AB1540" t="str">
        <f>IF($Z1540="","",INDEX($P$2:$P$1500,$Z1540))</f>
      </c>
      <c r="AC1540">
        <f>IF(AND($AA1540="Yes",$AB1540="Yes"),1,"")</f>
      </c>
      <c r="AD1540">
        <f>IF(OR($Y1540="",$Z1540=""),"",IF(INDEX($C$2:$C$1500,$Y1540)=INDEX($C$2:$C$1500,$Z1540),0,1))</f>
      </c>
      <c r="AE1540">
        <f>IF($AC1540&lt;&gt;1,"",IF(AND(INDEX($AG$2:$AG$1500,$Y1540)=1,INDEX($AG$2:$AG$1500,$Z1540)=1),1,""))</f>
      </c>
    </row>
    <row r="1541">
      <c r="T1541">
        <f>IF($Y1541="","",INDEX($B$2:$B$1500,$Y1541))</f>
      </c>
      <c r="U1541">
        <f>IF($Z1541="","",INDEX($B$2:$B$1500,$Z1541))</f>
      </c>
      <c r="V1541">
        <f>IF(OR($T1541="",$U1541=""),"",$U1541-$T1541)</f>
      </c>
      <c r="W1541" t="str">
        <f>IF(TRIM(INDEX(connections!$A:$A,ROW()))="","",TRIM(INDEX(connections!$A:$A,ROW())))</f>
      </c>
      <c r="X1541" t="str">
        <f>IF($W1541="","",TRIM(INDEX(connections!$B:$B,ROW())))</f>
      </c>
      <c r="Y1541">
        <f>IF($W1541="","",IFERROR(MATCH($W1541,$A$2:$A$1500,0),""))</f>
      </c>
      <c r="Z1541">
        <f>IF($X1541="","",IFERROR(MATCH($X1541,$A$2:$A$1500,0),""))</f>
      </c>
      <c r="AA1541" t="str">
        <f>IF($Y1541="","",INDEX($P$2:$P$1500,$Y1541))</f>
      </c>
      <c r="AB1541" t="str">
        <f>IF($Z1541="","",INDEX($P$2:$P$1500,$Z1541))</f>
      </c>
      <c r="AC1541">
        <f>IF(AND($AA1541="Yes",$AB1541="Yes"),1,"")</f>
      </c>
      <c r="AD1541">
        <f>IF(OR($Y1541="",$Z1541=""),"",IF(INDEX($C$2:$C$1500,$Y1541)=INDEX($C$2:$C$1500,$Z1541),0,1))</f>
      </c>
      <c r="AE1541">
        <f>IF($AC1541&lt;&gt;1,"",IF(AND(INDEX($AG$2:$AG$1500,$Y1541)=1,INDEX($AG$2:$AG$1500,$Z1541)=1),1,""))</f>
      </c>
    </row>
    <row r="1542">
      <c r="T1542">
        <f>IF($Y1542="","",INDEX($B$2:$B$1500,$Y1542))</f>
      </c>
      <c r="U1542">
        <f>IF($Z1542="","",INDEX($B$2:$B$1500,$Z1542))</f>
      </c>
      <c r="V1542">
        <f>IF(OR($T1542="",$U1542=""),"",$U1542-$T1542)</f>
      </c>
      <c r="W1542" t="str">
        <f>IF(TRIM(INDEX(connections!$A:$A,ROW()))="","",TRIM(INDEX(connections!$A:$A,ROW())))</f>
      </c>
      <c r="X1542" t="str">
        <f>IF($W1542="","",TRIM(INDEX(connections!$B:$B,ROW())))</f>
      </c>
      <c r="Y1542">
        <f>IF($W1542="","",IFERROR(MATCH($W1542,$A$2:$A$1500,0),""))</f>
      </c>
      <c r="Z1542">
        <f>IF($X1542="","",IFERROR(MATCH($X1542,$A$2:$A$1500,0),""))</f>
      </c>
      <c r="AA1542" t="str">
        <f>IF($Y1542="","",INDEX($P$2:$P$1500,$Y1542))</f>
      </c>
      <c r="AB1542" t="str">
        <f>IF($Z1542="","",INDEX($P$2:$P$1500,$Z1542))</f>
      </c>
      <c r="AC1542">
        <f>IF(AND($AA1542="Yes",$AB1542="Yes"),1,"")</f>
      </c>
      <c r="AD1542">
        <f>IF(OR($Y1542="",$Z1542=""),"",IF(INDEX($C$2:$C$1500,$Y1542)=INDEX($C$2:$C$1500,$Z1542),0,1))</f>
      </c>
      <c r="AE1542">
        <f>IF($AC1542&lt;&gt;1,"",IF(AND(INDEX($AG$2:$AG$1500,$Y1542)=1,INDEX($AG$2:$AG$1500,$Z1542)=1),1,""))</f>
      </c>
    </row>
    <row r="1543">
      <c r="T1543">
        <f>IF($Y1543="","",INDEX($B$2:$B$1500,$Y1543))</f>
      </c>
      <c r="U1543">
        <f>IF($Z1543="","",INDEX($B$2:$B$1500,$Z1543))</f>
      </c>
      <c r="V1543">
        <f>IF(OR($T1543="",$U1543=""),"",$U1543-$T1543)</f>
      </c>
      <c r="W1543" t="str">
        <f>IF(TRIM(INDEX(connections!$A:$A,ROW()))="","",TRIM(INDEX(connections!$A:$A,ROW())))</f>
      </c>
      <c r="X1543" t="str">
        <f>IF($W1543="","",TRIM(INDEX(connections!$B:$B,ROW())))</f>
      </c>
      <c r="Y1543">
        <f>IF($W1543="","",IFERROR(MATCH($W1543,$A$2:$A$1500,0),""))</f>
      </c>
      <c r="Z1543">
        <f>IF($X1543="","",IFERROR(MATCH($X1543,$A$2:$A$1500,0),""))</f>
      </c>
      <c r="AA1543" t="str">
        <f>IF($Y1543="","",INDEX($P$2:$P$1500,$Y1543))</f>
      </c>
      <c r="AB1543" t="str">
        <f>IF($Z1543="","",INDEX($P$2:$P$1500,$Z1543))</f>
      </c>
      <c r="AC1543">
        <f>IF(AND($AA1543="Yes",$AB1543="Yes"),1,"")</f>
      </c>
      <c r="AD1543">
        <f>IF(OR($Y1543="",$Z1543=""),"",IF(INDEX($C$2:$C$1500,$Y1543)=INDEX($C$2:$C$1500,$Z1543),0,1))</f>
      </c>
      <c r="AE1543">
        <f>IF($AC1543&lt;&gt;1,"",IF(AND(INDEX($AG$2:$AG$1500,$Y1543)=1,INDEX($AG$2:$AG$1500,$Z1543)=1),1,""))</f>
      </c>
    </row>
    <row r="1544">
      <c r="T1544">
        <f>IF($Y1544="","",INDEX($B$2:$B$1500,$Y1544))</f>
      </c>
      <c r="U1544">
        <f>IF($Z1544="","",INDEX($B$2:$B$1500,$Z1544))</f>
      </c>
      <c r="V1544">
        <f>IF(OR($T1544="",$U1544=""),"",$U1544-$T1544)</f>
      </c>
      <c r="W1544" t="str">
        <f>IF(TRIM(INDEX(connections!$A:$A,ROW()))="","",TRIM(INDEX(connections!$A:$A,ROW())))</f>
      </c>
      <c r="X1544" t="str">
        <f>IF($W1544="","",TRIM(INDEX(connections!$B:$B,ROW())))</f>
      </c>
      <c r="Y1544">
        <f>IF($W1544="","",IFERROR(MATCH($W1544,$A$2:$A$1500,0),""))</f>
      </c>
      <c r="Z1544">
        <f>IF($X1544="","",IFERROR(MATCH($X1544,$A$2:$A$1500,0),""))</f>
      </c>
      <c r="AA1544" t="str">
        <f>IF($Y1544="","",INDEX($P$2:$P$1500,$Y1544))</f>
      </c>
      <c r="AB1544" t="str">
        <f>IF($Z1544="","",INDEX($P$2:$P$1500,$Z1544))</f>
      </c>
      <c r="AC1544">
        <f>IF(AND($AA1544="Yes",$AB1544="Yes"),1,"")</f>
      </c>
      <c r="AD1544">
        <f>IF(OR($Y1544="",$Z1544=""),"",IF(INDEX($C$2:$C$1500,$Y1544)=INDEX($C$2:$C$1500,$Z1544),0,1))</f>
      </c>
      <c r="AE1544">
        <f>IF($AC1544&lt;&gt;1,"",IF(AND(INDEX($AG$2:$AG$1500,$Y1544)=1,INDEX($AG$2:$AG$1500,$Z1544)=1),1,""))</f>
      </c>
    </row>
    <row r="1545">
      <c r="T1545">
        <f>IF($Y1545="","",INDEX($B$2:$B$1500,$Y1545))</f>
      </c>
      <c r="U1545">
        <f>IF($Z1545="","",INDEX($B$2:$B$1500,$Z1545))</f>
      </c>
      <c r="V1545">
        <f>IF(OR($T1545="",$U1545=""),"",$U1545-$T1545)</f>
      </c>
      <c r="W1545" t="str">
        <f>IF(TRIM(INDEX(connections!$A:$A,ROW()))="","",TRIM(INDEX(connections!$A:$A,ROW())))</f>
      </c>
      <c r="X1545" t="str">
        <f>IF($W1545="","",TRIM(INDEX(connections!$B:$B,ROW())))</f>
      </c>
      <c r="Y1545">
        <f>IF($W1545="","",IFERROR(MATCH($W1545,$A$2:$A$1500,0),""))</f>
      </c>
      <c r="Z1545">
        <f>IF($X1545="","",IFERROR(MATCH($X1545,$A$2:$A$1500,0),""))</f>
      </c>
      <c r="AA1545" t="str">
        <f>IF($Y1545="","",INDEX($P$2:$P$1500,$Y1545))</f>
      </c>
      <c r="AB1545" t="str">
        <f>IF($Z1545="","",INDEX($P$2:$P$1500,$Z1545))</f>
      </c>
      <c r="AC1545">
        <f>IF(AND($AA1545="Yes",$AB1545="Yes"),1,"")</f>
      </c>
      <c r="AD1545">
        <f>IF(OR($Y1545="",$Z1545=""),"",IF(INDEX($C$2:$C$1500,$Y1545)=INDEX($C$2:$C$1500,$Z1545),0,1))</f>
      </c>
      <c r="AE1545">
        <f>IF($AC1545&lt;&gt;1,"",IF(AND(INDEX($AG$2:$AG$1500,$Y1545)=1,INDEX($AG$2:$AG$1500,$Z1545)=1),1,""))</f>
      </c>
    </row>
    <row r="1546">
      <c r="T1546">
        <f>IF($Y1546="","",INDEX($B$2:$B$1500,$Y1546))</f>
      </c>
      <c r="U1546">
        <f>IF($Z1546="","",INDEX($B$2:$B$1500,$Z1546))</f>
      </c>
      <c r="V1546">
        <f>IF(OR($T1546="",$U1546=""),"",$U1546-$T1546)</f>
      </c>
      <c r="W1546" t="str">
        <f>IF(TRIM(INDEX(connections!$A:$A,ROW()))="","",TRIM(INDEX(connections!$A:$A,ROW())))</f>
      </c>
      <c r="X1546" t="str">
        <f>IF($W1546="","",TRIM(INDEX(connections!$B:$B,ROW())))</f>
      </c>
      <c r="Y1546">
        <f>IF($W1546="","",IFERROR(MATCH($W1546,$A$2:$A$1500,0),""))</f>
      </c>
      <c r="Z1546">
        <f>IF($X1546="","",IFERROR(MATCH($X1546,$A$2:$A$1500,0),""))</f>
      </c>
      <c r="AA1546" t="str">
        <f>IF($Y1546="","",INDEX($P$2:$P$1500,$Y1546))</f>
      </c>
      <c r="AB1546" t="str">
        <f>IF($Z1546="","",INDEX($P$2:$P$1500,$Z1546))</f>
      </c>
      <c r="AC1546">
        <f>IF(AND($AA1546="Yes",$AB1546="Yes"),1,"")</f>
      </c>
      <c r="AD1546">
        <f>IF(OR($Y1546="",$Z1546=""),"",IF(INDEX($C$2:$C$1500,$Y1546)=INDEX($C$2:$C$1500,$Z1546),0,1))</f>
      </c>
      <c r="AE1546">
        <f>IF($AC1546&lt;&gt;1,"",IF(AND(INDEX($AG$2:$AG$1500,$Y1546)=1,INDEX($AG$2:$AG$1500,$Z1546)=1),1,""))</f>
      </c>
    </row>
    <row r="1547">
      <c r="T1547">
        <f>IF($Y1547="","",INDEX($B$2:$B$1500,$Y1547))</f>
      </c>
      <c r="U1547">
        <f>IF($Z1547="","",INDEX($B$2:$B$1500,$Z1547))</f>
      </c>
      <c r="V1547">
        <f>IF(OR($T1547="",$U1547=""),"",$U1547-$T1547)</f>
      </c>
      <c r="W1547" t="str">
        <f>IF(TRIM(INDEX(connections!$A:$A,ROW()))="","",TRIM(INDEX(connections!$A:$A,ROW())))</f>
      </c>
      <c r="X1547" t="str">
        <f>IF($W1547="","",TRIM(INDEX(connections!$B:$B,ROW())))</f>
      </c>
      <c r="Y1547">
        <f>IF($W1547="","",IFERROR(MATCH($W1547,$A$2:$A$1500,0),""))</f>
      </c>
      <c r="Z1547">
        <f>IF($X1547="","",IFERROR(MATCH($X1547,$A$2:$A$1500,0),""))</f>
      </c>
      <c r="AA1547" t="str">
        <f>IF($Y1547="","",INDEX($P$2:$P$1500,$Y1547))</f>
      </c>
      <c r="AB1547" t="str">
        <f>IF($Z1547="","",INDEX($P$2:$P$1500,$Z1547))</f>
      </c>
      <c r="AC1547">
        <f>IF(AND($AA1547="Yes",$AB1547="Yes"),1,"")</f>
      </c>
      <c r="AD1547">
        <f>IF(OR($Y1547="",$Z1547=""),"",IF(INDEX($C$2:$C$1500,$Y1547)=INDEX($C$2:$C$1500,$Z1547),0,1))</f>
      </c>
      <c r="AE1547">
        <f>IF($AC1547&lt;&gt;1,"",IF(AND(INDEX($AG$2:$AG$1500,$Y1547)=1,INDEX($AG$2:$AG$1500,$Z1547)=1),1,""))</f>
      </c>
    </row>
    <row r="1548">
      <c r="T1548">
        <f>IF($Y1548="","",INDEX($B$2:$B$1500,$Y1548))</f>
      </c>
      <c r="U1548">
        <f>IF($Z1548="","",INDEX($B$2:$B$1500,$Z1548))</f>
      </c>
      <c r="V1548">
        <f>IF(OR($T1548="",$U1548=""),"",$U1548-$T1548)</f>
      </c>
      <c r="W1548" t="str">
        <f>IF(TRIM(INDEX(connections!$A:$A,ROW()))="","",TRIM(INDEX(connections!$A:$A,ROW())))</f>
      </c>
      <c r="X1548" t="str">
        <f>IF($W1548="","",TRIM(INDEX(connections!$B:$B,ROW())))</f>
      </c>
      <c r="Y1548">
        <f>IF($W1548="","",IFERROR(MATCH($W1548,$A$2:$A$1500,0),""))</f>
      </c>
      <c r="Z1548">
        <f>IF($X1548="","",IFERROR(MATCH($X1548,$A$2:$A$1500,0),""))</f>
      </c>
      <c r="AA1548" t="str">
        <f>IF($Y1548="","",INDEX($P$2:$P$1500,$Y1548))</f>
      </c>
      <c r="AB1548" t="str">
        <f>IF($Z1548="","",INDEX($P$2:$P$1500,$Z1548))</f>
      </c>
      <c r="AC1548">
        <f>IF(AND($AA1548="Yes",$AB1548="Yes"),1,"")</f>
      </c>
      <c r="AD1548">
        <f>IF(OR($Y1548="",$Z1548=""),"",IF(INDEX($C$2:$C$1500,$Y1548)=INDEX($C$2:$C$1500,$Z1548),0,1))</f>
      </c>
      <c r="AE1548">
        <f>IF($AC1548&lt;&gt;1,"",IF(AND(INDEX($AG$2:$AG$1500,$Y1548)=1,INDEX($AG$2:$AG$1500,$Z1548)=1),1,""))</f>
      </c>
    </row>
    <row r="1549">
      <c r="T1549">
        <f>IF($Y1549="","",INDEX($B$2:$B$1500,$Y1549))</f>
      </c>
      <c r="U1549">
        <f>IF($Z1549="","",INDEX($B$2:$B$1500,$Z1549))</f>
      </c>
      <c r="V1549">
        <f>IF(OR($T1549="",$U1549=""),"",$U1549-$T1549)</f>
      </c>
      <c r="W1549" t="str">
        <f>IF(TRIM(INDEX(connections!$A:$A,ROW()))="","",TRIM(INDEX(connections!$A:$A,ROW())))</f>
      </c>
      <c r="X1549" t="str">
        <f>IF($W1549="","",TRIM(INDEX(connections!$B:$B,ROW())))</f>
      </c>
      <c r="Y1549">
        <f>IF($W1549="","",IFERROR(MATCH($W1549,$A$2:$A$1500,0),""))</f>
      </c>
      <c r="Z1549">
        <f>IF($X1549="","",IFERROR(MATCH($X1549,$A$2:$A$1500,0),""))</f>
      </c>
      <c r="AA1549" t="str">
        <f>IF($Y1549="","",INDEX($P$2:$P$1500,$Y1549))</f>
      </c>
      <c r="AB1549" t="str">
        <f>IF($Z1549="","",INDEX($P$2:$P$1500,$Z1549))</f>
      </c>
      <c r="AC1549">
        <f>IF(AND($AA1549="Yes",$AB1549="Yes"),1,"")</f>
      </c>
      <c r="AD1549">
        <f>IF(OR($Y1549="",$Z1549=""),"",IF(INDEX($C$2:$C$1500,$Y1549)=INDEX($C$2:$C$1500,$Z1549),0,1))</f>
      </c>
      <c r="AE1549">
        <f>IF($AC1549&lt;&gt;1,"",IF(AND(INDEX($AG$2:$AG$1500,$Y1549)=1,INDEX($AG$2:$AG$1500,$Z1549)=1),1,""))</f>
      </c>
    </row>
    <row r="1550">
      <c r="T1550">
        <f>IF($Y1550="","",INDEX($B$2:$B$1500,$Y1550))</f>
      </c>
      <c r="U1550">
        <f>IF($Z1550="","",INDEX($B$2:$B$1500,$Z1550))</f>
      </c>
      <c r="V1550">
        <f>IF(OR($T1550="",$U1550=""),"",$U1550-$T1550)</f>
      </c>
      <c r="W1550" t="str">
        <f>IF(TRIM(INDEX(connections!$A:$A,ROW()))="","",TRIM(INDEX(connections!$A:$A,ROW())))</f>
      </c>
      <c r="X1550" t="str">
        <f>IF($W1550="","",TRIM(INDEX(connections!$B:$B,ROW())))</f>
      </c>
      <c r="Y1550">
        <f>IF($W1550="","",IFERROR(MATCH($W1550,$A$2:$A$1500,0),""))</f>
      </c>
      <c r="Z1550">
        <f>IF($X1550="","",IFERROR(MATCH($X1550,$A$2:$A$1500,0),""))</f>
      </c>
      <c r="AA1550" t="str">
        <f>IF($Y1550="","",INDEX($P$2:$P$1500,$Y1550))</f>
      </c>
      <c r="AB1550" t="str">
        <f>IF($Z1550="","",INDEX($P$2:$P$1500,$Z1550))</f>
      </c>
      <c r="AC1550">
        <f>IF(AND($AA1550="Yes",$AB1550="Yes"),1,"")</f>
      </c>
      <c r="AD1550">
        <f>IF(OR($Y1550="",$Z1550=""),"",IF(INDEX($C$2:$C$1500,$Y1550)=INDEX($C$2:$C$1500,$Z1550),0,1))</f>
      </c>
      <c r="AE1550">
        <f>IF($AC1550&lt;&gt;1,"",IF(AND(INDEX($AG$2:$AG$1500,$Y1550)=1,INDEX($AG$2:$AG$1500,$Z1550)=1),1,""))</f>
      </c>
    </row>
    <row r="1551">
      <c r="T1551">
        <f>IF($Y1551="","",INDEX($B$2:$B$1500,$Y1551))</f>
      </c>
      <c r="U1551">
        <f>IF($Z1551="","",INDEX($B$2:$B$1500,$Z1551))</f>
      </c>
      <c r="V1551">
        <f>IF(OR($T1551="",$U1551=""),"",$U1551-$T1551)</f>
      </c>
      <c r="W1551" t="str">
        <f>IF(TRIM(INDEX(connections!$A:$A,ROW()))="","",TRIM(INDEX(connections!$A:$A,ROW())))</f>
      </c>
      <c r="X1551" t="str">
        <f>IF($W1551="","",TRIM(INDEX(connections!$B:$B,ROW())))</f>
      </c>
      <c r="Y1551">
        <f>IF($W1551="","",IFERROR(MATCH($W1551,$A$2:$A$1500,0),""))</f>
      </c>
      <c r="Z1551">
        <f>IF($X1551="","",IFERROR(MATCH($X1551,$A$2:$A$1500,0),""))</f>
      </c>
      <c r="AA1551" t="str">
        <f>IF($Y1551="","",INDEX($P$2:$P$1500,$Y1551))</f>
      </c>
      <c r="AB1551" t="str">
        <f>IF($Z1551="","",INDEX($P$2:$P$1500,$Z1551))</f>
      </c>
      <c r="AC1551">
        <f>IF(AND($AA1551="Yes",$AB1551="Yes"),1,"")</f>
      </c>
      <c r="AD1551">
        <f>IF(OR($Y1551="",$Z1551=""),"",IF(INDEX($C$2:$C$1500,$Y1551)=INDEX($C$2:$C$1500,$Z1551),0,1))</f>
      </c>
      <c r="AE1551">
        <f>IF($AC1551&lt;&gt;1,"",IF(AND(INDEX($AG$2:$AG$1500,$Y1551)=1,INDEX($AG$2:$AG$1500,$Z1551)=1),1,""))</f>
      </c>
    </row>
    <row r="1552">
      <c r="T1552">
        <f>IF($Y1552="","",INDEX($B$2:$B$1500,$Y1552))</f>
      </c>
      <c r="U1552">
        <f>IF($Z1552="","",INDEX($B$2:$B$1500,$Z1552))</f>
      </c>
      <c r="V1552">
        <f>IF(OR($T1552="",$U1552=""),"",$U1552-$T1552)</f>
      </c>
      <c r="W1552" t="str">
        <f>IF(TRIM(INDEX(connections!$A:$A,ROW()))="","",TRIM(INDEX(connections!$A:$A,ROW())))</f>
      </c>
      <c r="X1552" t="str">
        <f>IF($W1552="","",TRIM(INDEX(connections!$B:$B,ROW())))</f>
      </c>
      <c r="Y1552">
        <f>IF($W1552="","",IFERROR(MATCH($W1552,$A$2:$A$1500,0),""))</f>
      </c>
      <c r="Z1552">
        <f>IF($X1552="","",IFERROR(MATCH($X1552,$A$2:$A$1500,0),""))</f>
      </c>
      <c r="AA1552" t="str">
        <f>IF($Y1552="","",INDEX($P$2:$P$1500,$Y1552))</f>
      </c>
      <c r="AB1552" t="str">
        <f>IF($Z1552="","",INDEX($P$2:$P$1500,$Z1552))</f>
      </c>
      <c r="AC1552">
        <f>IF(AND($AA1552="Yes",$AB1552="Yes"),1,"")</f>
      </c>
      <c r="AD1552">
        <f>IF(OR($Y1552="",$Z1552=""),"",IF(INDEX($C$2:$C$1500,$Y1552)=INDEX($C$2:$C$1500,$Z1552),0,1))</f>
      </c>
      <c r="AE1552">
        <f>IF($AC1552&lt;&gt;1,"",IF(AND(INDEX($AG$2:$AG$1500,$Y1552)=1,INDEX($AG$2:$AG$1500,$Z1552)=1),1,""))</f>
      </c>
    </row>
    <row r="1553">
      <c r="T1553">
        <f>IF($Y1553="","",INDEX($B$2:$B$1500,$Y1553))</f>
      </c>
      <c r="U1553">
        <f>IF($Z1553="","",INDEX($B$2:$B$1500,$Z1553))</f>
      </c>
      <c r="V1553">
        <f>IF(OR($T1553="",$U1553=""),"",$U1553-$T1553)</f>
      </c>
      <c r="W1553" t="str">
        <f>IF(TRIM(INDEX(connections!$A:$A,ROW()))="","",TRIM(INDEX(connections!$A:$A,ROW())))</f>
      </c>
      <c r="X1553" t="str">
        <f>IF($W1553="","",TRIM(INDEX(connections!$B:$B,ROW())))</f>
      </c>
      <c r="Y1553">
        <f>IF($W1553="","",IFERROR(MATCH($W1553,$A$2:$A$1500,0),""))</f>
      </c>
      <c r="Z1553">
        <f>IF($X1553="","",IFERROR(MATCH($X1553,$A$2:$A$1500,0),""))</f>
      </c>
      <c r="AA1553" t="str">
        <f>IF($Y1553="","",INDEX($P$2:$P$1500,$Y1553))</f>
      </c>
      <c r="AB1553" t="str">
        <f>IF($Z1553="","",INDEX($P$2:$P$1500,$Z1553))</f>
      </c>
      <c r="AC1553">
        <f>IF(AND($AA1553="Yes",$AB1553="Yes"),1,"")</f>
      </c>
      <c r="AD1553">
        <f>IF(OR($Y1553="",$Z1553=""),"",IF(INDEX($C$2:$C$1500,$Y1553)=INDEX($C$2:$C$1500,$Z1553),0,1))</f>
      </c>
      <c r="AE1553">
        <f>IF($AC1553&lt;&gt;1,"",IF(AND(INDEX($AG$2:$AG$1500,$Y1553)=1,INDEX($AG$2:$AG$1500,$Z1553)=1),1,""))</f>
      </c>
    </row>
    <row r="1554">
      <c r="T1554">
        <f>IF($Y1554="","",INDEX($B$2:$B$1500,$Y1554))</f>
      </c>
      <c r="U1554">
        <f>IF($Z1554="","",INDEX($B$2:$B$1500,$Z1554))</f>
      </c>
      <c r="V1554">
        <f>IF(OR($T1554="",$U1554=""),"",$U1554-$T1554)</f>
      </c>
      <c r="W1554" t="str">
        <f>IF(TRIM(INDEX(connections!$A:$A,ROW()))="","",TRIM(INDEX(connections!$A:$A,ROW())))</f>
      </c>
      <c r="X1554" t="str">
        <f>IF($W1554="","",TRIM(INDEX(connections!$B:$B,ROW())))</f>
      </c>
      <c r="Y1554">
        <f>IF($W1554="","",IFERROR(MATCH($W1554,$A$2:$A$1500,0),""))</f>
      </c>
      <c r="Z1554">
        <f>IF($X1554="","",IFERROR(MATCH($X1554,$A$2:$A$1500,0),""))</f>
      </c>
      <c r="AA1554" t="str">
        <f>IF($Y1554="","",INDEX($P$2:$P$1500,$Y1554))</f>
      </c>
      <c r="AB1554" t="str">
        <f>IF($Z1554="","",INDEX($P$2:$P$1500,$Z1554))</f>
      </c>
      <c r="AC1554">
        <f>IF(AND($AA1554="Yes",$AB1554="Yes"),1,"")</f>
      </c>
      <c r="AD1554">
        <f>IF(OR($Y1554="",$Z1554=""),"",IF(INDEX($C$2:$C$1500,$Y1554)=INDEX($C$2:$C$1500,$Z1554),0,1))</f>
      </c>
      <c r="AE1554">
        <f>IF($AC1554&lt;&gt;1,"",IF(AND(INDEX($AG$2:$AG$1500,$Y1554)=1,INDEX($AG$2:$AG$1500,$Z1554)=1),1,""))</f>
      </c>
    </row>
    <row r="1555">
      <c r="T1555">
        <f>IF($Y1555="","",INDEX($B$2:$B$1500,$Y1555))</f>
      </c>
      <c r="U1555">
        <f>IF($Z1555="","",INDEX($B$2:$B$1500,$Z1555))</f>
      </c>
      <c r="V1555">
        <f>IF(OR($T1555="",$U1555=""),"",$U1555-$T1555)</f>
      </c>
      <c r="W1555" t="str">
        <f>IF(TRIM(INDEX(connections!$A:$A,ROW()))="","",TRIM(INDEX(connections!$A:$A,ROW())))</f>
      </c>
      <c r="X1555" t="str">
        <f>IF($W1555="","",TRIM(INDEX(connections!$B:$B,ROW())))</f>
      </c>
      <c r="Y1555">
        <f>IF($W1555="","",IFERROR(MATCH($W1555,$A$2:$A$1500,0),""))</f>
      </c>
      <c r="Z1555">
        <f>IF($X1555="","",IFERROR(MATCH($X1555,$A$2:$A$1500,0),""))</f>
      </c>
      <c r="AA1555" t="str">
        <f>IF($Y1555="","",INDEX($P$2:$P$1500,$Y1555))</f>
      </c>
      <c r="AB1555" t="str">
        <f>IF($Z1555="","",INDEX($P$2:$P$1500,$Z1555))</f>
      </c>
      <c r="AC1555">
        <f>IF(AND($AA1555="Yes",$AB1555="Yes"),1,"")</f>
      </c>
      <c r="AD1555">
        <f>IF(OR($Y1555="",$Z1555=""),"",IF(INDEX($C$2:$C$1500,$Y1555)=INDEX($C$2:$C$1500,$Z1555),0,1))</f>
      </c>
      <c r="AE1555">
        <f>IF($AC1555&lt;&gt;1,"",IF(AND(INDEX($AG$2:$AG$1500,$Y1555)=1,INDEX($AG$2:$AG$1500,$Z1555)=1),1,""))</f>
      </c>
    </row>
    <row r="1556">
      <c r="T1556">
        <f>IF($Y1556="","",INDEX($B$2:$B$1500,$Y1556))</f>
      </c>
      <c r="U1556">
        <f>IF($Z1556="","",INDEX($B$2:$B$1500,$Z1556))</f>
      </c>
      <c r="V1556">
        <f>IF(OR($T1556="",$U1556=""),"",$U1556-$T1556)</f>
      </c>
      <c r="W1556" t="str">
        <f>IF(TRIM(INDEX(connections!$A:$A,ROW()))="","",TRIM(INDEX(connections!$A:$A,ROW())))</f>
      </c>
      <c r="X1556" t="str">
        <f>IF($W1556="","",TRIM(INDEX(connections!$B:$B,ROW())))</f>
      </c>
      <c r="Y1556">
        <f>IF($W1556="","",IFERROR(MATCH($W1556,$A$2:$A$1500,0),""))</f>
      </c>
      <c r="Z1556">
        <f>IF($X1556="","",IFERROR(MATCH($X1556,$A$2:$A$1500,0),""))</f>
      </c>
      <c r="AA1556" t="str">
        <f>IF($Y1556="","",INDEX($P$2:$P$1500,$Y1556))</f>
      </c>
      <c r="AB1556" t="str">
        <f>IF($Z1556="","",INDEX($P$2:$P$1500,$Z1556))</f>
      </c>
      <c r="AC1556">
        <f>IF(AND($AA1556="Yes",$AB1556="Yes"),1,"")</f>
      </c>
      <c r="AD1556">
        <f>IF(OR($Y1556="",$Z1556=""),"",IF(INDEX($C$2:$C$1500,$Y1556)=INDEX($C$2:$C$1500,$Z1556),0,1))</f>
      </c>
      <c r="AE1556">
        <f>IF($AC1556&lt;&gt;1,"",IF(AND(INDEX($AG$2:$AG$1500,$Y1556)=1,INDEX($AG$2:$AG$1500,$Z1556)=1),1,""))</f>
      </c>
    </row>
    <row r="1557">
      <c r="T1557">
        <f>IF($Y1557="","",INDEX($B$2:$B$1500,$Y1557))</f>
      </c>
      <c r="U1557">
        <f>IF($Z1557="","",INDEX($B$2:$B$1500,$Z1557))</f>
      </c>
      <c r="V1557">
        <f>IF(OR($T1557="",$U1557=""),"",$U1557-$T1557)</f>
      </c>
      <c r="W1557" t="str">
        <f>IF(TRIM(INDEX(connections!$A:$A,ROW()))="","",TRIM(INDEX(connections!$A:$A,ROW())))</f>
      </c>
      <c r="X1557" t="str">
        <f>IF($W1557="","",TRIM(INDEX(connections!$B:$B,ROW())))</f>
      </c>
      <c r="Y1557">
        <f>IF($W1557="","",IFERROR(MATCH($W1557,$A$2:$A$1500,0),""))</f>
      </c>
      <c r="Z1557">
        <f>IF($X1557="","",IFERROR(MATCH($X1557,$A$2:$A$1500,0),""))</f>
      </c>
      <c r="AA1557" t="str">
        <f>IF($Y1557="","",INDEX($P$2:$P$1500,$Y1557))</f>
      </c>
      <c r="AB1557" t="str">
        <f>IF($Z1557="","",INDEX($P$2:$P$1500,$Z1557))</f>
      </c>
      <c r="AC1557">
        <f>IF(AND($AA1557="Yes",$AB1557="Yes"),1,"")</f>
      </c>
      <c r="AD1557">
        <f>IF(OR($Y1557="",$Z1557=""),"",IF(INDEX($C$2:$C$1500,$Y1557)=INDEX($C$2:$C$1500,$Z1557),0,1))</f>
      </c>
      <c r="AE1557">
        <f>IF($AC1557&lt;&gt;1,"",IF(AND(INDEX($AG$2:$AG$1500,$Y1557)=1,INDEX($AG$2:$AG$1500,$Z1557)=1),1,""))</f>
      </c>
    </row>
    <row r="1558">
      <c r="T1558">
        <f>IF($Y1558="","",INDEX($B$2:$B$1500,$Y1558))</f>
      </c>
      <c r="U1558">
        <f>IF($Z1558="","",INDEX($B$2:$B$1500,$Z1558))</f>
      </c>
      <c r="V1558">
        <f>IF(OR($T1558="",$U1558=""),"",$U1558-$T1558)</f>
      </c>
      <c r="W1558" t="str">
        <f>IF(TRIM(INDEX(connections!$A:$A,ROW()))="","",TRIM(INDEX(connections!$A:$A,ROW())))</f>
      </c>
      <c r="X1558" t="str">
        <f>IF($W1558="","",TRIM(INDEX(connections!$B:$B,ROW())))</f>
      </c>
      <c r="Y1558">
        <f>IF($W1558="","",IFERROR(MATCH($W1558,$A$2:$A$1500,0),""))</f>
      </c>
      <c r="Z1558">
        <f>IF($X1558="","",IFERROR(MATCH($X1558,$A$2:$A$1500,0),""))</f>
      </c>
      <c r="AA1558" t="str">
        <f>IF($Y1558="","",INDEX($P$2:$P$1500,$Y1558))</f>
      </c>
      <c r="AB1558" t="str">
        <f>IF($Z1558="","",INDEX($P$2:$P$1500,$Z1558))</f>
      </c>
      <c r="AC1558">
        <f>IF(AND($AA1558="Yes",$AB1558="Yes"),1,"")</f>
      </c>
      <c r="AD1558">
        <f>IF(OR($Y1558="",$Z1558=""),"",IF(INDEX($C$2:$C$1500,$Y1558)=INDEX($C$2:$C$1500,$Z1558),0,1))</f>
      </c>
      <c r="AE1558">
        <f>IF($AC1558&lt;&gt;1,"",IF(AND(INDEX($AG$2:$AG$1500,$Y1558)=1,INDEX($AG$2:$AG$1500,$Z1558)=1),1,""))</f>
      </c>
    </row>
    <row r="1559">
      <c r="T1559">
        <f>IF($Y1559="","",INDEX($B$2:$B$1500,$Y1559))</f>
      </c>
      <c r="U1559">
        <f>IF($Z1559="","",INDEX($B$2:$B$1500,$Z1559))</f>
      </c>
      <c r="V1559">
        <f>IF(OR($T1559="",$U1559=""),"",$U1559-$T1559)</f>
      </c>
      <c r="W1559" t="str">
        <f>IF(TRIM(INDEX(connections!$A:$A,ROW()))="","",TRIM(INDEX(connections!$A:$A,ROW())))</f>
      </c>
      <c r="X1559" t="str">
        <f>IF($W1559="","",TRIM(INDEX(connections!$B:$B,ROW())))</f>
      </c>
      <c r="Y1559">
        <f>IF($W1559="","",IFERROR(MATCH($W1559,$A$2:$A$1500,0),""))</f>
      </c>
      <c r="Z1559">
        <f>IF($X1559="","",IFERROR(MATCH($X1559,$A$2:$A$1500,0),""))</f>
      </c>
      <c r="AA1559" t="str">
        <f>IF($Y1559="","",INDEX($P$2:$P$1500,$Y1559))</f>
      </c>
      <c r="AB1559" t="str">
        <f>IF($Z1559="","",INDEX($P$2:$P$1500,$Z1559))</f>
      </c>
      <c r="AC1559">
        <f>IF(AND($AA1559="Yes",$AB1559="Yes"),1,"")</f>
      </c>
      <c r="AD1559">
        <f>IF(OR($Y1559="",$Z1559=""),"",IF(INDEX($C$2:$C$1500,$Y1559)=INDEX($C$2:$C$1500,$Z1559),0,1))</f>
      </c>
      <c r="AE1559">
        <f>IF($AC1559&lt;&gt;1,"",IF(AND(INDEX($AG$2:$AG$1500,$Y1559)=1,INDEX($AG$2:$AG$1500,$Z1559)=1),1,""))</f>
      </c>
    </row>
    <row r="1560">
      <c r="T1560">
        <f>IF($Y1560="","",INDEX($B$2:$B$1500,$Y1560))</f>
      </c>
      <c r="U1560">
        <f>IF($Z1560="","",INDEX($B$2:$B$1500,$Z1560))</f>
      </c>
      <c r="V1560">
        <f>IF(OR($T1560="",$U1560=""),"",$U1560-$T1560)</f>
      </c>
      <c r="W1560" t="str">
        <f>IF(TRIM(INDEX(connections!$A:$A,ROW()))="","",TRIM(INDEX(connections!$A:$A,ROW())))</f>
      </c>
      <c r="X1560" t="str">
        <f>IF($W1560="","",TRIM(INDEX(connections!$B:$B,ROW())))</f>
      </c>
      <c r="Y1560">
        <f>IF($W1560="","",IFERROR(MATCH($W1560,$A$2:$A$1500,0),""))</f>
      </c>
      <c r="Z1560">
        <f>IF($X1560="","",IFERROR(MATCH($X1560,$A$2:$A$1500,0),""))</f>
      </c>
      <c r="AA1560" t="str">
        <f>IF($Y1560="","",INDEX($P$2:$P$1500,$Y1560))</f>
      </c>
      <c r="AB1560" t="str">
        <f>IF($Z1560="","",INDEX($P$2:$P$1500,$Z1560))</f>
      </c>
      <c r="AC1560">
        <f>IF(AND($AA1560="Yes",$AB1560="Yes"),1,"")</f>
      </c>
      <c r="AD1560">
        <f>IF(OR($Y1560="",$Z1560=""),"",IF(INDEX($C$2:$C$1500,$Y1560)=INDEX($C$2:$C$1500,$Z1560),0,1))</f>
      </c>
      <c r="AE1560">
        <f>IF($AC1560&lt;&gt;1,"",IF(AND(INDEX($AG$2:$AG$1500,$Y1560)=1,INDEX($AG$2:$AG$1500,$Z1560)=1),1,""))</f>
      </c>
    </row>
    <row r="1561">
      <c r="T1561">
        <f>IF($Y1561="","",INDEX($B$2:$B$1500,$Y1561))</f>
      </c>
      <c r="U1561">
        <f>IF($Z1561="","",INDEX($B$2:$B$1500,$Z1561))</f>
      </c>
      <c r="V1561">
        <f>IF(OR($T1561="",$U1561=""),"",$U1561-$T1561)</f>
      </c>
      <c r="W1561" t="str">
        <f>IF(TRIM(INDEX(connections!$A:$A,ROW()))="","",TRIM(INDEX(connections!$A:$A,ROW())))</f>
      </c>
      <c r="X1561" t="str">
        <f>IF($W1561="","",TRIM(INDEX(connections!$B:$B,ROW())))</f>
      </c>
      <c r="Y1561">
        <f>IF($W1561="","",IFERROR(MATCH($W1561,$A$2:$A$1500,0),""))</f>
      </c>
      <c r="Z1561">
        <f>IF($X1561="","",IFERROR(MATCH($X1561,$A$2:$A$1500,0),""))</f>
      </c>
      <c r="AA1561" t="str">
        <f>IF($Y1561="","",INDEX($P$2:$P$1500,$Y1561))</f>
      </c>
      <c r="AB1561" t="str">
        <f>IF($Z1561="","",INDEX($P$2:$P$1500,$Z1561))</f>
      </c>
      <c r="AC1561">
        <f>IF(AND($AA1561="Yes",$AB1561="Yes"),1,"")</f>
      </c>
      <c r="AD1561">
        <f>IF(OR($Y1561="",$Z1561=""),"",IF(INDEX($C$2:$C$1500,$Y1561)=INDEX($C$2:$C$1500,$Z1561),0,1))</f>
      </c>
      <c r="AE1561">
        <f>IF($AC1561&lt;&gt;1,"",IF(AND(INDEX($AG$2:$AG$1500,$Y1561)=1,INDEX($AG$2:$AG$1500,$Z1561)=1),1,""))</f>
      </c>
    </row>
    <row r="1562">
      <c r="T1562">
        <f>IF($Y1562="","",INDEX($B$2:$B$1500,$Y1562))</f>
      </c>
      <c r="U1562">
        <f>IF($Z1562="","",INDEX($B$2:$B$1500,$Z1562))</f>
      </c>
      <c r="V1562">
        <f>IF(OR($T1562="",$U1562=""),"",$U1562-$T1562)</f>
      </c>
      <c r="W1562" t="str">
        <f>IF(TRIM(INDEX(connections!$A:$A,ROW()))="","",TRIM(INDEX(connections!$A:$A,ROW())))</f>
      </c>
      <c r="X1562" t="str">
        <f>IF($W1562="","",TRIM(INDEX(connections!$B:$B,ROW())))</f>
      </c>
      <c r="Y1562">
        <f>IF($W1562="","",IFERROR(MATCH($W1562,$A$2:$A$1500,0),""))</f>
      </c>
      <c r="Z1562">
        <f>IF($X1562="","",IFERROR(MATCH($X1562,$A$2:$A$1500,0),""))</f>
      </c>
      <c r="AA1562" t="str">
        <f>IF($Y1562="","",INDEX($P$2:$P$1500,$Y1562))</f>
      </c>
      <c r="AB1562" t="str">
        <f>IF($Z1562="","",INDEX($P$2:$P$1500,$Z1562))</f>
      </c>
      <c r="AC1562">
        <f>IF(AND($AA1562="Yes",$AB1562="Yes"),1,"")</f>
      </c>
      <c r="AD1562">
        <f>IF(OR($Y1562="",$Z1562=""),"",IF(INDEX($C$2:$C$1500,$Y1562)=INDEX($C$2:$C$1500,$Z1562),0,1))</f>
      </c>
      <c r="AE1562">
        <f>IF($AC1562&lt;&gt;1,"",IF(AND(INDEX($AG$2:$AG$1500,$Y1562)=1,INDEX($AG$2:$AG$1500,$Z1562)=1),1,""))</f>
      </c>
    </row>
    <row r="1563">
      <c r="T1563">
        <f>IF($Y1563="","",INDEX($B$2:$B$1500,$Y1563))</f>
      </c>
      <c r="U1563">
        <f>IF($Z1563="","",INDEX($B$2:$B$1500,$Z1563))</f>
      </c>
      <c r="V1563">
        <f>IF(OR($T1563="",$U1563=""),"",$U1563-$T1563)</f>
      </c>
      <c r="W1563" t="str">
        <f>IF(TRIM(INDEX(connections!$A:$A,ROW()))="","",TRIM(INDEX(connections!$A:$A,ROW())))</f>
      </c>
      <c r="X1563" t="str">
        <f>IF($W1563="","",TRIM(INDEX(connections!$B:$B,ROW())))</f>
      </c>
      <c r="Y1563">
        <f>IF($W1563="","",IFERROR(MATCH($W1563,$A$2:$A$1500,0),""))</f>
      </c>
      <c r="Z1563">
        <f>IF($X1563="","",IFERROR(MATCH($X1563,$A$2:$A$1500,0),""))</f>
      </c>
      <c r="AA1563" t="str">
        <f>IF($Y1563="","",INDEX($P$2:$P$1500,$Y1563))</f>
      </c>
      <c r="AB1563" t="str">
        <f>IF($Z1563="","",INDEX($P$2:$P$1500,$Z1563))</f>
      </c>
      <c r="AC1563">
        <f>IF(AND($AA1563="Yes",$AB1563="Yes"),1,"")</f>
      </c>
      <c r="AD1563">
        <f>IF(OR($Y1563="",$Z1563=""),"",IF(INDEX($C$2:$C$1500,$Y1563)=INDEX($C$2:$C$1500,$Z1563),0,1))</f>
      </c>
      <c r="AE1563">
        <f>IF($AC1563&lt;&gt;1,"",IF(AND(INDEX($AG$2:$AG$1500,$Y1563)=1,INDEX($AG$2:$AG$1500,$Z1563)=1),1,""))</f>
      </c>
    </row>
    <row r="1564">
      <c r="T1564">
        <f>IF($Y1564="","",INDEX($B$2:$B$1500,$Y1564))</f>
      </c>
      <c r="U1564">
        <f>IF($Z1564="","",INDEX($B$2:$B$1500,$Z1564))</f>
      </c>
      <c r="V1564">
        <f>IF(OR($T1564="",$U1564=""),"",$U1564-$T1564)</f>
      </c>
      <c r="W1564" t="str">
        <f>IF(TRIM(INDEX(connections!$A:$A,ROW()))="","",TRIM(INDEX(connections!$A:$A,ROW())))</f>
      </c>
      <c r="X1564" t="str">
        <f>IF($W1564="","",TRIM(INDEX(connections!$B:$B,ROW())))</f>
      </c>
      <c r="Y1564">
        <f>IF($W1564="","",IFERROR(MATCH($W1564,$A$2:$A$1500,0),""))</f>
      </c>
      <c r="Z1564">
        <f>IF($X1564="","",IFERROR(MATCH($X1564,$A$2:$A$1500,0),""))</f>
      </c>
      <c r="AA1564" t="str">
        <f>IF($Y1564="","",INDEX($P$2:$P$1500,$Y1564))</f>
      </c>
      <c r="AB1564" t="str">
        <f>IF($Z1564="","",INDEX($P$2:$P$1500,$Z1564))</f>
      </c>
      <c r="AC1564">
        <f>IF(AND($AA1564="Yes",$AB1564="Yes"),1,"")</f>
      </c>
      <c r="AD1564">
        <f>IF(OR($Y1564="",$Z1564=""),"",IF(INDEX($C$2:$C$1500,$Y1564)=INDEX($C$2:$C$1500,$Z1564),0,1))</f>
      </c>
      <c r="AE1564">
        <f>IF($AC1564&lt;&gt;1,"",IF(AND(INDEX($AG$2:$AG$1500,$Y1564)=1,INDEX($AG$2:$AG$1500,$Z1564)=1),1,""))</f>
      </c>
    </row>
    <row r="1565">
      <c r="T1565">
        <f>IF($Y1565="","",INDEX($B$2:$B$1500,$Y1565))</f>
      </c>
      <c r="U1565">
        <f>IF($Z1565="","",INDEX($B$2:$B$1500,$Z1565))</f>
      </c>
      <c r="V1565">
        <f>IF(OR($T1565="",$U1565=""),"",$U1565-$T1565)</f>
      </c>
      <c r="W1565" t="str">
        <f>IF(TRIM(INDEX(connections!$A:$A,ROW()))="","",TRIM(INDEX(connections!$A:$A,ROW())))</f>
      </c>
      <c r="X1565" t="str">
        <f>IF($W1565="","",TRIM(INDEX(connections!$B:$B,ROW())))</f>
      </c>
      <c r="Y1565">
        <f>IF($W1565="","",IFERROR(MATCH($W1565,$A$2:$A$1500,0),""))</f>
      </c>
      <c r="Z1565">
        <f>IF($X1565="","",IFERROR(MATCH($X1565,$A$2:$A$1500,0),""))</f>
      </c>
      <c r="AA1565" t="str">
        <f>IF($Y1565="","",INDEX($P$2:$P$1500,$Y1565))</f>
      </c>
      <c r="AB1565" t="str">
        <f>IF($Z1565="","",INDEX($P$2:$P$1500,$Z1565))</f>
      </c>
      <c r="AC1565">
        <f>IF(AND($AA1565="Yes",$AB1565="Yes"),1,"")</f>
      </c>
      <c r="AD1565">
        <f>IF(OR($Y1565="",$Z1565=""),"",IF(INDEX($C$2:$C$1500,$Y1565)=INDEX($C$2:$C$1500,$Z1565),0,1))</f>
      </c>
      <c r="AE1565">
        <f>IF($AC1565&lt;&gt;1,"",IF(AND(INDEX($AG$2:$AG$1500,$Y1565)=1,INDEX($AG$2:$AG$1500,$Z1565)=1),1,""))</f>
      </c>
    </row>
    <row r="1566">
      <c r="T1566">
        <f>IF($Y1566="","",INDEX($B$2:$B$1500,$Y1566))</f>
      </c>
      <c r="U1566">
        <f>IF($Z1566="","",INDEX($B$2:$B$1500,$Z1566))</f>
      </c>
      <c r="V1566">
        <f>IF(OR($T1566="",$U1566=""),"",$U1566-$T1566)</f>
      </c>
      <c r="W1566" t="str">
        <f>IF(TRIM(INDEX(connections!$A:$A,ROW()))="","",TRIM(INDEX(connections!$A:$A,ROW())))</f>
      </c>
      <c r="X1566" t="str">
        <f>IF($W1566="","",TRIM(INDEX(connections!$B:$B,ROW())))</f>
      </c>
      <c r="Y1566">
        <f>IF($W1566="","",IFERROR(MATCH($W1566,$A$2:$A$1500,0),""))</f>
      </c>
      <c r="Z1566">
        <f>IF($X1566="","",IFERROR(MATCH($X1566,$A$2:$A$1500,0),""))</f>
      </c>
      <c r="AA1566" t="str">
        <f>IF($Y1566="","",INDEX($P$2:$P$1500,$Y1566))</f>
      </c>
      <c r="AB1566" t="str">
        <f>IF($Z1566="","",INDEX($P$2:$P$1500,$Z1566))</f>
      </c>
      <c r="AC1566">
        <f>IF(AND($AA1566="Yes",$AB1566="Yes"),1,"")</f>
      </c>
      <c r="AD1566">
        <f>IF(OR($Y1566="",$Z1566=""),"",IF(INDEX($C$2:$C$1500,$Y1566)=INDEX($C$2:$C$1500,$Z1566),0,1))</f>
      </c>
      <c r="AE1566">
        <f>IF($AC1566&lt;&gt;1,"",IF(AND(INDEX($AG$2:$AG$1500,$Y1566)=1,INDEX($AG$2:$AG$1500,$Z1566)=1),1,""))</f>
      </c>
    </row>
    <row r="1567">
      <c r="T1567">
        <f>IF($Y1567="","",INDEX($B$2:$B$1500,$Y1567))</f>
      </c>
      <c r="U1567">
        <f>IF($Z1567="","",INDEX($B$2:$B$1500,$Z1567))</f>
      </c>
      <c r="V1567">
        <f>IF(OR($T1567="",$U1567=""),"",$U1567-$T1567)</f>
      </c>
      <c r="W1567" t="str">
        <f>IF(TRIM(INDEX(connections!$A:$A,ROW()))="","",TRIM(INDEX(connections!$A:$A,ROW())))</f>
      </c>
      <c r="X1567" t="str">
        <f>IF($W1567="","",TRIM(INDEX(connections!$B:$B,ROW())))</f>
      </c>
      <c r="Y1567">
        <f>IF($W1567="","",IFERROR(MATCH($W1567,$A$2:$A$1500,0),""))</f>
      </c>
      <c r="Z1567">
        <f>IF($X1567="","",IFERROR(MATCH($X1567,$A$2:$A$1500,0),""))</f>
      </c>
      <c r="AA1567" t="str">
        <f>IF($Y1567="","",INDEX($P$2:$P$1500,$Y1567))</f>
      </c>
      <c r="AB1567" t="str">
        <f>IF($Z1567="","",INDEX($P$2:$P$1500,$Z1567))</f>
      </c>
      <c r="AC1567">
        <f>IF(AND($AA1567="Yes",$AB1567="Yes"),1,"")</f>
      </c>
      <c r="AD1567">
        <f>IF(OR($Y1567="",$Z1567=""),"",IF(INDEX($C$2:$C$1500,$Y1567)=INDEX($C$2:$C$1500,$Z1567),0,1))</f>
      </c>
      <c r="AE1567">
        <f>IF($AC1567&lt;&gt;1,"",IF(AND(INDEX($AG$2:$AG$1500,$Y1567)=1,INDEX($AG$2:$AG$1500,$Z1567)=1),1,""))</f>
      </c>
    </row>
    <row r="1568">
      <c r="T1568">
        <f>IF($Y1568="","",INDEX($B$2:$B$1500,$Y1568))</f>
      </c>
      <c r="U1568">
        <f>IF($Z1568="","",INDEX($B$2:$B$1500,$Z1568))</f>
      </c>
      <c r="V1568">
        <f>IF(OR($T1568="",$U1568=""),"",$U1568-$T1568)</f>
      </c>
      <c r="W1568" t="str">
        <f>IF(TRIM(INDEX(connections!$A:$A,ROW()))="","",TRIM(INDEX(connections!$A:$A,ROW())))</f>
      </c>
      <c r="X1568" t="str">
        <f>IF($W1568="","",TRIM(INDEX(connections!$B:$B,ROW())))</f>
      </c>
      <c r="Y1568">
        <f>IF($W1568="","",IFERROR(MATCH($W1568,$A$2:$A$1500,0),""))</f>
      </c>
      <c r="Z1568">
        <f>IF($X1568="","",IFERROR(MATCH($X1568,$A$2:$A$1500,0),""))</f>
      </c>
      <c r="AA1568" t="str">
        <f>IF($Y1568="","",INDEX($P$2:$P$1500,$Y1568))</f>
      </c>
      <c r="AB1568" t="str">
        <f>IF($Z1568="","",INDEX($P$2:$P$1500,$Z1568))</f>
      </c>
      <c r="AC1568">
        <f>IF(AND($AA1568="Yes",$AB1568="Yes"),1,"")</f>
      </c>
      <c r="AD1568">
        <f>IF(OR($Y1568="",$Z1568=""),"",IF(INDEX($C$2:$C$1500,$Y1568)=INDEX($C$2:$C$1500,$Z1568),0,1))</f>
      </c>
      <c r="AE1568">
        <f>IF($AC1568&lt;&gt;1,"",IF(AND(INDEX($AG$2:$AG$1500,$Y1568)=1,INDEX($AG$2:$AG$1500,$Z1568)=1),1,""))</f>
      </c>
    </row>
    <row r="1569">
      <c r="T1569">
        <f>IF($Y1569="","",INDEX($B$2:$B$1500,$Y1569))</f>
      </c>
      <c r="U1569">
        <f>IF($Z1569="","",INDEX($B$2:$B$1500,$Z1569))</f>
      </c>
      <c r="V1569">
        <f>IF(OR($T1569="",$U1569=""),"",$U1569-$T1569)</f>
      </c>
      <c r="W1569" t="str">
        <f>IF(TRIM(INDEX(connections!$A:$A,ROW()))="","",TRIM(INDEX(connections!$A:$A,ROW())))</f>
      </c>
      <c r="X1569" t="str">
        <f>IF($W1569="","",TRIM(INDEX(connections!$B:$B,ROW())))</f>
      </c>
      <c r="Y1569">
        <f>IF($W1569="","",IFERROR(MATCH($W1569,$A$2:$A$1500,0),""))</f>
      </c>
      <c r="Z1569">
        <f>IF($X1569="","",IFERROR(MATCH($X1569,$A$2:$A$1500,0),""))</f>
      </c>
      <c r="AA1569" t="str">
        <f>IF($Y1569="","",INDEX($P$2:$P$1500,$Y1569))</f>
      </c>
      <c r="AB1569" t="str">
        <f>IF($Z1569="","",INDEX($P$2:$P$1500,$Z1569))</f>
      </c>
      <c r="AC1569">
        <f>IF(AND($AA1569="Yes",$AB1569="Yes"),1,"")</f>
      </c>
      <c r="AD1569">
        <f>IF(OR($Y1569="",$Z1569=""),"",IF(INDEX($C$2:$C$1500,$Y1569)=INDEX($C$2:$C$1500,$Z1569),0,1))</f>
      </c>
      <c r="AE1569">
        <f>IF($AC1569&lt;&gt;1,"",IF(AND(INDEX($AG$2:$AG$1500,$Y1569)=1,INDEX($AG$2:$AG$1500,$Z1569)=1),1,""))</f>
      </c>
    </row>
    <row r="1570">
      <c r="T1570">
        <f>IF($Y1570="","",INDEX($B$2:$B$1500,$Y1570))</f>
      </c>
      <c r="U1570">
        <f>IF($Z1570="","",INDEX($B$2:$B$1500,$Z1570))</f>
      </c>
      <c r="V1570">
        <f>IF(OR($T1570="",$U1570=""),"",$U1570-$T1570)</f>
      </c>
      <c r="W1570" t="str">
        <f>IF(TRIM(INDEX(connections!$A:$A,ROW()))="","",TRIM(INDEX(connections!$A:$A,ROW())))</f>
      </c>
      <c r="X1570" t="str">
        <f>IF($W1570="","",TRIM(INDEX(connections!$B:$B,ROW())))</f>
      </c>
      <c r="Y1570">
        <f>IF($W1570="","",IFERROR(MATCH($W1570,$A$2:$A$1500,0),""))</f>
      </c>
      <c r="Z1570">
        <f>IF($X1570="","",IFERROR(MATCH($X1570,$A$2:$A$1500,0),""))</f>
      </c>
      <c r="AA1570" t="str">
        <f>IF($Y1570="","",INDEX($P$2:$P$1500,$Y1570))</f>
      </c>
      <c r="AB1570" t="str">
        <f>IF($Z1570="","",INDEX($P$2:$P$1500,$Z1570))</f>
      </c>
      <c r="AC1570">
        <f>IF(AND($AA1570="Yes",$AB1570="Yes"),1,"")</f>
      </c>
      <c r="AD1570">
        <f>IF(OR($Y1570="",$Z1570=""),"",IF(INDEX($C$2:$C$1500,$Y1570)=INDEX($C$2:$C$1500,$Z1570),0,1))</f>
      </c>
      <c r="AE1570">
        <f>IF($AC1570&lt;&gt;1,"",IF(AND(INDEX($AG$2:$AG$1500,$Y1570)=1,INDEX($AG$2:$AG$1500,$Z1570)=1),1,""))</f>
      </c>
    </row>
    <row r="1571">
      <c r="T1571">
        <f>IF($Y1571="","",INDEX($B$2:$B$1500,$Y1571))</f>
      </c>
      <c r="U1571">
        <f>IF($Z1571="","",INDEX($B$2:$B$1500,$Z1571))</f>
      </c>
      <c r="V1571">
        <f>IF(OR($T1571="",$U1571=""),"",$U1571-$T1571)</f>
      </c>
      <c r="W1571" t="str">
        <f>IF(TRIM(INDEX(connections!$A:$A,ROW()))="","",TRIM(INDEX(connections!$A:$A,ROW())))</f>
      </c>
      <c r="X1571" t="str">
        <f>IF($W1571="","",TRIM(INDEX(connections!$B:$B,ROW())))</f>
      </c>
      <c r="Y1571">
        <f>IF($W1571="","",IFERROR(MATCH($W1571,$A$2:$A$1500,0),""))</f>
      </c>
      <c r="Z1571">
        <f>IF($X1571="","",IFERROR(MATCH($X1571,$A$2:$A$1500,0),""))</f>
      </c>
      <c r="AA1571" t="str">
        <f>IF($Y1571="","",INDEX($P$2:$P$1500,$Y1571))</f>
      </c>
      <c r="AB1571" t="str">
        <f>IF($Z1571="","",INDEX($P$2:$P$1500,$Z1571))</f>
      </c>
      <c r="AC1571">
        <f>IF(AND($AA1571="Yes",$AB1571="Yes"),1,"")</f>
      </c>
      <c r="AD1571">
        <f>IF(OR($Y1571="",$Z1571=""),"",IF(INDEX($C$2:$C$1500,$Y1571)=INDEX($C$2:$C$1500,$Z1571),0,1))</f>
      </c>
      <c r="AE1571">
        <f>IF($AC1571&lt;&gt;1,"",IF(AND(INDEX($AG$2:$AG$1500,$Y1571)=1,INDEX($AG$2:$AG$1500,$Z1571)=1),1,""))</f>
      </c>
    </row>
    <row r="1572">
      <c r="T1572">
        <f>IF($Y1572="","",INDEX($B$2:$B$1500,$Y1572))</f>
      </c>
      <c r="U1572">
        <f>IF($Z1572="","",INDEX($B$2:$B$1500,$Z1572))</f>
      </c>
      <c r="V1572">
        <f>IF(OR($T1572="",$U1572=""),"",$U1572-$T1572)</f>
      </c>
      <c r="W1572" t="str">
        <f>IF(TRIM(INDEX(connections!$A:$A,ROW()))="","",TRIM(INDEX(connections!$A:$A,ROW())))</f>
      </c>
      <c r="X1572" t="str">
        <f>IF($W1572="","",TRIM(INDEX(connections!$B:$B,ROW())))</f>
      </c>
      <c r="Y1572">
        <f>IF($W1572="","",IFERROR(MATCH($W1572,$A$2:$A$1500,0),""))</f>
      </c>
      <c r="Z1572">
        <f>IF($X1572="","",IFERROR(MATCH($X1572,$A$2:$A$1500,0),""))</f>
      </c>
      <c r="AA1572" t="str">
        <f>IF($Y1572="","",INDEX($P$2:$P$1500,$Y1572))</f>
      </c>
      <c r="AB1572" t="str">
        <f>IF($Z1572="","",INDEX($P$2:$P$1500,$Z1572))</f>
      </c>
      <c r="AC1572">
        <f>IF(AND($AA1572="Yes",$AB1572="Yes"),1,"")</f>
      </c>
      <c r="AD1572">
        <f>IF(OR($Y1572="",$Z1572=""),"",IF(INDEX($C$2:$C$1500,$Y1572)=INDEX($C$2:$C$1500,$Z1572),0,1))</f>
      </c>
      <c r="AE1572">
        <f>IF($AC1572&lt;&gt;1,"",IF(AND(INDEX($AG$2:$AG$1500,$Y1572)=1,INDEX($AG$2:$AG$1500,$Z1572)=1),1,""))</f>
      </c>
    </row>
    <row r="1573">
      <c r="T1573">
        <f>IF($Y1573="","",INDEX($B$2:$B$1500,$Y1573))</f>
      </c>
      <c r="U1573">
        <f>IF($Z1573="","",INDEX($B$2:$B$1500,$Z1573))</f>
      </c>
      <c r="V1573">
        <f>IF(OR($T1573="",$U1573=""),"",$U1573-$T1573)</f>
      </c>
      <c r="W1573" t="str">
        <f>IF(TRIM(INDEX(connections!$A:$A,ROW()))="","",TRIM(INDEX(connections!$A:$A,ROW())))</f>
      </c>
      <c r="X1573" t="str">
        <f>IF($W1573="","",TRIM(INDEX(connections!$B:$B,ROW())))</f>
      </c>
      <c r="Y1573">
        <f>IF($W1573="","",IFERROR(MATCH($W1573,$A$2:$A$1500,0),""))</f>
      </c>
      <c r="Z1573">
        <f>IF($X1573="","",IFERROR(MATCH($X1573,$A$2:$A$1500,0),""))</f>
      </c>
      <c r="AA1573" t="str">
        <f>IF($Y1573="","",INDEX($P$2:$P$1500,$Y1573))</f>
      </c>
      <c r="AB1573" t="str">
        <f>IF($Z1573="","",INDEX($P$2:$P$1500,$Z1573))</f>
      </c>
      <c r="AC1573">
        <f>IF(AND($AA1573="Yes",$AB1573="Yes"),1,"")</f>
      </c>
      <c r="AD1573">
        <f>IF(OR($Y1573="",$Z1573=""),"",IF(INDEX($C$2:$C$1500,$Y1573)=INDEX($C$2:$C$1500,$Z1573),0,1))</f>
      </c>
      <c r="AE1573">
        <f>IF($AC1573&lt;&gt;1,"",IF(AND(INDEX($AG$2:$AG$1500,$Y1573)=1,INDEX($AG$2:$AG$1500,$Z1573)=1),1,""))</f>
      </c>
    </row>
    <row r="1574">
      <c r="T1574">
        <f>IF($Y1574="","",INDEX($B$2:$B$1500,$Y1574))</f>
      </c>
      <c r="U1574">
        <f>IF($Z1574="","",INDEX($B$2:$B$1500,$Z1574))</f>
      </c>
      <c r="V1574">
        <f>IF(OR($T1574="",$U1574=""),"",$U1574-$T1574)</f>
      </c>
      <c r="W1574" t="str">
        <f>IF(TRIM(INDEX(connections!$A:$A,ROW()))="","",TRIM(INDEX(connections!$A:$A,ROW())))</f>
      </c>
      <c r="X1574" t="str">
        <f>IF($W1574="","",TRIM(INDEX(connections!$B:$B,ROW())))</f>
      </c>
      <c r="Y1574">
        <f>IF($W1574="","",IFERROR(MATCH($W1574,$A$2:$A$1500,0),""))</f>
      </c>
      <c r="Z1574">
        <f>IF($X1574="","",IFERROR(MATCH($X1574,$A$2:$A$1500,0),""))</f>
      </c>
      <c r="AA1574" t="str">
        <f>IF($Y1574="","",INDEX($P$2:$P$1500,$Y1574))</f>
      </c>
      <c r="AB1574" t="str">
        <f>IF($Z1574="","",INDEX($P$2:$P$1500,$Z1574))</f>
      </c>
      <c r="AC1574">
        <f>IF(AND($AA1574="Yes",$AB1574="Yes"),1,"")</f>
      </c>
      <c r="AD1574">
        <f>IF(OR($Y1574="",$Z1574=""),"",IF(INDEX($C$2:$C$1500,$Y1574)=INDEX($C$2:$C$1500,$Z1574),0,1))</f>
      </c>
      <c r="AE1574">
        <f>IF($AC1574&lt;&gt;1,"",IF(AND(INDEX($AG$2:$AG$1500,$Y1574)=1,INDEX($AG$2:$AG$1500,$Z1574)=1),1,""))</f>
      </c>
    </row>
    <row r="1575">
      <c r="T1575">
        <f>IF($Y1575="","",INDEX($B$2:$B$1500,$Y1575))</f>
      </c>
      <c r="U1575">
        <f>IF($Z1575="","",INDEX($B$2:$B$1500,$Z1575))</f>
      </c>
      <c r="V1575">
        <f>IF(OR($T1575="",$U1575=""),"",$U1575-$T1575)</f>
      </c>
      <c r="W1575" t="str">
        <f>IF(TRIM(INDEX(connections!$A:$A,ROW()))="","",TRIM(INDEX(connections!$A:$A,ROW())))</f>
      </c>
      <c r="X1575" t="str">
        <f>IF($W1575="","",TRIM(INDEX(connections!$B:$B,ROW())))</f>
      </c>
      <c r="Y1575">
        <f>IF($W1575="","",IFERROR(MATCH($W1575,$A$2:$A$1500,0),""))</f>
      </c>
      <c r="Z1575">
        <f>IF($X1575="","",IFERROR(MATCH($X1575,$A$2:$A$1500,0),""))</f>
      </c>
      <c r="AA1575" t="str">
        <f>IF($Y1575="","",INDEX($P$2:$P$1500,$Y1575))</f>
      </c>
      <c r="AB1575" t="str">
        <f>IF($Z1575="","",INDEX($P$2:$P$1500,$Z1575))</f>
      </c>
      <c r="AC1575">
        <f>IF(AND($AA1575="Yes",$AB1575="Yes"),1,"")</f>
      </c>
      <c r="AD1575">
        <f>IF(OR($Y1575="",$Z1575=""),"",IF(INDEX($C$2:$C$1500,$Y1575)=INDEX($C$2:$C$1500,$Z1575),0,1))</f>
      </c>
      <c r="AE1575">
        <f>IF($AC1575&lt;&gt;1,"",IF(AND(INDEX($AG$2:$AG$1500,$Y1575)=1,INDEX($AG$2:$AG$1500,$Z1575)=1),1,""))</f>
      </c>
    </row>
    <row r="1576">
      <c r="T1576">
        <f>IF($Y1576="","",INDEX($B$2:$B$1500,$Y1576))</f>
      </c>
      <c r="U1576">
        <f>IF($Z1576="","",INDEX($B$2:$B$1500,$Z1576))</f>
      </c>
      <c r="V1576">
        <f>IF(OR($T1576="",$U1576=""),"",$U1576-$T1576)</f>
      </c>
      <c r="W1576" t="str">
        <f>IF(TRIM(INDEX(connections!$A:$A,ROW()))="","",TRIM(INDEX(connections!$A:$A,ROW())))</f>
      </c>
      <c r="X1576" t="str">
        <f>IF($W1576="","",TRIM(INDEX(connections!$B:$B,ROW())))</f>
      </c>
      <c r="Y1576">
        <f>IF($W1576="","",IFERROR(MATCH($W1576,$A$2:$A$1500,0),""))</f>
      </c>
      <c r="Z1576">
        <f>IF($X1576="","",IFERROR(MATCH($X1576,$A$2:$A$1500,0),""))</f>
      </c>
      <c r="AA1576" t="str">
        <f>IF($Y1576="","",INDEX($P$2:$P$1500,$Y1576))</f>
      </c>
      <c r="AB1576" t="str">
        <f>IF($Z1576="","",INDEX($P$2:$P$1500,$Z1576))</f>
      </c>
      <c r="AC1576">
        <f>IF(AND($AA1576="Yes",$AB1576="Yes"),1,"")</f>
      </c>
      <c r="AD1576">
        <f>IF(OR($Y1576="",$Z1576=""),"",IF(INDEX($C$2:$C$1500,$Y1576)=INDEX($C$2:$C$1500,$Z1576),0,1))</f>
      </c>
      <c r="AE1576">
        <f>IF($AC1576&lt;&gt;1,"",IF(AND(INDEX($AG$2:$AG$1500,$Y1576)=1,INDEX($AG$2:$AG$1500,$Z1576)=1),1,""))</f>
      </c>
    </row>
    <row r="1577">
      <c r="T1577">
        <f>IF($Y1577="","",INDEX($B$2:$B$1500,$Y1577))</f>
      </c>
      <c r="U1577">
        <f>IF($Z1577="","",INDEX($B$2:$B$1500,$Z1577))</f>
      </c>
      <c r="V1577">
        <f>IF(OR($T1577="",$U1577=""),"",$U1577-$T1577)</f>
      </c>
      <c r="W1577" t="str">
        <f>IF(TRIM(INDEX(connections!$A:$A,ROW()))="","",TRIM(INDEX(connections!$A:$A,ROW())))</f>
      </c>
      <c r="X1577" t="str">
        <f>IF($W1577="","",TRIM(INDEX(connections!$B:$B,ROW())))</f>
      </c>
      <c r="Y1577">
        <f>IF($W1577="","",IFERROR(MATCH($W1577,$A$2:$A$1500,0),""))</f>
      </c>
      <c r="Z1577">
        <f>IF($X1577="","",IFERROR(MATCH($X1577,$A$2:$A$1500,0),""))</f>
      </c>
      <c r="AA1577" t="str">
        <f>IF($Y1577="","",INDEX($P$2:$P$1500,$Y1577))</f>
      </c>
      <c r="AB1577" t="str">
        <f>IF($Z1577="","",INDEX($P$2:$P$1500,$Z1577))</f>
      </c>
      <c r="AC1577">
        <f>IF(AND($AA1577="Yes",$AB1577="Yes"),1,"")</f>
      </c>
      <c r="AD1577">
        <f>IF(OR($Y1577="",$Z1577=""),"",IF(INDEX($C$2:$C$1500,$Y1577)=INDEX($C$2:$C$1500,$Z1577),0,1))</f>
      </c>
      <c r="AE1577">
        <f>IF($AC1577&lt;&gt;1,"",IF(AND(INDEX($AG$2:$AG$1500,$Y1577)=1,INDEX($AG$2:$AG$1500,$Z1577)=1),1,""))</f>
      </c>
    </row>
    <row r="1578">
      <c r="T1578">
        <f>IF($Y1578="","",INDEX($B$2:$B$1500,$Y1578))</f>
      </c>
      <c r="U1578">
        <f>IF($Z1578="","",INDEX($B$2:$B$1500,$Z1578))</f>
      </c>
      <c r="V1578">
        <f>IF(OR($T1578="",$U1578=""),"",$U1578-$T1578)</f>
      </c>
      <c r="W1578" t="str">
        <f>IF(TRIM(INDEX(connections!$A:$A,ROW()))="","",TRIM(INDEX(connections!$A:$A,ROW())))</f>
      </c>
      <c r="X1578" t="str">
        <f>IF($W1578="","",TRIM(INDEX(connections!$B:$B,ROW())))</f>
      </c>
      <c r="Y1578">
        <f>IF($W1578="","",IFERROR(MATCH($W1578,$A$2:$A$1500,0),""))</f>
      </c>
      <c r="Z1578">
        <f>IF($X1578="","",IFERROR(MATCH($X1578,$A$2:$A$1500,0),""))</f>
      </c>
      <c r="AA1578" t="str">
        <f>IF($Y1578="","",INDEX($P$2:$P$1500,$Y1578))</f>
      </c>
      <c r="AB1578" t="str">
        <f>IF($Z1578="","",INDEX($P$2:$P$1500,$Z1578))</f>
      </c>
      <c r="AC1578">
        <f>IF(AND($AA1578="Yes",$AB1578="Yes"),1,"")</f>
      </c>
      <c r="AD1578">
        <f>IF(OR($Y1578="",$Z1578=""),"",IF(INDEX($C$2:$C$1500,$Y1578)=INDEX($C$2:$C$1500,$Z1578),0,1))</f>
      </c>
      <c r="AE1578">
        <f>IF($AC1578&lt;&gt;1,"",IF(AND(INDEX($AG$2:$AG$1500,$Y1578)=1,INDEX($AG$2:$AG$1500,$Z1578)=1),1,""))</f>
      </c>
    </row>
    <row r="1579">
      <c r="T1579">
        <f>IF($Y1579="","",INDEX($B$2:$B$1500,$Y1579))</f>
      </c>
      <c r="U1579">
        <f>IF($Z1579="","",INDEX($B$2:$B$1500,$Z1579))</f>
      </c>
      <c r="V1579">
        <f>IF(OR($T1579="",$U1579=""),"",$U1579-$T1579)</f>
      </c>
      <c r="W1579" t="str">
        <f>IF(TRIM(INDEX(connections!$A:$A,ROW()))="","",TRIM(INDEX(connections!$A:$A,ROW())))</f>
      </c>
      <c r="X1579" t="str">
        <f>IF($W1579="","",TRIM(INDEX(connections!$B:$B,ROW())))</f>
      </c>
      <c r="Y1579">
        <f>IF($W1579="","",IFERROR(MATCH($W1579,$A$2:$A$1500,0),""))</f>
      </c>
      <c r="Z1579">
        <f>IF($X1579="","",IFERROR(MATCH($X1579,$A$2:$A$1500,0),""))</f>
      </c>
      <c r="AA1579" t="str">
        <f>IF($Y1579="","",INDEX($P$2:$P$1500,$Y1579))</f>
      </c>
      <c r="AB1579" t="str">
        <f>IF($Z1579="","",INDEX($P$2:$P$1500,$Z1579))</f>
      </c>
      <c r="AC1579">
        <f>IF(AND($AA1579="Yes",$AB1579="Yes"),1,"")</f>
      </c>
      <c r="AD1579">
        <f>IF(OR($Y1579="",$Z1579=""),"",IF(INDEX($C$2:$C$1500,$Y1579)=INDEX($C$2:$C$1500,$Z1579),0,1))</f>
      </c>
      <c r="AE1579">
        <f>IF($AC1579&lt;&gt;1,"",IF(AND(INDEX($AG$2:$AG$1500,$Y1579)=1,INDEX($AG$2:$AG$1500,$Z1579)=1),1,""))</f>
      </c>
    </row>
    <row r="1580">
      <c r="T1580">
        <f>IF($Y1580="","",INDEX($B$2:$B$1500,$Y1580))</f>
      </c>
      <c r="U1580">
        <f>IF($Z1580="","",INDEX($B$2:$B$1500,$Z1580))</f>
      </c>
      <c r="V1580">
        <f>IF(OR($T1580="",$U1580=""),"",$U1580-$T1580)</f>
      </c>
      <c r="W1580" t="str">
        <f>IF(TRIM(INDEX(connections!$A:$A,ROW()))="","",TRIM(INDEX(connections!$A:$A,ROW())))</f>
      </c>
      <c r="X1580" t="str">
        <f>IF($W1580="","",TRIM(INDEX(connections!$B:$B,ROW())))</f>
      </c>
      <c r="Y1580">
        <f>IF($W1580="","",IFERROR(MATCH($W1580,$A$2:$A$1500,0),""))</f>
      </c>
      <c r="Z1580">
        <f>IF($X1580="","",IFERROR(MATCH($X1580,$A$2:$A$1500,0),""))</f>
      </c>
      <c r="AA1580" t="str">
        <f>IF($Y1580="","",INDEX($P$2:$P$1500,$Y1580))</f>
      </c>
      <c r="AB1580" t="str">
        <f>IF($Z1580="","",INDEX($P$2:$P$1500,$Z1580))</f>
      </c>
      <c r="AC1580">
        <f>IF(AND($AA1580="Yes",$AB1580="Yes"),1,"")</f>
      </c>
      <c r="AD1580">
        <f>IF(OR($Y1580="",$Z1580=""),"",IF(INDEX($C$2:$C$1500,$Y1580)=INDEX($C$2:$C$1500,$Z1580),0,1))</f>
      </c>
      <c r="AE1580">
        <f>IF($AC1580&lt;&gt;1,"",IF(AND(INDEX($AG$2:$AG$1500,$Y1580)=1,INDEX($AG$2:$AG$1500,$Z1580)=1),1,""))</f>
      </c>
    </row>
    <row r="1581">
      <c r="T1581">
        <f>IF($Y1581="","",INDEX($B$2:$B$1500,$Y1581))</f>
      </c>
      <c r="U1581">
        <f>IF($Z1581="","",INDEX($B$2:$B$1500,$Z1581))</f>
      </c>
      <c r="V1581">
        <f>IF(OR($T1581="",$U1581=""),"",$U1581-$T1581)</f>
      </c>
      <c r="W1581" t="str">
        <f>IF(TRIM(INDEX(connections!$A:$A,ROW()))="","",TRIM(INDEX(connections!$A:$A,ROW())))</f>
      </c>
      <c r="X1581" t="str">
        <f>IF($W1581="","",TRIM(INDEX(connections!$B:$B,ROW())))</f>
      </c>
      <c r="Y1581">
        <f>IF($W1581="","",IFERROR(MATCH($W1581,$A$2:$A$1500,0),""))</f>
      </c>
      <c r="Z1581">
        <f>IF($X1581="","",IFERROR(MATCH($X1581,$A$2:$A$1500,0),""))</f>
      </c>
      <c r="AA1581" t="str">
        <f>IF($Y1581="","",INDEX($P$2:$P$1500,$Y1581))</f>
      </c>
      <c r="AB1581" t="str">
        <f>IF($Z1581="","",INDEX($P$2:$P$1500,$Z1581))</f>
      </c>
      <c r="AC1581">
        <f>IF(AND($AA1581="Yes",$AB1581="Yes"),1,"")</f>
      </c>
      <c r="AD1581">
        <f>IF(OR($Y1581="",$Z1581=""),"",IF(INDEX($C$2:$C$1500,$Y1581)=INDEX($C$2:$C$1500,$Z1581),0,1))</f>
      </c>
      <c r="AE1581">
        <f>IF($AC1581&lt;&gt;1,"",IF(AND(INDEX($AG$2:$AG$1500,$Y1581)=1,INDEX($AG$2:$AG$1500,$Z1581)=1),1,""))</f>
      </c>
    </row>
    <row r="1582">
      <c r="T1582">
        <f>IF($Y1582="","",INDEX($B$2:$B$1500,$Y1582))</f>
      </c>
      <c r="U1582">
        <f>IF($Z1582="","",INDEX($B$2:$B$1500,$Z1582))</f>
      </c>
      <c r="V1582">
        <f>IF(OR($T1582="",$U1582=""),"",$U1582-$T1582)</f>
      </c>
      <c r="W1582" t="str">
        <f>IF(TRIM(INDEX(connections!$A:$A,ROW()))="","",TRIM(INDEX(connections!$A:$A,ROW())))</f>
      </c>
      <c r="X1582" t="str">
        <f>IF($W1582="","",TRIM(INDEX(connections!$B:$B,ROW())))</f>
      </c>
      <c r="Y1582">
        <f>IF($W1582="","",IFERROR(MATCH($W1582,$A$2:$A$1500,0),""))</f>
      </c>
      <c r="Z1582">
        <f>IF($X1582="","",IFERROR(MATCH($X1582,$A$2:$A$1500,0),""))</f>
      </c>
      <c r="AA1582" t="str">
        <f>IF($Y1582="","",INDEX($P$2:$P$1500,$Y1582))</f>
      </c>
      <c r="AB1582" t="str">
        <f>IF($Z1582="","",INDEX($P$2:$P$1500,$Z1582))</f>
      </c>
      <c r="AC1582">
        <f>IF(AND($AA1582="Yes",$AB1582="Yes"),1,"")</f>
      </c>
      <c r="AD1582">
        <f>IF(OR($Y1582="",$Z1582=""),"",IF(INDEX($C$2:$C$1500,$Y1582)=INDEX($C$2:$C$1500,$Z1582),0,1))</f>
      </c>
      <c r="AE1582">
        <f>IF($AC1582&lt;&gt;1,"",IF(AND(INDEX($AG$2:$AG$1500,$Y1582)=1,INDEX($AG$2:$AG$1500,$Z1582)=1),1,""))</f>
      </c>
    </row>
    <row r="1583">
      <c r="T1583">
        <f>IF($Y1583="","",INDEX($B$2:$B$1500,$Y1583))</f>
      </c>
      <c r="U1583">
        <f>IF($Z1583="","",INDEX($B$2:$B$1500,$Z1583))</f>
      </c>
      <c r="V1583">
        <f>IF(OR($T1583="",$U1583=""),"",$U1583-$T1583)</f>
      </c>
      <c r="W1583" t="str">
        <f>IF(TRIM(INDEX(connections!$A:$A,ROW()))="","",TRIM(INDEX(connections!$A:$A,ROW())))</f>
      </c>
      <c r="X1583" t="str">
        <f>IF($W1583="","",TRIM(INDEX(connections!$B:$B,ROW())))</f>
      </c>
      <c r="Y1583">
        <f>IF($W1583="","",IFERROR(MATCH($W1583,$A$2:$A$1500,0),""))</f>
      </c>
      <c r="Z1583">
        <f>IF($X1583="","",IFERROR(MATCH($X1583,$A$2:$A$1500,0),""))</f>
      </c>
      <c r="AA1583" t="str">
        <f>IF($Y1583="","",INDEX($P$2:$P$1500,$Y1583))</f>
      </c>
      <c r="AB1583" t="str">
        <f>IF($Z1583="","",INDEX($P$2:$P$1500,$Z1583))</f>
      </c>
      <c r="AC1583">
        <f>IF(AND($AA1583="Yes",$AB1583="Yes"),1,"")</f>
      </c>
      <c r="AD1583">
        <f>IF(OR($Y1583="",$Z1583=""),"",IF(INDEX($C$2:$C$1500,$Y1583)=INDEX($C$2:$C$1500,$Z1583),0,1))</f>
      </c>
      <c r="AE1583">
        <f>IF($AC1583&lt;&gt;1,"",IF(AND(INDEX($AG$2:$AG$1500,$Y1583)=1,INDEX($AG$2:$AG$1500,$Z1583)=1),1,""))</f>
      </c>
    </row>
    <row r="1584">
      <c r="T1584">
        <f>IF($Y1584="","",INDEX($B$2:$B$1500,$Y1584))</f>
      </c>
      <c r="U1584">
        <f>IF($Z1584="","",INDEX($B$2:$B$1500,$Z1584))</f>
      </c>
      <c r="V1584">
        <f>IF(OR($T1584="",$U1584=""),"",$U1584-$T1584)</f>
      </c>
      <c r="W1584" t="str">
        <f>IF(TRIM(INDEX(connections!$A:$A,ROW()))="","",TRIM(INDEX(connections!$A:$A,ROW())))</f>
      </c>
      <c r="X1584" t="str">
        <f>IF($W1584="","",TRIM(INDEX(connections!$B:$B,ROW())))</f>
      </c>
      <c r="Y1584">
        <f>IF($W1584="","",IFERROR(MATCH($W1584,$A$2:$A$1500,0),""))</f>
      </c>
      <c r="Z1584">
        <f>IF($X1584="","",IFERROR(MATCH($X1584,$A$2:$A$1500,0),""))</f>
      </c>
      <c r="AA1584" t="str">
        <f>IF($Y1584="","",INDEX($P$2:$P$1500,$Y1584))</f>
      </c>
      <c r="AB1584" t="str">
        <f>IF($Z1584="","",INDEX($P$2:$P$1500,$Z1584))</f>
      </c>
      <c r="AC1584">
        <f>IF(AND($AA1584="Yes",$AB1584="Yes"),1,"")</f>
      </c>
      <c r="AD1584">
        <f>IF(OR($Y1584="",$Z1584=""),"",IF(INDEX($C$2:$C$1500,$Y1584)=INDEX($C$2:$C$1500,$Z1584),0,1))</f>
      </c>
      <c r="AE1584">
        <f>IF($AC1584&lt;&gt;1,"",IF(AND(INDEX($AG$2:$AG$1500,$Y1584)=1,INDEX($AG$2:$AG$1500,$Z1584)=1),1,""))</f>
      </c>
    </row>
    <row r="1585">
      <c r="T1585">
        <f>IF($Y1585="","",INDEX($B$2:$B$1500,$Y1585))</f>
      </c>
      <c r="U1585">
        <f>IF($Z1585="","",INDEX($B$2:$B$1500,$Z1585))</f>
      </c>
      <c r="V1585">
        <f>IF(OR($T1585="",$U1585=""),"",$U1585-$T1585)</f>
      </c>
      <c r="W1585" t="str">
        <f>IF(TRIM(INDEX(connections!$A:$A,ROW()))="","",TRIM(INDEX(connections!$A:$A,ROW())))</f>
      </c>
      <c r="X1585" t="str">
        <f>IF($W1585="","",TRIM(INDEX(connections!$B:$B,ROW())))</f>
      </c>
      <c r="Y1585">
        <f>IF($W1585="","",IFERROR(MATCH($W1585,$A$2:$A$1500,0),""))</f>
      </c>
      <c r="Z1585">
        <f>IF($X1585="","",IFERROR(MATCH($X1585,$A$2:$A$1500,0),""))</f>
      </c>
      <c r="AA1585" t="str">
        <f>IF($Y1585="","",INDEX($P$2:$P$1500,$Y1585))</f>
      </c>
      <c r="AB1585" t="str">
        <f>IF($Z1585="","",INDEX($P$2:$P$1500,$Z1585))</f>
      </c>
      <c r="AC1585">
        <f>IF(AND($AA1585="Yes",$AB1585="Yes"),1,"")</f>
      </c>
      <c r="AD1585">
        <f>IF(OR($Y1585="",$Z1585=""),"",IF(INDEX($C$2:$C$1500,$Y1585)=INDEX($C$2:$C$1500,$Z1585),0,1))</f>
      </c>
      <c r="AE1585">
        <f>IF($AC1585&lt;&gt;1,"",IF(AND(INDEX($AG$2:$AG$1500,$Y1585)=1,INDEX($AG$2:$AG$1500,$Z1585)=1),1,""))</f>
      </c>
    </row>
    <row r="1586">
      <c r="T1586">
        <f>IF($Y1586="","",INDEX($B$2:$B$1500,$Y1586))</f>
      </c>
      <c r="U1586">
        <f>IF($Z1586="","",INDEX($B$2:$B$1500,$Z1586))</f>
      </c>
      <c r="V1586">
        <f>IF(OR($T1586="",$U1586=""),"",$U1586-$T1586)</f>
      </c>
      <c r="W1586" t="str">
        <f>IF(TRIM(INDEX(connections!$A:$A,ROW()))="","",TRIM(INDEX(connections!$A:$A,ROW())))</f>
      </c>
      <c r="X1586" t="str">
        <f>IF($W1586="","",TRIM(INDEX(connections!$B:$B,ROW())))</f>
      </c>
      <c r="Y1586">
        <f>IF($W1586="","",IFERROR(MATCH($W1586,$A$2:$A$1500,0),""))</f>
      </c>
      <c r="Z1586">
        <f>IF($X1586="","",IFERROR(MATCH($X1586,$A$2:$A$1500,0),""))</f>
      </c>
      <c r="AA1586" t="str">
        <f>IF($Y1586="","",INDEX($P$2:$P$1500,$Y1586))</f>
      </c>
      <c r="AB1586" t="str">
        <f>IF($Z1586="","",INDEX($P$2:$P$1500,$Z1586))</f>
      </c>
      <c r="AC1586">
        <f>IF(AND($AA1586="Yes",$AB1586="Yes"),1,"")</f>
      </c>
      <c r="AD1586">
        <f>IF(OR($Y1586="",$Z1586=""),"",IF(INDEX($C$2:$C$1500,$Y1586)=INDEX($C$2:$C$1500,$Z1586),0,1))</f>
      </c>
      <c r="AE1586">
        <f>IF($AC1586&lt;&gt;1,"",IF(AND(INDEX($AG$2:$AG$1500,$Y1586)=1,INDEX($AG$2:$AG$1500,$Z1586)=1),1,""))</f>
      </c>
    </row>
    <row r="1587">
      <c r="T1587">
        <f>IF($Y1587="","",INDEX($B$2:$B$1500,$Y1587))</f>
      </c>
      <c r="U1587">
        <f>IF($Z1587="","",INDEX($B$2:$B$1500,$Z1587))</f>
      </c>
      <c r="V1587">
        <f>IF(OR($T1587="",$U1587=""),"",$U1587-$T1587)</f>
      </c>
      <c r="W1587" t="str">
        <f>IF(TRIM(INDEX(connections!$A:$A,ROW()))="","",TRIM(INDEX(connections!$A:$A,ROW())))</f>
      </c>
      <c r="X1587" t="str">
        <f>IF($W1587="","",TRIM(INDEX(connections!$B:$B,ROW())))</f>
      </c>
      <c r="Y1587">
        <f>IF($W1587="","",IFERROR(MATCH($W1587,$A$2:$A$1500,0),""))</f>
      </c>
      <c r="Z1587">
        <f>IF($X1587="","",IFERROR(MATCH($X1587,$A$2:$A$1500,0),""))</f>
      </c>
      <c r="AA1587" t="str">
        <f>IF($Y1587="","",INDEX($P$2:$P$1500,$Y1587))</f>
      </c>
      <c r="AB1587" t="str">
        <f>IF($Z1587="","",INDEX($P$2:$P$1500,$Z1587))</f>
      </c>
      <c r="AC1587">
        <f>IF(AND($AA1587="Yes",$AB1587="Yes"),1,"")</f>
      </c>
      <c r="AD1587">
        <f>IF(OR($Y1587="",$Z1587=""),"",IF(INDEX($C$2:$C$1500,$Y1587)=INDEX($C$2:$C$1500,$Z1587),0,1))</f>
      </c>
      <c r="AE1587">
        <f>IF($AC1587&lt;&gt;1,"",IF(AND(INDEX($AG$2:$AG$1500,$Y1587)=1,INDEX($AG$2:$AG$1500,$Z1587)=1),1,""))</f>
      </c>
    </row>
    <row r="1588">
      <c r="T1588">
        <f>IF($Y1588="","",INDEX($B$2:$B$1500,$Y1588))</f>
      </c>
      <c r="U1588">
        <f>IF($Z1588="","",INDEX($B$2:$B$1500,$Z1588))</f>
      </c>
      <c r="V1588">
        <f>IF(OR($T1588="",$U1588=""),"",$U1588-$T1588)</f>
      </c>
      <c r="W1588" t="str">
        <f>IF(TRIM(INDEX(connections!$A:$A,ROW()))="","",TRIM(INDEX(connections!$A:$A,ROW())))</f>
      </c>
      <c r="X1588" t="str">
        <f>IF($W1588="","",TRIM(INDEX(connections!$B:$B,ROW())))</f>
      </c>
      <c r="Y1588">
        <f>IF($W1588="","",IFERROR(MATCH($W1588,$A$2:$A$1500,0),""))</f>
      </c>
      <c r="Z1588">
        <f>IF($X1588="","",IFERROR(MATCH($X1588,$A$2:$A$1500,0),""))</f>
      </c>
      <c r="AA1588" t="str">
        <f>IF($Y1588="","",INDEX($P$2:$P$1500,$Y1588))</f>
      </c>
      <c r="AB1588" t="str">
        <f>IF($Z1588="","",INDEX($P$2:$P$1500,$Z1588))</f>
      </c>
      <c r="AC1588">
        <f>IF(AND($AA1588="Yes",$AB1588="Yes"),1,"")</f>
      </c>
      <c r="AD1588">
        <f>IF(OR($Y1588="",$Z1588=""),"",IF(INDEX($C$2:$C$1500,$Y1588)=INDEX($C$2:$C$1500,$Z1588),0,1))</f>
      </c>
      <c r="AE1588">
        <f>IF($AC1588&lt;&gt;1,"",IF(AND(INDEX($AG$2:$AG$1500,$Y1588)=1,INDEX($AG$2:$AG$1500,$Z1588)=1),1,""))</f>
      </c>
    </row>
    <row r="1589">
      <c r="T1589">
        <f>IF($Y1589="","",INDEX($B$2:$B$1500,$Y1589))</f>
      </c>
      <c r="U1589">
        <f>IF($Z1589="","",INDEX($B$2:$B$1500,$Z1589))</f>
      </c>
      <c r="V1589">
        <f>IF(OR($T1589="",$U1589=""),"",$U1589-$T1589)</f>
      </c>
      <c r="W1589" t="str">
        <f>IF(TRIM(INDEX(connections!$A:$A,ROW()))="","",TRIM(INDEX(connections!$A:$A,ROW())))</f>
      </c>
      <c r="X1589" t="str">
        <f>IF($W1589="","",TRIM(INDEX(connections!$B:$B,ROW())))</f>
      </c>
      <c r="Y1589">
        <f>IF($W1589="","",IFERROR(MATCH($W1589,$A$2:$A$1500,0),""))</f>
      </c>
      <c r="Z1589">
        <f>IF($X1589="","",IFERROR(MATCH($X1589,$A$2:$A$1500,0),""))</f>
      </c>
      <c r="AA1589" t="str">
        <f>IF($Y1589="","",INDEX($P$2:$P$1500,$Y1589))</f>
      </c>
      <c r="AB1589" t="str">
        <f>IF($Z1589="","",INDEX($P$2:$P$1500,$Z1589))</f>
      </c>
      <c r="AC1589">
        <f>IF(AND($AA1589="Yes",$AB1589="Yes"),1,"")</f>
      </c>
      <c r="AD1589">
        <f>IF(OR($Y1589="",$Z1589=""),"",IF(INDEX($C$2:$C$1500,$Y1589)=INDEX($C$2:$C$1500,$Z1589),0,1))</f>
      </c>
      <c r="AE1589">
        <f>IF($AC1589&lt;&gt;1,"",IF(AND(INDEX($AG$2:$AG$1500,$Y1589)=1,INDEX($AG$2:$AG$1500,$Z1589)=1),1,""))</f>
      </c>
    </row>
    <row r="1590">
      <c r="T1590">
        <f>IF($Y1590="","",INDEX($B$2:$B$1500,$Y1590))</f>
      </c>
      <c r="U1590">
        <f>IF($Z1590="","",INDEX($B$2:$B$1500,$Z1590))</f>
      </c>
      <c r="V1590">
        <f>IF(OR($T1590="",$U1590=""),"",$U1590-$T1590)</f>
      </c>
      <c r="W1590" t="str">
        <f>IF(TRIM(INDEX(connections!$A:$A,ROW()))="","",TRIM(INDEX(connections!$A:$A,ROW())))</f>
      </c>
      <c r="X1590" t="str">
        <f>IF($W1590="","",TRIM(INDEX(connections!$B:$B,ROW())))</f>
      </c>
      <c r="Y1590">
        <f>IF($W1590="","",IFERROR(MATCH($W1590,$A$2:$A$1500,0),""))</f>
      </c>
      <c r="Z1590">
        <f>IF($X1590="","",IFERROR(MATCH($X1590,$A$2:$A$1500,0),""))</f>
      </c>
      <c r="AA1590" t="str">
        <f>IF($Y1590="","",INDEX($P$2:$P$1500,$Y1590))</f>
      </c>
      <c r="AB1590" t="str">
        <f>IF($Z1590="","",INDEX($P$2:$P$1500,$Z1590))</f>
      </c>
      <c r="AC1590">
        <f>IF(AND($AA1590="Yes",$AB1590="Yes"),1,"")</f>
      </c>
      <c r="AD1590">
        <f>IF(OR($Y1590="",$Z1590=""),"",IF(INDEX($C$2:$C$1500,$Y1590)=INDEX($C$2:$C$1500,$Z1590),0,1))</f>
      </c>
      <c r="AE1590">
        <f>IF($AC1590&lt;&gt;1,"",IF(AND(INDEX($AG$2:$AG$1500,$Y1590)=1,INDEX($AG$2:$AG$1500,$Z1590)=1),1,""))</f>
      </c>
    </row>
    <row r="1591">
      <c r="T1591">
        <f>IF($Y1591="","",INDEX($B$2:$B$1500,$Y1591))</f>
      </c>
      <c r="U1591">
        <f>IF($Z1591="","",INDEX($B$2:$B$1500,$Z1591))</f>
      </c>
      <c r="V1591">
        <f>IF(OR($T1591="",$U1591=""),"",$U1591-$T1591)</f>
      </c>
      <c r="W1591" t="str">
        <f>IF(TRIM(INDEX(connections!$A:$A,ROW()))="","",TRIM(INDEX(connections!$A:$A,ROW())))</f>
      </c>
      <c r="X1591" t="str">
        <f>IF($W1591="","",TRIM(INDEX(connections!$B:$B,ROW())))</f>
      </c>
      <c r="Y1591">
        <f>IF($W1591="","",IFERROR(MATCH($W1591,$A$2:$A$1500,0),""))</f>
      </c>
      <c r="Z1591">
        <f>IF($X1591="","",IFERROR(MATCH($X1591,$A$2:$A$1500,0),""))</f>
      </c>
      <c r="AA1591" t="str">
        <f>IF($Y1591="","",INDEX($P$2:$P$1500,$Y1591))</f>
      </c>
      <c r="AB1591" t="str">
        <f>IF($Z1591="","",INDEX($P$2:$P$1500,$Z1591))</f>
      </c>
      <c r="AC1591">
        <f>IF(AND($AA1591="Yes",$AB1591="Yes"),1,"")</f>
      </c>
      <c r="AD1591">
        <f>IF(OR($Y1591="",$Z1591=""),"",IF(INDEX($C$2:$C$1500,$Y1591)=INDEX($C$2:$C$1500,$Z1591),0,1))</f>
      </c>
      <c r="AE1591">
        <f>IF($AC1591&lt;&gt;1,"",IF(AND(INDEX($AG$2:$AG$1500,$Y1591)=1,INDEX($AG$2:$AG$1500,$Z1591)=1),1,""))</f>
      </c>
    </row>
    <row r="1592">
      <c r="T1592">
        <f>IF($Y1592="","",INDEX($B$2:$B$1500,$Y1592))</f>
      </c>
      <c r="U1592">
        <f>IF($Z1592="","",INDEX($B$2:$B$1500,$Z1592))</f>
      </c>
      <c r="V1592">
        <f>IF(OR($T1592="",$U1592=""),"",$U1592-$T1592)</f>
      </c>
      <c r="W1592" t="str">
        <f>IF(TRIM(INDEX(connections!$A:$A,ROW()))="","",TRIM(INDEX(connections!$A:$A,ROW())))</f>
      </c>
      <c r="X1592" t="str">
        <f>IF($W1592="","",TRIM(INDEX(connections!$B:$B,ROW())))</f>
      </c>
      <c r="Y1592">
        <f>IF($W1592="","",IFERROR(MATCH($W1592,$A$2:$A$1500,0),""))</f>
      </c>
      <c r="Z1592">
        <f>IF($X1592="","",IFERROR(MATCH($X1592,$A$2:$A$1500,0),""))</f>
      </c>
      <c r="AA1592" t="str">
        <f>IF($Y1592="","",INDEX($P$2:$P$1500,$Y1592))</f>
      </c>
      <c r="AB1592" t="str">
        <f>IF($Z1592="","",INDEX($P$2:$P$1500,$Z1592))</f>
      </c>
      <c r="AC1592">
        <f>IF(AND($AA1592="Yes",$AB1592="Yes"),1,"")</f>
      </c>
      <c r="AD1592">
        <f>IF(OR($Y1592="",$Z1592=""),"",IF(INDEX($C$2:$C$1500,$Y1592)=INDEX($C$2:$C$1500,$Z1592),0,1))</f>
      </c>
      <c r="AE1592">
        <f>IF($AC1592&lt;&gt;1,"",IF(AND(INDEX($AG$2:$AG$1500,$Y1592)=1,INDEX($AG$2:$AG$1500,$Z1592)=1),1,""))</f>
      </c>
    </row>
    <row r="1593">
      <c r="T1593">
        <f>IF($Y1593="","",INDEX($B$2:$B$1500,$Y1593))</f>
      </c>
      <c r="U1593">
        <f>IF($Z1593="","",INDEX($B$2:$B$1500,$Z1593))</f>
      </c>
      <c r="V1593">
        <f>IF(OR($T1593="",$U1593=""),"",$U1593-$T1593)</f>
      </c>
      <c r="W1593" t="str">
        <f>IF(TRIM(INDEX(connections!$A:$A,ROW()))="","",TRIM(INDEX(connections!$A:$A,ROW())))</f>
      </c>
      <c r="X1593" t="str">
        <f>IF($W1593="","",TRIM(INDEX(connections!$B:$B,ROW())))</f>
      </c>
      <c r="Y1593">
        <f>IF($W1593="","",IFERROR(MATCH($W1593,$A$2:$A$1500,0),""))</f>
      </c>
      <c r="Z1593">
        <f>IF($X1593="","",IFERROR(MATCH($X1593,$A$2:$A$1500,0),""))</f>
      </c>
      <c r="AA1593" t="str">
        <f>IF($Y1593="","",INDEX($P$2:$P$1500,$Y1593))</f>
      </c>
      <c r="AB1593" t="str">
        <f>IF($Z1593="","",INDEX($P$2:$P$1500,$Z1593))</f>
      </c>
      <c r="AC1593">
        <f>IF(AND($AA1593="Yes",$AB1593="Yes"),1,"")</f>
      </c>
      <c r="AD1593">
        <f>IF(OR($Y1593="",$Z1593=""),"",IF(INDEX($C$2:$C$1500,$Y1593)=INDEX($C$2:$C$1500,$Z1593),0,1))</f>
      </c>
      <c r="AE1593">
        <f>IF($AC1593&lt;&gt;1,"",IF(AND(INDEX($AG$2:$AG$1500,$Y1593)=1,INDEX($AG$2:$AG$1500,$Z1593)=1),1,""))</f>
      </c>
    </row>
    <row r="1594">
      <c r="T1594">
        <f>IF($Y1594="","",INDEX($B$2:$B$1500,$Y1594))</f>
      </c>
      <c r="U1594">
        <f>IF($Z1594="","",INDEX($B$2:$B$1500,$Z1594))</f>
      </c>
      <c r="V1594">
        <f>IF(OR($T1594="",$U1594=""),"",$U1594-$T1594)</f>
      </c>
      <c r="W1594" t="str">
        <f>IF(TRIM(INDEX(connections!$A:$A,ROW()))="","",TRIM(INDEX(connections!$A:$A,ROW())))</f>
      </c>
      <c r="X1594" t="str">
        <f>IF($W1594="","",TRIM(INDEX(connections!$B:$B,ROW())))</f>
      </c>
      <c r="Y1594">
        <f>IF($W1594="","",IFERROR(MATCH($W1594,$A$2:$A$1500,0),""))</f>
      </c>
      <c r="Z1594">
        <f>IF($X1594="","",IFERROR(MATCH($X1594,$A$2:$A$1500,0),""))</f>
      </c>
      <c r="AA1594" t="str">
        <f>IF($Y1594="","",INDEX($P$2:$P$1500,$Y1594))</f>
      </c>
      <c r="AB1594" t="str">
        <f>IF($Z1594="","",INDEX($P$2:$P$1500,$Z1594))</f>
      </c>
      <c r="AC1594">
        <f>IF(AND($AA1594="Yes",$AB1594="Yes"),1,"")</f>
      </c>
      <c r="AD1594">
        <f>IF(OR($Y1594="",$Z1594=""),"",IF(INDEX($C$2:$C$1500,$Y1594)=INDEX($C$2:$C$1500,$Z1594),0,1))</f>
      </c>
      <c r="AE1594">
        <f>IF($AC1594&lt;&gt;1,"",IF(AND(INDEX($AG$2:$AG$1500,$Y1594)=1,INDEX($AG$2:$AG$1500,$Z1594)=1),1,""))</f>
      </c>
    </row>
    <row r="1595">
      <c r="T1595">
        <f>IF($Y1595="","",INDEX($B$2:$B$1500,$Y1595))</f>
      </c>
      <c r="U1595">
        <f>IF($Z1595="","",INDEX($B$2:$B$1500,$Z1595))</f>
      </c>
      <c r="V1595">
        <f>IF(OR($T1595="",$U1595=""),"",$U1595-$T1595)</f>
      </c>
      <c r="W1595" t="str">
        <f>IF(TRIM(INDEX(connections!$A:$A,ROW()))="","",TRIM(INDEX(connections!$A:$A,ROW())))</f>
      </c>
      <c r="X1595" t="str">
        <f>IF($W1595="","",TRIM(INDEX(connections!$B:$B,ROW())))</f>
      </c>
      <c r="Y1595">
        <f>IF($W1595="","",IFERROR(MATCH($W1595,$A$2:$A$1500,0),""))</f>
      </c>
      <c r="Z1595">
        <f>IF($X1595="","",IFERROR(MATCH($X1595,$A$2:$A$1500,0),""))</f>
      </c>
      <c r="AA1595" t="str">
        <f>IF($Y1595="","",INDEX($P$2:$P$1500,$Y1595))</f>
      </c>
      <c r="AB1595" t="str">
        <f>IF($Z1595="","",INDEX($P$2:$P$1500,$Z1595))</f>
      </c>
      <c r="AC1595">
        <f>IF(AND($AA1595="Yes",$AB1595="Yes"),1,"")</f>
      </c>
      <c r="AD1595">
        <f>IF(OR($Y1595="",$Z1595=""),"",IF(INDEX($C$2:$C$1500,$Y1595)=INDEX($C$2:$C$1500,$Z1595),0,1))</f>
      </c>
      <c r="AE1595">
        <f>IF($AC1595&lt;&gt;1,"",IF(AND(INDEX($AG$2:$AG$1500,$Y1595)=1,INDEX($AG$2:$AG$1500,$Z1595)=1),1,""))</f>
      </c>
    </row>
    <row r="1596">
      <c r="T1596">
        <f>IF($Y1596="","",INDEX($B$2:$B$1500,$Y1596))</f>
      </c>
      <c r="U1596">
        <f>IF($Z1596="","",INDEX($B$2:$B$1500,$Z1596))</f>
      </c>
      <c r="V1596">
        <f>IF(OR($T1596="",$U1596=""),"",$U1596-$T1596)</f>
      </c>
      <c r="W1596" t="str">
        <f>IF(TRIM(INDEX(connections!$A:$A,ROW()))="","",TRIM(INDEX(connections!$A:$A,ROW())))</f>
      </c>
      <c r="X1596" t="str">
        <f>IF($W1596="","",TRIM(INDEX(connections!$B:$B,ROW())))</f>
      </c>
      <c r="Y1596">
        <f>IF($W1596="","",IFERROR(MATCH($W1596,$A$2:$A$1500,0),""))</f>
      </c>
      <c r="Z1596">
        <f>IF($X1596="","",IFERROR(MATCH($X1596,$A$2:$A$1500,0),""))</f>
      </c>
      <c r="AA1596" t="str">
        <f>IF($Y1596="","",INDEX($P$2:$P$1500,$Y1596))</f>
      </c>
      <c r="AB1596" t="str">
        <f>IF($Z1596="","",INDEX($P$2:$P$1500,$Z1596))</f>
      </c>
      <c r="AC1596">
        <f>IF(AND($AA1596="Yes",$AB1596="Yes"),1,"")</f>
      </c>
      <c r="AD1596">
        <f>IF(OR($Y1596="",$Z1596=""),"",IF(INDEX($C$2:$C$1500,$Y1596)=INDEX($C$2:$C$1500,$Z1596),0,1))</f>
      </c>
      <c r="AE1596">
        <f>IF($AC1596&lt;&gt;1,"",IF(AND(INDEX($AG$2:$AG$1500,$Y1596)=1,INDEX($AG$2:$AG$1500,$Z1596)=1),1,""))</f>
      </c>
    </row>
    <row r="1597">
      <c r="T1597">
        <f>IF($Y1597="","",INDEX($B$2:$B$1500,$Y1597))</f>
      </c>
      <c r="U1597">
        <f>IF($Z1597="","",INDEX($B$2:$B$1500,$Z1597))</f>
      </c>
      <c r="V1597">
        <f>IF(OR($T1597="",$U1597=""),"",$U1597-$T1597)</f>
      </c>
      <c r="W1597" t="str">
        <f>IF(TRIM(INDEX(connections!$A:$A,ROW()))="","",TRIM(INDEX(connections!$A:$A,ROW())))</f>
      </c>
      <c r="X1597" t="str">
        <f>IF($W1597="","",TRIM(INDEX(connections!$B:$B,ROW())))</f>
      </c>
      <c r="Y1597">
        <f>IF($W1597="","",IFERROR(MATCH($W1597,$A$2:$A$1500,0),""))</f>
      </c>
      <c r="Z1597">
        <f>IF($X1597="","",IFERROR(MATCH($X1597,$A$2:$A$1500,0),""))</f>
      </c>
      <c r="AA1597" t="str">
        <f>IF($Y1597="","",INDEX($P$2:$P$1500,$Y1597))</f>
      </c>
      <c r="AB1597" t="str">
        <f>IF($Z1597="","",INDEX($P$2:$P$1500,$Z1597))</f>
      </c>
      <c r="AC1597">
        <f>IF(AND($AA1597="Yes",$AB1597="Yes"),1,"")</f>
      </c>
      <c r="AD1597">
        <f>IF(OR($Y1597="",$Z1597=""),"",IF(INDEX($C$2:$C$1500,$Y1597)=INDEX($C$2:$C$1500,$Z1597),0,1))</f>
      </c>
      <c r="AE1597">
        <f>IF($AC1597&lt;&gt;1,"",IF(AND(INDEX($AG$2:$AG$1500,$Y1597)=1,INDEX($AG$2:$AG$1500,$Z1597)=1),1,""))</f>
      </c>
    </row>
    <row r="1598">
      <c r="T1598">
        <f>IF($Y1598="","",INDEX($B$2:$B$1500,$Y1598))</f>
      </c>
      <c r="U1598">
        <f>IF($Z1598="","",INDEX($B$2:$B$1500,$Z1598))</f>
      </c>
      <c r="V1598">
        <f>IF(OR($T1598="",$U1598=""),"",$U1598-$T1598)</f>
      </c>
      <c r="W1598" t="str">
        <f>IF(TRIM(INDEX(connections!$A:$A,ROW()))="","",TRIM(INDEX(connections!$A:$A,ROW())))</f>
      </c>
      <c r="X1598" t="str">
        <f>IF($W1598="","",TRIM(INDEX(connections!$B:$B,ROW())))</f>
      </c>
      <c r="Y1598">
        <f>IF($W1598="","",IFERROR(MATCH($W1598,$A$2:$A$1500,0),""))</f>
      </c>
      <c r="Z1598">
        <f>IF($X1598="","",IFERROR(MATCH($X1598,$A$2:$A$1500,0),""))</f>
      </c>
      <c r="AA1598" t="str">
        <f>IF($Y1598="","",INDEX($P$2:$P$1500,$Y1598))</f>
      </c>
      <c r="AB1598" t="str">
        <f>IF($Z1598="","",INDEX($P$2:$P$1500,$Z1598))</f>
      </c>
      <c r="AC1598">
        <f>IF(AND($AA1598="Yes",$AB1598="Yes"),1,"")</f>
      </c>
      <c r="AD1598">
        <f>IF(OR($Y1598="",$Z1598=""),"",IF(INDEX($C$2:$C$1500,$Y1598)=INDEX($C$2:$C$1500,$Z1598),0,1))</f>
      </c>
      <c r="AE1598">
        <f>IF($AC1598&lt;&gt;1,"",IF(AND(INDEX($AG$2:$AG$1500,$Y1598)=1,INDEX($AG$2:$AG$1500,$Z1598)=1),1,""))</f>
      </c>
    </row>
    <row r="1599">
      <c r="T1599">
        <f>IF($Y1599="","",INDEX($B$2:$B$1500,$Y1599))</f>
      </c>
      <c r="U1599">
        <f>IF($Z1599="","",INDEX($B$2:$B$1500,$Z1599))</f>
      </c>
      <c r="V1599">
        <f>IF(OR($T1599="",$U1599=""),"",$U1599-$T1599)</f>
      </c>
      <c r="W1599" t="str">
        <f>IF(TRIM(INDEX(connections!$A:$A,ROW()))="","",TRIM(INDEX(connections!$A:$A,ROW())))</f>
      </c>
      <c r="X1599" t="str">
        <f>IF($W1599="","",TRIM(INDEX(connections!$B:$B,ROW())))</f>
      </c>
      <c r="Y1599">
        <f>IF($W1599="","",IFERROR(MATCH($W1599,$A$2:$A$1500,0),""))</f>
      </c>
      <c r="Z1599">
        <f>IF($X1599="","",IFERROR(MATCH($X1599,$A$2:$A$1500,0),""))</f>
      </c>
      <c r="AA1599" t="str">
        <f>IF($Y1599="","",INDEX($P$2:$P$1500,$Y1599))</f>
      </c>
      <c r="AB1599" t="str">
        <f>IF($Z1599="","",INDEX($P$2:$P$1500,$Z1599))</f>
      </c>
      <c r="AC1599">
        <f>IF(AND($AA1599="Yes",$AB1599="Yes"),1,"")</f>
      </c>
      <c r="AD1599">
        <f>IF(OR($Y1599="",$Z1599=""),"",IF(INDEX($C$2:$C$1500,$Y1599)=INDEX($C$2:$C$1500,$Z1599),0,1))</f>
      </c>
      <c r="AE1599">
        <f>IF($AC1599&lt;&gt;1,"",IF(AND(INDEX($AG$2:$AG$1500,$Y1599)=1,INDEX($AG$2:$AG$1500,$Z1599)=1),1,""))</f>
      </c>
    </row>
    <row r="1600">
      <c r="T1600">
        <f>IF($Y1600="","",INDEX($B$2:$B$1500,$Y1600))</f>
      </c>
      <c r="U1600">
        <f>IF($Z1600="","",INDEX($B$2:$B$1500,$Z1600))</f>
      </c>
      <c r="V1600">
        <f>IF(OR($T1600="",$U1600=""),"",$U1600-$T1600)</f>
      </c>
      <c r="W1600" t="str">
        <f>IF(TRIM(INDEX(connections!$A:$A,ROW()))="","",TRIM(INDEX(connections!$A:$A,ROW())))</f>
      </c>
      <c r="X1600" t="str">
        <f>IF($W1600="","",TRIM(INDEX(connections!$B:$B,ROW())))</f>
      </c>
      <c r="Y1600">
        <f>IF($W1600="","",IFERROR(MATCH($W1600,$A$2:$A$1500,0),""))</f>
      </c>
      <c r="Z1600">
        <f>IF($X1600="","",IFERROR(MATCH($X1600,$A$2:$A$1500,0),""))</f>
      </c>
      <c r="AA1600" t="str">
        <f>IF($Y1600="","",INDEX($P$2:$P$1500,$Y1600))</f>
      </c>
      <c r="AB1600" t="str">
        <f>IF($Z1600="","",INDEX($P$2:$P$1500,$Z1600))</f>
      </c>
      <c r="AC1600">
        <f>IF(AND($AA1600="Yes",$AB1600="Yes"),1,"")</f>
      </c>
      <c r="AD1600">
        <f>IF(OR($Y1600="",$Z1600=""),"",IF(INDEX($C$2:$C$1500,$Y1600)=INDEX($C$2:$C$1500,$Z1600),0,1))</f>
      </c>
      <c r="AE1600">
        <f>IF($AC1600&lt;&gt;1,"",IF(AND(INDEX($AG$2:$AG$1500,$Y1600)=1,INDEX($AG$2:$AG$1500,$Z1600)=1),1,""))</f>
      </c>
    </row>
    <row r="1601">
      <c r="T1601">
        <f>IF($Y1601="","",INDEX($B$2:$B$1500,$Y1601))</f>
      </c>
      <c r="U1601">
        <f>IF($Z1601="","",INDEX($B$2:$B$1500,$Z1601))</f>
      </c>
      <c r="V1601">
        <f>IF(OR($T1601="",$U1601=""),"",$U1601-$T1601)</f>
      </c>
      <c r="W1601" t="str">
        <f>IF(TRIM(INDEX(connections!$A:$A,ROW()))="","",TRIM(INDEX(connections!$A:$A,ROW())))</f>
      </c>
      <c r="X1601" t="str">
        <f>IF($W1601="","",TRIM(INDEX(connections!$B:$B,ROW())))</f>
      </c>
      <c r="Y1601">
        <f>IF($W1601="","",IFERROR(MATCH($W1601,$A$2:$A$1500,0),""))</f>
      </c>
      <c r="Z1601">
        <f>IF($X1601="","",IFERROR(MATCH($X1601,$A$2:$A$1500,0),""))</f>
      </c>
      <c r="AA1601" t="str">
        <f>IF($Y1601="","",INDEX($P$2:$P$1500,$Y1601))</f>
      </c>
      <c r="AB1601" t="str">
        <f>IF($Z1601="","",INDEX($P$2:$P$1500,$Z1601))</f>
      </c>
      <c r="AC1601">
        <f>IF(AND($AA1601="Yes",$AB1601="Yes"),1,"")</f>
      </c>
      <c r="AD1601">
        <f>IF(OR($Y1601="",$Z1601=""),"",IF(INDEX($C$2:$C$1500,$Y1601)=INDEX($C$2:$C$1500,$Z1601),0,1))</f>
      </c>
      <c r="AE1601">
        <f>IF($AC1601&lt;&gt;1,"",IF(AND(INDEX($AG$2:$AG$1500,$Y1601)=1,INDEX($AG$2:$AG$1500,$Z1601)=1),1,""))</f>
      </c>
    </row>
    <row r="1602">
      <c r="T1602">
        <f>IF($Y1602="","",INDEX($B$2:$B$1500,$Y1602))</f>
      </c>
      <c r="U1602">
        <f>IF($Z1602="","",INDEX($B$2:$B$1500,$Z1602))</f>
      </c>
      <c r="V1602">
        <f>IF(OR($T1602="",$U1602=""),"",$U1602-$T1602)</f>
      </c>
      <c r="W1602" t="str">
        <f>IF(TRIM(INDEX(connections!$A:$A,ROW()))="","",TRIM(INDEX(connections!$A:$A,ROW())))</f>
      </c>
      <c r="X1602" t="str">
        <f>IF($W1602="","",TRIM(INDEX(connections!$B:$B,ROW())))</f>
      </c>
      <c r="Y1602">
        <f>IF($W1602="","",IFERROR(MATCH($W1602,$A$2:$A$1500,0),""))</f>
      </c>
      <c r="Z1602">
        <f>IF($X1602="","",IFERROR(MATCH($X1602,$A$2:$A$1500,0),""))</f>
      </c>
      <c r="AA1602" t="str">
        <f>IF($Y1602="","",INDEX($P$2:$P$1500,$Y1602))</f>
      </c>
      <c r="AB1602" t="str">
        <f>IF($Z1602="","",INDEX($P$2:$P$1500,$Z1602))</f>
      </c>
      <c r="AC1602">
        <f>IF(AND($AA1602="Yes",$AB1602="Yes"),1,"")</f>
      </c>
      <c r="AD1602">
        <f>IF(OR($Y1602="",$Z1602=""),"",IF(INDEX($C$2:$C$1500,$Y1602)=INDEX($C$2:$C$1500,$Z1602),0,1))</f>
      </c>
      <c r="AE1602">
        <f>IF($AC1602&lt;&gt;1,"",IF(AND(INDEX($AG$2:$AG$1500,$Y1602)=1,INDEX($AG$2:$AG$1500,$Z1602)=1),1,""))</f>
      </c>
    </row>
    <row r="1603">
      <c r="T1603">
        <f>IF($Y1603="","",INDEX($B$2:$B$1500,$Y1603))</f>
      </c>
      <c r="U1603">
        <f>IF($Z1603="","",INDEX($B$2:$B$1500,$Z1603))</f>
      </c>
      <c r="V1603">
        <f>IF(OR($T1603="",$U1603=""),"",$U1603-$T1603)</f>
      </c>
      <c r="W1603" t="str">
        <f>IF(TRIM(INDEX(connections!$A:$A,ROW()))="","",TRIM(INDEX(connections!$A:$A,ROW())))</f>
      </c>
      <c r="X1603" t="str">
        <f>IF($W1603="","",TRIM(INDEX(connections!$B:$B,ROW())))</f>
      </c>
      <c r="Y1603">
        <f>IF($W1603="","",IFERROR(MATCH($W1603,$A$2:$A$1500,0),""))</f>
      </c>
      <c r="Z1603">
        <f>IF($X1603="","",IFERROR(MATCH($X1603,$A$2:$A$1500,0),""))</f>
      </c>
      <c r="AA1603" t="str">
        <f>IF($Y1603="","",INDEX($P$2:$P$1500,$Y1603))</f>
      </c>
      <c r="AB1603" t="str">
        <f>IF($Z1603="","",INDEX($P$2:$P$1500,$Z1603))</f>
      </c>
      <c r="AC1603">
        <f>IF(AND($AA1603="Yes",$AB1603="Yes"),1,"")</f>
      </c>
      <c r="AD1603">
        <f>IF(OR($Y1603="",$Z1603=""),"",IF(INDEX($C$2:$C$1500,$Y1603)=INDEX($C$2:$C$1500,$Z1603),0,1))</f>
      </c>
      <c r="AE1603">
        <f>IF($AC1603&lt;&gt;1,"",IF(AND(INDEX($AG$2:$AG$1500,$Y1603)=1,INDEX($AG$2:$AG$1500,$Z1603)=1),1,""))</f>
      </c>
    </row>
    <row r="1604">
      <c r="T1604">
        <f>IF($Y1604="","",INDEX($B$2:$B$1500,$Y1604))</f>
      </c>
      <c r="U1604">
        <f>IF($Z1604="","",INDEX($B$2:$B$1500,$Z1604))</f>
      </c>
      <c r="V1604">
        <f>IF(OR($T1604="",$U1604=""),"",$U1604-$T1604)</f>
      </c>
      <c r="W1604" t="str">
        <f>IF(TRIM(INDEX(connections!$A:$A,ROW()))="","",TRIM(INDEX(connections!$A:$A,ROW())))</f>
      </c>
      <c r="X1604" t="str">
        <f>IF($W1604="","",TRIM(INDEX(connections!$B:$B,ROW())))</f>
      </c>
      <c r="Y1604">
        <f>IF($W1604="","",IFERROR(MATCH($W1604,$A$2:$A$1500,0),""))</f>
      </c>
      <c r="Z1604">
        <f>IF($X1604="","",IFERROR(MATCH($X1604,$A$2:$A$1500,0),""))</f>
      </c>
      <c r="AA1604" t="str">
        <f>IF($Y1604="","",INDEX($P$2:$P$1500,$Y1604))</f>
      </c>
      <c r="AB1604" t="str">
        <f>IF($Z1604="","",INDEX($P$2:$P$1500,$Z1604))</f>
      </c>
      <c r="AC1604">
        <f>IF(AND($AA1604="Yes",$AB1604="Yes"),1,"")</f>
      </c>
      <c r="AD1604">
        <f>IF(OR($Y1604="",$Z1604=""),"",IF(INDEX($C$2:$C$1500,$Y1604)=INDEX($C$2:$C$1500,$Z1604),0,1))</f>
      </c>
      <c r="AE1604">
        <f>IF($AC1604&lt;&gt;1,"",IF(AND(INDEX($AG$2:$AG$1500,$Y1604)=1,INDEX($AG$2:$AG$1500,$Z1604)=1),1,""))</f>
      </c>
    </row>
    <row r="1605">
      <c r="T1605">
        <f>IF($Y1605="","",INDEX($B$2:$B$1500,$Y1605))</f>
      </c>
      <c r="U1605">
        <f>IF($Z1605="","",INDEX($B$2:$B$1500,$Z1605))</f>
      </c>
      <c r="V1605">
        <f>IF(OR($T1605="",$U1605=""),"",$U1605-$T1605)</f>
      </c>
      <c r="W1605" t="str">
        <f>IF(TRIM(INDEX(connections!$A:$A,ROW()))="","",TRIM(INDEX(connections!$A:$A,ROW())))</f>
      </c>
      <c r="X1605" t="str">
        <f>IF($W1605="","",TRIM(INDEX(connections!$B:$B,ROW())))</f>
      </c>
      <c r="Y1605">
        <f>IF($W1605="","",IFERROR(MATCH($W1605,$A$2:$A$1500,0),""))</f>
      </c>
      <c r="Z1605">
        <f>IF($X1605="","",IFERROR(MATCH($X1605,$A$2:$A$1500,0),""))</f>
      </c>
      <c r="AA1605" t="str">
        <f>IF($Y1605="","",INDEX($P$2:$P$1500,$Y1605))</f>
      </c>
      <c r="AB1605" t="str">
        <f>IF($Z1605="","",INDEX($P$2:$P$1500,$Z1605))</f>
      </c>
      <c r="AC1605">
        <f>IF(AND($AA1605="Yes",$AB1605="Yes"),1,"")</f>
      </c>
      <c r="AD1605">
        <f>IF(OR($Y1605="",$Z1605=""),"",IF(INDEX($C$2:$C$1500,$Y1605)=INDEX($C$2:$C$1500,$Z1605),0,1))</f>
      </c>
      <c r="AE1605">
        <f>IF($AC1605&lt;&gt;1,"",IF(AND(INDEX($AG$2:$AG$1500,$Y1605)=1,INDEX($AG$2:$AG$1500,$Z1605)=1),1,""))</f>
      </c>
    </row>
    <row r="1606">
      <c r="T1606">
        <f>IF($Y1606="","",INDEX($B$2:$B$1500,$Y1606))</f>
      </c>
      <c r="U1606">
        <f>IF($Z1606="","",INDEX($B$2:$B$1500,$Z1606))</f>
      </c>
      <c r="V1606">
        <f>IF(OR($T1606="",$U1606=""),"",$U1606-$T1606)</f>
      </c>
      <c r="W1606" t="str">
        <f>IF(TRIM(INDEX(connections!$A:$A,ROW()))="","",TRIM(INDEX(connections!$A:$A,ROW())))</f>
      </c>
      <c r="X1606" t="str">
        <f>IF($W1606="","",TRIM(INDEX(connections!$B:$B,ROW())))</f>
      </c>
      <c r="Y1606">
        <f>IF($W1606="","",IFERROR(MATCH($W1606,$A$2:$A$1500,0),""))</f>
      </c>
      <c r="Z1606">
        <f>IF($X1606="","",IFERROR(MATCH($X1606,$A$2:$A$1500,0),""))</f>
      </c>
      <c r="AA1606" t="str">
        <f>IF($Y1606="","",INDEX($P$2:$P$1500,$Y1606))</f>
      </c>
      <c r="AB1606" t="str">
        <f>IF($Z1606="","",INDEX($P$2:$P$1500,$Z1606))</f>
      </c>
      <c r="AC1606">
        <f>IF(AND($AA1606="Yes",$AB1606="Yes"),1,"")</f>
      </c>
      <c r="AD1606">
        <f>IF(OR($Y1606="",$Z1606=""),"",IF(INDEX($C$2:$C$1500,$Y1606)=INDEX($C$2:$C$1500,$Z1606),0,1))</f>
      </c>
      <c r="AE1606">
        <f>IF($AC1606&lt;&gt;1,"",IF(AND(INDEX($AG$2:$AG$1500,$Y1606)=1,INDEX($AG$2:$AG$1500,$Z1606)=1),1,""))</f>
      </c>
    </row>
    <row r="1607">
      <c r="T1607">
        <f>IF($Y1607="","",INDEX($B$2:$B$1500,$Y1607))</f>
      </c>
      <c r="U1607">
        <f>IF($Z1607="","",INDEX($B$2:$B$1500,$Z1607))</f>
      </c>
      <c r="V1607">
        <f>IF(OR($T1607="",$U1607=""),"",$U1607-$T1607)</f>
      </c>
      <c r="W1607" t="str">
        <f>IF(TRIM(INDEX(connections!$A:$A,ROW()))="","",TRIM(INDEX(connections!$A:$A,ROW())))</f>
      </c>
      <c r="X1607" t="str">
        <f>IF($W1607="","",TRIM(INDEX(connections!$B:$B,ROW())))</f>
      </c>
      <c r="Y1607">
        <f>IF($W1607="","",IFERROR(MATCH($W1607,$A$2:$A$1500,0),""))</f>
      </c>
      <c r="Z1607">
        <f>IF($X1607="","",IFERROR(MATCH($X1607,$A$2:$A$1500,0),""))</f>
      </c>
      <c r="AA1607" t="str">
        <f>IF($Y1607="","",INDEX($P$2:$P$1500,$Y1607))</f>
      </c>
      <c r="AB1607" t="str">
        <f>IF($Z1607="","",INDEX($P$2:$P$1500,$Z1607))</f>
      </c>
      <c r="AC1607">
        <f>IF(AND($AA1607="Yes",$AB1607="Yes"),1,"")</f>
      </c>
      <c r="AD1607">
        <f>IF(OR($Y1607="",$Z1607=""),"",IF(INDEX($C$2:$C$1500,$Y1607)=INDEX($C$2:$C$1500,$Z1607),0,1))</f>
      </c>
      <c r="AE1607">
        <f>IF($AC1607&lt;&gt;1,"",IF(AND(INDEX($AG$2:$AG$1500,$Y1607)=1,INDEX($AG$2:$AG$1500,$Z1607)=1),1,""))</f>
      </c>
    </row>
    <row r="1608">
      <c r="T1608">
        <f>IF($Y1608="","",INDEX($B$2:$B$1500,$Y1608))</f>
      </c>
      <c r="U1608">
        <f>IF($Z1608="","",INDEX($B$2:$B$1500,$Z1608))</f>
      </c>
      <c r="V1608">
        <f>IF(OR($T1608="",$U1608=""),"",$U1608-$T1608)</f>
      </c>
      <c r="W1608" t="str">
        <f>IF(TRIM(INDEX(connections!$A:$A,ROW()))="","",TRIM(INDEX(connections!$A:$A,ROW())))</f>
      </c>
      <c r="X1608" t="str">
        <f>IF($W1608="","",TRIM(INDEX(connections!$B:$B,ROW())))</f>
      </c>
      <c r="Y1608">
        <f>IF($W1608="","",IFERROR(MATCH($W1608,$A$2:$A$1500,0),""))</f>
      </c>
      <c r="Z1608">
        <f>IF($X1608="","",IFERROR(MATCH($X1608,$A$2:$A$1500,0),""))</f>
      </c>
      <c r="AA1608" t="str">
        <f>IF($Y1608="","",INDEX($P$2:$P$1500,$Y1608))</f>
      </c>
      <c r="AB1608" t="str">
        <f>IF($Z1608="","",INDEX($P$2:$P$1500,$Z1608))</f>
      </c>
      <c r="AC1608">
        <f>IF(AND($AA1608="Yes",$AB1608="Yes"),1,"")</f>
      </c>
      <c r="AD1608">
        <f>IF(OR($Y1608="",$Z1608=""),"",IF(INDEX($C$2:$C$1500,$Y1608)=INDEX($C$2:$C$1500,$Z1608),0,1))</f>
      </c>
      <c r="AE1608">
        <f>IF($AC1608&lt;&gt;1,"",IF(AND(INDEX($AG$2:$AG$1500,$Y1608)=1,INDEX($AG$2:$AG$1500,$Z1608)=1),1,""))</f>
      </c>
    </row>
    <row r="1609">
      <c r="T1609">
        <f>IF($Y1609="","",INDEX($B$2:$B$1500,$Y1609))</f>
      </c>
      <c r="U1609">
        <f>IF($Z1609="","",INDEX($B$2:$B$1500,$Z1609))</f>
      </c>
      <c r="V1609">
        <f>IF(OR($T1609="",$U1609=""),"",$U1609-$T1609)</f>
      </c>
      <c r="W1609" t="str">
        <f>IF(TRIM(INDEX(connections!$A:$A,ROW()))="","",TRIM(INDEX(connections!$A:$A,ROW())))</f>
      </c>
      <c r="X1609" t="str">
        <f>IF($W1609="","",TRIM(INDEX(connections!$B:$B,ROW())))</f>
      </c>
      <c r="Y1609">
        <f>IF($W1609="","",IFERROR(MATCH($W1609,$A$2:$A$1500,0),""))</f>
      </c>
      <c r="Z1609">
        <f>IF($X1609="","",IFERROR(MATCH($X1609,$A$2:$A$1500,0),""))</f>
      </c>
      <c r="AA1609" t="str">
        <f>IF($Y1609="","",INDEX($P$2:$P$1500,$Y1609))</f>
      </c>
      <c r="AB1609" t="str">
        <f>IF($Z1609="","",INDEX($P$2:$P$1500,$Z1609))</f>
      </c>
      <c r="AC1609">
        <f>IF(AND($AA1609="Yes",$AB1609="Yes"),1,"")</f>
      </c>
      <c r="AD1609">
        <f>IF(OR($Y1609="",$Z1609=""),"",IF(INDEX($C$2:$C$1500,$Y1609)=INDEX($C$2:$C$1500,$Z1609),0,1))</f>
      </c>
      <c r="AE1609">
        <f>IF($AC1609&lt;&gt;1,"",IF(AND(INDEX($AG$2:$AG$1500,$Y1609)=1,INDEX($AG$2:$AG$1500,$Z1609)=1),1,""))</f>
      </c>
    </row>
    <row r="1610">
      <c r="T1610">
        <f>IF($Y1610="","",INDEX($B$2:$B$1500,$Y1610))</f>
      </c>
      <c r="U1610">
        <f>IF($Z1610="","",INDEX($B$2:$B$1500,$Z1610))</f>
      </c>
      <c r="V1610">
        <f>IF(OR($T1610="",$U1610=""),"",$U1610-$T1610)</f>
      </c>
      <c r="W1610" t="str">
        <f>IF(TRIM(INDEX(connections!$A:$A,ROW()))="","",TRIM(INDEX(connections!$A:$A,ROW())))</f>
      </c>
      <c r="X1610" t="str">
        <f>IF($W1610="","",TRIM(INDEX(connections!$B:$B,ROW())))</f>
      </c>
      <c r="Y1610">
        <f>IF($W1610="","",IFERROR(MATCH($W1610,$A$2:$A$1500,0),""))</f>
      </c>
      <c r="Z1610">
        <f>IF($X1610="","",IFERROR(MATCH($X1610,$A$2:$A$1500,0),""))</f>
      </c>
      <c r="AA1610" t="str">
        <f>IF($Y1610="","",INDEX($P$2:$P$1500,$Y1610))</f>
      </c>
      <c r="AB1610" t="str">
        <f>IF($Z1610="","",INDEX($P$2:$P$1500,$Z1610))</f>
      </c>
      <c r="AC1610">
        <f>IF(AND($AA1610="Yes",$AB1610="Yes"),1,"")</f>
      </c>
      <c r="AD1610">
        <f>IF(OR($Y1610="",$Z1610=""),"",IF(INDEX($C$2:$C$1500,$Y1610)=INDEX($C$2:$C$1500,$Z1610),0,1))</f>
      </c>
      <c r="AE1610">
        <f>IF($AC1610&lt;&gt;1,"",IF(AND(INDEX($AG$2:$AG$1500,$Y1610)=1,INDEX($AG$2:$AG$1500,$Z1610)=1),1,""))</f>
      </c>
    </row>
    <row r="1611">
      <c r="T1611">
        <f>IF($Y1611="","",INDEX($B$2:$B$1500,$Y1611))</f>
      </c>
      <c r="U1611">
        <f>IF($Z1611="","",INDEX($B$2:$B$1500,$Z1611))</f>
      </c>
      <c r="V1611">
        <f>IF(OR($T1611="",$U1611=""),"",$U1611-$T1611)</f>
      </c>
      <c r="W1611" t="str">
        <f>IF(TRIM(INDEX(connections!$A:$A,ROW()))="","",TRIM(INDEX(connections!$A:$A,ROW())))</f>
      </c>
      <c r="X1611" t="str">
        <f>IF($W1611="","",TRIM(INDEX(connections!$B:$B,ROW())))</f>
      </c>
      <c r="Y1611">
        <f>IF($W1611="","",IFERROR(MATCH($W1611,$A$2:$A$1500,0),""))</f>
      </c>
      <c r="Z1611">
        <f>IF($X1611="","",IFERROR(MATCH($X1611,$A$2:$A$1500,0),""))</f>
      </c>
      <c r="AA1611" t="str">
        <f>IF($Y1611="","",INDEX($P$2:$P$1500,$Y1611))</f>
      </c>
      <c r="AB1611" t="str">
        <f>IF($Z1611="","",INDEX($P$2:$P$1500,$Z1611))</f>
      </c>
      <c r="AC1611">
        <f>IF(AND($AA1611="Yes",$AB1611="Yes"),1,"")</f>
      </c>
      <c r="AD1611">
        <f>IF(OR($Y1611="",$Z1611=""),"",IF(INDEX($C$2:$C$1500,$Y1611)=INDEX($C$2:$C$1500,$Z1611),0,1))</f>
      </c>
      <c r="AE1611">
        <f>IF($AC1611&lt;&gt;1,"",IF(AND(INDEX($AG$2:$AG$1500,$Y1611)=1,INDEX($AG$2:$AG$1500,$Z1611)=1),1,""))</f>
      </c>
    </row>
    <row r="1612">
      <c r="T1612">
        <f>IF($Y1612="","",INDEX($B$2:$B$1500,$Y1612))</f>
      </c>
      <c r="U1612">
        <f>IF($Z1612="","",INDEX($B$2:$B$1500,$Z1612))</f>
      </c>
      <c r="V1612">
        <f>IF(OR($T1612="",$U1612=""),"",$U1612-$T1612)</f>
      </c>
      <c r="W1612" t="str">
        <f>IF(TRIM(INDEX(connections!$A:$A,ROW()))="","",TRIM(INDEX(connections!$A:$A,ROW())))</f>
      </c>
      <c r="X1612" t="str">
        <f>IF($W1612="","",TRIM(INDEX(connections!$B:$B,ROW())))</f>
      </c>
      <c r="Y1612">
        <f>IF($W1612="","",IFERROR(MATCH($W1612,$A$2:$A$1500,0),""))</f>
      </c>
      <c r="Z1612">
        <f>IF($X1612="","",IFERROR(MATCH($X1612,$A$2:$A$1500,0),""))</f>
      </c>
      <c r="AA1612" t="str">
        <f>IF($Y1612="","",INDEX($P$2:$P$1500,$Y1612))</f>
      </c>
      <c r="AB1612" t="str">
        <f>IF($Z1612="","",INDEX($P$2:$P$1500,$Z1612))</f>
      </c>
      <c r="AC1612">
        <f>IF(AND($AA1612="Yes",$AB1612="Yes"),1,"")</f>
      </c>
      <c r="AD1612">
        <f>IF(OR($Y1612="",$Z1612=""),"",IF(INDEX($C$2:$C$1500,$Y1612)=INDEX($C$2:$C$1500,$Z1612),0,1))</f>
      </c>
      <c r="AE1612">
        <f>IF($AC1612&lt;&gt;1,"",IF(AND(INDEX($AG$2:$AG$1500,$Y1612)=1,INDEX($AG$2:$AG$1500,$Z1612)=1),1,""))</f>
      </c>
    </row>
    <row r="1613">
      <c r="T1613">
        <f>IF($Y1613="","",INDEX($B$2:$B$1500,$Y1613))</f>
      </c>
      <c r="U1613">
        <f>IF($Z1613="","",INDEX($B$2:$B$1500,$Z1613))</f>
      </c>
      <c r="V1613">
        <f>IF(OR($T1613="",$U1613=""),"",$U1613-$T1613)</f>
      </c>
      <c r="W1613" t="str">
        <f>IF(TRIM(INDEX(connections!$A:$A,ROW()))="","",TRIM(INDEX(connections!$A:$A,ROW())))</f>
      </c>
      <c r="X1613" t="str">
        <f>IF($W1613="","",TRIM(INDEX(connections!$B:$B,ROW())))</f>
      </c>
      <c r="Y1613">
        <f>IF($W1613="","",IFERROR(MATCH($W1613,$A$2:$A$1500,0),""))</f>
      </c>
      <c r="Z1613">
        <f>IF($X1613="","",IFERROR(MATCH($X1613,$A$2:$A$1500,0),""))</f>
      </c>
      <c r="AA1613" t="str">
        <f>IF($Y1613="","",INDEX($P$2:$P$1500,$Y1613))</f>
      </c>
      <c r="AB1613" t="str">
        <f>IF($Z1613="","",INDEX($P$2:$P$1500,$Z1613))</f>
      </c>
      <c r="AC1613">
        <f>IF(AND($AA1613="Yes",$AB1613="Yes"),1,"")</f>
      </c>
      <c r="AD1613">
        <f>IF(OR($Y1613="",$Z1613=""),"",IF(INDEX($C$2:$C$1500,$Y1613)=INDEX($C$2:$C$1500,$Z1613),0,1))</f>
      </c>
      <c r="AE1613">
        <f>IF($AC1613&lt;&gt;1,"",IF(AND(INDEX($AG$2:$AG$1500,$Y1613)=1,INDEX($AG$2:$AG$1500,$Z1613)=1),1,""))</f>
      </c>
    </row>
    <row r="1614">
      <c r="T1614">
        <f>IF($Y1614="","",INDEX($B$2:$B$1500,$Y1614))</f>
      </c>
      <c r="U1614">
        <f>IF($Z1614="","",INDEX($B$2:$B$1500,$Z1614))</f>
      </c>
      <c r="V1614">
        <f>IF(OR($T1614="",$U1614=""),"",$U1614-$T1614)</f>
      </c>
      <c r="W1614" t="str">
        <f>IF(TRIM(INDEX(connections!$A:$A,ROW()))="","",TRIM(INDEX(connections!$A:$A,ROW())))</f>
      </c>
      <c r="X1614" t="str">
        <f>IF($W1614="","",TRIM(INDEX(connections!$B:$B,ROW())))</f>
      </c>
      <c r="Y1614">
        <f>IF($W1614="","",IFERROR(MATCH($W1614,$A$2:$A$1500,0),""))</f>
      </c>
      <c r="Z1614">
        <f>IF($X1614="","",IFERROR(MATCH($X1614,$A$2:$A$1500,0),""))</f>
      </c>
      <c r="AA1614" t="str">
        <f>IF($Y1614="","",INDEX($P$2:$P$1500,$Y1614))</f>
      </c>
      <c r="AB1614" t="str">
        <f>IF($Z1614="","",INDEX($P$2:$P$1500,$Z1614))</f>
      </c>
      <c r="AC1614">
        <f>IF(AND($AA1614="Yes",$AB1614="Yes"),1,"")</f>
      </c>
      <c r="AD1614">
        <f>IF(OR($Y1614="",$Z1614=""),"",IF(INDEX($C$2:$C$1500,$Y1614)=INDEX($C$2:$C$1500,$Z1614),0,1))</f>
      </c>
      <c r="AE1614">
        <f>IF($AC1614&lt;&gt;1,"",IF(AND(INDEX($AG$2:$AG$1500,$Y1614)=1,INDEX($AG$2:$AG$1500,$Z1614)=1),1,""))</f>
      </c>
    </row>
    <row r="1615">
      <c r="T1615">
        <f>IF($Y1615="","",INDEX($B$2:$B$1500,$Y1615))</f>
      </c>
      <c r="U1615">
        <f>IF($Z1615="","",INDEX($B$2:$B$1500,$Z1615))</f>
      </c>
      <c r="V1615">
        <f>IF(OR($T1615="",$U1615=""),"",$U1615-$T1615)</f>
      </c>
      <c r="W1615" t="str">
        <f>IF(TRIM(INDEX(connections!$A:$A,ROW()))="","",TRIM(INDEX(connections!$A:$A,ROW())))</f>
      </c>
      <c r="X1615" t="str">
        <f>IF($W1615="","",TRIM(INDEX(connections!$B:$B,ROW())))</f>
      </c>
      <c r="Y1615">
        <f>IF($W1615="","",IFERROR(MATCH($W1615,$A$2:$A$1500,0),""))</f>
      </c>
      <c r="Z1615">
        <f>IF($X1615="","",IFERROR(MATCH($X1615,$A$2:$A$1500,0),""))</f>
      </c>
      <c r="AA1615" t="str">
        <f>IF($Y1615="","",INDEX($P$2:$P$1500,$Y1615))</f>
      </c>
      <c r="AB1615" t="str">
        <f>IF($Z1615="","",INDEX($P$2:$P$1500,$Z1615))</f>
      </c>
      <c r="AC1615">
        <f>IF(AND($AA1615="Yes",$AB1615="Yes"),1,"")</f>
      </c>
      <c r="AD1615">
        <f>IF(OR($Y1615="",$Z1615=""),"",IF(INDEX($C$2:$C$1500,$Y1615)=INDEX($C$2:$C$1500,$Z1615),0,1))</f>
      </c>
      <c r="AE1615">
        <f>IF($AC1615&lt;&gt;1,"",IF(AND(INDEX($AG$2:$AG$1500,$Y1615)=1,INDEX($AG$2:$AG$1500,$Z1615)=1),1,""))</f>
      </c>
    </row>
    <row r="1616">
      <c r="T1616">
        <f>IF($Y1616="","",INDEX($B$2:$B$1500,$Y1616))</f>
      </c>
      <c r="U1616">
        <f>IF($Z1616="","",INDEX($B$2:$B$1500,$Z1616))</f>
      </c>
      <c r="V1616">
        <f>IF(OR($T1616="",$U1616=""),"",$U1616-$T1616)</f>
      </c>
      <c r="W1616" t="str">
        <f>IF(TRIM(INDEX(connections!$A:$A,ROW()))="","",TRIM(INDEX(connections!$A:$A,ROW())))</f>
      </c>
      <c r="X1616" t="str">
        <f>IF($W1616="","",TRIM(INDEX(connections!$B:$B,ROW())))</f>
      </c>
      <c r="Y1616">
        <f>IF($W1616="","",IFERROR(MATCH($W1616,$A$2:$A$1500,0),""))</f>
      </c>
      <c r="Z1616">
        <f>IF($X1616="","",IFERROR(MATCH($X1616,$A$2:$A$1500,0),""))</f>
      </c>
      <c r="AA1616" t="str">
        <f>IF($Y1616="","",INDEX($P$2:$P$1500,$Y1616))</f>
      </c>
      <c r="AB1616" t="str">
        <f>IF($Z1616="","",INDEX($P$2:$P$1500,$Z1616))</f>
      </c>
      <c r="AC1616">
        <f>IF(AND($AA1616="Yes",$AB1616="Yes"),1,"")</f>
      </c>
      <c r="AD1616">
        <f>IF(OR($Y1616="",$Z1616=""),"",IF(INDEX($C$2:$C$1500,$Y1616)=INDEX($C$2:$C$1500,$Z1616),0,1))</f>
      </c>
      <c r="AE1616">
        <f>IF($AC1616&lt;&gt;1,"",IF(AND(INDEX($AG$2:$AG$1500,$Y1616)=1,INDEX($AG$2:$AG$1500,$Z1616)=1),1,""))</f>
      </c>
    </row>
    <row r="1617">
      <c r="T1617">
        <f>IF($Y1617="","",INDEX($B$2:$B$1500,$Y1617))</f>
      </c>
      <c r="U1617">
        <f>IF($Z1617="","",INDEX($B$2:$B$1500,$Z1617))</f>
      </c>
      <c r="V1617">
        <f>IF(OR($T1617="",$U1617=""),"",$U1617-$T1617)</f>
      </c>
      <c r="W1617" t="str">
        <f>IF(TRIM(INDEX(connections!$A:$A,ROW()))="","",TRIM(INDEX(connections!$A:$A,ROW())))</f>
      </c>
      <c r="X1617" t="str">
        <f>IF($W1617="","",TRIM(INDEX(connections!$B:$B,ROW())))</f>
      </c>
      <c r="Y1617">
        <f>IF($W1617="","",IFERROR(MATCH($W1617,$A$2:$A$1500,0),""))</f>
      </c>
      <c r="Z1617">
        <f>IF($X1617="","",IFERROR(MATCH($X1617,$A$2:$A$1500,0),""))</f>
      </c>
      <c r="AA1617" t="str">
        <f>IF($Y1617="","",INDEX($P$2:$P$1500,$Y1617))</f>
      </c>
      <c r="AB1617" t="str">
        <f>IF($Z1617="","",INDEX($P$2:$P$1500,$Z1617))</f>
      </c>
      <c r="AC1617">
        <f>IF(AND($AA1617="Yes",$AB1617="Yes"),1,"")</f>
      </c>
      <c r="AD1617">
        <f>IF(OR($Y1617="",$Z1617=""),"",IF(INDEX($C$2:$C$1500,$Y1617)=INDEX($C$2:$C$1500,$Z1617),0,1))</f>
      </c>
      <c r="AE1617">
        <f>IF($AC1617&lt;&gt;1,"",IF(AND(INDEX($AG$2:$AG$1500,$Y1617)=1,INDEX($AG$2:$AG$1500,$Z1617)=1),1,""))</f>
      </c>
    </row>
    <row r="1618">
      <c r="T1618">
        <f>IF($Y1618="","",INDEX($B$2:$B$1500,$Y1618))</f>
      </c>
      <c r="U1618">
        <f>IF($Z1618="","",INDEX($B$2:$B$1500,$Z1618))</f>
      </c>
      <c r="V1618">
        <f>IF(OR($T1618="",$U1618=""),"",$U1618-$T1618)</f>
      </c>
      <c r="W1618" t="str">
        <f>IF(TRIM(INDEX(connections!$A:$A,ROW()))="","",TRIM(INDEX(connections!$A:$A,ROW())))</f>
      </c>
      <c r="X1618" t="str">
        <f>IF($W1618="","",TRIM(INDEX(connections!$B:$B,ROW())))</f>
      </c>
      <c r="Y1618">
        <f>IF($W1618="","",IFERROR(MATCH($W1618,$A$2:$A$1500,0),""))</f>
      </c>
      <c r="Z1618">
        <f>IF($X1618="","",IFERROR(MATCH($X1618,$A$2:$A$1500,0),""))</f>
      </c>
      <c r="AA1618" t="str">
        <f>IF($Y1618="","",INDEX($P$2:$P$1500,$Y1618))</f>
      </c>
      <c r="AB1618" t="str">
        <f>IF($Z1618="","",INDEX($P$2:$P$1500,$Z1618))</f>
      </c>
      <c r="AC1618">
        <f>IF(AND($AA1618="Yes",$AB1618="Yes"),1,"")</f>
      </c>
      <c r="AD1618">
        <f>IF(OR($Y1618="",$Z1618=""),"",IF(INDEX($C$2:$C$1500,$Y1618)=INDEX($C$2:$C$1500,$Z1618),0,1))</f>
      </c>
      <c r="AE1618">
        <f>IF($AC1618&lt;&gt;1,"",IF(AND(INDEX($AG$2:$AG$1500,$Y1618)=1,INDEX($AG$2:$AG$1500,$Z1618)=1),1,""))</f>
      </c>
    </row>
    <row r="1619">
      <c r="T1619">
        <f>IF($Y1619="","",INDEX($B$2:$B$1500,$Y1619))</f>
      </c>
      <c r="U1619">
        <f>IF($Z1619="","",INDEX($B$2:$B$1500,$Z1619))</f>
      </c>
      <c r="V1619">
        <f>IF(OR($T1619="",$U1619=""),"",$U1619-$T1619)</f>
      </c>
      <c r="W1619" t="str">
        <f>IF(TRIM(INDEX(connections!$A:$A,ROW()))="","",TRIM(INDEX(connections!$A:$A,ROW())))</f>
      </c>
      <c r="X1619" t="str">
        <f>IF($W1619="","",TRIM(INDEX(connections!$B:$B,ROW())))</f>
      </c>
      <c r="Y1619">
        <f>IF($W1619="","",IFERROR(MATCH($W1619,$A$2:$A$1500,0),""))</f>
      </c>
      <c r="Z1619">
        <f>IF($X1619="","",IFERROR(MATCH($X1619,$A$2:$A$1500,0),""))</f>
      </c>
      <c r="AA1619" t="str">
        <f>IF($Y1619="","",INDEX($P$2:$P$1500,$Y1619))</f>
      </c>
      <c r="AB1619" t="str">
        <f>IF($Z1619="","",INDEX($P$2:$P$1500,$Z1619))</f>
      </c>
      <c r="AC1619">
        <f>IF(AND($AA1619="Yes",$AB1619="Yes"),1,"")</f>
      </c>
      <c r="AD1619">
        <f>IF(OR($Y1619="",$Z1619=""),"",IF(INDEX($C$2:$C$1500,$Y1619)=INDEX($C$2:$C$1500,$Z1619),0,1))</f>
      </c>
      <c r="AE1619">
        <f>IF($AC1619&lt;&gt;1,"",IF(AND(INDEX($AG$2:$AG$1500,$Y1619)=1,INDEX($AG$2:$AG$1500,$Z1619)=1),1,""))</f>
      </c>
    </row>
    <row r="1620">
      <c r="T1620">
        <f>IF($Y1620="","",INDEX($B$2:$B$1500,$Y1620))</f>
      </c>
      <c r="U1620">
        <f>IF($Z1620="","",INDEX($B$2:$B$1500,$Z1620))</f>
      </c>
      <c r="V1620">
        <f>IF(OR($T1620="",$U1620=""),"",$U1620-$T1620)</f>
      </c>
      <c r="W1620" t="str">
        <f>IF(TRIM(INDEX(connections!$A:$A,ROW()))="","",TRIM(INDEX(connections!$A:$A,ROW())))</f>
      </c>
      <c r="X1620" t="str">
        <f>IF($W1620="","",TRIM(INDEX(connections!$B:$B,ROW())))</f>
      </c>
      <c r="Y1620">
        <f>IF($W1620="","",IFERROR(MATCH($W1620,$A$2:$A$1500,0),""))</f>
      </c>
      <c r="Z1620">
        <f>IF($X1620="","",IFERROR(MATCH($X1620,$A$2:$A$1500,0),""))</f>
      </c>
      <c r="AA1620" t="str">
        <f>IF($Y1620="","",INDEX($P$2:$P$1500,$Y1620))</f>
      </c>
      <c r="AB1620" t="str">
        <f>IF($Z1620="","",INDEX($P$2:$P$1500,$Z1620))</f>
      </c>
      <c r="AC1620">
        <f>IF(AND($AA1620="Yes",$AB1620="Yes"),1,"")</f>
      </c>
      <c r="AD1620">
        <f>IF(OR($Y1620="",$Z1620=""),"",IF(INDEX($C$2:$C$1500,$Y1620)=INDEX($C$2:$C$1500,$Z1620),0,1))</f>
      </c>
      <c r="AE1620">
        <f>IF($AC1620&lt;&gt;1,"",IF(AND(INDEX($AG$2:$AG$1500,$Y1620)=1,INDEX($AG$2:$AG$1500,$Z1620)=1),1,""))</f>
      </c>
    </row>
    <row r="1621">
      <c r="T1621">
        <f>IF($Y1621="","",INDEX($B$2:$B$1500,$Y1621))</f>
      </c>
      <c r="U1621">
        <f>IF($Z1621="","",INDEX($B$2:$B$1500,$Z1621))</f>
      </c>
      <c r="V1621">
        <f>IF(OR($T1621="",$U1621=""),"",$U1621-$T1621)</f>
      </c>
      <c r="W1621" t="str">
        <f>IF(TRIM(INDEX(connections!$A:$A,ROW()))="","",TRIM(INDEX(connections!$A:$A,ROW())))</f>
      </c>
      <c r="X1621" t="str">
        <f>IF($W1621="","",TRIM(INDEX(connections!$B:$B,ROW())))</f>
      </c>
      <c r="Y1621">
        <f>IF($W1621="","",IFERROR(MATCH($W1621,$A$2:$A$1500,0),""))</f>
      </c>
      <c r="Z1621">
        <f>IF($X1621="","",IFERROR(MATCH($X1621,$A$2:$A$1500,0),""))</f>
      </c>
      <c r="AA1621" t="str">
        <f>IF($Y1621="","",INDEX($P$2:$P$1500,$Y1621))</f>
      </c>
      <c r="AB1621" t="str">
        <f>IF($Z1621="","",INDEX($P$2:$P$1500,$Z1621))</f>
      </c>
      <c r="AC1621">
        <f>IF(AND($AA1621="Yes",$AB1621="Yes"),1,"")</f>
      </c>
      <c r="AD1621">
        <f>IF(OR($Y1621="",$Z1621=""),"",IF(INDEX($C$2:$C$1500,$Y1621)=INDEX($C$2:$C$1500,$Z1621),0,1))</f>
      </c>
      <c r="AE1621">
        <f>IF($AC1621&lt;&gt;1,"",IF(AND(INDEX($AG$2:$AG$1500,$Y1621)=1,INDEX($AG$2:$AG$1500,$Z1621)=1),1,""))</f>
      </c>
    </row>
    <row r="1622">
      <c r="T1622">
        <f>IF($Y1622="","",INDEX($B$2:$B$1500,$Y1622))</f>
      </c>
      <c r="U1622">
        <f>IF($Z1622="","",INDEX($B$2:$B$1500,$Z1622))</f>
      </c>
      <c r="V1622">
        <f>IF(OR($T1622="",$U1622=""),"",$U1622-$T1622)</f>
      </c>
      <c r="W1622" t="str">
        <f>IF(TRIM(INDEX(connections!$A:$A,ROW()))="","",TRIM(INDEX(connections!$A:$A,ROW())))</f>
      </c>
      <c r="X1622" t="str">
        <f>IF($W1622="","",TRIM(INDEX(connections!$B:$B,ROW())))</f>
      </c>
      <c r="Y1622">
        <f>IF($W1622="","",IFERROR(MATCH($W1622,$A$2:$A$1500,0),""))</f>
      </c>
      <c r="Z1622">
        <f>IF($X1622="","",IFERROR(MATCH($X1622,$A$2:$A$1500,0),""))</f>
      </c>
      <c r="AA1622" t="str">
        <f>IF($Y1622="","",INDEX($P$2:$P$1500,$Y1622))</f>
      </c>
      <c r="AB1622" t="str">
        <f>IF($Z1622="","",INDEX($P$2:$P$1500,$Z1622))</f>
      </c>
      <c r="AC1622">
        <f>IF(AND($AA1622="Yes",$AB1622="Yes"),1,"")</f>
      </c>
      <c r="AD1622">
        <f>IF(OR($Y1622="",$Z1622=""),"",IF(INDEX($C$2:$C$1500,$Y1622)=INDEX($C$2:$C$1500,$Z1622),0,1))</f>
      </c>
      <c r="AE1622">
        <f>IF($AC1622&lt;&gt;1,"",IF(AND(INDEX($AG$2:$AG$1500,$Y1622)=1,INDEX($AG$2:$AG$1500,$Z1622)=1),1,""))</f>
      </c>
    </row>
    <row r="1623">
      <c r="T1623">
        <f>IF($Y1623="","",INDEX($B$2:$B$1500,$Y1623))</f>
      </c>
      <c r="U1623">
        <f>IF($Z1623="","",INDEX($B$2:$B$1500,$Z1623))</f>
      </c>
      <c r="V1623">
        <f>IF(OR($T1623="",$U1623=""),"",$U1623-$T1623)</f>
      </c>
      <c r="W1623" t="str">
        <f>IF(TRIM(INDEX(connections!$A:$A,ROW()))="","",TRIM(INDEX(connections!$A:$A,ROW())))</f>
      </c>
      <c r="X1623" t="str">
        <f>IF($W1623="","",TRIM(INDEX(connections!$B:$B,ROW())))</f>
      </c>
      <c r="Y1623">
        <f>IF($W1623="","",IFERROR(MATCH($W1623,$A$2:$A$1500,0),""))</f>
      </c>
      <c r="Z1623">
        <f>IF($X1623="","",IFERROR(MATCH($X1623,$A$2:$A$1500,0),""))</f>
      </c>
      <c r="AA1623" t="str">
        <f>IF($Y1623="","",INDEX($P$2:$P$1500,$Y1623))</f>
      </c>
      <c r="AB1623" t="str">
        <f>IF($Z1623="","",INDEX($P$2:$P$1500,$Z1623))</f>
      </c>
      <c r="AC1623">
        <f>IF(AND($AA1623="Yes",$AB1623="Yes"),1,"")</f>
      </c>
      <c r="AD1623">
        <f>IF(OR($Y1623="",$Z1623=""),"",IF(INDEX($C$2:$C$1500,$Y1623)=INDEX($C$2:$C$1500,$Z1623),0,1))</f>
      </c>
      <c r="AE1623">
        <f>IF($AC1623&lt;&gt;1,"",IF(AND(INDEX($AG$2:$AG$1500,$Y1623)=1,INDEX($AG$2:$AG$1500,$Z1623)=1),1,""))</f>
      </c>
    </row>
    <row r="1624">
      <c r="T1624">
        <f>IF($Y1624="","",INDEX($B$2:$B$1500,$Y1624))</f>
      </c>
      <c r="U1624">
        <f>IF($Z1624="","",INDEX($B$2:$B$1500,$Z1624))</f>
      </c>
      <c r="V1624">
        <f>IF(OR($T1624="",$U1624=""),"",$U1624-$T1624)</f>
      </c>
      <c r="W1624" t="str">
        <f>IF(TRIM(INDEX(connections!$A:$A,ROW()))="","",TRIM(INDEX(connections!$A:$A,ROW())))</f>
      </c>
      <c r="X1624" t="str">
        <f>IF($W1624="","",TRIM(INDEX(connections!$B:$B,ROW())))</f>
      </c>
      <c r="Y1624">
        <f>IF($W1624="","",IFERROR(MATCH($W1624,$A$2:$A$1500,0),""))</f>
      </c>
      <c r="Z1624">
        <f>IF($X1624="","",IFERROR(MATCH($X1624,$A$2:$A$1500,0),""))</f>
      </c>
      <c r="AA1624" t="str">
        <f>IF($Y1624="","",INDEX($P$2:$P$1500,$Y1624))</f>
      </c>
      <c r="AB1624" t="str">
        <f>IF($Z1624="","",INDEX($P$2:$P$1500,$Z1624))</f>
      </c>
      <c r="AC1624">
        <f>IF(AND($AA1624="Yes",$AB1624="Yes"),1,"")</f>
      </c>
      <c r="AD1624">
        <f>IF(OR($Y1624="",$Z1624=""),"",IF(INDEX($C$2:$C$1500,$Y1624)=INDEX($C$2:$C$1500,$Z1624),0,1))</f>
      </c>
      <c r="AE1624">
        <f>IF($AC1624&lt;&gt;1,"",IF(AND(INDEX($AG$2:$AG$1500,$Y1624)=1,INDEX($AG$2:$AG$1500,$Z1624)=1),1,""))</f>
      </c>
    </row>
    <row r="1625">
      <c r="T1625">
        <f>IF($Y1625="","",INDEX($B$2:$B$1500,$Y1625))</f>
      </c>
      <c r="U1625">
        <f>IF($Z1625="","",INDEX($B$2:$B$1500,$Z1625))</f>
      </c>
      <c r="V1625">
        <f>IF(OR($T1625="",$U1625=""),"",$U1625-$T1625)</f>
      </c>
      <c r="W1625" t="str">
        <f>IF(TRIM(INDEX(connections!$A:$A,ROW()))="","",TRIM(INDEX(connections!$A:$A,ROW())))</f>
      </c>
      <c r="X1625" t="str">
        <f>IF($W1625="","",TRIM(INDEX(connections!$B:$B,ROW())))</f>
      </c>
      <c r="Y1625">
        <f>IF($W1625="","",IFERROR(MATCH($W1625,$A$2:$A$1500,0),""))</f>
      </c>
      <c r="Z1625">
        <f>IF($X1625="","",IFERROR(MATCH($X1625,$A$2:$A$1500,0),""))</f>
      </c>
      <c r="AA1625" t="str">
        <f>IF($Y1625="","",INDEX($P$2:$P$1500,$Y1625))</f>
      </c>
      <c r="AB1625" t="str">
        <f>IF($Z1625="","",INDEX($P$2:$P$1500,$Z1625))</f>
      </c>
      <c r="AC1625">
        <f>IF(AND($AA1625="Yes",$AB1625="Yes"),1,"")</f>
      </c>
      <c r="AD1625">
        <f>IF(OR($Y1625="",$Z1625=""),"",IF(INDEX($C$2:$C$1500,$Y1625)=INDEX($C$2:$C$1500,$Z1625),0,1))</f>
      </c>
      <c r="AE1625">
        <f>IF($AC1625&lt;&gt;1,"",IF(AND(INDEX($AG$2:$AG$1500,$Y1625)=1,INDEX($AG$2:$AG$1500,$Z1625)=1),1,""))</f>
      </c>
    </row>
    <row r="1626">
      <c r="T1626">
        <f>IF($Y1626="","",INDEX($B$2:$B$1500,$Y1626))</f>
      </c>
      <c r="U1626">
        <f>IF($Z1626="","",INDEX($B$2:$B$1500,$Z1626))</f>
      </c>
      <c r="V1626">
        <f>IF(OR($T1626="",$U1626=""),"",$U1626-$T1626)</f>
      </c>
      <c r="W1626" t="str">
        <f>IF(TRIM(INDEX(connections!$A:$A,ROW()))="","",TRIM(INDEX(connections!$A:$A,ROW())))</f>
      </c>
      <c r="X1626" t="str">
        <f>IF($W1626="","",TRIM(INDEX(connections!$B:$B,ROW())))</f>
      </c>
      <c r="Y1626">
        <f>IF($W1626="","",IFERROR(MATCH($W1626,$A$2:$A$1500,0),""))</f>
      </c>
      <c r="Z1626">
        <f>IF($X1626="","",IFERROR(MATCH($X1626,$A$2:$A$1500,0),""))</f>
      </c>
      <c r="AA1626" t="str">
        <f>IF($Y1626="","",INDEX($P$2:$P$1500,$Y1626))</f>
      </c>
      <c r="AB1626" t="str">
        <f>IF($Z1626="","",INDEX($P$2:$P$1500,$Z1626))</f>
      </c>
      <c r="AC1626">
        <f>IF(AND($AA1626="Yes",$AB1626="Yes"),1,"")</f>
      </c>
      <c r="AD1626">
        <f>IF(OR($Y1626="",$Z1626=""),"",IF(INDEX($C$2:$C$1500,$Y1626)=INDEX($C$2:$C$1500,$Z1626),0,1))</f>
      </c>
      <c r="AE1626">
        <f>IF($AC1626&lt;&gt;1,"",IF(AND(INDEX($AG$2:$AG$1500,$Y1626)=1,INDEX($AG$2:$AG$1500,$Z1626)=1),1,""))</f>
      </c>
    </row>
    <row r="1627">
      <c r="T1627">
        <f>IF($Y1627="","",INDEX($B$2:$B$1500,$Y1627))</f>
      </c>
      <c r="U1627">
        <f>IF($Z1627="","",INDEX($B$2:$B$1500,$Z1627))</f>
      </c>
      <c r="V1627">
        <f>IF(OR($T1627="",$U1627=""),"",$U1627-$T1627)</f>
      </c>
      <c r="W1627" t="str">
        <f>IF(TRIM(INDEX(connections!$A:$A,ROW()))="","",TRIM(INDEX(connections!$A:$A,ROW())))</f>
      </c>
      <c r="X1627" t="str">
        <f>IF($W1627="","",TRIM(INDEX(connections!$B:$B,ROW())))</f>
      </c>
      <c r="Y1627">
        <f>IF($W1627="","",IFERROR(MATCH($W1627,$A$2:$A$1500,0),""))</f>
      </c>
      <c r="Z1627">
        <f>IF($X1627="","",IFERROR(MATCH($X1627,$A$2:$A$1500,0),""))</f>
      </c>
      <c r="AA1627" t="str">
        <f>IF($Y1627="","",INDEX($P$2:$P$1500,$Y1627))</f>
      </c>
      <c r="AB1627" t="str">
        <f>IF($Z1627="","",INDEX($P$2:$P$1500,$Z1627))</f>
      </c>
      <c r="AC1627">
        <f>IF(AND($AA1627="Yes",$AB1627="Yes"),1,"")</f>
      </c>
      <c r="AD1627">
        <f>IF(OR($Y1627="",$Z1627=""),"",IF(INDEX($C$2:$C$1500,$Y1627)=INDEX($C$2:$C$1500,$Z1627),0,1))</f>
      </c>
      <c r="AE1627">
        <f>IF($AC1627&lt;&gt;1,"",IF(AND(INDEX($AG$2:$AG$1500,$Y1627)=1,INDEX($AG$2:$AG$1500,$Z1627)=1),1,""))</f>
      </c>
    </row>
    <row r="1628">
      <c r="T1628">
        <f>IF($Y1628="","",INDEX($B$2:$B$1500,$Y1628))</f>
      </c>
      <c r="U1628">
        <f>IF($Z1628="","",INDEX($B$2:$B$1500,$Z1628))</f>
      </c>
      <c r="V1628">
        <f>IF(OR($T1628="",$U1628=""),"",$U1628-$T1628)</f>
      </c>
      <c r="W1628" t="str">
        <f>IF(TRIM(INDEX(connections!$A:$A,ROW()))="","",TRIM(INDEX(connections!$A:$A,ROW())))</f>
      </c>
      <c r="X1628" t="str">
        <f>IF($W1628="","",TRIM(INDEX(connections!$B:$B,ROW())))</f>
      </c>
      <c r="Y1628">
        <f>IF($W1628="","",IFERROR(MATCH($W1628,$A$2:$A$1500,0),""))</f>
      </c>
      <c r="Z1628">
        <f>IF($X1628="","",IFERROR(MATCH($X1628,$A$2:$A$1500,0),""))</f>
      </c>
      <c r="AA1628" t="str">
        <f>IF($Y1628="","",INDEX($P$2:$P$1500,$Y1628))</f>
      </c>
      <c r="AB1628" t="str">
        <f>IF($Z1628="","",INDEX($P$2:$P$1500,$Z1628))</f>
      </c>
      <c r="AC1628">
        <f>IF(AND($AA1628="Yes",$AB1628="Yes"),1,"")</f>
      </c>
      <c r="AD1628">
        <f>IF(OR($Y1628="",$Z1628=""),"",IF(INDEX($C$2:$C$1500,$Y1628)=INDEX($C$2:$C$1500,$Z1628),0,1))</f>
      </c>
      <c r="AE1628">
        <f>IF($AC1628&lt;&gt;1,"",IF(AND(INDEX($AG$2:$AG$1500,$Y1628)=1,INDEX($AG$2:$AG$1500,$Z1628)=1),1,""))</f>
      </c>
    </row>
    <row r="1629">
      <c r="T1629">
        <f>IF($Y1629="","",INDEX($B$2:$B$1500,$Y1629))</f>
      </c>
      <c r="U1629">
        <f>IF($Z1629="","",INDEX($B$2:$B$1500,$Z1629))</f>
      </c>
      <c r="V1629">
        <f>IF(OR($T1629="",$U1629=""),"",$U1629-$T1629)</f>
      </c>
      <c r="W1629" t="str">
        <f>IF(TRIM(INDEX(connections!$A:$A,ROW()))="","",TRIM(INDEX(connections!$A:$A,ROW())))</f>
      </c>
      <c r="X1629" t="str">
        <f>IF($W1629="","",TRIM(INDEX(connections!$B:$B,ROW())))</f>
      </c>
      <c r="Y1629">
        <f>IF($W1629="","",IFERROR(MATCH($W1629,$A$2:$A$1500,0),""))</f>
      </c>
      <c r="Z1629">
        <f>IF($X1629="","",IFERROR(MATCH($X1629,$A$2:$A$1500,0),""))</f>
      </c>
      <c r="AA1629" t="str">
        <f>IF($Y1629="","",INDEX($P$2:$P$1500,$Y1629))</f>
      </c>
      <c r="AB1629" t="str">
        <f>IF($Z1629="","",INDEX($P$2:$P$1500,$Z1629))</f>
      </c>
      <c r="AC1629">
        <f>IF(AND($AA1629="Yes",$AB1629="Yes"),1,"")</f>
      </c>
      <c r="AD1629">
        <f>IF(OR($Y1629="",$Z1629=""),"",IF(INDEX($C$2:$C$1500,$Y1629)=INDEX($C$2:$C$1500,$Z1629),0,1))</f>
      </c>
      <c r="AE1629">
        <f>IF($AC1629&lt;&gt;1,"",IF(AND(INDEX($AG$2:$AG$1500,$Y1629)=1,INDEX($AG$2:$AG$1500,$Z1629)=1),1,""))</f>
      </c>
    </row>
    <row r="1630">
      <c r="T1630">
        <f>IF($Y1630="","",INDEX($B$2:$B$1500,$Y1630))</f>
      </c>
      <c r="U1630">
        <f>IF($Z1630="","",INDEX($B$2:$B$1500,$Z1630))</f>
      </c>
      <c r="V1630">
        <f>IF(OR($T1630="",$U1630=""),"",$U1630-$T1630)</f>
      </c>
      <c r="W1630" t="str">
        <f>IF(TRIM(INDEX(connections!$A:$A,ROW()))="","",TRIM(INDEX(connections!$A:$A,ROW())))</f>
      </c>
      <c r="X1630" t="str">
        <f>IF($W1630="","",TRIM(INDEX(connections!$B:$B,ROW())))</f>
      </c>
      <c r="Y1630">
        <f>IF($W1630="","",IFERROR(MATCH($W1630,$A$2:$A$1500,0),""))</f>
      </c>
      <c r="Z1630">
        <f>IF($X1630="","",IFERROR(MATCH($X1630,$A$2:$A$1500,0),""))</f>
      </c>
      <c r="AA1630" t="str">
        <f>IF($Y1630="","",INDEX($P$2:$P$1500,$Y1630))</f>
      </c>
      <c r="AB1630" t="str">
        <f>IF($Z1630="","",INDEX($P$2:$P$1500,$Z1630))</f>
      </c>
      <c r="AC1630">
        <f>IF(AND($AA1630="Yes",$AB1630="Yes"),1,"")</f>
      </c>
      <c r="AD1630">
        <f>IF(OR($Y1630="",$Z1630=""),"",IF(INDEX($C$2:$C$1500,$Y1630)=INDEX($C$2:$C$1500,$Z1630),0,1))</f>
      </c>
      <c r="AE1630">
        <f>IF($AC1630&lt;&gt;1,"",IF(AND(INDEX($AG$2:$AG$1500,$Y1630)=1,INDEX($AG$2:$AG$1500,$Z1630)=1),1,""))</f>
      </c>
    </row>
    <row r="1631">
      <c r="T1631">
        <f>IF($Y1631="","",INDEX($B$2:$B$1500,$Y1631))</f>
      </c>
      <c r="U1631">
        <f>IF($Z1631="","",INDEX($B$2:$B$1500,$Z1631))</f>
      </c>
      <c r="V1631">
        <f>IF(OR($T1631="",$U1631=""),"",$U1631-$T1631)</f>
      </c>
      <c r="W1631" t="str">
        <f>IF(TRIM(INDEX(connections!$A:$A,ROW()))="","",TRIM(INDEX(connections!$A:$A,ROW())))</f>
      </c>
      <c r="X1631" t="str">
        <f>IF($W1631="","",TRIM(INDEX(connections!$B:$B,ROW())))</f>
      </c>
      <c r="Y1631">
        <f>IF($W1631="","",IFERROR(MATCH($W1631,$A$2:$A$1500,0),""))</f>
      </c>
      <c r="Z1631">
        <f>IF($X1631="","",IFERROR(MATCH($X1631,$A$2:$A$1500,0),""))</f>
      </c>
      <c r="AA1631" t="str">
        <f>IF($Y1631="","",INDEX($P$2:$P$1500,$Y1631))</f>
      </c>
      <c r="AB1631" t="str">
        <f>IF($Z1631="","",INDEX($P$2:$P$1500,$Z1631))</f>
      </c>
      <c r="AC1631">
        <f>IF(AND($AA1631="Yes",$AB1631="Yes"),1,"")</f>
      </c>
      <c r="AD1631">
        <f>IF(OR($Y1631="",$Z1631=""),"",IF(INDEX($C$2:$C$1500,$Y1631)=INDEX($C$2:$C$1500,$Z1631),0,1))</f>
      </c>
      <c r="AE1631">
        <f>IF($AC1631&lt;&gt;1,"",IF(AND(INDEX($AG$2:$AG$1500,$Y1631)=1,INDEX($AG$2:$AG$1500,$Z1631)=1),1,""))</f>
      </c>
    </row>
    <row r="1632">
      <c r="T1632">
        <f>IF($Y1632="","",INDEX($B$2:$B$1500,$Y1632))</f>
      </c>
      <c r="U1632">
        <f>IF($Z1632="","",INDEX($B$2:$B$1500,$Z1632))</f>
      </c>
      <c r="V1632">
        <f>IF(OR($T1632="",$U1632=""),"",$U1632-$T1632)</f>
      </c>
      <c r="W1632" t="str">
        <f>IF(TRIM(INDEX(connections!$A:$A,ROW()))="","",TRIM(INDEX(connections!$A:$A,ROW())))</f>
      </c>
      <c r="X1632" t="str">
        <f>IF($W1632="","",TRIM(INDEX(connections!$B:$B,ROW())))</f>
      </c>
      <c r="Y1632">
        <f>IF($W1632="","",IFERROR(MATCH($W1632,$A$2:$A$1500,0),""))</f>
      </c>
      <c r="Z1632">
        <f>IF($X1632="","",IFERROR(MATCH($X1632,$A$2:$A$1500,0),""))</f>
      </c>
      <c r="AA1632" t="str">
        <f>IF($Y1632="","",INDEX($P$2:$P$1500,$Y1632))</f>
      </c>
      <c r="AB1632" t="str">
        <f>IF($Z1632="","",INDEX($P$2:$P$1500,$Z1632))</f>
      </c>
      <c r="AC1632">
        <f>IF(AND($AA1632="Yes",$AB1632="Yes"),1,"")</f>
      </c>
      <c r="AD1632">
        <f>IF(OR($Y1632="",$Z1632=""),"",IF(INDEX($C$2:$C$1500,$Y1632)=INDEX($C$2:$C$1500,$Z1632),0,1))</f>
      </c>
      <c r="AE1632">
        <f>IF($AC1632&lt;&gt;1,"",IF(AND(INDEX($AG$2:$AG$1500,$Y1632)=1,INDEX($AG$2:$AG$1500,$Z1632)=1),1,""))</f>
      </c>
    </row>
    <row r="1633">
      <c r="T1633">
        <f>IF($Y1633="","",INDEX($B$2:$B$1500,$Y1633))</f>
      </c>
      <c r="U1633">
        <f>IF($Z1633="","",INDEX($B$2:$B$1500,$Z1633))</f>
      </c>
      <c r="V1633">
        <f>IF(OR($T1633="",$U1633=""),"",$U1633-$T1633)</f>
      </c>
      <c r="W1633" t="str">
        <f>IF(TRIM(INDEX(connections!$A:$A,ROW()))="","",TRIM(INDEX(connections!$A:$A,ROW())))</f>
      </c>
      <c r="X1633" t="str">
        <f>IF($W1633="","",TRIM(INDEX(connections!$B:$B,ROW())))</f>
      </c>
      <c r="Y1633">
        <f>IF($W1633="","",IFERROR(MATCH($W1633,$A$2:$A$1500,0),""))</f>
      </c>
      <c r="Z1633">
        <f>IF($X1633="","",IFERROR(MATCH($X1633,$A$2:$A$1500,0),""))</f>
      </c>
      <c r="AA1633" t="str">
        <f>IF($Y1633="","",INDEX($P$2:$P$1500,$Y1633))</f>
      </c>
      <c r="AB1633" t="str">
        <f>IF($Z1633="","",INDEX($P$2:$P$1500,$Z1633))</f>
      </c>
      <c r="AC1633">
        <f>IF(AND($AA1633="Yes",$AB1633="Yes"),1,"")</f>
      </c>
      <c r="AD1633">
        <f>IF(OR($Y1633="",$Z1633=""),"",IF(INDEX($C$2:$C$1500,$Y1633)=INDEX($C$2:$C$1500,$Z1633),0,1))</f>
      </c>
      <c r="AE1633">
        <f>IF($AC1633&lt;&gt;1,"",IF(AND(INDEX($AG$2:$AG$1500,$Y1633)=1,INDEX($AG$2:$AG$1500,$Z1633)=1),1,""))</f>
      </c>
    </row>
    <row r="1634">
      <c r="T1634">
        <f>IF($Y1634="","",INDEX($B$2:$B$1500,$Y1634))</f>
      </c>
      <c r="U1634">
        <f>IF($Z1634="","",INDEX($B$2:$B$1500,$Z1634))</f>
      </c>
      <c r="V1634">
        <f>IF(OR($T1634="",$U1634=""),"",$U1634-$T1634)</f>
      </c>
      <c r="W1634" t="str">
        <f>IF(TRIM(INDEX(connections!$A:$A,ROW()))="","",TRIM(INDEX(connections!$A:$A,ROW())))</f>
      </c>
      <c r="X1634" t="str">
        <f>IF($W1634="","",TRIM(INDEX(connections!$B:$B,ROW())))</f>
      </c>
      <c r="Y1634">
        <f>IF($W1634="","",IFERROR(MATCH($W1634,$A$2:$A$1500,0),""))</f>
      </c>
      <c r="Z1634">
        <f>IF($X1634="","",IFERROR(MATCH($X1634,$A$2:$A$1500,0),""))</f>
      </c>
      <c r="AA1634" t="str">
        <f>IF($Y1634="","",INDEX($P$2:$P$1500,$Y1634))</f>
      </c>
      <c r="AB1634" t="str">
        <f>IF($Z1634="","",INDEX($P$2:$P$1500,$Z1634))</f>
      </c>
      <c r="AC1634">
        <f>IF(AND($AA1634="Yes",$AB1634="Yes"),1,"")</f>
      </c>
      <c r="AD1634">
        <f>IF(OR($Y1634="",$Z1634=""),"",IF(INDEX($C$2:$C$1500,$Y1634)=INDEX($C$2:$C$1500,$Z1634),0,1))</f>
      </c>
      <c r="AE1634">
        <f>IF($AC1634&lt;&gt;1,"",IF(AND(INDEX($AG$2:$AG$1500,$Y1634)=1,INDEX($AG$2:$AG$1500,$Z1634)=1),1,""))</f>
      </c>
    </row>
    <row r="1635">
      <c r="T1635">
        <f>IF($Y1635="","",INDEX($B$2:$B$1500,$Y1635))</f>
      </c>
      <c r="U1635">
        <f>IF($Z1635="","",INDEX($B$2:$B$1500,$Z1635))</f>
      </c>
      <c r="V1635">
        <f>IF(OR($T1635="",$U1635=""),"",$U1635-$T1635)</f>
      </c>
      <c r="W1635" t="str">
        <f>IF(TRIM(INDEX(connections!$A:$A,ROW()))="","",TRIM(INDEX(connections!$A:$A,ROW())))</f>
      </c>
      <c r="X1635" t="str">
        <f>IF($W1635="","",TRIM(INDEX(connections!$B:$B,ROW())))</f>
      </c>
      <c r="Y1635">
        <f>IF($W1635="","",IFERROR(MATCH($W1635,$A$2:$A$1500,0),""))</f>
      </c>
      <c r="Z1635">
        <f>IF($X1635="","",IFERROR(MATCH($X1635,$A$2:$A$1500,0),""))</f>
      </c>
      <c r="AA1635" t="str">
        <f>IF($Y1635="","",INDEX($P$2:$P$1500,$Y1635))</f>
      </c>
      <c r="AB1635" t="str">
        <f>IF($Z1635="","",INDEX($P$2:$P$1500,$Z1635))</f>
      </c>
      <c r="AC1635">
        <f>IF(AND($AA1635="Yes",$AB1635="Yes"),1,"")</f>
      </c>
      <c r="AD1635">
        <f>IF(OR($Y1635="",$Z1635=""),"",IF(INDEX($C$2:$C$1500,$Y1635)=INDEX($C$2:$C$1500,$Z1635),0,1))</f>
      </c>
      <c r="AE1635">
        <f>IF($AC1635&lt;&gt;1,"",IF(AND(INDEX($AG$2:$AG$1500,$Y1635)=1,INDEX($AG$2:$AG$1500,$Z1635)=1),1,""))</f>
      </c>
    </row>
    <row r="1636">
      <c r="T1636">
        <f>IF($Y1636="","",INDEX($B$2:$B$1500,$Y1636))</f>
      </c>
      <c r="U1636">
        <f>IF($Z1636="","",INDEX($B$2:$B$1500,$Z1636))</f>
      </c>
      <c r="V1636">
        <f>IF(OR($T1636="",$U1636=""),"",$U1636-$T1636)</f>
      </c>
      <c r="W1636" t="str">
        <f>IF(TRIM(INDEX(connections!$A:$A,ROW()))="","",TRIM(INDEX(connections!$A:$A,ROW())))</f>
      </c>
      <c r="X1636" t="str">
        <f>IF($W1636="","",TRIM(INDEX(connections!$B:$B,ROW())))</f>
      </c>
      <c r="Y1636">
        <f>IF($W1636="","",IFERROR(MATCH($W1636,$A$2:$A$1500,0),""))</f>
      </c>
      <c r="Z1636">
        <f>IF($X1636="","",IFERROR(MATCH($X1636,$A$2:$A$1500,0),""))</f>
      </c>
      <c r="AA1636" t="str">
        <f>IF($Y1636="","",INDEX($P$2:$P$1500,$Y1636))</f>
      </c>
      <c r="AB1636" t="str">
        <f>IF($Z1636="","",INDEX($P$2:$P$1500,$Z1636))</f>
      </c>
      <c r="AC1636">
        <f>IF(AND($AA1636="Yes",$AB1636="Yes"),1,"")</f>
      </c>
      <c r="AD1636">
        <f>IF(OR($Y1636="",$Z1636=""),"",IF(INDEX($C$2:$C$1500,$Y1636)=INDEX($C$2:$C$1500,$Z1636),0,1))</f>
      </c>
      <c r="AE1636">
        <f>IF($AC1636&lt;&gt;1,"",IF(AND(INDEX($AG$2:$AG$1500,$Y1636)=1,INDEX($AG$2:$AG$1500,$Z1636)=1),1,""))</f>
      </c>
    </row>
    <row r="1637">
      <c r="T1637">
        <f>IF($Y1637="","",INDEX($B$2:$B$1500,$Y1637))</f>
      </c>
      <c r="U1637">
        <f>IF($Z1637="","",INDEX($B$2:$B$1500,$Z1637))</f>
      </c>
      <c r="V1637">
        <f>IF(OR($T1637="",$U1637=""),"",$U1637-$T1637)</f>
      </c>
      <c r="W1637" t="str">
        <f>IF(TRIM(INDEX(connections!$A:$A,ROW()))="","",TRIM(INDEX(connections!$A:$A,ROW())))</f>
      </c>
      <c r="X1637" t="str">
        <f>IF($W1637="","",TRIM(INDEX(connections!$B:$B,ROW())))</f>
      </c>
      <c r="Y1637">
        <f>IF($W1637="","",IFERROR(MATCH($W1637,$A$2:$A$1500,0),""))</f>
      </c>
      <c r="Z1637">
        <f>IF($X1637="","",IFERROR(MATCH($X1637,$A$2:$A$1500,0),""))</f>
      </c>
      <c r="AA1637" t="str">
        <f>IF($Y1637="","",INDEX($P$2:$P$1500,$Y1637))</f>
      </c>
      <c r="AB1637" t="str">
        <f>IF($Z1637="","",INDEX($P$2:$P$1500,$Z1637))</f>
      </c>
      <c r="AC1637">
        <f>IF(AND($AA1637="Yes",$AB1637="Yes"),1,"")</f>
      </c>
      <c r="AD1637">
        <f>IF(OR($Y1637="",$Z1637=""),"",IF(INDEX($C$2:$C$1500,$Y1637)=INDEX($C$2:$C$1500,$Z1637),0,1))</f>
      </c>
      <c r="AE1637">
        <f>IF($AC1637&lt;&gt;1,"",IF(AND(INDEX($AG$2:$AG$1500,$Y1637)=1,INDEX($AG$2:$AG$1500,$Z1637)=1),1,""))</f>
      </c>
    </row>
    <row r="1638">
      <c r="T1638">
        <f>IF($Y1638="","",INDEX($B$2:$B$1500,$Y1638))</f>
      </c>
      <c r="U1638">
        <f>IF($Z1638="","",INDEX($B$2:$B$1500,$Z1638))</f>
      </c>
      <c r="V1638">
        <f>IF(OR($T1638="",$U1638=""),"",$U1638-$T1638)</f>
      </c>
      <c r="W1638" t="str">
        <f>IF(TRIM(INDEX(connections!$A:$A,ROW()))="","",TRIM(INDEX(connections!$A:$A,ROW())))</f>
      </c>
      <c r="X1638" t="str">
        <f>IF($W1638="","",TRIM(INDEX(connections!$B:$B,ROW())))</f>
      </c>
      <c r="Y1638">
        <f>IF($W1638="","",IFERROR(MATCH($W1638,$A$2:$A$1500,0),""))</f>
      </c>
      <c r="Z1638">
        <f>IF($X1638="","",IFERROR(MATCH($X1638,$A$2:$A$1500,0),""))</f>
      </c>
      <c r="AA1638" t="str">
        <f>IF($Y1638="","",INDEX($P$2:$P$1500,$Y1638))</f>
      </c>
      <c r="AB1638" t="str">
        <f>IF($Z1638="","",INDEX($P$2:$P$1500,$Z1638))</f>
      </c>
      <c r="AC1638">
        <f>IF(AND($AA1638="Yes",$AB1638="Yes"),1,"")</f>
      </c>
      <c r="AD1638">
        <f>IF(OR($Y1638="",$Z1638=""),"",IF(INDEX($C$2:$C$1500,$Y1638)=INDEX($C$2:$C$1500,$Z1638),0,1))</f>
      </c>
      <c r="AE1638">
        <f>IF($AC1638&lt;&gt;1,"",IF(AND(INDEX($AG$2:$AG$1500,$Y1638)=1,INDEX($AG$2:$AG$1500,$Z1638)=1),1,""))</f>
      </c>
    </row>
    <row r="1639">
      <c r="T1639">
        <f>IF($Y1639="","",INDEX($B$2:$B$1500,$Y1639))</f>
      </c>
      <c r="U1639">
        <f>IF($Z1639="","",INDEX($B$2:$B$1500,$Z1639))</f>
      </c>
      <c r="V1639">
        <f>IF(OR($T1639="",$U1639=""),"",$U1639-$T1639)</f>
      </c>
      <c r="W1639" t="str">
        <f>IF(TRIM(INDEX(connections!$A:$A,ROW()))="","",TRIM(INDEX(connections!$A:$A,ROW())))</f>
      </c>
      <c r="X1639" t="str">
        <f>IF($W1639="","",TRIM(INDEX(connections!$B:$B,ROW())))</f>
      </c>
      <c r="Y1639">
        <f>IF($W1639="","",IFERROR(MATCH($W1639,$A$2:$A$1500,0),""))</f>
      </c>
      <c r="Z1639">
        <f>IF($X1639="","",IFERROR(MATCH($X1639,$A$2:$A$1500,0),""))</f>
      </c>
      <c r="AA1639" t="str">
        <f>IF($Y1639="","",INDEX($P$2:$P$1500,$Y1639))</f>
      </c>
      <c r="AB1639" t="str">
        <f>IF($Z1639="","",INDEX($P$2:$P$1500,$Z1639))</f>
      </c>
      <c r="AC1639">
        <f>IF(AND($AA1639="Yes",$AB1639="Yes"),1,"")</f>
      </c>
      <c r="AD1639">
        <f>IF(OR($Y1639="",$Z1639=""),"",IF(INDEX($C$2:$C$1500,$Y1639)=INDEX($C$2:$C$1500,$Z1639),0,1))</f>
      </c>
      <c r="AE1639">
        <f>IF($AC1639&lt;&gt;1,"",IF(AND(INDEX($AG$2:$AG$1500,$Y1639)=1,INDEX($AG$2:$AG$1500,$Z1639)=1),1,""))</f>
      </c>
    </row>
    <row r="1640">
      <c r="T1640">
        <f>IF($Y1640="","",INDEX($B$2:$B$1500,$Y1640))</f>
      </c>
      <c r="U1640">
        <f>IF($Z1640="","",INDEX($B$2:$B$1500,$Z1640))</f>
      </c>
      <c r="V1640">
        <f>IF(OR($T1640="",$U1640=""),"",$U1640-$T1640)</f>
      </c>
      <c r="W1640" t="str">
        <f>IF(TRIM(INDEX(connections!$A:$A,ROW()))="","",TRIM(INDEX(connections!$A:$A,ROW())))</f>
      </c>
      <c r="X1640" t="str">
        <f>IF($W1640="","",TRIM(INDEX(connections!$B:$B,ROW())))</f>
      </c>
      <c r="Y1640">
        <f>IF($W1640="","",IFERROR(MATCH($W1640,$A$2:$A$1500,0),""))</f>
      </c>
      <c r="Z1640">
        <f>IF($X1640="","",IFERROR(MATCH($X1640,$A$2:$A$1500,0),""))</f>
      </c>
      <c r="AA1640" t="str">
        <f>IF($Y1640="","",INDEX($P$2:$P$1500,$Y1640))</f>
      </c>
      <c r="AB1640" t="str">
        <f>IF($Z1640="","",INDEX($P$2:$P$1500,$Z1640))</f>
      </c>
      <c r="AC1640">
        <f>IF(AND($AA1640="Yes",$AB1640="Yes"),1,"")</f>
      </c>
      <c r="AD1640">
        <f>IF(OR($Y1640="",$Z1640=""),"",IF(INDEX($C$2:$C$1500,$Y1640)=INDEX($C$2:$C$1500,$Z1640),0,1))</f>
      </c>
      <c r="AE1640">
        <f>IF($AC1640&lt;&gt;1,"",IF(AND(INDEX($AG$2:$AG$1500,$Y1640)=1,INDEX($AG$2:$AG$1500,$Z1640)=1),1,""))</f>
      </c>
    </row>
    <row r="1641">
      <c r="T1641">
        <f>IF($Y1641="","",INDEX($B$2:$B$1500,$Y1641))</f>
      </c>
      <c r="U1641">
        <f>IF($Z1641="","",INDEX($B$2:$B$1500,$Z1641))</f>
      </c>
      <c r="V1641">
        <f>IF(OR($T1641="",$U1641=""),"",$U1641-$T1641)</f>
      </c>
      <c r="W1641" t="str">
        <f>IF(TRIM(INDEX(connections!$A:$A,ROW()))="","",TRIM(INDEX(connections!$A:$A,ROW())))</f>
      </c>
      <c r="X1641" t="str">
        <f>IF($W1641="","",TRIM(INDEX(connections!$B:$B,ROW())))</f>
      </c>
      <c r="Y1641">
        <f>IF($W1641="","",IFERROR(MATCH($W1641,$A$2:$A$1500,0),""))</f>
      </c>
      <c r="Z1641">
        <f>IF($X1641="","",IFERROR(MATCH($X1641,$A$2:$A$1500,0),""))</f>
      </c>
      <c r="AA1641" t="str">
        <f>IF($Y1641="","",INDEX($P$2:$P$1500,$Y1641))</f>
      </c>
      <c r="AB1641" t="str">
        <f>IF($Z1641="","",INDEX($P$2:$P$1500,$Z1641))</f>
      </c>
      <c r="AC1641">
        <f>IF(AND($AA1641="Yes",$AB1641="Yes"),1,"")</f>
      </c>
      <c r="AD1641">
        <f>IF(OR($Y1641="",$Z1641=""),"",IF(INDEX($C$2:$C$1500,$Y1641)=INDEX($C$2:$C$1500,$Z1641),0,1))</f>
      </c>
      <c r="AE1641">
        <f>IF($AC1641&lt;&gt;1,"",IF(AND(INDEX($AG$2:$AG$1500,$Y1641)=1,INDEX($AG$2:$AG$1500,$Z1641)=1),1,""))</f>
      </c>
    </row>
    <row r="1642">
      <c r="T1642">
        <f>IF($Y1642="","",INDEX($B$2:$B$1500,$Y1642))</f>
      </c>
      <c r="U1642">
        <f>IF($Z1642="","",INDEX($B$2:$B$1500,$Z1642))</f>
      </c>
      <c r="V1642">
        <f>IF(OR($T1642="",$U1642=""),"",$U1642-$T1642)</f>
      </c>
      <c r="W1642" t="str">
        <f>IF(TRIM(INDEX(connections!$A:$A,ROW()))="","",TRIM(INDEX(connections!$A:$A,ROW())))</f>
      </c>
      <c r="X1642" t="str">
        <f>IF($W1642="","",TRIM(INDEX(connections!$B:$B,ROW())))</f>
      </c>
      <c r="Y1642">
        <f>IF($W1642="","",IFERROR(MATCH($W1642,$A$2:$A$1500,0),""))</f>
      </c>
      <c r="Z1642">
        <f>IF($X1642="","",IFERROR(MATCH($X1642,$A$2:$A$1500,0),""))</f>
      </c>
      <c r="AA1642" t="str">
        <f>IF($Y1642="","",INDEX($P$2:$P$1500,$Y1642))</f>
      </c>
      <c r="AB1642" t="str">
        <f>IF($Z1642="","",INDEX($P$2:$P$1500,$Z1642))</f>
      </c>
      <c r="AC1642">
        <f>IF(AND($AA1642="Yes",$AB1642="Yes"),1,"")</f>
      </c>
      <c r="AD1642">
        <f>IF(OR($Y1642="",$Z1642=""),"",IF(INDEX($C$2:$C$1500,$Y1642)=INDEX($C$2:$C$1500,$Z1642),0,1))</f>
      </c>
      <c r="AE1642">
        <f>IF($AC1642&lt;&gt;1,"",IF(AND(INDEX($AG$2:$AG$1500,$Y1642)=1,INDEX($AG$2:$AG$1500,$Z1642)=1),1,""))</f>
      </c>
    </row>
    <row r="1643">
      <c r="T1643">
        <f>IF($Y1643="","",INDEX($B$2:$B$1500,$Y1643))</f>
      </c>
      <c r="U1643">
        <f>IF($Z1643="","",INDEX($B$2:$B$1500,$Z1643))</f>
      </c>
      <c r="V1643">
        <f>IF(OR($T1643="",$U1643=""),"",$U1643-$T1643)</f>
      </c>
      <c r="W1643" t="str">
        <f>IF(TRIM(INDEX(connections!$A:$A,ROW()))="","",TRIM(INDEX(connections!$A:$A,ROW())))</f>
      </c>
      <c r="X1643" t="str">
        <f>IF($W1643="","",TRIM(INDEX(connections!$B:$B,ROW())))</f>
      </c>
      <c r="Y1643">
        <f>IF($W1643="","",IFERROR(MATCH($W1643,$A$2:$A$1500,0),""))</f>
      </c>
      <c r="Z1643">
        <f>IF($X1643="","",IFERROR(MATCH($X1643,$A$2:$A$1500,0),""))</f>
      </c>
      <c r="AA1643" t="str">
        <f>IF($Y1643="","",INDEX($P$2:$P$1500,$Y1643))</f>
      </c>
      <c r="AB1643" t="str">
        <f>IF($Z1643="","",INDEX($P$2:$P$1500,$Z1643))</f>
      </c>
      <c r="AC1643">
        <f>IF(AND($AA1643="Yes",$AB1643="Yes"),1,"")</f>
      </c>
      <c r="AD1643">
        <f>IF(OR($Y1643="",$Z1643=""),"",IF(INDEX($C$2:$C$1500,$Y1643)=INDEX($C$2:$C$1500,$Z1643),0,1))</f>
      </c>
      <c r="AE1643">
        <f>IF($AC1643&lt;&gt;1,"",IF(AND(INDEX($AG$2:$AG$1500,$Y1643)=1,INDEX($AG$2:$AG$1500,$Z1643)=1),1,""))</f>
      </c>
    </row>
    <row r="1644">
      <c r="T1644">
        <f>IF($Y1644="","",INDEX($B$2:$B$1500,$Y1644))</f>
      </c>
      <c r="U1644">
        <f>IF($Z1644="","",INDEX($B$2:$B$1500,$Z1644))</f>
      </c>
      <c r="V1644">
        <f>IF(OR($T1644="",$U1644=""),"",$U1644-$T1644)</f>
      </c>
      <c r="W1644" t="str">
        <f>IF(TRIM(INDEX(connections!$A:$A,ROW()))="","",TRIM(INDEX(connections!$A:$A,ROW())))</f>
      </c>
      <c r="X1644" t="str">
        <f>IF($W1644="","",TRIM(INDEX(connections!$B:$B,ROW())))</f>
      </c>
      <c r="Y1644">
        <f>IF($W1644="","",IFERROR(MATCH($W1644,$A$2:$A$1500,0),""))</f>
      </c>
      <c r="Z1644">
        <f>IF($X1644="","",IFERROR(MATCH($X1644,$A$2:$A$1500,0),""))</f>
      </c>
      <c r="AA1644" t="str">
        <f>IF($Y1644="","",INDEX($P$2:$P$1500,$Y1644))</f>
      </c>
      <c r="AB1644" t="str">
        <f>IF($Z1644="","",INDEX($P$2:$P$1500,$Z1644))</f>
      </c>
      <c r="AC1644">
        <f>IF(AND($AA1644="Yes",$AB1644="Yes"),1,"")</f>
      </c>
      <c r="AD1644">
        <f>IF(OR($Y1644="",$Z1644=""),"",IF(INDEX($C$2:$C$1500,$Y1644)=INDEX($C$2:$C$1500,$Z1644),0,1))</f>
      </c>
      <c r="AE1644">
        <f>IF($AC1644&lt;&gt;1,"",IF(AND(INDEX($AG$2:$AG$1500,$Y1644)=1,INDEX($AG$2:$AG$1500,$Z1644)=1),1,""))</f>
      </c>
    </row>
    <row r="1645">
      <c r="T1645">
        <f>IF($Y1645="","",INDEX($B$2:$B$1500,$Y1645))</f>
      </c>
      <c r="U1645">
        <f>IF($Z1645="","",INDEX($B$2:$B$1500,$Z1645))</f>
      </c>
      <c r="V1645">
        <f>IF(OR($T1645="",$U1645=""),"",$U1645-$T1645)</f>
      </c>
      <c r="W1645" t="str">
        <f>IF(TRIM(INDEX(connections!$A:$A,ROW()))="","",TRIM(INDEX(connections!$A:$A,ROW())))</f>
      </c>
      <c r="X1645" t="str">
        <f>IF($W1645="","",TRIM(INDEX(connections!$B:$B,ROW())))</f>
      </c>
      <c r="Y1645">
        <f>IF($W1645="","",IFERROR(MATCH($W1645,$A$2:$A$1500,0),""))</f>
      </c>
      <c r="Z1645">
        <f>IF($X1645="","",IFERROR(MATCH($X1645,$A$2:$A$1500,0),""))</f>
      </c>
      <c r="AA1645" t="str">
        <f>IF($Y1645="","",INDEX($P$2:$P$1500,$Y1645))</f>
      </c>
      <c r="AB1645" t="str">
        <f>IF($Z1645="","",INDEX($P$2:$P$1500,$Z1645))</f>
      </c>
      <c r="AC1645">
        <f>IF(AND($AA1645="Yes",$AB1645="Yes"),1,"")</f>
      </c>
      <c r="AD1645">
        <f>IF(OR($Y1645="",$Z1645=""),"",IF(INDEX($C$2:$C$1500,$Y1645)=INDEX($C$2:$C$1500,$Z1645),0,1))</f>
      </c>
      <c r="AE1645">
        <f>IF($AC1645&lt;&gt;1,"",IF(AND(INDEX($AG$2:$AG$1500,$Y1645)=1,INDEX($AG$2:$AG$1500,$Z1645)=1),1,""))</f>
      </c>
    </row>
    <row r="1646">
      <c r="T1646">
        <f>IF($Y1646="","",INDEX($B$2:$B$1500,$Y1646))</f>
      </c>
      <c r="U1646">
        <f>IF($Z1646="","",INDEX($B$2:$B$1500,$Z1646))</f>
      </c>
      <c r="V1646">
        <f>IF(OR($T1646="",$U1646=""),"",$U1646-$T1646)</f>
      </c>
      <c r="W1646" t="str">
        <f>IF(TRIM(INDEX(connections!$A:$A,ROW()))="","",TRIM(INDEX(connections!$A:$A,ROW())))</f>
      </c>
      <c r="X1646" t="str">
        <f>IF($W1646="","",TRIM(INDEX(connections!$B:$B,ROW())))</f>
      </c>
      <c r="Y1646">
        <f>IF($W1646="","",IFERROR(MATCH($W1646,$A$2:$A$1500,0),""))</f>
      </c>
      <c r="Z1646">
        <f>IF($X1646="","",IFERROR(MATCH($X1646,$A$2:$A$1500,0),""))</f>
      </c>
      <c r="AA1646" t="str">
        <f>IF($Y1646="","",INDEX($P$2:$P$1500,$Y1646))</f>
      </c>
      <c r="AB1646" t="str">
        <f>IF($Z1646="","",INDEX($P$2:$P$1500,$Z1646))</f>
      </c>
      <c r="AC1646">
        <f>IF(AND($AA1646="Yes",$AB1646="Yes"),1,"")</f>
      </c>
      <c r="AD1646">
        <f>IF(OR($Y1646="",$Z1646=""),"",IF(INDEX($C$2:$C$1500,$Y1646)=INDEX($C$2:$C$1500,$Z1646),0,1))</f>
      </c>
      <c r="AE1646">
        <f>IF($AC1646&lt;&gt;1,"",IF(AND(INDEX($AG$2:$AG$1500,$Y1646)=1,INDEX($AG$2:$AG$1500,$Z1646)=1),1,""))</f>
      </c>
    </row>
    <row r="1647">
      <c r="T1647">
        <f>IF($Y1647="","",INDEX($B$2:$B$1500,$Y1647))</f>
      </c>
      <c r="U1647">
        <f>IF($Z1647="","",INDEX($B$2:$B$1500,$Z1647))</f>
      </c>
      <c r="V1647">
        <f>IF(OR($T1647="",$U1647=""),"",$U1647-$T1647)</f>
      </c>
      <c r="W1647" t="str">
        <f>IF(TRIM(INDEX(connections!$A:$A,ROW()))="","",TRIM(INDEX(connections!$A:$A,ROW())))</f>
      </c>
      <c r="X1647" t="str">
        <f>IF($W1647="","",TRIM(INDEX(connections!$B:$B,ROW())))</f>
      </c>
      <c r="Y1647">
        <f>IF($W1647="","",IFERROR(MATCH($W1647,$A$2:$A$1500,0),""))</f>
      </c>
      <c r="Z1647">
        <f>IF($X1647="","",IFERROR(MATCH($X1647,$A$2:$A$1500,0),""))</f>
      </c>
      <c r="AA1647" t="str">
        <f>IF($Y1647="","",INDEX($P$2:$P$1500,$Y1647))</f>
      </c>
      <c r="AB1647" t="str">
        <f>IF($Z1647="","",INDEX($P$2:$P$1500,$Z1647))</f>
      </c>
      <c r="AC1647">
        <f>IF(AND($AA1647="Yes",$AB1647="Yes"),1,"")</f>
      </c>
      <c r="AD1647">
        <f>IF(OR($Y1647="",$Z1647=""),"",IF(INDEX($C$2:$C$1500,$Y1647)=INDEX($C$2:$C$1500,$Z1647),0,1))</f>
      </c>
      <c r="AE1647">
        <f>IF($AC1647&lt;&gt;1,"",IF(AND(INDEX($AG$2:$AG$1500,$Y1647)=1,INDEX($AG$2:$AG$1500,$Z1647)=1),1,""))</f>
      </c>
    </row>
    <row r="1648">
      <c r="T1648">
        <f>IF($Y1648="","",INDEX($B$2:$B$1500,$Y1648))</f>
      </c>
      <c r="U1648">
        <f>IF($Z1648="","",INDEX($B$2:$B$1500,$Z1648))</f>
      </c>
      <c r="V1648">
        <f>IF(OR($T1648="",$U1648=""),"",$U1648-$T1648)</f>
      </c>
      <c r="W1648" t="str">
        <f>IF(TRIM(INDEX(connections!$A:$A,ROW()))="","",TRIM(INDEX(connections!$A:$A,ROW())))</f>
      </c>
      <c r="X1648" t="str">
        <f>IF($W1648="","",TRIM(INDEX(connections!$B:$B,ROW())))</f>
      </c>
      <c r="Y1648">
        <f>IF($W1648="","",IFERROR(MATCH($W1648,$A$2:$A$1500,0),""))</f>
      </c>
      <c r="Z1648">
        <f>IF($X1648="","",IFERROR(MATCH($X1648,$A$2:$A$1500,0),""))</f>
      </c>
      <c r="AA1648" t="str">
        <f>IF($Y1648="","",INDEX($P$2:$P$1500,$Y1648))</f>
      </c>
      <c r="AB1648" t="str">
        <f>IF($Z1648="","",INDEX($P$2:$P$1500,$Z1648))</f>
      </c>
      <c r="AC1648">
        <f>IF(AND($AA1648="Yes",$AB1648="Yes"),1,"")</f>
      </c>
      <c r="AD1648">
        <f>IF(OR($Y1648="",$Z1648=""),"",IF(INDEX($C$2:$C$1500,$Y1648)=INDEX($C$2:$C$1500,$Z1648),0,1))</f>
      </c>
      <c r="AE1648">
        <f>IF($AC1648&lt;&gt;1,"",IF(AND(INDEX($AG$2:$AG$1500,$Y1648)=1,INDEX($AG$2:$AG$1500,$Z1648)=1),1,""))</f>
      </c>
    </row>
    <row r="1649">
      <c r="T1649">
        <f>IF($Y1649="","",INDEX($B$2:$B$1500,$Y1649))</f>
      </c>
      <c r="U1649">
        <f>IF($Z1649="","",INDEX($B$2:$B$1500,$Z1649))</f>
      </c>
      <c r="V1649">
        <f>IF(OR($T1649="",$U1649=""),"",$U1649-$T1649)</f>
      </c>
      <c r="W1649" t="str">
        <f>IF(TRIM(INDEX(connections!$A:$A,ROW()))="","",TRIM(INDEX(connections!$A:$A,ROW())))</f>
      </c>
      <c r="X1649" t="str">
        <f>IF($W1649="","",TRIM(INDEX(connections!$B:$B,ROW())))</f>
      </c>
      <c r="Y1649">
        <f>IF($W1649="","",IFERROR(MATCH($W1649,$A$2:$A$1500,0),""))</f>
      </c>
      <c r="Z1649">
        <f>IF($X1649="","",IFERROR(MATCH($X1649,$A$2:$A$1500,0),""))</f>
      </c>
      <c r="AA1649" t="str">
        <f>IF($Y1649="","",INDEX($P$2:$P$1500,$Y1649))</f>
      </c>
      <c r="AB1649" t="str">
        <f>IF($Z1649="","",INDEX($P$2:$P$1500,$Z1649))</f>
      </c>
      <c r="AC1649">
        <f>IF(AND($AA1649="Yes",$AB1649="Yes"),1,"")</f>
      </c>
      <c r="AD1649">
        <f>IF(OR($Y1649="",$Z1649=""),"",IF(INDEX($C$2:$C$1500,$Y1649)=INDEX($C$2:$C$1500,$Z1649),0,1))</f>
      </c>
      <c r="AE1649">
        <f>IF($AC1649&lt;&gt;1,"",IF(AND(INDEX($AG$2:$AG$1500,$Y1649)=1,INDEX($AG$2:$AG$1500,$Z1649)=1),1,""))</f>
      </c>
    </row>
    <row r="1650">
      <c r="T1650">
        <f>IF($Y1650="","",INDEX($B$2:$B$1500,$Y1650))</f>
      </c>
      <c r="U1650">
        <f>IF($Z1650="","",INDEX($B$2:$B$1500,$Z1650))</f>
      </c>
      <c r="V1650">
        <f>IF(OR($T1650="",$U1650=""),"",$U1650-$T1650)</f>
      </c>
      <c r="W1650" t="str">
        <f>IF(TRIM(INDEX(connections!$A:$A,ROW()))="","",TRIM(INDEX(connections!$A:$A,ROW())))</f>
      </c>
      <c r="X1650" t="str">
        <f>IF($W1650="","",TRIM(INDEX(connections!$B:$B,ROW())))</f>
      </c>
      <c r="Y1650">
        <f>IF($W1650="","",IFERROR(MATCH($W1650,$A$2:$A$1500,0),""))</f>
      </c>
      <c r="Z1650">
        <f>IF($X1650="","",IFERROR(MATCH($X1650,$A$2:$A$1500,0),""))</f>
      </c>
      <c r="AA1650" t="str">
        <f>IF($Y1650="","",INDEX($P$2:$P$1500,$Y1650))</f>
      </c>
      <c r="AB1650" t="str">
        <f>IF($Z1650="","",INDEX($P$2:$P$1500,$Z1650))</f>
      </c>
      <c r="AC1650">
        <f>IF(AND($AA1650="Yes",$AB1650="Yes"),1,"")</f>
      </c>
      <c r="AD1650">
        <f>IF(OR($Y1650="",$Z1650=""),"",IF(INDEX($C$2:$C$1500,$Y1650)=INDEX($C$2:$C$1500,$Z1650),0,1))</f>
      </c>
      <c r="AE1650">
        <f>IF($AC1650&lt;&gt;1,"",IF(AND(INDEX($AG$2:$AG$1500,$Y1650)=1,INDEX($AG$2:$AG$1500,$Z1650)=1),1,""))</f>
      </c>
    </row>
    <row r="1651">
      <c r="T1651">
        <f>IF($Y1651="","",INDEX($B$2:$B$1500,$Y1651))</f>
      </c>
      <c r="U1651">
        <f>IF($Z1651="","",INDEX($B$2:$B$1500,$Z1651))</f>
      </c>
      <c r="V1651">
        <f>IF(OR($T1651="",$U1651=""),"",$U1651-$T1651)</f>
      </c>
      <c r="W1651" t="str">
        <f>IF(TRIM(INDEX(connections!$A:$A,ROW()))="","",TRIM(INDEX(connections!$A:$A,ROW())))</f>
      </c>
      <c r="X1651" t="str">
        <f>IF($W1651="","",TRIM(INDEX(connections!$B:$B,ROW())))</f>
      </c>
      <c r="Y1651">
        <f>IF($W1651="","",IFERROR(MATCH($W1651,$A$2:$A$1500,0),""))</f>
      </c>
      <c r="Z1651">
        <f>IF($X1651="","",IFERROR(MATCH($X1651,$A$2:$A$1500,0),""))</f>
      </c>
      <c r="AA1651" t="str">
        <f>IF($Y1651="","",INDEX($P$2:$P$1500,$Y1651))</f>
      </c>
      <c r="AB1651" t="str">
        <f>IF($Z1651="","",INDEX($P$2:$P$1500,$Z1651))</f>
      </c>
      <c r="AC1651">
        <f>IF(AND($AA1651="Yes",$AB1651="Yes"),1,"")</f>
      </c>
      <c r="AD1651">
        <f>IF(OR($Y1651="",$Z1651=""),"",IF(INDEX($C$2:$C$1500,$Y1651)=INDEX($C$2:$C$1500,$Z1651),0,1))</f>
      </c>
      <c r="AE1651">
        <f>IF($AC1651&lt;&gt;1,"",IF(AND(INDEX($AG$2:$AG$1500,$Y1651)=1,INDEX($AG$2:$AG$1500,$Z1651)=1),1,""))</f>
      </c>
    </row>
    <row r="1652">
      <c r="T1652">
        <f>IF($Y1652="","",INDEX($B$2:$B$1500,$Y1652))</f>
      </c>
      <c r="U1652">
        <f>IF($Z1652="","",INDEX($B$2:$B$1500,$Z1652))</f>
      </c>
      <c r="V1652">
        <f>IF(OR($T1652="",$U1652=""),"",$U1652-$T1652)</f>
      </c>
      <c r="W1652" t="str">
        <f>IF(TRIM(INDEX(connections!$A:$A,ROW()))="","",TRIM(INDEX(connections!$A:$A,ROW())))</f>
      </c>
      <c r="X1652" t="str">
        <f>IF($W1652="","",TRIM(INDEX(connections!$B:$B,ROW())))</f>
      </c>
      <c r="Y1652">
        <f>IF($W1652="","",IFERROR(MATCH($W1652,$A$2:$A$1500,0),""))</f>
      </c>
      <c r="Z1652">
        <f>IF($X1652="","",IFERROR(MATCH($X1652,$A$2:$A$1500,0),""))</f>
      </c>
      <c r="AA1652" t="str">
        <f>IF($Y1652="","",INDEX($P$2:$P$1500,$Y1652))</f>
      </c>
      <c r="AB1652" t="str">
        <f>IF($Z1652="","",INDEX($P$2:$P$1500,$Z1652))</f>
      </c>
      <c r="AC1652">
        <f>IF(AND($AA1652="Yes",$AB1652="Yes"),1,"")</f>
      </c>
      <c r="AD1652">
        <f>IF(OR($Y1652="",$Z1652=""),"",IF(INDEX($C$2:$C$1500,$Y1652)=INDEX($C$2:$C$1500,$Z1652),0,1))</f>
      </c>
      <c r="AE1652">
        <f>IF($AC1652&lt;&gt;1,"",IF(AND(INDEX($AG$2:$AG$1500,$Y1652)=1,INDEX($AG$2:$AG$1500,$Z1652)=1),1,""))</f>
      </c>
    </row>
    <row r="1653">
      <c r="T1653">
        <f>IF($Y1653="","",INDEX($B$2:$B$1500,$Y1653))</f>
      </c>
      <c r="U1653">
        <f>IF($Z1653="","",INDEX($B$2:$B$1500,$Z1653))</f>
      </c>
      <c r="V1653">
        <f>IF(OR($T1653="",$U1653=""),"",$U1653-$T1653)</f>
      </c>
      <c r="W1653" t="str">
        <f>IF(TRIM(INDEX(connections!$A:$A,ROW()))="","",TRIM(INDEX(connections!$A:$A,ROW())))</f>
      </c>
      <c r="X1653" t="str">
        <f>IF($W1653="","",TRIM(INDEX(connections!$B:$B,ROW())))</f>
      </c>
      <c r="Y1653">
        <f>IF($W1653="","",IFERROR(MATCH($W1653,$A$2:$A$1500,0),""))</f>
      </c>
      <c r="Z1653">
        <f>IF($X1653="","",IFERROR(MATCH($X1653,$A$2:$A$1500,0),""))</f>
      </c>
      <c r="AA1653" t="str">
        <f>IF($Y1653="","",INDEX($P$2:$P$1500,$Y1653))</f>
      </c>
      <c r="AB1653" t="str">
        <f>IF($Z1653="","",INDEX($P$2:$P$1500,$Z1653))</f>
      </c>
      <c r="AC1653">
        <f>IF(AND($AA1653="Yes",$AB1653="Yes"),1,"")</f>
      </c>
      <c r="AD1653">
        <f>IF(OR($Y1653="",$Z1653=""),"",IF(INDEX($C$2:$C$1500,$Y1653)=INDEX($C$2:$C$1500,$Z1653),0,1))</f>
      </c>
      <c r="AE1653">
        <f>IF($AC1653&lt;&gt;1,"",IF(AND(INDEX($AG$2:$AG$1500,$Y1653)=1,INDEX($AG$2:$AG$1500,$Z1653)=1),1,""))</f>
      </c>
    </row>
    <row r="1654">
      <c r="T1654">
        <f>IF($Y1654="","",INDEX($B$2:$B$1500,$Y1654))</f>
      </c>
      <c r="U1654">
        <f>IF($Z1654="","",INDEX($B$2:$B$1500,$Z1654))</f>
      </c>
      <c r="V1654">
        <f>IF(OR($T1654="",$U1654=""),"",$U1654-$T1654)</f>
      </c>
      <c r="W1654" t="str">
        <f>IF(TRIM(INDEX(connections!$A:$A,ROW()))="","",TRIM(INDEX(connections!$A:$A,ROW())))</f>
      </c>
      <c r="X1654" t="str">
        <f>IF($W1654="","",TRIM(INDEX(connections!$B:$B,ROW())))</f>
      </c>
      <c r="Y1654">
        <f>IF($W1654="","",IFERROR(MATCH($W1654,$A$2:$A$1500,0),""))</f>
      </c>
      <c r="Z1654">
        <f>IF($X1654="","",IFERROR(MATCH($X1654,$A$2:$A$1500,0),""))</f>
      </c>
      <c r="AA1654" t="str">
        <f>IF($Y1654="","",INDEX($P$2:$P$1500,$Y1654))</f>
      </c>
      <c r="AB1654" t="str">
        <f>IF($Z1654="","",INDEX($P$2:$P$1500,$Z1654))</f>
      </c>
      <c r="AC1654">
        <f>IF(AND($AA1654="Yes",$AB1654="Yes"),1,"")</f>
      </c>
      <c r="AD1654">
        <f>IF(OR($Y1654="",$Z1654=""),"",IF(INDEX($C$2:$C$1500,$Y1654)=INDEX($C$2:$C$1500,$Z1654),0,1))</f>
      </c>
      <c r="AE1654">
        <f>IF($AC1654&lt;&gt;1,"",IF(AND(INDEX($AG$2:$AG$1500,$Y1654)=1,INDEX($AG$2:$AG$1500,$Z1654)=1),1,""))</f>
      </c>
    </row>
    <row r="1655">
      <c r="T1655">
        <f>IF($Y1655="","",INDEX($B$2:$B$1500,$Y1655))</f>
      </c>
      <c r="U1655">
        <f>IF($Z1655="","",INDEX($B$2:$B$1500,$Z1655))</f>
      </c>
      <c r="V1655">
        <f>IF(OR($T1655="",$U1655=""),"",$U1655-$T1655)</f>
      </c>
      <c r="W1655" t="str">
        <f>IF(TRIM(INDEX(connections!$A:$A,ROW()))="","",TRIM(INDEX(connections!$A:$A,ROW())))</f>
      </c>
      <c r="X1655" t="str">
        <f>IF($W1655="","",TRIM(INDEX(connections!$B:$B,ROW())))</f>
      </c>
      <c r="Y1655">
        <f>IF($W1655="","",IFERROR(MATCH($W1655,$A$2:$A$1500,0),""))</f>
      </c>
      <c r="Z1655">
        <f>IF($X1655="","",IFERROR(MATCH($X1655,$A$2:$A$1500,0),""))</f>
      </c>
      <c r="AA1655" t="str">
        <f>IF($Y1655="","",INDEX($P$2:$P$1500,$Y1655))</f>
      </c>
      <c r="AB1655" t="str">
        <f>IF($Z1655="","",INDEX($P$2:$P$1500,$Z1655))</f>
      </c>
      <c r="AC1655">
        <f>IF(AND($AA1655="Yes",$AB1655="Yes"),1,"")</f>
      </c>
      <c r="AD1655">
        <f>IF(OR($Y1655="",$Z1655=""),"",IF(INDEX($C$2:$C$1500,$Y1655)=INDEX($C$2:$C$1500,$Z1655),0,1))</f>
      </c>
      <c r="AE1655">
        <f>IF($AC1655&lt;&gt;1,"",IF(AND(INDEX($AG$2:$AG$1500,$Y1655)=1,INDEX($AG$2:$AG$1500,$Z1655)=1),1,""))</f>
      </c>
    </row>
    <row r="1656">
      <c r="T1656">
        <f>IF($Y1656="","",INDEX($B$2:$B$1500,$Y1656))</f>
      </c>
      <c r="U1656">
        <f>IF($Z1656="","",INDEX($B$2:$B$1500,$Z1656))</f>
      </c>
      <c r="V1656">
        <f>IF(OR($T1656="",$U1656=""),"",$U1656-$T1656)</f>
      </c>
      <c r="W1656" t="str">
        <f>IF(TRIM(INDEX(connections!$A:$A,ROW()))="","",TRIM(INDEX(connections!$A:$A,ROW())))</f>
      </c>
      <c r="X1656" t="str">
        <f>IF($W1656="","",TRIM(INDEX(connections!$B:$B,ROW())))</f>
      </c>
      <c r="Y1656">
        <f>IF($W1656="","",IFERROR(MATCH($W1656,$A$2:$A$1500,0),""))</f>
      </c>
      <c r="Z1656">
        <f>IF($X1656="","",IFERROR(MATCH($X1656,$A$2:$A$1500,0),""))</f>
      </c>
      <c r="AA1656" t="str">
        <f>IF($Y1656="","",INDEX($P$2:$P$1500,$Y1656))</f>
      </c>
      <c r="AB1656" t="str">
        <f>IF($Z1656="","",INDEX($P$2:$P$1500,$Z1656))</f>
      </c>
      <c r="AC1656">
        <f>IF(AND($AA1656="Yes",$AB1656="Yes"),1,"")</f>
      </c>
      <c r="AD1656">
        <f>IF(OR($Y1656="",$Z1656=""),"",IF(INDEX($C$2:$C$1500,$Y1656)=INDEX($C$2:$C$1500,$Z1656),0,1))</f>
      </c>
      <c r="AE1656">
        <f>IF($AC1656&lt;&gt;1,"",IF(AND(INDEX($AG$2:$AG$1500,$Y1656)=1,INDEX($AG$2:$AG$1500,$Z1656)=1),1,""))</f>
      </c>
    </row>
    <row r="1657">
      <c r="T1657">
        <f>IF($Y1657="","",INDEX($B$2:$B$1500,$Y1657))</f>
      </c>
      <c r="U1657">
        <f>IF($Z1657="","",INDEX($B$2:$B$1500,$Z1657))</f>
      </c>
      <c r="V1657">
        <f>IF(OR($T1657="",$U1657=""),"",$U1657-$T1657)</f>
      </c>
      <c r="W1657" t="str">
        <f>IF(TRIM(INDEX(connections!$A:$A,ROW()))="","",TRIM(INDEX(connections!$A:$A,ROW())))</f>
      </c>
      <c r="X1657" t="str">
        <f>IF($W1657="","",TRIM(INDEX(connections!$B:$B,ROW())))</f>
      </c>
      <c r="Y1657">
        <f>IF($W1657="","",IFERROR(MATCH($W1657,$A$2:$A$1500,0),""))</f>
      </c>
      <c r="Z1657">
        <f>IF($X1657="","",IFERROR(MATCH($X1657,$A$2:$A$1500,0),""))</f>
      </c>
      <c r="AA1657" t="str">
        <f>IF($Y1657="","",INDEX($P$2:$P$1500,$Y1657))</f>
      </c>
      <c r="AB1657" t="str">
        <f>IF($Z1657="","",INDEX($P$2:$P$1500,$Z1657))</f>
      </c>
      <c r="AC1657">
        <f>IF(AND($AA1657="Yes",$AB1657="Yes"),1,"")</f>
      </c>
      <c r="AD1657">
        <f>IF(OR($Y1657="",$Z1657=""),"",IF(INDEX($C$2:$C$1500,$Y1657)=INDEX($C$2:$C$1500,$Z1657),0,1))</f>
      </c>
      <c r="AE1657">
        <f>IF($AC1657&lt;&gt;1,"",IF(AND(INDEX($AG$2:$AG$1500,$Y1657)=1,INDEX($AG$2:$AG$1500,$Z1657)=1),1,""))</f>
      </c>
    </row>
    <row r="1658">
      <c r="T1658">
        <f>IF($Y1658="","",INDEX($B$2:$B$1500,$Y1658))</f>
      </c>
      <c r="U1658">
        <f>IF($Z1658="","",INDEX($B$2:$B$1500,$Z1658))</f>
      </c>
      <c r="V1658">
        <f>IF(OR($T1658="",$U1658=""),"",$U1658-$T1658)</f>
      </c>
      <c r="W1658" t="str">
        <f>IF(TRIM(INDEX(connections!$A:$A,ROW()))="","",TRIM(INDEX(connections!$A:$A,ROW())))</f>
      </c>
      <c r="X1658" t="str">
        <f>IF($W1658="","",TRIM(INDEX(connections!$B:$B,ROW())))</f>
      </c>
      <c r="Y1658">
        <f>IF($W1658="","",IFERROR(MATCH($W1658,$A$2:$A$1500,0),""))</f>
      </c>
      <c r="Z1658">
        <f>IF($X1658="","",IFERROR(MATCH($X1658,$A$2:$A$1500,0),""))</f>
      </c>
      <c r="AA1658" t="str">
        <f>IF($Y1658="","",INDEX($P$2:$P$1500,$Y1658))</f>
      </c>
      <c r="AB1658" t="str">
        <f>IF($Z1658="","",INDEX($P$2:$P$1500,$Z1658))</f>
      </c>
      <c r="AC1658">
        <f>IF(AND($AA1658="Yes",$AB1658="Yes"),1,"")</f>
      </c>
      <c r="AD1658">
        <f>IF(OR($Y1658="",$Z1658=""),"",IF(INDEX($C$2:$C$1500,$Y1658)=INDEX($C$2:$C$1500,$Z1658),0,1))</f>
      </c>
      <c r="AE1658">
        <f>IF($AC1658&lt;&gt;1,"",IF(AND(INDEX($AG$2:$AG$1500,$Y1658)=1,INDEX($AG$2:$AG$1500,$Z1658)=1),1,""))</f>
      </c>
    </row>
    <row r="1659">
      <c r="T1659">
        <f>IF($Y1659="","",INDEX($B$2:$B$1500,$Y1659))</f>
      </c>
      <c r="U1659">
        <f>IF($Z1659="","",INDEX($B$2:$B$1500,$Z1659))</f>
      </c>
      <c r="V1659">
        <f>IF(OR($T1659="",$U1659=""),"",$U1659-$T1659)</f>
      </c>
      <c r="W1659" t="str">
        <f>IF(TRIM(INDEX(connections!$A:$A,ROW()))="","",TRIM(INDEX(connections!$A:$A,ROW())))</f>
      </c>
      <c r="X1659" t="str">
        <f>IF($W1659="","",TRIM(INDEX(connections!$B:$B,ROW())))</f>
      </c>
      <c r="Y1659">
        <f>IF($W1659="","",IFERROR(MATCH($W1659,$A$2:$A$1500,0),""))</f>
      </c>
      <c r="Z1659">
        <f>IF($X1659="","",IFERROR(MATCH($X1659,$A$2:$A$1500,0),""))</f>
      </c>
      <c r="AA1659" t="str">
        <f>IF($Y1659="","",INDEX($P$2:$P$1500,$Y1659))</f>
      </c>
      <c r="AB1659" t="str">
        <f>IF($Z1659="","",INDEX($P$2:$P$1500,$Z1659))</f>
      </c>
      <c r="AC1659">
        <f>IF(AND($AA1659="Yes",$AB1659="Yes"),1,"")</f>
      </c>
      <c r="AD1659">
        <f>IF(OR($Y1659="",$Z1659=""),"",IF(INDEX($C$2:$C$1500,$Y1659)=INDEX($C$2:$C$1500,$Z1659),0,1))</f>
      </c>
      <c r="AE1659">
        <f>IF($AC1659&lt;&gt;1,"",IF(AND(INDEX($AG$2:$AG$1500,$Y1659)=1,INDEX($AG$2:$AG$1500,$Z1659)=1),1,""))</f>
      </c>
    </row>
    <row r="1660">
      <c r="T1660">
        <f>IF($Y1660="","",INDEX($B$2:$B$1500,$Y1660))</f>
      </c>
      <c r="U1660">
        <f>IF($Z1660="","",INDEX($B$2:$B$1500,$Z1660))</f>
      </c>
      <c r="V1660">
        <f>IF(OR($T1660="",$U1660=""),"",$U1660-$T1660)</f>
      </c>
      <c r="W1660" t="str">
        <f>IF(TRIM(INDEX(connections!$A:$A,ROW()))="","",TRIM(INDEX(connections!$A:$A,ROW())))</f>
      </c>
      <c r="X1660" t="str">
        <f>IF($W1660="","",TRIM(INDEX(connections!$B:$B,ROW())))</f>
      </c>
      <c r="Y1660">
        <f>IF($W1660="","",IFERROR(MATCH($W1660,$A$2:$A$1500,0),""))</f>
      </c>
      <c r="Z1660">
        <f>IF($X1660="","",IFERROR(MATCH($X1660,$A$2:$A$1500,0),""))</f>
      </c>
      <c r="AA1660" t="str">
        <f>IF($Y1660="","",INDEX($P$2:$P$1500,$Y1660))</f>
      </c>
      <c r="AB1660" t="str">
        <f>IF($Z1660="","",INDEX($P$2:$P$1500,$Z1660))</f>
      </c>
      <c r="AC1660">
        <f>IF(AND($AA1660="Yes",$AB1660="Yes"),1,"")</f>
      </c>
      <c r="AD1660">
        <f>IF(OR($Y1660="",$Z1660=""),"",IF(INDEX($C$2:$C$1500,$Y1660)=INDEX($C$2:$C$1500,$Z1660),0,1))</f>
      </c>
      <c r="AE1660">
        <f>IF($AC1660&lt;&gt;1,"",IF(AND(INDEX($AG$2:$AG$1500,$Y1660)=1,INDEX($AG$2:$AG$1500,$Z1660)=1),1,""))</f>
      </c>
    </row>
    <row r="1661">
      <c r="T1661">
        <f>IF($Y1661="","",INDEX($B$2:$B$1500,$Y1661))</f>
      </c>
      <c r="U1661">
        <f>IF($Z1661="","",INDEX($B$2:$B$1500,$Z1661))</f>
      </c>
      <c r="V1661">
        <f>IF(OR($T1661="",$U1661=""),"",$U1661-$T1661)</f>
      </c>
      <c r="W1661" t="str">
        <f>IF(TRIM(INDEX(connections!$A:$A,ROW()))="","",TRIM(INDEX(connections!$A:$A,ROW())))</f>
      </c>
      <c r="X1661" t="str">
        <f>IF($W1661="","",TRIM(INDEX(connections!$B:$B,ROW())))</f>
      </c>
      <c r="Y1661">
        <f>IF($W1661="","",IFERROR(MATCH($W1661,$A$2:$A$1500,0),""))</f>
      </c>
      <c r="Z1661">
        <f>IF($X1661="","",IFERROR(MATCH($X1661,$A$2:$A$1500,0),""))</f>
      </c>
      <c r="AA1661" t="str">
        <f>IF($Y1661="","",INDEX($P$2:$P$1500,$Y1661))</f>
      </c>
      <c r="AB1661" t="str">
        <f>IF($Z1661="","",INDEX($P$2:$P$1500,$Z1661))</f>
      </c>
      <c r="AC1661">
        <f>IF(AND($AA1661="Yes",$AB1661="Yes"),1,"")</f>
      </c>
      <c r="AD1661">
        <f>IF(OR($Y1661="",$Z1661=""),"",IF(INDEX($C$2:$C$1500,$Y1661)=INDEX($C$2:$C$1500,$Z1661),0,1))</f>
      </c>
      <c r="AE1661">
        <f>IF($AC1661&lt;&gt;1,"",IF(AND(INDEX($AG$2:$AG$1500,$Y1661)=1,INDEX($AG$2:$AG$1500,$Z1661)=1),1,""))</f>
      </c>
    </row>
    <row r="1662">
      <c r="T1662">
        <f>IF($Y1662="","",INDEX($B$2:$B$1500,$Y1662))</f>
      </c>
      <c r="U1662">
        <f>IF($Z1662="","",INDEX($B$2:$B$1500,$Z1662))</f>
      </c>
      <c r="V1662">
        <f>IF(OR($T1662="",$U1662=""),"",$U1662-$T1662)</f>
      </c>
      <c r="W1662" t="str">
        <f>IF(TRIM(INDEX(connections!$A:$A,ROW()))="","",TRIM(INDEX(connections!$A:$A,ROW())))</f>
      </c>
      <c r="X1662" t="str">
        <f>IF($W1662="","",TRIM(INDEX(connections!$B:$B,ROW())))</f>
      </c>
      <c r="Y1662">
        <f>IF($W1662="","",IFERROR(MATCH($W1662,$A$2:$A$1500,0),""))</f>
      </c>
      <c r="Z1662">
        <f>IF($X1662="","",IFERROR(MATCH($X1662,$A$2:$A$1500,0),""))</f>
      </c>
      <c r="AA1662" t="str">
        <f>IF($Y1662="","",INDEX($P$2:$P$1500,$Y1662))</f>
      </c>
      <c r="AB1662" t="str">
        <f>IF($Z1662="","",INDEX($P$2:$P$1500,$Z1662))</f>
      </c>
      <c r="AC1662">
        <f>IF(AND($AA1662="Yes",$AB1662="Yes"),1,"")</f>
      </c>
      <c r="AD1662">
        <f>IF(OR($Y1662="",$Z1662=""),"",IF(INDEX($C$2:$C$1500,$Y1662)=INDEX($C$2:$C$1500,$Z1662),0,1))</f>
      </c>
      <c r="AE1662">
        <f>IF($AC1662&lt;&gt;1,"",IF(AND(INDEX($AG$2:$AG$1500,$Y1662)=1,INDEX($AG$2:$AG$1500,$Z1662)=1),1,""))</f>
      </c>
    </row>
    <row r="1663">
      <c r="T1663">
        <f>IF($Y1663="","",INDEX($B$2:$B$1500,$Y1663))</f>
      </c>
      <c r="U1663">
        <f>IF($Z1663="","",INDEX($B$2:$B$1500,$Z1663))</f>
      </c>
      <c r="V1663">
        <f>IF(OR($T1663="",$U1663=""),"",$U1663-$T1663)</f>
      </c>
      <c r="W1663" t="str">
        <f>IF(TRIM(INDEX(connections!$A:$A,ROW()))="","",TRIM(INDEX(connections!$A:$A,ROW())))</f>
      </c>
      <c r="X1663" t="str">
        <f>IF($W1663="","",TRIM(INDEX(connections!$B:$B,ROW())))</f>
      </c>
      <c r="Y1663">
        <f>IF($W1663="","",IFERROR(MATCH($W1663,$A$2:$A$1500,0),""))</f>
      </c>
      <c r="Z1663">
        <f>IF($X1663="","",IFERROR(MATCH($X1663,$A$2:$A$1500,0),""))</f>
      </c>
      <c r="AA1663" t="str">
        <f>IF($Y1663="","",INDEX($P$2:$P$1500,$Y1663))</f>
      </c>
      <c r="AB1663" t="str">
        <f>IF($Z1663="","",INDEX($P$2:$P$1500,$Z1663))</f>
      </c>
      <c r="AC1663">
        <f>IF(AND($AA1663="Yes",$AB1663="Yes"),1,"")</f>
      </c>
      <c r="AD1663">
        <f>IF(OR($Y1663="",$Z1663=""),"",IF(INDEX($C$2:$C$1500,$Y1663)=INDEX($C$2:$C$1500,$Z1663),0,1))</f>
      </c>
      <c r="AE1663">
        <f>IF($AC1663&lt;&gt;1,"",IF(AND(INDEX($AG$2:$AG$1500,$Y1663)=1,INDEX($AG$2:$AG$1500,$Z1663)=1),1,""))</f>
      </c>
    </row>
    <row r="1664">
      <c r="T1664">
        <f>IF($Y1664="","",INDEX($B$2:$B$1500,$Y1664))</f>
      </c>
      <c r="U1664">
        <f>IF($Z1664="","",INDEX($B$2:$B$1500,$Z1664))</f>
      </c>
      <c r="V1664">
        <f>IF(OR($T1664="",$U1664=""),"",$U1664-$T1664)</f>
      </c>
      <c r="W1664" t="str">
        <f>IF(TRIM(INDEX(connections!$A:$A,ROW()))="","",TRIM(INDEX(connections!$A:$A,ROW())))</f>
      </c>
      <c r="X1664" t="str">
        <f>IF($W1664="","",TRIM(INDEX(connections!$B:$B,ROW())))</f>
      </c>
      <c r="Y1664">
        <f>IF($W1664="","",IFERROR(MATCH($W1664,$A$2:$A$1500,0),""))</f>
      </c>
      <c r="Z1664">
        <f>IF($X1664="","",IFERROR(MATCH($X1664,$A$2:$A$1500,0),""))</f>
      </c>
      <c r="AA1664" t="str">
        <f>IF($Y1664="","",INDEX($P$2:$P$1500,$Y1664))</f>
      </c>
      <c r="AB1664" t="str">
        <f>IF($Z1664="","",INDEX($P$2:$P$1500,$Z1664))</f>
      </c>
      <c r="AC1664">
        <f>IF(AND($AA1664="Yes",$AB1664="Yes"),1,"")</f>
      </c>
      <c r="AD1664">
        <f>IF(OR($Y1664="",$Z1664=""),"",IF(INDEX($C$2:$C$1500,$Y1664)=INDEX($C$2:$C$1500,$Z1664),0,1))</f>
      </c>
      <c r="AE1664">
        <f>IF($AC1664&lt;&gt;1,"",IF(AND(INDEX($AG$2:$AG$1500,$Y1664)=1,INDEX($AG$2:$AG$1500,$Z1664)=1),1,""))</f>
      </c>
    </row>
    <row r="1665">
      <c r="T1665">
        <f>IF($Y1665="","",INDEX($B$2:$B$1500,$Y1665))</f>
      </c>
      <c r="U1665">
        <f>IF($Z1665="","",INDEX($B$2:$B$1500,$Z1665))</f>
      </c>
      <c r="V1665">
        <f>IF(OR($T1665="",$U1665=""),"",$U1665-$T1665)</f>
      </c>
      <c r="W1665" t="str">
        <f>IF(TRIM(INDEX(connections!$A:$A,ROW()))="","",TRIM(INDEX(connections!$A:$A,ROW())))</f>
      </c>
      <c r="X1665" t="str">
        <f>IF($W1665="","",TRIM(INDEX(connections!$B:$B,ROW())))</f>
      </c>
      <c r="Y1665">
        <f>IF($W1665="","",IFERROR(MATCH($W1665,$A$2:$A$1500,0),""))</f>
      </c>
      <c r="Z1665">
        <f>IF($X1665="","",IFERROR(MATCH($X1665,$A$2:$A$1500,0),""))</f>
      </c>
      <c r="AA1665" t="str">
        <f>IF($Y1665="","",INDEX($P$2:$P$1500,$Y1665))</f>
      </c>
      <c r="AB1665" t="str">
        <f>IF($Z1665="","",INDEX($P$2:$P$1500,$Z1665))</f>
      </c>
      <c r="AC1665">
        <f>IF(AND($AA1665="Yes",$AB1665="Yes"),1,"")</f>
      </c>
      <c r="AD1665">
        <f>IF(OR($Y1665="",$Z1665=""),"",IF(INDEX($C$2:$C$1500,$Y1665)=INDEX($C$2:$C$1500,$Z1665),0,1))</f>
      </c>
      <c r="AE1665">
        <f>IF($AC1665&lt;&gt;1,"",IF(AND(INDEX($AG$2:$AG$1500,$Y1665)=1,INDEX($AG$2:$AG$1500,$Z1665)=1),1,""))</f>
      </c>
    </row>
    <row r="1666">
      <c r="T1666">
        <f>IF($Y1666="","",INDEX($B$2:$B$1500,$Y1666))</f>
      </c>
      <c r="U1666">
        <f>IF($Z1666="","",INDEX($B$2:$B$1500,$Z1666))</f>
      </c>
      <c r="V1666">
        <f>IF(OR($T1666="",$U1666=""),"",$U1666-$T1666)</f>
      </c>
      <c r="W1666" t="str">
        <f>IF(TRIM(INDEX(connections!$A:$A,ROW()))="","",TRIM(INDEX(connections!$A:$A,ROW())))</f>
      </c>
      <c r="X1666" t="str">
        <f>IF($W1666="","",TRIM(INDEX(connections!$B:$B,ROW())))</f>
      </c>
      <c r="Y1666">
        <f>IF($W1666="","",IFERROR(MATCH($W1666,$A$2:$A$1500,0),""))</f>
      </c>
      <c r="Z1666">
        <f>IF($X1666="","",IFERROR(MATCH($X1666,$A$2:$A$1500,0),""))</f>
      </c>
      <c r="AA1666" t="str">
        <f>IF($Y1666="","",INDEX($P$2:$P$1500,$Y1666))</f>
      </c>
      <c r="AB1666" t="str">
        <f>IF($Z1666="","",INDEX($P$2:$P$1500,$Z1666))</f>
      </c>
      <c r="AC1666">
        <f>IF(AND($AA1666="Yes",$AB1666="Yes"),1,"")</f>
      </c>
      <c r="AD1666">
        <f>IF(OR($Y1666="",$Z1666=""),"",IF(INDEX($C$2:$C$1500,$Y1666)=INDEX($C$2:$C$1500,$Z1666),0,1))</f>
      </c>
      <c r="AE1666">
        <f>IF($AC1666&lt;&gt;1,"",IF(AND(INDEX($AG$2:$AG$1500,$Y1666)=1,INDEX($AG$2:$AG$1500,$Z1666)=1),1,""))</f>
      </c>
    </row>
    <row r="1667">
      <c r="T1667">
        <f>IF($Y1667="","",INDEX($B$2:$B$1500,$Y1667))</f>
      </c>
      <c r="U1667">
        <f>IF($Z1667="","",INDEX($B$2:$B$1500,$Z1667))</f>
      </c>
      <c r="V1667">
        <f>IF(OR($T1667="",$U1667=""),"",$U1667-$T1667)</f>
      </c>
      <c r="W1667" t="str">
        <f>IF(TRIM(INDEX(connections!$A:$A,ROW()))="","",TRIM(INDEX(connections!$A:$A,ROW())))</f>
      </c>
      <c r="X1667" t="str">
        <f>IF($W1667="","",TRIM(INDEX(connections!$B:$B,ROW())))</f>
      </c>
      <c r="Y1667">
        <f>IF($W1667="","",IFERROR(MATCH($W1667,$A$2:$A$1500,0),""))</f>
      </c>
      <c r="Z1667">
        <f>IF($X1667="","",IFERROR(MATCH($X1667,$A$2:$A$1500,0),""))</f>
      </c>
      <c r="AA1667" t="str">
        <f>IF($Y1667="","",INDEX($P$2:$P$1500,$Y1667))</f>
      </c>
      <c r="AB1667" t="str">
        <f>IF($Z1667="","",INDEX($P$2:$P$1500,$Z1667))</f>
      </c>
      <c r="AC1667">
        <f>IF(AND($AA1667="Yes",$AB1667="Yes"),1,"")</f>
      </c>
      <c r="AD1667">
        <f>IF(OR($Y1667="",$Z1667=""),"",IF(INDEX($C$2:$C$1500,$Y1667)=INDEX($C$2:$C$1500,$Z1667),0,1))</f>
      </c>
      <c r="AE1667">
        <f>IF($AC1667&lt;&gt;1,"",IF(AND(INDEX($AG$2:$AG$1500,$Y1667)=1,INDEX($AG$2:$AG$1500,$Z1667)=1),1,""))</f>
      </c>
    </row>
    <row r="1668">
      <c r="T1668">
        <f>IF($Y1668="","",INDEX($B$2:$B$1500,$Y1668))</f>
      </c>
      <c r="U1668">
        <f>IF($Z1668="","",INDEX($B$2:$B$1500,$Z1668))</f>
      </c>
      <c r="V1668">
        <f>IF(OR($T1668="",$U1668=""),"",$U1668-$T1668)</f>
      </c>
      <c r="W1668" t="str">
        <f>IF(TRIM(INDEX(connections!$A:$A,ROW()))="","",TRIM(INDEX(connections!$A:$A,ROW())))</f>
      </c>
      <c r="X1668" t="str">
        <f>IF($W1668="","",TRIM(INDEX(connections!$B:$B,ROW())))</f>
      </c>
      <c r="Y1668">
        <f>IF($W1668="","",IFERROR(MATCH($W1668,$A$2:$A$1500,0),""))</f>
      </c>
      <c r="Z1668">
        <f>IF($X1668="","",IFERROR(MATCH($X1668,$A$2:$A$1500,0),""))</f>
      </c>
      <c r="AA1668" t="str">
        <f>IF($Y1668="","",INDEX($P$2:$P$1500,$Y1668))</f>
      </c>
      <c r="AB1668" t="str">
        <f>IF($Z1668="","",INDEX($P$2:$P$1500,$Z1668))</f>
      </c>
      <c r="AC1668">
        <f>IF(AND($AA1668="Yes",$AB1668="Yes"),1,"")</f>
      </c>
      <c r="AD1668">
        <f>IF(OR($Y1668="",$Z1668=""),"",IF(INDEX($C$2:$C$1500,$Y1668)=INDEX($C$2:$C$1500,$Z1668),0,1))</f>
      </c>
      <c r="AE1668">
        <f>IF($AC1668&lt;&gt;1,"",IF(AND(INDEX($AG$2:$AG$1500,$Y1668)=1,INDEX($AG$2:$AG$1500,$Z1668)=1),1,""))</f>
      </c>
    </row>
    <row r="1669">
      <c r="T1669">
        <f>IF($Y1669="","",INDEX($B$2:$B$1500,$Y1669))</f>
      </c>
      <c r="U1669">
        <f>IF($Z1669="","",INDEX($B$2:$B$1500,$Z1669))</f>
      </c>
      <c r="V1669">
        <f>IF(OR($T1669="",$U1669=""),"",$U1669-$T1669)</f>
      </c>
      <c r="W1669" t="str">
        <f>IF(TRIM(INDEX(connections!$A:$A,ROW()))="","",TRIM(INDEX(connections!$A:$A,ROW())))</f>
      </c>
      <c r="X1669" t="str">
        <f>IF($W1669="","",TRIM(INDEX(connections!$B:$B,ROW())))</f>
      </c>
      <c r="Y1669">
        <f>IF($W1669="","",IFERROR(MATCH($W1669,$A$2:$A$1500,0),""))</f>
      </c>
      <c r="Z1669">
        <f>IF($X1669="","",IFERROR(MATCH($X1669,$A$2:$A$1500,0),""))</f>
      </c>
      <c r="AA1669" t="str">
        <f>IF($Y1669="","",INDEX($P$2:$P$1500,$Y1669))</f>
      </c>
      <c r="AB1669" t="str">
        <f>IF($Z1669="","",INDEX($P$2:$P$1500,$Z1669))</f>
      </c>
      <c r="AC1669">
        <f>IF(AND($AA1669="Yes",$AB1669="Yes"),1,"")</f>
      </c>
      <c r="AD1669">
        <f>IF(OR($Y1669="",$Z1669=""),"",IF(INDEX($C$2:$C$1500,$Y1669)=INDEX($C$2:$C$1500,$Z1669),0,1))</f>
      </c>
      <c r="AE1669">
        <f>IF($AC1669&lt;&gt;1,"",IF(AND(INDEX($AG$2:$AG$1500,$Y1669)=1,INDEX($AG$2:$AG$1500,$Z1669)=1),1,""))</f>
      </c>
    </row>
    <row r="1670">
      <c r="T1670">
        <f>IF($Y1670="","",INDEX($B$2:$B$1500,$Y1670))</f>
      </c>
      <c r="U1670">
        <f>IF($Z1670="","",INDEX($B$2:$B$1500,$Z1670))</f>
      </c>
      <c r="V1670">
        <f>IF(OR($T1670="",$U1670=""),"",$U1670-$T1670)</f>
      </c>
      <c r="W1670" t="str">
        <f>IF(TRIM(INDEX(connections!$A:$A,ROW()))="","",TRIM(INDEX(connections!$A:$A,ROW())))</f>
      </c>
      <c r="X1670" t="str">
        <f>IF($W1670="","",TRIM(INDEX(connections!$B:$B,ROW())))</f>
      </c>
      <c r="Y1670">
        <f>IF($W1670="","",IFERROR(MATCH($W1670,$A$2:$A$1500,0),""))</f>
      </c>
      <c r="Z1670">
        <f>IF($X1670="","",IFERROR(MATCH($X1670,$A$2:$A$1500,0),""))</f>
      </c>
      <c r="AA1670" t="str">
        <f>IF($Y1670="","",INDEX($P$2:$P$1500,$Y1670))</f>
      </c>
      <c r="AB1670" t="str">
        <f>IF($Z1670="","",INDEX($P$2:$P$1500,$Z1670))</f>
      </c>
      <c r="AC1670">
        <f>IF(AND($AA1670="Yes",$AB1670="Yes"),1,"")</f>
      </c>
      <c r="AD1670">
        <f>IF(OR($Y1670="",$Z1670=""),"",IF(INDEX($C$2:$C$1500,$Y1670)=INDEX($C$2:$C$1500,$Z1670),0,1))</f>
      </c>
      <c r="AE1670">
        <f>IF($AC1670&lt;&gt;1,"",IF(AND(INDEX($AG$2:$AG$1500,$Y1670)=1,INDEX($AG$2:$AG$1500,$Z1670)=1),1,""))</f>
      </c>
    </row>
    <row r="1671">
      <c r="T1671">
        <f>IF($Y1671="","",INDEX($B$2:$B$1500,$Y1671))</f>
      </c>
      <c r="U1671">
        <f>IF($Z1671="","",INDEX($B$2:$B$1500,$Z1671))</f>
      </c>
      <c r="V1671">
        <f>IF(OR($T1671="",$U1671=""),"",$U1671-$T1671)</f>
      </c>
      <c r="W1671" t="str">
        <f>IF(TRIM(INDEX(connections!$A:$A,ROW()))="","",TRIM(INDEX(connections!$A:$A,ROW())))</f>
      </c>
      <c r="X1671" t="str">
        <f>IF($W1671="","",TRIM(INDEX(connections!$B:$B,ROW())))</f>
      </c>
      <c r="Y1671">
        <f>IF($W1671="","",IFERROR(MATCH($W1671,$A$2:$A$1500,0),""))</f>
      </c>
      <c r="Z1671">
        <f>IF($X1671="","",IFERROR(MATCH($X1671,$A$2:$A$1500,0),""))</f>
      </c>
      <c r="AA1671" t="str">
        <f>IF($Y1671="","",INDEX($P$2:$P$1500,$Y1671))</f>
      </c>
      <c r="AB1671" t="str">
        <f>IF($Z1671="","",INDEX($P$2:$P$1500,$Z1671))</f>
      </c>
      <c r="AC1671">
        <f>IF(AND($AA1671="Yes",$AB1671="Yes"),1,"")</f>
      </c>
      <c r="AD1671">
        <f>IF(OR($Y1671="",$Z1671=""),"",IF(INDEX($C$2:$C$1500,$Y1671)=INDEX($C$2:$C$1500,$Z1671),0,1))</f>
      </c>
      <c r="AE1671">
        <f>IF($AC1671&lt;&gt;1,"",IF(AND(INDEX($AG$2:$AG$1500,$Y1671)=1,INDEX($AG$2:$AG$1500,$Z1671)=1),1,""))</f>
      </c>
    </row>
    <row r="1672">
      <c r="T1672">
        <f>IF($Y1672="","",INDEX($B$2:$B$1500,$Y1672))</f>
      </c>
      <c r="U1672">
        <f>IF($Z1672="","",INDEX($B$2:$B$1500,$Z1672))</f>
      </c>
      <c r="V1672">
        <f>IF(OR($T1672="",$U1672=""),"",$U1672-$T1672)</f>
      </c>
      <c r="W1672" t="str">
        <f>IF(TRIM(INDEX(connections!$A:$A,ROW()))="","",TRIM(INDEX(connections!$A:$A,ROW())))</f>
      </c>
      <c r="X1672" t="str">
        <f>IF($W1672="","",TRIM(INDEX(connections!$B:$B,ROW())))</f>
      </c>
      <c r="Y1672">
        <f>IF($W1672="","",IFERROR(MATCH($W1672,$A$2:$A$1500,0),""))</f>
      </c>
      <c r="Z1672">
        <f>IF($X1672="","",IFERROR(MATCH($X1672,$A$2:$A$1500,0),""))</f>
      </c>
      <c r="AA1672" t="str">
        <f>IF($Y1672="","",INDEX($P$2:$P$1500,$Y1672))</f>
      </c>
      <c r="AB1672" t="str">
        <f>IF($Z1672="","",INDEX($P$2:$P$1500,$Z1672))</f>
      </c>
      <c r="AC1672">
        <f>IF(AND($AA1672="Yes",$AB1672="Yes"),1,"")</f>
      </c>
      <c r="AD1672">
        <f>IF(OR($Y1672="",$Z1672=""),"",IF(INDEX($C$2:$C$1500,$Y1672)=INDEX($C$2:$C$1500,$Z1672),0,1))</f>
      </c>
      <c r="AE1672">
        <f>IF($AC1672&lt;&gt;1,"",IF(AND(INDEX($AG$2:$AG$1500,$Y1672)=1,INDEX($AG$2:$AG$1500,$Z1672)=1),1,""))</f>
      </c>
    </row>
    <row r="1673">
      <c r="T1673">
        <f>IF($Y1673="","",INDEX($B$2:$B$1500,$Y1673))</f>
      </c>
      <c r="U1673">
        <f>IF($Z1673="","",INDEX($B$2:$B$1500,$Z1673))</f>
      </c>
      <c r="V1673">
        <f>IF(OR($T1673="",$U1673=""),"",$U1673-$T1673)</f>
      </c>
      <c r="W1673" t="str">
        <f>IF(TRIM(INDEX(connections!$A:$A,ROW()))="","",TRIM(INDEX(connections!$A:$A,ROW())))</f>
      </c>
      <c r="X1673" t="str">
        <f>IF($W1673="","",TRIM(INDEX(connections!$B:$B,ROW())))</f>
      </c>
      <c r="Y1673">
        <f>IF($W1673="","",IFERROR(MATCH($W1673,$A$2:$A$1500,0),""))</f>
      </c>
      <c r="Z1673">
        <f>IF($X1673="","",IFERROR(MATCH($X1673,$A$2:$A$1500,0),""))</f>
      </c>
      <c r="AA1673" t="str">
        <f>IF($Y1673="","",INDEX($P$2:$P$1500,$Y1673))</f>
      </c>
      <c r="AB1673" t="str">
        <f>IF($Z1673="","",INDEX($P$2:$P$1500,$Z1673))</f>
      </c>
      <c r="AC1673">
        <f>IF(AND($AA1673="Yes",$AB1673="Yes"),1,"")</f>
      </c>
      <c r="AD1673">
        <f>IF(OR($Y1673="",$Z1673=""),"",IF(INDEX($C$2:$C$1500,$Y1673)=INDEX($C$2:$C$1500,$Z1673),0,1))</f>
      </c>
      <c r="AE1673">
        <f>IF($AC1673&lt;&gt;1,"",IF(AND(INDEX($AG$2:$AG$1500,$Y1673)=1,INDEX($AG$2:$AG$1500,$Z1673)=1),1,""))</f>
      </c>
    </row>
    <row r="1674">
      <c r="T1674">
        <f>IF($Y1674="","",INDEX($B$2:$B$1500,$Y1674))</f>
      </c>
      <c r="U1674">
        <f>IF($Z1674="","",INDEX($B$2:$B$1500,$Z1674))</f>
      </c>
      <c r="V1674">
        <f>IF(OR($T1674="",$U1674=""),"",$U1674-$T1674)</f>
      </c>
      <c r="W1674" t="str">
        <f>IF(TRIM(INDEX(connections!$A:$A,ROW()))="","",TRIM(INDEX(connections!$A:$A,ROW())))</f>
      </c>
      <c r="X1674" t="str">
        <f>IF($W1674="","",TRIM(INDEX(connections!$B:$B,ROW())))</f>
      </c>
      <c r="Y1674">
        <f>IF($W1674="","",IFERROR(MATCH($W1674,$A$2:$A$1500,0),""))</f>
      </c>
      <c r="Z1674">
        <f>IF($X1674="","",IFERROR(MATCH($X1674,$A$2:$A$1500,0),""))</f>
      </c>
      <c r="AA1674" t="str">
        <f>IF($Y1674="","",INDEX($P$2:$P$1500,$Y1674))</f>
      </c>
      <c r="AB1674" t="str">
        <f>IF($Z1674="","",INDEX($P$2:$P$1500,$Z1674))</f>
      </c>
      <c r="AC1674">
        <f>IF(AND($AA1674="Yes",$AB1674="Yes"),1,"")</f>
      </c>
      <c r="AD1674">
        <f>IF(OR($Y1674="",$Z1674=""),"",IF(INDEX($C$2:$C$1500,$Y1674)=INDEX($C$2:$C$1500,$Z1674),0,1))</f>
      </c>
      <c r="AE1674">
        <f>IF($AC1674&lt;&gt;1,"",IF(AND(INDEX($AG$2:$AG$1500,$Y1674)=1,INDEX($AG$2:$AG$1500,$Z1674)=1),1,""))</f>
      </c>
    </row>
    <row r="1675">
      <c r="T1675">
        <f>IF($Y1675="","",INDEX($B$2:$B$1500,$Y1675))</f>
      </c>
      <c r="U1675">
        <f>IF($Z1675="","",INDEX($B$2:$B$1500,$Z1675))</f>
      </c>
      <c r="V1675">
        <f>IF(OR($T1675="",$U1675=""),"",$U1675-$T1675)</f>
      </c>
      <c r="W1675" t="str">
        <f>IF(TRIM(INDEX(connections!$A:$A,ROW()))="","",TRIM(INDEX(connections!$A:$A,ROW())))</f>
      </c>
      <c r="X1675" t="str">
        <f>IF($W1675="","",TRIM(INDEX(connections!$B:$B,ROW())))</f>
      </c>
      <c r="Y1675">
        <f>IF($W1675="","",IFERROR(MATCH($W1675,$A$2:$A$1500,0),""))</f>
      </c>
      <c r="Z1675">
        <f>IF($X1675="","",IFERROR(MATCH($X1675,$A$2:$A$1500,0),""))</f>
      </c>
      <c r="AA1675" t="str">
        <f>IF($Y1675="","",INDEX($P$2:$P$1500,$Y1675))</f>
      </c>
      <c r="AB1675" t="str">
        <f>IF($Z1675="","",INDEX($P$2:$P$1500,$Z1675))</f>
      </c>
      <c r="AC1675">
        <f>IF(AND($AA1675="Yes",$AB1675="Yes"),1,"")</f>
      </c>
      <c r="AD1675">
        <f>IF(OR($Y1675="",$Z1675=""),"",IF(INDEX($C$2:$C$1500,$Y1675)=INDEX($C$2:$C$1500,$Z1675),0,1))</f>
      </c>
      <c r="AE1675">
        <f>IF($AC1675&lt;&gt;1,"",IF(AND(INDEX($AG$2:$AG$1500,$Y1675)=1,INDEX($AG$2:$AG$1500,$Z1675)=1),1,""))</f>
      </c>
    </row>
    <row r="1676">
      <c r="T1676">
        <f>IF($Y1676="","",INDEX($B$2:$B$1500,$Y1676))</f>
      </c>
      <c r="U1676">
        <f>IF($Z1676="","",INDEX($B$2:$B$1500,$Z1676))</f>
      </c>
      <c r="V1676">
        <f>IF(OR($T1676="",$U1676=""),"",$U1676-$T1676)</f>
      </c>
      <c r="W1676" t="str">
        <f>IF(TRIM(INDEX(connections!$A:$A,ROW()))="","",TRIM(INDEX(connections!$A:$A,ROW())))</f>
      </c>
      <c r="X1676" t="str">
        <f>IF($W1676="","",TRIM(INDEX(connections!$B:$B,ROW())))</f>
      </c>
      <c r="Y1676">
        <f>IF($W1676="","",IFERROR(MATCH($W1676,$A$2:$A$1500,0),""))</f>
      </c>
      <c r="Z1676">
        <f>IF($X1676="","",IFERROR(MATCH($X1676,$A$2:$A$1500,0),""))</f>
      </c>
      <c r="AA1676" t="str">
        <f>IF($Y1676="","",INDEX($P$2:$P$1500,$Y1676))</f>
      </c>
      <c r="AB1676" t="str">
        <f>IF($Z1676="","",INDEX($P$2:$P$1500,$Z1676))</f>
      </c>
      <c r="AC1676">
        <f>IF(AND($AA1676="Yes",$AB1676="Yes"),1,"")</f>
      </c>
      <c r="AD1676">
        <f>IF(OR($Y1676="",$Z1676=""),"",IF(INDEX($C$2:$C$1500,$Y1676)=INDEX($C$2:$C$1500,$Z1676),0,1))</f>
      </c>
      <c r="AE1676">
        <f>IF($AC1676&lt;&gt;1,"",IF(AND(INDEX($AG$2:$AG$1500,$Y1676)=1,INDEX($AG$2:$AG$1500,$Z1676)=1),1,""))</f>
      </c>
    </row>
    <row r="1677">
      <c r="T1677">
        <f>IF($Y1677="","",INDEX($B$2:$B$1500,$Y1677))</f>
      </c>
      <c r="U1677">
        <f>IF($Z1677="","",INDEX($B$2:$B$1500,$Z1677))</f>
      </c>
      <c r="V1677">
        <f>IF(OR($T1677="",$U1677=""),"",$U1677-$T1677)</f>
      </c>
      <c r="W1677" t="str">
        <f>IF(TRIM(INDEX(connections!$A:$A,ROW()))="","",TRIM(INDEX(connections!$A:$A,ROW())))</f>
      </c>
      <c r="X1677" t="str">
        <f>IF($W1677="","",TRIM(INDEX(connections!$B:$B,ROW())))</f>
      </c>
      <c r="Y1677">
        <f>IF($W1677="","",IFERROR(MATCH($W1677,$A$2:$A$1500,0),""))</f>
      </c>
      <c r="Z1677">
        <f>IF($X1677="","",IFERROR(MATCH($X1677,$A$2:$A$1500,0),""))</f>
      </c>
      <c r="AA1677" t="str">
        <f>IF($Y1677="","",INDEX($P$2:$P$1500,$Y1677))</f>
      </c>
      <c r="AB1677" t="str">
        <f>IF($Z1677="","",INDEX($P$2:$P$1500,$Z1677))</f>
      </c>
      <c r="AC1677">
        <f>IF(AND($AA1677="Yes",$AB1677="Yes"),1,"")</f>
      </c>
      <c r="AD1677">
        <f>IF(OR($Y1677="",$Z1677=""),"",IF(INDEX($C$2:$C$1500,$Y1677)=INDEX($C$2:$C$1500,$Z1677),0,1))</f>
      </c>
      <c r="AE1677">
        <f>IF($AC1677&lt;&gt;1,"",IF(AND(INDEX($AG$2:$AG$1500,$Y1677)=1,INDEX($AG$2:$AG$1500,$Z1677)=1),1,""))</f>
      </c>
    </row>
    <row r="1678">
      <c r="T1678">
        <f>IF($Y1678="","",INDEX($B$2:$B$1500,$Y1678))</f>
      </c>
      <c r="U1678">
        <f>IF($Z1678="","",INDEX($B$2:$B$1500,$Z1678))</f>
      </c>
      <c r="V1678">
        <f>IF(OR($T1678="",$U1678=""),"",$U1678-$T1678)</f>
      </c>
      <c r="W1678" t="str">
        <f>IF(TRIM(INDEX(connections!$A:$A,ROW()))="","",TRIM(INDEX(connections!$A:$A,ROW())))</f>
      </c>
      <c r="X1678" t="str">
        <f>IF($W1678="","",TRIM(INDEX(connections!$B:$B,ROW())))</f>
      </c>
      <c r="Y1678">
        <f>IF($W1678="","",IFERROR(MATCH($W1678,$A$2:$A$1500,0),""))</f>
      </c>
      <c r="Z1678">
        <f>IF($X1678="","",IFERROR(MATCH($X1678,$A$2:$A$1500,0),""))</f>
      </c>
      <c r="AA1678" t="str">
        <f>IF($Y1678="","",INDEX($P$2:$P$1500,$Y1678))</f>
      </c>
      <c r="AB1678" t="str">
        <f>IF($Z1678="","",INDEX($P$2:$P$1500,$Z1678))</f>
      </c>
      <c r="AC1678">
        <f>IF(AND($AA1678="Yes",$AB1678="Yes"),1,"")</f>
      </c>
      <c r="AD1678">
        <f>IF(OR($Y1678="",$Z1678=""),"",IF(INDEX($C$2:$C$1500,$Y1678)=INDEX($C$2:$C$1500,$Z1678),0,1))</f>
      </c>
      <c r="AE1678">
        <f>IF($AC1678&lt;&gt;1,"",IF(AND(INDEX($AG$2:$AG$1500,$Y1678)=1,INDEX($AG$2:$AG$1500,$Z1678)=1),1,""))</f>
      </c>
    </row>
    <row r="1679">
      <c r="T1679">
        <f>IF($Y1679="","",INDEX($B$2:$B$1500,$Y1679))</f>
      </c>
      <c r="U1679">
        <f>IF($Z1679="","",INDEX($B$2:$B$1500,$Z1679))</f>
      </c>
      <c r="V1679">
        <f>IF(OR($T1679="",$U1679=""),"",$U1679-$T1679)</f>
      </c>
      <c r="W1679" t="str">
        <f>IF(TRIM(INDEX(connections!$A:$A,ROW()))="","",TRIM(INDEX(connections!$A:$A,ROW())))</f>
      </c>
      <c r="X1679" t="str">
        <f>IF($W1679="","",TRIM(INDEX(connections!$B:$B,ROW())))</f>
      </c>
      <c r="Y1679">
        <f>IF($W1679="","",IFERROR(MATCH($W1679,$A$2:$A$1500,0),""))</f>
      </c>
      <c r="Z1679">
        <f>IF($X1679="","",IFERROR(MATCH($X1679,$A$2:$A$1500,0),""))</f>
      </c>
      <c r="AA1679" t="str">
        <f>IF($Y1679="","",INDEX($P$2:$P$1500,$Y1679))</f>
      </c>
      <c r="AB1679" t="str">
        <f>IF($Z1679="","",INDEX($P$2:$P$1500,$Z1679))</f>
      </c>
      <c r="AC1679">
        <f>IF(AND($AA1679="Yes",$AB1679="Yes"),1,"")</f>
      </c>
      <c r="AD1679">
        <f>IF(OR($Y1679="",$Z1679=""),"",IF(INDEX($C$2:$C$1500,$Y1679)=INDEX($C$2:$C$1500,$Z1679),0,1))</f>
      </c>
      <c r="AE1679">
        <f>IF($AC1679&lt;&gt;1,"",IF(AND(INDEX($AG$2:$AG$1500,$Y1679)=1,INDEX($AG$2:$AG$1500,$Z1679)=1),1,""))</f>
      </c>
    </row>
    <row r="1680">
      <c r="T1680">
        <f>IF($Y1680="","",INDEX($B$2:$B$1500,$Y1680))</f>
      </c>
      <c r="U1680">
        <f>IF($Z1680="","",INDEX($B$2:$B$1500,$Z1680))</f>
      </c>
      <c r="V1680">
        <f>IF(OR($T1680="",$U1680=""),"",$U1680-$T1680)</f>
      </c>
      <c r="W1680" t="str">
        <f>IF(TRIM(INDEX(connections!$A:$A,ROW()))="","",TRIM(INDEX(connections!$A:$A,ROW())))</f>
      </c>
      <c r="X1680" t="str">
        <f>IF($W1680="","",TRIM(INDEX(connections!$B:$B,ROW())))</f>
      </c>
      <c r="Y1680">
        <f>IF($W1680="","",IFERROR(MATCH($W1680,$A$2:$A$1500,0),""))</f>
      </c>
      <c r="Z1680">
        <f>IF($X1680="","",IFERROR(MATCH($X1680,$A$2:$A$1500,0),""))</f>
      </c>
      <c r="AA1680" t="str">
        <f>IF($Y1680="","",INDEX($P$2:$P$1500,$Y1680))</f>
      </c>
      <c r="AB1680" t="str">
        <f>IF($Z1680="","",INDEX($P$2:$P$1500,$Z1680))</f>
      </c>
      <c r="AC1680">
        <f>IF(AND($AA1680="Yes",$AB1680="Yes"),1,"")</f>
      </c>
      <c r="AD1680">
        <f>IF(OR($Y1680="",$Z1680=""),"",IF(INDEX($C$2:$C$1500,$Y1680)=INDEX($C$2:$C$1500,$Z1680),0,1))</f>
      </c>
      <c r="AE1680">
        <f>IF($AC1680&lt;&gt;1,"",IF(AND(INDEX($AG$2:$AG$1500,$Y1680)=1,INDEX($AG$2:$AG$1500,$Z1680)=1),1,""))</f>
      </c>
    </row>
    <row r="1681">
      <c r="T1681">
        <f>IF($Y1681="","",INDEX($B$2:$B$1500,$Y1681))</f>
      </c>
      <c r="U1681">
        <f>IF($Z1681="","",INDEX($B$2:$B$1500,$Z1681))</f>
      </c>
      <c r="V1681">
        <f>IF(OR($T1681="",$U1681=""),"",$U1681-$T1681)</f>
      </c>
      <c r="W1681" t="str">
        <f>IF(TRIM(INDEX(connections!$A:$A,ROW()))="","",TRIM(INDEX(connections!$A:$A,ROW())))</f>
      </c>
      <c r="X1681" t="str">
        <f>IF($W1681="","",TRIM(INDEX(connections!$B:$B,ROW())))</f>
      </c>
      <c r="Y1681">
        <f>IF($W1681="","",IFERROR(MATCH($W1681,$A$2:$A$1500,0),""))</f>
      </c>
      <c r="Z1681">
        <f>IF($X1681="","",IFERROR(MATCH($X1681,$A$2:$A$1500,0),""))</f>
      </c>
      <c r="AA1681" t="str">
        <f>IF($Y1681="","",INDEX($P$2:$P$1500,$Y1681))</f>
      </c>
      <c r="AB1681" t="str">
        <f>IF($Z1681="","",INDEX($P$2:$P$1500,$Z1681))</f>
      </c>
      <c r="AC1681">
        <f>IF(AND($AA1681="Yes",$AB1681="Yes"),1,"")</f>
      </c>
      <c r="AD1681">
        <f>IF(OR($Y1681="",$Z1681=""),"",IF(INDEX($C$2:$C$1500,$Y1681)=INDEX($C$2:$C$1500,$Z1681),0,1))</f>
      </c>
      <c r="AE1681">
        <f>IF($AC1681&lt;&gt;1,"",IF(AND(INDEX($AG$2:$AG$1500,$Y1681)=1,INDEX($AG$2:$AG$1500,$Z1681)=1),1,""))</f>
      </c>
    </row>
    <row r="1682">
      <c r="T1682">
        <f>IF($Y1682="","",INDEX($B$2:$B$1500,$Y1682))</f>
      </c>
      <c r="U1682">
        <f>IF($Z1682="","",INDEX($B$2:$B$1500,$Z1682))</f>
      </c>
      <c r="V1682">
        <f>IF(OR($T1682="",$U1682=""),"",$U1682-$T1682)</f>
      </c>
      <c r="W1682" t="str">
        <f>IF(TRIM(INDEX(connections!$A:$A,ROW()))="","",TRIM(INDEX(connections!$A:$A,ROW())))</f>
      </c>
      <c r="X1682" t="str">
        <f>IF($W1682="","",TRIM(INDEX(connections!$B:$B,ROW())))</f>
      </c>
      <c r="Y1682">
        <f>IF($W1682="","",IFERROR(MATCH($W1682,$A$2:$A$1500,0),""))</f>
      </c>
      <c r="Z1682">
        <f>IF($X1682="","",IFERROR(MATCH($X1682,$A$2:$A$1500,0),""))</f>
      </c>
      <c r="AA1682" t="str">
        <f>IF($Y1682="","",INDEX($P$2:$P$1500,$Y1682))</f>
      </c>
      <c r="AB1682" t="str">
        <f>IF($Z1682="","",INDEX($P$2:$P$1500,$Z1682))</f>
      </c>
      <c r="AC1682">
        <f>IF(AND($AA1682="Yes",$AB1682="Yes"),1,"")</f>
      </c>
      <c r="AD1682">
        <f>IF(OR($Y1682="",$Z1682=""),"",IF(INDEX($C$2:$C$1500,$Y1682)=INDEX($C$2:$C$1500,$Z1682),0,1))</f>
      </c>
      <c r="AE1682">
        <f>IF($AC1682&lt;&gt;1,"",IF(AND(INDEX($AG$2:$AG$1500,$Y1682)=1,INDEX($AG$2:$AG$1500,$Z1682)=1),1,""))</f>
      </c>
    </row>
    <row r="1683">
      <c r="T1683">
        <f>IF($Y1683="","",INDEX($B$2:$B$1500,$Y1683))</f>
      </c>
      <c r="U1683">
        <f>IF($Z1683="","",INDEX($B$2:$B$1500,$Z1683))</f>
      </c>
      <c r="V1683">
        <f>IF(OR($T1683="",$U1683=""),"",$U1683-$T1683)</f>
      </c>
      <c r="W1683" t="str">
        <f>IF(TRIM(INDEX(connections!$A:$A,ROW()))="","",TRIM(INDEX(connections!$A:$A,ROW())))</f>
      </c>
      <c r="X1683" t="str">
        <f>IF($W1683="","",TRIM(INDEX(connections!$B:$B,ROW())))</f>
      </c>
      <c r="Y1683">
        <f>IF($W1683="","",IFERROR(MATCH($W1683,$A$2:$A$1500,0),""))</f>
      </c>
      <c r="Z1683">
        <f>IF($X1683="","",IFERROR(MATCH($X1683,$A$2:$A$1500,0),""))</f>
      </c>
      <c r="AA1683" t="str">
        <f>IF($Y1683="","",INDEX($P$2:$P$1500,$Y1683))</f>
      </c>
      <c r="AB1683" t="str">
        <f>IF($Z1683="","",INDEX($P$2:$P$1500,$Z1683))</f>
      </c>
      <c r="AC1683">
        <f>IF(AND($AA1683="Yes",$AB1683="Yes"),1,"")</f>
      </c>
      <c r="AD1683">
        <f>IF(OR($Y1683="",$Z1683=""),"",IF(INDEX($C$2:$C$1500,$Y1683)=INDEX($C$2:$C$1500,$Z1683),0,1))</f>
      </c>
      <c r="AE1683">
        <f>IF($AC1683&lt;&gt;1,"",IF(AND(INDEX($AG$2:$AG$1500,$Y1683)=1,INDEX($AG$2:$AG$1500,$Z1683)=1),1,""))</f>
      </c>
    </row>
    <row r="1684">
      <c r="T1684">
        <f>IF($Y1684="","",INDEX($B$2:$B$1500,$Y1684))</f>
      </c>
      <c r="U1684">
        <f>IF($Z1684="","",INDEX($B$2:$B$1500,$Z1684))</f>
      </c>
      <c r="V1684">
        <f>IF(OR($T1684="",$U1684=""),"",$U1684-$T1684)</f>
      </c>
      <c r="W1684" t="str">
        <f>IF(TRIM(INDEX(connections!$A:$A,ROW()))="","",TRIM(INDEX(connections!$A:$A,ROW())))</f>
      </c>
      <c r="X1684" t="str">
        <f>IF($W1684="","",TRIM(INDEX(connections!$B:$B,ROW())))</f>
      </c>
      <c r="Y1684">
        <f>IF($W1684="","",IFERROR(MATCH($W1684,$A$2:$A$1500,0),""))</f>
      </c>
      <c r="Z1684">
        <f>IF($X1684="","",IFERROR(MATCH($X1684,$A$2:$A$1500,0),""))</f>
      </c>
      <c r="AA1684" t="str">
        <f>IF($Y1684="","",INDEX($P$2:$P$1500,$Y1684))</f>
      </c>
      <c r="AB1684" t="str">
        <f>IF($Z1684="","",INDEX($P$2:$P$1500,$Z1684))</f>
      </c>
      <c r="AC1684">
        <f>IF(AND($AA1684="Yes",$AB1684="Yes"),1,"")</f>
      </c>
      <c r="AD1684">
        <f>IF(OR($Y1684="",$Z1684=""),"",IF(INDEX($C$2:$C$1500,$Y1684)=INDEX($C$2:$C$1500,$Z1684),0,1))</f>
      </c>
      <c r="AE1684">
        <f>IF($AC1684&lt;&gt;1,"",IF(AND(INDEX($AG$2:$AG$1500,$Y1684)=1,INDEX($AG$2:$AG$1500,$Z1684)=1),1,""))</f>
      </c>
    </row>
    <row r="1685">
      <c r="T1685">
        <f>IF($Y1685="","",INDEX($B$2:$B$1500,$Y1685))</f>
      </c>
      <c r="U1685">
        <f>IF($Z1685="","",INDEX($B$2:$B$1500,$Z1685))</f>
      </c>
      <c r="V1685">
        <f>IF(OR($T1685="",$U1685=""),"",$U1685-$T1685)</f>
      </c>
      <c r="W1685" t="str">
        <f>IF(TRIM(INDEX(connections!$A:$A,ROW()))="","",TRIM(INDEX(connections!$A:$A,ROW())))</f>
      </c>
      <c r="X1685" t="str">
        <f>IF($W1685="","",TRIM(INDEX(connections!$B:$B,ROW())))</f>
      </c>
      <c r="Y1685">
        <f>IF($W1685="","",IFERROR(MATCH($W1685,$A$2:$A$1500,0),""))</f>
      </c>
      <c r="Z1685">
        <f>IF($X1685="","",IFERROR(MATCH($X1685,$A$2:$A$1500,0),""))</f>
      </c>
      <c r="AA1685" t="str">
        <f>IF($Y1685="","",INDEX($P$2:$P$1500,$Y1685))</f>
      </c>
      <c r="AB1685" t="str">
        <f>IF($Z1685="","",INDEX($P$2:$P$1500,$Z1685))</f>
      </c>
      <c r="AC1685">
        <f>IF(AND($AA1685="Yes",$AB1685="Yes"),1,"")</f>
      </c>
      <c r="AD1685">
        <f>IF(OR($Y1685="",$Z1685=""),"",IF(INDEX($C$2:$C$1500,$Y1685)=INDEX($C$2:$C$1500,$Z1685),0,1))</f>
      </c>
      <c r="AE1685">
        <f>IF($AC1685&lt;&gt;1,"",IF(AND(INDEX($AG$2:$AG$1500,$Y1685)=1,INDEX($AG$2:$AG$1500,$Z1685)=1),1,""))</f>
      </c>
    </row>
    <row r="1686">
      <c r="T1686">
        <f>IF($Y1686="","",INDEX($B$2:$B$1500,$Y1686))</f>
      </c>
      <c r="U1686">
        <f>IF($Z1686="","",INDEX($B$2:$B$1500,$Z1686))</f>
      </c>
      <c r="V1686">
        <f>IF(OR($T1686="",$U1686=""),"",$U1686-$T1686)</f>
      </c>
      <c r="W1686" t="str">
        <f>IF(TRIM(INDEX(connections!$A:$A,ROW()))="","",TRIM(INDEX(connections!$A:$A,ROW())))</f>
      </c>
      <c r="X1686" t="str">
        <f>IF($W1686="","",TRIM(INDEX(connections!$B:$B,ROW())))</f>
      </c>
      <c r="Y1686">
        <f>IF($W1686="","",IFERROR(MATCH($W1686,$A$2:$A$1500,0),""))</f>
      </c>
      <c r="Z1686">
        <f>IF($X1686="","",IFERROR(MATCH($X1686,$A$2:$A$1500,0),""))</f>
      </c>
      <c r="AA1686" t="str">
        <f>IF($Y1686="","",INDEX($P$2:$P$1500,$Y1686))</f>
      </c>
      <c r="AB1686" t="str">
        <f>IF($Z1686="","",INDEX($P$2:$P$1500,$Z1686))</f>
      </c>
      <c r="AC1686">
        <f>IF(AND($AA1686="Yes",$AB1686="Yes"),1,"")</f>
      </c>
      <c r="AD1686">
        <f>IF(OR($Y1686="",$Z1686=""),"",IF(INDEX($C$2:$C$1500,$Y1686)=INDEX($C$2:$C$1500,$Z1686),0,1))</f>
      </c>
      <c r="AE1686">
        <f>IF($AC1686&lt;&gt;1,"",IF(AND(INDEX($AG$2:$AG$1500,$Y1686)=1,INDEX($AG$2:$AG$1500,$Z1686)=1),1,""))</f>
      </c>
    </row>
    <row r="1687">
      <c r="T1687">
        <f>IF($Y1687="","",INDEX($B$2:$B$1500,$Y1687))</f>
      </c>
      <c r="U1687">
        <f>IF($Z1687="","",INDEX($B$2:$B$1500,$Z1687))</f>
      </c>
      <c r="V1687">
        <f>IF(OR($T1687="",$U1687=""),"",$U1687-$T1687)</f>
      </c>
      <c r="W1687" t="str">
        <f>IF(TRIM(INDEX(connections!$A:$A,ROW()))="","",TRIM(INDEX(connections!$A:$A,ROW())))</f>
      </c>
      <c r="X1687" t="str">
        <f>IF($W1687="","",TRIM(INDEX(connections!$B:$B,ROW())))</f>
      </c>
      <c r="Y1687">
        <f>IF($W1687="","",IFERROR(MATCH($W1687,$A$2:$A$1500,0),""))</f>
      </c>
      <c r="Z1687">
        <f>IF($X1687="","",IFERROR(MATCH($X1687,$A$2:$A$1500,0),""))</f>
      </c>
      <c r="AA1687" t="str">
        <f>IF($Y1687="","",INDEX($P$2:$P$1500,$Y1687))</f>
      </c>
      <c r="AB1687" t="str">
        <f>IF($Z1687="","",INDEX($P$2:$P$1500,$Z1687))</f>
      </c>
      <c r="AC1687">
        <f>IF(AND($AA1687="Yes",$AB1687="Yes"),1,"")</f>
      </c>
      <c r="AD1687">
        <f>IF(OR($Y1687="",$Z1687=""),"",IF(INDEX($C$2:$C$1500,$Y1687)=INDEX($C$2:$C$1500,$Z1687),0,1))</f>
      </c>
      <c r="AE1687">
        <f>IF($AC1687&lt;&gt;1,"",IF(AND(INDEX($AG$2:$AG$1500,$Y1687)=1,INDEX($AG$2:$AG$1500,$Z1687)=1),1,""))</f>
      </c>
    </row>
    <row r="1688">
      <c r="T1688">
        <f>IF($Y1688="","",INDEX($B$2:$B$1500,$Y1688))</f>
      </c>
      <c r="U1688">
        <f>IF($Z1688="","",INDEX($B$2:$B$1500,$Z1688))</f>
      </c>
      <c r="V1688">
        <f>IF(OR($T1688="",$U1688=""),"",$U1688-$T1688)</f>
      </c>
      <c r="W1688" t="str">
        <f>IF(TRIM(INDEX(connections!$A:$A,ROW()))="","",TRIM(INDEX(connections!$A:$A,ROW())))</f>
      </c>
      <c r="X1688" t="str">
        <f>IF($W1688="","",TRIM(INDEX(connections!$B:$B,ROW())))</f>
      </c>
      <c r="Y1688">
        <f>IF($W1688="","",IFERROR(MATCH($W1688,$A$2:$A$1500,0),""))</f>
      </c>
      <c r="Z1688">
        <f>IF($X1688="","",IFERROR(MATCH($X1688,$A$2:$A$1500,0),""))</f>
      </c>
      <c r="AA1688" t="str">
        <f>IF($Y1688="","",INDEX($P$2:$P$1500,$Y1688))</f>
      </c>
      <c r="AB1688" t="str">
        <f>IF($Z1688="","",INDEX($P$2:$P$1500,$Z1688))</f>
      </c>
      <c r="AC1688">
        <f>IF(AND($AA1688="Yes",$AB1688="Yes"),1,"")</f>
      </c>
      <c r="AD1688">
        <f>IF(OR($Y1688="",$Z1688=""),"",IF(INDEX($C$2:$C$1500,$Y1688)=INDEX($C$2:$C$1500,$Z1688),0,1))</f>
      </c>
      <c r="AE1688">
        <f>IF($AC1688&lt;&gt;1,"",IF(AND(INDEX($AG$2:$AG$1500,$Y1688)=1,INDEX($AG$2:$AG$1500,$Z1688)=1),1,""))</f>
      </c>
    </row>
    <row r="1689">
      <c r="T1689">
        <f>IF($Y1689="","",INDEX($B$2:$B$1500,$Y1689))</f>
      </c>
      <c r="U1689">
        <f>IF($Z1689="","",INDEX($B$2:$B$1500,$Z1689))</f>
      </c>
      <c r="V1689">
        <f>IF(OR($T1689="",$U1689=""),"",$U1689-$T1689)</f>
      </c>
      <c r="W1689" t="str">
        <f>IF(TRIM(INDEX(connections!$A:$A,ROW()))="","",TRIM(INDEX(connections!$A:$A,ROW())))</f>
      </c>
      <c r="X1689" t="str">
        <f>IF($W1689="","",TRIM(INDEX(connections!$B:$B,ROW())))</f>
      </c>
      <c r="Y1689">
        <f>IF($W1689="","",IFERROR(MATCH($W1689,$A$2:$A$1500,0),""))</f>
      </c>
      <c r="Z1689">
        <f>IF($X1689="","",IFERROR(MATCH($X1689,$A$2:$A$1500,0),""))</f>
      </c>
      <c r="AA1689" t="str">
        <f>IF($Y1689="","",INDEX($P$2:$P$1500,$Y1689))</f>
      </c>
      <c r="AB1689" t="str">
        <f>IF($Z1689="","",INDEX($P$2:$P$1500,$Z1689))</f>
      </c>
      <c r="AC1689">
        <f>IF(AND($AA1689="Yes",$AB1689="Yes"),1,"")</f>
      </c>
      <c r="AD1689">
        <f>IF(OR($Y1689="",$Z1689=""),"",IF(INDEX($C$2:$C$1500,$Y1689)=INDEX($C$2:$C$1500,$Z1689),0,1))</f>
      </c>
      <c r="AE1689">
        <f>IF($AC1689&lt;&gt;1,"",IF(AND(INDEX($AG$2:$AG$1500,$Y1689)=1,INDEX($AG$2:$AG$1500,$Z1689)=1),1,""))</f>
      </c>
    </row>
    <row r="1690">
      <c r="T1690">
        <f>IF($Y1690="","",INDEX($B$2:$B$1500,$Y1690))</f>
      </c>
      <c r="U1690">
        <f>IF($Z1690="","",INDEX($B$2:$B$1500,$Z1690))</f>
      </c>
      <c r="V1690">
        <f>IF(OR($T1690="",$U1690=""),"",$U1690-$T1690)</f>
      </c>
      <c r="W1690" t="str">
        <f>IF(TRIM(INDEX(connections!$A:$A,ROW()))="","",TRIM(INDEX(connections!$A:$A,ROW())))</f>
      </c>
      <c r="X1690" t="str">
        <f>IF($W1690="","",TRIM(INDEX(connections!$B:$B,ROW())))</f>
      </c>
      <c r="Y1690">
        <f>IF($W1690="","",IFERROR(MATCH($W1690,$A$2:$A$1500,0),""))</f>
      </c>
      <c r="Z1690">
        <f>IF($X1690="","",IFERROR(MATCH($X1690,$A$2:$A$1500,0),""))</f>
      </c>
      <c r="AA1690" t="str">
        <f>IF($Y1690="","",INDEX($P$2:$P$1500,$Y1690))</f>
      </c>
      <c r="AB1690" t="str">
        <f>IF($Z1690="","",INDEX($P$2:$P$1500,$Z1690))</f>
      </c>
      <c r="AC1690">
        <f>IF(AND($AA1690="Yes",$AB1690="Yes"),1,"")</f>
      </c>
      <c r="AD1690">
        <f>IF(OR($Y1690="",$Z1690=""),"",IF(INDEX($C$2:$C$1500,$Y1690)=INDEX($C$2:$C$1500,$Z1690),0,1))</f>
      </c>
      <c r="AE1690">
        <f>IF($AC1690&lt;&gt;1,"",IF(AND(INDEX($AG$2:$AG$1500,$Y1690)=1,INDEX($AG$2:$AG$1500,$Z1690)=1),1,""))</f>
      </c>
    </row>
    <row r="1691">
      <c r="T1691">
        <f>IF($Y1691="","",INDEX($B$2:$B$1500,$Y1691))</f>
      </c>
      <c r="U1691">
        <f>IF($Z1691="","",INDEX($B$2:$B$1500,$Z1691))</f>
      </c>
      <c r="V1691">
        <f>IF(OR($T1691="",$U1691=""),"",$U1691-$T1691)</f>
      </c>
      <c r="W1691" t="str">
        <f>IF(TRIM(INDEX(connections!$A:$A,ROW()))="","",TRIM(INDEX(connections!$A:$A,ROW())))</f>
      </c>
      <c r="X1691" t="str">
        <f>IF($W1691="","",TRIM(INDEX(connections!$B:$B,ROW())))</f>
      </c>
      <c r="Y1691">
        <f>IF($W1691="","",IFERROR(MATCH($W1691,$A$2:$A$1500,0),""))</f>
      </c>
      <c r="Z1691">
        <f>IF($X1691="","",IFERROR(MATCH($X1691,$A$2:$A$1500,0),""))</f>
      </c>
      <c r="AA1691" t="str">
        <f>IF($Y1691="","",INDEX($P$2:$P$1500,$Y1691))</f>
      </c>
      <c r="AB1691" t="str">
        <f>IF($Z1691="","",INDEX($P$2:$P$1500,$Z1691))</f>
      </c>
      <c r="AC1691">
        <f>IF(AND($AA1691="Yes",$AB1691="Yes"),1,"")</f>
      </c>
      <c r="AD1691">
        <f>IF(OR($Y1691="",$Z1691=""),"",IF(INDEX($C$2:$C$1500,$Y1691)=INDEX($C$2:$C$1500,$Z1691),0,1))</f>
      </c>
      <c r="AE1691">
        <f>IF($AC1691&lt;&gt;1,"",IF(AND(INDEX($AG$2:$AG$1500,$Y1691)=1,INDEX($AG$2:$AG$1500,$Z1691)=1),1,""))</f>
      </c>
    </row>
    <row r="1692">
      <c r="T1692">
        <f>IF($Y1692="","",INDEX($B$2:$B$1500,$Y1692))</f>
      </c>
      <c r="U1692">
        <f>IF($Z1692="","",INDEX($B$2:$B$1500,$Z1692))</f>
      </c>
      <c r="V1692">
        <f>IF(OR($T1692="",$U1692=""),"",$U1692-$T1692)</f>
      </c>
      <c r="W1692" t="str">
        <f>IF(TRIM(INDEX(connections!$A:$A,ROW()))="","",TRIM(INDEX(connections!$A:$A,ROW())))</f>
      </c>
      <c r="X1692" t="str">
        <f>IF($W1692="","",TRIM(INDEX(connections!$B:$B,ROW())))</f>
      </c>
      <c r="Y1692">
        <f>IF($W1692="","",IFERROR(MATCH($W1692,$A$2:$A$1500,0),""))</f>
      </c>
      <c r="Z1692">
        <f>IF($X1692="","",IFERROR(MATCH($X1692,$A$2:$A$1500,0),""))</f>
      </c>
      <c r="AA1692" t="str">
        <f>IF($Y1692="","",INDEX($P$2:$P$1500,$Y1692))</f>
      </c>
      <c r="AB1692" t="str">
        <f>IF($Z1692="","",INDEX($P$2:$P$1500,$Z1692))</f>
      </c>
      <c r="AC1692">
        <f>IF(AND($AA1692="Yes",$AB1692="Yes"),1,"")</f>
      </c>
      <c r="AD1692">
        <f>IF(OR($Y1692="",$Z1692=""),"",IF(INDEX($C$2:$C$1500,$Y1692)=INDEX($C$2:$C$1500,$Z1692),0,1))</f>
      </c>
      <c r="AE1692">
        <f>IF($AC1692&lt;&gt;1,"",IF(AND(INDEX($AG$2:$AG$1500,$Y1692)=1,INDEX($AG$2:$AG$1500,$Z1692)=1),1,""))</f>
      </c>
    </row>
    <row r="1693">
      <c r="T1693">
        <f>IF($Y1693="","",INDEX($B$2:$B$1500,$Y1693))</f>
      </c>
      <c r="U1693">
        <f>IF($Z1693="","",INDEX($B$2:$B$1500,$Z1693))</f>
      </c>
      <c r="V1693">
        <f>IF(OR($T1693="",$U1693=""),"",$U1693-$T1693)</f>
      </c>
      <c r="W1693" t="str">
        <f>IF(TRIM(INDEX(connections!$A:$A,ROW()))="","",TRIM(INDEX(connections!$A:$A,ROW())))</f>
      </c>
      <c r="X1693" t="str">
        <f>IF($W1693="","",TRIM(INDEX(connections!$B:$B,ROW())))</f>
      </c>
      <c r="Y1693">
        <f>IF($W1693="","",IFERROR(MATCH($W1693,$A$2:$A$1500,0),""))</f>
      </c>
      <c r="Z1693">
        <f>IF($X1693="","",IFERROR(MATCH($X1693,$A$2:$A$1500,0),""))</f>
      </c>
      <c r="AA1693" t="str">
        <f>IF($Y1693="","",INDEX($P$2:$P$1500,$Y1693))</f>
      </c>
      <c r="AB1693" t="str">
        <f>IF($Z1693="","",INDEX($P$2:$P$1500,$Z1693))</f>
      </c>
      <c r="AC1693">
        <f>IF(AND($AA1693="Yes",$AB1693="Yes"),1,"")</f>
      </c>
      <c r="AD1693">
        <f>IF(OR($Y1693="",$Z1693=""),"",IF(INDEX($C$2:$C$1500,$Y1693)=INDEX($C$2:$C$1500,$Z1693),0,1))</f>
      </c>
      <c r="AE1693">
        <f>IF($AC1693&lt;&gt;1,"",IF(AND(INDEX($AG$2:$AG$1500,$Y1693)=1,INDEX($AG$2:$AG$1500,$Z1693)=1),1,""))</f>
      </c>
    </row>
    <row r="1694">
      <c r="T1694">
        <f>IF($Y1694="","",INDEX($B$2:$B$1500,$Y1694))</f>
      </c>
      <c r="U1694">
        <f>IF($Z1694="","",INDEX($B$2:$B$1500,$Z1694))</f>
      </c>
      <c r="V1694">
        <f>IF(OR($T1694="",$U1694=""),"",$U1694-$T1694)</f>
      </c>
      <c r="W1694" t="str">
        <f>IF(TRIM(INDEX(connections!$A:$A,ROW()))="","",TRIM(INDEX(connections!$A:$A,ROW())))</f>
      </c>
      <c r="X1694" t="str">
        <f>IF($W1694="","",TRIM(INDEX(connections!$B:$B,ROW())))</f>
      </c>
      <c r="Y1694">
        <f>IF($W1694="","",IFERROR(MATCH($W1694,$A$2:$A$1500,0),""))</f>
      </c>
      <c r="Z1694">
        <f>IF($X1694="","",IFERROR(MATCH($X1694,$A$2:$A$1500,0),""))</f>
      </c>
      <c r="AA1694" t="str">
        <f>IF($Y1694="","",INDEX($P$2:$P$1500,$Y1694))</f>
      </c>
      <c r="AB1694" t="str">
        <f>IF($Z1694="","",INDEX($P$2:$P$1500,$Z1694))</f>
      </c>
      <c r="AC1694">
        <f>IF(AND($AA1694="Yes",$AB1694="Yes"),1,"")</f>
      </c>
      <c r="AD1694">
        <f>IF(OR($Y1694="",$Z1694=""),"",IF(INDEX($C$2:$C$1500,$Y1694)=INDEX($C$2:$C$1500,$Z1694),0,1))</f>
      </c>
      <c r="AE1694">
        <f>IF($AC1694&lt;&gt;1,"",IF(AND(INDEX($AG$2:$AG$1500,$Y1694)=1,INDEX($AG$2:$AG$1500,$Z1694)=1),1,""))</f>
      </c>
    </row>
    <row r="1695">
      <c r="T1695">
        <f>IF($Y1695="","",INDEX($B$2:$B$1500,$Y1695))</f>
      </c>
      <c r="U1695">
        <f>IF($Z1695="","",INDEX($B$2:$B$1500,$Z1695))</f>
      </c>
      <c r="V1695">
        <f>IF(OR($T1695="",$U1695=""),"",$U1695-$T1695)</f>
      </c>
      <c r="W1695" t="str">
        <f>IF(TRIM(INDEX(connections!$A:$A,ROW()))="","",TRIM(INDEX(connections!$A:$A,ROW())))</f>
      </c>
      <c r="X1695" t="str">
        <f>IF($W1695="","",TRIM(INDEX(connections!$B:$B,ROW())))</f>
      </c>
      <c r="Y1695">
        <f>IF($W1695="","",IFERROR(MATCH($W1695,$A$2:$A$1500,0),""))</f>
      </c>
      <c r="Z1695">
        <f>IF($X1695="","",IFERROR(MATCH($X1695,$A$2:$A$1500,0),""))</f>
      </c>
      <c r="AA1695" t="str">
        <f>IF($Y1695="","",INDEX($P$2:$P$1500,$Y1695))</f>
      </c>
      <c r="AB1695" t="str">
        <f>IF($Z1695="","",INDEX($P$2:$P$1500,$Z1695))</f>
      </c>
      <c r="AC1695">
        <f>IF(AND($AA1695="Yes",$AB1695="Yes"),1,"")</f>
      </c>
      <c r="AD1695">
        <f>IF(OR($Y1695="",$Z1695=""),"",IF(INDEX($C$2:$C$1500,$Y1695)=INDEX($C$2:$C$1500,$Z1695),0,1))</f>
      </c>
      <c r="AE1695">
        <f>IF($AC1695&lt;&gt;1,"",IF(AND(INDEX($AG$2:$AG$1500,$Y1695)=1,INDEX($AG$2:$AG$1500,$Z1695)=1),1,""))</f>
      </c>
    </row>
    <row r="1696">
      <c r="T1696">
        <f>IF($Y1696="","",INDEX($B$2:$B$1500,$Y1696))</f>
      </c>
      <c r="U1696">
        <f>IF($Z1696="","",INDEX($B$2:$B$1500,$Z1696))</f>
      </c>
      <c r="V1696">
        <f>IF(OR($T1696="",$U1696=""),"",$U1696-$T1696)</f>
      </c>
      <c r="W1696" t="str">
        <f>IF(TRIM(INDEX(connections!$A:$A,ROW()))="","",TRIM(INDEX(connections!$A:$A,ROW())))</f>
      </c>
      <c r="X1696" t="str">
        <f>IF($W1696="","",TRIM(INDEX(connections!$B:$B,ROW())))</f>
      </c>
      <c r="Y1696">
        <f>IF($W1696="","",IFERROR(MATCH($W1696,$A$2:$A$1500,0),""))</f>
      </c>
      <c r="Z1696">
        <f>IF($X1696="","",IFERROR(MATCH($X1696,$A$2:$A$1500,0),""))</f>
      </c>
      <c r="AA1696" t="str">
        <f>IF($Y1696="","",INDEX($P$2:$P$1500,$Y1696))</f>
      </c>
      <c r="AB1696" t="str">
        <f>IF($Z1696="","",INDEX($P$2:$P$1500,$Z1696))</f>
      </c>
      <c r="AC1696">
        <f>IF(AND($AA1696="Yes",$AB1696="Yes"),1,"")</f>
      </c>
      <c r="AD1696">
        <f>IF(OR($Y1696="",$Z1696=""),"",IF(INDEX($C$2:$C$1500,$Y1696)=INDEX($C$2:$C$1500,$Z1696),0,1))</f>
      </c>
      <c r="AE1696">
        <f>IF($AC1696&lt;&gt;1,"",IF(AND(INDEX($AG$2:$AG$1500,$Y1696)=1,INDEX($AG$2:$AG$1500,$Z1696)=1),1,""))</f>
      </c>
    </row>
    <row r="1697">
      <c r="T1697">
        <f>IF($Y1697="","",INDEX($B$2:$B$1500,$Y1697))</f>
      </c>
      <c r="U1697">
        <f>IF($Z1697="","",INDEX($B$2:$B$1500,$Z1697))</f>
      </c>
      <c r="V1697">
        <f>IF(OR($T1697="",$U1697=""),"",$U1697-$T1697)</f>
      </c>
      <c r="W1697" t="str">
        <f>IF(TRIM(INDEX(connections!$A:$A,ROW()))="","",TRIM(INDEX(connections!$A:$A,ROW())))</f>
      </c>
      <c r="X1697" t="str">
        <f>IF($W1697="","",TRIM(INDEX(connections!$B:$B,ROW())))</f>
      </c>
      <c r="Y1697">
        <f>IF($W1697="","",IFERROR(MATCH($W1697,$A$2:$A$1500,0),""))</f>
      </c>
      <c r="Z1697">
        <f>IF($X1697="","",IFERROR(MATCH($X1697,$A$2:$A$1500,0),""))</f>
      </c>
      <c r="AA1697" t="str">
        <f>IF($Y1697="","",INDEX($P$2:$P$1500,$Y1697))</f>
      </c>
      <c r="AB1697" t="str">
        <f>IF($Z1697="","",INDEX($P$2:$P$1500,$Z1697))</f>
      </c>
      <c r="AC1697">
        <f>IF(AND($AA1697="Yes",$AB1697="Yes"),1,"")</f>
      </c>
      <c r="AD1697">
        <f>IF(OR($Y1697="",$Z1697=""),"",IF(INDEX($C$2:$C$1500,$Y1697)=INDEX($C$2:$C$1500,$Z1697),0,1))</f>
      </c>
      <c r="AE1697">
        <f>IF($AC1697&lt;&gt;1,"",IF(AND(INDEX($AG$2:$AG$1500,$Y1697)=1,INDEX($AG$2:$AG$1500,$Z1697)=1),1,""))</f>
      </c>
    </row>
    <row r="1698">
      <c r="T1698">
        <f>IF($Y1698="","",INDEX($B$2:$B$1500,$Y1698))</f>
      </c>
      <c r="U1698">
        <f>IF($Z1698="","",INDEX($B$2:$B$1500,$Z1698))</f>
      </c>
      <c r="V1698">
        <f>IF(OR($T1698="",$U1698=""),"",$U1698-$T1698)</f>
      </c>
      <c r="W1698" t="str">
        <f>IF(TRIM(INDEX(connections!$A:$A,ROW()))="","",TRIM(INDEX(connections!$A:$A,ROW())))</f>
      </c>
      <c r="X1698" t="str">
        <f>IF($W1698="","",TRIM(INDEX(connections!$B:$B,ROW())))</f>
      </c>
      <c r="Y1698">
        <f>IF($W1698="","",IFERROR(MATCH($W1698,$A$2:$A$1500,0),""))</f>
      </c>
      <c r="Z1698">
        <f>IF($X1698="","",IFERROR(MATCH($X1698,$A$2:$A$1500,0),""))</f>
      </c>
      <c r="AA1698" t="str">
        <f>IF($Y1698="","",INDEX($P$2:$P$1500,$Y1698))</f>
      </c>
      <c r="AB1698" t="str">
        <f>IF($Z1698="","",INDEX($P$2:$P$1500,$Z1698))</f>
      </c>
      <c r="AC1698">
        <f>IF(AND($AA1698="Yes",$AB1698="Yes"),1,"")</f>
      </c>
      <c r="AD1698">
        <f>IF(OR($Y1698="",$Z1698=""),"",IF(INDEX($C$2:$C$1500,$Y1698)=INDEX($C$2:$C$1500,$Z1698),0,1))</f>
      </c>
      <c r="AE1698">
        <f>IF($AC1698&lt;&gt;1,"",IF(AND(INDEX($AG$2:$AG$1500,$Y1698)=1,INDEX($AG$2:$AG$1500,$Z1698)=1),1,""))</f>
      </c>
    </row>
    <row r="1699">
      <c r="T1699">
        <f>IF($Y1699="","",INDEX($B$2:$B$1500,$Y1699))</f>
      </c>
      <c r="U1699">
        <f>IF($Z1699="","",INDEX($B$2:$B$1500,$Z1699))</f>
      </c>
      <c r="V1699">
        <f>IF(OR($T1699="",$U1699=""),"",$U1699-$T1699)</f>
      </c>
      <c r="W1699" t="str">
        <f>IF(TRIM(INDEX(connections!$A:$A,ROW()))="","",TRIM(INDEX(connections!$A:$A,ROW())))</f>
      </c>
      <c r="X1699" t="str">
        <f>IF($W1699="","",TRIM(INDEX(connections!$B:$B,ROW())))</f>
      </c>
      <c r="Y1699">
        <f>IF($W1699="","",IFERROR(MATCH($W1699,$A$2:$A$1500,0),""))</f>
      </c>
      <c r="Z1699">
        <f>IF($X1699="","",IFERROR(MATCH($X1699,$A$2:$A$1500,0),""))</f>
      </c>
      <c r="AA1699" t="str">
        <f>IF($Y1699="","",INDEX($P$2:$P$1500,$Y1699))</f>
      </c>
      <c r="AB1699" t="str">
        <f>IF($Z1699="","",INDEX($P$2:$P$1500,$Z1699))</f>
      </c>
      <c r="AC1699">
        <f>IF(AND($AA1699="Yes",$AB1699="Yes"),1,"")</f>
      </c>
      <c r="AD1699">
        <f>IF(OR($Y1699="",$Z1699=""),"",IF(INDEX($C$2:$C$1500,$Y1699)=INDEX($C$2:$C$1500,$Z1699),0,1))</f>
      </c>
      <c r="AE1699">
        <f>IF($AC1699&lt;&gt;1,"",IF(AND(INDEX($AG$2:$AG$1500,$Y1699)=1,INDEX($AG$2:$AG$1500,$Z1699)=1),1,""))</f>
      </c>
    </row>
    <row r="1700">
      <c r="T1700">
        <f>IF($Y1700="","",INDEX($B$2:$B$1500,$Y1700))</f>
      </c>
      <c r="U1700">
        <f>IF($Z1700="","",INDEX($B$2:$B$1500,$Z1700))</f>
      </c>
      <c r="V1700">
        <f>IF(OR($T1700="",$U1700=""),"",$U1700-$T1700)</f>
      </c>
      <c r="W1700" t="str">
        <f>IF(TRIM(INDEX(connections!$A:$A,ROW()))="","",TRIM(INDEX(connections!$A:$A,ROW())))</f>
      </c>
      <c r="X1700" t="str">
        <f>IF($W1700="","",TRIM(INDEX(connections!$B:$B,ROW())))</f>
      </c>
      <c r="Y1700">
        <f>IF($W1700="","",IFERROR(MATCH($W1700,$A$2:$A$1500,0),""))</f>
      </c>
      <c r="Z1700">
        <f>IF($X1700="","",IFERROR(MATCH($X1700,$A$2:$A$1500,0),""))</f>
      </c>
      <c r="AA1700" t="str">
        <f>IF($Y1700="","",INDEX($P$2:$P$1500,$Y1700))</f>
      </c>
      <c r="AB1700" t="str">
        <f>IF($Z1700="","",INDEX($P$2:$P$1500,$Z1700))</f>
      </c>
      <c r="AC1700">
        <f>IF(AND($AA1700="Yes",$AB1700="Yes"),1,"")</f>
      </c>
      <c r="AD1700">
        <f>IF(OR($Y1700="",$Z1700=""),"",IF(INDEX($C$2:$C$1500,$Y1700)=INDEX($C$2:$C$1500,$Z1700),0,1))</f>
      </c>
      <c r="AE1700">
        <f>IF($AC1700&lt;&gt;1,"",IF(AND(INDEX($AG$2:$AG$1500,$Y1700)=1,INDEX($AG$2:$AG$1500,$Z1700)=1),1,""))</f>
      </c>
    </row>
    <row r="1701">
      <c r="T1701">
        <f>IF($Y1701="","",INDEX($B$2:$B$1500,$Y1701))</f>
      </c>
      <c r="U1701">
        <f>IF($Z1701="","",INDEX($B$2:$B$1500,$Z1701))</f>
      </c>
      <c r="V1701">
        <f>IF(OR($T1701="",$U1701=""),"",$U1701-$T1701)</f>
      </c>
      <c r="W1701" t="str">
        <f>IF(TRIM(INDEX(connections!$A:$A,ROW()))="","",TRIM(INDEX(connections!$A:$A,ROW())))</f>
      </c>
      <c r="X1701" t="str">
        <f>IF($W1701="","",TRIM(INDEX(connections!$B:$B,ROW())))</f>
      </c>
      <c r="Y1701">
        <f>IF($W1701="","",IFERROR(MATCH($W1701,$A$2:$A$1500,0),""))</f>
      </c>
      <c r="Z1701">
        <f>IF($X1701="","",IFERROR(MATCH($X1701,$A$2:$A$1500,0),""))</f>
      </c>
      <c r="AA1701" t="str">
        <f>IF($Y1701="","",INDEX($P$2:$P$1500,$Y1701))</f>
      </c>
      <c r="AB1701" t="str">
        <f>IF($Z1701="","",INDEX($P$2:$P$1500,$Z1701))</f>
      </c>
      <c r="AC1701">
        <f>IF(AND($AA1701="Yes",$AB1701="Yes"),1,"")</f>
      </c>
      <c r="AD1701">
        <f>IF(OR($Y1701="",$Z1701=""),"",IF(INDEX($C$2:$C$1500,$Y1701)=INDEX($C$2:$C$1500,$Z1701),0,1))</f>
      </c>
      <c r="AE1701">
        <f>IF($AC1701&lt;&gt;1,"",IF(AND(INDEX($AG$2:$AG$1500,$Y1701)=1,INDEX($AG$2:$AG$1500,$Z1701)=1),1,""))</f>
      </c>
    </row>
    <row r="1702">
      <c r="T1702">
        <f>IF($Y1702="","",INDEX($B$2:$B$1500,$Y1702))</f>
      </c>
      <c r="U1702">
        <f>IF($Z1702="","",INDEX($B$2:$B$1500,$Z1702))</f>
      </c>
      <c r="V1702">
        <f>IF(OR($T1702="",$U1702=""),"",$U1702-$T1702)</f>
      </c>
      <c r="W1702" t="str">
        <f>IF(TRIM(INDEX(connections!$A:$A,ROW()))="","",TRIM(INDEX(connections!$A:$A,ROW())))</f>
      </c>
      <c r="X1702" t="str">
        <f>IF($W1702="","",TRIM(INDEX(connections!$B:$B,ROW())))</f>
      </c>
      <c r="Y1702">
        <f>IF($W1702="","",IFERROR(MATCH($W1702,$A$2:$A$1500,0),""))</f>
      </c>
      <c r="Z1702">
        <f>IF($X1702="","",IFERROR(MATCH($X1702,$A$2:$A$1500,0),""))</f>
      </c>
      <c r="AA1702" t="str">
        <f>IF($Y1702="","",INDEX($P$2:$P$1500,$Y1702))</f>
      </c>
      <c r="AB1702" t="str">
        <f>IF($Z1702="","",INDEX($P$2:$P$1500,$Z1702))</f>
      </c>
      <c r="AC1702">
        <f>IF(AND($AA1702="Yes",$AB1702="Yes"),1,"")</f>
      </c>
      <c r="AD1702">
        <f>IF(OR($Y1702="",$Z1702=""),"",IF(INDEX($C$2:$C$1500,$Y1702)=INDEX($C$2:$C$1500,$Z1702),0,1))</f>
      </c>
      <c r="AE1702">
        <f>IF($AC1702&lt;&gt;1,"",IF(AND(INDEX($AG$2:$AG$1500,$Y1702)=1,INDEX($AG$2:$AG$1500,$Z1702)=1),1,""))</f>
      </c>
    </row>
    <row r="1703">
      <c r="T1703">
        <f>IF($Y1703="","",INDEX($B$2:$B$1500,$Y1703))</f>
      </c>
      <c r="U1703">
        <f>IF($Z1703="","",INDEX($B$2:$B$1500,$Z1703))</f>
      </c>
      <c r="V1703">
        <f>IF(OR($T1703="",$U1703=""),"",$U1703-$T1703)</f>
      </c>
      <c r="W1703" t="str">
        <f>IF(TRIM(INDEX(connections!$A:$A,ROW()))="","",TRIM(INDEX(connections!$A:$A,ROW())))</f>
      </c>
      <c r="X1703" t="str">
        <f>IF($W1703="","",TRIM(INDEX(connections!$B:$B,ROW())))</f>
      </c>
      <c r="Y1703">
        <f>IF($W1703="","",IFERROR(MATCH($W1703,$A$2:$A$1500,0),""))</f>
      </c>
      <c r="Z1703">
        <f>IF($X1703="","",IFERROR(MATCH($X1703,$A$2:$A$1500,0),""))</f>
      </c>
      <c r="AA1703" t="str">
        <f>IF($Y1703="","",INDEX($P$2:$P$1500,$Y1703))</f>
      </c>
      <c r="AB1703" t="str">
        <f>IF($Z1703="","",INDEX($P$2:$P$1500,$Z1703))</f>
      </c>
      <c r="AC1703">
        <f>IF(AND($AA1703="Yes",$AB1703="Yes"),1,"")</f>
      </c>
      <c r="AD1703">
        <f>IF(OR($Y1703="",$Z1703=""),"",IF(INDEX($C$2:$C$1500,$Y1703)=INDEX($C$2:$C$1500,$Z1703),0,1))</f>
      </c>
      <c r="AE1703">
        <f>IF($AC1703&lt;&gt;1,"",IF(AND(INDEX($AG$2:$AG$1500,$Y1703)=1,INDEX($AG$2:$AG$1500,$Z1703)=1),1,""))</f>
      </c>
    </row>
    <row r="1704">
      <c r="T1704">
        <f>IF($Y1704="","",INDEX($B$2:$B$1500,$Y1704))</f>
      </c>
      <c r="U1704">
        <f>IF($Z1704="","",INDEX($B$2:$B$1500,$Z1704))</f>
      </c>
      <c r="V1704">
        <f>IF(OR($T1704="",$U1704=""),"",$U1704-$T1704)</f>
      </c>
      <c r="W1704" t="str">
        <f>IF(TRIM(INDEX(connections!$A:$A,ROW()))="","",TRIM(INDEX(connections!$A:$A,ROW())))</f>
      </c>
      <c r="X1704" t="str">
        <f>IF($W1704="","",TRIM(INDEX(connections!$B:$B,ROW())))</f>
      </c>
      <c r="Y1704">
        <f>IF($W1704="","",IFERROR(MATCH($W1704,$A$2:$A$1500,0),""))</f>
      </c>
      <c r="Z1704">
        <f>IF($X1704="","",IFERROR(MATCH($X1704,$A$2:$A$1500,0),""))</f>
      </c>
      <c r="AA1704" t="str">
        <f>IF($Y1704="","",INDEX($P$2:$P$1500,$Y1704))</f>
      </c>
      <c r="AB1704" t="str">
        <f>IF($Z1704="","",INDEX($P$2:$P$1500,$Z1704))</f>
      </c>
      <c r="AC1704">
        <f>IF(AND($AA1704="Yes",$AB1704="Yes"),1,"")</f>
      </c>
      <c r="AD1704">
        <f>IF(OR($Y1704="",$Z1704=""),"",IF(INDEX($C$2:$C$1500,$Y1704)=INDEX($C$2:$C$1500,$Z1704),0,1))</f>
      </c>
      <c r="AE1704">
        <f>IF($AC1704&lt;&gt;1,"",IF(AND(INDEX($AG$2:$AG$1500,$Y1704)=1,INDEX($AG$2:$AG$1500,$Z1704)=1),1,""))</f>
      </c>
    </row>
    <row r="1705">
      <c r="T1705">
        <f>IF($Y1705="","",INDEX($B$2:$B$1500,$Y1705))</f>
      </c>
      <c r="U1705">
        <f>IF($Z1705="","",INDEX($B$2:$B$1500,$Z1705))</f>
      </c>
      <c r="V1705">
        <f>IF(OR($T1705="",$U1705=""),"",$U1705-$T1705)</f>
      </c>
      <c r="W1705" t="str">
        <f>IF(TRIM(INDEX(connections!$A:$A,ROW()))="","",TRIM(INDEX(connections!$A:$A,ROW())))</f>
      </c>
      <c r="X1705" t="str">
        <f>IF($W1705="","",TRIM(INDEX(connections!$B:$B,ROW())))</f>
      </c>
      <c r="Y1705">
        <f>IF($W1705="","",IFERROR(MATCH($W1705,$A$2:$A$1500,0),""))</f>
      </c>
      <c r="Z1705">
        <f>IF($X1705="","",IFERROR(MATCH($X1705,$A$2:$A$1500,0),""))</f>
      </c>
      <c r="AA1705" t="str">
        <f>IF($Y1705="","",INDEX($P$2:$P$1500,$Y1705))</f>
      </c>
      <c r="AB1705" t="str">
        <f>IF($Z1705="","",INDEX($P$2:$P$1500,$Z1705))</f>
      </c>
      <c r="AC1705">
        <f>IF(AND($AA1705="Yes",$AB1705="Yes"),1,"")</f>
      </c>
      <c r="AD1705">
        <f>IF(OR($Y1705="",$Z1705=""),"",IF(INDEX($C$2:$C$1500,$Y1705)=INDEX($C$2:$C$1500,$Z1705),0,1))</f>
      </c>
      <c r="AE1705">
        <f>IF($AC1705&lt;&gt;1,"",IF(AND(INDEX($AG$2:$AG$1500,$Y1705)=1,INDEX($AG$2:$AG$1500,$Z1705)=1),1,""))</f>
      </c>
    </row>
    <row r="1706">
      <c r="T1706">
        <f>IF($Y1706="","",INDEX($B$2:$B$1500,$Y1706))</f>
      </c>
      <c r="U1706">
        <f>IF($Z1706="","",INDEX($B$2:$B$1500,$Z1706))</f>
      </c>
      <c r="V1706">
        <f>IF(OR($T1706="",$U1706=""),"",$U1706-$T1706)</f>
      </c>
      <c r="W1706" t="str">
        <f>IF(TRIM(INDEX(connections!$A:$A,ROW()))="","",TRIM(INDEX(connections!$A:$A,ROW())))</f>
      </c>
      <c r="X1706" t="str">
        <f>IF($W1706="","",TRIM(INDEX(connections!$B:$B,ROW())))</f>
      </c>
      <c r="Y1706">
        <f>IF($W1706="","",IFERROR(MATCH($W1706,$A$2:$A$1500,0),""))</f>
      </c>
      <c r="Z1706">
        <f>IF($X1706="","",IFERROR(MATCH($X1706,$A$2:$A$1500,0),""))</f>
      </c>
      <c r="AA1706" t="str">
        <f>IF($Y1706="","",INDEX($P$2:$P$1500,$Y1706))</f>
      </c>
      <c r="AB1706" t="str">
        <f>IF($Z1706="","",INDEX($P$2:$P$1500,$Z1706))</f>
      </c>
      <c r="AC1706">
        <f>IF(AND($AA1706="Yes",$AB1706="Yes"),1,"")</f>
      </c>
      <c r="AD1706">
        <f>IF(OR($Y1706="",$Z1706=""),"",IF(INDEX($C$2:$C$1500,$Y1706)=INDEX($C$2:$C$1500,$Z1706),0,1))</f>
      </c>
      <c r="AE1706">
        <f>IF($AC1706&lt;&gt;1,"",IF(AND(INDEX($AG$2:$AG$1500,$Y1706)=1,INDEX($AG$2:$AG$1500,$Z1706)=1),1,""))</f>
      </c>
    </row>
    <row r="1707">
      <c r="T1707">
        <f>IF($Y1707="","",INDEX($B$2:$B$1500,$Y1707))</f>
      </c>
      <c r="U1707">
        <f>IF($Z1707="","",INDEX($B$2:$B$1500,$Z1707))</f>
      </c>
      <c r="V1707">
        <f>IF(OR($T1707="",$U1707=""),"",$U1707-$T1707)</f>
      </c>
      <c r="W1707" t="str">
        <f>IF(TRIM(INDEX(connections!$A:$A,ROW()))="","",TRIM(INDEX(connections!$A:$A,ROW())))</f>
      </c>
      <c r="X1707" t="str">
        <f>IF($W1707="","",TRIM(INDEX(connections!$B:$B,ROW())))</f>
      </c>
      <c r="Y1707">
        <f>IF($W1707="","",IFERROR(MATCH($W1707,$A$2:$A$1500,0),""))</f>
      </c>
      <c r="Z1707">
        <f>IF($X1707="","",IFERROR(MATCH($X1707,$A$2:$A$1500,0),""))</f>
      </c>
      <c r="AA1707" t="str">
        <f>IF($Y1707="","",INDEX($P$2:$P$1500,$Y1707))</f>
      </c>
      <c r="AB1707" t="str">
        <f>IF($Z1707="","",INDEX($P$2:$P$1500,$Z1707))</f>
      </c>
      <c r="AC1707">
        <f>IF(AND($AA1707="Yes",$AB1707="Yes"),1,"")</f>
      </c>
      <c r="AD1707">
        <f>IF(OR($Y1707="",$Z1707=""),"",IF(INDEX($C$2:$C$1500,$Y1707)=INDEX($C$2:$C$1500,$Z1707),0,1))</f>
      </c>
      <c r="AE1707">
        <f>IF($AC1707&lt;&gt;1,"",IF(AND(INDEX($AG$2:$AG$1500,$Y1707)=1,INDEX($AG$2:$AG$1500,$Z1707)=1),1,""))</f>
      </c>
    </row>
    <row r="1708">
      <c r="T1708">
        <f>IF($Y1708="","",INDEX($B$2:$B$1500,$Y1708))</f>
      </c>
      <c r="U1708">
        <f>IF($Z1708="","",INDEX($B$2:$B$1500,$Z1708))</f>
      </c>
      <c r="V1708">
        <f>IF(OR($T1708="",$U1708=""),"",$U1708-$T1708)</f>
      </c>
      <c r="W1708" t="str">
        <f>IF(TRIM(INDEX(connections!$A:$A,ROW()))="","",TRIM(INDEX(connections!$A:$A,ROW())))</f>
      </c>
      <c r="X1708" t="str">
        <f>IF($W1708="","",TRIM(INDEX(connections!$B:$B,ROW())))</f>
      </c>
      <c r="Y1708">
        <f>IF($W1708="","",IFERROR(MATCH($W1708,$A$2:$A$1500,0),""))</f>
      </c>
      <c r="Z1708">
        <f>IF($X1708="","",IFERROR(MATCH($X1708,$A$2:$A$1500,0),""))</f>
      </c>
      <c r="AA1708" t="str">
        <f>IF($Y1708="","",INDEX($P$2:$P$1500,$Y1708))</f>
      </c>
      <c r="AB1708" t="str">
        <f>IF($Z1708="","",INDEX($P$2:$P$1500,$Z1708))</f>
      </c>
      <c r="AC1708">
        <f>IF(AND($AA1708="Yes",$AB1708="Yes"),1,"")</f>
      </c>
      <c r="AD1708">
        <f>IF(OR($Y1708="",$Z1708=""),"",IF(INDEX($C$2:$C$1500,$Y1708)=INDEX($C$2:$C$1500,$Z1708),0,1))</f>
      </c>
      <c r="AE1708">
        <f>IF($AC1708&lt;&gt;1,"",IF(AND(INDEX($AG$2:$AG$1500,$Y1708)=1,INDEX($AG$2:$AG$1500,$Z1708)=1),1,""))</f>
      </c>
    </row>
    <row r="1709">
      <c r="T1709">
        <f>IF($Y1709="","",INDEX($B$2:$B$1500,$Y1709))</f>
      </c>
      <c r="U1709">
        <f>IF($Z1709="","",INDEX($B$2:$B$1500,$Z1709))</f>
      </c>
      <c r="V1709">
        <f>IF(OR($T1709="",$U1709=""),"",$U1709-$T1709)</f>
      </c>
      <c r="W1709" t="str">
        <f>IF(TRIM(INDEX(connections!$A:$A,ROW()))="","",TRIM(INDEX(connections!$A:$A,ROW())))</f>
      </c>
      <c r="X1709" t="str">
        <f>IF($W1709="","",TRIM(INDEX(connections!$B:$B,ROW())))</f>
      </c>
      <c r="Y1709">
        <f>IF($W1709="","",IFERROR(MATCH($W1709,$A$2:$A$1500,0),""))</f>
      </c>
      <c r="Z1709">
        <f>IF($X1709="","",IFERROR(MATCH($X1709,$A$2:$A$1500,0),""))</f>
      </c>
      <c r="AA1709" t="str">
        <f>IF($Y1709="","",INDEX($P$2:$P$1500,$Y1709))</f>
      </c>
      <c r="AB1709" t="str">
        <f>IF($Z1709="","",INDEX($P$2:$P$1500,$Z1709))</f>
      </c>
      <c r="AC1709">
        <f>IF(AND($AA1709="Yes",$AB1709="Yes"),1,"")</f>
      </c>
      <c r="AD1709">
        <f>IF(OR($Y1709="",$Z1709=""),"",IF(INDEX($C$2:$C$1500,$Y1709)=INDEX($C$2:$C$1500,$Z1709),0,1))</f>
      </c>
      <c r="AE1709">
        <f>IF($AC1709&lt;&gt;1,"",IF(AND(INDEX($AG$2:$AG$1500,$Y1709)=1,INDEX($AG$2:$AG$1500,$Z1709)=1),1,""))</f>
      </c>
    </row>
    <row r="1710">
      <c r="T1710">
        <f>IF($Y1710="","",INDEX($B$2:$B$1500,$Y1710))</f>
      </c>
      <c r="U1710">
        <f>IF($Z1710="","",INDEX($B$2:$B$1500,$Z1710))</f>
      </c>
      <c r="V1710">
        <f>IF(OR($T1710="",$U1710=""),"",$U1710-$T1710)</f>
      </c>
      <c r="W1710" t="str">
        <f>IF(TRIM(INDEX(connections!$A:$A,ROW()))="","",TRIM(INDEX(connections!$A:$A,ROW())))</f>
      </c>
      <c r="X1710" t="str">
        <f>IF($W1710="","",TRIM(INDEX(connections!$B:$B,ROW())))</f>
      </c>
      <c r="Y1710">
        <f>IF($W1710="","",IFERROR(MATCH($W1710,$A$2:$A$1500,0),""))</f>
      </c>
      <c r="Z1710">
        <f>IF($X1710="","",IFERROR(MATCH($X1710,$A$2:$A$1500,0),""))</f>
      </c>
      <c r="AA1710" t="str">
        <f>IF($Y1710="","",INDEX($P$2:$P$1500,$Y1710))</f>
      </c>
      <c r="AB1710" t="str">
        <f>IF($Z1710="","",INDEX($P$2:$P$1500,$Z1710))</f>
      </c>
      <c r="AC1710">
        <f>IF(AND($AA1710="Yes",$AB1710="Yes"),1,"")</f>
      </c>
      <c r="AD1710">
        <f>IF(OR($Y1710="",$Z1710=""),"",IF(INDEX($C$2:$C$1500,$Y1710)=INDEX($C$2:$C$1500,$Z1710),0,1))</f>
      </c>
      <c r="AE1710">
        <f>IF($AC1710&lt;&gt;1,"",IF(AND(INDEX($AG$2:$AG$1500,$Y1710)=1,INDEX($AG$2:$AG$1500,$Z1710)=1),1,""))</f>
      </c>
    </row>
    <row r="1711">
      <c r="T1711">
        <f>IF($Y1711="","",INDEX($B$2:$B$1500,$Y1711))</f>
      </c>
      <c r="U1711">
        <f>IF($Z1711="","",INDEX($B$2:$B$1500,$Z1711))</f>
      </c>
      <c r="V1711">
        <f>IF(OR($T1711="",$U1711=""),"",$U1711-$T1711)</f>
      </c>
      <c r="W1711" t="str">
        <f>IF(TRIM(INDEX(connections!$A:$A,ROW()))="","",TRIM(INDEX(connections!$A:$A,ROW())))</f>
      </c>
      <c r="X1711" t="str">
        <f>IF($W1711="","",TRIM(INDEX(connections!$B:$B,ROW())))</f>
      </c>
      <c r="Y1711">
        <f>IF($W1711="","",IFERROR(MATCH($W1711,$A$2:$A$1500,0),""))</f>
      </c>
      <c r="Z1711">
        <f>IF($X1711="","",IFERROR(MATCH($X1711,$A$2:$A$1500,0),""))</f>
      </c>
      <c r="AA1711" t="str">
        <f>IF($Y1711="","",INDEX($P$2:$P$1500,$Y1711))</f>
      </c>
      <c r="AB1711" t="str">
        <f>IF($Z1711="","",INDEX($P$2:$P$1500,$Z1711))</f>
      </c>
      <c r="AC1711">
        <f>IF(AND($AA1711="Yes",$AB1711="Yes"),1,"")</f>
      </c>
      <c r="AD1711">
        <f>IF(OR($Y1711="",$Z1711=""),"",IF(INDEX($C$2:$C$1500,$Y1711)=INDEX($C$2:$C$1500,$Z1711),0,1))</f>
      </c>
      <c r="AE1711">
        <f>IF($AC1711&lt;&gt;1,"",IF(AND(INDEX($AG$2:$AG$1500,$Y1711)=1,INDEX($AG$2:$AG$1500,$Z1711)=1),1,""))</f>
      </c>
    </row>
    <row r="1712">
      <c r="T1712">
        <f>IF($Y1712="","",INDEX($B$2:$B$1500,$Y1712))</f>
      </c>
      <c r="U1712">
        <f>IF($Z1712="","",INDEX($B$2:$B$1500,$Z1712))</f>
      </c>
      <c r="V1712">
        <f>IF(OR($T1712="",$U1712=""),"",$U1712-$T1712)</f>
      </c>
      <c r="W1712" t="str">
        <f>IF(TRIM(INDEX(connections!$A:$A,ROW()))="","",TRIM(INDEX(connections!$A:$A,ROW())))</f>
      </c>
      <c r="X1712" t="str">
        <f>IF($W1712="","",TRIM(INDEX(connections!$B:$B,ROW())))</f>
      </c>
      <c r="Y1712">
        <f>IF($W1712="","",IFERROR(MATCH($W1712,$A$2:$A$1500,0),""))</f>
      </c>
      <c r="Z1712">
        <f>IF($X1712="","",IFERROR(MATCH($X1712,$A$2:$A$1500,0),""))</f>
      </c>
      <c r="AA1712" t="str">
        <f>IF($Y1712="","",INDEX($P$2:$P$1500,$Y1712))</f>
      </c>
      <c r="AB1712" t="str">
        <f>IF($Z1712="","",INDEX($P$2:$P$1500,$Z1712))</f>
      </c>
      <c r="AC1712">
        <f>IF(AND($AA1712="Yes",$AB1712="Yes"),1,"")</f>
      </c>
      <c r="AD1712">
        <f>IF(OR($Y1712="",$Z1712=""),"",IF(INDEX($C$2:$C$1500,$Y1712)=INDEX($C$2:$C$1500,$Z1712),0,1))</f>
      </c>
      <c r="AE1712">
        <f>IF($AC1712&lt;&gt;1,"",IF(AND(INDEX($AG$2:$AG$1500,$Y1712)=1,INDEX($AG$2:$AG$1500,$Z1712)=1),1,""))</f>
      </c>
    </row>
    <row r="1713">
      <c r="T1713">
        <f>IF($Y1713="","",INDEX($B$2:$B$1500,$Y1713))</f>
      </c>
      <c r="U1713">
        <f>IF($Z1713="","",INDEX($B$2:$B$1500,$Z1713))</f>
      </c>
      <c r="V1713">
        <f>IF(OR($T1713="",$U1713=""),"",$U1713-$T1713)</f>
      </c>
      <c r="W1713" t="str">
        <f>IF(TRIM(INDEX(connections!$A:$A,ROW()))="","",TRIM(INDEX(connections!$A:$A,ROW())))</f>
      </c>
      <c r="X1713" t="str">
        <f>IF($W1713="","",TRIM(INDEX(connections!$B:$B,ROW())))</f>
      </c>
      <c r="Y1713">
        <f>IF($W1713="","",IFERROR(MATCH($W1713,$A$2:$A$1500,0),""))</f>
      </c>
      <c r="Z1713">
        <f>IF($X1713="","",IFERROR(MATCH($X1713,$A$2:$A$1500,0),""))</f>
      </c>
      <c r="AA1713" t="str">
        <f>IF($Y1713="","",INDEX($P$2:$P$1500,$Y1713))</f>
      </c>
      <c r="AB1713" t="str">
        <f>IF($Z1713="","",INDEX($P$2:$P$1500,$Z1713))</f>
      </c>
      <c r="AC1713">
        <f>IF(AND($AA1713="Yes",$AB1713="Yes"),1,"")</f>
      </c>
      <c r="AD1713">
        <f>IF(OR($Y1713="",$Z1713=""),"",IF(INDEX($C$2:$C$1500,$Y1713)=INDEX($C$2:$C$1500,$Z1713),0,1))</f>
      </c>
      <c r="AE1713">
        <f>IF($AC1713&lt;&gt;1,"",IF(AND(INDEX($AG$2:$AG$1500,$Y1713)=1,INDEX($AG$2:$AG$1500,$Z1713)=1),1,""))</f>
      </c>
    </row>
    <row r="1714">
      <c r="T1714">
        <f>IF($Y1714="","",INDEX($B$2:$B$1500,$Y1714))</f>
      </c>
      <c r="U1714">
        <f>IF($Z1714="","",INDEX($B$2:$B$1500,$Z1714))</f>
      </c>
      <c r="V1714">
        <f>IF(OR($T1714="",$U1714=""),"",$U1714-$T1714)</f>
      </c>
      <c r="W1714" t="str">
        <f>IF(TRIM(INDEX(connections!$A:$A,ROW()))="","",TRIM(INDEX(connections!$A:$A,ROW())))</f>
      </c>
      <c r="X1714" t="str">
        <f>IF($W1714="","",TRIM(INDEX(connections!$B:$B,ROW())))</f>
      </c>
      <c r="Y1714">
        <f>IF($W1714="","",IFERROR(MATCH($W1714,$A$2:$A$1500,0),""))</f>
      </c>
      <c r="Z1714">
        <f>IF($X1714="","",IFERROR(MATCH($X1714,$A$2:$A$1500,0),""))</f>
      </c>
      <c r="AA1714" t="str">
        <f>IF($Y1714="","",INDEX($P$2:$P$1500,$Y1714))</f>
      </c>
      <c r="AB1714" t="str">
        <f>IF($Z1714="","",INDEX($P$2:$P$1500,$Z1714))</f>
      </c>
      <c r="AC1714">
        <f>IF(AND($AA1714="Yes",$AB1714="Yes"),1,"")</f>
      </c>
      <c r="AD1714">
        <f>IF(OR($Y1714="",$Z1714=""),"",IF(INDEX($C$2:$C$1500,$Y1714)=INDEX($C$2:$C$1500,$Z1714),0,1))</f>
      </c>
      <c r="AE1714">
        <f>IF($AC1714&lt;&gt;1,"",IF(AND(INDEX($AG$2:$AG$1500,$Y1714)=1,INDEX($AG$2:$AG$1500,$Z1714)=1),1,""))</f>
      </c>
    </row>
    <row r="1715">
      <c r="T1715">
        <f>IF($Y1715="","",INDEX($B$2:$B$1500,$Y1715))</f>
      </c>
      <c r="U1715">
        <f>IF($Z1715="","",INDEX($B$2:$B$1500,$Z1715))</f>
      </c>
      <c r="V1715">
        <f>IF(OR($T1715="",$U1715=""),"",$U1715-$T1715)</f>
      </c>
      <c r="W1715" t="str">
        <f>IF(TRIM(INDEX(connections!$A:$A,ROW()))="","",TRIM(INDEX(connections!$A:$A,ROW())))</f>
      </c>
      <c r="X1715" t="str">
        <f>IF($W1715="","",TRIM(INDEX(connections!$B:$B,ROW())))</f>
      </c>
      <c r="Y1715">
        <f>IF($W1715="","",IFERROR(MATCH($W1715,$A$2:$A$1500,0),""))</f>
      </c>
      <c r="Z1715">
        <f>IF($X1715="","",IFERROR(MATCH($X1715,$A$2:$A$1500,0),""))</f>
      </c>
      <c r="AA1715" t="str">
        <f>IF($Y1715="","",INDEX($P$2:$P$1500,$Y1715))</f>
      </c>
      <c r="AB1715" t="str">
        <f>IF($Z1715="","",INDEX($P$2:$P$1500,$Z1715))</f>
      </c>
      <c r="AC1715">
        <f>IF(AND($AA1715="Yes",$AB1715="Yes"),1,"")</f>
      </c>
      <c r="AD1715">
        <f>IF(OR($Y1715="",$Z1715=""),"",IF(INDEX($C$2:$C$1500,$Y1715)=INDEX($C$2:$C$1500,$Z1715),0,1))</f>
      </c>
      <c r="AE1715">
        <f>IF($AC1715&lt;&gt;1,"",IF(AND(INDEX($AG$2:$AG$1500,$Y1715)=1,INDEX($AG$2:$AG$1500,$Z1715)=1),1,""))</f>
      </c>
    </row>
    <row r="1716">
      <c r="T1716">
        <f>IF($Y1716="","",INDEX($B$2:$B$1500,$Y1716))</f>
      </c>
      <c r="U1716">
        <f>IF($Z1716="","",INDEX($B$2:$B$1500,$Z1716))</f>
      </c>
      <c r="V1716">
        <f>IF(OR($T1716="",$U1716=""),"",$U1716-$T1716)</f>
      </c>
      <c r="W1716" t="str">
        <f>IF(TRIM(INDEX(connections!$A:$A,ROW()))="","",TRIM(INDEX(connections!$A:$A,ROW())))</f>
      </c>
      <c r="X1716" t="str">
        <f>IF($W1716="","",TRIM(INDEX(connections!$B:$B,ROW())))</f>
      </c>
      <c r="Y1716">
        <f>IF($W1716="","",IFERROR(MATCH($W1716,$A$2:$A$1500,0),""))</f>
      </c>
      <c r="Z1716">
        <f>IF($X1716="","",IFERROR(MATCH($X1716,$A$2:$A$1500,0),""))</f>
      </c>
      <c r="AA1716" t="str">
        <f>IF($Y1716="","",INDEX($P$2:$P$1500,$Y1716))</f>
      </c>
      <c r="AB1716" t="str">
        <f>IF($Z1716="","",INDEX($P$2:$P$1500,$Z1716))</f>
      </c>
      <c r="AC1716">
        <f>IF(AND($AA1716="Yes",$AB1716="Yes"),1,"")</f>
      </c>
      <c r="AD1716">
        <f>IF(OR($Y1716="",$Z1716=""),"",IF(INDEX($C$2:$C$1500,$Y1716)=INDEX($C$2:$C$1500,$Z1716),0,1))</f>
      </c>
      <c r="AE1716">
        <f>IF($AC1716&lt;&gt;1,"",IF(AND(INDEX($AG$2:$AG$1500,$Y1716)=1,INDEX($AG$2:$AG$1500,$Z1716)=1),1,""))</f>
      </c>
    </row>
    <row r="1717">
      <c r="T1717">
        <f>IF($Y1717="","",INDEX($B$2:$B$1500,$Y1717))</f>
      </c>
      <c r="U1717">
        <f>IF($Z1717="","",INDEX($B$2:$B$1500,$Z1717))</f>
      </c>
      <c r="V1717">
        <f>IF(OR($T1717="",$U1717=""),"",$U1717-$T1717)</f>
      </c>
      <c r="W1717" t="str">
        <f>IF(TRIM(INDEX(connections!$A:$A,ROW()))="","",TRIM(INDEX(connections!$A:$A,ROW())))</f>
      </c>
      <c r="X1717" t="str">
        <f>IF($W1717="","",TRIM(INDEX(connections!$B:$B,ROW())))</f>
      </c>
      <c r="Y1717">
        <f>IF($W1717="","",IFERROR(MATCH($W1717,$A$2:$A$1500,0),""))</f>
      </c>
      <c r="Z1717">
        <f>IF($X1717="","",IFERROR(MATCH($X1717,$A$2:$A$1500,0),""))</f>
      </c>
      <c r="AA1717" t="str">
        <f>IF($Y1717="","",INDEX($P$2:$P$1500,$Y1717))</f>
      </c>
      <c r="AB1717" t="str">
        <f>IF($Z1717="","",INDEX($P$2:$P$1500,$Z1717))</f>
      </c>
      <c r="AC1717">
        <f>IF(AND($AA1717="Yes",$AB1717="Yes"),1,"")</f>
      </c>
      <c r="AD1717">
        <f>IF(OR($Y1717="",$Z1717=""),"",IF(INDEX($C$2:$C$1500,$Y1717)=INDEX($C$2:$C$1500,$Z1717),0,1))</f>
      </c>
      <c r="AE1717">
        <f>IF($AC1717&lt;&gt;1,"",IF(AND(INDEX($AG$2:$AG$1500,$Y1717)=1,INDEX($AG$2:$AG$1500,$Z1717)=1),1,""))</f>
      </c>
    </row>
    <row r="1718">
      <c r="T1718">
        <f>IF($Y1718="","",INDEX($B$2:$B$1500,$Y1718))</f>
      </c>
      <c r="U1718">
        <f>IF($Z1718="","",INDEX($B$2:$B$1500,$Z1718))</f>
      </c>
      <c r="V1718">
        <f>IF(OR($T1718="",$U1718=""),"",$U1718-$T1718)</f>
      </c>
      <c r="W1718" t="str">
        <f>IF(TRIM(INDEX(connections!$A:$A,ROW()))="","",TRIM(INDEX(connections!$A:$A,ROW())))</f>
      </c>
      <c r="X1718" t="str">
        <f>IF($W1718="","",TRIM(INDEX(connections!$B:$B,ROW())))</f>
      </c>
      <c r="Y1718">
        <f>IF($W1718="","",IFERROR(MATCH($W1718,$A$2:$A$1500,0),""))</f>
      </c>
      <c r="Z1718">
        <f>IF($X1718="","",IFERROR(MATCH($X1718,$A$2:$A$1500,0),""))</f>
      </c>
      <c r="AA1718" t="str">
        <f>IF($Y1718="","",INDEX($P$2:$P$1500,$Y1718))</f>
      </c>
      <c r="AB1718" t="str">
        <f>IF($Z1718="","",INDEX($P$2:$P$1500,$Z1718))</f>
      </c>
      <c r="AC1718">
        <f>IF(AND($AA1718="Yes",$AB1718="Yes"),1,"")</f>
      </c>
      <c r="AD1718">
        <f>IF(OR($Y1718="",$Z1718=""),"",IF(INDEX($C$2:$C$1500,$Y1718)=INDEX($C$2:$C$1500,$Z1718),0,1))</f>
      </c>
      <c r="AE1718">
        <f>IF($AC1718&lt;&gt;1,"",IF(AND(INDEX($AG$2:$AG$1500,$Y1718)=1,INDEX($AG$2:$AG$1500,$Z1718)=1),1,""))</f>
      </c>
    </row>
    <row r="1719">
      <c r="T1719">
        <f>IF($Y1719="","",INDEX($B$2:$B$1500,$Y1719))</f>
      </c>
      <c r="U1719">
        <f>IF($Z1719="","",INDEX($B$2:$B$1500,$Z1719))</f>
      </c>
      <c r="V1719">
        <f>IF(OR($T1719="",$U1719=""),"",$U1719-$T1719)</f>
      </c>
      <c r="W1719" t="str">
        <f>IF(TRIM(INDEX(connections!$A:$A,ROW()))="","",TRIM(INDEX(connections!$A:$A,ROW())))</f>
      </c>
      <c r="X1719" t="str">
        <f>IF($W1719="","",TRIM(INDEX(connections!$B:$B,ROW())))</f>
      </c>
      <c r="Y1719">
        <f>IF($W1719="","",IFERROR(MATCH($W1719,$A$2:$A$1500,0),""))</f>
      </c>
      <c r="Z1719">
        <f>IF($X1719="","",IFERROR(MATCH($X1719,$A$2:$A$1500,0),""))</f>
      </c>
      <c r="AA1719" t="str">
        <f>IF($Y1719="","",INDEX($P$2:$P$1500,$Y1719))</f>
      </c>
      <c r="AB1719" t="str">
        <f>IF($Z1719="","",INDEX($P$2:$P$1500,$Z1719))</f>
      </c>
      <c r="AC1719">
        <f>IF(AND($AA1719="Yes",$AB1719="Yes"),1,"")</f>
      </c>
      <c r="AD1719">
        <f>IF(OR($Y1719="",$Z1719=""),"",IF(INDEX($C$2:$C$1500,$Y1719)=INDEX($C$2:$C$1500,$Z1719),0,1))</f>
      </c>
      <c r="AE1719">
        <f>IF($AC1719&lt;&gt;1,"",IF(AND(INDEX($AG$2:$AG$1500,$Y1719)=1,INDEX($AG$2:$AG$1500,$Z1719)=1),1,""))</f>
      </c>
    </row>
    <row r="1720">
      <c r="T1720">
        <f>IF($Y1720="","",INDEX($B$2:$B$1500,$Y1720))</f>
      </c>
      <c r="U1720">
        <f>IF($Z1720="","",INDEX($B$2:$B$1500,$Z1720))</f>
      </c>
      <c r="V1720">
        <f>IF(OR($T1720="",$U1720=""),"",$U1720-$T1720)</f>
      </c>
      <c r="W1720" t="str">
        <f>IF(TRIM(INDEX(connections!$A:$A,ROW()))="","",TRIM(INDEX(connections!$A:$A,ROW())))</f>
      </c>
      <c r="X1720" t="str">
        <f>IF($W1720="","",TRIM(INDEX(connections!$B:$B,ROW())))</f>
      </c>
      <c r="Y1720">
        <f>IF($W1720="","",IFERROR(MATCH($W1720,$A$2:$A$1500,0),""))</f>
      </c>
      <c r="Z1720">
        <f>IF($X1720="","",IFERROR(MATCH($X1720,$A$2:$A$1500,0),""))</f>
      </c>
      <c r="AA1720" t="str">
        <f>IF($Y1720="","",INDEX($P$2:$P$1500,$Y1720))</f>
      </c>
      <c r="AB1720" t="str">
        <f>IF($Z1720="","",INDEX($P$2:$P$1500,$Z1720))</f>
      </c>
      <c r="AC1720">
        <f>IF(AND($AA1720="Yes",$AB1720="Yes"),1,"")</f>
      </c>
      <c r="AD1720">
        <f>IF(OR($Y1720="",$Z1720=""),"",IF(INDEX($C$2:$C$1500,$Y1720)=INDEX($C$2:$C$1500,$Z1720),0,1))</f>
      </c>
      <c r="AE1720">
        <f>IF($AC1720&lt;&gt;1,"",IF(AND(INDEX($AG$2:$AG$1500,$Y1720)=1,INDEX($AG$2:$AG$1500,$Z1720)=1),1,""))</f>
      </c>
    </row>
    <row r="1721">
      <c r="T1721">
        <f>IF($Y1721="","",INDEX($B$2:$B$1500,$Y1721))</f>
      </c>
      <c r="U1721">
        <f>IF($Z1721="","",INDEX($B$2:$B$1500,$Z1721))</f>
      </c>
      <c r="V1721">
        <f>IF(OR($T1721="",$U1721=""),"",$U1721-$T1721)</f>
      </c>
      <c r="W1721" t="str">
        <f>IF(TRIM(INDEX(connections!$A:$A,ROW()))="","",TRIM(INDEX(connections!$A:$A,ROW())))</f>
      </c>
      <c r="X1721" t="str">
        <f>IF($W1721="","",TRIM(INDEX(connections!$B:$B,ROW())))</f>
      </c>
      <c r="Y1721">
        <f>IF($W1721="","",IFERROR(MATCH($W1721,$A$2:$A$1500,0),""))</f>
      </c>
      <c r="Z1721">
        <f>IF($X1721="","",IFERROR(MATCH($X1721,$A$2:$A$1500,0),""))</f>
      </c>
      <c r="AA1721" t="str">
        <f>IF($Y1721="","",INDEX($P$2:$P$1500,$Y1721))</f>
      </c>
      <c r="AB1721" t="str">
        <f>IF($Z1721="","",INDEX($P$2:$P$1500,$Z1721))</f>
      </c>
      <c r="AC1721">
        <f>IF(AND($AA1721="Yes",$AB1721="Yes"),1,"")</f>
      </c>
      <c r="AD1721">
        <f>IF(OR($Y1721="",$Z1721=""),"",IF(INDEX($C$2:$C$1500,$Y1721)=INDEX($C$2:$C$1500,$Z1721),0,1))</f>
      </c>
      <c r="AE1721">
        <f>IF($AC1721&lt;&gt;1,"",IF(AND(INDEX($AG$2:$AG$1500,$Y1721)=1,INDEX($AG$2:$AG$1500,$Z1721)=1),1,""))</f>
      </c>
    </row>
    <row r="1722">
      <c r="T1722">
        <f>IF($Y1722="","",INDEX($B$2:$B$1500,$Y1722))</f>
      </c>
      <c r="U1722">
        <f>IF($Z1722="","",INDEX($B$2:$B$1500,$Z1722))</f>
      </c>
      <c r="V1722">
        <f>IF(OR($T1722="",$U1722=""),"",$U1722-$T1722)</f>
      </c>
      <c r="W1722" t="str">
        <f>IF(TRIM(INDEX(connections!$A:$A,ROW()))="","",TRIM(INDEX(connections!$A:$A,ROW())))</f>
      </c>
      <c r="X1722" t="str">
        <f>IF($W1722="","",TRIM(INDEX(connections!$B:$B,ROW())))</f>
      </c>
      <c r="Y1722">
        <f>IF($W1722="","",IFERROR(MATCH($W1722,$A$2:$A$1500,0),""))</f>
      </c>
      <c r="Z1722">
        <f>IF($X1722="","",IFERROR(MATCH($X1722,$A$2:$A$1500,0),""))</f>
      </c>
      <c r="AA1722" t="str">
        <f>IF($Y1722="","",INDEX($P$2:$P$1500,$Y1722))</f>
      </c>
      <c r="AB1722" t="str">
        <f>IF($Z1722="","",INDEX($P$2:$P$1500,$Z1722))</f>
      </c>
      <c r="AC1722">
        <f>IF(AND($AA1722="Yes",$AB1722="Yes"),1,"")</f>
      </c>
      <c r="AD1722">
        <f>IF(OR($Y1722="",$Z1722=""),"",IF(INDEX($C$2:$C$1500,$Y1722)=INDEX($C$2:$C$1500,$Z1722),0,1))</f>
      </c>
      <c r="AE1722">
        <f>IF($AC1722&lt;&gt;1,"",IF(AND(INDEX($AG$2:$AG$1500,$Y1722)=1,INDEX($AG$2:$AG$1500,$Z1722)=1),1,""))</f>
      </c>
    </row>
    <row r="1723">
      <c r="T1723">
        <f>IF($Y1723="","",INDEX($B$2:$B$1500,$Y1723))</f>
      </c>
      <c r="U1723">
        <f>IF($Z1723="","",INDEX($B$2:$B$1500,$Z1723))</f>
      </c>
      <c r="V1723">
        <f>IF(OR($T1723="",$U1723=""),"",$U1723-$T1723)</f>
      </c>
      <c r="W1723" t="str">
        <f>IF(TRIM(INDEX(connections!$A:$A,ROW()))="","",TRIM(INDEX(connections!$A:$A,ROW())))</f>
      </c>
      <c r="X1723" t="str">
        <f>IF($W1723="","",TRIM(INDEX(connections!$B:$B,ROW())))</f>
      </c>
      <c r="Y1723">
        <f>IF($W1723="","",IFERROR(MATCH($W1723,$A$2:$A$1500,0),""))</f>
      </c>
      <c r="Z1723">
        <f>IF($X1723="","",IFERROR(MATCH($X1723,$A$2:$A$1500,0),""))</f>
      </c>
      <c r="AA1723" t="str">
        <f>IF($Y1723="","",INDEX($P$2:$P$1500,$Y1723))</f>
      </c>
      <c r="AB1723" t="str">
        <f>IF($Z1723="","",INDEX($P$2:$P$1500,$Z1723))</f>
      </c>
      <c r="AC1723">
        <f>IF(AND($AA1723="Yes",$AB1723="Yes"),1,"")</f>
      </c>
      <c r="AD1723">
        <f>IF(OR($Y1723="",$Z1723=""),"",IF(INDEX($C$2:$C$1500,$Y1723)=INDEX($C$2:$C$1500,$Z1723),0,1))</f>
      </c>
      <c r="AE1723">
        <f>IF($AC1723&lt;&gt;1,"",IF(AND(INDEX($AG$2:$AG$1500,$Y1723)=1,INDEX($AG$2:$AG$1500,$Z1723)=1),1,""))</f>
      </c>
    </row>
    <row r="1724">
      <c r="T1724">
        <f>IF($Y1724="","",INDEX($B$2:$B$1500,$Y1724))</f>
      </c>
      <c r="U1724">
        <f>IF($Z1724="","",INDEX($B$2:$B$1500,$Z1724))</f>
      </c>
      <c r="V1724">
        <f>IF(OR($T1724="",$U1724=""),"",$U1724-$T1724)</f>
      </c>
      <c r="W1724" t="str">
        <f>IF(TRIM(INDEX(connections!$A:$A,ROW()))="","",TRIM(INDEX(connections!$A:$A,ROW())))</f>
      </c>
      <c r="X1724" t="str">
        <f>IF($W1724="","",TRIM(INDEX(connections!$B:$B,ROW())))</f>
      </c>
      <c r="Y1724">
        <f>IF($W1724="","",IFERROR(MATCH($W1724,$A$2:$A$1500,0),""))</f>
      </c>
      <c r="Z1724">
        <f>IF($X1724="","",IFERROR(MATCH($X1724,$A$2:$A$1500,0),""))</f>
      </c>
      <c r="AA1724" t="str">
        <f>IF($Y1724="","",INDEX($P$2:$P$1500,$Y1724))</f>
      </c>
      <c r="AB1724" t="str">
        <f>IF($Z1724="","",INDEX($P$2:$P$1500,$Z1724))</f>
      </c>
      <c r="AC1724">
        <f>IF(AND($AA1724="Yes",$AB1724="Yes"),1,"")</f>
      </c>
      <c r="AD1724">
        <f>IF(OR($Y1724="",$Z1724=""),"",IF(INDEX($C$2:$C$1500,$Y1724)=INDEX($C$2:$C$1500,$Z1724),0,1))</f>
      </c>
      <c r="AE1724">
        <f>IF($AC1724&lt;&gt;1,"",IF(AND(INDEX($AG$2:$AG$1500,$Y1724)=1,INDEX($AG$2:$AG$1500,$Z1724)=1),1,""))</f>
      </c>
    </row>
    <row r="1725">
      <c r="T1725">
        <f>IF($Y1725="","",INDEX($B$2:$B$1500,$Y1725))</f>
      </c>
      <c r="U1725">
        <f>IF($Z1725="","",INDEX($B$2:$B$1500,$Z1725))</f>
      </c>
      <c r="V1725">
        <f>IF(OR($T1725="",$U1725=""),"",$U1725-$T1725)</f>
      </c>
      <c r="W1725" t="str">
        <f>IF(TRIM(INDEX(connections!$A:$A,ROW()))="","",TRIM(INDEX(connections!$A:$A,ROW())))</f>
      </c>
      <c r="X1725" t="str">
        <f>IF($W1725="","",TRIM(INDEX(connections!$B:$B,ROW())))</f>
      </c>
      <c r="Y1725">
        <f>IF($W1725="","",IFERROR(MATCH($W1725,$A$2:$A$1500,0),""))</f>
      </c>
      <c r="Z1725">
        <f>IF($X1725="","",IFERROR(MATCH($X1725,$A$2:$A$1500,0),""))</f>
      </c>
      <c r="AA1725" t="str">
        <f>IF($Y1725="","",INDEX($P$2:$P$1500,$Y1725))</f>
      </c>
      <c r="AB1725" t="str">
        <f>IF($Z1725="","",INDEX($P$2:$P$1500,$Z1725))</f>
      </c>
      <c r="AC1725">
        <f>IF(AND($AA1725="Yes",$AB1725="Yes"),1,"")</f>
      </c>
      <c r="AD1725">
        <f>IF(OR($Y1725="",$Z1725=""),"",IF(INDEX($C$2:$C$1500,$Y1725)=INDEX($C$2:$C$1500,$Z1725),0,1))</f>
      </c>
      <c r="AE1725">
        <f>IF($AC1725&lt;&gt;1,"",IF(AND(INDEX($AG$2:$AG$1500,$Y1725)=1,INDEX($AG$2:$AG$1500,$Z1725)=1),1,""))</f>
      </c>
    </row>
    <row r="1726">
      <c r="T1726">
        <f>IF($Y1726="","",INDEX($B$2:$B$1500,$Y1726))</f>
      </c>
      <c r="U1726">
        <f>IF($Z1726="","",INDEX($B$2:$B$1500,$Z1726))</f>
      </c>
      <c r="V1726">
        <f>IF(OR($T1726="",$U1726=""),"",$U1726-$T1726)</f>
      </c>
      <c r="W1726" t="str">
        <f>IF(TRIM(INDEX(connections!$A:$A,ROW()))="","",TRIM(INDEX(connections!$A:$A,ROW())))</f>
      </c>
      <c r="X1726" t="str">
        <f>IF($W1726="","",TRIM(INDEX(connections!$B:$B,ROW())))</f>
      </c>
      <c r="Y1726">
        <f>IF($W1726="","",IFERROR(MATCH($W1726,$A$2:$A$1500,0),""))</f>
      </c>
      <c r="Z1726">
        <f>IF($X1726="","",IFERROR(MATCH($X1726,$A$2:$A$1500,0),""))</f>
      </c>
      <c r="AA1726" t="str">
        <f>IF($Y1726="","",INDEX($P$2:$P$1500,$Y1726))</f>
      </c>
      <c r="AB1726" t="str">
        <f>IF($Z1726="","",INDEX($P$2:$P$1500,$Z1726))</f>
      </c>
      <c r="AC1726">
        <f>IF(AND($AA1726="Yes",$AB1726="Yes"),1,"")</f>
      </c>
      <c r="AD1726">
        <f>IF(OR($Y1726="",$Z1726=""),"",IF(INDEX($C$2:$C$1500,$Y1726)=INDEX($C$2:$C$1500,$Z1726),0,1))</f>
      </c>
      <c r="AE1726">
        <f>IF($AC1726&lt;&gt;1,"",IF(AND(INDEX($AG$2:$AG$1500,$Y1726)=1,INDEX($AG$2:$AG$1500,$Z1726)=1),1,""))</f>
      </c>
    </row>
    <row r="1727">
      <c r="T1727">
        <f>IF($Y1727="","",INDEX($B$2:$B$1500,$Y1727))</f>
      </c>
      <c r="U1727">
        <f>IF($Z1727="","",INDEX($B$2:$B$1500,$Z1727))</f>
      </c>
      <c r="V1727">
        <f>IF(OR($T1727="",$U1727=""),"",$U1727-$T1727)</f>
      </c>
      <c r="W1727" t="str">
        <f>IF(TRIM(INDEX(connections!$A:$A,ROW()))="","",TRIM(INDEX(connections!$A:$A,ROW())))</f>
      </c>
      <c r="X1727" t="str">
        <f>IF($W1727="","",TRIM(INDEX(connections!$B:$B,ROW())))</f>
      </c>
      <c r="Y1727">
        <f>IF($W1727="","",IFERROR(MATCH($W1727,$A$2:$A$1500,0),""))</f>
      </c>
      <c r="Z1727">
        <f>IF($X1727="","",IFERROR(MATCH($X1727,$A$2:$A$1500,0),""))</f>
      </c>
      <c r="AA1727" t="str">
        <f>IF($Y1727="","",INDEX($P$2:$P$1500,$Y1727))</f>
      </c>
      <c r="AB1727" t="str">
        <f>IF($Z1727="","",INDEX($P$2:$P$1500,$Z1727))</f>
      </c>
      <c r="AC1727">
        <f>IF(AND($AA1727="Yes",$AB1727="Yes"),1,"")</f>
      </c>
      <c r="AD1727">
        <f>IF(OR($Y1727="",$Z1727=""),"",IF(INDEX($C$2:$C$1500,$Y1727)=INDEX($C$2:$C$1500,$Z1727),0,1))</f>
      </c>
      <c r="AE1727">
        <f>IF($AC1727&lt;&gt;1,"",IF(AND(INDEX($AG$2:$AG$1500,$Y1727)=1,INDEX($AG$2:$AG$1500,$Z1727)=1),1,""))</f>
      </c>
    </row>
    <row r="1728">
      <c r="T1728">
        <f>IF($Y1728="","",INDEX($B$2:$B$1500,$Y1728))</f>
      </c>
      <c r="U1728">
        <f>IF($Z1728="","",INDEX($B$2:$B$1500,$Z1728))</f>
      </c>
      <c r="V1728">
        <f>IF(OR($T1728="",$U1728=""),"",$U1728-$T1728)</f>
      </c>
      <c r="W1728" t="str">
        <f>IF(TRIM(INDEX(connections!$A:$A,ROW()))="","",TRIM(INDEX(connections!$A:$A,ROW())))</f>
      </c>
      <c r="X1728" t="str">
        <f>IF($W1728="","",TRIM(INDEX(connections!$B:$B,ROW())))</f>
      </c>
      <c r="Y1728">
        <f>IF($W1728="","",IFERROR(MATCH($W1728,$A$2:$A$1500,0),""))</f>
      </c>
      <c r="Z1728">
        <f>IF($X1728="","",IFERROR(MATCH($X1728,$A$2:$A$1500,0),""))</f>
      </c>
      <c r="AA1728" t="str">
        <f>IF($Y1728="","",INDEX($P$2:$P$1500,$Y1728))</f>
      </c>
      <c r="AB1728" t="str">
        <f>IF($Z1728="","",INDEX($P$2:$P$1500,$Z1728))</f>
      </c>
      <c r="AC1728">
        <f>IF(AND($AA1728="Yes",$AB1728="Yes"),1,"")</f>
      </c>
      <c r="AD1728">
        <f>IF(OR($Y1728="",$Z1728=""),"",IF(INDEX($C$2:$C$1500,$Y1728)=INDEX($C$2:$C$1500,$Z1728),0,1))</f>
      </c>
      <c r="AE1728">
        <f>IF($AC1728&lt;&gt;1,"",IF(AND(INDEX($AG$2:$AG$1500,$Y1728)=1,INDEX($AG$2:$AG$1500,$Z1728)=1),1,""))</f>
      </c>
    </row>
    <row r="1729">
      <c r="T1729">
        <f>IF($Y1729="","",INDEX($B$2:$B$1500,$Y1729))</f>
      </c>
      <c r="U1729">
        <f>IF($Z1729="","",INDEX($B$2:$B$1500,$Z1729))</f>
      </c>
      <c r="V1729">
        <f>IF(OR($T1729="",$U1729=""),"",$U1729-$T1729)</f>
      </c>
      <c r="W1729" t="str">
        <f>IF(TRIM(INDEX(connections!$A:$A,ROW()))="","",TRIM(INDEX(connections!$A:$A,ROW())))</f>
      </c>
      <c r="X1729" t="str">
        <f>IF($W1729="","",TRIM(INDEX(connections!$B:$B,ROW())))</f>
      </c>
      <c r="Y1729">
        <f>IF($W1729="","",IFERROR(MATCH($W1729,$A$2:$A$1500,0),""))</f>
      </c>
      <c r="Z1729">
        <f>IF($X1729="","",IFERROR(MATCH($X1729,$A$2:$A$1500,0),""))</f>
      </c>
      <c r="AA1729" t="str">
        <f>IF($Y1729="","",INDEX($P$2:$P$1500,$Y1729))</f>
      </c>
      <c r="AB1729" t="str">
        <f>IF($Z1729="","",INDEX($P$2:$P$1500,$Z1729))</f>
      </c>
      <c r="AC1729">
        <f>IF(AND($AA1729="Yes",$AB1729="Yes"),1,"")</f>
      </c>
      <c r="AD1729">
        <f>IF(OR($Y1729="",$Z1729=""),"",IF(INDEX($C$2:$C$1500,$Y1729)=INDEX($C$2:$C$1500,$Z1729),0,1))</f>
      </c>
      <c r="AE1729">
        <f>IF($AC1729&lt;&gt;1,"",IF(AND(INDEX($AG$2:$AG$1500,$Y1729)=1,INDEX($AG$2:$AG$1500,$Z1729)=1),1,""))</f>
      </c>
    </row>
    <row r="1730">
      <c r="T1730">
        <f>IF($Y1730="","",INDEX($B$2:$B$1500,$Y1730))</f>
      </c>
      <c r="U1730">
        <f>IF($Z1730="","",INDEX($B$2:$B$1500,$Z1730))</f>
      </c>
      <c r="V1730">
        <f>IF(OR($T1730="",$U1730=""),"",$U1730-$T1730)</f>
      </c>
      <c r="W1730" t="str">
        <f>IF(TRIM(INDEX(connections!$A:$A,ROW()))="","",TRIM(INDEX(connections!$A:$A,ROW())))</f>
      </c>
      <c r="X1730" t="str">
        <f>IF($W1730="","",TRIM(INDEX(connections!$B:$B,ROW())))</f>
      </c>
      <c r="Y1730">
        <f>IF($W1730="","",IFERROR(MATCH($W1730,$A$2:$A$1500,0),""))</f>
      </c>
      <c r="Z1730">
        <f>IF($X1730="","",IFERROR(MATCH($X1730,$A$2:$A$1500,0),""))</f>
      </c>
      <c r="AA1730" t="str">
        <f>IF($Y1730="","",INDEX($P$2:$P$1500,$Y1730))</f>
      </c>
      <c r="AB1730" t="str">
        <f>IF($Z1730="","",INDEX($P$2:$P$1500,$Z1730))</f>
      </c>
      <c r="AC1730">
        <f>IF(AND($AA1730="Yes",$AB1730="Yes"),1,"")</f>
      </c>
      <c r="AD1730">
        <f>IF(OR($Y1730="",$Z1730=""),"",IF(INDEX($C$2:$C$1500,$Y1730)=INDEX($C$2:$C$1500,$Z1730),0,1))</f>
      </c>
      <c r="AE1730">
        <f>IF($AC1730&lt;&gt;1,"",IF(AND(INDEX($AG$2:$AG$1500,$Y1730)=1,INDEX($AG$2:$AG$1500,$Z1730)=1),1,""))</f>
      </c>
    </row>
    <row r="1731">
      <c r="T1731">
        <f>IF($Y1731="","",INDEX($B$2:$B$1500,$Y1731))</f>
      </c>
      <c r="U1731">
        <f>IF($Z1731="","",INDEX($B$2:$B$1500,$Z1731))</f>
      </c>
      <c r="V1731">
        <f>IF(OR($T1731="",$U1731=""),"",$U1731-$T1731)</f>
      </c>
      <c r="W1731" t="str">
        <f>IF(TRIM(INDEX(connections!$A:$A,ROW()))="","",TRIM(INDEX(connections!$A:$A,ROW())))</f>
      </c>
      <c r="X1731" t="str">
        <f>IF($W1731="","",TRIM(INDEX(connections!$B:$B,ROW())))</f>
      </c>
      <c r="Y1731">
        <f>IF($W1731="","",IFERROR(MATCH($W1731,$A$2:$A$1500,0),""))</f>
      </c>
      <c r="Z1731">
        <f>IF($X1731="","",IFERROR(MATCH($X1731,$A$2:$A$1500,0),""))</f>
      </c>
      <c r="AA1731" t="str">
        <f>IF($Y1731="","",INDEX($P$2:$P$1500,$Y1731))</f>
      </c>
      <c r="AB1731" t="str">
        <f>IF($Z1731="","",INDEX($P$2:$P$1500,$Z1731))</f>
      </c>
      <c r="AC1731">
        <f>IF(AND($AA1731="Yes",$AB1731="Yes"),1,"")</f>
      </c>
      <c r="AD1731">
        <f>IF(OR($Y1731="",$Z1731=""),"",IF(INDEX($C$2:$C$1500,$Y1731)=INDEX($C$2:$C$1500,$Z1731),0,1))</f>
      </c>
      <c r="AE1731">
        <f>IF($AC1731&lt;&gt;1,"",IF(AND(INDEX($AG$2:$AG$1500,$Y1731)=1,INDEX($AG$2:$AG$1500,$Z1731)=1),1,""))</f>
      </c>
    </row>
    <row r="1732">
      <c r="T1732">
        <f>IF($Y1732="","",INDEX($B$2:$B$1500,$Y1732))</f>
      </c>
      <c r="U1732">
        <f>IF($Z1732="","",INDEX($B$2:$B$1500,$Z1732))</f>
      </c>
      <c r="V1732">
        <f>IF(OR($T1732="",$U1732=""),"",$U1732-$T1732)</f>
      </c>
      <c r="W1732" t="str">
        <f>IF(TRIM(INDEX(connections!$A:$A,ROW()))="","",TRIM(INDEX(connections!$A:$A,ROW())))</f>
      </c>
      <c r="X1732" t="str">
        <f>IF($W1732="","",TRIM(INDEX(connections!$B:$B,ROW())))</f>
      </c>
      <c r="Y1732">
        <f>IF($W1732="","",IFERROR(MATCH($W1732,$A$2:$A$1500,0),""))</f>
      </c>
      <c r="Z1732">
        <f>IF($X1732="","",IFERROR(MATCH($X1732,$A$2:$A$1500,0),""))</f>
      </c>
      <c r="AA1732" t="str">
        <f>IF($Y1732="","",INDEX($P$2:$P$1500,$Y1732))</f>
      </c>
      <c r="AB1732" t="str">
        <f>IF($Z1732="","",INDEX($P$2:$P$1500,$Z1732))</f>
      </c>
      <c r="AC1732">
        <f>IF(AND($AA1732="Yes",$AB1732="Yes"),1,"")</f>
      </c>
      <c r="AD1732">
        <f>IF(OR($Y1732="",$Z1732=""),"",IF(INDEX($C$2:$C$1500,$Y1732)=INDEX($C$2:$C$1500,$Z1732),0,1))</f>
      </c>
      <c r="AE1732">
        <f>IF($AC1732&lt;&gt;1,"",IF(AND(INDEX($AG$2:$AG$1500,$Y1732)=1,INDEX($AG$2:$AG$1500,$Z1732)=1),1,""))</f>
      </c>
    </row>
    <row r="1733">
      <c r="T1733">
        <f>IF($Y1733="","",INDEX($B$2:$B$1500,$Y1733))</f>
      </c>
      <c r="U1733">
        <f>IF($Z1733="","",INDEX($B$2:$B$1500,$Z1733))</f>
      </c>
      <c r="V1733">
        <f>IF(OR($T1733="",$U1733=""),"",$U1733-$T1733)</f>
      </c>
      <c r="W1733" t="str">
        <f>IF(TRIM(INDEX(connections!$A:$A,ROW()))="","",TRIM(INDEX(connections!$A:$A,ROW())))</f>
      </c>
      <c r="X1733" t="str">
        <f>IF($W1733="","",TRIM(INDEX(connections!$B:$B,ROW())))</f>
      </c>
      <c r="Y1733">
        <f>IF($W1733="","",IFERROR(MATCH($W1733,$A$2:$A$1500,0),""))</f>
      </c>
      <c r="Z1733">
        <f>IF($X1733="","",IFERROR(MATCH($X1733,$A$2:$A$1500,0),""))</f>
      </c>
      <c r="AA1733" t="str">
        <f>IF($Y1733="","",INDEX($P$2:$P$1500,$Y1733))</f>
      </c>
      <c r="AB1733" t="str">
        <f>IF($Z1733="","",INDEX($P$2:$P$1500,$Z1733))</f>
      </c>
      <c r="AC1733">
        <f>IF(AND($AA1733="Yes",$AB1733="Yes"),1,"")</f>
      </c>
      <c r="AD1733">
        <f>IF(OR($Y1733="",$Z1733=""),"",IF(INDEX($C$2:$C$1500,$Y1733)=INDEX($C$2:$C$1500,$Z1733),0,1))</f>
      </c>
      <c r="AE1733">
        <f>IF($AC1733&lt;&gt;1,"",IF(AND(INDEX($AG$2:$AG$1500,$Y1733)=1,INDEX($AG$2:$AG$1500,$Z1733)=1),1,""))</f>
      </c>
    </row>
    <row r="1734">
      <c r="T1734">
        <f>IF($Y1734="","",INDEX($B$2:$B$1500,$Y1734))</f>
      </c>
      <c r="U1734">
        <f>IF($Z1734="","",INDEX($B$2:$B$1500,$Z1734))</f>
      </c>
      <c r="V1734">
        <f>IF(OR($T1734="",$U1734=""),"",$U1734-$T1734)</f>
      </c>
      <c r="W1734" t="str">
        <f>IF(TRIM(INDEX(connections!$A:$A,ROW()))="","",TRIM(INDEX(connections!$A:$A,ROW())))</f>
      </c>
      <c r="X1734" t="str">
        <f>IF($W1734="","",TRIM(INDEX(connections!$B:$B,ROW())))</f>
      </c>
      <c r="Y1734">
        <f>IF($W1734="","",IFERROR(MATCH($W1734,$A$2:$A$1500,0),""))</f>
      </c>
      <c r="Z1734">
        <f>IF($X1734="","",IFERROR(MATCH($X1734,$A$2:$A$1500,0),""))</f>
      </c>
      <c r="AA1734" t="str">
        <f>IF($Y1734="","",INDEX($P$2:$P$1500,$Y1734))</f>
      </c>
      <c r="AB1734" t="str">
        <f>IF($Z1734="","",INDEX($P$2:$P$1500,$Z1734))</f>
      </c>
      <c r="AC1734">
        <f>IF(AND($AA1734="Yes",$AB1734="Yes"),1,"")</f>
      </c>
      <c r="AD1734">
        <f>IF(OR($Y1734="",$Z1734=""),"",IF(INDEX($C$2:$C$1500,$Y1734)=INDEX($C$2:$C$1500,$Z1734),0,1))</f>
      </c>
      <c r="AE1734">
        <f>IF($AC1734&lt;&gt;1,"",IF(AND(INDEX($AG$2:$AG$1500,$Y1734)=1,INDEX($AG$2:$AG$1500,$Z1734)=1),1,""))</f>
      </c>
    </row>
    <row r="1735">
      <c r="T1735">
        <f>IF($Y1735="","",INDEX($B$2:$B$1500,$Y1735))</f>
      </c>
      <c r="U1735">
        <f>IF($Z1735="","",INDEX($B$2:$B$1500,$Z1735))</f>
      </c>
      <c r="V1735">
        <f>IF(OR($T1735="",$U1735=""),"",$U1735-$T1735)</f>
      </c>
      <c r="W1735" t="str">
        <f>IF(TRIM(INDEX(connections!$A:$A,ROW()))="","",TRIM(INDEX(connections!$A:$A,ROW())))</f>
      </c>
      <c r="X1735" t="str">
        <f>IF($W1735="","",TRIM(INDEX(connections!$B:$B,ROW())))</f>
      </c>
      <c r="Y1735">
        <f>IF($W1735="","",IFERROR(MATCH($W1735,$A$2:$A$1500,0),""))</f>
      </c>
      <c r="Z1735">
        <f>IF($X1735="","",IFERROR(MATCH($X1735,$A$2:$A$1500,0),""))</f>
      </c>
      <c r="AA1735" t="str">
        <f>IF($Y1735="","",INDEX($P$2:$P$1500,$Y1735))</f>
      </c>
      <c r="AB1735" t="str">
        <f>IF($Z1735="","",INDEX($P$2:$P$1500,$Z1735))</f>
      </c>
      <c r="AC1735">
        <f>IF(AND($AA1735="Yes",$AB1735="Yes"),1,"")</f>
      </c>
      <c r="AD1735">
        <f>IF(OR($Y1735="",$Z1735=""),"",IF(INDEX($C$2:$C$1500,$Y1735)=INDEX($C$2:$C$1500,$Z1735),0,1))</f>
      </c>
      <c r="AE1735">
        <f>IF($AC1735&lt;&gt;1,"",IF(AND(INDEX($AG$2:$AG$1500,$Y1735)=1,INDEX($AG$2:$AG$1500,$Z1735)=1),1,""))</f>
      </c>
    </row>
    <row r="1736">
      <c r="T1736">
        <f>IF($Y1736="","",INDEX($B$2:$B$1500,$Y1736))</f>
      </c>
      <c r="U1736">
        <f>IF($Z1736="","",INDEX($B$2:$B$1500,$Z1736))</f>
      </c>
      <c r="V1736">
        <f>IF(OR($T1736="",$U1736=""),"",$U1736-$T1736)</f>
      </c>
      <c r="W1736" t="str">
        <f>IF(TRIM(INDEX(connections!$A:$A,ROW()))="","",TRIM(INDEX(connections!$A:$A,ROW())))</f>
      </c>
      <c r="X1736" t="str">
        <f>IF($W1736="","",TRIM(INDEX(connections!$B:$B,ROW())))</f>
      </c>
      <c r="Y1736">
        <f>IF($W1736="","",IFERROR(MATCH($W1736,$A$2:$A$1500,0),""))</f>
      </c>
      <c r="Z1736">
        <f>IF($X1736="","",IFERROR(MATCH($X1736,$A$2:$A$1500,0),""))</f>
      </c>
      <c r="AA1736" t="str">
        <f>IF($Y1736="","",INDEX($P$2:$P$1500,$Y1736))</f>
      </c>
      <c r="AB1736" t="str">
        <f>IF($Z1736="","",INDEX($P$2:$P$1500,$Z1736))</f>
      </c>
      <c r="AC1736">
        <f>IF(AND($AA1736="Yes",$AB1736="Yes"),1,"")</f>
      </c>
      <c r="AD1736">
        <f>IF(OR($Y1736="",$Z1736=""),"",IF(INDEX($C$2:$C$1500,$Y1736)=INDEX($C$2:$C$1500,$Z1736),0,1))</f>
      </c>
      <c r="AE1736">
        <f>IF($AC1736&lt;&gt;1,"",IF(AND(INDEX($AG$2:$AG$1500,$Y1736)=1,INDEX($AG$2:$AG$1500,$Z1736)=1),1,""))</f>
      </c>
    </row>
    <row r="1737">
      <c r="T1737">
        <f>IF($Y1737="","",INDEX($B$2:$B$1500,$Y1737))</f>
      </c>
      <c r="U1737">
        <f>IF($Z1737="","",INDEX($B$2:$B$1500,$Z1737))</f>
      </c>
      <c r="V1737">
        <f>IF(OR($T1737="",$U1737=""),"",$U1737-$T1737)</f>
      </c>
      <c r="W1737" t="str">
        <f>IF(TRIM(INDEX(connections!$A:$A,ROW()))="","",TRIM(INDEX(connections!$A:$A,ROW())))</f>
      </c>
      <c r="X1737" t="str">
        <f>IF($W1737="","",TRIM(INDEX(connections!$B:$B,ROW())))</f>
      </c>
      <c r="Y1737">
        <f>IF($W1737="","",IFERROR(MATCH($W1737,$A$2:$A$1500,0),""))</f>
      </c>
      <c r="Z1737">
        <f>IF($X1737="","",IFERROR(MATCH($X1737,$A$2:$A$1500,0),""))</f>
      </c>
      <c r="AA1737" t="str">
        <f>IF($Y1737="","",INDEX($P$2:$P$1500,$Y1737))</f>
      </c>
      <c r="AB1737" t="str">
        <f>IF($Z1737="","",INDEX($P$2:$P$1500,$Z1737))</f>
      </c>
      <c r="AC1737">
        <f>IF(AND($AA1737="Yes",$AB1737="Yes"),1,"")</f>
      </c>
      <c r="AD1737">
        <f>IF(OR($Y1737="",$Z1737=""),"",IF(INDEX($C$2:$C$1500,$Y1737)=INDEX($C$2:$C$1500,$Z1737),0,1))</f>
      </c>
      <c r="AE1737">
        <f>IF($AC1737&lt;&gt;1,"",IF(AND(INDEX($AG$2:$AG$1500,$Y1737)=1,INDEX($AG$2:$AG$1500,$Z1737)=1),1,""))</f>
      </c>
    </row>
    <row r="1738">
      <c r="T1738">
        <f>IF($Y1738="","",INDEX($B$2:$B$1500,$Y1738))</f>
      </c>
      <c r="U1738">
        <f>IF($Z1738="","",INDEX($B$2:$B$1500,$Z1738))</f>
      </c>
      <c r="V1738">
        <f>IF(OR($T1738="",$U1738=""),"",$U1738-$T1738)</f>
      </c>
      <c r="W1738" t="str">
        <f>IF(TRIM(INDEX(connections!$A:$A,ROW()))="","",TRIM(INDEX(connections!$A:$A,ROW())))</f>
      </c>
      <c r="X1738" t="str">
        <f>IF($W1738="","",TRIM(INDEX(connections!$B:$B,ROW())))</f>
      </c>
      <c r="Y1738">
        <f>IF($W1738="","",IFERROR(MATCH($W1738,$A$2:$A$1500,0),""))</f>
      </c>
      <c r="Z1738">
        <f>IF($X1738="","",IFERROR(MATCH($X1738,$A$2:$A$1500,0),""))</f>
      </c>
      <c r="AA1738" t="str">
        <f>IF($Y1738="","",INDEX($P$2:$P$1500,$Y1738))</f>
      </c>
      <c r="AB1738" t="str">
        <f>IF($Z1738="","",INDEX($P$2:$P$1500,$Z1738))</f>
      </c>
      <c r="AC1738">
        <f>IF(AND($AA1738="Yes",$AB1738="Yes"),1,"")</f>
      </c>
      <c r="AD1738">
        <f>IF(OR($Y1738="",$Z1738=""),"",IF(INDEX($C$2:$C$1500,$Y1738)=INDEX($C$2:$C$1500,$Z1738),0,1))</f>
      </c>
      <c r="AE1738">
        <f>IF($AC1738&lt;&gt;1,"",IF(AND(INDEX($AG$2:$AG$1500,$Y1738)=1,INDEX($AG$2:$AG$1500,$Z1738)=1),1,""))</f>
      </c>
    </row>
    <row r="1739">
      <c r="T1739">
        <f>IF($Y1739="","",INDEX($B$2:$B$1500,$Y1739))</f>
      </c>
      <c r="U1739">
        <f>IF($Z1739="","",INDEX($B$2:$B$1500,$Z1739))</f>
      </c>
      <c r="V1739">
        <f>IF(OR($T1739="",$U1739=""),"",$U1739-$T1739)</f>
      </c>
      <c r="W1739" t="str">
        <f>IF(TRIM(INDEX(connections!$A:$A,ROW()))="","",TRIM(INDEX(connections!$A:$A,ROW())))</f>
      </c>
      <c r="X1739" t="str">
        <f>IF($W1739="","",TRIM(INDEX(connections!$B:$B,ROW())))</f>
      </c>
      <c r="Y1739">
        <f>IF($W1739="","",IFERROR(MATCH($W1739,$A$2:$A$1500,0),""))</f>
      </c>
      <c r="Z1739">
        <f>IF($X1739="","",IFERROR(MATCH($X1739,$A$2:$A$1500,0),""))</f>
      </c>
      <c r="AA1739" t="str">
        <f>IF($Y1739="","",INDEX($P$2:$P$1500,$Y1739))</f>
      </c>
      <c r="AB1739" t="str">
        <f>IF($Z1739="","",INDEX($P$2:$P$1500,$Z1739))</f>
      </c>
      <c r="AC1739">
        <f>IF(AND($AA1739="Yes",$AB1739="Yes"),1,"")</f>
      </c>
      <c r="AD1739">
        <f>IF(OR($Y1739="",$Z1739=""),"",IF(INDEX($C$2:$C$1500,$Y1739)=INDEX($C$2:$C$1500,$Z1739),0,1))</f>
      </c>
      <c r="AE1739">
        <f>IF($AC1739&lt;&gt;1,"",IF(AND(INDEX($AG$2:$AG$1500,$Y1739)=1,INDEX($AG$2:$AG$1500,$Z1739)=1),1,""))</f>
      </c>
    </row>
    <row r="1740">
      <c r="T1740">
        <f>IF($Y1740="","",INDEX($B$2:$B$1500,$Y1740))</f>
      </c>
      <c r="U1740">
        <f>IF($Z1740="","",INDEX($B$2:$B$1500,$Z1740))</f>
      </c>
      <c r="V1740">
        <f>IF(OR($T1740="",$U1740=""),"",$U1740-$T1740)</f>
      </c>
      <c r="W1740" t="str">
        <f>IF(TRIM(INDEX(connections!$A:$A,ROW()))="","",TRIM(INDEX(connections!$A:$A,ROW())))</f>
      </c>
      <c r="X1740" t="str">
        <f>IF($W1740="","",TRIM(INDEX(connections!$B:$B,ROW())))</f>
      </c>
      <c r="Y1740">
        <f>IF($W1740="","",IFERROR(MATCH($W1740,$A$2:$A$1500,0),""))</f>
      </c>
      <c r="Z1740">
        <f>IF($X1740="","",IFERROR(MATCH($X1740,$A$2:$A$1500,0),""))</f>
      </c>
      <c r="AA1740" t="str">
        <f>IF($Y1740="","",INDEX($P$2:$P$1500,$Y1740))</f>
      </c>
      <c r="AB1740" t="str">
        <f>IF($Z1740="","",INDEX($P$2:$P$1500,$Z1740))</f>
      </c>
      <c r="AC1740">
        <f>IF(AND($AA1740="Yes",$AB1740="Yes"),1,"")</f>
      </c>
      <c r="AD1740">
        <f>IF(OR($Y1740="",$Z1740=""),"",IF(INDEX($C$2:$C$1500,$Y1740)=INDEX($C$2:$C$1500,$Z1740),0,1))</f>
      </c>
      <c r="AE1740">
        <f>IF($AC1740&lt;&gt;1,"",IF(AND(INDEX($AG$2:$AG$1500,$Y1740)=1,INDEX($AG$2:$AG$1500,$Z1740)=1),1,""))</f>
      </c>
    </row>
    <row r="1741">
      <c r="T1741">
        <f>IF($Y1741="","",INDEX($B$2:$B$1500,$Y1741))</f>
      </c>
      <c r="U1741">
        <f>IF($Z1741="","",INDEX($B$2:$B$1500,$Z1741))</f>
      </c>
      <c r="V1741">
        <f>IF(OR($T1741="",$U1741=""),"",$U1741-$T1741)</f>
      </c>
      <c r="W1741" t="str">
        <f>IF(TRIM(INDEX(connections!$A:$A,ROW()))="","",TRIM(INDEX(connections!$A:$A,ROW())))</f>
      </c>
      <c r="X1741" t="str">
        <f>IF($W1741="","",TRIM(INDEX(connections!$B:$B,ROW())))</f>
      </c>
      <c r="Y1741">
        <f>IF($W1741="","",IFERROR(MATCH($W1741,$A$2:$A$1500,0),""))</f>
      </c>
      <c r="Z1741">
        <f>IF($X1741="","",IFERROR(MATCH($X1741,$A$2:$A$1500,0),""))</f>
      </c>
      <c r="AA1741" t="str">
        <f>IF($Y1741="","",INDEX($P$2:$P$1500,$Y1741))</f>
      </c>
      <c r="AB1741" t="str">
        <f>IF($Z1741="","",INDEX($P$2:$P$1500,$Z1741))</f>
      </c>
      <c r="AC1741">
        <f>IF(AND($AA1741="Yes",$AB1741="Yes"),1,"")</f>
      </c>
      <c r="AD1741">
        <f>IF(OR($Y1741="",$Z1741=""),"",IF(INDEX($C$2:$C$1500,$Y1741)=INDEX($C$2:$C$1500,$Z1741),0,1))</f>
      </c>
      <c r="AE1741">
        <f>IF($AC1741&lt;&gt;1,"",IF(AND(INDEX($AG$2:$AG$1500,$Y1741)=1,INDEX($AG$2:$AG$1500,$Z1741)=1),1,""))</f>
      </c>
    </row>
    <row r="1742">
      <c r="T1742">
        <f>IF($Y1742="","",INDEX($B$2:$B$1500,$Y1742))</f>
      </c>
      <c r="U1742">
        <f>IF($Z1742="","",INDEX($B$2:$B$1500,$Z1742))</f>
      </c>
      <c r="V1742">
        <f>IF(OR($T1742="",$U1742=""),"",$U1742-$T1742)</f>
      </c>
      <c r="W1742" t="str">
        <f>IF(TRIM(INDEX(connections!$A:$A,ROW()))="","",TRIM(INDEX(connections!$A:$A,ROW())))</f>
      </c>
      <c r="X1742" t="str">
        <f>IF($W1742="","",TRIM(INDEX(connections!$B:$B,ROW())))</f>
      </c>
      <c r="Y1742">
        <f>IF($W1742="","",IFERROR(MATCH($W1742,$A$2:$A$1500,0),""))</f>
      </c>
      <c r="Z1742">
        <f>IF($X1742="","",IFERROR(MATCH($X1742,$A$2:$A$1500,0),""))</f>
      </c>
      <c r="AA1742" t="str">
        <f>IF($Y1742="","",INDEX($P$2:$P$1500,$Y1742))</f>
      </c>
      <c r="AB1742" t="str">
        <f>IF($Z1742="","",INDEX($P$2:$P$1500,$Z1742))</f>
      </c>
      <c r="AC1742">
        <f>IF(AND($AA1742="Yes",$AB1742="Yes"),1,"")</f>
      </c>
      <c r="AD1742">
        <f>IF(OR($Y1742="",$Z1742=""),"",IF(INDEX($C$2:$C$1500,$Y1742)=INDEX($C$2:$C$1500,$Z1742),0,1))</f>
      </c>
      <c r="AE1742">
        <f>IF($AC1742&lt;&gt;1,"",IF(AND(INDEX($AG$2:$AG$1500,$Y1742)=1,INDEX($AG$2:$AG$1500,$Z1742)=1),1,""))</f>
      </c>
    </row>
    <row r="1743">
      <c r="T1743">
        <f>IF($Y1743="","",INDEX($B$2:$B$1500,$Y1743))</f>
      </c>
      <c r="U1743">
        <f>IF($Z1743="","",INDEX($B$2:$B$1500,$Z1743))</f>
      </c>
      <c r="V1743">
        <f>IF(OR($T1743="",$U1743=""),"",$U1743-$T1743)</f>
      </c>
      <c r="W1743" t="str">
        <f>IF(TRIM(INDEX(connections!$A:$A,ROW()))="","",TRIM(INDEX(connections!$A:$A,ROW())))</f>
      </c>
      <c r="X1743" t="str">
        <f>IF($W1743="","",TRIM(INDEX(connections!$B:$B,ROW())))</f>
      </c>
      <c r="Y1743">
        <f>IF($W1743="","",IFERROR(MATCH($W1743,$A$2:$A$1500,0),""))</f>
      </c>
      <c r="Z1743">
        <f>IF($X1743="","",IFERROR(MATCH($X1743,$A$2:$A$1500,0),""))</f>
      </c>
      <c r="AA1743" t="str">
        <f>IF($Y1743="","",INDEX($P$2:$P$1500,$Y1743))</f>
      </c>
      <c r="AB1743" t="str">
        <f>IF($Z1743="","",INDEX($P$2:$P$1500,$Z1743))</f>
      </c>
      <c r="AC1743">
        <f>IF(AND($AA1743="Yes",$AB1743="Yes"),1,"")</f>
      </c>
      <c r="AD1743">
        <f>IF(OR($Y1743="",$Z1743=""),"",IF(INDEX($C$2:$C$1500,$Y1743)=INDEX($C$2:$C$1500,$Z1743),0,1))</f>
      </c>
      <c r="AE1743">
        <f>IF($AC1743&lt;&gt;1,"",IF(AND(INDEX($AG$2:$AG$1500,$Y1743)=1,INDEX($AG$2:$AG$1500,$Z1743)=1),1,""))</f>
      </c>
    </row>
    <row r="1744">
      <c r="T1744">
        <f>IF($Y1744="","",INDEX($B$2:$B$1500,$Y1744))</f>
      </c>
      <c r="U1744">
        <f>IF($Z1744="","",INDEX($B$2:$B$1500,$Z1744))</f>
      </c>
      <c r="V1744">
        <f>IF(OR($T1744="",$U1744=""),"",$U1744-$T1744)</f>
      </c>
      <c r="W1744" t="str">
        <f>IF(TRIM(INDEX(connections!$A:$A,ROW()))="","",TRIM(INDEX(connections!$A:$A,ROW())))</f>
      </c>
      <c r="X1744" t="str">
        <f>IF($W1744="","",TRIM(INDEX(connections!$B:$B,ROW())))</f>
      </c>
      <c r="Y1744">
        <f>IF($W1744="","",IFERROR(MATCH($W1744,$A$2:$A$1500,0),""))</f>
      </c>
      <c r="Z1744">
        <f>IF($X1744="","",IFERROR(MATCH($X1744,$A$2:$A$1500,0),""))</f>
      </c>
      <c r="AA1744" t="str">
        <f>IF($Y1744="","",INDEX($P$2:$P$1500,$Y1744))</f>
      </c>
      <c r="AB1744" t="str">
        <f>IF($Z1744="","",INDEX($P$2:$P$1500,$Z1744))</f>
      </c>
      <c r="AC1744">
        <f>IF(AND($AA1744="Yes",$AB1744="Yes"),1,"")</f>
      </c>
      <c r="AD1744">
        <f>IF(OR($Y1744="",$Z1744=""),"",IF(INDEX($C$2:$C$1500,$Y1744)=INDEX($C$2:$C$1500,$Z1744),0,1))</f>
      </c>
      <c r="AE1744">
        <f>IF($AC1744&lt;&gt;1,"",IF(AND(INDEX($AG$2:$AG$1500,$Y1744)=1,INDEX($AG$2:$AG$1500,$Z1744)=1),1,""))</f>
      </c>
    </row>
    <row r="1745">
      <c r="T1745">
        <f>IF($Y1745="","",INDEX($B$2:$B$1500,$Y1745))</f>
      </c>
      <c r="U1745">
        <f>IF($Z1745="","",INDEX($B$2:$B$1500,$Z1745))</f>
      </c>
      <c r="V1745">
        <f>IF(OR($T1745="",$U1745=""),"",$U1745-$T1745)</f>
      </c>
      <c r="W1745" t="str">
        <f>IF(TRIM(INDEX(connections!$A:$A,ROW()))="","",TRIM(INDEX(connections!$A:$A,ROW())))</f>
      </c>
      <c r="X1745" t="str">
        <f>IF($W1745="","",TRIM(INDEX(connections!$B:$B,ROW())))</f>
      </c>
      <c r="Y1745">
        <f>IF($W1745="","",IFERROR(MATCH($W1745,$A$2:$A$1500,0),""))</f>
      </c>
      <c r="Z1745">
        <f>IF($X1745="","",IFERROR(MATCH($X1745,$A$2:$A$1500,0),""))</f>
      </c>
      <c r="AA1745" t="str">
        <f>IF($Y1745="","",INDEX($P$2:$P$1500,$Y1745))</f>
      </c>
      <c r="AB1745" t="str">
        <f>IF($Z1745="","",INDEX($P$2:$P$1500,$Z1745))</f>
      </c>
      <c r="AC1745">
        <f>IF(AND($AA1745="Yes",$AB1745="Yes"),1,"")</f>
      </c>
      <c r="AD1745">
        <f>IF(OR($Y1745="",$Z1745=""),"",IF(INDEX($C$2:$C$1500,$Y1745)=INDEX($C$2:$C$1500,$Z1745),0,1))</f>
      </c>
      <c r="AE1745">
        <f>IF($AC1745&lt;&gt;1,"",IF(AND(INDEX($AG$2:$AG$1500,$Y1745)=1,INDEX($AG$2:$AG$1500,$Z1745)=1),1,""))</f>
      </c>
    </row>
    <row r="1746">
      <c r="T1746">
        <f>IF($Y1746="","",INDEX($B$2:$B$1500,$Y1746))</f>
      </c>
      <c r="U1746">
        <f>IF($Z1746="","",INDEX($B$2:$B$1500,$Z1746))</f>
      </c>
      <c r="V1746">
        <f>IF(OR($T1746="",$U1746=""),"",$U1746-$T1746)</f>
      </c>
      <c r="W1746" t="str">
        <f>IF(TRIM(INDEX(connections!$A:$A,ROW()))="","",TRIM(INDEX(connections!$A:$A,ROW())))</f>
      </c>
      <c r="X1746" t="str">
        <f>IF($W1746="","",TRIM(INDEX(connections!$B:$B,ROW())))</f>
      </c>
      <c r="Y1746">
        <f>IF($W1746="","",IFERROR(MATCH($W1746,$A$2:$A$1500,0),""))</f>
      </c>
      <c r="Z1746">
        <f>IF($X1746="","",IFERROR(MATCH($X1746,$A$2:$A$1500,0),""))</f>
      </c>
      <c r="AA1746" t="str">
        <f>IF($Y1746="","",INDEX($P$2:$P$1500,$Y1746))</f>
      </c>
      <c r="AB1746" t="str">
        <f>IF($Z1746="","",INDEX($P$2:$P$1500,$Z1746))</f>
      </c>
      <c r="AC1746">
        <f>IF(AND($AA1746="Yes",$AB1746="Yes"),1,"")</f>
      </c>
      <c r="AD1746">
        <f>IF(OR($Y1746="",$Z1746=""),"",IF(INDEX($C$2:$C$1500,$Y1746)=INDEX($C$2:$C$1500,$Z1746),0,1))</f>
      </c>
      <c r="AE1746">
        <f>IF($AC1746&lt;&gt;1,"",IF(AND(INDEX($AG$2:$AG$1500,$Y1746)=1,INDEX($AG$2:$AG$1500,$Z1746)=1),1,""))</f>
      </c>
    </row>
    <row r="1747">
      <c r="T1747">
        <f>IF($Y1747="","",INDEX($B$2:$B$1500,$Y1747))</f>
      </c>
      <c r="U1747">
        <f>IF($Z1747="","",INDEX($B$2:$B$1500,$Z1747))</f>
      </c>
      <c r="V1747">
        <f>IF(OR($T1747="",$U1747=""),"",$U1747-$T1747)</f>
      </c>
      <c r="W1747" t="str">
        <f>IF(TRIM(INDEX(connections!$A:$A,ROW()))="","",TRIM(INDEX(connections!$A:$A,ROW())))</f>
      </c>
      <c r="X1747" t="str">
        <f>IF($W1747="","",TRIM(INDEX(connections!$B:$B,ROW())))</f>
      </c>
      <c r="Y1747">
        <f>IF($W1747="","",IFERROR(MATCH($W1747,$A$2:$A$1500,0),""))</f>
      </c>
      <c r="Z1747">
        <f>IF($X1747="","",IFERROR(MATCH($X1747,$A$2:$A$1500,0),""))</f>
      </c>
      <c r="AA1747" t="str">
        <f>IF($Y1747="","",INDEX($P$2:$P$1500,$Y1747))</f>
      </c>
      <c r="AB1747" t="str">
        <f>IF($Z1747="","",INDEX($P$2:$P$1500,$Z1747))</f>
      </c>
      <c r="AC1747">
        <f>IF(AND($AA1747="Yes",$AB1747="Yes"),1,"")</f>
      </c>
      <c r="AD1747">
        <f>IF(OR($Y1747="",$Z1747=""),"",IF(INDEX($C$2:$C$1500,$Y1747)=INDEX($C$2:$C$1500,$Z1747),0,1))</f>
      </c>
      <c r="AE1747">
        <f>IF($AC1747&lt;&gt;1,"",IF(AND(INDEX($AG$2:$AG$1500,$Y1747)=1,INDEX($AG$2:$AG$1500,$Z1747)=1),1,""))</f>
      </c>
    </row>
    <row r="1748">
      <c r="T1748">
        <f>IF($Y1748="","",INDEX($B$2:$B$1500,$Y1748))</f>
      </c>
      <c r="U1748">
        <f>IF($Z1748="","",INDEX($B$2:$B$1500,$Z1748))</f>
      </c>
      <c r="V1748">
        <f>IF(OR($T1748="",$U1748=""),"",$U1748-$T1748)</f>
      </c>
      <c r="W1748" t="str">
        <f>IF(TRIM(INDEX(connections!$A:$A,ROW()))="","",TRIM(INDEX(connections!$A:$A,ROW())))</f>
      </c>
      <c r="X1748" t="str">
        <f>IF($W1748="","",TRIM(INDEX(connections!$B:$B,ROW())))</f>
      </c>
      <c r="Y1748">
        <f>IF($W1748="","",IFERROR(MATCH($W1748,$A$2:$A$1500,0),""))</f>
      </c>
      <c r="Z1748">
        <f>IF($X1748="","",IFERROR(MATCH($X1748,$A$2:$A$1500,0),""))</f>
      </c>
      <c r="AA1748" t="str">
        <f>IF($Y1748="","",INDEX($P$2:$P$1500,$Y1748))</f>
      </c>
      <c r="AB1748" t="str">
        <f>IF($Z1748="","",INDEX($P$2:$P$1500,$Z1748))</f>
      </c>
      <c r="AC1748">
        <f>IF(AND($AA1748="Yes",$AB1748="Yes"),1,"")</f>
      </c>
      <c r="AD1748">
        <f>IF(OR($Y1748="",$Z1748=""),"",IF(INDEX($C$2:$C$1500,$Y1748)=INDEX($C$2:$C$1500,$Z1748),0,1))</f>
      </c>
      <c r="AE1748">
        <f>IF($AC1748&lt;&gt;1,"",IF(AND(INDEX($AG$2:$AG$1500,$Y1748)=1,INDEX($AG$2:$AG$1500,$Z1748)=1),1,""))</f>
      </c>
    </row>
    <row r="1749">
      <c r="T1749">
        <f>IF($Y1749="","",INDEX($B$2:$B$1500,$Y1749))</f>
      </c>
      <c r="U1749">
        <f>IF($Z1749="","",INDEX($B$2:$B$1500,$Z1749))</f>
      </c>
      <c r="V1749">
        <f>IF(OR($T1749="",$U1749=""),"",$U1749-$T1749)</f>
      </c>
      <c r="W1749" t="str">
        <f>IF(TRIM(INDEX(connections!$A:$A,ROW()))="","",TRIM(INDEX(connections!$A:$A,ROW())))</f>
      </c>
      <c r="X1749" t="str">
        <f>IF($W1749="","",TRIM(INDEX(connections!$B:$B,ROW())))</f>
      </c>
      <c r="Y1749">
        <f>IF($W1749="","",IFERROR(MATCH($W1749,$A$2:$A$1500,0),""))</f>
      </c>
      <c r="Z1749">
        <f>IF($X1749="","",IFERROR(MATCH($X1749,$A$2:$A$1500,0),""))</f>
      </c>
      <c r="AA1749" t="str">
        <f>IF($Y1749="","",INDEX($P$2:$P$1500,$Y1749))</f>
      </c>
      <c r="AB1749" t="str">
        <f>IF($Z1749="","",INDEX($P$2:$P$1500,$Z1749))</f>
      </c>
      <c r="AC1749">
        <f>IF(AND($AA1749="Yes",$AB1749="Yes"),1,"")</f>
      </c>
      <c r="AD1749">
        <f>IF(OR($Y1749="",$Z1749=""),"",IF(INDEX($C$2:$C$1500,$Y1749)=INDEX($C$2:$C$1500,$Z1749),0,1))</f>
      </c>
      <c r="AE1749">
        <f>IF($AC1749&lt;&gt;1,"",IF(AND(INDEX($AG$2:$AG$1500,$Y1749)=1,INDEX($AG$2:$AG$1500,$Z1749)=1),1,""))</f>
      </c>
    </row>
    <row r="1750">
      <c r="T1750">
        <f>IF($Y1750="","",INDEX($B$2:$B$1500,$Y1750))</f>
      </c>
      <c r="U1750">
        <f>IF($Z1750="","",INDEX($B$2:$B$1500,$Z1750))</f>
      </c>
      <c r="V1750">
        <f>IF(OR($T1750="",$U1750=""),"",$U1750-$T1750)</f>
      </c>
      <c r="W1750" t="str">
        <f>IF(TRIM(INDEX(connections!$A:$A,ROW()))="","",TRIM(INDEX(connections!$A:$A,ROW())))</f>
      </c>
      <c r="X1750" t="str">
        <f>IF($W1750="","",TRIM(INDEX(connections!$B:$B,ROW())))</f>
      </c>
      <c r="Y1750">
        <f>IF($W1750="","",IFERROR(MATCH($W1750,$A$2:$A$1500,0),""))</f>
      </c>
      <c r="Z1750">
        <f>IF($X1750="","",IFERROR(MATCH($X1750,$A$2:$A$1500,0),""))</f>
      </c>
      <c r="AA1750" t="str">
        <f>IF($Y1750="","",INDEX($P$2:$P$1500,$Y1750))</f>
      </c>
      <c r="AB1750" t="str">
        <f>IF($Z1750="","",INDEX($P$2:$P$1500,$Z1750))</f>
      </c>
      <c r="AC1750">
        <f>IF(AND($AA1750="Yes",$AB1750="Yes"),1,"")</f>
      </c>
      <c r="AD1750">
        <f>IF(OR($Y1750="",$Z1750=""),"",IF(INDEX($C$2:$C$1500,$Y1750)=INDEX($C$2:$C$1500,$Z1750),0,1))</f>
      </c>
      <c r="AE1750">
        <f>IF($AC1750&lt;&gt;1,"",IF(AND(INDEX($AG$2:$AG$1500,$Y1750)=1,INDEX($AG$2:$AG$1500,$Z1750)=1),1,""))</f>
      </c>
    </row>
    <row r="1751">
      <c r="T1751">
        <f>IF($Y1751="","",INDEX($B$2:$B$1500,$Y1751))</f>
      </c>
      <c r="U1751">
        <f>IF($Z1751="","",INDEX($B$2:$B$1500,$Z1751))</f>
      </c>
      <c r="V1751">
        <f>IF(OR($T1751="",$U1751=""),"",$U1751-$T1751)</f>
      </c>
      <c r="W1751" t="str">
        <f>IF(TRIM(INDEX(connections!$A:$A,ROW()))="","",TRIM(INDEX(connections!$A:$A,ROW())))</f>
      </c>
      <c r="X1751" t="str">
        <f>IF($W1751="","",TRIM(INDEX(connections!$B:$B,ROW())))</f>
      </c>
      <c r="Y1751">
        <f>IF($W1751="","",IFERROR(MATCH($W1751,$A$2:$A$1500,0),""))</f>
      </c>
      <c r="Z1751">
        <f>IF($X1751="","",IFERROR(MATCH($X1751,$A$2:$A$1500,0),""))</f>
      </c>
      <c r="AA1751" t="str">
        <f>IF($Y1751="","",INDEX($P$2:$P$1500,$Y1751))</f>
      </c>
      <c r="AB1751" t="str">
        <f>IF($Z1751="","",INDEX($P$2:$P$1500,$Z1751))</f>
      </c>
      <c r="AC1751">
        <f>IF(AND($AA1751="Yes",$AB1751="Yes"),1,"")</f>
      </c>
      <c r="AD1751">
        <f>IF(OR($Y1751="",$Z1751=""),"",IF(INDEX($C$2:$C$1500,$Y1751)=INDEX($C$2:$C$1500,$Z1751),0,1))</f>
      </c>
      <c r="AE1751">
        <f>IF($AC1751&lt;&gt;1,"",IF(AND(INDEX($AG$2:$AG$1500,$Y1751)=1,INDEX($AG$2:$AG$1500,$Z1751)=1),1,""))</f>
      </c>
    </row>
    <row r="1752">
      <c r="T1752">
        <f>IF($Y1752="","",INDEX($B$2:$B$1500,$Y1752))</f>
      </c>
      <c r="U1752">
        <f>IF($Z1752="","",INDEX($B$2:$B$1500,$Z1752))</f>
      </c>
      <c r="V1752">
        <f>IF(OR($T1752="",$U1752=""),"",$U1752-$T1752)</f>
      </c>
      <c r="W1752" t="str">
        <f>IF(TRIM(INDEX(connections!$A:$A,ROW()))="","",TRIM(INDEX(connections!$A:$A,ROW())))</f>
      </c>
      <c r="X1752" t="str">
        <f>IF($W1752="","",TRIM(INDEX(connections!$B:$B,ROW())))</f>
      </c>
      <c r="Y1752">
        <f>IF($W1752="","",IFERROR(MATCH($W1752,$A$2:$A$1500,0),""))</f>
      </c>
      <c r="Z1752">
        <f>IF($X1752="","",IFERROR(MATCH($X1752,$A$2:$A$1500,0),""))</f>
      </c>
      <c r="AA1752" t="str">
        <f>IF($Y1752="","",INDEX($P$2:$P$1500,$Y1752))</f>
      </c>
      <c r="AB1752" t="str">
        <f>IF($Z1752="","",INDEX($P$2:$P$1500,$Z1752))</f>
      </c>
      <c r="AC1752">
        <f>IF(AND($AA1752="Yes",$AB1752="Yes"),1,"")</f>
      </c>
      <c r="AD1752">
        <f>IF(OR($Y1752="",$Z1752=""),"",IF(INDEX($C$2:$C$1500,$Y1752)=INDEX($C$2:$C$1500,$Z1752),0,1))</f>
      </c>
      <c r="AE1752">
        <f>IF($AC1752&lt;&gt;1,"",IF(AND(INDEX($AG$2:$AG$1500,$Y1752)=1,INDEX($AG$2:$AG$1500,$Z1752)=1),1,""))</f>
      </c>
    </row>
    <row r="1753">
      <c r="T1753">
        <f>IF($Y1753="","",INDEX($B$2:$B$1500,$Y1753))</f>
      </c>
      <c r="U1753">
        <f>IF($Z1753="","",INDEX($B$2:$B$1500,$Z1753))</f>
      </c>
      <c r="V1753">
        <f>IF(OR($T1753="",$U1753=""),"",$U1753-$T1753)</f>
      </c>
      <c r="W1753" t="str">
        <f>IF(TRIM(INDEX(connections!$A:$A,ROW()))="","",TRIM(INDEX(connections!$A:$A,ROW())))</f>
      </c>
      <c r="X1753" t="str">
        <f>IF($W1753="","",TRIM(INDEX(connections!$B:$B,ROW())))</f>
      </c>
      <c r="Y1753">
        <f>IF($W1753="","",IFERROR(MATCH($W1753,$A$2:$A$1500,0),""))</f>
      </c>
      <c r="Z1753">
        <f>IF($X1753="","",IFERROR(MATCH($X1753,$A$2:$A$1500,0),""))</f>
      </c>
      <c r="AA1753" t="str">
        <f>IF($Y1753="","",INDEX($P$2:$P$1500,$Y1753))</f>
      </c>
      <c r="AB1753" t="str">
        <f>IF($Z1753="","",INDEX($P$2:$P$1500,$Z1753))</f>
      </c>
      <c r="AC1753">
        <f>IF(AND($AA1753="Yes",$AB1753="Yes"),1,"")</f>
      </c>
      <c r="AD1753">
        <f>IF(OR($Y1753="",$Z1753=""),"",IF(INDEX($C$2:$C$1500,$Y1753)=INDEX($C$2:$C$1500,$Z1753),0,1))</f>
      </c>
      <c r="AE1753">
        <f>IF($AC1753&lt;&gt;1,"",IF(AND(INDEX($AG$2:$AG$1500,$Y1753)=1,INDEX($AG$2:$AG$1500,$Z1753)=1),1,""))</f>
      </c>
    </row>
    <row r="1754">
      <c r="T1754">
        <f>IF($Y1754="","",INDEX($B$2:$B$1500,$Y1754))</f>
      </c>
      <c r="U1754">
        <f>IF($Z1754="","",INDEX($B$2:$B$1500,$Z1754))</f>
      </c>
      <c r="V1754">
        <f>IF(OR($T1754="",$U1754=""),"",$U1754-$T1754)</f>
      </c>
      <c r="W1754" t="str">
        <f>IF(TRIM(INDEX(connections!$A:$A,ROW()))="","",TRIM(INDEX(connections!$A:$A,ROW())))</f>
      </c>
      <c r="X1754" t="str">
        <f>IF($W1754="","",TRIM(INDEX(connections!$B:$B,ROW())))</f>
      </c>
      <c r="Y1754">
        <f>IF($W1754="","",IFERROR(MATCH($W1754,$A$2:$A$1500,0),""))</f>
      </c>
      <c r="Z1754">
        <f>IF($X1754="","",IFERROR(MATCH($X1754,$A$2:$A$1500,0),""))</f>
      </c>
      <c r="AA1754" t="str">
        <f>IF($Y1754="","",INDEX($P$2:$P$1500,$Y1754))</f>
      </c>
      <c r="AB1754" t="str">
        <f>IF($Z1754="","",INDEX($P$2:$P$1500,$Z1754))</f>
      </c>
      <c r="AC1754">
        <f>IF(AND($AA1754="Yes",$AB1754="Yes"),1,"")</f>
      </c>
      <c r="AD1754">
        <f>IF(OR($Y1754="",$Z1754=""),"",IF(INDEX($C$2:$C$1500,$Y1754)=INDEX($C$2:$C$1500,$Z1754),0,1))</f>
      </c>
      <c r="AE1754">
        <f>IF($AC1754&lt;&gt;1,"",IF(AND(INDEX($AG$2:$AG$1500,$Y1754)=1,INDEX($AG$2:$AG$1500,$Z1754)=1),1,""))</f>
      </c>
    </row>
    <row r="1755">
      <c r="T1755">
        <f>IF($Y1755="","",INDEX($B$2:$B$1500,$Y1755))</f>
      </c>
      <c r="U1755">
        <f>IF($Z1755="","",INDEX($B$2:$B$1500,$Z1755))</f>
      </c>
      <c r="V1755">
        <f>IF(OR($T1755="",$U1755=""),"",$U1755-$T1755)</f>
      </c>
      <c r="W1755" t="str">
        <f>IF(TRIM(INDEX(connections!$A:$A,ROW()))="","",TRIM(INDEX(connections!$A:$A,ROW())))</f>
      </c>
      <c r="X1755" t="str">
        <f>IF($W1755="","",TRIM(INDEX(connections!$B:$B,ROW())))</f>
      </c>
      <c r="Y1755">
        <f>IF($W1755="","",IFERROR(MATCH($W1755,$A$2:$A$1500,0),""))</f>
      </c>
      <c r="Z1755">
        <f>IF($X1755="","",IFERROR(MATCH($X1755,$A$2:$A$1500,0),""))</f>
      </c>
      <c r="AA1755" t="str">
        <f>IF($Y1755="","",INDEX($P$2:$P$1500,$Y1755))</f>
      </c>
      <c r="AB1755" t="str">
        <f>IF($Z1755="","",INDEX($P$2:$P$1500,$Z1755))</f>
      </c>
      <c r="AC1755">
        <f>IF(AND($AA1755="Yes",$AB1755="Yes"),1,"")</f>
      </c>
      <c r="AD1755">
        <f>IF(OR($Y1755="",$Z1755=""),"",IF(INDEX($C$2:$C$1500,$Y1755)=INDEX($C$2:$C$1500,$Z1755),0,1))</f>
      </c>
      <c r="AE1755">
        <f>IF($AC1755&lt;&gt;1,"",IF(AND(INDEX($AG$2:$AG$1500,$Y1755)=1,INDEX($AG$2:$AG$1500,$Z1755)=1),1,""))</f>
      </c>
    </row>
    <row r="1756">
      <c r="T1756">
        <f>IF($Y1756="","",INDEX($B$2:$B$1500,$Y1756))</f>
      </c>
      <c r="U1756">
        <f>IF($Z1756="","",INDEX($B$2:$B$1500,$Z1756))</f>
      </c>
      <c r="V1756">
        <f>IF(OR($T1756="",$U1756=""),"",$U1756-$T1756)</f>
      </c>
      <c r="W1756" t="str">
        <f>IF(TRIM(INDEX(connections!$A:$A,ROW()))="","",TRIM(INDEX(connections!$A:$A,ROW())))</f>
      </c>
      <c r="X1756" t="str">
        <f>IF($W1756="","",TRIM(INDEX(connections!$B:$B,ROW())))</f>
      </c>
      <c r="Y1756">
        <f>IF($W1756="","",IFERROR(MATCH($W1756,$A$2:$A$1500,0),""))</f>
      </c>
      <c r="Z1756">
        <f>IF($X1756="","",IFERROR(MATCH($X1756,$A$2:$A$1500,0),""))</f>
      </c>
      <c r="AA1756" t="str">
        <f>IF($Y1756="","",INDEX($P$2:$P$1500,$Y1756))</f>
      </c>
      <c r="AB1756" t="str">
        <f>IF($Z1756="","",INDEX($P$2:$P$1500,$Z1756))</f>
      </c>
      <c r="AC1756">
        <f>IF(AND($AA1756="Yes",$AB1756="Yes"),1,"")</f>
      </c>
      <c r="AD1756">
        <f>IF(OR($Y1756="",$Z1756=""),"",IF(INDEX($C$2:$C$1500,$Y1756)=INDEX($C$2:$C$1500,$Z1756),0,1))</f>
      </c>
      <c r="AE1756">
        <f>IF($AC1756&lt;&gt;1,"",IF(AND(INDEX($AG$2:$AG$1500,$Y1756)=1,INDEX($AG$2:$AG$1500,$Z1756)=1),1,""))</f>
      </c>
    </row>
    <row r="1757">
      <c r="T1757">
        <f>IF($Y1757="","",INDEX($B$2:$B$1500,$Y1757))</f>
      </c>
      <c r="U1757">
        <f>IF($Z1757="","",INDEX($B$2:$B$1500,$Z1757))</f>
      </c>
      <c r="V1757">
        <f>IF(OR($T1757="",$U1757=""),"",$U1757-$T1757)</f>
      </c>
      <c r="W1757" t="str">
        <f>IF(TRIM(INDEX(connections!$A:$A,ROW()))="","",TRIM(INDEX(connections!$A:$A,ROW())))</f>
      </c>
      <c r="X1757" t="str">
        <f>IF($W1757="","",TRIM(INDEX(connections!$B:$B,ROW())))</f>
      </c>
      <c r="Y1757">
        <f>IF($W1757="","",IFERROR(MATCH($W1757,$A$2:$A$1500,0),""))</f>
      </c>
      <c r="Z1757">
        <f>IF($X1757="","",IFERROR(MATCH($X1757,$A$2:$A$1500,0),""))</f>
      </c>
      <c r="AA1757" t="str">
        <f>IF($Y1757="","",INDEX($P$2:$P$1500,$Y1757))</f>
      </c>
      <c r="AB1757" t="str">
        <f>IF($Z1757="","",INDEX($P$2:$P$1500,$Z1757))</f>
      </c>
      <c r="AC1757">
        <f>IF(AND($AA1757="Yes",$AB1757="Yes"),1,"")</f>
      </c>
      <c r="AD1757">
        <f>IF(OR($Y1757="",$Z1757=""),"",IF(INDEX($C$2:$C$1500,$Y1757)=INDEX($C$2:$C$1500,$Z1757),0,1))</f>
      </c>
      <c r="AE1757">
        <f>IF($AC1757&lt;&gt;1,"",IF(AND(INDEX($AG$2:$AG$1500,$Y1757)=1,INDEX($AG$2:$AG$1500,$Z1757)=1),1,""))</f>
      </c>
    </row>
    <row r="1758">
      <c r="T1758">
        <f>IF($Y1758="","",INDEX($B$2:$B$1500,$Y1758))</f>
      </c>
      <c r="U1758">
        <f>IF($Z1758="","",INDEX($B$2:$B$1500,$Z1758))</f>
      </c>
      <c r="V1758">
        <f>IF(OR($T1758="",$U1758=""),"",$U1758-$T1758)</f>
      </c>
      <c r="W1758" t="str">
        <f>IF(TRIM(INDEX(connections!$A:$A,ROW()))="","",TRIM(INDEX(connections!$A:$A,ROW())))</f>
      </c>
      <c r="X1758" t="str">
        <f>IF($W1758="","",TRIM(INDEX(connections!$B:$B,ROW())))</f>
      </c>
      <c r="Y1758">
        <f>IF($W1758="","",IFERROR(MATCH($W1758,$A$2:$A$1500,0),""))</f>
      </c>
      <c r="Z1758">
        <f>IF($X1758="","",IFERROR(MATCH($X1758,$A$2:$A$1500,0),""))</f>
      </c>
      <c r="AA1758" t="str">
        <f>IF($Y1758="","",INDEX($P$2:$P$1500,$Y1758))</f>
      </c>
      <c r="AB1758" t="str">
        <f>IF($Z1758="","",INDEX($P$2:$P$1500,$Z1758))</f>
      </c>
      <c r="AC1758">
        <f>IF(AND($AA1758="Yes",$AB1758="Yes"),1,"")</f>
      </c>
      <c r="AD1758">
        <f>IF(OR($Y1758="",$Z1758=""),"",IF(INDEX($C$2:$C$1500,$Y1758)=INDEX($C$2:$C$1500,$Z1758),0,1))</f>
      </c>
      <c r="AE1758">
        <f>IF($AC1758&lt;&gt;1,"",IF(AND(INDEX($AG$2:$AG$1500,$Y1758)=1,INDEX($AG$2:$AG$1500,$Z1758)=1),1,""))</f>
      </c>
    </row>
    <row r="1759">
      <c r="T1759">
        <f>IF($Y1759="","",INDEX($B$2:$B$1500,$Y1759))</f>
      </c>
      <c r="U1759">
        <f>IF($Z1759="","",INDEX($B$2:$B$1500,$Z1759))</f>
      </c>
      <c r="V1759">
        <f>IF(OR($T1759="",$U1759=""),"",$U1759-$T1759)</f>
      </c>
      <c r="W1759" t="str">
        <f>IF(TRIM(INDEX(connections!$A:$A,ROW()))="","",TRIM(INDEX(connections!$A:$A,ROW())))</f>
      </c>
      <c r="X1759" t="str">
        <f>IF($W1759="","",TRIM(INDEX(connections!$B:$B,ROW())))</f>
      </c>
      <c r="Y1759">
        <f>IF($W1759="","",IFERROR(MATCH($W1759,$A$2:$A$1500,0),""))</f>
      </c>
      <c r="Z1759">
        <f>IF($X1759="","",IFERROR(MATCH($X1759,$A$2:$A$1500,0),""))</f>
      </c>
      <c r="AA1759" t="str">
        <f>IF($Y1759="","",INDEX($P$2:$P$1500,$Y1759))</f>
      </c>
      <c r="AB1759" t="str">
        <f>IF($Z1759="","",INDEX($P$2:$P$1500,$Z1759))</f>
      </c>
      <c r="AC1759">
        <f>IF(AND($AA1759="Yes",$AB1759="Yes"),1,"")</f>
      </c>
      <c r="AD1759">
        <f>IF(OR($Y1759="",$Z1759=""),"",IF(INDEX($C$2:$C$1500,$Y1759)=INDEX($C$2:$C$1500,$Z1759),0,1))</f>
      </c>
      <c r="AE1759">
        <f>IF($AC1759&lt;&gt;1,"",IF(AND(INDEX($AG$2:$AG$1500,$Y1759)=1,INDEX($AG$2:$AG$1500,$Z1759)=1),1,""))</f>
      </c>
    </row>
    <row r="1760">
      <c r="T1760">
        <f>IF($Y1760="","",INDEX($B$2:$B$1500,$Y1760))</f>
      </c>
      <c r="U1760">
        <f>IF($Z1760="","",INDEX($B$2:$B$1500,$Z1760))</f>
      </c>
      <c r="V1760">
        <f>IF(OR($T1760="",$U1760=""),"",$U1760-$T1760)</f>
      </c>
      <c r="W1760" t="str">
        <f>IF(TRIM(INDEX(connections!$A:$A,ROW()))="","",TRIM(INDEX(connections!$A:$A,ROW())))</f>
      </c>
      <c r="X1760" t="str">
        <f>IF($W1760="","",TRIM(INDEX(connections!$B:$B,ROW())))</f>
      </c>
      <c r="Y1760">
        <f>IF($W1760="","",IFERROR(MATCH($W1760,$A$2:$A$1500,0),""))</f>
      </c>
      <c r="Z1760">
        <f>IF($X1760="","",IFERROR(MATCH($X1760,$A$2:$A$1500,0),""))</f>
      </c>
      <c r="AA1760" t="str">
        <f>IF($Y1760="","",INDEX($P$2:$P$1500,$Y1760))</f>
      </c>
      <c r="AB1760" t="str">
        <f>IF($Z1760="","",INDEX($P$2:$P$1500,$Z1760))</f>
      </c>
      <c r="AC1760">
        <f>IF(AND($AA1760="Yes",$AB1760="Yes"),1,"")</f>
      </c>
      <c r="AD1760">
        <f>IF(OR($Y1760="",$Z1760=""),"",IF(INDEX($C$2:$C$1500,$Y1760)=INDEX($C$2:$C$1500,$Z1760),0,1))</f>
      </c>
      <c r="AE1760">
        <f>IF($AC1760&lt;&gt;1,"",IF(AND(INDEX($AG$2:$AG$1500,$Y1760)=1,INDEX($AG$2:$AG$1500,$Z1760)=1),1,""))</f>
      </c>
    </row>
    <row r="1761">
      <c r="T1761">
        <f>IF($Y1761="","",INDEX($B$2:$B$1500,$Y1761))</f>
      </c>
      <c r="U1761">
        <f>IF($Z1761="","",INDEX($B$2:$B$1500,$Z1761))</f>
      </c>
      <c r="V1761">
        <f>IF(OR($T1761="",$U1761=""),"",$U1761-$T1761)</f>
      </c>
      <c r="W1761" t="str">
        <f>IF(TRIM(INDEX(connections!$A:$A,ROW()))="","",TRIM(INDEX(connections!$A:$A,ROW())))</f>
      </c>
      <c r="X1761" t="str">
        <f>IF($W1761="","",TRIM(INDEX(connections!$B:$B,ROW())))</f>
      </c>
      <c r="Y1761">
        <f>IF($W1761="","",IFERROR(MATCH($W1761,$A$2:$A$1500,0),""))</f>
      </c>
      <c r="Z1761">
        <f>IF($X1761="","",IFERROR(MATCH($X1761,$A$2:$A$1500,0),""))</f>
      </c>
      <c r="AA1761" t="str">
        <f>IF($Y1761="","",INDEX($P$2:$P$1500,$Y1761))</f>
      </c>
      <c r="AB1761" t="str">
        <f>IF($Z1761="","",INDEX($P$2:$P$1500,$Z1761))</f>
      </c>
      <c r="AC1761">
        <f>IF(AND($AA1761="Yes",$AB1761="Yes"),1,"")</f>
      </c>
      <c r="AD1761">
        <f>IF(OR($Y1761="",$Z1761=""),"",IF(INDEX($C$2:$C$1500,$Y1761)=INDEX($C$2:$C$1500,$Z1761),0,1))</f>
      </c>
      <c r="AE1761">
        <f>IF($AC1761&lt;&gt;1,"",IF(AND(INDEX($AG$2:$AG$1500,$Y1761)=1,INDEX($AG$2:$AG$1500,$Z1761)=1),1,""))</f>
      </c>
    </row>
    <row r="1762">
      <c r="T1762">
        <f>IF($Y1762="","",INDEX($B$2:$B$1500,$Y1762))</f>
      </c>
      <c r="U1762">
        <f>IF($Z1762="","",INDEX($B$2:$B$1500,$Z1762))</f>
      </c>
      <c r="V1762">
        <f>IF(OR($T1762="",$U1762=""),"",$U1762-$T1762)</f>
      </c>
      <c r="W1762" t="str">
        <f>IF(TRIM(INDEX(connections!$A:$A,ROW()))="","",TRIM(INDEX(connections!$A:$A,ROW())))</f>
      </c>
      <c r="X1762" t="str">
        <f>IF($W1762="","",TRIM(INDEX(connections!$B:$B,ROW())))</f>
      </c>
      <c r="Y1762">
        <f>IF($W1762="","",IFERROR(MATCH($W1762,$A$2:$A$1500,0),""))</f>
      </c>
      <c r="Z1762">
        <f>IF($X1762="","",IFERROR(MATCH($X1762,$A$2:$A$1500,0),""))</f>
      </c>
      <c r="AA1762" t="str">
        <f>IF($Y1762="","",INDEX($P$2:$P$1500,$Y1762))</f>
      </c>
      <c r="AB1762" t="str">
        <f>IF($Z1762="","",INDEX($P$2:$P$1500,$Z1762))</f>
      </c>
      <c r="AC1762">
        <f>IF(AND($AA1762="Yes",$AB1762="Yes"),1,"")</f>
      </c>
      <c r="AD1762">
        <f>IF(OR($Y1762="",$Z1762=""),"",IF(INDEX($C$2:$C$1500,$Y1762)=INDEX($C$2:$C$1500,$Z1762),0,1))</f>
      </c>
      <c r="AE1762">
        <f>IF($AC1762&lt;&gt;1,"",IF(AND(INDEX($AG$2:$AG$1500,$Y1762)=1,INDEX($AG$2:$AG$1500,$Z1762)=1),1,""))</f>
      </c>
    </row>
    <row r="1763">
      <c r="T1763">
        <f>IF($Y1763="","",INDEX($B$2:$B$1500,$Y1763))</f>
      </c>
      <c r="U1763">
        <f>IF($Z1763="","",INDEX($B$2:$B$1500,$Z1763))</f>
      </c>
      <c r="V1763">
        <f>IF(OR($T1763="",$U1763=""),"",$U1763-$T1763)</f>
      </c>
      <c r="W1763" t="str">
        <f>IF(TRIM(INDEX(connections!$A:$A,ROW()))="","",TRIM(INDEX(connections!$A:$A,ROW())))</f>
      </c>
      <c r="X1763" t="str">
        <f>IF($W1763="","",TRIM(INDEX(connections!$B:$B,ROW())))</f>
      </c>
      <c r="Y1763">
        <f>IF($W1763="","",IFERROR(MATCH($W1763,$A$2:$A$1500,0),""))</f>
      </c>
      <c r="Z1763">
        <f>IF($X1763="","",IFERROR(MATCH($X1763,$A$2:$A$1500,0),""))</f>
      </c>
      <c r="AA1763" t="str">
        <f>IF($Y1763="","",INDEX($P$2:$P$1500,$Y1763))</f>
      </c>
      <c r="AB1763" t="str">
        <f>IF($Z1763="","",INDEX($P$2:$P$1500,$Z1763))</f>
      </c>
      <c r="AC1763">
        <f>IF(AND($AA1763="Yes",$AB1763="Yes"),1,"")</f>
      </c>
      <c r="AD1763">
        <f>IF(OR($Y1763="",$Z1763=""),"",IF(INDEX($C$2:$C$1500,$Y1763)=INDEX($C$2:$C$1500,$Z1763),0,1))</f>
      </c>
      <c r="AE1763">
        <f>IF($AC1763&lt;&gt;1,"",IF(AND(INDEX($AG$2:$AG$1500,$Y1763)=1,INDEX($AG$2:$AG$1500,$Z1763)=1),1,""))</f>
      </c>
    </row>
    <row r="1764">
      <c r="T1764">
        <f>IF($Y1764="","",INDEX($B$2:$B$1500,$Y1764))</f>
      </c>
      <c r="U1764">
        <f>IF($Z1764="","",INDEX($B$2:$B$1500,$Z1764))</f>
      </c>
      <c r="V1764">
        <f>IF(OR($T1764="",$U1764=""),"",$U1764-$T1764)</f>
      </c>
      <c r="W1764" t="str">
        <f>IF(TRIM(INDEX(connections!$A:$A,ROW()))="","",TRIM(INDEX(connections!$A:$A,ROW())))</f>
      </c>
      <c r="X1764" t="str">
        <f>IF($W1764="","",TRIM(INDEX(connections!$B:$B,ROW())))</f>
      </c>
      <c r="Y1764">
        <f>IF($W1764="","",IFERROR(MATCH($W1764,$A$2:$A$1500,0),""))</f>
      </c>
      <c r="Z1764">
        <f>IF($X1764="","",IFERROR(MATCH($X1764,$A$2:$A$1500,0),""))</f>
      </c>
      <c r="AA1764" t="str">
        <f>IF($Y1764="","",INDEX($P$2:$P$1500,$Y1764))</f>
      </c>
      <c r="AB1764" t="str">
        <f>IF($Z1764="","",INDEX($P$2:$P$1500,$Z1764))</f>
      </c>
      <c r="AC1764">
        <f>IF(AND($AA1764="Yes",$AB1764="Yes"),1,"")</f>
      </c>
      <c r="AD1764">
        <f>IF(OR($Y1764="",$Z1764=""),"",IF(INDEX($C$2:$C$1500,$Y1764)=INDEX($C$2:$C$1500,$Z1764),0,1))</f>
      </c>
      <c r="AE1764">
        <f>IF($AC1764&lt;&gt;1,"",IF(AND(INDEX($AG$2:$AG$1500,$Y1764)=1,INDEX($AG$2:$AG$1500,$Z1764)=1),1,""))</f>
      </c>
    </row>
    <row r="1765">
      <c r="T1765">
        <f>IF($Y1765="","",INDEX($B$2:$B$1500,$Y1765))</f>
      </c>
      <c r="U1765">
        <f>IF($Z1765="","",INDEX($B$2:$B$1500,$Z1765))</f>
      </c>
      <c r="V1765">
        <f>IF(OR($T1765="",$U1765=""),"",$U1765-$T1765)</f>
      </c>
      <c r="W1765" t="str">
        <f>IF(TRIM(INDEX(connections!$A:$A,ROW()))="","",TRIM(INDEX(connections!$A:$A,ROW())))</f>
      </c>
      <c r="X1765" t="str">
        <f>IF($W1765="","",TRIM(INDEX(connections!$B:$B,ROW())))</f>
      </c>
      <c r="Y1765">
        <f>IF($W1765="","",IFERROR(MATCH($W1765,$A$2:$A$1500,0),""))</f>
      </c>
      <c r="Z1765">
        <f>IF($X1765="","",IFERROR(MATCH($X1765,$A$2:$A$1500,0),""))</f>
      </c>
      <c r="AA1765" t="str">
        <f>IF($Y1765="","",INDEX($P$2:$P$1500,$Y1765))</f>
      </c>
      <c r="AB1765" t="str">
        <f>IF($Z1765="","",INDEX($P$2:$P$1500,$Z1765))</f>
      </c>
      <c r="AC1765">
        <f>IF(AND($AA1765="Yes",$AB1765="Yes"),1,"")</f>
      </c>
      <c r="AD1765">
        <f>IF(OR($Y1765="",$Z1765=""),"",IF(INDEX($C$2:$C$1500,$Y1765)=INDEX($C$2:$C$1500,$Z1765),0,1))</f>
      </c>
      <c r="AE1765">
        <f>IF($AC1765&lt;&gt;1,"",IF(AND(INDEX($AG$2:$AG$1500,$Y1765)=1,INDEX($AG$2:$AG$1500,$Z1765)=1),1,""))</f>
      </c>
    </row>
    <row r="1766">
      <c r="T1766">
        <f>IF($Y1766="","",INDEX($B$2:$B$1500,$Y1766))</f>
      </c>
      <c r="U1766">
        <f>IF($Z1766="","",INDEX($B$2:$B$1500,$Z1766))</f>
      </c>
      <c r="V1766">
        <f>IF(OR($T1766="",$U1766=""),"",$U1766-$T1766)</f>
      </c>
      <c r="W1766" t="str">
        <f>IF(TRIM(INDEX(connections!$A:$A,ROW()))="","",TRIM(INDEX(connections!$A:$A,ROW())))</f>
      </c>
      <c r="X1766" t="str">
        <f>IF($W1766="","",TRIM(INDEX(connections!$B:$B,ROW())))</f>
      </c>
      <c r="Y1766">
        <f>IF($W1766="","",IFERROR(MATCH($W1766,$A$2:$A$1500,0),""))</f>
      </c>
      <c r="Z1766">
        <f>IF($X1766="","",IFERROR(MATCH($X1766,$A$2:$A$1500,0),""))</f>
      </c>
      <c r="AA1766" t="str">
        <f>IF($Y1766="","",INDEX($P$2:$P$1500,$Y1766))</f>
      </c>
      <c r="AB1766" t="str">
        <f>IF($Z1766="","",INDEX($P$2:$P$1500,$Z1766))</f>
      </c>
      <c r="AC1766">
        <f>IF(AND($AA1766="Yes",$AB1766="Yes"),1,"")</f>
      </c>
      <c r="AD1766">
        <f>IF(OR($Y1766="",$Z1766=""),"",IF(INDEX($C$2:$C$1500,$Y1766)=INDEX($C$2:$C$1500,$Z1766),0,1))</f>
      </c>
      <c r="AE1766">
        <f>IF($AC1766&lt;&gt;1,"",IF(AND(INDEX($AG$2:$AG$1500,$Y1766)=1,INDEX($AG$2:$AG$1500,$Z1766)=1),1,""))</f>
      </c>
    </row>
    <row r="1767">
      <c r="T1767">
        <f>IF($Y1767="","",INDEX($B$2:$B$1500,$Y1767))</f>
      </c>
      <c r="U1767">
        <f>IF($Z1767="","",INDEX($B$2:$B$1500,$Z1767))</f>
      </c>
      <c r="V1767">
        <f>IF(OR($T1767="",$U1767=""),"",$U1767-$T1767)</f>
      </c>
      <c r="W1767" t="str">
        <f>IF(TRIM(INDEX(connections!$A:$A,ROW()))="","",TRIM(INDEX(connections!$A:$A,ROW())))</f>
      </c>
      <c r="X1767" t="str">
        <f>IF($W1767="","",TRIM(INDEX(connections!$B:$B,ROW())))</f>
      </c>
      <c r="Y1767">
        <f>IF($W1767="","",IFERROR(MATCH($W1767,$A$2:$A$1500,0),""))</f>
      </c>
      <c r="Z1767">
        <f>IF($X1767="","",IFERROR(MATCH($X1767,$A$2:$A$1500,0),""))</f>
      </c>
      <c r="AA1767" t="str">
        <f>IF($Y1767="","",INDEX($P$2:$P$1500,$Y1767))</f>
      </c>
      <c r="AB1767" t="str">
        <f>IF($Z1767="","",INDEX($P$2:$P$1500,$Z1767))</f>
      </c>
      <c r="AC1767">
        <f>IF(AND($AA1767="Yes",$AB1767="Yes"),1,"")</f>
      </c>
      <c r="AD1767">
        <f>IF(OR($Y1767="",$Z1767=""),"",IF(INDEX($C$2:$C$1500,$Y1767)=INDEX($C$2:$C$1500,$Z1767),0,1))</f>
      </c>
      <c r="AE1767">
        <f>IF($AC1767&lt;&gt;1,"",IF(AND(INDEX($AG$2:$AG$1500,$Y1767)=1,INDEX($AG$2:$AG$1500,$Z1767)=1),1,""))</f>
      </c>
    </row>
    <row r="1768">
      <c r="T1768">
        <f>IF($Y1768="","",INDEX($B$2:$B$1500,$Y1768))</f>
      </c>
      <c r="U1768">
        <f>IF($Z1768="","",INDEX($B$2:$B$1500,$Z1768))</f>
      </c>
      <c r="V1768">
        <f>IF(OR($T1768="",$U1768=""),"",$U1768-$T1768)</f>
      </c>
      <c r="W1768" t="str">
        <f>IF(TRIM(INDEX(connections!$A:$A,ROW()))="","",TRIM(INDEX(connections!$A:$A,ROW())))</f>
      </c>
      <c r="X1768" t="str">
        <f>IF($W1768="","",TRIM(INDEX(connections!$B:$B,ROW())))</f>
      </c>
      <c r="Y1768">
        <f>IF($W1768="","",IFERROR(MATCH($W1768,$A$2:$A$1500,0),""))</f>
      </c>
      <c r="Z1768">
        <f>IF($X1768="","",IFERROR(MATCH($X1768,$A$2:$A$1500,0),""))</f>
      </c>
      <c r="AA1768" t="str">
        <f>IF($Y1768="","",INDEX($P$2:$P$1500,$Y1768))</f>
      </c>
      <c r="AB1768" t="str">
        <f>IF($Z1768="","",INDEX($P$2:$P$1500,$Z1768))</f>
      </c>
      <c r="AC1768">
        <f>IF(AND($AA1768="Yes",$AB1768="Yes"),1,"")</f>
      </c>
      <c r="AD1768">
        <f>IF(OR($Y1768="",$Z1768=""),"",IF(INDEX($C$2:$C$1500,$Y1768)=INDEX($C$2:$C$1500,$Z1768),0,1))</f>
      </c>
      <c r="AE1768">
        <f>IF($AC1768&lt;&gt;1,"",IF(AND(INDEX($AG$2:$AG$1500,$Y1768)=1,INDEX($AG$2:$AG$1500,$Z1768)=1),1,""))</f>
      </c>
    </row>
    <row r="1769">
      <c r="T1769">
        <f>IF($Y1769="","",INDEX($B$2:$B$1500,$Y1769))</f>
      </c>
      <c r="U1769">
        <f>IF($Z1769="","",INDEX($B$2:$B$1500,$Z1769))</f>
      </c>
      <c r="V1769">
        <f>IF(OR($T1769="",$U1769=""),"",$U1769-$T1769)</f>
      </c>
      <c r="W1769" t="str">
        <f>IF(TRIM(INDEX(connections!$A:$A,ROW()))="","",TRIM(INDEX(connections!$A:$A,ROW())))</f>
      </c>
      <c r="X1769" t="str">
        <f>IF($W1769="","",TRIM(INDEX(connections!$B:$B,ROW())))</f>
      </c>
      <c r="Y1769">
        <f>IF($W1769="","",IFERROR(MATCH($W1769,$A$2:$A$1500,0),""))</f>
      </c>
      <c r="Z1769">
        <f>IF($X1769="","",IFERROR(MATCH($X1769,$A$2:$A$1500,0),""))</f>
      </c>
      <c r="AA1769" t="str">
        <f>IF($Y1769="","",INDEX($P$2:$P$1500,$Y1769))</f>
      </c>
      <c r="AB1769" t="str">
        <f>IF($Z1769="","",INDEX($P$2:$P$1500,$Z1769))</f>
      </c>
      <c r="AC1769">
        <f>IF(AND($AA1769="Yes",$AB1769="Yes"),1,"")</f>
      </c>
      <c r="AD1769">
        <f>IF(OR($Y1769="",$Z1769=""),"",IF(INDEX($C$2:$C$1500,$Y1769)=INDEX($C$2:$C$1500,$Z1769),0,1))</f>
      </c>
      <c r="AE1769">
        <f>IF($AC1769&lt;&gt;1,"",IF(AND(INDEX($AG$2:$AG$1500,$Y1769)=1,INDEX($AG$2:$AG$1500,$Z1769)=1),1,""))</f>
      </c>
    </row>
    <row r="1770">
      <c r="T1770">
        <f>IF($Y1770="","",INDEX($B$2:$B$1500,$Y1770))</f>
      </c>
      <c r="U1770">
        <f>IF($Z1770="","",INDEX($B$2:$B$1500,$Z1770))</f>
      </c>
      <c r="V1770">
        <f>IF(OR($T1770="",$U1770=""),"",$U1770-$T1770)</f>
      </c>
      <c r="W1770" t="str">
        <f>IF(TRIM(INDEX(connections!$A:$A,ROW()))="","",TRIM(INDEX(connections!$A:$A,ROW())))</f>
      </c>
      <c r="X1770" t="str">
        <f>IF($W1770="","",TRIM(INDEX(connections!$B:$B,ROW())))</f>
      </c>
      <c r="Y1770">
        <f>IF($W1770="","",IFERROR(MATCH($W1770,$A$2:$A$1500,0),""))</f>
      </c>
      <c r="Z1770">
        <f>IF($X1770="","",IFERROR(MATCH($X1770,$A$2:$A$1500,0),""))</f>
      </c>
      <c r="AA1770" t="str">
        <f>IF($Y1770="","",INDEX($P$2:$P$1500,$Y1770))</f>
      </c>
      <c r="AB1770" t="str">
        <f>IF($Z1770="","",INDEX($P$2:$P$1500,$Z1770))</f>
      </c>
      <c r="AC1770">
        <f>IF(AND($AA1770="Yes",$AB1770="Yes"),1,"")</f>
      </c>
      <c r="AD1770">
        <f>IF(OR($Y1770="",$Z1770=""),"",IF(INDEX($C$2:$C$1500,$Y1770)=INDEX($C$2:$C$1500,$Z1770),0,1))</f>
      </c>
      <c r="AE1770">
        <f>IF($AC1770&lt;&gt;1,"",IF(AND(INDEX($AG$2:$AG$1500,$Y1770)=1,INDEX($AG$2:$AG$1500,$Z1770)=1),1,""))</f>
      </c>
    </row>
    <row r="1771">
      <c r="T1771">
        <f>IF($Y1771="","",INDEX($B$2:$B$1500,$Y1771))</f>
      </c>
      <c r="U1771">
        <f>IF($Z1771="","",INDEX($B$2:$B$1500,$Z1771))</f>
      </c>
      <c r="V1771">
        <f>IF(OR($T1771="",$U1771=""),"",$U1771-$T1771)</f>
      </c>
      <c r="W1771" t="str">
        <f>IF(TRIM(INDEX(connections!$A:$A,ROW()))="","",TRIM(INDEX(connections!$A:$A,ROW())))</f>
      </c>
      <c r="X1771" t="str">
        <f>IF($W1771="","",TRIM(INDEX(connections!$B:$B,ROW())))</f>
      </c>
      <c r="Y1771">
        <f>IF($W1771="","",IFERROR(MATCH($W1771,$A$2:$A$1500,0),""))</f>
      </c>
      <c r="Z1771">
        <f>IF($X1771="","",IFERROR(MATCH($X1771,$A$2:$A$1500,0),""))</f>
      </c>
      <c r="AA1771" t="str">
        <f>IF($Y1771="","",INDEX($P$2:$P$1500,$Y1771))</f>
      </c>
      <c r="AB1771" t="str">
        <f>IF($Z1771="","",INDEX($P$2:$P$1500,$Z1771))</f>
      </c>
      <c r="AC1771">
        <f>IF(AND($AA1771="Yes",$AB1771="Yes"),1,"")</f>
      </c>
      <c r="AD1771">
        <f>IF(OR($Y1771="",$Z1771=""),"",IF(INDEX($C$2:$C$1500,$Y1771)=INDEX($C$2:$C$1500,$Z1771),0,1))</f>
      </c>
      <c r="AE1771">
        <f>IF($AC1771&lt;&gt;1,"",IF(AND(INDEX($AG$2:$AG$1500,$Y1771)=1,INDEX($AG$2:$AG$1500,$Z1771)=1),1,""))</f>
      </c>
    </row>
    <row r="1772">
      <c r="T1772">
        <f>IF($Y1772="","",INDEX($B$2:$B$1500,$Y1772))</f>
      </c>
      <c r="U1772">
        <f>IF($Z1772="","",INDEX($B$2:$B$1500,$Z1772))</f>
      </c>
      <c r="V1772">
        <f>IF(OR($T1772="",$U1772=""),"",$U1772-$T1772)</f>
      </c>
      <c r="W1772" t="str">
        <f>IF(TRIM(INDEX(connections!$A:$A,ROW()))="","",TRIM(INDEX(connections!$A:$A,ROW())))</f>
      </c>
      <c r="X1772" t="str">
        <f>IF($W1772="","",TRIM(INDEX(connections!$B:$B,ROW())))</f>
      </c>
      <c r="Y1772">
        <f>IF($W1772="","",IFERROR(MATCH($W1772,$A$2:$A$1500,0),""))</f>
      </c>
      <c r="Z1772">
        <f>IF($X1772="","",IFERROR(MATCH($X1772,$A$2:$A$1500,0),""))</f>
      </c>
      <c r="AA1772" t="str">
        <f>IF($Y1772="","",INDEX($P$2:$P$1500,$Y1772))</f>
      </c>
      <c r="AB1772" t="str">
        <f>IF($Z1772="","",INDEX($P$2:$P$1500,$Z1772))</f>
      </c>
      <c r="AC1772">
        <f>IF(AND($AA1772="Yes",$AB1772="Yes"),1,"")</f>
      </c>
      <c r="AD1772">
        <f>IF(OR($Y1772="",$Z1772=""),"",IF(INDEX($C$2:$C$1500,$Y1772)=INDEX($C$2:$C$1500,$Z1772),0,1))</f>
      </c>
      <c r="AE1772">
        <f>IF($AC1772&lt;&gt;1,"",IF(AND(INDEX($AG$2:$AG$1500,$Y1772)=1,INDEX($AG$2:$AG$1500,$Z1772)=1),1,""))</f>
      </c>
    </row>
    <row r="1773">
      <c r="T1773">
        <f>IF($Y1773="","",INDEX($B$2:$B$1500,$Y1773))</f>
      </c>
      <c r="U1773">
        <f>IF($Z1773="","",INDEX($B$2:$B$1500,$Z1773))</f>
      </c>
      <c r="V1773">
        <f>IF(OR($T1773="",$U1773=""),"",$U1773-$T1773)</f>
      </c>
      <c r="W1773" t="str">
        <f>IF(TRIM(INDEX(connections!$A:$A,ROW()))="","",TRIM(INDEX(connections!$A:$A,ROW())))</f>
      </c>
      <c r="X1773" t="str">
        <f>IF($W1773="","",TRIM(INDEX(connections!$B:$B,ROW())))</f>
      </c>
      <c r="Y1773">
        <f>IF($W1773="","",IFERROR(MATCH($W1773,$A$2:$A$1500,0),""))</f>
      </c>
      <c r="Z1773">
        <f>IF($X1773="","",IFERROR(MATCH($X1773,$A$2:$A$1500,0),""))</f>
      </c>
      <c r="AA1773" t="str">
        <f>IF($Y1773="","",INDEX($P$2:$P$1500,$Y1773))</f>
      </c>
      <c r="AB1773" t="str">
        <f>IF($Z1773="","",INDEX($P$2:$P$1500,$Z1773))</f>
      </c>
      <c r="AC1773">
        <f>IF(AND($AA1773="Yes",$AB1773="Yes"),1,"")</f>
      </c>
      <c r="AD1773">
        <f>IF(OR($Y1773="",$Z1773=""),"",IF(INDEX($C$2:$C$1500,$Y1773)=INDEX($C$2:$C$1500,$Z1773),0,1))</f>
      </c>
      <c r="AE1773">
        <f>IF($AC1773&lt;&gt;1,"",IF(AND(INDEX($AG$2:$AG$1500,$Y1773)=1,INDEX($AG$2:$AG$1500,$Z1773)=1),1,""))</f>
      </c>
    </row>
    <row r="1774">
      <c r="T1774">
        <f>IF($Y1774="","",INDEX($B$2:$B$1500,$Y1774))</f>
      </c>
      <c r="U1774">
        <f>IF($Z1774="","",INDEX($B$2:$B$1500,$Z1774))</f>
      </c>
      <c r="V1774">
        <f>IF(OR($T1774="",$U1774=""),"",$U1774-$T1774)</f>
      </c>
      <c r="W1774" t="str">
        <f>IF(TRIM(INDEX(connections!$A:$A,ROW()))="","",TRIM(INDEX(connections!$A:$A,ROW())))</f>
      </c>
      <c r="X1774" t="str">
        <f>IF($W1774="","",TRIM(INDEX(connections!$B:$B,ROW())))</f>
      </c>
      <c r="Y1774">
        <f>IF($W1774="","",IFERROR(MATCH($W1774,$A$2:$A$1500,0),""))</f>
      </c>
      <c r="Z1774">
        <f>IF($X1774="","",IFERROR(MATCH($X1774,$A$2:$A$1500,0),""))</f>
      </c>
      <c r="AA1774" t="str">
        <f>IF($Y1774="","",INDEX($P$2:$P$1500,$Y1774))</f>
      </c>
      <c r="AB1774" t="str">
        <f>IF($Z1774="","",INDEX($P$2:$P$1500,$Z1774))</f>
      </c>
      <c r="AC1774">
        <f>IF(AND($AA1774="Yes",$AB1774="Yes"),1,"")</f>
      </c>
      <c r="AD1774">
        <f>IF(OR($Y1774="",$Z1774=""),"",IF(INDEX($C$2:$C$1500,$Y1774)=INDEX($C$2:$C$1500,$Z1774),0,1))</f>
      </c>
      <c r="AE1774">
        <f>IF($AC1774&lt;&gt;1,"",IF(AND(INDEX($AG$2:$AG$1500,$Y1774)=1,INDEX($AG$2:$AG$1500,$Z1774)=1),1,""))</f>
      </c>
    </row>
    <row r="1775">
      <c r="T1775">
        <f>IF($Y1775="","",INDEX($B$2:$B$1500,$Y1775))</f>
      </c>
      <c r="U1775">
        <f>IF($Z1775="","",INDEX($B$2:$B$1500,$Z1775))</f>
      </c>
      <c r="V1775">
        <f>IF(OR($T1775="",$U1775=""),"",$U1775-$T1775)</f>
      </c>
      <c r="W1775" t="str">
        <f>IF(TRIM(INDEX(connections!$A:$A,ROW()))="","",TRIM(INDEX(connections!$A:$A,ROW())))</f>
      </c>
      <c r="X1775" t="str">
        <f>IF($W1775="","",TRIM(INDEX(connections!$B:$B,ROW())))</f>
      </c>
      <c r="Y1775">
        <f>IF($W1775="","",IFERROR(MATCH($W1775,$A$2:$A$1500,0),""))</f>
      </c>
      <c r="Z1775">
        <f>IF($X1775="","",IFERROR(MATCH($X1775,$A$2:$A$1500,0),""))</f>
      </c>
      <c r="AA1775" t="str">
        <f>IF($Y1775="","",INDEX($P$2:$P$1500,$Y1775))</f>
      </c>
      <c r="AB1775" t="str">
        <f>IF($Z1775="","",INDEX($P$2:$P$1500,$Z1775))</f>
      </c>
      <c r="AC1775">
        <f>IF(AND($AA1775="Yes",$AB1775="Yes"),1,"")</f>
      </c>
      <c r="AD1775">
        <f>IF(OR($Y1775="",$Z1775=""),"",IF(INDEX($C$2:$C$1500,$Y1775)=INDEX($C$2:$C$1500,$Z1775),0,1))</f>
      </c>
      <c r="AE1775">
        <f>IF($AC1775&lt;&gt;1,"",IF(AND(INDEX($AG$2:$AG$1500,$Y1775)=1,INDEX($AG$2:$AG$1500,$Z1775)=1),1,""))</f>
      </c>
    </row>
    <row r="1776">
      <c r="T1776">
        <f>IF($Y1776="","",INDEX($B$2:$B$1500,$Y1776))</f>
      </c>
      <c r="U1776">
        <f>IF($Z1776="","",INDEX($B$2:$B$1500,$Z1776))</f>
      </c>
      <c r="V1776">
        <f>IF(OR($T1776="",$U1776=""),"",$U1776-$T1776)</f>
      </c>
      <c r="W1776" t="str">
        <f>IF(TRIM(INDEX(connections!$A:$A,ROW()))="","",TRIM(INDEX(connections!$A:$A,ROW())))</f>
      </c>
      <c r="X1776" t="str">
        <f>IF($W1776="","",TRIM(INDEX(connections!$B:$B,ROW())))</f>
      </c>
      <c r="Y1776">
        <f>IF($W1776="","",IFERROR(MATCH($W1776,$A$2:$A$1500,0),""))</f>
      </c>
      <c r="Z1776">
        <f>IF($X1776="","",IFERROR(MATCH($X1776,$A$2:$A$1500,0),""))</f>
      </c>
      <c r="AA1776" t="str">
        <f>IF($Y1776="","",INDEX($P$2:$P$1500,$Y1776))</f>
      </c>
      <c r="AB1776" t="str">
        <f>IF($Z1776="","",INDEX($P$2:$P$1500,$Z1776))</f>
      </c>
      <c r="AC1776">
        <f>IF(AND($AA1776="Yes",$AB1776="Yes"),1,"")</f>
      </c>
      <c r="AD1776">
        <f>IF(OR($Y1776="",$Z1776=""),"",IF(INDEX($C$2:$C$1500,$Y1776)=INDEX($C$2:$C$1500,$Z1776),0,1))</f>
      </c>
      <c r="AE1776">
        <f>IF($AC1776&lt;&gt;1,"",IF(AND(INDEX($AG$2:$AG$1500,$Y1776)=1,INDEX($AG$2:$AG$1500,$Z1776)=1),1,""))</f>
      </c>
    </row>
    <row r="1777">
      <c r="T1777">
        <f>IF($Y1777="","",INDEX($B$2:$B$1500,$Y1777))</f>
      </c>
      <c r="U1777">
        <f>IF($Z1777="","",INDEX($B$2:$B$1500,$Z1777))</f>
      </c>
      <c r="V1777">
        <f>IF(OR($T1777="",$U1777=""),"",$U1777-$T1777)</f>
      </c>
      <c r="W1777" t="str">
        <f>IF(TRIM(INDEX(connections!$A:$A,ROW()))="","",TRIM(INDEX(connections!$A:$A,ROW())))</f>
      </c>
      <c r="X1777" t="str">
        <f>IF($W1777="","",TRIM(INDEX(connections!$B:$B,ROW())))</f>
      </c>
      <c r="Y1777">
        <f>IF($W1777="","",IFERROR(MATCH($W1777,$A$2:$A$1500,0),""))</f>
      </c>
      <c r="Z1777">
        <f>IF($X1777="","",IFERROR(MATCH($X1777,$A$2:$A$1500,0),""))</f>
      </c>
      <c r="AA1777" t="str">
        <f>IF($Y1777="","",INDEX($P$2:$P$1500,$Y1777))</f>
      </c>
      <c r="AB1777" t="str">
        <f>IF($Z1777="","",INDEX($P$2:$P$1500,$Z1777))</f>
      </c>
      <c r="AC1777">
        <f>IF(AND($AA1777="Yes",$AB1777="Yes"),1,"")</f>
      </c>
      <c r="AD1777">
        <f>IF(OR($Y1777="",$Z1777=""),"",IF(INDEX($C$2:$C$1500,$Y1777)=INDEX($C$2:$C$1500,$Z1777),0,1))</f>
      </c>
      <c r="AE1777">
        <f>IF($AC1777&lt;&gt;1,"",IF(AND(INDEX($AG$2:$AG$1500,$Y1777)=1,INDEX($AG$2:$AG$1500,$Z1777)=1),1,""))</f>
      </c>
    </row>
    <row r="1778">
      <c r="T1778">
        <f>IF($Y1778="","",INDEX($B$2:$B$1500,$Y1778))</f>
      </c>
      <c r="U1778">
        <f>IF($Z1778="","",INDEX($B$2:$B$1500,$Z1778))</f>
      </c>
      <c r="V1778">
        <f>IF(OR($T1778="",$U1778=""),"",$U1778-$T1778)</f>
      </c>
      <c r="W1778" t="str">
        <f>IF(TRIM(INDEX(connections!$A:$A,ROW()))="","",TRIM(INDEX(connections!$A:$A,ROW())))</f>
      </c>
      <c r="X1778" t="str">
        <f>IF($W1778="","",TRIM(INDEX(connections!$B:$B,ROW())))</f>
      </c>
      <c r="Y1778">
        <f>IF($W1778="","",IFERROR(MATCH($W1778,$A$2:$A$1500,0),""))</f>
      </c>
      <c r="Z1778">
        <f>IF($X1778="","",IFERROR(MATCH($X1778,$A$2:$A$1500,0),""))</f>
      </c>
      <c r="AA1778" t="str">
        <f>IF($Y1778="","",INDEX($P$2:$P$1500,$Y1778))</f>
      </c>
      <c r="AB1778" t="str">
        <f>IF($Z1778="","",INDEX($P$2:$P$1500,$Z1778))</f>
      </c>
      <c r="AC1778">
        <f>IF(AND($AA1778="Yes",$AB1778="Yes"),1,"")</f>
      </c>
      <c r="AD1778">
        <f>IF(OR($Y1778="",$Z1778=""),"",IF(INDEX($C$2:$C$1500,$Y1778)=INDEX($C$2:$C$1500,$Z1778),0,1))</f>
      </c>
      <c r="AE1778">
        <f>IF($AC1778&lt;&gt;1,"",IF(AND(INDEX($AG$2:$AG$1500,$Y1778)=1,INDEX($AG$2:$AG$1500,$Z1778)=1),1,""))</f>
      </c>
    </row>
    <row r="1779">
      <c r="T1779">
        <f>IF($Y1779="","",INDEX($B$2:$B$1500,$Y1779))</f>
      </c>
      <c r="U1779">
        <f>IF($Z1779="","",INDEX($B$2:$B$1500,$Z1779))</f>
      </c>
      <c r="V1779">
        <f>IF(OR($T1779="",$U1779=""),"",$U1779-$T1779)</f>
      </c>
      <c r="W1779" t="str">
        <f>IF(TRIM(INDEX(connections!$A:$A,ROW()))="","",TRIM(INDEX(connections!$A:$A,ROW())))</f>
      </c>
      <c r="X1779" t="str">
        <f>IF($W1779="","",TRIM(INDEX(connections!$B:$B,ROW())))</f>
      </c>
      <c r="Y1779">
        <f>IF($W1779="","",IFERROR(MATCH($W1779,$A$2:$A$1500,0),""))</f>
      </c>
      <c r="Z1779">
        <f>IF($X1779="","",IFERROR(MATCH($X1779,$A$2:$A$1500,0),""))</f>
      </c>
      <c r="AA1779" t="str">
        <f>IF($Y1779="","",INDEX($P$2:$P$1500,$Y1779))</f>
      </c>
      <c r="AB1779" t="str">
        <f>IF($Z1779="","",INDEX($P$2:$P$1500,$Z1779))</f>
      </c>
      <c r="AC1779">
        <f>IF(AND($AA1779="Yes",$AB1779="Yes"),1,"")</f>
      </c>
      <c r="AD1779">
        <f>IF(OR($Y1779="",$Z1779=""),"",IF(INDEX($C$2:$C$1500,$Y1779)=INDEX($C$2:$C$1500,$Z1779),0,1))</f>
      </c>
      <c r="AE1779">
        <f>IF($AC1779&lt;&gt;1,"",IF(AND(INDEX($AG$2:$AG$1500,$Y1779)=1,INDEX($AG$2:$AG$1500,$Z1779)=1),1,""))</f>
      </c>
    </row>
    <row r="1780">
      <c r="T1780">
        <f>IF($Y1780="","",INDEX($B$2:$B$1500,$Y1780))</f>
      </c>
      <c r="U1780">
        <f>IF($Z1780="","",INDEX($B$2:$B$1500,$Z1780))</f>
      </c>
      <c r="V1780">
        <f>IF(OR($T1780="",$U1780=""),"",$U1780-$T1780)</f>
      </c>
      <c r="W1780" t="str">
        <f>IF(TRIM(INDEX(connections!$A:$A,ROW()))="","",TRIM(INDEX(connections!$A:$A,ROW())))</f>
      </c>
      <c r="X1780" t="str">
        <f>IF($W1780="","",TRIM(INDEX(connections!$B:$B,ROW())))</f>
      </c>
      <c r="Y1780">
        <f>IF($W1780="","",IFERROR(MATCH($W1780,$A$2:$A$1500,0),""))</f>
      </c>
      <c r="Z1780">
        <f>IF($X1780="","",IFERROR(MATCH($X1780,$A$2:$A$1500,0),""))</f>
      </c>
      <c r="AA1780" t="str">
        <f>IF($Y1780="","",INDEX($P$2:$P$1500,$Y1780))</f>
      </c>
      <c r="AB1780" t="str">
        <f>IF($Z1780="","",INDEX($P$2:$P$1500,$Z1780))</f>
      </c>
      <c r="AC1780">
        <f>IF(AND($AA1780="Yes",$AB1780="Yes"),1,"")</f>
      </c>
      <c r="AD1780">
        <f>IF(OR($Y1780="",$Z1780=""),"",IF(INDEX($C$2:$C$1500,$Y1780)=INDEX($C$2:$C$1500,$Z1780),0,1))</f>
      </c>
      <c r="AE1780">
        <f>IF($AC1780&lt;&gt;1,"",IF(AND(INDEX($AG$2:$AG$1500,$Y1780)=1,INDEX($AG$2:$AG$1500,$Z1780)=1),1,""))</f>
      </c>
    </row>
    <row r="1781">
      <c r="T1781">
        <f>IF($Y1781="","",INDEX($B$2:$B$1500,$Y1781))</f>
      </c>
      <c r="U1781">
        <f>IF($Z1781="","",INDEX($B$2:$B$1500,$Z1781))</f>
      </c>
      <c r="V1781">
        <f>IF(OR($T1781="",$U1781=""),"",$U1781-$T1781)</f>
      </c>
      <c r="W1781" t="str">
        <f>IF(TRIM(INDEX(connections!$A:$A,ROW()))="","",TRIM(INDEX(connections!$A:$A,ROW())))</f>
      </c>
      <c r="X1781" t="str">
        <f>IF($W1781="","",TRIM(INDEX(connections!$B:$B,ROW())))</f>
      </c>
      <c r="Y1781">
        <f>IF($W1781="","",IFERROR(MATCH($W1781,$A$2:$A$1500,0),""))</f>
      </c>
      <c r="Z1781">
        <f>IF($X1781="","",IFERROR(MATCH($X1781,$A$2:$A$1500,0),""))</f>
      </c>
      <c r="AA1781" t="str">
        <f>IF($Y1781="","",INDEX($P$2:$P$1500,$Y1781))</f>
      </c>
      <c r="AB1781" t="str">
        <f>IF($Z1781="","",INDEX($P$2:$P$1500,$Z1781))</f>
      </c>
      <c r="AC1781">
        <f>IF(AND($AA1781="Yes",$AB1781="Yes"),1,"")</f>
      </c>
      <c r="AD1781">
        <f>IF(OR($Y1781="",$Z1781=""),"",IF(INDEX($C$2:$C$1500,$Y1781)=INDEX($C$2:$C$1500,$Z1781),0,1))</f>
      </c>
      <c r="AE1781">
        <f>IF($AC1781&lt;&gt;1,"",IF(AND(INDEX($AG$2:$AG$1500,$Y1781)=1,INDEX($AG$2:$AG$1500,$Z1781)=1),1,""))</f>
      </c>
    </row>
    <row r="1782">
      <c r="T1782">
        <f>IF($Y1782="","",INDEX($B$2:$B$1500,$Y1782))</f>
      </c>
      <c r="U1782">
        <f>IF($Z1782="","",INDEX($B$2:$B$1500,$Z1782))</f>
      </c>
      <c r="V1782">
        <f>IF(OR($T1782="",$U1782=""),"",$U1782-$T1782)</f>
      </c>
      <c r="W1782" t="str">
        <f>IF(TRIM(INDEX(connections!$A:$A,ROW()))="","",TRIM(INDEX(connections!$A:$A,ROW())))</f>
      </c>
      <c r="X1782" t="str">
        <f>IF($W1782="","",TRIM(INDEX(connections!$B:$B,ROW())))</f>
      </c>
      <c r="Y1782">
        <f>IF($W1782="","",IFERROR(MATCH($W1782,$A$2:$A$1500,0),""))</f>
      </c>
      <c r="Z1782">
        <f>IF($X1782="","",IFERROR(MATCH($X1782,$A$2:$A$1500,0),""))</f>
      </c>
      <c r="AA1782" t="str">
        <f>IF($Y1782="","",INDEX($P$2:$P$1500,$Y1782))</f>
      </c>
      <c r="AB1782" t="str">
        <f>IF($Z1782="","",INDEX($P$2:$P$1500,$Z1782))</f>
      </c>
      <c r="AC1782">
        <f>IF(AND($AA1782="Yes",$AB1782="Yes"),1,"")</f>
      </c>
      <c r="AD1782">
        <f>IF(OR($Y1782="",$Z1782=""),"",IF(INDEX($C$2:$C$1500,$Y1782)=INDEX($C$2:$C$1500,$Z1782),0,1))</f>
      </c>
      <c r="AE1782">
        <f>IF($AC1782&lt;&gt;1,"",IF(AND(INDEX($AG$2:$AG$1500,$Y1782)=1,INDEX($AG$2:$AG$1500,$Z1782)=1),1,""))</f>
      </c>
    </row>
    <row r="1783">
      <c r="T1783">
        <f>IF($Y1783="","",INDEX($B$2:$B$1500,$Y1783))</f>
      </c>
      <c r="U1783">
        <f>IF($Z1783="","",INDEX($B$2:$B$1500,$Z1783))</f>
      </c>
      <c r="V1783">
        <f>IF(OR($T1783="",$U1783=""),"",$U1783-$T1783)</f>
      </c>
      <c r="W1783" t="str">
        <f>IF(TRIM(INDEX(connections!$A:$A,ROW()))="","",TRIM(INDEX(connections!$A:$A,ROW())))</f>
      </c>
      <c r="X1783" t="str">
        <f>IF($W1783="","",TRIM(INDEX(connections!$B:$B,ROW())))</f>
      </c>
      <c r="Y1783">
        <f>IF($W1783="","",IFERROR(MATCH($W1783,$A$2:$A$1500,0),""))</f>
      </c>
      <c r="Z1783">
        <f>IF($X1783="","",IFERROR(MATCH($X1783,$A$2:$A$1500,0),""))</f>
      </c>
      <c r="AA1783" t="str">
        <f>IF($Y1783="","",INDEX($P$2:$P$1500,$Y1783))</f>
      </c>
      <c r="AB1783" t="str">
        <f>IF($Z1783="","",INDEX($P$2:$P$1500,$Z1783))</f>
      </c>
      <c r="AC1783">
        <f>IF(AND($AA1783="Yes",$AB1783="Yes"),1,"")</f>
      </c>
      <c r="AD1783">
        <f>IF(OR($Y1783="",$Z1783=""),"",IF(INDEX($C$2:$C$1500,$Y1783)=INDEX($C$2:$C$1500,$Z1783),0,1))</f>
      </c>
      <c r="AE1783">
        <f>IF($AC1783&lt;&gt;1,"",IF(AND(INDEX($AG$2:$AG$1500,$Y1783)=1,INDEX($AG$2:$AG$1500,$Z1783)=1),1,""))</f>
      </c>
    </row>
    <row r="1784">
      <c r="T1784">
        <f>IF($Y1784="","",INDEX($B$2:$B$1500,$Y1784))</f>
      </c>
      <c r="U1784">
        <f>IF($Z1784="","",INDEX($B$2:$B$1500,$Z1784))</f>
      </c>
      <c r="V1784">
        <f>IF(OR($T1784="",$U1784=""),"",$U1784-$T1784)</f>
      </c>
      <c r="W1784" t="str">
        <f>IF(TRIM(INDEX(connections!$A:$A,ROW()))="","",TRIM(INDEX(connections!$A:$A,ROW())))</f>
      </c>
      <c r="X1784" t="str">
        <f>IF($W1784="","",TRIM(INDEX(connections!$B:$B,ROW())))</f>
      </c>
      <c r="Y1784">
        <f>IF($W1784="","",IFERROR(MATCH($W1784,$A$2:$A$1500,0),""))</f>
      </c>
      <c r="Z1784">
        <f>IF($X1784="","",IFERROR(MATCH($X1784,$A$2:$A$1500,0),""))</f>
      </c>
      <c r="AA1784" t="str">
        <f>IF($Y1784="","",INDEX($P$2:$P$1500,$Y1784))</f>
      </c>
      <c r="AB1784" t="str">
        <f>IF($Z1784="","",INDEX($P$2:$P$1500,$Z1784))</f>
      </c>
      <c r="AC1784">
        <f>IF(AND($AA1784="Yes",$AB1784="Yes"),1,"")</f>
      </c>
      <c r="AD1784">
        <f>IF(OR($Y1784="",$Z1784=""),"",IF(INDEX($C$2:$C$1500,$Y1784)=INDEX($C$2:$C$1500,$Z1784),0,1))</f>
      </c>
      <c r="AE1784">
        <f>IF($AC1784&lt;&gt;1,"",IF(AND(INDEX($AG$2:$AG$1500,$Y1784)=1,INDEX($AG$2:$AG$1500,$Z1784)=1),1,""))</f>
      </c>
    </row>
    <row r="1785">
      <c r="T1785">
        <f>IF($Y1785="","",INDEX($B$2:$B$1500,$Y1785))</f>
      </c>
      <c r="U1785">
        <f>IF($Z1785="","",INDEX($B$2:$B$1500,$Z1785))</f>
      </c>
      <c r="V1785">
        <f>IF(OR($T1785="",$U1785=""),"",$U1785-$T1785)</f>
      </c>
      <c r="W1785" t="str">
        <f>IF(TRIM(INDEX(connections!$A:$A,ROW()))="","",TRIM(INDEX(connections!$A:$A,ROW())))</f>
      </c>
      <c r="X1785" t="str">
        <f>IF($W1785="","",TRIM(INDEX(connections!$B:$B,ROW())))</f>
      </c>
      <c r="Y1785">
        <f>IF($W1785="","",IFERROR(MATCH($W1785,$A$2:$A$1500,0),""))</f>
      </c>
      <c r="Z1785">
        <f>IF($X1785="","",IFERROR(MATCH($X1785,$A$2:$A$1500,0),""))</f>
      </c>
      <c r="AA1785" t="str">
        <f>IF($Y1785="","",INDEX($P$2:$P$1500,$Y1785))</f>
      </c>
      <c r="AB1785" t="str">
        <f>IF($Z1785="","",INDEX($P$2:$P$1500,$Z1785))</f>
      </c>
      <c r="AC1785">
        <f>IF(AND($AA1785="Yes",$AB1785="Yes"),1,"")</f>
      </c>
      <c r="AD1785">
        <f>IF(OR($Y1785="",$Z1785=""),"",IF(INDEX($C$2:$C$1500,$Y1785)=INDEX($C$2:$C$1500,$Z1785),0,1))</f>
      </c>
      <c r="AE1785">
        <f>IF($AC1785&lt;&gt;1,"",IF(AND(INDEX($AG$2:$AG$1500,$Y1785)=1,INDEX($AG$2:$AG$1500,$Z1785)=1),1,""))</f>
      </c>
    </row>
    <row r="1786">
      <c r="T1786">
        <f>IF($Y1786="","",INDEX($B$2:$B$1500,$Y1786))</f>
      </c>
      <c r="U1786">
        <f>IF($Z1786="","",INDEX($B$2:$B$1500,$Z1786))</f>
      </c>
      <c r="V1786">
        <f>IF(OR($T1786="",$U1786=""),"",$U1786-$T1786)</f>
      </c>
      <c r="W1786" t="str">
        <f>IF(TRIM(INDEX(connections!$A:$A,ROW()))="","",TRIM(INDEX(connections!$A:$A,ROW())))</f>
      </c>
      <c r="X1786" t="str">
        <f>IF($W1786="","",TRIM(INDEX(connections!$B:$B,ROW())))</f>
      </c>
      <c r="Y1786">
        <f>IF($W1786="","",IFERROR(MATCH($W1786,$A$2:$A$1500,0),""))</f>
      </c>
      <c r="Z1786">
        <f>IF($X1786="","",IFERROR(MATCH($X1786,$A$2:$A$1500,0),""))</f>
      </c>
      <c r="AA1786" t="str">
        <f>IF($Y1786="","",INDEX($P$2:$P$1500,$Y1786))</f>
      </c>
      <c r="AB1786" t="str">
        <f>IF($Z1786="","",INDEX($P$2:$P$1500,$Z1786))</f>
      </c>
      <c r="AC1786">
        <f>IF(AND($AA1786="Yes",$AB1786="Yes"),1,"")</f>
      </c>
      <c r="AD1786">
        <f>IF(OR($Y1786="",$Z1786=""),"",IF(INDEX($C$2:$C$1500,$Y1786)=INDEX($C$2:$C$1500,$Z1786),0,1))</f>
      </c>
      <c r="AE1786">
        <f>IF($AC1786&lt;&gt;1,"",IF(AND(INDEX($AG$2:$AG$1500,$Y1786)=1,INDEX($AG$2:$AG$1500,$Z1786)=1),1,""))</f>
      </c>
    </row>
    <row r="1787">
      <c r="T1787">
        <f>IF($Y1787="","",INDEX($B$2:$B$1500,$Y1787))</f>
      </c>
      <c r="U1787">
        <f>IF($Z1787="","",INDEX($B$2:$B$1500,$Z1787))</f>
      </c>
      <c r="V1787">
        <f>IF(OR($T1787="",$U1787=""),"",$U1787-$T1787)</f>
      </c>
      <c r="W1787" t="str">
        <f>IF(TRIM(INDEX(connections!$A:$A,ROW()))="","",TRIM(INDEX(connections!$A:$A,ROW())))</f>
      </c>
      <c r="X1787" t="str">
        <f>IF($W1787="","",TRIM(INDEX(connections!$B:$B,ROW())))</f>
      </c>
      <c r="Y1787">
        <f>IF($W1787="","",IFERROR(MATCH($W1787,$A$2:$A$1500,0),""))</f>
      </c>
      <c r="Z1787">
        <f>IF($X1787="","",IFERROR(MATCH($X1787,$A$2:$A$1500,0),""))</f>
      </c>
      <c r="AA1787" t="str">
        <f>IF($Y1787="","",INDEX($P$2:$P$1500,$Y1787))</f>
      </c>
      <c r="AB1787" t="str">
        <f>IF($Z1787="","",INDEX($P$2:$P$1500,$Z1787))</f>
      </c>
      <c r="AC1787">
        <f>IF(AND($AA1787="Yes",$AB1787="Yes"),1,"")</f>
      </c>
      <c r="AD1787">
        <f>IF(OR($Y1787="",$Z1787=""),"",IF(INDEX($C$2:$C$1500,$Y1787)=INDEX($C$2:$C$1500,$Z1787),0,1))</f>
      </c>
      <c r="AE1787">
        <f>IF($AC1787&lt;&gt;1,"",IF(AND(INDEX($AG$2:$AG$1500,$Y1787)=1,INDEX($AG$2:$AG$1500,$Z1787)=1),1,""))</f>
      </c>
    </row>
    <row r="1788">
      <c r="T1788">
        <f>IF($Y1788="","",INDEX($B$2:$B$1500,$Y1788))</f>
      </c>
      <c r="U1788">
        <f>IF($Z1788="","",INDEX($B$2:$B$1500,$Z1788))</f>
      </c>
      <c r="V1788">
        <f>IF(OR($T1788="",$U1788=""),"",$U1788-$T1788)</f>
      </c>
      <c r="W1788" t="str">
        <f>IF(TRIM(INDEX(connections!$A:$A,ROW()))="","",TRIM(INDEX(connections!$A:$A,ROW())))</f>
      </c>
      <c r="X1788" t="str">
        <f>IF($W1788="","",TRIM(INDEX(connections!$B:$B,ROW())))</f>
      </c>
      <c r="Y1788">
        <f>IF($W1788="","",IFERROR(MATCH($W1788,$A$2:$A$1500,0),""))</f>
      </c>
      <c r="Z1788">
        <f>IF($X1788="","",IFERROR(MATCH($X1788,$A$2:$A$1500,0),""))</f>
      </c>
      <c r="AA1788" t="str">
        <f>IF($Y1788="","",INDEX($P$2:$P$1500,$Y1788))</f>
      </c>
      <c r="AB1788" t="str">
        <f>IF($Z1788="","",INDEX($P$2:$P$1500,$Z1788))</f>
      </c>
      <c r="AC1788">
        <f>IF(AND($AA1788="Yes",$AB1788="Yes"),1,"")</f>
      </c>
      <c r="AD1788">
        <f>IF(OR($Y1788="",$Z1788=""),"",IF(INDEX($C$2:$C$1500,$Y1788)=INDEX($C$2:$C$1500,$Z1788),0,1))</f>
      </c>
      <c r="AE1788">
        <f>IF($AC1788&lt;&gt;1,"",IF(AND(INDEX($AG$2:$AG$1500,$Y1788)=1,INDEX($AG$2:$AG$1500,$Z1788)=1),1,""))</f>
      </c>
    </row>
    <row r="1789">
      <c r="T1789">
        <f>IF($Y1789="","",INDEX($B$2:$B$1500,$Y1789))</f>
      </c>
      <c r="U1789">
        <f>IF($Z1789="","",INDEX($B$2:$B$1500,$Z1789))</f>
      </c>
      <c r="V1789">
        <f>IF(OR($T1789="",$U1789=""),"",$U1789-$T1789)</f>
      </c>
      <c r="W1789" t="str">
        <f>IF(TRIM(INDEX(connections!$A:$A,ROW()))="","",TRIM(INDEX(connections!$A:$A,ROW())))</f>
      </c>
      <c r="X1789" t="str">
        <f>IF($W1789="","",TRIM(INDEX(connections!$B:$B,ROW())))</f>
      </c>
      <c r="Y1789">
        <f>IF($W1789="","",IFERROR(MATCH($W1789,$A$2:$A$1500,0),""))</f>
      </c>
      <c r="Z1789">
        <f>IF($X1789="","",IFERROR(MATCH($X1789,$A$2:$A$1500,0),""))</f>
      </c>
      <c r="AA1789" t="str">
        <f>IF($Y1789="","",INDEX($P$2:$P$1500,$Y1789))</f>
      </c>
      <c r="AB1789" t="str">
        <f>IF($Z1789="","",INDEX($P$2:$P$1500,$Z1789))</f>
      </c>
      <c r="AC1789">
        <f>IF(AND($AA1789="Yes",$AB1789="Yes"),1,"")</f>
      </c>
      <c r="AD1789">
        <f>IF(OR($Y1789="",$Z1789=""),"",IF(INDEX($C$2:$C$1500,$Y1789)=INDEX($C$2:$C$1500,$Z1789),0,1))</f>
      </c>
      <c r="AE1789">
        <f>IF($AC1789&lt;&gt;1,"",IF(AND(INDEX($AG$2:$AG$1500,$Y1789)=1,INDEX($AG$2:$AG$1500,$Z1789)=1),1,""))</f>
      </c>
    </row>
    <row r="1790">
      <c r="T1790">
        <f>IF($Y1790="","",INDEX($B$2:$B$1500,$Y1790))</f>
      </c>
      <c r="U1790">
        <f>IF($Z1790="","",INDEX($B$2:$B$1500,$Z1790))</f>
      </c>
      <c r="V1790">
        <f>IF(OR($T1790="",$U1790=""),"",$U1790-$T1790)</f>
      </c>
      <c r="W1790" t="str">
        <f>IF(TRIM(INDEX(connections!$A:$A,ROW()))="","",TRIM(INDEX(connections!$A:$A,ROW())))</f>
      </c>
      <c r="X1790" t="str">
        <f>IF($W1790="","",TRIM(INDEX(connections!$B:$B,ROW())))</f>
      </c>
      <c r="Y1790">
        <f>IF($W1790="","",IFERROR(MATCH($W1790,$A$2:$A$1500,0),""))</f>
      </c>
      <c r="Z1790">
        <f>IF($X1790="","",IFERROR(MATCH($X1790,$A$2:$A$1500,0),""))</f>
      </c>
      <c r="AA1790" t="str">
        <f>IF($Y1790="","",INDEX($P$2:$P$1500,$Y1790))</f>
      </c>
      <c r="AB1790" t="str">
        <f>IF($Z1790="","",INDEX($P$2:$P$1500,$Z1790))</f>
      </c>
      <c r="AC1790">
        <f>IF(AND($AA1790="Yes",$AB1790="Yes"),1,"")</f>
      </c>
      <c r="AD1790">
        <f>IF(OR($Y1790="",$Z1790=""),"",IF(INDEX($C$2:$C$1500,$Y1790)=INDEX($C$2:$C$1500,$Z1790),0,1))</f>
      </c>
      <c r="AE1790">
        <f>IF($AC1790&lt;&gt;1,"",IF(AND(INDEX($AG$2:$AG$1500,$Y1790)=1,INDEX($AG$2:$AG$1500,$Z1790)=1),1,""))</f>
      </c>
    </row>
    <row r="1791">
      <c r="T1791">
        <f>IF($Y1791="","",INDEX($B$2:$B$1500,$Y1791))</f>
      </c>
      <c r="U1791">
        <f>IF($Z1791="","",INDEX($B$2:$B$1500,$Z1791))</f>
      </c>
      <c r="V1791">
        <f>IF(OR($T1791="",$U1791=""),"",$U1791-$T1791)</f>
      </c>
      <c r="W1791" t="str">
        <f>IF(TRIM(INDEX(connections!$A:$A,ROW()))="","",TRIM(INDEX(connections!$A:$A,ROW())))</f>
      </c>
      <c r="X1791" t="str">
        <f>IF($W1791="","",TRIM(INDEX(connections!$B:$B,ROW())))</f>
      </c>
      <c r="Y1791">
        <f>IF($W1791="","",IFERROR(MATCH($W1791,$A$2:$A$1500,0),""))</f>
      </c>
      <c r="Z1791">
        <f>IF($X1791="","",IFERROR(MATCH($X1791,$A$2:$A$1500,0),""))</f>
      </c>
      <c r="AA1791" t="str">
        <f>IF($Y1791="","",INDEX($P$2:$P$1500,$Y1791))</f>
      </c>
      <c r="AB1791" t="str">
        <f>IF($Z1791="","",INDEX($P$2:$P$1500,$Z1791))</f>
      </c>
      <c r="AC1791">
        <f>IF(AND($AA1791="Yes",$AB1791="Yes"),1,"")</f>
      </c>
      <c r="AD1791">
        <f>IF(OR($Y1791="",$Z1791=""),"",IF(INDEX($C$2:$C$1500,$Y1791)=INDEX($C$2:$C$1500,$Z1791),0,1))</f>
      </c>
      <c r="AE1791">
        <f>IF($AC1791&lt;&gt;1,"",IF(AND(INDEX($AG$2:$AG$1500,$Y1791)=1,INDEX($AG$2:$AG$1500,$Z1791)=1),1,""))</f>
      </c>
    </row>
    <row r="1792">
      <c r="T1792">
        <f>IF($Y1792="","",INDEX($B$2:$B$1500,$Y1792))</f>
      </c>
      <c r="U1792">
        <f>IF($Z1792="","",INDEX($B$2:$B$1500,$Z1792))</f>
      </c>
      <c r="V1792">
        <f>IF(OR($T1792="",$U1792=""),"",$U1792-$T1792)</f>
      </c>
      <c r="W1792" t="str">
        <f>IF(TRIM(INDEX(connections!$A:$A,ROW()))="","",TRIM(INDEX(connections!$A:$A,ROW())))</f>
      </c>
      <c r="X1792" t="str">
        <f>IF($W1792="","",TRIM(INDEX(connections!$B:$B,ROW())))</f>
      </c>
      <c r="Y1792">
        <f>IF($W1792="","",IFERROR(MATCH($W1792,$A$2:$A$1500,0),""))</f>
      </c>
      <c r="Z1792">
        <f>IF($X1792="","",IFERROR(MATCH($X1792,$A$2:$A$1500,0),""))</f>
      </c>
      <c r="AA1792" t="str">
        <f>IF($Y1792="","",INDEX($P$2:$P$1500,$Y1792))</f>
      </c>
      <c r="AB1792" t="str">
        <f>IF($Z1792="","",INDEX($P$2:$P$1500,$Z1792))</f>
      </c>
      <c r="AC1792">
        <f>IF(AND($AA1792="Yes",$AB1792="Yes"),1,"")</f>
      </c>
      <c r="AD1792">
        <f>IF(OR($Y1792="",$Z1792=""),"",IF(INDEX($C$2:$C$1500,$Y1792)=INDEX($C$2:$C$1500,$Z1792),0,1))</f>
      </c>
      <c r="AE1792">
        <f>IF($AC1792&lt;&gt;1,"",IF(AND(INDEX($AG$2:$AG$1500,$Y1792)=1,INDEX($AG$2:$AG$1500,$Z1792)=1),1,""))</f>
      </c>
    </row>
    <row r="1793">
      <c r="T1793">
        <f>IF($Y1793="","",INDEX($B$2:$B$1500,$Y1793))</f>
      </c>
      <c r="U1793">
        <f>IF($Z1793="","",INDEX($B$2:$B$1500,$Z1793))</f>
      </c>
      <c r="V1793">
        <f>IF(OR($T1793="",$U1793=""),"",$U1793-$T1793)</f>
      </c>
      <c r="W1793" t="str">
        <f>IF(TRIM(INDEX(connections!$A:$A,ROW()))="","",TRIM(INDEX(connections!$A:$A,ROW())))</f>
      </c>
      <c r="X1793" t="str">
        <f>IF($W1793="","",TRIM(INDEX(connections!$B:$B,ROW())))</f>
      </c>
      <c r="Y1793">
        <f>IF($W1793="","",IFERROR(MATCH($W1793,$A$2:$A$1500,0),""))</f>
      </c>
      <c r="Z1793">
        <f>IF($X1793="","",IFERROR(MATCH($X1793,$A$2:$A$1500,0),""))</f>
      </c>
      <c r="AA1793" t="str">
        <f>IF($Y1793="","",INDEX($P$2:$P$1500,$Y1793))</f>
      </c>
      <c r="AB1793" t="str">
        <f>IF($Z1793="","",INDEX($P$2:$P$1500,$Z1793))</f>
      </c>
      <c r="AC1793">
        <f>IF(AND($AA1793="Yes",$AB1793="Yes"),1,"")</f>
      </c>
      <c r="AD1793">
        <f>IF(OR($Y1793="",$Z1793=""),"",IF(INDEX($C$2:$C$1500,$Y1793)=INDEX($C$2:$C$1500,$Z1793),0,1))</f>
      </c>
      <c r="AE1793">
        <f>IF($AC1793&lt;&gt;1,"",IF(AND(INDEX($AG$2:$AG$1500,$Y1793)=1,INDEX($AG$2:$AG$1500,$Z1793)=1),1,""))</f>
      </c>
    </row>
    <row r="1794">
      <c r="T1794">
        <f>IF($Y1794="","",INDEX($B$2:$B$1500,$Y1794))</f>
      </c>
      <c r="U1794">
        <f>IF($Z1794="","",INDEX($B$2:$B$1500,$Z1794))</f>
      </c>
      <c r="V1794">
        <f>IF(OR($T1794="",$U1794=""),"",$U1794-$T1794)</f>
      </c>
      <c r="W1794" t="str">
        <f>IF(TRIM(INDEX(connections!$A:$A,ROW()))="","",TRIM(INDEX(connections!$A:$A,ROW())))</f>
      </c>
      <c r="X1794" t="str">
        <f>IF($W1794="","",TRIM(INDEX(connections!$B:$B,ROW())))</f>
      </c>
      <c r="Y1794">
        <f>IF($W1794="","",IFERROR(MATCH($W1794,$A$2:$A$1500,0),""))</f>
      </c>
      <c r="Z1794">
        <f>IF($X1794="","",IFERROR(MATCH($X1794,$A$2:$A$1500,0),""))</f>
      </c>
      <c r="AA1794" t="str">
        <f>IF($Y1794="","",INDEX($P$2:$P$1500,$Y1794))</f>
      </c>
      <c r="AB1794" t="str">
        <f>IF($Z1794="","",INDEX($P$2:$P$1500,$Z1794))</f>
      </c>
      <c r="AC1794">
        <f>IF(AND($AA1794="Yes",$AB1794="Yes"),1,"")</f>
      </c>
      <c r="AD1794">
        <f>IF(OR($Y1794="",$Z1794=""),"",IF(INDEX($C$2:$C$1500,$Y1794)=INDEX($C$2:$C$1500,$Z1794),0,1))</f>
      </c>
      <c r="AE1794">
        <f>IF($AC1794&lt;&gt;1,"",IF(AND(INDEX($AG$2:$AG$1500,$Y1794)=1,INDEX($AG$2:$AG$1500,$Z1794)=1),1,""))</f>
      </c>
    </row>
    <row r="1795">
      <c r="T1795">
        <f>IF($Y1795="","",INDEX($B$2:$B$1500,$Y1795))</f>
      </c>
      <c r="U1795">
        <f>IF($Z1795="","",INDEX($B$2:$B$1500,$Z1795))</f>
      </c>
      <c r="V1795">
        <f>IF(OR($T1795="",$U1795=""),"",$U1795-$T1795)</f>
      </c>
      <c r="W1795" t="str">
        <f>IF(TRIM(INDEX(connections!$A:$A,ROW()))="","",TRIM(INDEX(connections!$A:$A,ROW())))</f>
      </c>
      <c r="X1795" t="str">
        <f>IF($W1795="","",TRIM(INDEX(connections!$B:$B,ROW())))</f>
      </c>
      <c r="Y1795">
        <f>IF($W1795="","",IFERROR(MATCH($W1795,$A$2:$A$1500,0),""))</f>
      </c>
      <c r="Z1795">
        <f>IF($X1795="","",IFERROR(MATCH($X1795,$A$2:$A$1500,0),""))</f>
      </c>
      <c r="AA1795" t="str">
        <f>IF($Y1795="","",INDEX($P$2:$P$1500,$Y1795))</f>
      </c>
      <c r="AB1795" t="str">
        <f>IF($Z1795="","",INDEX($P$2:$P$1500,$Z1795))</f>
      </c>
      <c r="AC1795">
        <f>IF(AND($AA1795="Yes",$AB1795="Yes"),1,"")</f>
      </c>
      <c r="AD1795">
        <f>IF(OR($Y1795="",$Z1795=""),"",IF(INDEX($C$2:$C$1500,$Y1795)=INDEX($C$2:$C$1500,$Z1795),0,1))</f>
      </c>
      <c r="AE1795">
        <f>IF($AC1795&lt;&gt;1,"",IF(AND(INDEX($AG$2:$AG$1500,$Y1795)=1,INDEX($AG$2:$AG$1500,$Z1795)=1),1,""))</f>
      </c>
    </row>
    <row r="1796">
      <c r="T1796">
        <f>IF($Y1796="","",INDEX($B$2:$B$1500,$Y1796))</f>
      </c>
      <c r="U1796">
        <f>IF($Z1796="","",INDEX($B$2:$B$1500,$Z1796))</f>
      </c>
      <c r="V1796">
        <f>IF(OR($T1796="",$U1796=""),"",$U1796-$T1796)</f>
      </c>
      <c r="W1796" t="str">
        <f>IF(TRIM(INDEX(connections!$A:$A,ROW()))="","",TRIM(INDEX(connections!$A:$A,ROW())))</f>
      </c>
      <c r="X1796" t="str">
        <f>IF($W1796="","",TRIM(INDEX(connections!$B:$B,ROW())))</f>
      </c>
      <c r="Y1796">
        <f>IF($W1796="","",IFERROR(MATCH($W1796,$A$2:$A$1500,0),""))</f>
      </c>
      <c r="Z1796">
        <f>IF($X1796="","",IFERROR(MATCH($X1796,$A$2:$A$1500,0),""))</f>
      </c>
      <c r="AA1796" t="str">
        <f>IF($Y1796="","",INDEX($P$2:$P$1500,$Y1796))</f>
      </c>
      <c r="AB1796" t="str">
        <f>IF($Z1796="","",INDEX($P$2:$P$1500,$Z1796))</f>
      </c>
      <c r="AC1796">
        <f>IF(AND($AA1796="Yes",$AB1796="Yes"),1,"")</f>
      </c>
      <c r="AD1796">
        <f>IF(OR($Y1796="",$Z1796=""),"",IF(INDEX($C$2:$C$1500,$Y1796)=INDEX($C$2:$C$1500,$Z1796),0,1))</f>
      </c>
      <c r="AE1796">
        <f>IF($AC1796&lt;&gt;1,"",IF(AND(INDEX($AG$2:$AG$1500,$Y1796)=1,INDEX($AG$2:$AG$1500,$Z1796)=1),1,""))</f>
      </c>
    </row>
    <row r="1797">
      <c r="T1797">
        <f>IF($Y1797="","",INDEX($B$2:$B$1500,$Y1797))</f>
      </c>
      <c r="U1797">
        <f>IF($Z1797="","",INDEX($B$2:$B$1500,$Z1797))</f>
      </c>
      <c r="V1797">
        <f>IF(OR($T1797="",$U1797=""),"",$U1797-$T1797)</f>
      </c>
      <c r="W1797" t="str">
        <f>IF(TRIM(INDEX(connections!$A:$A,ROW()))="","",TRIM(INDEX(connections!$A:$A,ROW())))</f>
      </c>
      <c r="X1797" t="str">
        <f>IF($W1797="","",TRIM(INDEX(connections!$B:$B,ROW())))</f>
      </c>
      <c r="Y1797">
        <f>IF($W1797="","",IFERROR(MATCH($W1797,$A$2:$A$1500,0),""))</f>
      </c>
      <c r="Z1797">
        <f>IF($X1797="","",IFERROR(MATCH($X1797,$A$2:$A$1500,0),""))</f>
      </c>
      <c r="AA1797" t="str">
        <f>IF($Y1797="","",INDEX($P$2:$P$1500,$Y1797))</f>
      </c>
      <c r="AB1797" t="str">
        <f>IF($Z1797="","",INDEX($P$2:$P$1500,$Z1797))</f>
      </c>
      <c r="AC1797">
        <f>IF(AND($AA1797="Yes",$AB1797="Yes"),1,"")</f>
      </c>
      <c r="AD1797">
        <f>IF(OR($Y1797="",$Z1797=""),"",IF(INDEX($C$2:$C$1500,$Y1797)=INDEX($C$2:$C$1500,$Z1797),0,1))</f>
      </c>
      <c r="AE1797">
        <f>IF($AC1797&lt;&gt;1,"",IF(AND(INDEX($AG$2:$AG$1500,$Y1797)=1,INDEX($AG$2:$AG$1500,$Z1797)=1),1,""))</f>
      </c>
    </row>
    <row r="1798">
      <c r="T1798">
        <f>IF($Y1798="","",INDEX($B$2:$B$1500,$Y1798))</f>
      </c>
      <c r="U1798">
        <f>IF($Z1798="","",INDEX($B$2:$B$1500,$Z1798))</f>
      </c>
      <c r="V1798">
        <f>IF(OR($T1798="",$U1798=""),"",$U1798-$T1798)</f>
      </c>
      <c r="W1798" t="str">
        <f>IF(TRIM(INDEX(connections!$A:$A,ROW()))="","",TRIM(INDEX(connections!$A:$A,ROW())))</f>
      </c>
      <c r="X1798" t="str">
        <f>IF($W1798="","",TRIM(INDEX(connections!$B:$B,ROW())))</f>
      </c>
      <c r="Y1798">
        <f>IF($W1798="","",IFERROR(MATCH($W1798,$A$2:$A$1500,0),""))</f>
      </c>
      <c r="Z1798">
        <f>IF($X1798="","",IFERROR(MATCH($X1798,$A$2:$A$1500,0),""))</f>
      </c>
      <c r="AA1798" t="str">
        <f>IF($Y1798="","",INDEX($P$2:$P$1500,$Y1798))</f>
      </c>
      <c r="AB1798" t="str">
        <f>IF($Z1798="","",INDEX($P$2:$P$1500,$Z1798))</f>
      </c>
      <c r="AC1798">
        <f>IF(AND($AA1798="Yes",$AB1798="Yes"),1,"")</f>
      </c>
      <c r="AD1798">
        <f>IF(OR($Y1798="",$Z1798=""),"",IF(INDEX($C$2:$C$1500,$Y1798)=INDEX($C$2:$C$1500,$Z1798),0,1))</f>
      </c>
      <c r="AE1798">
        <f>IF($AC1798&lt;&gt;1,"",IF(AND(INDEX($AG$2:$AG$1500,$Y1798)=1,INDEX($AG$2:$AG$1500,$Z1798)=1),1,""))</f>
      </c>
    </row>
    <row r="1799">
      <c r="T1799">
        <f>IF($Y1799="","",INDEX($B$2:$B$1500,$Y1799))</f>
      </c>
      <c r="U1799">
        <f>IF($Z1799="","",INDEX($B$2:$B$1500,$Z1799))</f>
      </c>
      <c r="V1799">
        <f>IF(OR($T1799="",$U1799=""),"",$U1799-$T1799)</f>
      </c>
      <c r="W1799" t="str">
        <f>IF(TRIM(INDEX(connections!$A:$A,ROW()))="","",TRIM(INDEX(connections!$A:$A,ROW())))</f>
      </c>
      <c r="X1799" t="str">
        <f>IF($W1799="","",TRIM(INDEX(connections!$B:$B,ROW())))</f>
      </c>
      <c r="Y1799">
        <f>IF($W1799="","",IFERROR(MATCH($W1799,$A$2:$A$1500,0),""))</f>
      </c>
      <c r="Z1799">
        <f>IF($X1799="","",IFERROR(MATCH($X1799,$A$2:$A$1500,0),""))</f>
      </c>
      <c r="AA1799" t="str">
        <f>IF($Y1799="","",INDEX($P$2:$P$1500,$Y1799))</f>
      </c>
      <c r="AB1799" t="str">
        <f>IF($Z1799="","",INDEX($P$2:$P$1500,$Z1799))</f>
      </c>
      <c r="AC1799">
        <f>IF(AND($AA1799="Yes",$AB1799="Yes"),1,"")</f>
      </c>
      <c r="AD1799">
        <f>IF(OR($Y1799="",$Z1799=""),"",IF(INDEX($C$2:$C$1500,$Y1799)=INDEX($C$2:$C$1500,$Z1799),0,1))</f>
      </c>
      <c r="AE1799">
        <f>IF($AC1799&lt;&gt;1,"",IF(AND(INDEX($AG$2:$AG$1500,$Y1799)=1,INDEX($AG$2:$AG$1500,$Z1799)=1),1,""))</f>
      </c>
    </row>
    <row r="1800">
      <c r="T1800">
        <f>IF($Y1800="","",INDEX($B$2:$B$1500,$Y1800))</f>
      </c>
      <c r="U1800">
        <f>IF($Z1800="","",INDEX($B$2:$B$1500,$Z1800))</f>
      </c>
      <c r="V1800">
        <f>IF(OR($T1800="",$U1800=""),"",$U1800-$T1800)</f>
      </c>
      <c r="W1800" t="str">
        <f>IF(TRIM(INDEX(connections!$A:$A,ROW()))="","",TRIM(INDEX(connections!$A:$A,ROW())))</f>
      </c>
      <c r="X1800" t="str">
        <f>IF($W1800="","",TRIM(INDEX(connections!$B:$B,ROW())))</f>
      </c>
      <c r="Y1800">
        <f>IF($W1800="","",IFERROR(MATCH($W1800,$A$2:$A$1500,0),""))</f>
      </c>
      <c r="Z1800">
        <f>IF($X1800="","",IFERROR(MATCH($X1800,$A$2:$A$1500,0),""))</f>
      </c>
      <c r="AA1800" t="str">
        <f>IF($Y1800="","",INDEX($P$2:$P$1500,$Y1800))</f>
      </c>
      <c r="AB1800" t="str">
        <f>IF($Z1800="","",INDEX($P$2:$P$1500,$Z1800))</f>
      </c>
      <c r="AC1800">
        <f>IF(AND($AA1800="Yes",$AB1800="Yes"),1,"")</f>
      </c>
      <c r="AD1800">
        <f>IF(OR($Y1800="",$Z1800=""),"",IF(INDEX($C$2:$C$1500,$Y1800)=INDEX($C$2:$C$1500,$Z1800),0,1))</f>
      </c>
      <c r="AE1800">
        <f>IF($AC1800&lt;&gt;1,"",IF(AND(INDEX($AG$2:$AG$1500,$Y1800)=1,INDEX($AG$2:$AG$1500,$Z1800)=1),1,""))</f>
      </c>
    </row>
    <row r="1801">
      <c r="T1801">
        <f>IF($Y1801="","",INDEX($B$2:$B$1500,$Y1801))</f>
      </c>
      <c r="U1801">
        <f>IF($Z1801="","",INDEX($B$2:$B$1500,$Z1801))</f>
      </c>
      <c r="V1801">
        <f>IF(OR($T1801="",$U1801=""),"",$U1801-$T1801)</f>
      </c>
      <c r="W1801" t="str">
        <f>IF(TRIM(INDEX(connections!$A:$A,ROW()))="","",TRIM(INDEX(connections!$A:$A,ROW())))</f>
      </c>
      <c r="X1801" t="str">
        <f>IF($W1801="","",TRIM(INDEX(connections!$B:$B,ROW())))</f>
      </c>
      <c r="Y1801">
        <f>IF($W1801="","",IFERROR(MATCH($W1801,$A$2:$A$1500,0),""))</f>
      </c>
      <c r="Z1801">
        <f>IF($X1801="","",IFERROR(MATCH($X1801,$A$2:$A$1500,0),""))</f>
      </c>
      <c r="AA1801" t="str">
        <f>IF($Y1801="","",INDEX($P$2:$P$1500,$Y1801))</f>
      </c>
      <c r="AB1801" t="str">
        <f>IF($Z1801="","",INDEX($P$2:$P$1500,$Z1801))</f>
      </c>
      <c r="AC1801">
        <f>IF(AND($AA1801="Yes",$AB1801="Yes"),1,"")</f>
      </c>
      <c r="AD1801">
        <f>IF(OR($Y1801="",$Z1801=""),"",IF(INDEX($C$2:$C$1500,$Y1801)=INDEX($C$2:$C$1500,$Z1801),0,1))</f>
      </c>
      <c r="AE1801">
        <f>IF($AC1801&lt;&gt;1,"",IF(AND(INDEX($AG$2:$AG$1500,$Y1801)=1,INDEX($AG$2:$AG$1500,$Z1801)=1),1,""))</f>
      </c>
    </row>
    <row r="1802">
      <c r="T1802">
        <f>IF($Y1802="","",INDEX($B$2:$B$1500,$Y1802))</f>
      </c>
      <c r="U1802">
        <f>IF($Z1802="","",INDEX($B$2:$B$1500,$Z1802))</f>
      </c>
      <c r="V1802">
        <f>IF(OR($T1802="",$U1802=""),"",$U1802-$T1802)</f>
      </c>
      <c r="W1802" t="str">
        <f>IF(TRIM(INDEX(connections!$A:$A,ROW()))="","",TRIM(INDEX(connections!$A:$A,ROW())))</f>
      </c>
      <c r="X1802" t="str">
        <f>IF($W1802="","",TRIM(INDEX(connections!$B:$B,ROW())))</f>
      </c>
      <c r="Y1802">
        <f>IF($W1802="","",IFERROR(MATCH($W1802,$A$2:$A$1500,0),""))</f>
      </c>
      <c r="Z1802">
        <f>IF($X1802="","",IFERROR(MATCH($X1802,$A$2:$A$1500,0),""))</f>
      </c>
      <c r="AA1802" t="str">
        <f>IF($Y1802="","",INDEX($P$2:$P$1500,$Y1802))</f>
      </c>
      <c r="AB1802" t="str">
        <f>IF($Z1802="","",INDEX($P$2:$P$1500,$Z1802))</f>
      </c>
      <c r="AC1802">
        <f>IF(AND($AA1802="Yes",$AB1802="Yes"),1,"")</f>
      </c>
      <c r="AD1802">
        <f>IF(OR($Y1802="",$Z1802=""),"",IF(INDEX($C$2:$C$1500,$Y1802)=INDEX($C$2:$C$1500,$Z1802),0,1))</f>
      </c>
      <c r="AE1802">
        <f>IF($AC1802&lt;&gt;1,"",IF(AND(INDEX($AG$2:$AG$1500,$Y1802)=1,INDEX($AG$2:$AG$1500,$Z1802)=1),1,""))</f>
      </c>
    </row>
    <row r="1803">
      <c r="T1803">
        <f>IF($Y1803="","",INDEX($B$2:$B$1500,$Y1803))</f>
      </c>
      <c r="U1803">
        <f>IF($Z1803="","",INDEX($B$2:$B$1500,$Z1803))</f>
      </c>
      <c r="V1803">
        <f>IF(OR($T1803="",$U1803=""),"",$U1803-$T1803)</f>
      </c>
      <c r="W1803" t="str">
        <f>IF(TRIM(INDEX(connections!$A:$A,ROW()))="","",TRIM(INDEX(connections!$A:$A,ROW())))</f>
      </c>
      <c r="X1803" t="str">
        <f>IF($W1803="","",TRIM(INDEX(connections!$B:$B,ROW())))</f>
      </c>
      <c r="Y1803">
        <f>IF($W1803="","",IFERROR(MATCH($W1803,$A$2:$A$1500,0),""))</f>
      </c>
      <c r="Z1803">
        <f>IF($X1803="","",IFERROR(MATCH($X1803,$A$2:$A$1500,0),""))</f>
      </c>
      <c r="AA1803" t="str">
        <f>IF($Y1803="","",INDEX($P$2:$P$1500,$Y1803))</f>
      </c>
      <c r="AB1803" t="str">
        <f>IF($Z1803="","",INDEX($P$2:$P$1500,$Z1803))</f>
      </c>
      <c r="AC1803">
        <f>IF(AND($AA1803="Yes",$AB1803="Yes"),1,"")</f>
      </c>
      <c r="AD1803">
        <f>IF(OR($Y1803="",$Z1803=""),"",IF(INDEX($C$2:$C$1500,$Y1803)=INDEX($C$2:$C$1500,$Z1803),0,1))</f>
      </c>
      <c r="AE1803">
        <f>IF($AC1803&lt;&gt;1,"",IF(AND(INDEX($AG$2:$AG$1500,$Y1803)=1,INDEX($AG$2:$AG$1500,$Z1803)=1),1,""))</f>
      </c>
    </row>
    <row r="1804">
      <c r="T1804">
        <f>IF($Y1804="","",INDEX($B$2:$B$1500,$Y1804))</f>
      </c>
      <c r="U1804">
        <f>IF($Z1804="","",INDEX($B$2:$B$1500,$Z1804))</f>
      </c>
      <c r="V1804">
        <f>IF(OR($T1804="",$U1804=""),"",$U1804-$T1804)</f>
      </c>
      <c r="W1804" t="str">
        <f>IF(TRIM(INDEX(connections!$A:$A,ROW()))="","",TRIM(INDEX(connections!$A:$A,ROW())))</f>
      </c>
      <c r="X1804" t="str">
        <f>IF($W1804="","",TRIM(INDEX(connections!$B:$B,ROW())))</f>
      </c>
      <c r="Y1804">
        <f>IF($W1804="","",IFERROR(MATCH($W1804,$A$2:$A$1500,0),""))</f>
      </c>
      <c r="Z1804">
        <f>IF($X1804="","",IFERROR(MATCH($X1804,$A$2:$A$1500,0),""))</f>
      </c>
      <c r="AA1804" t="str">
        <f>IF($Y1804="","",INDEX($P$2:$P$1500,$Y1804))</f>
      </c>
      <c r="AB1804" t="str">
        <f>IF($Z1804="","",INDEX($P$2:$P$1500,$Z1804))</f>
      </c>
      <c r="AC1804">
        <f>IF(AND($AA1804="Yes",$AB1804="Yes"),1,"")</f>
      </c>
      <c r="AD1804">
        <f>IF(OR($Y1804="",$Z1804=""),"",IF(INDEX($C$2:$C$1500,$Y1804)=INDEX($C$2:$C$1500,$Z1804),0,1))</f>
      </c>
      <c r="AE1804">
        <f>IF($AC1804&lt;&gt;1,"",IF(AND(INDEX($AG$2:$AG$1500,$Y1804)=1,INDEX($AG$2:$AG$1500,$Z1804)=1),1,""))</f>
      </c>
    </row>
    <row r="1805">
      <c r="T1805">
        <f>IF($Y1805="","",INDEX($B$2:$B$1500,$Y1805))</f>
      </c>
      <c r="U1805">
        <f>IF($Z1805="","",INDEX($B$2:$B$1500,$Z1805))</f>
      </c>
      <c r="V1805">
        <f>IF(OR($T1805="",$U1805=""),"",$U1805-$T1805)</f>
      </c>
      <c r="W1805" t="str">
        <f>IF(TRIM(INDEX(connections!$A:$A,ROW()))="","",TRIM(INDEX(connections!$A:$A,ROW())))</f>
      </c>
      <c r="X1805" t="str">
        <f>IF($W1805="","",TRIM(INDEX(connections!$B:$B,ROW())))</f>
      </c>
      <c r="Y1805">
        <f>IF($W1805="","",IFERROR(MATCH($W1805,$A$2:$A$1500,0),""))</f>
      </c>
      <c r="Z1805">
        <f>IF($X1805="","",IFERROR(MATCH($X1805,$A$2:$A$1500,0),""))</f>
      </c>
      <c r="AA1805" t="str">
        <f>IF($Y1805="","",INDEX($P$2:$P$1500,$Y1805))</f>
      </c>
      <c r="AB1805" t="str">
        <f>IF($Z1805="","",INDEX($P$2:$P$1500,$Z1805))</f>
      </c>
      <c r="AC1805">
        <f>IF(AND($AA1805="Yes",$AB1805="Yes"),1,"")</f>
      </c>
      <c r="AD1805">
        <f>IF(OR($Y1805="",$Z1805=""),"",IF(INDEX($C$2:$C$1500,$Y1805)=INDEX($C$2:$C$1500,$Z1805),0,1))</f>
      </c>
      <c r="AE1805">
        <f>IF($AC1805&lt;&gt;1,"",IF(AND(INDEX($AG$2:$AG$1500,$Y1805)=1,INDEX($AG$2:$AG$1500,$Z1805)=1),1,""))</f>
      </c>
    </row>
    <row r="1806">
      <c r="T1806">
        <f>IF($Y1806="","",INDEX($B$2:$B$1500,$Y1806))</f>
      </c>
      <c r="U1806">
        <f>IF($Z1806="","",INDEX($B$2:$B$1500,$Z1806))</f>
      </c>
      <c r="V1806">
        <f>IF(OR($T1806="",$U1806=""),"",$U1806-$T1806)</f>
      </c>
      <c r="W1806" t="str">
        <f>IF(TRIM(INDEX(connections!$A:$A,ROW()))="","",TRIM(INDEX(connections!$A:$A,ROW())))</f>
      </c>
      <c r="X1806" t="str">
        <f>IF($W1806="","",TRIM(INDEX(connections!$B:$B,ROW())))</f>
      </c>
      <c r="Y1806">
        <f>IF($W1806="","",IFERROR(MATCH($W1806,$A$2:$A$1500,0),""))</f>
      </c>
      <c r="Z1806">
        <f>IF($X1806="","",IFERROR(MATCH($X1806,$A$2:$A$1500,0),""))</f>
      </c>
      <c r="AA1806" t="str">
        <f>IF($Y1806="","",INDEX($P$2:$P$1500,$Y1806))</f>
      </c>
      <c r="AB1806" t="str">
        <f>IF($Z1806="","",INDEX($P$2:$P$1500,$Z1806))</f>
      </c>
      <c r="AC1806">
        <f>IF(AND($AA1806="Yes",$AB1806="Yes"),1,"")</f>
      </c>
      <c r="AD1806">
        <f>IF(OR($Y1806="",$Z1806=""),"",IF(INDEX($C$2:$C$1500,$Y1806)=INDEX($C$2:$C$1500,$Z1806),0,1))</f>
      </c>
      <c r="AE1806">
        <f>IF($AC1806&lt;&gt;1,"",IF(AND(INDEX($AG$2:$AG$1500,$Y1806)=1,INDEX($AG$2:$AG$1500,$Z1806)=1),1,""))</f>
      </c>
    </row>
    <row r="1807">
      <c r="T1807">
        <f>IF($Y1807="","",INDEX($B$2:$B$1500,$Y1807))</f>
      </c>
      <c r="U1807">
        <f>IF($Z1807="","",INDEX($B$2:$B$1500,$Z1807))</f>
      </c>
      <c r="V1807">
        <f>IF(OR($T1807="",$U1807=""),"",$U1807-$T1807)</f>
      </c>
      <c r="W1807" t="str">
        <f>IF(TRIM(INDEX(connections!$A:$A,ROW()))="","",TRIM(INDEX(connections!$A:$A,ROW())))</f>
      </c>
      <c r="X1807" t="str">
        <f>IF($W1807="","",TRIM(INDEX(connections!$B:$B,ROW())))</f>
      </c>
      <c r="Y1807">
        <f>IF($W1807="","",IFERROR(MATCH($W1807,$A$2:$A$1500,0),""))</f>
      </c>
      <c r="Z1807">
        <f>IF($X1807="","",IFERROR(MATCH($X1807,$A$2:$A$1500,0),""))</f>
      </c>
      <c r="AA1807" t="str">
        <f>IF($Y1807="","",INDEX($P$2:$P$1500,$Y1807))</f>
      </c>
      <c r="AB1807" t="str">
        <f>IF($Z1807="","",INDEX($P$2:$P$1500,$Z1807))</f>
      </c>
      <c r="AC1807">
        <f>IF(AND($AA1807="Yes",$AB1807="Yes"),1,"")</f>
      </c>
      <c r="AD1807">
        <f>IF(OR($Y1807="",$Z1807=""),"",IF(INDEX($C$2:$C$1500,$Y1807)=INDEX($C$2:$C$1500,$Z1807),0,1))</f>
      </c>
      <c r="AE1807">
        <f>IF($AC1807&lt;&gt;1,"",IF(AND(INDEX($AG$2:$AG$1500,$Y1807)=1,INDEX($AG$2:$AG$1500,$Z1807)=1),1,""))</f>
      </c>
    </row>
    <row r="1808">
      <c r="T1808">
        <f>IF($Y1808="","",INDEX($B$2:$B$1500,$Y1808))</f>
      </c>
      <c r="U1808">
        <f>IF($Z1808="","",INDEX($B$2:$B$1500,$Z1808))</f>
      </c>
      <c r="V1808">
        <f>IF(OR($T1808="",$U1808=""),"",$U1808-$T1808)</f>
      </c>
      <c r="W1808" t="str">
        <f>IF(TRIM(INDEX(connections!$A:$A,ROW()))="","",TRIM(INDEX(connections!$A:$A,ROW())))</f>
      </c>
      <c r="X1808" t="str">
        <f>IF($W1808="","",TRIM(INDEX(connections!$B:$B,ROW())))</f>
      </c>
      <c r="Y1808">
        <f>IF($W1808="","",IFERROR(MATCH($W1808,$A$2:$A$1500,0),""))</f>
      </c>
      <c r="Z1808">
        <f>IF($X1808="","",IFERROR(MATCH($X1808,$A$2:$A$1500,0),""))</f>
      </c>
      <c r="AA1808" t="str">
        <f>IF($Y1808="","",INDEX($P$2:$P$1500,$Y1808))</f>
      </c>
      <c r="AB1808" t="str">
        <f>IF($Z1808="","",INDEX($P$2:$P$1500,$Z1808))</f>
      </c>
      <c r="AC1808">
        <f>IF(AND($AA1808="Yes",$AB1808="Yes"),1,"")</f>
      </c>
      <c r="AD1808">
        <f>IF(OR($Y1808="",$Z1808=""),"",IF(INDEX($C$2:$C$1500,$Y1808)=INDEX($C$2:$C$1500,$Z1808),0,1))</f>
      </c>
      <c r="AE1808">
        <f>IF($AC1808&lt;&gt;1,"",IF(AND(INDEX($AG$2:$AG$1500,$Y1808)=1,INDEX($AG$2:$AG$1500,$Z1808)=1),1,""))</f>
      </c>
    </row>
    <row r="1809">
      <c r="T1809">
        <f>IF($Y1809="","",INDEX($B$2:$B$1500,$Y1809))</f>
      </c>
      <c r="U1809">
        <f>IF($Z1809="","",INDEX($B$2:$B$1500,$Z1809))</f>
      </c>
      <c r="V1809">
        <f>IF(OR($T1809="",$U1809=""),"",$U1809-$T1809)</f>
      </c>
      <c r="W1809" t="str">
        <f>IF(TRIM(INDEX(connections!$A:$A,ROW()))="","",TRIM(INDEX(connections!$A:$A,ROW())))</f>
      </c>
      <c r="X1809" t="str">
        <f>IF($W1809="","",TRIM(INDEX(connections!$B:$B,ROW())))</f>
      </c>
      <c r="Y1809">
        <f>IF($W1809="","",IFERROR(MATCH($W1809,$A$2:$A$1500,0),""))</f>
      </c>
      <c r="Z1809">
        <f>IF($X1809="","",IFERROR(MATCH($X1809,$A$2:$A$1500,0),""))</f>
      </c>
      <c r="AA1809" t="str">
        <f>IF($Y1809="","",INDEX($P$2:$P$1500,$Y1809))</f>
      </c>
      <c r="AB1809" t="str">
        <f>IF($Z1809="","",INDEX($P$2:$P$1500,$Z1809))</f>
      </c>
      <c r="AC1809">
        <f>IF(AND($AA1809="Yes",$AB1809="Yes"),1,"")</f>
      </c>
      <c r="AD1809">
        <f>IF(OR($Y1809="",$Z1809=""),"",IF(INDEX($C$2:$C$1500,$Y1809)=INDEX($C$2:$C$1500,$Z1809),0,1))</f>
      </c>
      <c r="AE1809">
        <f>IF($AC1809&lt;&gt;1,"",IF(AND(INDEX($AG$2:$AG$1500,$Y1809)=1,INDEX($AG$2:$AG$1500,$Z1809)=1),1,""))</f>
      </c>
    </row>
    <row r="1810">
      <c r="T1810">
        <f>IF($Y1810="","",INDEX($B$2:$B$1500,$Y1810))</f>
      </c>
      <c r="U1810">
        <f>IF($Z1810="","",INDEX($B$2:$B$1500,$Z1810))</f>
      </c>
      <c r="V1810">
        <f>IF(OR($T1810="",$U1810=""),"",$U1810-$T1810)</f>
      </c>
      <c r="W1810" t="str">
        <f>IF(TRIM(INDEX(connections!$A:$A,ROW()))="","",TRIM(INDEX(connections!$A:$A,ROW())))</f>
      </c>
      <c r="X1810" t="str">
        <f>IF($W1810="","",TRIM(INDEX(connections!$B:$B,ROW())))</f>
      </c>
      <c r="Y1810">
        <f>IF($W1810="","",IFERROR(MATCH($W1810,$A$2:$A$1500,0),""))</f>
      </c>
      <c r="Z1810">
        <f>IF($X1810="","",IFERROR(MATCH($X1810,$A$2:$A$1500,0),""))</f>
      </c>
      <c r="AA1810" t="str">
        <f>IF($Y1810="","",INDEX($P$2:$P$1500,$Y1810))</f>
      </c>
      <c r="AB1810" t="str">
        <f>IF($Z1810="","",INDEX($P$2:$P$1500,$Z1810))</f>
      </c>
      <c r="AC1810">
        <f>IF(AND($AA1810="Yes",$AB1810="Yes"),1,"")</f>
      </c>
      <c r="AD1810">
        <f>IF(OR($Y1810="",$Z1810=""),"",IF(INDEX($C$2:$C$1500,$Y1810)=INDEX($C$2:$C$1500,$Z1810),0,1))</f>
      </c>
      <c r="AE1810">
        <f>IF($AC1810&lt;&gt;1,"",IF(AND(INDEX($AG$2:$AG$1500,$Y1810)=1,INDEX($AG$2:$AG$1500,$Z1810)=1),1,""))</f>
      </c>
    </row>
    <row r="1811">
      <c r="T1811">
        <f>IF($Y1811="","",INDEX($B$2:$B$1500,$Y1811))</f>
      </c>
      <c r="U1811">
        <f>IF($Z1811="","",INDEX($B$2:$B$1500,$Z1811))</f>
      </c>
      <c r="V1811">
        <f>IF(OR($T1811="",$U1811=""),"",$U1811-$T1811)</f>
      </c>
      <c r="W1811" t="str">
        <f>IF(TRIM(INDEX(connections!$A:$A,ROW()))="","",TRIM(INDEX(connections!$A:$A,ROW())))</f>
      </c>
      <c r="X1811" t="str">
        <f>IF($W1811="","",TRIM(INDEX(connections!$B:$B,ROW())))</f>
      </c>
      <c r="Y1811">
        <f>IF($W1811="","",IFERROR(MATCH($W1811,$A$2:$A$1500,0),""))</f>
      </c>
      <c r="Z1811">
        <f>IF($X1811="","",IFERROR(MATCH($X1811,$A$2:$A$1500,0),""))</f>
      </c>
      <c r="AA1811" t="str">
        <f>IF($Y1811="","",INDEX($P$2:$P$1500,$Y1811))</f>
      </c>
      <c r="AB1811" t="str">
        <f>IF($Z1811="","",INDEX($P$2:$P$1500,$Z1811))</f>
      </c>
      <c r="AC1811">
        <f>IF(AND($AA1811="Yes",$AB1811="Yes"),1,"")</f>
      </c>
      <c r="AD1811">
        <f>IF(OR($Y1811="",$Z1811=""),"",IF(INDEX($C$2:$C$1500,$Y1811)=INDEX($C$2:$C$1500,$Z1811),0,1))</f>
      </c>
      <c r="AE1811">
        <f>IF($AC1811&lt;&gt;1,"",IF(AND(INDEX($AG$2:$AG$1500,$Y1811)=1,INDEX($AG$2:$AG$1500,$Z1811)=1),1,""))</f>
      </c>
    </row>
    <row r="1812">
      <c r="T1812">
        <f>IF($Y1812="","",INDEX($B$2:$B$1500,$Y1812))</f>
      </c>
      <c r="U1812">
        <f>IF($Z1812="","",INDEX($B$2:$B$1500,$Z1812))</f>
      </c>
      <c r="V1812">
        <f>IF(OR($T1812="",$U1812=""),"",$U1812-$T1812)</f>
      </c>
      <c r="W1812" t="str">
        <f>IF(TRIM(INDEX(connections!$A:$A,ROW()))="","",TRIM(INDEX(connections!$A:$A,ROW())))</f>
      </c>
      <c r="X1812" t="str">
        <f>IF($W1812="","",TRIM(INDEX(connections!$B:$B,ROW())))</f>
      </c>
      <c r="Y1812">
        <f>IF($W1812="","",IFERROR(MATCH($W1812,$A$2:$A$1500,0),""))</f>
      </c>
      <c r="Z1812">
        <f>IF($X1812="","",IFERROR(MATCH($X1812,$A$2:$A$1500,0),""))</f>
      </c>
      <c r="AA1812" t="str">
        <f>IF($Y1812="","",INDEX($P$2:$P$1500,$Y1812))</f>
      </c>
      <c r="AB1812" t="str">
        <f>IF($Z1812="","",INDEX($P$2:$P$1500,$Z1812))</f>
      </c>
      <c r="AC1812">
        <f>IF(AND($AA1812="Yes",$AB1812="Yes"),1,"")</f>
      </c>
      <c r="AD1812">
        <f>IF(OR($Y1812="",$Z1812=""),"",IF(INDEX($C$2:$C$1500,$Y1812)=INDEX($C$2:$C$1500,$Z1812),0,1))</f>
      </c>
      <c r="AE1812">
        <f>IF($AC1812&lt;&gt;1,"",IF(AND(INDEX($AG$2:$AG$1500,$Y1812)=1,INDEX($AG$2:$AG$1500,$Z1812)=1),1,""))</f>
      </c>
    </row>
    <row r="1813">
      <c r="T1813">
        <f>IF($Y1813="","",INDEX($B$2:$B$1500,$Y1813))</f>
      </c>
      <c r="U1813">
        <f>IF($Z1813="","",INDEX($B$2:$B$1500,$Z1813))</f>
      </c>
      <c r="V1813">
        <f>IF(OR($T1813="",$U1813=""),"",$U1813-$T1813)</f>
      </c>
      <c r="W1813" t="str">
        <f>IF(TRIM(INDEX(connections!$A:$A,ROW()))="","",TRIM(INDEX(connections!$A:$A,ROW())))</f>
      </c>
      <c r="X1813" t="str">
        <f>IF($W1813="","",TRIM(INDEX(connections!$B:$B,ROW())))</f>
      </c>
      <c r="Y1813">
        <f>IF($W1813="","",IFERROR(MATCH($W1813,$A$2:$A$1500,0),""))</f>
      </c>
      <c r="Z1813">
        <f>IF($X1813="","",IFERROR(MATCH($X1813,$A$2:$A$1500,0),""))</f>
      </c>
      <c r="AA1813" t="str">
        <f>IF($Y1813="","",INDEX($P$2:$P$1500,$Y1813))</f>
      </c>
      <c r="AB1813" t="str">
        <f>IF($Z1813="","",INDEX($P$2:$P$1500,$Z1813))</f>
      </c>
      <c r="AC1813">
        <f>IF(AND($AA1813="Yes",$AB1813="Yes"),1,"")</f>
      </c>
      <c r="AD1813">
        <f>IF(OR($Y1813="",$Z1813=""),"",IF(INDEX($C$2:$C$1500,$Y1813)=INDEX($C$2:$C$1500,$Z1813),0,1))</f>
      </c>
      <c r="AE1813">
        <f>IF($AC1813&lt;&gt;1,"",IF(AND(INDEX($AG$2:$AG$1500,$Y1813)=1,INDEX($AG$2:$AG$1500,$Z1813)=1),1,""))</f>
      </c>
    </row>
    <row r="1814">
      <c r="T1814">
        <f>IF($Y1814="","",INDEX($B$2:$B$1500,$Y1814))</f>
      </c>
      <c r="U1814">
        <f>IF($Z1814="","",INDEX($B$2:$B$1500,$Z1814))</f>
      </c>
      <c r="V1814">
        <f>IF(OR($T1814="",$U1814=""),"",$U1814-$T1814)</f>
      </c>
      <c r="W1814" t="str">
        <f>IF(TRIM(INDEX(connections!$A:$A,ROW()))="","",TRIM(INDEX(connections!$A:$A,ROW())))</f>
      </c>
      <c r="X1814" t="str">
        <f>IF($W1814="","",TRIM(INDEX(connections!$B:$B,ROW())))</f>
      </c>
      <c r="Y1814">
        <f>IF($W1814="","",IFERROR(MATCH($W1814,$A$2:$A$1500,0),""))</f>
      </c>
      <c r="Z1814">
        <f>IF($X1814="","",IFERROR(MATCH($X1814,$A$2:$A$1500,0),""))</f>
      </c>
      <c r="AA1814" t="str">
        <f>IF($Y1814="","",INDEX($P$2:$P$1500,$Y1814))</f>
      </c>
      <c r="AB1814" t="str">
        <f>IF($Z1814="","",INDEX($P$2:$P$1500,$Z1814))</f>
      </c>
      <c r="AC1814">
        <f>IF(AND($AA1814="Yes",$AB1814="Yes"),1,"")</f>
      </c>
      <c r="AD1814">
        <f>IF(OR($Y1814="",$Z1814=""),"",IF(INDEX($C$2:$C$1500,$Y1814)=INDEX($C$2:$C$1500,$Z1814),0,1))</f>
      </c>
      <c r="AE1814">
        <f>IF($AC1814&lt;&gt;1,"",IF(AND(INDEX($AG$2:$AG$1500,$Y1814)=1,INDEX($AG$2:$AG$1500,$Z1814)=1),1,""))</f>
      </c>
    </row>
    <row r="1815">
      <c r="T1815">
        <f>IF($Y1815="","",INDEX($B$2:$B$1500,$Y1815))</f>
      </c>
      <c r="U1815">
        <f>IF($Z1815="","",INDEX($B$2:$B$1500,$Z1815))</f>
      </c>
      <c r="V1815">
        <f>IF(OR($T1815="",$U1815=""),"",$U1815-$T1815)</f>
      </c>
      <c r="W1815" t="str">
        <f>IF(TRIM(INDEX(connections!$A:$A,ROW()))="","",TRIM(INDEX(connections!$A:$A,ROW())))</f>
      </c>
      <c r="X1815" t="str">
        <f>IF($W1815="","",TRIM(INDEX(connections!$B:$B,ROW())))</f>
      </c>
      <c r="Y1815">
        <f>IF($W1815="","",IFERROR(MATCH($W1815,$A$2:$A$1500,0),""))</f>
      </c>
      <c r="Z1815">
        <f>IF($X1815="","",IFERROR(MATCH($X1815,$A$2:$A$1500,0),""))</f>
      </c>
      <c r="AA1815" t="str">
        <f>IF($Y1815="","",INDEX($P$2:$P$1500,$Y1815))</f>
      </c>
      <c r="AB1815" t="str">
        <f>IF($Z1815="","",INDEX($P$2:$P$1500,$Z1815))</f>
      </c>
      <c r="AC1815">
        <f>IF(AND($AA1815="Yes",$AB1815="Yes"),1,"")</f>
      </c>
      <c r="AD1815">
        <f>IF(OR($Y1815="",$Z1815=""),"",IF(INDEX($C$2:$C$1500,$Y1815)=INDEX($C$2:$C$1500,$Z1815),0,1))</f>
      </c>
      <c r="AE1815">
        <f>IF($AC1815&lt;&gt;1,"",IF(AND(INDEX($AG$2:$AG$1500,$Y1815)=1,INDEX($AG$2:$AG$1500,$Z1815)=1),1,""))</f>
      </c>
    </row>
    <row r="1816">
      <c r="T1816">
        <f>IF($Y1816="","",INDEX($B$2:$B$1500,$Y1816))</f>
      </c>
      <c r="U1816">
        <f>IF($Z1816="","",INDEX($B$2:$B$1500,$Z1816))</f>
      </c>
      <c r="V1816">
        <f>IF(OR($T1816="",$U1816=""),"",$U1816-$T1816)</f>
      </c>
      <c r="W1816" t="str">
        <f>IF(TRIM(INDEX(connections!$A:$A,ROW()))="","",TRIM(INDEX(connections!$A:$A,ROW())))</f>
      </c>
      <c r="X1816" t="str">
        <f>IF($W1816="","",TRIM(INDEX(connections!$B:$B,ROW())))</f>
      </c>
      <c r="Y1816">
        <f>IF($W1816="","",IFERROR(MATCH($W1816,$A$2:$A$1500,0),""))</f>
      </c>
      <c r="Z1816">
        <f>IF($X1816="","",IFERROR(MATCH($X1816,$A$2:$A$1500,0),""))</f>
      </c>
      <c r="AA1816" t="str">
        <f>IF($Y1816="","",INDEX($P$2:$P$1500,$Y1816))</f>
      </c>
      <c r="AB1816" t="str">
        <f>IF($Z1816="","",INDEX($P$2:$P$1500,$Z1816))</f>
      </c>
      <c r="AC1816">
        <f>IF(AND($AA1816="Yes",$AB1816="Yes"),1,"")</f>
      </c>
      <c r="AD1816">
        <f>IF(OR($Y1816="",$Z1816=""),"",IF(INDEX($C$2:$C$1500,$Y1816)=INDEX($C$2:$C$1500,$Z1816),0,1))</f>
      </c>
      <c r="AE1816">
        <f>IF($AC1816&lt;&gt;1,"",IF(AND(INDEX($AG$2:$AG$1500,$Y1816)=1,INDEX($AG$2:$AG$1500,$Z1816)=1),1,""))</f>
      </c>
    </row>
    <row r="1817">
      <c r="T1817">
        <f>IF($Y1817="","",INDEX($B$2:$B$1500,$Y1817))</f>
      </c>
      <c r="U1817">
        <f>IF($Z1817="","",INDEX($B$2:$B$1500,$Z1817))</f>
      </c>
      <c r="V1817">
        <f>IF(OR($T1817="",$U1817=""),"",$U1817-$T1817)</f>
      </c>
      <c r="W1817" t="str">
        <f>IF(TRIM(INDEX(connections!$A:$A,ROW()))="","",TRIM(INDEX(connections!$A:$A,ROW())))</f>
      </c>
      <c r="X1817" t="str">
        <f>IF($W1817="","",TRIM(INDEX(connections!$B:$B,ROW())))</f>
      </c>
      <c r="Y1817">
        <f>IF($W1817="","",IFERROR(MATCH($W1817,$A$2:$A$1500,0),""))</f>
      </c>
      <c r="Z1817">
        <f>IF($X1817="","",IFERROR(MATCH($X1817,$A$2:$A$1500,0),""))</f>
      </c>
      <c r="AA1817" t="str">
        <f>IF($Y1817="","",INDEX($P$2:$P$1500,$Y1817))</f>
      </c>
      <c r="AB1817" t="str">
        <f>IF($Z1817="","",INDEX($P$2:$P$1500,$Z1817))</f>
      </c>
      <c r="AC1817">
        <f>IF(AND($AA1817="Yes",$AB1817="Yes"),1,"")</f>
      </c>
      <c r="AD1817">
        <f>IF(OR($Y1817="",$Z1817=""),"",IF(INDEX($C$2:$C$1500,$Y1817)=INDEX($C$2:$C$1500,$Z1817),0,1))</f>
      </c>
      <c r="AE1817">
        <f>IF($AC1817&lt;&gt;1,"",IF(AND(INDEX($AG$2:$AG$1500,$Y1817)=1,INDEX($AG$2:$AG$1500,$Z1817)=1),1,""))</f>
      </c>
    </row>
    <row r="1818">
      <c r="T1818">
        <f>IF($Y1818="","",INDEX($B$2:$B$1500,$Y1818))</f>
      </c>
      <c r="U1818">
        <f>IF($Z1818="","",INDEX($B$2:$B$1500,$Z1818))</f>
      </c>
      <c r="V1818">
        <f>IF(OR($T1818="",$U1818=""),"",$U1818-$T1818)</f>
      </c>
      <c r="W1818" t="str">
        <f>IF(TRIM(INDEX(connections!$A:$A,ROW()))="","",TRIM(INDEX(connections!$A:$A,ROW())))</f>
      </c>
      <c r="X1818" t="str">
        <f>IF($W1818="","",TRIM(INDEX(connections!$B:$B,ROW())))</f>
      </c>
      <c r="Y1818">
        <f>IF($W1818="","",IFERROR(MATCH($W1818,$A$2:$A$1500,0),""))</f>
      </c>
      <c r="Z1818">
        <f>IF($X1818="","",IFERROR(MATCH($X1818,$A$2:$A$1500,0),""))</f>
      </c>
      <c r="AA1818" t="str">
        <f>IF($Y1818="","",INDEX($P$2:$P$1500,$Y1818))</f>
      </c>
      <c r="AB1818" t="str">
        <f>IF($Z1818="","",INDEX($P$2:$P$1500,$Z1818))</f>
      </c>
      <c r="AC1818">
        <f>IF(AND($AA1818="Yes",$AB1818="Yes"),1,"")</f>
      </c>
      <c r="AD1818">
        <f>IF(OR($Y1818="",$Z1818=""),"",IF(INDEX($C$2:$C$1500,$Y1818)=INDEX($C$2:$C$1500,$Z1818),0,1))</f>
      </c>
      <c r="AE1818">
        <f>IF($AC1818&lt;&gt;1,"",IF(AND(INDEX($AG$2:$AG$1500,$Y1818)=1,INDEX($AG$2:$AG$1500,$Z1818)=1),1,""))</f>
      </c>
    </row>
    <row r="1819">
      <c r="T1819">
        <f>IF($Y1819="","",INDEX($B$2:$B$1500,$Y1819))</f>
      </c>
      <c r="U1819">
        <f>IF($Z1819="","",INDEX($B$2:$B$1500,$Z1819))</f>
      </c>
      <c r="V1819">
        <f>IF(OR($T1819="",$U1819=""),"",$U1819-$T1819)</f>
      </c>
      <c r="W1819" t="str">
        <f>IF(TRIM(INDEX(connections!$A:$A,ROW()))="","",TRIM(INDEX(connections!$A:$A,ROW())))</f>
      </c>
      <c r="X1819" t="str">
        <f>IF($W1819="","",TRIM(INDEX(connections!$B:$B,ROW())))</f>
      </c>
      <c r="Y1819">
        <f>IF($W1819="","",IFERROR(MATCH($W1819,$A$2:$A$1500,0),""))</f>
      </c>
      <c r="Z1819">
        <f>IF($X1819="","",IFERROR(MATCH($X1819,$A$2:$A$1500,0),""))</f>
      </c>
      <c r="AA1819" t="str">
        <f>IF($Y1819="","",INDEX($P$2:$P$1500,$Y1819))</f>
      </c>
      <c r="AB1819" t="str">
        <f>IF($Z1819="","",INDEX($P$2:$P$1500,$Z1819))</f>
      </c>
      <c r="AC1819">
        <f>IF(AND($AA1819="Yes",$AB1819="Yes"),1,"")</f>
      </c>
      <c r="AD1819">
        <f>IF(OR($Y1819="",$Z1819=""),"",IF(INDEX($C$2:$C$1500,$Y1819)=INDEX($C$2:$C$1500,$Z1819),0,1))</f>
      </c>
      <c r="AE1819">
        <f>IF($AC1819&lt;&gt;1,"",IF(AND(INDEX($AG$2:$AG$1500,$Y1819)=1,INDEX($AG$2:$AG$1500,$Z1819)=1),1,""))</f>
      </c>
    </row>
    <row r="1820">
      <c r="T1820">
        <f>IF($Y1820="","",INDEX($B$2:$B$1500,$Y1820))</f>
      </c>
      <c r="U1820">
        <f>IF($Z1820="","",INDEX($B$2:$B$1500,$Z1820))</f>
      </c>
      <c r="V1820">
        <f>IF(OR($T1820="",$U1820=""),"",$U1820-$T1820)</f>
      </c>
      <c r="W1820" t="str">
        <f>IF(TRIM(INDEX(connections!$A:$A,ROW()))="","",TRIM(INDEX(connections!$A:$A,ROW())))</f>
      </c>
      <c r="X1820" t="str">
        <f>IF($W1820="","",TRIM(INDEX(connections!$B:$B,ROW())))</f>
      </c>
      <c r="Y1820">
        <f>IF($W1820="","",IFERROR(MATCH($W1820,$A$2:$A$1500,0),""))</f>
      </c>
      <c r="Z1820">
        <f>IF($X1820="","",IFERROR(MATCH($X1820,$A$2:$A$1500,0),""))</f>
      </c>
      <c r="AA1820" t="str">
        <f>IF($Y1820="","",INDEX($P$2:$P$1500,$Y1820))</f>
      </c>
      <c r="AB1820" t="str">
        <f>IF($Z1820="","",INDEX($P$2:$P$1500,$Z1820))</f>
      </c>
      <c r="AC1820">
        <f>IF(AND($AA1820="Yes",$AB1820="Yes"),1,"")</f>
      </c>
      <c r="AD1820">
        <f>IF(OR($Y1820="",$Z1820=""),"",IF(INDEX($C$2:$C$1500,$Y1820)=INDEX($C$2:$C$1500,$Z1820),0,1))</f>
      </c>
      <c r="AE1820">
        <f>IF($AC1820&lt;&gt;1,"",IF(AND(INDEX($AG$2:$AG$1500,$Y1820)=1,INDEX($AG$2:$AG$1500,$Z1820)=1),1,""))</f>
      </c>
    </row>
    <row r="1821">
      <c r="T1821">
        <f>IF($Y1821="","",INDEX($B$2:$B$1500,$Y1821))</f>
      </c>
      <c r="U1821">
        <f>IF($Z1821="","",INDEX($B$2:$B$1500,$Z1821))</f>
      </c>
      <c r="V1821">
        <f>IF(OR($T1821="",$U1821=""),"",$U1821-$T1821)</f>
      </c>
      <c r="W1821" t="str">
        <f>IF(TRIM(INDEX(connections!$A:$A,ROW()))="","",TRIM(INDEX(connections!$A:$A,ROW())))</f>
      </c>
      <c r="X1821" t="str">
        <f>IF($W1821="","",TRIM(INDEX(connections!$B:$B,ROW())))</f>
      </c>
      <c r="Y1821">
        <f>IF($W1821="","",IFERROR(MATCH($W1821,$A$2:$A$1500,0),""))</f>
      </c>
      <c r="Z1821">
        <f>IF($X1821="","",IFERROR(MATCH($X1821,$A$2:$A$1500,0),""))</f>
      </c>
      <c r="AA1821" t="str">
        <f>IF($Y1821="","",INDEX($P$2:$P$1500,$Y1821))</f>
      </c>
      <c r="AB1821" t="str">
        <f>IF($Z1821="","",INDEX($P$2:$P$1500,$Z1821))</f>
      </c>
      <c r="AC1821">
        <f>IF(AND($AA1821="Yes",$AB1821="Yes"),1,"")</f>
      </c>
      <c r="AD1821">
        <f>IF(OR($Y1821="",$Z1821=""),"",IF(INDEX($C$2:$C$1500,$Y1821)=INDEX($C$2:$C$1500,$Z1821),0,1))</f>
      </c>
      <c r="AE1821">
        <f>IF($AC1821&lt;&gt;1,"",IF(AND(INDEX($AG$2:$AG$1500,$Y1821)=1,INDEX($AG$2:$AG$1500,$Z1821)=1),1,""))</f>
      </c>
    </row>
    <row r="1822">
      <c r="T1822">
        <f>IF($Y1822="","",INDEX($B$2:$B$1500,$Y1822))</f>
      </c>
      <c r="U1822">
        <f>IF($Z1822="","",INDEX($B$2:$B$1500,$Z1822))</f>
      </c>
      <c r="V1822">
        <f>IF(OR($T1822="",$U1822=""),"",$U1822-$T1822)</f>
      </c>
      <c r="W1822" t="str">
        <f>IF(TRIM(INDEX(connections!$A:$A,ROW()))="","",TRIM(INDEX(connections!$A:$A,ROW())))</f>
      </c>
      <c r="X1822" t="str">
        <f>IF($W1822="","",TRIM(INDEX(connections!$B:$B,ROW())))</f>
      </c>
      <c r="Y1822">
        <f>IF($W1822="","",IFERROR(MATCH($W1822,$A$2:$A$1500,0),""))</f>
      </c>
      <c r="Z1822">
        <f>IF($X1822="","",IFERROR(MATCH($X1822,$A$2:$A$1500,0),""))</f>
      </c>
      <c r="AA1822" t="str">
        <f>IF($Y1822="","",INDEX($P$2:$P$1500,$Y1822))</f>
      </c>
      <c r="AB1822" t="str">
        <f>IF($Z1822="","",INDEX($P$2:$P$1500,$Z1822))</f>
      </c>
      <c r="AC1822">
        <f>IF(AND($AA1822="Yes",$AB1822="Yes"),1,"")</f>
      </c>
      <c r="AD1822">
        <f>IF(OR($Y1822="",$Z1822=""),"",IF(INDEX($C$2:$C$1500,$Y1822)=INDEX($C$2:$C$1500,$Z1822),0,1))</f>
      </c>
      <c r="AE1822">
        <f>IF($AC1822&lt;&gt;1,"",IF(AND(INDEX($AG$2:$AG$1500,$Y1822)=1,INDEX($AG$2:$AG$1500,$Z1822)=1),1,""))</f>
      </c>
    </row>
    <row r="1823">
      <c r="T1823">
        <f>IF($Y1823="","",INDEX($B$2:$B$1500,$Y1823))</f>
      </c>
      <c r="U1823">
        <f>IF($Z1823="","",INDEX($B$2:$B$1500,$Z1823))</f>
      </c>
      <c r="V1823">
        <f>IF(OR($T1823="",$U1823=""),"",$U1823-$T1823)</f>
      </c>
      <c r="W1823" t="str">
        <f>IF(TRIM(INDEX(connections!$A:$A,ROW()))="","",TRIM(INDEX(connections!$A:$A,ROW())))</f>
      </c>
      <c r="X1823" t="str">
        <f>IF($W1823="","",TRIM(INDEX(connections!$B:$B,ROW())))</f>
      </c>
      <c r="Y1823">
        <f>IF($W1823="","",IFERROR(MATCH($W1823,$A$2:$A$1500,0),""))</f>
      </c>
      <c r="Z1823">
        <f>IF($X1823="","",IFERROR(MATCH($X1823,$A$2:$A$1500,0),""))</f>
      </c>
      <c r="AA1823" t="str">
        <f>IF($Y1823="","",INDEX($P$2:$P$1500,$Y1823))</f>
      </c>
      <c r="AB1823" t="str">
        <f>IF($Z1823="","",INDEX($P$2:$P$1500,$Z1823))</f>
      </c>
      <c r="AC1823">
        <f>IF(AND($AA1823="Yes",$AB1823="Yes"),1,"")</f>
      </c>
      <c r="AD1823">
        <f>IF(OR($Y1823="",$Z1823=""),"",IF(INDEX($C$2:$C$1500,$Y1823)=INDEX($C$2:$C$1500,$Z1823),0,1))</f>
      </c>
      <c r="AE1823">
        <f>IF($AC1823&lt;&gt;1,"",IF(AND(INDEX($AG$2:$AG$1500,$Y1823)=1,INDEX($AG$2:$AG$1500,$Z1823)=1),1,""))</f>
      </c>
    </row>
    <row r="1824">
      <c r="T1824">
        <f>IF($Y1824="","",INDEX($B$2:$B$1500,$Y1824))</f>
      </c>
      <c r="U1824">
        <f>IF($Z1824="","",INDEX($B$2:$B$1500,$Z1824))</f>
      </c>
      <c r="V1824">
        <f>IF(OR($T1824="",$U1824=""),"",$U1824-$T1824)</f>
      </c>
      <c r="W1824" t="str">
        <f>IF(TRIM(INDEX(connections!$A:$A,ROW()))="","",TRIM(INDEX(connections!$A:$A,ROW())))</f>
      </c>
      <c r="X1824" t="str">
        <f>IF($W1824="","",TRIM(INDEX(connections!$B:$B,ROW())))</f>
      </c>
      <c r="Y1824">
        <f>IF($W1824="","",IFERROR(MATCH($W1824,$A$2:$A$1500,0),""))</f>
      </c>
      <c r="Z1824">
        <f>IF($X1824="","",IFERROR(MATCH($X1824,$A$2:$A$1500,0),""))</f>
      </c>
      <c r="AA1824" t="str">
        <f>IF($Y1824="","",INDEX($P$2:$P$1500,$Y1824))</f>
      </c>
      <c r="AB1824" t="str">
        <f>IF($Z1824="","",INDEX($P$2:$P$1500,$Z1824))</f>
      </c>
      <c r="AC1824">
        <f>IF(AND($AA1824="Yes",$AB1824="Yes"),1,"")</f>
      </c>
      <c r="AD1824">
        <f>IF(OR($Y1824="",$Z1824=""),"",IF(INDEX($C$2:$C$1500,$Y1824)=INDEX($C$2:$C$1500,$Z1824),0,1))</f>
      </c>
      <c r="AE1824">
        <f>IF($AC1824&lt;&gt;1,"",IF(AND(INDEX($AG$2:$AG$1500,$Y1824)=1,INDEX($AG$2:$AG$1500,$Z1824)=1),1,""))</f>
      </c>
    </row>
    <row r="1825">
      <c r="T1825">
        <f>IF($Y1825="","",INDEX($B$2:$B$1500,$Y1825))</f>
      </c>
      <c r="U1825">
        <f>IF($Z1825="","",INDEX($B$2:$B$1500,$Z1825))</f>
      </c>
      <c r="V1825">
        <f>IF(OR($T1825="",$U1825=""),"",$U1825-$T1825)</f>
      </c>
      <c r="W1825" t="str">
        <f>IF(TRIM(INDEX(connections!$A:$A,ROW()))="","",TRIM(INDEX(connections!$A:$A,ROW())))</f>
      </c>
      <c r="X1825" t="str">
        <f>IF($W1825="","",TRIM(INDEX(connections!$B:$B,ROW())))</f>
      </c>
      <c r="Y1825">
        <f>IF($W1825="","",IFERROR(MATCH($W1825,$A$2:$A$1500,0),""))</f>
      </c>
      <c r="Z1825">
        <f>IF($X1825="","",IFERROR(MATCH($X1825,$A$2:$A$1500,0),""))</f>
      </c>
      <c r="AA1825" t="str">
        <f>IF($Y1825="","",INDEX($P$2:$P$1500,$Y1825))</f>
      </c>
      <c r="AB1825" t="str">
        <f>IF($Z1825="","",INDEX($P$2:$P$1500,$Z1825))</f>
      </c>
      <c r="AC1825">
        <f>IF(AND($AA1825="Yes",$AB1825="Yes"),1,"")</f>
      </c>
      <c r="AD1825">
        <f>IF(OR($Y1825="",$Z1825=""),"",IF(INDEX($C$2:$C$1500,$Y1825)=INDEX($C$2:$C$1500,$Z1825),0,1))</f>
      </c>
      <c r="AE1825">
        <f>IF($AC1825&lt;&gt;1,"",IF(AND(INDEX($AG$2:$AG$1500,$Y1825)=1,INDEX($AG$2:$AG$1500,$Z1825)=1),1,""))</f>
      </c>
    </row>
    <row r="1826">
      <c r="T1826">
        <f>IF($Y1826="","",INDEX($B$2:$B$1500,$Y1826))</f>
      </c>
      <c r="U1826">
        <f>IF($Z1826="","",INDEX($B$2:$B$1500,$Z1826))</f>
      </c>
      <c r="V1826">
        <f>IF(OR($T1826="",$U1826=""),"",$U1826-$T1826)</f>
      </c>
      <c r="W1826" t="str">
        <f>IF(TRIM(INDEX(connections!$A:$A,ROW()))="","",TRIM(INDEX(connections!$A:$A,ROW())))</f>
      </c>
      <c r="X1826" t="str">
        <f>IF($W1826="","",TRIM(INDEX(connections!$B:$B,ROW())))</f>
      </c>
      <c r="Y1826">
        <f>IF($W1826="","",IFERROR(MATCH($W1826,$A$2:$A$1500,0),""))</f>
      </c>
      <c r="Z1826">
        <f>IF($X1826="","",IFERROR(MATCH($X1826,$A$2:$A$1500,0),""))</f>
      </c>
      <c r="AA1826" t="str">
        <f>IF($Y1826="","",INDEX($P$2:$P$1500,$Y1826))</f>
      </c>
      <c r="AB1826" t="str">
        <f>IF($Z1826="","",INDEX($P$2:$P$1500,$Z1826))</f>
      </c>
      <c r="AC1826">
        <f>IF(AND($AA1826="Yes",$AB1826="Yes"),1,"")</f>
      </c>
      <c r="AD1826">
        <f>IF(OR($Y1826="",$Z1826=""),"",IF(INDEX($C$2:$C$1500,$Y1826)=INDEX($C$2:$C$1500,$Z1826),0,1))</f>
      </c>
      <c r="AE1826">
        <f>IF($AC1826&lt;&gt;1,"",IF(AND(INDEX($AG$2:$AG$1500,$Y1826)=1,INDEX($AG$2:$AG$1500,$Z1826)=1),1,""))</f>
      </c>
    </row>
    <row r="1827">
      <c r="T1827">
        <f>IF($Y1827="","",INDEX($B$2:$B$1500,$Y1827))</f>
      </c>
      <c r="U1827">
        <f>IF($Z1827="","",INDEX($B$2:$B$1500,$Z1827))</f>
      </c>
      <c r="V1827">
        <f>IF(OR($T1827="",$U1827=""),"",$U1827-$T1827)</f>
      </c>
      <c r="W1827" t="str">
        <f>IF(TRIM(INDEX(connections!$A:$A,ROW()))="","",TRIM(INDEX(connections!$A:$A,ROW())))</f>
      </c>
      <c r="X1827" t="str">
        <f>IF($W1827="","",TRIM(INDEX(connections!$B:$B,ROW())))</f>
      </c>
      <c r="Y1827">
        <f>IF($W1827="","",IFERROR(MATCH($W1827,$A$2:$A$1500,0),""))</f>
      </c>
      <c r="Z1827">
        <f>IF($X1827="","",IFERROR(MATCH($X1827,$A$2:$A$1500,0),""))</f>
      </c>
      <c r="AA1827" t="str">
        <f>IF($Y1827="","",INDEX($P$2:$P$1500,$Y1827))</f>
      </c>
      <c r="AB1827" t="str">
        <f>IF($Z1827="","",INDEX($P$2:$P$1500,$Z1827))</f>
      </c>
      <c r="AC1827">
        <f>IF(AND($AA1827="Yes",$AB1827="Yes"),1,"")</f>
      </c>
      <c r="AD1827">
        <f>IF(OR($Y1827="",$Z1827=""),"",IF(INDEX($C$2:$C$1500,$Y1827)=INDEX($C$2:$C$1500,$Z1827),0,1))</f>
      </c>
      <c r="AE1827">
        <f>IF($AC1827&lt;&gt;1,"",IF(AND(INDEX($AG$2:$AG$1500,$Y1827)=1,INDEX($AG$2:$AG$1500,$Z1827)=1),1,""))</f>
      </c>
    </row>
    <row r="1828">
      <c r="T1828">
        <f>IF($Y1828="","",INDEX($B$2:$B$1500,$Y1828))</f>
      </c>
      <c r="U1828">
        <f>IF($Z1828="","",INDEX($B$2:$B$1500,$Z1828))</f>
      </c>
      <c r="V1828">
        <f>IF(OR($T1828="",$U1828=""),"",$U1828-$T1828)</f>
      </c>
      <c r="W1828" t="str">
        <f>IF(TRIM(INDEX(connections!$A:$A,ROW()))="","",TRIM(INDEX(connections!$A:$A,ROW())))</f>
      </c>
      <c r="X1828" t="str">
        <f>IF($W1828="","",TRIM(INDEX(connections!$B:$B,ROW())))</f>
      </c>
      <c r="Y1828">
        <f>IF($W1828="","",IFERROR(MATCH($W1828,$A$2:$A$1500,0),""))</f>
      </c>
      <c r="Z1828">
        <f>IF($X1828="","",IFERROR(MATCH($X1828,$A$2:$A$1500,0),""))</f>
      </c>
      <c r="AA1828" t="str">
        <f>IF($Y1828="","",INDEX($P$2:$P$1500,$Y1828))</f>
      </c>
      <c r="AB1828" t="str">
        <f>IF($Z1828="","",INDEX($P$2:$P$1500,$Z1828))</f>
      </c>
      <c r="AC1828">
        <f>IF(AND($AA1828="Yes",$AB1828="Yes"),1,"")</f>
      </c>
      <c r="AD1828">
        <f>IF(OR($Y1828="",$Z1828=""),"",IF(INDEX($C$2:$C$1500,$Y1828)=INDEX($C$2:$C$1500,$Z1828),0,1))</f>
      </c>
      <c r="AE1828">
        <f>IF($AC1828&lt;&gt;1,"",IF(AND(INDEX($AG$2:$AG$1500,$Y1828)=1,INDEX($AG$2:$AG$1500,$Z1828)=1),1,""))</f>
      </c>
    </row>
    <row r="1829">
      <c r="T1829">
        <f>IF($Y1829="","",INDEX($B$2:$B$1500,$Y1829))</f>
      </c>
      <c r="U1829">
        <f>IF($Z1829="","",INDEX($B$2:$B$1500,$Z1829))</f>
      </c>
      <c r="V1829">
        <f>IF(OR($T1829="",$U1829=""),"",$U1829-$T1829)</f>
      </c>
      <c r="W1829" t="str">
        <f>IF(TRIM(INDEX(connections!$A:$A,ROW()))="","",TRIM(INDEX(connections!$A:$A,ROW())))</f>
      </c>
      <c r="X1829" t="str">
        <f>IF($W1829="","",TRIM(INDEX(connections!$B:$B,ROW())))</f>
      </c>
      <c r="Y1829">
        <f>IF($W1829="","",IFERROR(MATCH($W1829,$A$2:$A$1500,0),""))</f>
      </c>
      <c r="Z1829">
        <f>IF($X1829="","",IFERROR(MATCH($X1829,$A$2:$A$1500,0),""))</f>
      </c>
      <c r="AA1829" t="str">
        <f>IF($Y1829="","",INDEX($P$2:$P$1500,$Y1829))</f>
      </c>
      <c r="AB1829" t="str">
        <f>IF($Z1829="","",INDEX($P$2:$P$1500,$Z1829))</f>
      </c>
      <c r="AC1829">
        <f>IF(AND($AA1829="Yes",$AB1829="Yes"),1,"")</f>
      </c>
      <c r="AD1829">
        <f>IF(OR($Y1829="",$Z1829=""),"",IF(INDEX($C$2:$C$1500,$Y1829)=INDEX($C$2:$C$1500,$Z1829),0,1))</f>
      </c>
      <c r="AE1829">
        <f>IF($AC1829&lt;&gt;1,"",IF(AND(INDEX($AG$2:$AG$1500,$Y1829)=1,INDEX($AG$2:$AG$1500,$Z1829)=1),1,""))</f>
      </c>
    </row>
    <row r="1830">
      <c r="T1830">
        <f>IF($Y1830="","",INDEX($B$2:$B$1500,$Y1830))</f>
      </c>
      <c r="U1830">
        <f>IF($Z1830="","",INDEX($B$2:$B$1500,$Z1830))</f>
      </c>
      <c r="V1830">
        <f>IF(OR($T1830="",$U1830=""),"",$U1830-$T1830)</f>
      </c>
      <c r="W1830" t="str">
        <f>IF(TRIM(INDEX(connections!$A:$A,ROW()))="","",TRIM(INDEX(connections!$A:$A,ROW())))</f>
      </c>
      <c r="X1830" t="str">
        <f>IF($W1830="","",TRIM(INDEX(connections!$B:$B,ROW())))</f>
      </c>
      <c r="Y1830">
        <f>IF($W1830="","",IFERROR(MATCH($W1830,$A$2:$A$1500,0),""))</f>
      </c>
      <c r="Z1830">
        <f>IF($X1830="","",IFERROR(MATCH($X1830,$A$2:$A$1500,0),""))</f>
      </c>
      <c r="AA1830" t="str">
        <f>IF($Y1830="","",INDEX($P$2:$P$1500,$Y1830))</f>
      </c>
      <c r="AB1830" t="str">
        <f>IF($Z1830="","",INDEX($P$2:$P$1500,$Z1830))</f>
      </c>
      <c r="AC1830">
        <f>IF(AND($AA1830="Yes",$AB1830="Yes"),1,"")</f>
      </c>
      <c r="AD1830">
        <f>IF(OR($Y1830="",$Z1830=""),"",IF(INDEX($C$2:$C$1500,$Y1830)=INDEX($C$2:$C$1500,$Z1830),0,1))</f>
      </c>
      <c r="AE1830">
        <f>IF($AC1830&lt;&gt;1,"",IF(AND(INDEX($AG$2:$AG$1500,$Y1830)=1,INDEX($AG$2:$AG$1500,$Z1830)=1),1,""))</f>
      </c>
    </row>
    <row r="1831">
      <c r="T1831">
        <f>IF($Y1831="","",INDEX($B$2:$B$1500,$Y1831))</f>
      </c>
      <c r="U1831">
        <f>IF($Z1831="","",INDEX($B$2:$B$1500,$Z1831))</f>
      </c>
      <c r="V1831">
        <f>IF(OR($T1831="",$U1831=""),"",$U1831-$T1831)</f>
      </c>
      <c r="W1831" t="str">
        <f>IF(TRIM(INDEX(connections!$A:$A,ROW()))="","",TRIM(INDEX(connections!$A:$A,ROW())))</f>
      </c>
      <c r="X1831" t="str">
        <f>IF($W1831="","",TRIM(INDEX(connections!$B:$B,ROW())))</f>
      </c>
      <c r="Y1831">
        <f>IF($W1831="","",IFERROR(MATCH($W1831,$A$2:$A$1500,0),""))</f>
      </c>
      <c r="Z1831">
        <f>IF($X1831="","",IFERROR(MATCH($X1831,$A$2:$A$1500,0),""))</f>
      </c>
      <c r="AA1831" t="str">
        <f>IF($Y1831="","",INDEX($P$2:$P$1500,$Y1831))</f>
      </c>
      <c r="AB1831" t="str">
        <f>IF($Z1831="","",INDEX($P$2:$P$1500,$Z1831))</f>
      </c>
      <c r="AC1831">
        <f>IF(AND($AA1831="Yes",$AB1831="Yes"),1,"")</f>
      </c>
      <c r="AD1831">
        <f>IF(OR($Y1831="",$Z1831=""),"",IF(INDEX($C$2:$C$1500,$Y1831)=INDEX($C$2:$C$1500,$Z1831),0,1))</f>
      </c>
      <c r="AE1831">
        <f>IF($AC1831&lt;&gt;1,"",IF(AND(INDEX($AG$2:$AG$1500,$Y1831)=1,INDEX($AG$2:$AG$1500,$Z1831)=1),1,""))</f>
      </c>
    </row>
    <row r="1832">
      <c r="T1832">
        <f>IF($Y1832="","",INDEX($B$2:$B$1500,$Y1832))</f>
      </c>
      <c r="U1832">
        <f>IF($Z1832="","",INDEX($B$2:$B$1500,$Z1832))</f>
      </c>
      <c r="V1832">
        <f>IF(OR($T1832="",$U1832=""),"",$U1832-$T1832)</f>
      </c>
      <c r="W1832" t="str">
        <f>IF(TRIM(INDEX(connections!$A:$A,ROW()))="","",TRIM(INDEX(connections!$A:$A,ROW())))</f>
      </c>
      <c r="X1832" t="str">
        <f>IF($W1832="","",TRIM(INDEX(connections!$B:$B,ROW())))</f>
      </c>
      <c r="Y1832">
        <f>IF($W1832="","",IFERROR(MATCH($W1832,$A$2:$A$1500,0),""))</f>
      </c>
      <c r="Z1832">
        <f>IF($X1832="","",IFERROR(MATCH($X1832,$A$2:$A$1500,0),""))</f>
      </c>
      <c r="AA1832" t="str">
        <f>IF($Y1832="","",INDEX($P$2:$P$1500,$Y1832))</f>
      </c>
      <c r="AB1832" t="str">
        <f>IF($Z1832="","",INDEX($P$2:$P$1500,$Z1832))</f>
      </c>
      <c r="AC1832">
        <f>IF(AND($AA1832="Yes",$AB1832="Yes"),1,"")</f>
      </c>
      <c r="AD1832">
        <f>IF(OR($Y1832="",$Z1832=""),"",IF(INDEX($C$2:$C$1500,$Y1832)=INDEX($C$2:$C$1500,$Z1832),0,1))</f>
      </c>
      <c r="AE1832">
        <f>IF($AC1832&lt;&gt;1,"",IF(AND(INDEX($AG$2:$AG$1500,$Y1832)=1,INDEX($AG$2:$AG$1500,$Z1832)=1),1,""))</f>
      </c>
    </row>
    <row r="1833">
      <c r="T1833">
        <f>IF($Y1833="","",INDEX($B$2:$B$1500,$Y1833))</f>
      </c>
      <c r="U1833">
        <f>IF($Z1833="","",INDEX($B$2:$B$1500,$Z1833))</f>
      </c>
      <c r="V1833">
        <f>IF(OR($T1833="",$U1833=""),"",$U1833-$T1833)</f>
      </c>
      <c r="W1833" t="str">
        <f>IF(TRIM(INDEX(connections!$A:$A,ROW()))="","",TRIM(INDEX(connections!$A:$A,ROW())))</f>
      </c>
      <c r="X1833" t="str">
        <f>IF($W1833="","",TRIM(INDEX(connections!$B:$B,ROW())))</f>
      </c>
      <c r="Y1833">
        <f>IF($W1833="","",IFERROR(MATCH($W1833,$A$2:$A$1500,0),""))</f>
      </c>
      <c r="Z1833">
        <f>IF($X1833="","",IFERROR(MATCH($X1833,$A$2:$A$1500,0),""))</f>
      </c>
      <c r="AA1833" t="str">
        <f>IF($Y1833="","",INDEX($P$2:$P$1500,$Y1833))</f>
      </c>
      <c r="AB1833" t="str">
        <f>IF($Z1833="","",INDEX($P$2:$P$1500,$Z1833))</f>
      </c>
      <c r="AC1833">
        <f>IF(AND($AA1833="Yes",$AB1833="Yes"),1,"")</f>
      </c>
      <c r="AD1833">
        <f>IF(OR($Y1833="",$Z1833=""),"",IF(INDEX($C$2:$C$1500,$Y1833)=INDEX($C$2:$C$1500,$Z1833),0,1))</f>
      </c>
      <c r="AE1833">
        <f>IF($AC1833&lt;&gt;1,"",IF(AND(INDEX($AG$2:$AG$1500,$Y1833)=1,INDEX($AG$2:$AG$1500,$Z1833)=1),1,""))</f>
      </c>
    </row>
    <row r="1834">
      <c r="T1834">
        <f>IF($Y1834="","",INDEX($B$2:$B$1500,$Y1834))</f>
      </c>
      <c r="U1834">
        <f>IF($Z1834="","",INDEX($B$2:$B$1500,$Z1834))</f>
      </c>
      <c r="V1834">
        <f>IF(OR($T1834="",$U1834=""),"",$U1834-$T1834)</f>
      </c>
      <c r="W1834" t="str">
        <f>IF(TRIM(INDEX(connections!$A:$A,ROW()))="","",TRIM(INDEX(connections!$A:$A,ROW())))</f>
      </c>
      <c r="X1834" t="str">
        <f>IF($W1834="","",TRIM(INDEX(connections!$B:$B,ROW())))</f>
      </c>
      <c r="Y1834">
        <f>IF($W1834="","",IFERROR(MATCH($W1834,$A$2:$A$1500,0),""))</f>
      </c>
      <c r="Z1834">
        <f>IF($X1834="","",IFERROR(MATCH($X1834,$A$2:$A$1500,0),""))</f>
      </c>
      <c r="AA1834" t="str">
        <f>IF($Y1834="","",INDEX($P$2:$P$1500,$Y1834))</f>
      </c>
      <c r="AB1834" t="str">
        <f>IF($Z1834="","",INDEX($P$2:$P$1500,$Z1834))</f>
      </c>
      <c r="AC1834">
        <f>IF(AND($AA1834="Yes",$AB1834="Yes"),1,"")</f>
      </c>
      <c r="AD1834">
        <f>IF(OR($Y1834="",$Z1834=""),"",IF(INDEX($C$2:$C$1500,$Y1834)=INDEX($C$2:$C$1500,$Z1834),0,1))</f>
      </c>
      <c r="AE1834">
        <f>IF($AC1834&lt;&gt;1,"",IF(AND(INDEX($AG$2:$AG$1500,$Y1834)=1,INDEX($AG$2:$AG$1500,$Z1834)=1),1,""))</f>
      </c>
    </row>
    <row r="1835">
      <c r="T1835">
        <f>IF($Y1835="","",INDEX($B$2:$B$1500,$Y1835))</f>
      </c>
      <c r="U1835">
        <f>IF($Z1835="","",INDEX($B$2:$B$1500,$Z1835))</f>
      </c>
      <c r="V1835">
        <f>IF(OR($T1835="",$U1835=""),"",$U1835-$T1835)</f>
      </c>
      <c r="W1835" t="str">
        <f>IF(TRIM(INDEX(connections!$A:$A,ROW()))="","",TRIM(INDEX(connections!$A:$A,ROW())))</f>
      </c>
      <c r="X1835" t="str">
        <f>IF($W1835="","",TRIM(INDEX(connections!$B:$B,ROW())))</f>
      </c>
      <c r="Y1835">
        <f>IF($W1835="","",IFERROR(MATCH($W1835,$A$2:$A$1500,0),""))</f>
      </c>
      <c r="Z1835">
        <f>IF($X1835="","",IFERROR(MATCH($X1835,$A$2:$A$1500,0),""))</f>
      </c>
      <c r="AA1835" t="str">
        <f>IF($Y1835="","",INDEX($P$2:$P$1500,$Y1835))</f>
      </c>
      <c r="AB1835" t="str">
        <f>IF($Z1835="","",INDEX($P$2:$P$1500,$Z1835))</f>
      </c>
      <c r="AC1835">
        <f>IF(AND($AA1835="Yes",$AB1835="Yes"),1,"")</f>
      </c>
      <c r="AD1835">
        <f>IF(OR($Y1835="",$Z1835=""),"",IF(INDEX($C$2:$C$1500,$Y1835)=INDEX($C$2:$C$1500,$Z1835),0,1))</f>
      </c>
      <c r="AE1835">
        <f>IF($AC1835&lt;&gt;1,"",IF(AND(INDEX($AG$2:$AG$1500,$Y1835)=1,INDEX($AG$2:$AG$1500,$Z1835)=1),1,""))</f>
      </c>
    </row>
    <row r="1836">
      <c r="T1836">
        <f>IF($Y1836="","",INDEX($B$2:$B$1500,$Y1836))</f>
      </c>
      <c r="U1836">
        <f>IF($Z1836="","",INDEX($B$2:$B$1500,$Z1836))</f>
      </c>
      <c r="V1836">
        <f>IF(OR($T1836="",$U1836=""),"",$U1836-$T1836)</f>
      </c>
      <c r="W1836" t="str">
        <f>IF(TRIM(INDEX(connections!$A:$A,ROW()))="","",TRIM(INDEX(connections!$A:$A,ROW())))</f>
      </c>
      <c r="X1836" t="str">
        <f>IF($W1836="","",TRIM(INDEX(connections!$B:$B,ROW())))</f>
      </c>
      <c r="Y1836">
        <f>IF($W1836="","",IFERROR(MATCH($W1836,$A$2:$A$1500,0),""))</f>
      </c>
      <c r="Z1836">
        <f>IF($X1836="","",IFERROR(MATCH($X1836,$A$2:$A$1500,0),""))</f>
      </c>
      <c r="AA1836" t="str">
        <f>IF($Y1836="","",INDEX($P$2:$P$1500,$Y1836))</f>
      </c>
      <c r="AB1836" t="str">
        <f>IF($Z1836="","",INDEX($P$2:$P$1500,$Z1836))</f>
      </c>
      <c r="AC1836">
        <f>IF(AND($AA1836="Yes",$AB1836="Yes"),1,"")</f>
      </c>
      <c r="AD1836">
        <f>IF(OR($Y1836="",$Z1836=""),"",IF(INDEX($C$2:$C$1500,$Y1836)=INDEX($C$2:$C$1500,$Z1836),0,1))</f>
      </c>
      <c r="AE1836">
        <f>IF($AC1836&lt;&gt;1,"",IF(AND(INDEX($AG$2:$AG$1500,$Y1836)=1,INDEX($AG$2:$AG$1500,$Z1836)=1),1,""))</f>
      </c>
    </row>
    <row r="1837">
      <c r="T1837">
        <f>IF($Y1837="","",INDEX($B$2:$B$1500,$Y1837))</f>
      </c>
      <c r="U1837">
        <f>IF($Z1837="","",INDEX($B$2:$B$1500,$Z1837))</f>
      </c>
      <c r="V1837">
        <f>IF(OR($T1837="",$U1837=""),"",$U1837-$T1837)</f>
      </c>
      <c r="W1837" t="str">
        <f>IF(TRIM(INDEX(connections!$A:$A,ROW()))="","",TRIM(INDEX(connections!$A:$A,ROW())))</f>
      </c>
      <c r="X1837" t="str">
        <f>IF($W1837="","",TRIM(INDEX(connections!$B:$B,ROW())))</f>
      </c>
      <c r="Y1837">
        <f>IF($W1837="","",IFERROR(MATCH($W1837,$A$2:$A$1500,0),""))</f>
      </c>
      <c r="Z1837">
        <f>IF($X1837="","",IFERROR(MATCH($X1837,$A$2:$A$1500,0),""))</f>
      </c>
      <c r="AA1837" t="str">
        <f>IF($Y1837="","",INDEX($P$2:$P$1500,$Y1837))</f>
      </c>
      <c r="AB1837" t="str">
        <f>IF($Z1837="","",INDEX($P$2:$P$1500,$Z1837))</f>
      </c>
      <c r="AC1837">
        <f>IF(AND($AA1837="Yes",$AB1837="Yes"),1,"")</f>
      </c>
      <c r="AD1837">
        <f>IF(OR($Y1837="",$Z1837=""),"",IF(INDEX($C$2:$C$1500,$Y1837)=INDEX($C$2:$C$1500,$Z1837),0,1))</f>
      </c>
      <c r="AE1837">
        <f>IF($AC1837&lt;&gt;1,"",IF(AND(INDEX($AG$2:$AG$1500,$Y1837)=1,INDEX($AG$2:$AG$1500,$Z1837)=1),1,""))</f>
      </c>
    </row>
    <row r="1838">
      <c r="T1838">
        <f>IF($Y1838="","",INDEX($B$2:$B$1500,$Y1838))</f>
      </c>
      <c r="U1838">
        <f>IF($Z1838="","",INDEX($B$2:$B$1500,$Z1838))</f>
      </c>
      <c r="V1838">
        <f>IF(OR($T1838="",$U1838=""),"",$U1838-$T1838)</f>
      </c>
      <c r="W1838" t="str">
        <f>IF(TRIM(INDEX(connections!$A:$A,ROW()))="","",TRIM(INDEX(connections!$A:$A,ROW())))</f>
      </c>
      <c r="X1838" t="str">
        <f>IF($W1838="","",TRIM(INDEX(connections!$B:$B,ROW())))</f>
      </c>
      <c r="Y1838">
        <f>IF($W1838="","",IFERROR(MATCH($W1838,$A$2:$A$1500,0),""))</f>
      </c>
      <c r="Z1838">
        <f>IF($X1838="","",IFERROR(MATCH($X1838,$A$2:$A$1500,0),""))</f>
      </c>
      <c r="AA1838" t="str">
        <f>IF($Y1838="","",INDEX($P$2:$P$1500,$Y1838))</f>
      </c>
      <c r="AB1838" t="str">
        <f>IF($Z1838="","",INDEX($P$2:$P$1500,$Z1838))</f>
      </c>
      <c r="AC1838">
        <f>IF(AND($AA1838="Yes",$AB1838="Yes"),1,"")</f>
      </c>
      <c r="AD1838">
        <f>IF(OR($Y1838="",$Z1838=""),"",IF(INDEX($C$2:$C$1500,$Y1838)=INDEX($C$2:$C$1500,$Z1838),0,1))</f>
      </c>
      <c r="AE1838">
        <f>IF($AC1838&lt;&gt;1,"",IF(AND(INDEX($AG$2:$AG$1500,$Y1838)=1,INDEX($AG$2:$AG$1500,$Z1838)=1),1,""))</f>
      </c>
    </row>
    <row r="1839">
      <c r="T1839">
        <f>IF($Y1839="","",INDEX($B$2:$B$1500,$Y1839))</f>
      </c>
      <c r="U1839">
        <f>IF($Z1839="","",INDEX($B$2:$B$1500,$Z1839))</f>
      </c>
      <c r="V1839">
        <f>IF(OR($T1839="",$U1839=""),"",$U1839-$T1839)</f>
      </c>
      <c r="W1839" t="str">
        <f>IF(TRIM(INDEX(connections!$A:$A,ROW()))="","",TRIM(INDEX(connections!$A:$A,ROW())))</f>
      </c>
      <c r="X1839" t="str">
        <f>IF($W1839="","",TRIM(INDEX(connections!$B:$B,ROW())))</f>
      </c>
      <c r="Y1839">
        <f>IF($W1839="","",IFERROR(MATCH($W1839,$A$2:$A$1500,0),""))</f>
      </c>
      <c r="Z1839">
        <f>IF($X1839="","",IFERROR(MATCH($X1839,$A$2:$A$1500,0),""))</f>
      </c>
      <c r="AA1839" t="str">
        <f>IF($Y1839="","",INDEX($P$2:$P$1500,$Y1839))</f>
      </c>
      <c r="AB1839" t="str">
        <f>IF($Z1839="","",INDEX($P$2:$P$1500,$Z1839))</f>
      </c>
      <c r="AC1839">
        <f>IF(AND($AA1839="Yes",$AB1839="Yes"),1,"")</f>
      </c>
      <c r="AD1839">
        <f>IF(OR($Y1839="",$Z1839=""),"",IF(INDEX($C$2:$C$1500,$Y1839)=INDEX($C$2:$C$1500,$Z1839),0,1))</f>
      </c>
      <c r="AE1839">
        <f>IF($AC1839&lt;&gt;1,"",IF(AND(INDEX($AG$2:$AG$1500,$Y1839)=1,INDEX($AG$2:$AG$1500,$Z1839)=1),1,""))</f>
      </c>
    </row>
    <row r="1840">
      <c r="T1840">
        <f>IF($Y1840="","",INDEX($B$2:$B$1500,$Y1840))</f>
      </c>
      <c r="U1840">
        <f>IF($Z1840="","",INDEX($B$2:$B$1500,$Z1840))</f>
      </c>
      <c r="V1840">
        <f>IF(OR($T1840="",$U1840=""),"",$U1840-$T1840)</f>
      </c>
      <c r="W1840" t="str">
        <f>IF(TRIM(INDEX(connections!$A:$A,ROW()))="","",TRIM(INDEX(connections!$A:$A,ROW())))</f>
      </c>
      <c r="X1840" t="str">
        <f>IF($W1840="","",TRIM(INDEX(connections!$B:$B,ROW())))</f>
      </c>
      <c r="Y1840">
        <f>IF($W1840="","",IFERROR(MATCH($W1840,$A$2:$A$1500,0),""))</f>
      </c>
      <c r="Z1840">
        <f>IF($X1840="","",IFERROR(MATCH($X1840,$A$2:$A$1500,0),""))</f>
      </c>
      <c r="AA1840" t="str">
        <f>IF($Y1840="","",INDEX($P$2:$P$1500,$Y1840))</f>
      </c>
      <c r="AB1840" t="str">
        <f>IF($Z1840="","",INDEX($P$2:$P$1500,$Z1840))</f>
      </c>
      <c r="AC1840">
        <f>IF(AND($AA1840="Yes",$AB1840="Yes"),1,"")</f>
      </c>
      <c r="AD1840">
        <f>IF(OR($Y1840="",$Z1840=""),"",IF(INDEX($C$2:$C$1500,$Y1840)=INDEX($C$2:$C$1500,$Z1840),0,1))</f>
      </c>
      <c r="AE1840">
        <f>IF($AC1840&lt;&gt;1,"",IF(AND(INDEX($AG$2:$AG$1500,$Y1840)=1,INDEX($AG$2:$AG$1500,$Z1840)=1),1,""))</f>
      </c>
    </row>
    <row r="1841">
      <c r="T1841">
        <f>IF($Y1841="","",INDEX($B$2:$B$1500,$Y1841))</f>
      </c>
      <c r="U1841">
        <f>IF($Z1841="","",INDEX($B$2:$B$1500,$Z1841))</f>
      </c>
      <c r="V1841">
        <f>IF(OR($T1841="",$U1841=""),"",$U1841-$T1841)</f>
      </c>
      <c r="W1841" t="str">
        <f>IF(TRIM(INDEX(connections!$A:$A,ROW()))="","",TRIM(INDEX(connections!$A:$A,ROW())))</f>
      </c>
      <c r="X1841" t="str">
        <f>IF($W1841="","",TRIM(INDEX(connections!$B:$B,ROW())))</f>
      </c>
      <c r="Y1841">
        <f>IF($W1841="","",IFERROR(MATCH($W1841,$A$2:$A$1500,0),""))</f>
      </c>
      <c r="Z1841">
        <f>IF($X1841="","",IFERROR(MATCH($X1841,$A$2:$A$1500,0),""))</f>
      </c>
      <c r="AA1841" t="str">
        <f>IF($Y1841="","",INDEX($P$2:$P$1500,$Y1841))</f>
      </c>
      <c r="AB1841" t="str">
        <f>IF($Z1841="","",INDEX($P$2:$P$1500,$Z1841))</f>
      </c>
      <c r="AC1841">
        <f>IF(AND($AA1841="Yes",$AB1841="Yes"),1,"")</f>
      </c>
      <c r="AD1841">
        <f>IF(OR($Y1841="",$Z1841=""),"",IF(INDEX($C$2:$C$1500,$Y1841)=INDEX($C$2:$C$1500,$Z1841),0,1))</f>
      </c>
      <c r="AE1841">
        <f>IF($AC1841&lt;&gt;1,"",IF(AND(INDEX($AG$2:$AG$1500,$Y1841)=1,INDEX($AG$2:$AG$1500,$Z1841)=1),1,""))</f>
      </c>
    </row>
    <row r="1842">
      <c r="T1842">
        <f>IF($Y1842="","",INDEX($B$2:$B$1500,$Y1842))</f>
      </c>
      <c r="U1842">
        <f>IF($Z1842="","",INDEX($B$2:$B$1500,$Z1842))</f>
      </c>
      <c r="V1842">
        <f>IF(OR($T1842="",$U1842=""),"",$U1842-$T1842)</f>
      </c>
      <c r="W1842" t="str">
        <f>IF(TRIM(INDEX(connections!$A:$A,ROW()))="","",TRIM(INDEX(connections!$A:$A,ROW())))</f>
      </c>
      <c r="X1842" t="str">
        <f>IF($W1842="","",TRIM(INDEX(connections!$B:$B,ROW())))</f>
      </c>
      <c r="Y1842">
        <f>IF($W1842="","",IFERROR(MATCH($W1842,$A$2:$A$1500,0),""))</f>
      </c>
      <c r="Z1842">
        <f>IF($X1842="","",IFERROR(MATCH($X1842,$A$2:$A$1500,0),""))</f>
      </c>
      <c r="AA1842" t="str">
        <f>IF($Y1842="","",INDEX($P$2:$P$1500,$Y1842))</f>
      </c>
      <c r="AB1842" t="str">
        <f>IF($Z1842="","",INDEX($P$2:$P$1500,$Z1842))</f>
      </c>
      <c r="AC1842">
        <f>IF(AND($AA1842="Yes",$AB1842="Yes"),1,"")</f>
      </c>
      <c r="AD1842">
        <f>IF(OR($Y1842="",$Z1842=""),"",IF(INDEX($C$2:$C$1500,$Y1842)=INDEX($C$2:$C$1500,$Z1842),0,1))</f>
      </c>
      <c r="AE1842">
        <f>IF($AC1842&lt;&gt;1,"",IF(AND(INDEX($AG$2:$AG$1500,$Y1842)=1,INDEX($AG$2:$AG$1500,$Z1842)=1),1,""))</f>
      </c>
    </row>
    <row r="1843">
      <c r="T1843">
        <f>IF($Y1843="","",INDEX($B$2:$B$1500,$Y1843))</f>
      </c>
      <c r="U1843">
        <f>IF($Z1843="","",INDEX($B$2:$B$1500,$Z1843))</f>
      </c>
      <c r="V1843">
        <f>IF(OR($T1843="",$U1843=""),"",$U1843-$T1843)</f>
      </c>
      <c r="W1843" t="str">
        <f>IF(TRIM(INDEX(connections!$A:$A,ROW()))="","",TRIM(INDEX(connections!$A:$A,ROW())))</f>
      </c>
      <c r="X1843" t="str">
        <f>IF($W1843="","",TRIM(INDEX(connections!$B:$B,ROW())))</f>
      </c>
      <c r="Y1843">
        <f>IF($W1843="","",IFERROR(MATCH($W1843,$A$2:$A$1500,0),""))</f>
      </c>
      <c r="Z1843">
        <f>IF($X1843="","",IFERROR(MATCH($X1843,$A$2:$A$1500,0),""))</f>
      </c>
      <c r="AA1843" t="str">
        <f>IF($Y1843="","",INDEX($P$2:$P$1500,$Y1843))</f>
      </c>
      <c r="AB1843" t="str">
        <f>IF($Z1843="","",INDEX($P$2:$P$1500,$Z1843))</f>
      </c>
      <c r="AC1843">
        <f>IF(AND($AA1843="Yes",$AB1843="Yes"),1,"")</f>
      </c>
      <c r="AD1843">
        <f>IF(OR($Y1843="",$Z1843=""),"",IF(INDEX($C$2:$C$1500,$Y1843)=INDEX($C$2:$C$1500,$Z1843),0,1))</f>
      </c>
      <c r="AE1843">
        <f>IF($AC1843&lt;&gt;1,"",IF(AND(INDEX($AG$2:$AG$1500,$Y1843)=1,INDEX($AG$2:$AG$1500,$Z1843)=1),1,""))</f>
      </c>
    </row>
    <row r="1844">
      <c r="T1844">
        <f>IF($Y1844="","",INDEX($B$2:$B$1500,$Y1844))</f>
      </c>
      <c r="U1844">
        <f>IF($Z1844="","",INDEX($B$2:$B$1500,$Z1844))</f>
      </c>
      <c r="V1844">
        <f>IF(OR($T1844="",$U1844=""),"",$U1844-$T1844)</f>
      </c>
      <c r="W1844" t="str">
        <f>IF(TRIM(INDEX(connections!$A:$A,ROW()))="","",TRIM(INDEX(connections!$A:$A,ROW())))</f>
      </c>
      <c r="X1844" t="str">
        <f>IF($W1844="","",TRIM(INDEX(connections!$B:$B,ROW())))</f>
      </c>
      <c r="Y1844">
        <f>IF($W1844="","",IFERROR(MATCH($W1844,$A$2:$A$1500,0),""))</f>
      </c>
      <c r="Z1844">
        <f>IF($X1844="","",IFERROR(MATCH($X1844,$A$2:$A$1500,0),""))</f>
      </c>
      <c r="AA1844" t="str">
        <f>IF($Y1844="","",INDEX($P$2:$P$1500,$Y1844))</f>
      </c>
      <c r="AB1844" t="str">
        <f>IF($Z1844="","",INDEX($P$2:$P$1500,$Z1844))</f>
      </c>
      <c r="AC1844">
        <f>IF(AND($AA1844="Yes",$AB1844="Yes"),1,"")</f>
      </c>
      <c r="AD1844">
        <f>IF(OR($Y1844="",$Z1844=""),"",IF(INDEX($C$2:$C$1500,$Y1844)=INDEX($C$2:$C$1500,$Z1844),0,1))</f>
      </c>
      <c r="AE1844">
        <f>IF($AC1844&lt;&gt;1,"",IF(AND(INDEX($AG$2:$AG$1500,$Y1844)=1,INDEX($AG$2:$AG$1500,$Z1844)=1),1,""))</f>
      </c>
    </row>
    <row r="1845">
      <c r="T1845">
        <f>IF($Y1845="","",INDEX($B$2:$B$1500,$Y1845))</f>
      </c>
      <c r="U1845">
        <f>IF($Z1845="","",INDEX($B$2:$B$1500,$Z1845))</f>
      </c>
      <c r="V1845">
        <f>IF(OR($T1845="",$U1845=""),"",$U1845-$T1845)</f>
      </c>
      <c r="W1845" t="str">
        <f>IF(TRIM(INDEX(connections!$A:$A,ROW()))="","",TRIM(INDEX(connections!$A:$A,ROW())))</f>
      </c>
      <c r="X1845" t="str">
        <f>IF($W1845="","",TRIM(INDEX(connections!$B:$B,ROW())))</f>
      </c>
      <c r="Y1845">
        <f>IF($W1845="","",IFERROR(MATCH($W1845,$A$2:$A$1500,0),""))</f>
      </c>
      <c r="Z1845">
        <f>IF($X1845="","",IFERROR(MATCH($X1845,$A$2:$A$1500,0),""))</f>
      </c>
      <c r="AA1845" t="str">
        <f>IF($Y1845="","",INDEX($P$2:$P$1500,$Y1845))</f>
      </c>
      <c r="AB1845" t="str">
        <f>IF($Z1845="","",INDEX($P$2:$P$1500,$Z1845))</f>
      </c>
      <c r="AC1845">
        <f>IF(AND($AA1845="Yes",$AB1845="Yes"),1,"")</f>
      </c>
      <c r="AD1845">
        <f>IF(OR($Y1845="",$Z1845=""),"",IF(INDEX($C$2:$C$1500,$Y1845)=INDEX($C$2:$C$1500,$Z1845),0,1))</f>
      </c>
      <c r="AE1845">
        <f>IF($AC1845&lt;&gt;1,"",IF(AND(INDEX($AG$2:$AG$1500,$Y1845)=1,INDEX($AG$2:$AG$1500,$Z1845)=1),1,""))</f>
      </c>
    </row>
    <row r="1846">
      <c r="T1846">
        <f>IF($Y1846="","",INDEX($B$2:$B$1500,$Y1846))</f>
      </c>
      <c r="U1846">
        <f>IF($Z1846="","",INDEX($B$2:$B$1500,$Z1846))</f>
      </c>
      <c r="V1846">
        <f>IF(OR($T1846="",$U1846=""),"",$U1846-$T1846)</f>
      </c>
      <c r="W1846" t="str">
        <f>IF(TRIM(INDEX(connections!$A:$A,ROW()))="","",TRIM(INDEX(connections!$A:$A,ROW())))</f>
      </c>
      <c r="X1846" t="str">
        <f>IF($W1846="","",TRIM(INDEX(connections!$B:$B,ROW())))</f>
      </c>
      <c r="Y1846">
        <f>IF($W1846="","",IFERROR(MATCH($W1846,$A$2:$A$1500,0),""))</f>
      </c>
      <c r="Z1846">
        <f>IF($X1846="","",IFERROR(MATCH($X1846,$A$2:$A$1500,0),""))</f>
      </c>
      <c r="AA1846" t="str">
        <f>IF($Y1846="","",INDEX($P$2:$P$1500,$Y1846))</f>
      </c>
      <c r="AB1846" t="str">
        <f>IF($Z1846="","",INDEX($P$2:$P$1500,$Z1846))</f>
      </c>
      <c r="AC1846">
        <f>IF(AND($AA1846="Yes",$AB1846="Yes"),1,"")</f>
      </c>
      <c r="AD1846">
        <f>IF(OR($Y1846="",$Z1846=""),"",IF(INDEX($C$2:$C$1500,$Y1846)=INDEX($C$2:$C$1500,$Z1846),0,1))</f>
      </c>
      <c r="AE1846">
        <f>IF($AC1846&lt;&gt;1,"",IF(AND(INDEX($AG$2:$AG$1500,$Y1846)=1,INDEX($AG$2:$AG$1500,$Z1846)=1),1,""))</f>
      </c>
    </row>
    <row r="1847">
      <c r="T1847">
        <f>IF($Y1847="","",INDEX($B$2:$B$1500,$Y1847))</f>
      </c>
      <c r="U1847">
        <f>IF($Z1847="","",INDEX($B$2:$B$1500,$Z1847))</f>
      </c>
      <c r="V1847">
        <f>IF(OR($T1847="",$U1847=""),"",$U1847-$T1847)</f>
      </c>
      <c r="W1847" t="str">
        <f>IF(TRIM(INDEX(connections!$A:$A,ROW()))="","",TRIM(INDEX(connections!$A:$A,ROW())))</f>
      </c>
      <c r="X1847" t="str">
        <f>IF($W1847="","",TRIM(INDEX(connections!$B:$B,ROW())))</f>
      </c>
      <c r="Y1847">
        <f>IF($W1847="","",IFERROR(MATCH($W1847,$A$2:$A$1500,0),""))</f>
      </c>
      <c r="Z1847">
        <f>IF($X1847="","",IFERROR(MATCH($X1847,$A$2:$A$1500,0),""))</f>
      </c>
      <c r="AA1847" t="str">
        <f>IF($Y1847="","",INDEX($P$2:$P$1500,$Y1847))</f>
      </c>
      <c r="AB1847" t="str">
        <f>IF($Z1847="","",INDEX($P$2:$P$1500,$Z1847))</f>
      </c>
      <c r="AC1847">
        <f>IF(AND($AA1847="Yes",$AB1847="Yes"),1,"")</f>
      </c>
      <c r="AD1847">
        <f>IF(OR($Y1847="",$Z1847=""),"",IF(INDEX($C$2:$C$1500,$Y1847)=INDEX($C$2:$C$1500,$Z1847),0,1))</f>
      </c>
      <c r="AE1847">
        <f>IF($AC1847&lt;&gt;1,"",IF(AND(INDEX($AG$2:$AG$1500,$Y1847)=1,INDEX($AG$2:$AG$1500,$Z1847)=1),1,""))</f>
      </c>
    </row>
    <row r="1848">
      <c r="T1848">
        <f>IF($Y1848="","",INDEX($B$2:$B$1500,$Y1848))</f>
      </c>
      <c r="U1848">
        <f>IF($Z1848="","",INDEX($B$2:$B$1500,$Z1848))</f>
      </c>
      <c r="V1848">
        <f>IF(OR($T1848="",$U1848=""),"",$U1848-$T1848)</f>
      </c>
      <c r="W1848" t="str">
        <f>IF(TRIM(INDEX(connections!$A:$A,ROW()))="","",TRIM(INDEX(connections!$A:$A,ROW())))</f>
      </c>
      <c r="X1848" t="str">
        <f>IF($W1848="","",TRIM(INDEX(connections!$B:$B,ROW())))</f>
      </c>
      <c r="Y1848">
        <f>IF($W1848="","",IFERROR(MATCH($W1848,$A$2:$A$1500,0),""))</f>
      </c>
      <c r="Z1848">
        <f>IF($X1848="","",IFERROR(MATCH($X1848,$A$2:$A$1500,0),""))</f>
      </c>
      <c r="AA1848" t="str">
        <f>IF($Y1848="","",INDEX($P$2:$P$1500,$Y1848))</f>
      </c>
      <c r="AB1848" t="str">
        <f>IF($Z1848="","",INDEX($P$2:$P$1500,$Z1848))</f>
      </c>
      <c r="AC1848">
        <f>IF(AND($AA1848="Yes",$AB1848="Yes"),1,"")</f>
      </c>
      <c r="AD1848">
        <f>IF(OR($Y1848="",$Z1848=""),"",IF(INDEX($C$2:$C$1500,$Y1848)=INDEX($C$2:$C$1500,$Z1848),0,1))</f>
      </c>
      <c r="AE1848">
        <f>IF($AC1848&lt;&gt;1,"",IF(AND(INDEX($AG$2:$AG$1500,$Y1848)=1,INDEX($AG$2:$AG$1500,$Z1848)=1),1,""))</f>
      </c>
    </row>
    <row r="1849">
      <c r="T1849">
        <f>IF($Y1849="","",INDEX($B$2:$B$1500,$Y1849))</f>
      </c>
      <c r="U1849">
        <f>IF($Z1849="","",INDEX($B$2:$B$1500,$Z1849))</f>
      </c>
      <c r="V1849">
        <f>IF(OR($T1849="",$U1849=""),"",$U1849-$T1849)</f>
      </c>
      <c r="W1849" t="str">
        <f>IF(TRIM(INDEX(connections!$A:$A,ROW()))="","",TRIM(INDEX(connections!$A:$A,ROW())))</f>
      </c>
      <c r="X1849" t="str">
        <f>IF($W1849="","",TRIM(INDEX(connections!$B:$B,ROW())))</f>
      </c>
      <c r="Y1849">
        <f>IF($W1849="","",IFERROR(MATCH($W1849,$A$2:$A$1500,0),""))</f>
      </c>
      <c r="Z1849">
        <f>IF($X1849="","",IFERROR(MATCH($X1849,$A$2:$A$1500,0),""))</f>
      </c>
      <c r="AA1849" t="str">
        <f>IF($Y1849="","",INDEX($P$2:$P$1500,$Y1849))</f>
      </c>
      <c r="AB1849" t="str">
        <f>IF($Z1849="","",INDEX($P$2:$P$1500,$Z1849))</f>
      </c>
      <c r="AC1849">
        <f>IF(AND($AA1849="Yes",$AB1849="Yes"),1,"")</f>
      </c>
      <c r="AD1849">
        <f>IF(OR($Y1849="",$Z1849=""),"",IF(INDEX($C$2:$C$1500,$Y1849)=INDEX($C$2:$C$1500,$Z1849),0,1))</f>
      </c>
      <c r="AE1849">
        <f>IF($AC1849&lt;&gt;1,"",IF(AND(INDEX($AG$2:$AG$1500,$Y1849)=1,INDEX($AG$2:$AG$1500,$Z1849)=1),1,""))</f>
      </c>
    </row>
    <row r="1850">
      <c r="T1850">
        <f>IF($Y1850="","",INDEX($B$2:$B$1500,$Y1850))</f>
      </c>
      <c r="U1850">
        <f>IF($Z1850="","",INDEX($B$2:$B$1500,$Z1850))</f>
      </c>
      <c r="V1850">
        <f>IF(OR($T1850="",$U1850=""),"",$U1850-$T1850)</f>
      </c>
      <c r="W1850" t="str">
        <f>IF(TRIM(INDEX(connections!$A:$A,ROW()))="","",TRIM(INDEX(connections!$A:$A,ROW())))</f>
      </c>
      <c r="X1850" t="str">
        <f>IF($W1850="","",TRIM(INDEX(connections!$B:$B,ROW())))</f>
      </c>
      <c r="Y1850">
        <f>IF($W1850="","",IFERROR(MATCH($W1850,$A$2:$A$1500,0),""))</f>
      </c>
      <c r="Z1850">
        <f>IF($X1850="","",IFERROR(MATCH($X1850,$A$2:$A$1500,0),""))</f>
      </c>
      <c r="AA1850" t="str">
        <f>IF($Y1850="","",INDEX($P$2:$P$1500,$Y1850))</f>
      </c>
      <c r="AB1850" t="str">
        <f>IF($Z1850="","",INDEX($P$2:$P$1500,$Z1850))</f>
      </c>
      <c r="AC1850">
        <f>IF(AND($AA1850="Yes",$AB1850="Yes"),1,"")</f>
      </c>
      <c r="AD1850">
        <f>IF(OR($Y1850="",$Z1850=""),"",IF(INDEX($C$2:$C$1500,$Y1850)=INDEX($C$2:$C$1500,$Z1850),0,1))</f>
      </c>
      <c r="AE1850">
        <f>IF($AC1850&lt;&gt;1,"",IF(AND(INDEX($AG$2:$AG$1500,$Y1850)=1,INDEX($AG$2:$AG$1500,$Z1850)=1),1,""))</f>
      </c>
    </row>
    <row r="1851">
      <c r="T1851">
        <f>IF($Y1851="","",INDEX($B$2:$B$1500,$Y1851))</f>
      </c>
      <c r="U1851">
        <f>IF($Z1851="","",INDEX($B$2:$B$1500,$Z1851))</f>
      </c>
      <c r="V1851">
        <f>IF(OR($T1851="",$U1851=""),"",$U1851-$T1851)</f>
      </c>
      <c r="W1851" t="str">
        <f>IF(TRIM(INDEX(connections!$A:$A,ROW()))="","",TRIM(INDEX(connections!$A:$A,ROW())))</f>
      </c>
      <c r="X1851" t="str">
        <f>IF($W1851="","",TRIM(INDEX(connections!$B:$B,ROW())))</f>
      </c>
      <c r="Y1851">
        <f>IF($W1851="","",IFERROR(MATCH($W1851,$A$2:$A$1500,0),""))</f>
      </c>
      <c r="Z1851">
        <f>IF($X1851="","",IFERROR(MATCH($X1851,$A$2:$A$1500,0),""))</f>
      </c>
      <c r="AA1851" t="str">
        <f>IF($Y1851="","",INDEX($P$2:$P$1500,$Y1851))</f>
      </c>
      <c r="AB1851" t="str">
        <f>IF($Z1851="","",INDEX($P$2:$P$1500,$Z1851))</f>
      </c>
      <c r="AC1851">
        <f>IF(AND($AA1851="Yes",$AB1851="Yes"),1,"")</f>
      </c>
      <c r="AD1851">
        <f>IF(OR($Y1851="",$Z1851=""),"",IF(INDEX($C$2:$C$1500,$Y1851)=INDEX($C$2:$C$1500,$Z1851),0,1))</f>
      </c>
      <c r="AE1851">
        <f>IF($AC1851&lt;&gt;1,"",IF(AND(INDEX($AG$2:$AG$1500,$Y1851)=1,INDEX($AG$2:$AG$1500,$Z1851)=1),1,""))</f>
      </c>
    </row>
    <row r="1852">
      <c r="T1852">
        <f>IF($Y1852="","",INDEX($B$2:$B$1500,$Y1852))</f>
      </c>
      <c r="U1852">
        <f>IF($Z1852="","",INDEX($B$2:$B$1500,$Z1852))</f>
      </c>
      <c r="V1852">
        <f>IF(OR($T1852="",$U1852=""),"",$U1852-$T1852)</f>
      </c>
      <c r="W1852" t="str">
        <f>IF(TRIM(INDEX(connections!$A:$A,ROW()))="","",TRIM(INDEX(connections!$A:$A,ROW())))</f>
      </c>
      <c r="X1852" t="str">
        <f>IF($W1852="","",TRIM(INDEX(connections!$B:$B,ROW())))</f>
      </c>
      <c r="Y1852">
        <f>IF($W1852="","",IFERROR(MATCH($W1852,$A$2:$A$1500,0),""))</f>
      </c>
      <c r="Z1852">
        <f>IF($X1852="","",IFERROR(MATCH($X1852,$A$2:$A$1500,0),""))</f>
      </c>
      <c r="AA1852" t="str">
        <f>IF($Y1852="","",INDEX($P$2:$P$1500,$Y1852))</f>
      </c>
      <c r="AB1852" t="str">
        <f>IF($Z1852="","",INDEX($P$2:$P$1500,$Z1852))</f>
      </c>
      <c r="AC1852">
        <f>IF(AND($AA1852="Yes",$AB1852="Yes"),1,"")</f>
      </c>
      <c r="AD1852">
        <f>IF(OR($Y1852="",$Z1852=""),"",IF(INDEX($C$2:$C$1500,$Y1852)=INDEX($C$2:$C$1500,$Z1852),0,1))</f>
      </c>
      <c r="AE1852">
        <f>IF($AC1852&lt;&gt;1,"",IF(AND(INDEX($AG$2:$AG$1500,$Y1852)=1,INDEX($AG$2:$AG$1500,$Z1852)=1),1,""))</f>
      </c>
    </row>
    <row r="1853">
      <c r="T1853">
        <f>IF($Y1853="","",INDEX($B$2:$B$1500,$Y1853))</f>
      </c>
      <c r="U1853">
        <f>IF($Z1853="","",INDEX($B$2:$B$1500,$Z1853))</f>
      </c>
      <c r="V1853">
        <f>IF(OR($T1853="",$U1853=""),"",$U1853-$T1853)</f>
      </c>
      <c r="W1853" t="str">
        <f>IF(TRIM(INDEX(connections!$A:$A,ROW()))="","",TRIM(INDEX(connections!$A:$A,ROW())))</f>
      </c>
      <c r="X1853" t="str">
        <f>IF($W1853="","",TRIM(INDEX(connections!$B:$B,ROW())))</f>
      </c>
      <c r="Y1853">
        <f>IF($W1853="","",IFERROR(MATCH($W1853,$A$2:$A$1500,0),""))</f>
      </c>
      <c r="Z1853">
        <f>IF($X1853="","",IFERROR(MATCH($X1853,$A$2:$A$1500,0),""))</f>
      </c>
      <c r="AA1853" t="str">
        <f>IF($Y1853="","",INDEX($P$2:$P$1500,$Y1853))</f>
      </c>
      <c r="AB1853" t="str">
        <f>IF($Z1853="","",INDEX($P$2:$P$1500,$Z1853))</f>
      </c>
      <c r="AC1853">
        <f>IF(AND($AA1853="Yes",$AB1853="Yes"),1,"")</f>
      </c>
      <c r="AD1853">
        <f>IF(OR($Y1853="",$Z1853=""),"",IF(INDEX($C$2:$C$1500,$Y1853)=INDEX($C$2:$C$1500,$Z1853),0,1))</f>
      </c>
      <c r="AE1853">
        <f>IF($AC1853&lt;&gt;1,"",IF(AND(INDEX($AG$2:$AG$1500,$Y1853)=1,INDEX($AG$2:$AG$1500,$Z1853)=1),1,""))</f>
      </c>
    </row>
    <row r="1854">
      <c r="T1854">
        <f>IF($Y1854="","",INDEX($B$2:$B$1500,$Y1854))</f>
      </c>
      <c r="U1854">
        <f>IF($Z1854="","",INDEX($B$2:$B$1500,$Z1854))</f>
      </c>
      <c r="V1854">
        <f>IF(OR($T1854="",$U1854=""),"",$U1854-$T1854)</f>
      </c>
      <c r="W1854" t="str">
        <f>IF(TRIM(INDEX(connections!$A:$A,ROW()))="","",TRIM(INDEX(connections!$A:$A,ROW())))</f>
      </c>
      <c r="X1854" t="str">
        <f>IF($W1854="","",TRIM(INDEX(connections!$B:$B,ROW())))</f>
      </c>
      <c r="Y1854">
        <f>IF($W1854="","",IFERROR(MATCH($W1854,$A$2:$A$1500,0),""))</f>
      </c>
      <c r="Z1854">
        <f>IF($X1854="","",IFERROR(MATCH($X1854,$A$2:$A$1500,0),""))</f>
      </c>
      <c r="AA1854" t="str">
        <f>IF($Y1854="","",INDEX($P$2:$P$1500,$Y1854))</f>
      </c>
      <c r="AB1854" t="str">
        <f>IF($Z1854="","",INDEX($P$2:$P$1500,$Z1854))</f>
      </c>
      <c r="AC1854">
        <f>IF(AND($AA1854="Yes",$AB1854="Yes"),1,"")</f>
      </c>
      <c r="AD1854">
        <f>IF(OR($Y1854="",$Z1854=""),"",IF(INDEX($C$2:$C$1500,$Y1854)=INDEX($C$2:$C$1500,$Z1854),0,1))</f>
      </c>
      <c r="AE1854">
        <f>IF($AC1854&lt;&gt;1,"",IF(AND(INDEX($AG$2:$AG$1500,$Y1854)=1,INDEX($AG$2:$AG$1500,$Z1854)=1),1,""))</f>
      </c>
    </row>
    <row r="1855">
      <c r="T1855">
        <f>IF($Y1855="","",INDEX($B$2:$B$1500,$Y1855))</f>
      </c>
      <c r="U1855">
        <f>IF($Z1855="","",INDEX($B$2:$B$1500,$Z1855))</f>
      </c>
      <c r="V1855">
        <f>IF(OR($T1855="",$U1855=""),"",$U1855-$T1855)</f>
      </c>
      <c r="W1855" t="str">
        <f>IF(TRIM(INDEX(connections!$A:$A,ROW()))="","",TRIM(INDEX(connections!$A:$A,ROW())))</f>
      </c>
      <c r="X1855" t="str">
        <f>IF($W1855="","",TRIM(INDEX(connections!$B:$B,ROW())))</f>
      </c>
      <c r="Y1855">
        <f>IF($W1855="","",IFERROR(MATCH($W1855,$A$2:$A$1500,0),""))</f>
      </c>
      <c r="Z1855">
        <f>IF($X1855="","",IFERROR(MATCH($X1855,$A$2:$A$1500,0),""))</f>
      </c>
      <c r="AA1855" t="str">
        <f>IF($Y1855="","",INDEX($P$2:$P$1500,$Y1855))</f>
      </c>
      <c r="AB1855" t="str">
        <f>IF($Z1855="","",INDEX($P$2:$P$1500,$Z1855))</f>
      </c>
      <c r="AC1855">
        <f>IF(AND($AA1855="Yes",$AB1855="Yes"),1,"")</f>
      </c>
      <c r="AD1855">
        <f>IF(OR($Y1855="",$Z1855=""),"",IF(INDEX($C$2:$C$1500,$Y1855)=INDEX($C$2:$C$1500,$Z1855),0,1))</f>
      </c>
      <c r="AE1855">
        <f>IF($AC1855&lt;&gt;1,"",IF(AND(INDEX($AG$2:$AG$1500,$Y1855)=1,INDEX($AG$2:$AG$1500,$Z1855)=1),1,""))</f>
      </c>
    </row>
    <row r="1856">
      <c r="T1856">
        <f>IF($Y1856="","",INDEX($B$2:$B$1500,$Y1856))</f>
      </c>
      <c r="U1856">
        <f>IF($Z1856="","",INDEX($B$2:$B$1500,$Z1856))</f>
      </c>
      <c r="V1856">
        <f>IF(OR($T1856="",$U1856=""),"",$U1856-$T1856)</f>
      </c>
      <c r="W1856" t="str">
        <f>IF(TRIM(INDEX(connections!$A:$A,ROW()))="","",TRIM(INDEX(connections!$A:$A,ROW())))</f>
      </c>
      <c r="X1856" t="str">
        <f>IF($W1856="","",TRIM(INDEX(connections!$B:$B,ROW())))</f>
      </c>
      <c r="Y1856">
        <f>IF($W1856="","",IFERROR(MATCH($W1856,$A$2:$A$1500,0),""))</f>
      </c>
      <c r="Z1856">
        <f>IF($X1856="","",IFERROR(MATCH($X1856,$A$2:$A$1500,0),""))</f>
      </c>
      <c r="AA1856" t="str">
        <f>IF($Y1856="","",INDEX($P$2:$P$1500,$Y1856))</f>
      </c>
      <c r="AB1856" t="str">
        <f>IF($Z1856="","",INDEX($P$2:$P$1500,$Z1856))</f>
      </c>
      <c r="AC1856">
        <f>IF(AND($AA1856="Yes",$AB1856="Yes"),1,"")</f>
      </c>
      <c r="AD1856">
        <f>IF(OR($Y1856="",$Z1856=""),"",IF(INDEX($C$2:$C$1500,$Y1856)=INDEX($C$2:$C$1500,$Z1856),0,1))</f>
      </c>
      <c r="AE1856">
        <f>IF($AC1856&lt;&gt;1,"",IF(AND(INDEX($AG$2:$AG$1500,$Y1856)=1,INDEX($AG$2:$AG$1500,$Z1856)=1),1,""))</f>
      </c>
    </row>
    <row r="1857">
      <c r="T1857">
        <f>IF($Y1857="","",INDEX($B$2:$B$1500,$Y1857))</f>
      </c>
      <c r="U1857">
        <f>IF($Z1857="","",INDEX($B$2:$B$1500,$Z1857))</f>
      </c>
      <c r="V1857">
        <f>IF(OR($T1857="",$U1857=""),"",$U1857-$T1857)</f>
      </c>
      <c r="W1857" t="str">
        <f>IF(TRIM(INDEX(connections!$A:$A,ROW()))="","",TRIM(INDEX(connections!$A:$A,ROW())))</f>
      </c>
      <c r="X1857" t="str">
        <f>IF($W1857="","",TRIM(INDEX(connections!$B:$B,ROW())))</f>
      </c>
      <c r="Y1857">
        <f>IF($W1857="","",IFERROR(MATCH($W1857,$A$2:$A$1500,0),""))</f>
      </c>
      <c r="Z1857">
        <f>IF($X1857="","",IFERROR(MATCH($X1857,$A$2:$A$1500,0),""))</f>
      </c>
      <c r="AA1857" t="str">
        <f>IF($Y1857="","",INDEX($P$2:$P$1500,$Y1857))</f>
      </c>
      <c r="AB1857" t="str">
        <f>IF($Z1857="","",INDEX($P$2:$P$1500,$Z1857))</f>
      </c>
      <c r="AC1857">
        <f>IF(AND($AA1857="Yes",$AB1857="Yes"),1,"")</f>
      </c>
      <c r="AD1857">
        <f>IF(OR($Y1857="",$Z1857=""),"",IF(INDEX($C$2:$C$1500,$Y1857)=INDEX($C$2:$C$1500,$Z1857),0,1))</f>
      </c>
      <c r="AE1857">
        <f>IF($AC1857&lt;&gt;1,"",IF(AND(INDEX($AG$2:$AG$1500,$Y1857)=1,INDEX($AG$2:$AG$1500,$Z1857)=1),1,""))</f>
      </c>
    </row>
    <row r="1858">
      <c r="T1858">
        <f>IF($Y1858="","",INDEX($B$2:$B$1500,$Y1858))</f>
      </c>
      <c r="U1858">
        <f>IF($Z1858="","",INDEX($B$2:$B$1500,$Z1858))</f>
      </c>
      <c r="V1858">
        <f>IF(OR($T1858="",$U1858=""),"",$U1858-$T1858)</f>
      </c>
      <c r="W1858" t="str">
        <f>IF(TRIM(INDEX(connections!$A:$A,ROW()))="","",TRIM(INDEX(connections!$A:$A,ROW())))</f>
      </c>
      <c r="X1858" t="str">
        <f>IF($W1858="","",TRIM(INDEX(connections!$B:$B,ROW())))</f>
      </c>
      <c r="Y1858">
        <f>IF($W1858="","",IFERROR(MATCH($W1858,$A$2:$A$1500,0),""))</f>
      </c>
      <c r="Z1858">
        <f>IF($X1858="","",IFERROR(MATCH($X1858,$A$2:$A$1500,0),""))</f>
      </c>
      <c r="AA1858" t="str">
        <f>IF($Y1858="","",INDEX($P$2:$P$1500,$Y1858))</f>
      </c>
      <c r="AB1858" t="str">
        <f>IF($Z1858="","",INDEX($P$2:$P$1500,$Z1858))</f>
      </c>
      <c r="AC1858">
        <f>IF(AND($AA1858="Yes",$AB1858="Yes"),1,"")</f>
      </c>
      <c r="AD1858">
        <f>IF(OR($Y1858="",$Z1858=""),"",IF(INDEX($C$2:$C$1500,$Y1858)=INDEX($C$2:$C$1500,$Z1858),0,1))</f>
      </c>
      <c r="AE1858">
        <f>IF($AC1858&lt;&gt;1,"",IF(AND(INDEX($AG$2:$AG$1500,$Y1858)=1,INDEX($AG$2:$AG$1500,$Z1858)=1),1,""))</f>
      </c>
    </row>
    <row r="1859">
      <c r="T1859">
        <f>IF($Y1859="","",INDEX($B$2:$B$1500,$Y1859))</f>
      </c>
      <c r="U1859">
        <f>IF($Z1859="","",INDEX($B$2:$B$1500,$Z1859))</f>
      </c>
      <c r="V1859">
        <f>IF(OR($T1859="",$U1859=""),"",$U1859-$T1859)</f>
      </c>
      <c r="W1859" t="str">
        <f>IF(TRIM(INDEX(connections!$A:$A,ROW()))="","",TRIM(INDEX(connections!$A:$A,ROW())))</f>
      </c>
      <c r="X1859" t="str">
        <f>IF($W1859="","",TRIM(INDEX(connections!$B:$B,ROW())))</f>
      </c>
      <c r="Y1859">
        <f>IF($W1859="","",IFERROR(MATCH($W1859,$A$2:$A$1500,0),""))</f>
      </c>
      <c r="Z1859">
        <f>IF($X1859="","",IFERROR(MATCH($X1859,$A$2:$A$1500,0),""))</f>
      </c>
      <c r="AA1859" t="str">
        <f>IF($Y1859="","",INDEX($P$2:$P$1500,$Y1859))</f>
      </c>
      <c r="AB1859" t="str">
        <f>IF($Z1859="","",INDEX($P$2:$P$1500,$Z1859))</f>
      </c>
      <c r="AC1859">
        <f>IF(AND($AA1859="Yes",$AB1859="Yes"),1,"")</f>
      </c>
      <c r="AD1859">
        <f>IF(OR($Y1859="",$Z1859=""),"",IF(INDEX($C$2:$C$1500,$Y1859)=INDEX($C$2:$C$1500,$Z1859),0,1))</f>
      </c>
      <c r="AE1859">
        <f>IF($AC1859&lt;&gt;1,"",IF(AND(INDEX($AG$2:$AG$1500,$Y1859)=1,INDEX($AG$2:$AG$1500,$Z1859)=1),1,""))</f>
      </c>
    </row>
    <row r="1860">
      <c r="T1860">
        <f>IF($Y1860="","",INDEX($B$2:$B$1500,$Y1860))</f>
      </c>
      <c r="U1860">
        <f>IF($Z1860="","",INDEX($B$2:$B$1500,$Z1860))</f>
      </c>
      <c r="V1860">
        <f>IF(OR($T1860="",$U1860=""),"",$U1860-$T1860)</f>
      </c>
      <c r="W1860" t="str">
        <f>IF(TRIM(INDEX(connections!$A:$A,ROW()))="","",TRIM(INDEX(connections!$A:$A,ROW())))</f>
      </c>
      <c r="X1860" t="str">
        <f>IF($W1860="","",TRIM(INDEX(connections!$B:$B,ROW())))</f>
      </c>
      <c r="Y1860">
        <f>IF($W1860="","",IFERROR(MATCH($W1860,$A$2:$A$1500,0),""))</f>
      </c>
      <c r="Z1860">
        <f>IF($X1860="","",IFERROR(MATCH($X1860,$A$2:$A$1500,0),""))</f>
      </c>
      <c r="AA1860" t="str">
        <f>IF($Y1860="","",INDEX($P$2:$P$1500,$Y1860))</f>
      </c>
      <c r="AB1860" t="str">
        <f>IF($Z1860="","",INDEX($P$2:$P$1500,$Z1860))</f>
      </c>
      <c r="AC1860">
        <f>IF(AND($AA1860="Yes",$AB1860="Yes"),1,"")</f>
      </c>
      <c r="AD1860">
        <f>IF(OR($Y1860="",$Z1860=""),"",IF(INDEX($C$2:$C$1500,$Y1860)=INDEX($C$2:$C$1500,$Z1860),0,1))</f>
      </c>
      <c r="AE1860">
        <f>IF($AC1860&lt;&gt;1,"",IF(AND(INDEX($AG$2:$AG$1500,$Y1860)=1,INDEX($AG$2:$AG$1500,$Z1860)=1),1,""))</f>
      </c>
    </row>
    <row r="1861">
      <c r="T1861">
        <f>IF($Y1861="","",INDEX($B$2:$B$1500,$Y1861))</f>
      </c>
      <c r="U1861">
        <f>IF($Z1861="","",INDEX($B$2:$B$1500,$Z1861))</f>
      </c>
      <c r="V1861">
        <f>IF(OR($T1861="",$U1861=""),"",$U1861-$T1861)</f>
      </c>
      <c r="W1861" t="str">
        <f>IF(TRIM(INDEX(connections!$A:$A,ROW()))="","",TRIM(INDEX(connections!$A:$A,ROW())))</f>
      </c>
      <c r="X1861" t="str">
        <f>IF($W1861="","",TRIM(INDEX(connections!$B:$B,ROW())))</f>
      </c>
      <c r="Y1861">
        <f>IF($W1861="","",IFERROR(MATCH($W1861,$A$2:$A$1500,0),""))</f>
      </c>
      <c r="Z1861">
        <f>IF($X1861="","",IFERROR(MATCH($X1861,$A$2:$A$1500,0),""))</f>
      </c>
      <c r="AA1861" t="str">
        <f>IF($Y1861="","",INDEX($P$2:$P$1500,$Y1861))</f>
      </c>
      <c r="AB1861" t="str">
        <f>IF($Z1861="","",INDEX($P$2:$P$1500,$Z1861))</f>
      </c>
      <c r="AC1861">
        <f>IF(AND($AA1861="Yes",$AB1861="Yes"),1,"")</f>
      </c>
      <c r="AD1861">
        <f>IF(OR($Y1861="",$Z1861=""),"",IF(INDEX($C$2:$C$1500,$Y1861)=INDEX($C$2:$C$1500,$Z1861),0,1))</f>
      </c>
      <c r="AE1861">
        <f>IF($AC1861&lt;&gt;1,"",IF(AND(INDEX($AG$2:$AG$1500,$Y1861)=1,INDEX($AG$2:$AG$1500,$Z1861)=1),1,""))</f>
      </c>
    </row>
    <row r="1862">
      <c r="T1862">
        <f>IF($Y1862="","",INDEX($B$2:$B$1500,$Y1862))</f>
      </c>
      <c r="U1862">
        <f>IF($Z1862="","",INDEX($B$2:$B$1500,$Z1862))</f>
      </c>
      <c r="V1862">
        <f>IF(OR($T1862="",$U1862=""),"",$U1862-$T1862)</f>
      </c>
      <c r="W1862" t="str">
        <f>IF(TRIM(INDEX(connections!$A:$A,ROW()))="","",TRIM(INDEX(connections!$A:$A,ROW())))</f>
      </c>
      <c r="X1862" t="str">
        <f>IF($W1862="","",TRIM(INDEX(connections!$B:$B,ROW())))</f>
      </c>
      <c r="Y1862">
        <f>IF($W1862="","",IFERROR(MATCH($W1862,$A$2:$A$1500,0),""))</f>
      </c>
      <c r="Z1862">
        <f>IF($X1862="","",IFERROR(MATCH($X1862,$A$2:$A$1500,0),""))</f>
      </c>
      <c r="AA1862" t="str">
        <f>IF($Y1862="","",INDEX($P$2:$P$1500,$Y1862))</f>
      </c>
      <c r="AB1862" t="str">
        <f>IF($Z1862="","",INDEX($P$2:$P$1500,$Z1862))</f>
      </c>
      <c r="AC1862">
        <f>IF(AND($AA1862="Yes",$AB1862="Yes"),1,"")</f>
      </c>
      <c r="AD1862">
        <f>IF(OR($Y1862="",$Z1862=""),"",IF(INDEX($C$2:$C$1500,$Y1862)=INDEX($C$2:$C$1500,$Z1862),0,1))</f>
      </c>
      <c r="AE1862">
        <f>IF($AC1862&lt;&gt;1,"",IF(AND(INDEX($AG$2:$AG$1500,$Y1862)=1,INDEX($AG$2:$AG$1500,$Z1862)=1),1,""))</f>
      </c>
    </row>
    <row r="1863">
      <c r="T1863">
        <f>IF($Y1863="","",INDEX($B$2:$B$1500,$Y1863))</f>
      </c>
      <c r="U1863">
        <f>IF($Z1863="","",INDEX($B$2:$B$1500,$Z1863))</f>
      </c>
      <c r="V1863">
        <f>IF(OR($T1863="",$U1863=""),"",$U1863-$T1863)</f>
      </c>
      <c r="W1863" t="str">
        <f>IF(TRIM(INDEX(connections!$A:$A,ROW()))="","",TRIM(INDEX(connections!$A:$A,ROW())))</f>
      </c>
      <c r="X1863" t="str">
        <f>IF($W1863="","",TRIM(INDEX(connections!$B:$B,ROW())))</f>
      </c>
      <c r="Y1863">
        <f>IF($W1863="","",IFERROR(MATCH($W1863,$A$2:$A$1500,0),""))</f>
      </c>
      <c r="Z1863">
        <f>IF($X1863="","",IFERROR(MATCH($X1863,$A$2:$A$1500,0),""))</f>
      </c>
      <c r="AA1863" t="str">
        <f>IF($Y1863="","",INDEX($P$2:$P$1500,$Y1863))</f>
      </c>
      <c r="AB1863" t="str">
        <f>IF($Z1863="","",INDEX($P$2:$P$1500,$Z1863))</f>
      </c>
      <c r="AC1863">
        <f>IF(AND($AA1863="Yes",$AB1863="Yes"),1,"")</f>
      </c>
      <c r="AD1863">
        <f>IF(OR($Y1863="",$Z1863=""),"",IF(INDEX($C$2:$C$1500,$Y1863)=INDEX($C$2:$C$1500,$Z1863),0,1))</f>
      </c>
      <c r="AE1863">
        <f>IF($AC1863&lt;&gt;1,"",IF(AND(INDEX($AG$2:$AG$1500,$Y1863)=1,INDEX($AG$2:$AG$1500,$Z1863)=1),1,""))</f>
      </c>
    </row>
    <row r="1864">
      <c r="T1864">
        <f>IF($Y1864="","",INDEX($B$2:$B$1500,$Y1864))</f>
      </c>
      <c r="U1864">
        <f>IF($Z1864="","",INDEX($B$2:$B$1500,$Z1864))</f>
      </c>
      <c r="V1864">
        <f>IF(OR($T1864="",$U1864=""),"",$U1864-$T1864)</f>
      </c>
      <c r="W1864" t="str">
        <f>IF(TRIM(INDEX(connections!$A:$A,ROW()))="","",TRIM(INDEX(connections!$A:$A,ROW())))</f>
      </c>
      <c r="X1864" t="str">
        <f>IF($W1864="","",TRIM(INDEX(connections!$B:$B,ROW())))</f>
      </c>
      <c r="Y1864">
        <f>IF($W1864="","",IFERROR(MATCH($W1864,$A$2:$A$1500,0),""))</f>
      </c>
      <c r="Z1864">
        <f>IF($X1864="","",IFERROR(MATCH($X1864,$A$2:$A$1500,0),""))</f>
      </c>
      <c r="AA1864" t="str">
        <f>IF($Y1864="","",INDEX($P$2:$P$1500,$Y1864))</f>
      </c>
      <c r="AB1864" t="str">
        <f>IF($Z1864="","",INDEX($P$2:$P$1500,$Z1864))</f>
      </c>
      <c r="AC1864">
        <f>IF(AND($AA1864="Yes",$AB1864="Yes"),1,"")</f>
      </c>
      <c r="AD1864">
        <f>IF(OR($Y1864="",$Z1864=""),"",IF(INDEX($C$2:$C$1500,$Y1864)=INDEX($C$2:$C$1500,$Z1864),0,1))</f>
      </c>
      <c r="AE1864">
        <f>IF($AC1864&lt;&gt;1,"",IF(AND(INDEX($AG$2:$AG$1500,$Y1864)=1,INDEX($AG$2:$AG$1500,$Z1864)=1),1,""))</f>
      </c>
    </row>
    <row r="1865">
      <c r="T1865">
        <f>IF($Y1865="","",INDEX($B$2:$B$1500,$Y1865))</f>
      </c>
      <c r="U1865">
        <f>IF($Z1865="","",INDEX($B$2:$B$1500,$Z1865))</f>
      </c>
      <c r="V1865">
        <f>IF(OR($T1865="",$U1865=""),"",$U1865-$T1865)</f>
      </c>
      <c r="W1865" t="str">
        <f>IF(TRIM(INDEX(connections!$A:$A,ROW()))="","",TRIM(INDEX(connections!$A:$A,ROW())))</f>
      </c>
      <c r="X1865" t="str">
        <f>IF($W1865="","",TRIM(INDEX(connections!$B:$B,ROW())))</f>
      </c>
      <c r="Y1865">
        <f>IF($W1865="","",IFERROR(MATCH($W1865,$A$2:$A$1500,0),""))</f>
      </c>
      <c r="Z1865">
        <f>IF($X1865="","",IFERROR(MATCH($X1865,$A$2:$A$1500,0),""))</f>
      </c>
      <c r="AA1865" t="str">
        <f>IF($Y1865="","",INDEX($P$2:$P$1500,$Y1865))</f>
      </c>
      <c r="AB1865" t="str">
        <f>IF($Z1865="","",INDEX($P$2:$P$1500,$Z1865))</f>
      </c>
      <c r="AC1865">
        <f>IF(AND($AA1865="Yes",$AB1865="Yes"),1,"")</f>
      </c>
      <c r="AD1865">
        <f>IF(OR($Y1865="",$Z1865=""),"",IF(INDEX($C$2:$C$1500,$Y1865)=INDEX($C$2:$C$1500,$Z1865),0,1))</f>
      </c>
      <c r="AE1865">
        <f>IF($AC1865&lt;&gt;1,"",IF(AND(INDEX($AG$2:$AG$1500,$Y1865)=1,INDEX($AG$2:$AG$1500,$Z1865)=1),1,""))</f>
      </c>
    </row>
    <row r="1866">
      <c r="T1866">
        <f>IF($Y1866="","",INDEX($B$2:$B$1500,$Y1866))</f>
      </c>
      <c r="U1866">
        <f>IF($Z1866="","",INDEX($B$2:$B$1500,$Z1866))</f>
      </c>
      <c r="V1866">
        <f>IF(OR($T1866="",$U1866=""),"",$U1866-$T1866)</f>
      </c>
      <c r="W1866" t="str">
        <f>IF(TRIM(INDEX(connections!$A:$A,ROW()))="","",TRIM(INDEX(connections!$A:$A,ROW())))</f>
      </c>
      <c r="X1866" t="str">
        <f>IF($W1866="","",TRIM(INDEX(connections!$B:$B,ROW())))</f>
      </c>
      <c r="Y1866">
        <f>IF($W1866="","",IFERROR(MATCH($W1866,$A$2:$A$1500,0),""))</f>
      </c>
      <c r="Z1866">
        <f>IF($X1866="","",IFERROR(MATCH($X1866,$A$2:$A$1500,0),""))</f>
      </c>
      <c r="AA1866" t="str">
        <f>IF($Y1866="","",INDEX($P$2:$P$1500,$Y1866))</f>
      </c>
      <c r="AB1866" t="str">
        <f>IF($Z1866="","",INDEX($P$2:$P$1500,$Z1866))</f>
      </c>
      <c r="AC1866">
        <f>IF(AND($AA1866="Yes",$AB1866="Yes"),1,"")</f>
      </c>
      <c r="AD1866">
        <f>IF(OR($Y1866="",$Z1866=""),"",IF(INDEX($C$2:$C$1500,$Y1866)=INDEX($C$2:$C$1500,$Z1866),0,1))</f>
      </c>
      <c r="AE1866">
        <f>IF($AC1866&lt;&gt;1,"",IF(AND(INDEX($AG$2:$AG$1500,$Y1866)=1,INDEX($AG$2:$AG$1500,$Z1866)=1),1,""))</f>
      </c>
    </row>
    <row r="1867">
      <c r="T1867">
        <f>IF($Y1867="","",INDEX($B$2:$B$1500,$Y1867))</f>
      </c>
      <c r="U1867">
        <f>IF($Z1867="","",INDEX($B$2:$B$1500,$Z1867))</f>
      </c>
      <c r="V1867">
        <f>IF(OR($T1867="",$U1867=""),"",$U1867-$T1867)</f>
      </c>
      <c r="W1867" t="str">
        <f>IF(TRIM(INDEX(connections!$A:$A,ROW()))="","",TRIM(INDEX(connections!$A:$A,ROW())))</f>
      </c>
      <c r="X1867" t="str">
        <f>IF($W1867="","",TRIM(INDEX(connections!$B:$B,ROW())))</f>
      </c>
      <c r="Y1867">
        <f>IF($W1867="","",IFERROR(MATCH($W1867,$A$2:$A$1500,0),""))</f>
      </c>
      <c r="Z1867">
        <f>IF($X1867="","",IFERROR(MATCH($X1867,$A$2:$A$1500,0),""))</f>
      </c>
      <c r="AA1867" t="str">
        <f>IF($Y1867="","",INDEX($P$2:$P$1500,$Y1867))</f>
      </c>
      <c r="AB1867" t="str">
        <f>IF($Z1867="","",INDEX($P$2:$P$1500,$Z1867))</f>
      </c>
      <c r="AC1867">
        <f>IF(AND($AA1867="Yes",$AB1867="Yes"),1,"")</f>
      </c>
      <c r="AD1867">
        <f>IF(OR($Y1867="",$Z1867=""),"",IF(INDEX($C$2:$C$1500,$Y1867)=INDEX($C$2:$C$1500,$Z1867),0,1))</f>
      </c>
      <c r="AE1867">
        <f>IF($AC1867&lt;&gt;1,"",IF(AND(INDEX($AG$2:$AG$1500,$Y1867)=1,INDEX($AG$2:$AG$1500,$Z1867)=1),1,""))</f>
      </c>
    </row>
    <row r="1868">
      <c r="T1868">
        <f>IF($Y1868="","",INDEX($B$2:$B$1500,$Y1868))</f>
      </c>
      <c r="U1868">
        <f>IF($Z1868="","",INDEX($B$2:$B$1500,$Z1868))</f>
      </c>
      <c r="V1868">
        <f>IF(OR($T1868="",$U1868=""),"",$U1868-$T1868)</f>
      </c>
      <c r="W1868" t="str">
        <f>IF(TRIM(INDEX(connections!$A:$A,ROW()))="","",TRIM(INDEX(connections!$A:$A,ROW())))</f>
      </c>
      <c r="X1868" t="str">
        <f>IF($W1868="","",TRIM(INDEX(connections!$B:$B,ROW())))</f>
      </c>
      <c r="Y1868">
        <f>IF($W1868="","",IFERROR(MATCH($W1868,$A$2:$A$1500,0),""))</f>
      </c>
      <c r="Z1868">
        <f>IF($X1868="","",IFERROR(MATCH($X1868,$A$2:$A$1500,0),""))</f>
      </c>
      <c r="AA1868" t="str">
        <f>IF($Y1868="","",INDEX($P$2:$P$1500,$Y1868))</f>
      </c>
      <c r="AB1868" t="str">
        <f>IF($Z1868="","",INDEX($P$2:$P$1500,$Z1868))</f>
      </c>
      <c r="AC1868">
        <f>IF(AND($AA1868="Yes",$AB1868="Yes"),1,"")</f>
      </c>
      <c r="AD1868">
        <f>IF(OR($Y1868="",$Z1868=""),"",IF(INDEX($C$2:$C$1500,$Y1868)=INDEX($C$2:$C$1500,$Z1868),0,1))</f>
      </c>
      <c r="AE1868">
        <f>IF($AC1868&lt;&gt;1,"",IF(AND(INDEX($AG$2:$AG$1500,$Y1868)=1,INDEX($AG$2:$AG$1500,$Z1868)=1),1,""))</f>
      </c>
    </row>
    <row r="1869">
      <c r="T1869">
        <f>IF($Y1869="","",INDEX($B$2:$B$1500,$Y1869))</f>
      </c>
      <c r="U1869">
        <f>IF($Z1869="","",INDEX($B$2:$B$1500,$Z1869))</f>
      </c>
      <c r="V1869">
        <f>IF(OR($T1869="",$U1869=""),"",$U1869-$T1869)</f>
      </c>
      <c r="W1869" t="str">
        <f>IF(TRIM(INDEX(connections!$A:$A,ROW()))="","",TRIM(INDEX(connections!$A:$A,ROW())))</f>
      </c>
      <c r="X1869" t="str">
        <f>IF($W1869="","",TRIM(INDEX(connections!$B:$B,ROW())))</f>
      </c>
      <c r="Y1869">
        <f>IF($W1869="","",IFERROR(MATCH($W1869,$A$2:$A$1500,0),""))</f>
      </c>
      <c r="Z1869">
        <f>IF($X1869="","",IFERROR(MATCH($X1869,$A$2:$A$1500,0),""))</f>
      </c>
      <c r="AA1869" t="str">
        <f>IF($Y1869="","",INDEX($P$2:$P$1500,$Y1869))</f>
      </c>
      <c r="AB1869" t="str">
        <f>IF($Z1869="","",INDEX($P$2:$P$1500,$Z1869))</f>
      </c>
      <c r="AC1869">
        <f>IF(AND($AA1869="Yes",$AB1869="Yes"),1,"")</f>
      </c>
      <c r="AD1869">
        <f>IF(OR($Y1869="",$Z1869=""),"",IF(INDEX($C$2:$C$1500,$Y1869)=INDEX($C$2:$C$1500,$Z1869),0,1))</f>
      </c>
      <c r="AE1869">
        <f>IF($AC1869&lt;&gt;1,"",IF(AND(INDEX($AG$2:$AG$1500,$Y1869)=1,INDEX($AG$2:$AG$1500,$Z1869)=1),1,""))</f>
      </c>
    </row>
    <row r="1870">
      <c r="T1870">
        <f>IF($Y1870="","",INDEX($B$2:$B$1500,$Y1870))</f>
      </c>
      <c r="U1870">
        <f>IF($Z1870="","",INDEX($B$2:$B$1500,$Z1870))</f>
      </c>
      <c r="V1870">
        <f>IF(OR($T1870="",$U1870=""),"",$U1870-$T1870)</f>
      </c>
      <c r="W1870" t="str">
        <f>IF(TRIM(INDEX(connections!$A:$A,ROW()))="","",TRIM(INDEX(connections!$A:$A,ROW())))</f>
      </c>
      <c r="X1870" t="str">
        <f>IF($W1870="","",TRIM(INDEX(connections!$B:$B,ROW())))</f>
      </c>
      <c r="Y1870">
        <f>IF($W1870="","",IFERROR(MATCH($W1870,$A$2:$A$1500,0),""))</f>
      </c>
      <c r="Z1870">
        <f>IF($X1870="","",IFERROR(MATCH($X1870,$A$2:$A$1500,0),""))</f>
      </c>
      <c r="AA1870" t="str">
        <f>IF($Y1870="","",INDEX($P$2:$P$1500,$Y1870))</f>
      </c>
      <c r="AB1870" t="str">
        <f>IF($Z1870="","",INDEX($P$2:$P$1500,$Z1870))</f>
      </c>
      <c r="AC1870">
        <f>IF(AND($AA1870="Yes",$AB1870="Yes"),1,"")</f>
      </c>
      <c r="AD1870">
        <f>IF(OR($Y1870="",$Z1870=""),"",IF(INDEX($C$2:$C$1500,$Y1870)=INDEX($C$2:$C$1500,$Z1870),0,1))</f>
      </c>
      <c r="AE1870">
        <f>IF($AC1870&lt;&gt;1,"",IF(AND(INDEX($AG$2:$AG$1500,$Y1870)=1,INDEX($AG$2:$AG$1500,$Z1870)=1),1,""))</f>
      </c>
    </row>
    <row r="1871">
      <c r="T1871">
        <f>IF($Y1871="","",INDEX($B$2:$B$1500,$Y1871))</f>
      </c>
      <c r="U1871">
        <f>IF($Z1871="","",INDEX($B$2:$B$1500,$Z1871))</f>
      </c>
      <c r="V1871">
        <f>IF(OR($T1871="",$U1871=""),"",$U1871-$T1871)</f>
      </c>
      <c r="W1871" t="str">
        <f>IF(TRIM(INDEX(connections!$A:$A,ROW()))="","",TRIM(INDEX(connections!$A:$A,ROW())))</f>
      </c>
      <c r="X1871" t="str">
        <f>IF($W1871="","",TRIM(INDEX(connections!$B:$B,ROW())))</f>
      </c>
      <c r="Y1871">
        <f>IF($W1871="","",IFERROR(MATCH($W1871,$A$2:$A$1500,0),""))</f>
      </c>
      <c r="Z1871">
        <f>IF($X1871="","",IFERROR(MATCH($X1871,$A$2:$A$1500,0),""))</f>
      </c>
      <c r="AA1871" t="str">
        <f>IF($Y1871="","",INDEX($P$2:$P$1500,$Y1871))</f>
      </c>
      <c r="AB1871" t="str">
        <f>IF($Z1871="","",INDEX($P$2:$P$1500,$Z1871))</f>
      </c>
      <c r="AC1871">
        <f>IF(AND($AA1871="Yes",$AB1871="Yes"),1,"")</f>
      </c>
      <c r="AD1871">
        <f>IF(OR($Y1871="",$Z1871=""),"",IF(INDEX($C$2:$C$1500,$Y1871)=INDEX($C$2:$C$1500,$Z1871),0,1))</f>
      </c>
      <c r="AE1871">
        <f>IF($AC1871&lt;&gt;1,"",IF(AND(INDEX($AG$2:$AG$1500,$Y1871)=1,INDEX($AG$2:$AG$1500,$Z1871)=1),1,""))</f>
      </c>
    </row>
    <row r="1872">
      <c r="T1872">
        <f>IF($Y1872="","",INDEX($B$2:$B$1500,$Y1872))</f>
      </c>
      <c r="U1872">
        <f>IF($Z1872="","",INDEX($B$2:$B$1500,$Z1872))</f>
      </c>
      <c r="V1872">
        <f>IF(OR($T1872="",$U1872=""),"",$U1872-$T1872)</f>
      </c>
      <c r="W1872" t="str">
        <f>IF(TRIM(INDEX(connections!$A:$A,ROW()))="","",TRIM(INDEX(connections!$A:$A,ROW())))</f>
      </c>
      <c r="X1872" t="str">
        <f>IF($W1872="","",TRIM(INDEX(connections!$B:$B,ROW())))</f>
      </c>
      <c r="Y1872">
        <f>IF($W1872="","",IFERROR(MATCH($W1872,$A$2:$A$1500,0),""))</f>
      </c>
      <c r="Z1872">
        <f>IF($X1872="","",IFERROR(MATCH($X1872,$A$2:$A$1500,0),""))</f>
      </c>
      <c r="AA1872" t="str">
        <f>IF($Y1872="","",INDEX($P$2:$P$1500,$Y1872))</f>
      </c>
      <c r="AB1872" t="str">
        <f>IF($Z1872="","",INDEX($P$2:$P$1500,$Z1872))</f>
      </c>
      <c r="AC1872">
        <f>IF(AND($AA1872="Yes",$AB1872="Yes"),1,"")</f>
      </c>
      <c r="AD1872">
        <f>IF(OR($Y1872="",$Z1872=""),"",IF(INDEX($C$2:$C$1500,$Y1872)=INDEX($C$2:$C$1500,$Z1872),0,1))</f>
      </c>
      <c r="AE1872">
        <f>IF($AC1872&lt;&gt;1,"",IF(AND(INDEX($AG$2:$AG$1500,$Y1872)=1,INDEX($AG$2:$AG$1500,$Z1872)=1),1,""))</f>
      </c>
    </row>
    <row r="1873">
      <c r="T1873">
        <f>IF($Y1873="","",INDEX($B$2:$B$1500,$Y1873))</f>
      </c>
      <c r="U1873">
        <f>IF($Z1873="","",INDEX($B$2:$B$1500,$Z1873))</f>
      </c>
      <c r="V1873">
        <f>IF(OR($T1873="",$U1873=""),"",$U1873-$T1873)</f>
      </c>
      <c r="W1873" t="str">
        <f>IF(TRIM(INDEX(connections!$A:$A,ROW()))="","",TRIM(INDEX(connections!$A:$A,ROW())))</f>
      </c>
      <c r="X1873" t="str">
        <f>IF($W1873="","",TRIM(INDEX(connections!$B:$B,ROW())))</f>
      </c>
      <c r="Y1873">
        <f>IF($W1873="","",IFERROR(MATCH($W1873,$A$2:$A$1500,0),""))</f>
      </c>
      <c r="Z1873">
        <f>IF($X1873="","",IFERROR(MATCH($X1873,$A$2:$A$1500,0),""))</f>
      </c>
      <c r="AA1873" t="str">
        <f>IF($Y1873="","",INDEX($P$2:$P$1500,$Y1873))</f>
      </c>
      <c r="AB1873" t="str">
        <f>IF($Z1873="","",INDEX($P$2:$P$1500,$Z1873))</f>
      </c>
      <c r="AC1873">
        <f>IF(AND($AA1873="Yes",$AB1873="Yes"),1,"")</f>
      </c>
      <c r="AD1873">
        <f>IF(OR($Y1873="",$Z1873=""),"",IF(INDEX($C$2:$C$1500,$Y1873)=INDEX($C$2:$C$1500,$Z1873),0,1))</f>
      </c>
      <c r="AE1873">
        <f>IF($AC1873&lt;&gt;1,"",IF(AND(INDEX($AG$2:$AG$1500,$Y1873)=1,INDEX($AG$2:$AG$1500,$Z1873)=1),1,""))</f>
      </c>
    </row>
    <row r="1874">
      <c r="T1874">
        <f>IF($Y1874="","",INDEX($B$2:$B$1500,$Y1874))</f>
      </c>
      <c r="U1874">
        <f>IF($Z1874="","",INDEX($B$2:$B$1500,$Z1874))</f>
      </c>
      <c r="V1874">
        <f>IF(OR($T1874="",$U1874=""),"",$U1874-$T1874)</f>
      </c>
      <c r="W1874" t="str">
        <f>IF(TRIM(INDEX(connections!$A:$A,ROW()))="","",TRIM(INDEX(connections!$A:$A,ROW())))</f>
      </c>
      <c r="X1874" t="str">
        <f>IF($W1874="","",TRIM(INDEX(connections!$B:$B,ROW())))</f>
      </c>
      <c r="Y1874">
        <f>IF($W1874="","",IFERROR(MATCH($W1874,$A$2:$A$1500,0),""))</f>
      </c>
      <c r="Z1874">
        <f>IF($X1874="","",IFERROR(MATCH($X1874,$A$2:$A$1500,0),""))</f>
      </c>
      <c r="AA1874" t="str">
        <f>IF($Y1874="","",INDEX($P$2:$P$1500,$Y1874))</f>
      </c>
      <c r="AB1874" t="str">
        <f>IF($Z1874="","",INDEX($P$2:$P$1500,$Z1874))</f>
      </c>
      <c r="AC1874">
        <f>IF(AND($AA1874="Yes",$AB1874="Yes"),1,"")</f>
      </c>
      <c r="AD1874">
        <f>IF(OR($Y1874="",$Z1874=""),"",IF(INDEX($C$2:$C$1500,$Y1874)=INDEX($C$2:$C$1500,$Z1874),0,1))</f>
      </c>
      <c r="AE1874">
        <f>IF($AC1874&lt;&gt;1,"",IF(AND(INDEX($AG$2:$AG$1500,$Y1874)=1,INDEX($AG$2:$AG$1500,$Z1874)=1),1,""))</f>
      </c>
    </row>
    <row r="1875">
      <c r="T1875">
        <f>IF($Y1875="","",INDEX($B$2:$B$1500,$Y1875))</f>
      </c>
      <c r="U1875">
        <f>IF($Z1875="","",INDEX($B$2:$B$1500,$Z1875))</f>
      </c>
      <c r="V1875">
        <f>IF(OR($T1875="",$U1875=""),"",$U1875-$T1875)</f>
      </c>
      <c r="W1875" t="str">
        <f>IF(TRIM(INDEX(connections!$A:$A,ROW()))="","",TRIM(INDEX(connections!$A:$A,ROW())))</f>
      </c>
      <c r="X1875" t="str">
        <f>IF($W1875="","",TRIM(INDEX(connections!$B:$B,ROW())))</f>
      </c>
      <c r="Y1875">
        <f>IF($W1875="","",IFERROR(MATCH($W1875,$A$2:$A$1500,0),""))</f>
      </c>
      <c r="Z1875">
        <f>IF($X1875="","",IFERROR(MATCH($X1875,$A$2:$A$1500,0),""))</f>
      </c>
      <c r="AA1875" t="str">
        <f>IF($Y1875="","",INDEX($P$2:$P$1500,$Y1875))</f>
      </c>
      <c r="AB1875" t="str">
        <f>IF($Z1875="","",INDEX($P$2:$P$1500,$Z1875))</f>
      </c>
      <c r="AC1875">
        <f>IF(AND($AA1875="Yes",$AB1875="Yes"),1,"")</f>
      </c>
      <c r="AD1875">
        <f>IF(OR($Y1875="",$Z1875=""),"",IF(INDEX($C$2:$C$1500,$Y1875)=INDEX($C$2:$C$1500,$Z1875),0,1))</f>
      </c>
      <c r="AE1875">
        <f>IF($AC1875&lt;&gt;1,"",IF(AND(INDEX($AG$2:$AG$1500,$Y1875)=1,INDEX($AG$2:$AG$1500,$Z1875)=1),1,""))</f>
      </c>
    </row>
    <row r="1876">
      <c r="T1876">
        <f>IF($Y1876="","",INDEX($B$2:$B$1500,$Y1876))</f>
      </c>
      <c r="U1876">
        <f>IF($Z1876="","",INDEX($B$2:$B$1500,$Z1876))</f>
      </c>
      <c r="V1876">
        <f>IF(OR($T1876="",$U1876=""),"",$U1876-$T1876)</f>
      </c>
      <c r="W1876" t="str">
        <f>IF(TRIM(INDEX(connections!$A:$A,ROW()))="","",TRIM(INDEX(connections!$A:$A,ROW())))</f>
      </c>
      <c r="X1876" t="str">
        <f>IF($W1876="","",TRIM(INDEX(connections!$B:$B,ROW())))</f>
      </c>
      <c r="Y1876">
        <f>IF($W1876="","",IFERROR(MATCH($W1876,$A$2:$A$1500,0),""))</f>
      </c>
      <c r="Z1876">
        <f>IF($X1876="","",IFERROR(MATCH($X1876,$A$2:$A$1500,0),""))</f>
      </c>
      <c r="AA1876" t="str">
        <f>IF($Y1876="","",INDEX($P$2:$P$1500,$Y1876))</f>
      </c>
      <c r="AB1876" t="str">
        <f>IF($Z1876="","",INDEX($P$2:$P$1500,$Z1876))</f>
      </c>
      <c r="AC1876">
        <f>IF(AND($AA1876="Yes",$AB1876="Yes"),1,"")</f>
      </c>
      <c r="AD1876">
        <f>IF(OR($Y1876="",$Z1876=""),"",IF(INDEX($C$2:$C$1500,$Y1876)=INDEX($C$2:$C$1500,$Z1876),0,1))</f>
      </c>
      <c r="AE1876">
        <f>IF($AC1876&lt;&gt;1,"",IF(AND(INDEX($AG$2:$AG$1500,$Y1876)=1,INDEX($AG$2:$AG$1500,$Z1876)=1),1,""))</f>
      </c>
    </row>
    <row r="1877">
      <c r="T1877">
        <f>IF($Y1877="","",INDEX($B$2:$B$1500,$Y1877))</f>
      </c>
      <c r="U1877">
        <f>IF($Z1877="","",INDEX($B$2:$B$1500,$Z1877))</f>
      </c>
      <c r="V1877">
        <f>IF(OR($T1877="",$U1877=""),"",$U1877-$T1877)</f>
      </c>
      <c r="W1877" t="str">
        <f>IF(TRIM(INDEX(connections!$A:$A,ROW()))="","",TRIM(INDEX(connections!$A:$A,ROW())))</f>
      </c>
      <c r="X1877" t="str">
        <f>IF($W1877="","",TRIM(INDEX(connections!$B:$B,ROW())))</f>
      </c>
      <c r="Y1877">
        <f>IF($W1877="","",IFERROR(MATCH($W1877,$A$2:$A$1500,0),""))</f>
      </c>
      <c r="Z1877">
        <f>IF($X1877="","",IFERROR(MATCH($X1877,$A$2:$A$1500,0),""))</f>
      </c>
      <c r="AA1877" t="str">
        <f>IF($Y1877="","",INDEX($P$2:$P$1500,$Y1877))</f>
      </c>
      <c r="AB1877" t="str">
        <f>IF($Z1877="","",INDEX($P$2:$P$1500,$Z1877))</f>
      </c>
      <c r="AC1877">
        <f>IF(AND($AA1877="Yes",$AB1877="Yes"),1,"")</f>
      </c>
      <c r="AD1877">
        <f>IF(OR($Y1877="",$Z1877=""),"",IF(INDEX($C$2:$C$1500,$Y1877)=INDEX($C$2:$C$1500,$Z1877),0,1))</f>
      </c>
      <c r="AE1877">
        <f>IF($AC1877&lt;&gt;1,"",IF(AND(INDEX($AG$2:$AG$1500,$Y1877)=1,INDEX($AG$2:$AG$1500,$Z1877)=1),1,""))</f>
      </c>
    </row>
    <row r="1878">
      <c r="T1878">
        <f>IF($Y1878="","",INDEX($B$2:$B$1500,$Y1878))</f>
      </c>
      <c r="U1878">
        <f>IF($Z1878="","",INDEX($B$2:$B$1500,$Z1878))</f>
      </c>
      <c r="V1878">
        <f>IF(OR($T1878="",$U1878=""),"",$U1878-$T1878)</f>
      </c>
      <c r="W1878" t="str">
        <f>IF(TRIM(INDEX(connections!$A:$A,ROW()))="","",TRIM(INDEX(connections!$A:$A,ROW())))</f>
      </c>
      <c r="X1878" t="str">
        <f>IF($W1878="","",TRIM(INDEX(connections!$B:$B,ROW())))</f>
      </c>
      <c r="Y1878">
        <f>IF($W1878="","",IFERROR(MATCH($W1878,$A$2:$A$1500,0),""))</f>
      </c>
      <c r="Z1878">
        <f>IF($X1878="","",IFERROR(MATCH($X1878,$A$2:$A$1500,0),""))</f>
      </c>
      <c r="AA1878" t="str">
        <f>IF($Y1878="","",INDEX($P$2:$P$1500,$Y1878))</f>
      </c>
      <c r="AB1878" t="str">
        <f>IF($Z1878="","",INDEX($P$2:$P$1500,$Z1878))</f>
      </c>
      <c r="AC1878">
        <f>IF(AND($AA1878="Yes",$AB1878="Yes"),1,"")</f>
      </c>
      <c r="AD1878">
        <f>IF(OR($Y1878="",$Z1878=""),"",IF(INDEX($C$2:$C$1500,$Y1878)=INDEX($C$2:$C$1500,$Z1878),0,1))</f>
      </c>
      <c r="AE1878">
        <f>IF($AC1878&lt;&gt;1,"",IF(AND(INDEX($AG$2:$AG$1500,$Y1878)=1,INDEX($AG$2:$AG$1500,$Z1878)=1),1,""))</f>
      </c>
    </row>
    <row r="1879">
      <c r="T1879">
        <f>IF($Y1879="","",INDEX($B$2:$B$1500,$Y1879))</f>
      </c>
      <c r="U1879">
        <f>IF($Z1879="","",INDEX($B$2:$B$1500,$Z1879))</f>
      </c>
      <c r="V1879">
        <f>IF(OR($T1879="",$U1879=""),"",$U1879-$T1879)</f>
      </c>
      <c r="W1879" t="str">
        <f>IF(TRIM(INDEX(connections!$A:$A,ROW()))="","",TRIM(INDEX(connections!$A:$A,ROW())))</f>
      </c>
      <c r="X1879" t="str">
        <f>IF($W1879="","",TRIM(INDEX(connections!$B:$B,ROW())))</f>
      </c>
      <c r="Y1879">
        <f>IF($W1879="","",IFERROR(MATCH($W1879,$A$2:$A$1500,0),""))</f>
      </c>
      <c r="Z1879">
        <f>IF($X1879="","",IFERROR(MATCH($X1879,$A$2:$A$1500,0),""))</f>
      </c>
      <c r="AA1879" t="str">
        <f>IF($Y1879="","",INDEX($P$2:$P$1500,$Y1879))</f>
      </c>
      <c r="AB1879" t="str">
        <f>IF($Z1879="","",INDEX($P$2:$P$1500,$Z1879))</f>
      </c>
      <c r="AC1879">
        <f>IF(AND($AA1879="Yes",$AB1879="Yes"),1,"")</f>
      </c>
      <c r="AD1879">
        <f>IF(OR($Y1879="",$Z1879=""),"",IF(INDEX($C$2:$C$1500,$Y1879)=INDEX($C$2:$C$1500,$Z1879),0,1))</f>
      </c>
      <c r="AE1879">
        <f>IF($AC1879&lt;&gt;1,"",IF(AND(INDEX($AG$2:$AG$1500,$Y1879)=1,INDEX($AG$2:$AG$1500,$Z1879)=1),1,""))</f>
      </c>
    </row>
    <row r="1880">
      <c r="T1880">
        <f>IF($Y1880="","",INDEX($B$2:$B$1500,$Y1880))</f>
      </c>
      <c r="U1880">
        <f>IF($Z1880="","",INDEX($B$2:$B$1500,$Z1880))</f>
      </c>
      <c r="V1880">
        <f>IF(OR($T1880="",$U1880=""),"",$U1880-$T1880)</f>
      </c>
      <c r="W1880" t="str">
        <f>IF(TRIM(INDEX(connections!$A:$A,ROW()))="","",TRIM(INDEX(connections!$A:$A,ROW())))</f>
      </c>
      <c r="X1880" t="str">
        <f>IF($W1880="","",TRIM(INDEX(connections!$B:$B,ROW())))</f>
      </c>
      <c r="Y1880">
        <f>IF($W1880="","",IFERROR(MATCH($W1880,$A$2:$A$1500,0),""))</f>
      </c>
      <c r="Z1880">
        <f>IF($X1880="","",IFERROR(MATCH($X1880,$A$2:$A$1500,0),""))</f>
      </c>
      <c r="AA1880" t="str">
        <f>IF($Y1880="","",INDEX($P$2:$P$1500,$Y1880))</f>
      </c>
      <c r="AB1880" t="str">
        <f>IF($Z1880="","",INDEX($P$2:$P$1500,$Z1880))</f>
      </c>
      <c r="AC1880">
        <f>IF(AND($AA1880="Yes",$AB1880="Yes"),1,"")</f>
      </c>
      <c r="AD1880">
        <f>IF(OR($Y1880="",$Z1880=""),"",IF(INDEX($C$2:$C$1500,$Y1880)=INDEX($C$2:$C$1500,$Z1880),0,1))</f>
      </c>
      <c r="AE1880">
        <f>IF($AC1880&lt;&gt;1,"",IF(AND(INDEX($AG$2:$AG$1500,$Y1880)=1,INDEX($AG$2:$AG$1500,$Z1880)=1),1,""))</f>
      </c>
    </row>
    <row r="1881">
      <c r="T1881">
        <f>IF($Y1881="","",INDEX($B$2:$B$1500,$Y1881))</f>
      </c>
      <c r="U1881">
        <f>IF($Z1881="","",INDEX($B$2:$B$1500,$Z1881))</f>
      </c>
      <c r="V1881">
        <f>IF(OR($T1881="",$U1881=""),"",$U1881-$T1881)</f>
      </c>
      <c r="W1881" t="str">
        <f>IF(TRIM(INDEX(connections!$A:$A,ROW()))="","",TRIM(INDEX(connections!$A:$A,ROW())))</f>
      </c>
      <c r="X1881" t="str">
        <f>IF($W1881="","",TRIM(INDEX(connections!$B:$B,ROW())))</f>
      </c>
      <c r="Y1881">
        <f>IF($W1881="","",IFERROR(MATCH($W1881,$A$2:$A$1500,0),""))</f>
      </c>
      <c r="Z1881">
        <f>IF($X1881="","",IFERROR(MATCH($X1881,$A$2:$A$1500,0),""))</f>
      </c>
      <c r="AA1881" t="str">
        <f>IF($Y1881="","",INDEX($P$2:$P$1500,$Y1881))</f>
      </c>
      <c r="AB1881" t="str">
        <f>IF($Z1881="","",INDEX($P$2:$P$1500,$Z1881))</f>
      </c>
      <c r="AC1881">
        <f>IF(AND($AA1881="Yes",$AB1881="Yes"),1,"")</f>
      </c>
      <c r="AD1881">
        <f>IF(OR($Y1881="",$Z1881=""),"",IF(INDEX($C$2:$C$1500,$Y1881)=INDEX($C$2:$C$1500,$Z1881),0,1))</f>
      </c>
      <c r="AE1881">
        <f>IF($AC1881&lt;&gt;1,"",IF(AND(INDEX($AG$2:$AG$1500,$Y1881)=1,INDEX($AG$2:$AG$1500,$Z1881)=1),1,""))</f>
      </c>
    </row>
    <row r="1882">
      <c r="T1882">
        <f>IF($Y1882="","",INDEX($B$2:$B$1500,$Y1882))</f>
      </c>
      <c r="U1882">
        <f>IF($Z1882="","",INDEX($B$2:$B$1500,$Z1882))</f>
      </c>
      <c r="V1882">
        <f>IF(OR($T1882="",$U1882=""),"",$U1882-$T1882)</f>
      </c>
      <c r="W1882" t="str">
        <f>IF(TRIM(INDEX(connections!$A:$A,ROW()))="","",TRIM(INDEX(connections!$A:$A,ROW())))</f>
      </c>
      <c r="X1882" t="str">
        <f>IF($W1882="","",TRIM(INDEX(connections!$B:$B,ROW())))</f>
      </c>
      <c r="Y1882">
        <f>IF($W1882="","",IFERROR(MATCH($W1882,$A$2:$A$1500,0),""))</f>
      </c>
      <c r="Z1882">
        <f>IF($X1882="","",IFERROR(MATCH($X1882,$A$2:$A$1500,0),""))</f>
      </c>
      <c r="AA1882" t="str">
        <f>IF($Y1882="","",INDEX($P$2:$P$1500,$Y1882))</f>
      </c>
      <c r="AB1882" t="str">
        <f>IF($Z1882="","",INDEX($P$2:$P$1500,$Z1882))</f>
      </c>
      <c r="AC1882">
        <f>IF(AND($AA1882="Yes",$AB1882="Yes"),1,"")</f>
      </c>
      <c r="AD1882">
        <f>IF(OR($Y1882="",$Z1882=""),"",IF(INDEX($C$2:$C$1500,$Y1882)=INDEX($C$2:$C$1500,$Z1882),0,1))</f>
      </c>
      <c r="AE1882">
        <f>IF($AC1882&lt;&gt;1,"",IF(AND(INDEX($AG$2:$AG$1500,$Y1882)=1,INDEX($AG$2:$AG$1500,$Z1882)=1),1,""))</f>
      </c>
    </row>
    <row r="1883">
      <c r="T1883">
        <f>IF($Y1883="","",INDEX($B$2:$B$1500,$Y1883))</f>
      </c>
      <c r="U1883">
        <f>IF($Z1883="","",INDEX($B$2:$B$1500,$Z1883))</f>
      </c>
      <c r="V1883">
        <f>IF(OR($T1883="",$U1883=""),"",$U1883-$T1883)</f>
      </c>
      <c r="W1883" t="str">
        <f>IF(TRIM(INDEX(connections!$A:$A,ROW()))="","",TRIM(INDEX(connections!$A:$A,ROW())))</f>
      </c>
      <c r="X1883" t="str">
        <f>IF($W1883="","",TRIM(INDEX(connections!$B:$B,ROW())))</f>
      </c>
      <c r="Y1883">
        <f>IF($W1883="","",IFERROR(MATCH($W1883,$A$2:$A$1500,0),""))</f>
      </c>
      <c r="Z1883">
        <f>IF($X1883="","",IFERROR(MATCH($X1883,$A$2:$A$1500,0),""))</f>
      </c>
      <c r="AA1883" t="str">
        <f>IF($Y1883="","",INDEX($P$2:$P$1500,$Y1883))</f>
      </c>
      <c r="AB1883" t="str">
        <f>IF($Z1883="","",INDEX($P$2:$P$1500,$Z1883))</f>
      </c>
      <c r="AC1883">
        <f>IF(AND($AA1883="Yes",$AB1883="Yes"),1,"")</f>
      </c>
      <c r="AD1883">
        <f>IF(OR($Y1883="",$Z1883=""),"",IF(INDEX($C$2:$C$1500,$Y1883)=INDEX($C$2:$C$1500,$Z1883),0,1))</f>
      </c>
      <c r="AE1883">
        <f>IF($AC1883&lt;&gt;1,"",IF(AND(INDEX($AG$2:$AG$1500,$Y1883)=1,INDEX($AG$2:$AG$1500,$Z1883)=1),1,""))</f>
      </c>
    </row>
    <row r="1884">
      <c r="T1884">
        <f>IF($Y1884="","",INDEX($B$2:$B$1500,$Y1884))</f>
      </c>
      <c r="U1884">
        <f>IF($Z1884="","",INDEX($B$2:$B$1500,$Z1884))</f>
      </c>
      <c r="V1884">
        <f>IF(OR($T1884="",$U1884=""),"",$U1884-$T1884)</f>
      </c>
      <c r="W1884" t="str">
        <f>IF(TRIM(INDEX(connections!$A:$A,ROW()))="","",TRIM(INDEX(connections!$A:$A,ROW())))</f>
      </c>
      <c r="X1884" t="str">
        <f>IF($W1884="","",TRIM(INDEX(connections!$B:$B,ROW())))</f>
      </c>
      <c r="Y1884">
        <f>IF($W1884="","",IFERROR(MATCH($W1884,$A$2:$A$1500,0),""))</f>
      </c>
      <c r="Z1884">
        <f>IF($X1884="","",IFERROR(MATCH($X1884,$A$2:$A$1500,0),""))</f>
      </c>
      <c r="AA1884" t="str">
        <f>IF($Y1884="","",INDEX($P$2:$P$1500,$Y1884))</f>
      </c>
      <c r="AB1884" t="str">
        <f>IF($Z1884="","",INDEX($P$2:$P$1500,$Z1884))</f>
      </c>
      <c r="AC1884">
        <f>IF(AND($AA1884="Yes",$AB1884="Yes"),1,"")</f>
      </c>
      <c r="AD1884">
        <f>IF(OR($Y1884="",$Z1884=""),"",IF(INDEX($C$2:$C$1500,$Y1884)=INDEX($C$2:$C$1500,$Z1884),0,1))</f>
      </c>
      <c r="AE1884">
        <f>IF($AC1884&lt;&gt;1,"",IF(AND(INDEX($AG$2:$AG$1500,$Y1884)=1,INDEX($AG$2:$AG$1500,$Z1884)=1),1,""))</f>
      </c>
    </row>
    <row r="1885">
      <c r="T1885">
        <f>IF($Y1885="","",INDEX($B$2:$B$1500,$Y1885))</f>
      </c>
      <c r="U1885">
        <f>IF($Z1885="","",INDEX($B$2:$B$1500,$Z1885))</f>
      </c>
      <c r="V1885">
        <f>IF(OR($T1885="",$U1885=""),"",$U1885-$T1885)</f>
      </c>
      <c r="W1885" t="str">
        <f>IF(TRIM(INDEX(connections!$A:$A,ROW()))="","",TRIM(INDEX(connections!$A:$A,ROW())))</f>
      </c>
      <c r="X1885" t="str">
        <f>IF($W1885="","",TRIM(INDEX(connections!$B:$B,ROW())))</f>
      </c>
      <c r="Y1885">
        <f>IF($W1885="","",IFERROR(MATCH($W1885,$A$2:$A$1500,0),""))</f>
      </c>
      <c r="Z1885">
        <f>IF($X1885="","",IFERROR(MATCH($X1885,$A$2:$A$1500,0),""))</f>
      </c>
      <c r="AA1885" t="str">
        <f>IF($Y1885="","",INDEX($P$2:$P$1500,$Y1885))</f>
      </c>
      <c r="AB1885" t="str">
        <f>IF($Z1885="","",INDEX($P$2:$P$1500,$Z1885))</f>
      </c>
      <c r="AC1885">
        <f>IF(AND($AA1885="Yes",$AB1885="Yes"),1,"")</f>
      </c>
      <c r="AD1885">
        <f>IF(OR($Y1885="",$Z1885=""),"",IF(INDEX($C$2:$C$1500,$Y1885)=INDEX($C$2:$C$1500,$Z1885),0,1))</f>
      </c>
      <c r="AE1885">
        <f>IF($AC1885&lt;&gt;1,"",IF(AND(INDEX($AG$2:$AG$1500,$Y1885)=1,INDEX($AG$2:$AG$1500,$Z1885)=1),1,""))</f>
      </c>
    </row>
    <row r="1886">
      <c r="T1886">
        <f>IF($Y1886="","",INDEX($B$2:$B$1500,$Y1886))</f>
      </c>
      <c r="U1886">
        <f>IF($Z1886="","",INDEX($B$2:$B$1500,$Z1886))</f>
      </c>
      <c r="V1886">
        <f>IF(OR($T1886="",$U1886=""),"",$U1886-$T1886)</f>
      </c>
      <c r="W1886" t="str">
        <f>IF(TRIM(INDEX(connections!$A:$A,ROW()))="","",TRIM(INDEX(connections!$A:$A,ROW())))</f>
      </c>
      <c r="X1886" t="str">
        <f>IF($W1886="","",TRIM(INDEX(connections!$B:$B,ROW())))</f>
      </c>
      <c r="Y1886">
        <f>IF($W1886="","",IFERROR(MATCH($W1886,$A$2:$A$1500,0),""))</f>
      </c>
      <c r="Z1886">
        <f>IF($X1886="","",IFERROR(MATCH($X1886,$A$2:$A$1500,0),""))</f>
      </c>
      <c r="AA1886" t="str">
        <f>IF($Y1886="","",INDEX($P$2:$P$1500,$Y1886))</f>
      </c>
      <c r="AB1886" t="str">
        <f>IF($Z1886="","",INDEX($P$2:$P$1500,$Z1886))</f>
      </c>
      <c r="AC1886">
        <f>IF(AND($AA1886="Yes",$AB1886="Yes"),1,"")</f>
      </c>
      <c r="AD1886">
        <f>IF(OR($Y1886="",$Z1886=""),"",IF(INDEX($C$2:$C$1500,$Y1886)=INDEX($C$2:$C$1500,$Z1886),0,1))</f>
      </c>
      <c r="AE1886">
        <f>IF($AC1886&lt;&gt;1,"",IF(AND(INDEX($AG$2:$AG$1500,$Y1886)=1,INDEX($AG$2:$AG$1500,$Z1886)=1),1,""))</f>
      </c>
    </row>
    <row r="1887">
      <c r="T1887">
        <f>IF($Y1887="","",INDEX($B$2:$B$1500,$Y1887))</f>
      </c>
      <c r="U1887">
        <f>IF($Z1887="","",INDEX($B$2:$B$1500,$Z1887))</f>
      </c>
      <c r="V1887">
        <f>IF(OR($T1887="",$U1887=""),"",$U1887-$T1887)</f>
      </c>
      <c r="W1887" t="str">
        <f>IF(TRIM(INDEX(connections!$A:$A,ROW()))="","",TRIM(INDEX(connections!$A:$A,ROW())))</f>
      </c>
      <c r="X1887" t="str">
        <f>IF($W1887="","",TRIM(INDEX(connections!$B:$B,ROW())))</f>
      </c>
      <c r="Y1887">
        <f>IF($W1887="","",IFERROR(MATCH($W1887,$A$2:$A$1500,0),""))</f>
      </c>
      <c r="Z1887">
        <f>IF($X1887="","",IFERROR(MATCH($X1887,$A$2:$A$1500,0),""))</f>
      </c>
      <c r="AA1887" t="str">
        <f>IF($Y1887="","",INDEX($P$2:$P$1500,$Y1887))</f>
      </c>
      <c r="AB1887" t="str">
        <f>IF($Z1887="","",INDEX($P$2:$P$1500,$Z1887))</f>
      </c>
      <c r="AC1887">
        <f>IF(AND($AA1887="Yes",$AB1887="Yes"),1,"")</f>
      </c>
      <c r="AD1887">
        <f>IF(OR($Y1887="",$Z1887=""),"",IF(INDEX($C$2:$C$1500,$Y1887)=INDEX($C$2:$C$1500,$Z1887),0,1))</f>
      </c>
      <c r="AE1887">
        <f>IF($AC1887&lt;&gt;1,"",IF(AND(INDEX($AG$2:$AG$1500,$Y1887)=1,INDEX($AG$2:$AG$1500,$Z1887)=1),1,""))</f>
      </c>
    </row>
    <row r="1888">
      <c r="T1888">
        <f>IF($Y1888="","",INDEX($B$2:$B$1500,$Y1888))</f>
      </c>
      <c r="U1888">
        <f>IF($Z1888="","",INDEX($B$2:$B$1500,$Z1888))</f>
      </c>
      <c r="V1888">
        <f>IF(OR($T1888="",$U1888=""),"",$U1888-$T1888)</f>
      </c>
      <c r="W1888" t="str">
        <f>IF(TRIM(INDEX(connections!$A:$A,ROW()))="","",TRIM(INDEX(connections!$A:$A,ROW())))</f>
      </c>
      <c r="X1888" t="str">
        <f>IF($W1888="","",TRIM(INDEX(connections!$B:$B,ROW())))</f>
      </c>
      <c r="Y1888">
        <f>IF($W1888="","",IFERROR(MATCH($W1888,$A$2:$A$1500,0),""))</f>
      </c>
      <c r="Z1888">
        <f>IF($X1888="","",IFERROR(MATCH($X1888,$A$2:$A$1500,0),""))</f>
      </c>
      <c r="AA1888" t="str">
        <f>IF($Y1888="","",INDEX($P$2:$P$1500,$Y1888))</f>
      </c>
      <c r="AB1888" t="str">
        <f>IF($Z1888="","",INDEX($P$2:$P$1500,$Z1888))</f>
      </c>
      <c r="AC1888">
        <f>IF(AND($AA1888="Yes",$AB1888="Yes"),1,"")</f>
      </c>
      <c r="AD1888">
        <f>IF(OR($Y1888="",$Z1888=""),"",IF(INDEX($C$2:$C$1500,$Y1888)=INDEX($C$2:$C$1500,$Z1888),0,1))</f>
      </c>
      <c r="AE1888">
        <f>IF($AC1888&lt;&gt;1,"",IF(AND(INDEX($AG$2:$AG$1500,$Y1888)=1,INDEX($AG$2:$AG$1500,$Z1888)=1),1,""))</f>
      </c>
    </row>
    <row r="1889">
      <c r="T1889">
        <f>IF($Y1889="","",INDEX($B$2:$B$1500,$Y1889))</f>
      </c>
      <c r="U1889">
        <f>IF($Z1889="","",INDEX($B$2:$B$1500,$Z1889))</f>
      </c>
      <c r="V1889">
        <f>IF(OR($T1889="",$U1889=""),"",$U1889-$T1889)</f>
      </c>
      <c r="W1889" t="str">
        <f>IF(TRIM(INDEX(connections!$A:$A,ROW()))="","",TRIM(INDEX(connections!$A:$A,ROW())))</f>
      </c>
      <c r="X1889" t="str">
        <f>IF($W1889="","",TRIM(INDEX(connections!$B:$B,ROW())))</f>
      </c>
      <c r="Y1889">
        <f>IF($W1889="","",IFERROR(MATCH($W1889,$A$2:$A$1500,0),""))</f>
      </c>
      <c r="Z1889">
        <f>IF($X1889="","",IFERROR(MATCH($X1889,$A$2:$A$1500,0),""))</f>
      </c>
      <c r="AA1889" t="str">
        <f>IF($Y1889="","",INDEX($P$2:$P$1500,$Y1889))</f>
      </c>
      <c r="AB1889" t="str">
        <f>IF($Z1889="","",INDEX($P$2:$P$1500,$Z1889))</f>
      </c>
      <c r="AC1889">
        <f>IF(AND($AA1889="Yes",$AB1889="Yes"),1,"")</f>
      </c>
      <c r="AD1889">
        <f>IF(OR($Y1889="",$Z1889=""),"",IF(INDEX($C$2:$C$1500,$Y1889)=INDEX($C$2:$C$1500,$Z1889),0,1))</f>
      </c>
      <c r="AE1889">
        <f>IF($AC1889&lt;&gt;1,"",IF(AND(INDEX($AG$2:$AG$1500,$Y1889)=1,INDEX($AG$2:$AG$1500,$Z1889)=1),1,""))</f>
      </c>
    </row>
    <row r="1890">
      <c r="T1890">
        <f>IF($Y1890="","",INDEX($B$2:$B$1500,$Y1890))</f>
      </c>
      <c r="U1890">
        <f>IF($Z1890="","",INDEX($B$2:$B$1500,$Z1890))</f>
      </c>
      <c r="V1890">
        <f>IF(OR($T1890="",$U1890=""),"",$U1890-$T1890)</f>
      </c>
      <c r="W1890" t="str">
        <f>IF(TRIM(INDEX(connections!$A:$A,ROW()))="","",TRIM(INDEX(connections!$A:$A,ROW())))</f>
      </c>
      <c r="X1890" t="str">
        <f>IF($W1890="","",TRIM(INDEX(connections!$B:$B,ROW())))</f>
      </c>
      <c r="Y1890">
        <f>IF($W1890="","",IFERROR(MATCH($W1890,$A$2:$A$1500,0),""))</f>
      </c>
      <c r="Z1890">
        <f>IF($X1890="","",IFERROR(MATCH($X1890,$A$2:$A$1500,0),""))</f>
      </c>
      <c r="AA1890" t="str">
        <f>IF($Y1890="","",INDEX($P$2:$P$1500,$Y1890))</f>
      </c>
      <c r="AB1890" t="str">
        <f>IF($Z1890="","",INDEX($P$2:$P$1500,$Z1890))</f>
      </c>
      <c r="AC1890">
        <f>IF(AND($AA1890="Yes",$AB1890="Yes"),1,"")</f>
      </c>
      <c r="AD1890">
        <f>IF(OR($Y1890="",$Z1890=""),"",IF(INDEX($C$2:$C$1500,$Y1890)=INDEX($C$2:$C$1500,$Z1890),0,1))</f>
      </c>
      <c r="AE1890">
        <f>IF($AC1890&lt;&gt;1,"",IF(AND(INDEX($AG$2:$AG$1500,$Y1890)=1,INDEX($AG$2:$AG$1500,$Z1890)=1),1,""))</f>
      </c>
    </row>
    <row r="1891">
      <c r="T1891">
        <f>IF($Y1891="","",INDEX($B$2:$B$1500,$Y1891))</f>
      </c>
      <c r="U1891">
        <f>IF($Z1891="","",INDEX($B$2:$B$1500,$Z1891))</f>
      </c>
      <c r="V1891">
        <f>IF(OR($T1891="",$U1891=""),"",$U1891-$T1891)</f>
      </c>
      <c r="W1891" t="str">
        <f>IF(TRIM(INDEX(connections!$A:$A,ROW()))="","",TRIM(INDEX(connections!$A:$A,ROW())))</f>
      </c>
      <c r="X1891" t="str">
        <f>IF($W1891="","",TRIM(INDEX(connections!$B:$B,ROW())))</f>
      </c>
      <c r="Y1891">
        <f>IF($W1891="","",IFERROR(MATCH($W1891,$A$2:$A$1500,0),""))</f>
      </c>
      <c r="Z1891">
        <f>IF($X1891="","",IFERROR(MATCH($X1891,$A$2:$A$1500,0),""))</f>
      </c>
      <c r="AA1891" t="str">
        <f>IF($Y1891="","",INDEX($P$2:$P$1500,$Y1891))</f>
      </c>
      <c r="AB1891" t="str">
        <f>IF($Z1891="","",INDEX($P$2:$P$1500,$Z1891))</f>
      </c>
      <c r="AC1891">
        <f>IF(AND($AA1891="Yes",$AB1891="Yes"),1,"")</f>
      </c>
      <c r="AD1891">
        <f>IF(OR($Y1891="",$Z1891=""),"",IF(INDEX($C$2:$C$1500,$Y1891)=INDEX($C$2:$C$1500,$Z1891),0,1))</f>
      </c>
      <c r="AE1891">
        <f>IF($AC1891&lt;&gt;1,"",IF(AND(INDEX($AG$2:$AG$1500,$Y1891)=1,INDEX($AG$2:$AG$1500,$Z1891)=1),1,""))</f>
      </c>
    </row>
    <row r="1892">
      <c r="T1892">
        <f>IF($Y1892="","",INDEX($B$2:$B$1500,$Y1892))</f>
      </c>
      <c r="U1892">
        <f>IF($Z1892="","",INDEX($B$2:$B$1500,$Z1892))</f>
      </c>
      <c r="V1892">
        <f>IF(OR($T1892="",$U1892=""),"",$U1892-$T1892)</f>
      </c>
      <c r="W1892" t="str">
        <f>IF(TRIM(INDEX(connections!$A:$A,ROW()))="","",TRIM(INDEX(connections!$A:$A,ROW())))</f>
      </c>
      <c r="X1892" t="str">
        <f>IF($W1892="","",TRIM(INDEX(connections!$B:$B,ROW())))</f>
      </c>
      <c r="Y1892">
        <f>IF($W1892="","",IFERROR(MATCH($W1892,$A$2:$A$1500,0),""))</f>
      </c>
      <c r="Z1892">
        <f>IF($X1892="","",IFERROR(MATCH($X1892,$A$2:$A$1500,0),""))</f>
      </c>
      <c r="AA1892" t="str">
        <f>IF($Y1892="","",INDEX($P$2:$P$1500,$Y1892))</f>
      </c>
      <c r="AB1892" t="str">
        <f>IF($Z1892="","",INDEX($P$2:$P$1500,$Z1892))</f>
      </c>
      <c r="AC1892">
        <f>IF(AND($AA1892="Yes",$AB1892="Yes"),1,"")</f>
      </c>
      <c r="AD1892">
        <f>IF(OR($Y1892="",$Z1892=""),"",IF(INDEX($C$2:$C$1500,$Y1892)=INDEX($C$2:$C$1500,$Z1892),0,1))</f>
      </c>
      <c r="AE1892">
        <f>IF($AC1892&lt;&gt;1,"",IF(AND(INDEX($AG$2:$AG$1500,$Y1892)=1,INDEX($AG$2:$AG$1500,$Z1892)=1),1,""))</f>
      </c>
    </row>
    <row r="1893">
      <c r="T1893">
        <f>IF($Y1893="","",INDEX($B$2:$B$1500,$Y1893))</f>
      </c>
      <c r="U1893">
        <f>IF($Z1893="","",INDEX($B$2:$B$1500,$Z1893))</f>
      </c>
      <c r="V1893">
        <f>IF(OR($T1893="",$U1893=""),"",$U1893-$T1893)</f>
      </c>
      <c r="W1893" t="str">
        <f>IF(TRIM(INDEX(connections!$A:$A,ROW()))="","",TRIM(INDEX(connections!$A:$A,ROW())))</f>
      </c>
      <c r="X1893" t="str">
        <f>IF($W1893="","",TRIM(INDEX(connections!$B:$B,ROW())))</f>
      </c>
      <c r="Y1893">
        <f>IF($W1893="","",IFERROR(MATCH($W1893,$A$2:$A$1500,0),""))</f>
      </c>
      <c r="Z1893">
        <f>IF($X1893="","",IFERROR(MATCH($X1893,$A$2:$A$1500,0),""))</f>
      </c>
      <c r="AA1893" t="str">
        <f>IF($Y1893="","",INDEX($P$2:$P$1500,$Y1893))</f>
      </c>
      <c r="AB1893" t="str">
        <f>IF($Z1893="","",INDEX($P$2:$P$1500,$Z1893))</f>
      </c>
      <c r="AC1893">
        <f>IF(AND($AA1893="Yes",$AB1893="Yes"),1,"")</f>
      </c>
      <c r="AD1893">
        <f>IF(OR($Y1893="",$Z1893=""),"",IF(INDEX($C$2:$C$1500,$Y1893)=INDEX($C$2:$C$1500,$Z1893),0,1))</f>
      </c>
      <c r="AE1893">
        <f>IF($AC1893&lt;&gt;1,"",IF(AND(INDEX($AG$2:$AG$1500,$Y1893)=1,INDEX($AG$2:$AG$1500,$Z1893)=1),1,""))</f>
      </c>
    </row>
    <row r="1894">
      <c r="T1894">
        <f>IF($Y1894="","",INDEX($B$2:$B$1500,$Y1894))</f>
      </c>
      <c r="U1894">
        <f>IF($Z1894="","",INDEX($B$2:$B$1500,$Z1894))</f>
      </c>
      <c r="V1894">
        <f>IF(OR($T1894="",$U1894=""),"",$U1894-$T1894)</f>
      </c>
      <c r="W1894" t="str">
        <f>IF(TRIM(INDEX(connections!$A:$A,ROW()))="","",TRIM(INDEX(connections!$A:$A,ROW())))</f>
      </c>
      <c r="X1894" t="str">
        <f>IF($W1894="","",TRIM(INDEX(connections!$B:$B,ROW())))</f>
      </c>
      <c r="Y1894">
        <f>IF($W1894="","",IFERROR(MATCH($W1894,$A$2:$A$1500,0),""))</f>
      </c>
      <c r="Z1894">
        <f>IF($X1894="","",IFERROR(MATCH($X1894,$A$2:$A$1500,0),""))</f>
      </c>
      <c r="AA1894" t="str">
        <f>IF($Y1894="","",INDEX($P$2:$P$1500,$Y1894))</f>
      </c>
      <c r="AB1894" t="str">
        <f>IF($Z1894="","",INDEX($P$2:$P$1500,$Z1894))</f>
      </c>
      <c r="AC1894">
        <f>IF(AND($AA1894="Yes",$AB1894="Yes"),1,"")</f>
      </c>
      <c r="AD1894">
        <f>IF(OR($Y1894="",$Z1894=""),"",IF(INDEX($C$2:$C$1500,$Y1894)=INDEX($C$2:$C$1500,$Z1894),0,1))</f>
      </c>
      <c r="AE1894">
        <f>IF($AC1894&lt;&gt;1,"",IF(AND(INDEX($AG$2:$AG$1500,$Y1894)=1,INDEX($AG$2:$AG$1500,$Z1894)=1),1,""))</f>
      </c>
    </row>
    <row r="1895">
      <c r="T1895">
        <f>IF($Y1895="","",INDEX($B$2:$B$1500,$Y1895))</f>
      </c>
      <c r="U1895">
        <f>IF($Z1895="","",INDEX($B$2:$B$1500,$Z1895))</f>
      </c>
      <c r="V1895">
        <f>IF(OR($T1895="",$U1895=""),"",$U1895-$T1895)</f>
      </c>
      <c r="W1895" t="str">
        <f>IF(TRIM(INDEX(connections!$A:$A,ROW()))="","",TRIM(INDEX(connections!$A:$A,ROW())))</f>
      </c>
      <c r="X1895" t="str">
        <f>IF($W1895="","",TRIM(INDEX(connections!$B:$B,ROW())))</f>
      </c>
      <c r="Y1895">
        <f>IF($W1895="","",IFERROR(MATCH($W1895,$A$2:$A$1500,0),""))</f>
      </c>
      <c r="Z1895">
        <f>IF($X1895="","",IFERROR(MATCH($X1895,$A$2:$A$1500,0),""))</f>
      </c>
      <c r="AA1895" t="str">
        <f>IF($Y1895="","",INDEX($P$2:$P$1500,$Y1895))</f>
      </c>
      <c r="AB1895" t="str">
        <f>IF($Z1895="","",INDEX($P$2:$P$1500,$Z1895))</f>
      </c>
      <c r="AC1895">
        <f>IF(AND($AA1895="Yes",$AB1895="Yes"),1,"")</f>
      </c>
      <c r="AD1895">
        <f>IF(OR($Y1895="",$Z1895=""),"",IF(INDEX($C$2:$C$1500,$Y1895)=INDEX($C$2:$C$1500,$Z1895),0,1))</f>
      </c>
      <c r="AE1895">
        <f>IF($AC1895&lt;&gt;1,"",IF(AND(INDEX($AG$2:$AG$1500,$Y1895)=1,INDEX($AG$2:$AG$1500,$Z1895)=1),1,""))</f>
      </c>
    </row>
    <row r="1896">
      <c r="T1896">
        <f>IF($Y1896="","",INDEX($B$2:$B$1500,$Y1896))</f>
      </c>
      <c r="U1896">
        <f>IF($Z1896="","",INDEX($B$2:$B$1500,$Z1896))</f>
      </c>
      <c r="V1896">
        <f>IF(OR($T1896="",$U1896=""),"",$U1896-$T1896)</f>
      </c>
      <c r="W1896" t="str">
        <f>IF(TRIM(INDEX(connections!$A:$A,ROW()))="","",TRIM(INDEX(connections!$A:$A,ROW())))</f>
      </c>
      <c r="X1896" t="str">
        <f>IF($W1896="","",TRIM(INDEX(connections!$B:$B,ROW())))</f>
      </c>
      <c r="Y1896">
        <f>IF($W1896="","",IFERROR(MATCH($W1896,$A$2:$A$1500,0),""))</f>
      </c>
      <c r="Z1896">
        <f>IF($X1896="","",IFERROR(MATCH($X1896,$A$2:$A$1500,0),""))</f>
      </c>
      <c r="AA1896" t="str">
        <f>IF($Y1896="","",INDEX($P$2:$P$1500,$Y1896))</f>
      </c>
      <c r="AB1896" t="str">
        <f>IF($Z1896="","",INDEX($P$2:$P$1500,$Z1896))</f>
      </c>
      <c r="AC1896">
        <f>IF(AND($AA1896="Yes",$AB1896="Yes"),1,"")</f>
      </c>
      <c r="AD1896">
        <f>IF(OR($Y1896="",$Z1896=""),"",IF(INDEX($C$2:$C$1500,$Y1896)=INDEX($C$2:$C$1500,$Z1896),0,1))</f>
      </c>
      <c r="AE1896">
        <f>IF($AC1896&lt;&gt;1,"",IF(AND(INDEX($AG$2:$AG$1500,$Y1896)=1,INDEX($AG$2:$AG$1500,$Z1896)=1),1,""))</f>
      </c>
    </row>
    <row r="1897">
      <c r="T1897">
        <f>IF($Y1897="","",INDEX($B$2:$B$1500,$Y1897))</f>
      </c>
      <c r="U1897">
        <f>IF($Z1897="","",INDEX($B$2:$B$1500,$Z1897))</f>
      </c>
      <c r="V1897">
        <f>IF(OR($T1897="",$U1897=""),"",$U1897-$T1897)</f>
      </c>
      <c r="W1897" t="str">
        <f>IF(TRIM(INDEX(connections!$A:$A,ROW()))="","",TRIM(INDEX(connections!$A:$A,ROW())))</f>
      </c>
      <c r="X1897" t="str">
        <f>IF($W1897="","",TRIM(INDEX(connections!$B:$B,ROW())))</f>
      </c>
      <c r="Y1897">
        <f>IF($W1897="","",IFERROR(MATCH($W1897,$A$2:$A$1500,0),""))</f>
      </c>
      <c r="Z1897">
        <f>IF($X1897="","",IFERROR(MATCH($X1897,$A$2:$A$1500,0),""))</f>
      </c>
      <c r="AA1897" t="str">
        <f>IF($Y1897="","",INDEX($P$2:$P$1500,$Y1897))</f>
      </c>
      <c r="AB1897" t="str">
        <f>IF($Z1897="","",INDEX($P$2:$P$1500,$Z1897))</f>
      </c>
      <c r="AC1897">
        <f>IF(AND($AA1897="Yes",$AB1897="Yes"),1,"")</f>
      </c>
      <c r="AD1897">
        <f>IF(OR($Y1897="",$Z1897=""),"",IF(INDEX($C$2:$C$1500,$Y1897)=INDEX($C$2:$C$1500,$Z1897),0,1))</f>
      </c>
      <c r="AE1897">
        <f>IF($AC1897&lt;&gt;1,"",IF(AND(INDEX($AG$2:$AG$1500,$Y1897)=1,INDEX($AG$2:$AG$1500,$Z1897)=1),1,""))</f>
      </c>
    </row>
    <row r="1898">
      <c r="T1898">
        <f>IF($Y1898="","",INDEX($B$2:$B$1500,$Y1898))</f>
      </c>
      <c r="U1898">
        <f>IF($Z1898="","",INDEX($B$2:$B$1500,$Z1898))</f>
      </c>
      <c r="V1898">
        <f>IF(OR($T1898="",$U1898=""),"",$U1898-$T1898)</f>
      </c>
      <c r="W1898" t="str">
        <f>IF(TRIM(INDEX(connections!$A:$A,ROW()))="","",TRIM(INDEX(connections!$A:$A,ROW())))</f>
      </c>
      <c r="X1898" t="str">
        <f>IF($W1898="","",TRIM(INDEX(connections!$B:$B,ROW())))</f>
      </c>
      <c r="Y1898">
        <f>IF($W1898="","",IFERROR(MATCH($W1898,$A$2:$A$1500,0),""))</f>
      </c>
      <c r="Z1898">
        <f>IF($X1898="","",IFERROR(MATCH($X1898,$A$2:$A$1500,0),""))</f>
      </c>
      <c r="AA1898" t="str">
        <f>IF($Y1898="","",INDEX($P$2:$P$1500,$Y1898))</f>
      </c>
      <c r="AB1898" t="str">
        <f>IF($Z1898="","",INDEX($P$2:$P$1500,$Z1898))</f>
      </c>
      <c r="AC1898">
        <f>IF(AND($AA1898="Yes",$AB1898="Yes"),1,"")</f>
      </c>
      <c r="AD1898">
        <f>IF(OR($Y1898="",$Z1898=""),"",IF(INDEX($C$2:$C$1500,$Y1898)=INDEX($C$2:$C$1500,$Z1898),0,1))</f>
      </c>
      <c r="AE1898">
        <f>IF($AC1898&lt;&gt;1,"",IF(AND(INDEX($AG$2:$AG$1500,$Y1898)=1,INDEX($AG$2:$AG$1500,$Z1898)=1),1,""))</f>
      </c>
    </row>
    <row r="1899">
      <c r="T1899">
        <f>IF($Y1899="","",INDEX($B$2:$B$1500,$Y1899))</f>
      </c>
      <c r="U1899">
        <f>IF($Z1899="","",INDEX($B$2:$B$1500,$Z1899))</f>
      </c>
      <c r="V1899">
        <f>IF(OR($T1899="",$U1899=""),"",$U1899-$T1899)</f>
      </c>
      <c r="W1899" t="str">
        <f>IF(TRIM(INDEX(connections!$A:$A,ROW()))="","",TRIM(INDEX(connections!$A:$A,ROW())))</f>
      </c>
      <c r="X1899" t="str">
        <f>IF($W1899="","",TRIM(INDEX(connections!$B:$B,ROW())))</f>
      </c>
      <c r="Y1899">
        <f>IF($W1899="","",IFERROR(MATCH($W1899,$A$2:$A$1500,0),""))</f>
      </c>
      <c r="Z1899">
        <f>IF($X1899="","",IFERROR(MATCH($X1899,$A$2:$A$1500,0),""))</f>
      </c>
      <c r="AA1899" t="str">
        <f>IF($Y1899="","",INDEX($P$2:$P$1500,$Y1899))</f>
      </c>
      <c r="AB1899" t="str">
        <f>IF($Z1899="","",INDEX($P$2:$P$1500,$Z1899))</f>
      </c>
      <c r="AC1899">
        <f>IF(AND($AA1899="Yes",$AB1899="Yes"),1,"")</f>
      </c>
      <c r="AD1899">
        <f>IF(OR($Y1899="",$Z1899=""),"",IF(INDEX($C$2:$C$1500,$Y1899)=INDEX($C$2:$C$1500,$Z1899),0,1))</f>
      </c>
      <c r="AE1899">
        <f>IF($AC1899&lt;&gt;1,"",IF(AND(INDEX($AG$2:$AG$1500,$Y1899)=1,INDEX($AG$2:$AG$1500,$Z1899)=1),1,""))</f>
      </c>
    </row>
    <row r="1900">
      <c r="T1900">
        <f>IF($Y1900="","",INDEX($B$2:$B$1500,$Y1900))</f>
      </c>
      <c r="U1900">
        <f>IF($Z1900="","",INDEX($B$2:$B$1500,$Z1900))</f>
      </c>
      <c r="V1900">
        <f>IF(OR($T1900="",$U1900=""),"",$U1900-$T1900)</f>
      </c>
      <c r="W1900" t="str">
        <f>IF(TRIM(INDEX(connections!$A:$A,ROW()))="","",TRIM(INDEX(connections!$A:$A,ROW())))</f>
      </c>
      <c r="X1900" t="str">
        <f>IF($W1900="","",TRIM(INDEX(connections!$B:$B,ROW())))</f>
      </c>
      <c r="Y1900">
        <f>IF($W1900="","",IFERROR(MATCH($W1900,$A$2:$A$1500,0),""))</f>
      </c>
      <c r="Z1900">
        <f>IF($X1900="","",IFERROR(MATCH($X1900,$A$2:$A$1500,0),""))</f>
      </c>
      <c r="AA1900" t="str">
        <f>IF($Y1900="","",INDEX($P$2:$P$1500,$Y1900))</f>
      </c>
      <c r="AB1900" t="str">
        <f>IF($Z1900="","",INDEX($P$2:$P$1500,$Z1900))</f>
      </c>
      <c r="AC1900">
        <f>IF(AND($AA1900="Yes",$AB1900="Yes"),1,"")</f>
      </c>
      <c r="AD1900">
        <f>IF(OR($Y1900="",$Z1900=""),"",IF(INDEX($C$2:$C$1500,$Y1900)=INDEX($C$2:$C$1500,$Z1900),0,1))</f>
      </c>
      <c r="AE1900">
        <f>IF($AC1900&lt;&gt;1,"",IF(AND(INDEX($AG$2:$AG$1500,$Y1900)=1,INDEX($AG$2:$AG$1500,$Z1900)=1),1,""))</f>
      </c>
    </row>
    <row r="1901">
      <c r="T1901">
        <f>IF($Y1901="","",INDEX($B$2:$B$1500,$Y1901))</f>
      </c>
      <c r="U1901">
        <f>IF($Z1901="","",INDEX($B$2:$B$1500,$Z1901))</f>
      </c>
      <c r="V1901">
        <f>IF(OR($T1901="",$U1901=""),"",$U1901-$T1901)</f>
      </c>
      <c r="W1901" t="str">
        <f>IF(TRIM(INDEX(connections!$A:$A,ROW()))="","",TRIM(INDEX(connections!$A:$A,ROW())))</f>
      </c>
      <c r="X1901" t="str">
        <f>IF($W1901="","",TRIM(INDEX(connections!$B:$B,ROW())))</f>
      </c>
      <c r="Y1901">
        <f>IF($W1901="","",IFERROR(MATCH($W1901,$A$2:$A$1500,0),""))</f>
      </c>
      <c r="Z1901">
        <f>IF($X1901="","",IFERROR(MATCH($X1901,$A$2:$A$1500,0),""))</f>
      </c>
      <c r="AA1901" t="str">
        <f>IF($Y1901="","",INDEX($P$2:$P$1500,$Y1901))</f>
      </c>
      <c r="AB1901" t="str">
        <f>IF($Z1901="","",INDEX($P$2:$P$1500,$Z1901))</f>
      </c>
      <c r="AC1901">
        <f>IF(AND($AA1901="Yes",$AB1901="Yes"),1,"")</f>
      </c>
      <c r="AD1901">
        <f>IF(OR($Y1901="",$Z1901=""),"",IF(INDEX($C$2:$C$1500,$Y1901)=INDEX($C$2:$C$1500,$Z1901),0,1))</f>
      </c>
      <c r="AE1901">
        <f>IF($AC1901&lt;&gt;1,"",IF(AND(INDEX($AG$2:$AG$1500,$Y1901)=1,INDEX($AG$2:$AG$1500,$Z1901)=1),1,""))</f>
      </c>
    </row>
    <row r="1902">
      <c r="T1902">
        <f>IF($Y1902="","",INDEX($B$2:$B$1500,$Y1902))</f>
      </c>
      <c r="U1902">
        <f>IF($Z1902="","",INDEX($B$2:$B$1500,$Z1902))</f>
      </c>
      <c r="V1902">
        <f>IF(OR($T1902="",$U1902=""),"",$U1902-$T1902)</f>
      </c>
      <c r="W1902" t="str">
        <f>IF(TRIM(INDEX(connections!$A:$A,ROW()))="","",TRIM(INDEX(connections!$A:$A,ROW())))</f>
      </c>
      <c r="X1902" t="str">
        <f>IF($W1902="","",TRIM(INDEX(connections!$B:$B,ROW())))</f>
      </c>
      <c r="Y1902">
        <f>IF($W1902="","",IFERROR(MATCH($W1902,$A$2:$A$1500,0),""))</f>
      </c>
      <c r="Z1902">
        <f>IF($X1902="","",IFERROR(MATCH($X1902,$A$2:$A$1500,0),""))</f>
      </c>
      <c r="AA1902" t="str">
        <f>IF($Y1902="","",INDEX($P$2:$P$1500,$Y1902))</f>
      </c>
      <c r="AB1902" t="str">
        <f>IF($Z1902="","",INDEX($P$2:$P$1500,$Z1902))</f>
      </c>
      <c r="AC1902">
        <f>IF(AND($AA1902="Yes",$AB1902="Yes"),1,"")</f>
      </c>
      <c r="AD1902">
        <f>IF(OR($Y1902="",$Z1902=""),"",IF(INDEX($C$2:$C$1500,$Y1902)=INDEX($C$2:$C$1500,$Z1902),0,1))</f>
      </c>
      <c r="AE1902">
        <f>IF($AC1902&lt;&gt;1,"",IF(AND(INDEX($AG$2:$AG$1500,$Y1902)=1,INDEX($AG$2:$AG$1500,$Z1902)=1),1,""))</f>
      </c>
    </row>
    <row r="1903">
      <c r="T1903">
        <f>IF($Y1903="","",INDEX($B$2:$B$1500,$Y1903))</f>
      </c>
      <c r="U1903">
        <f>IF($Z1903="","",INDEX($B$2:$B$1500,$Z1903))</f>
      </c>
      <c r="V1903">
        <f>IF(OR($T1903="",$U1903=""),"",$U1903-$T1903)</f>
      </c>
      <c r="W1903" t="str">
        <f>IF(TRIM(INDEX(connections!$A:$A,ROW()))="","",TRIM(INDEX(connections!$A:$A,ROW())))</f>
      </c>
      <c r="X1903" t="str">
        <f>IF($W1903="","",TRIM(INDEX(connections!$B:$B,ROW())))</f>
      </c>
      <c r="Y1903">
        <f>IF($W1903="","",IFERROR(MATCH($W1903,$A$2:$A$1500,0),""))</f>
      </c>
      <c r="Z1903">
        <f>IF($X1903="","",IFERROR(MATCH($X1903,$A$2:$A$1500,0),""))</f>
      </c>
      <c r="AA1903" t="str">
        <f>IF($Y1903="","",INDEX($P$2:$P$1500,$Y1903))</f>
      </c>
      <c r="AB1903" t="str">
        <f>IF($Z1903="","",INDEX($P$2:$P$1500,$Z1903))</f>
      </c>
      <c r="AC1903">
        <f>IF(AND($AA1903="Yes",$AB1903="Yes"),1,"")</f>
      </c>
      <c r="AD1903">
        <f>IF(OR($Y1903="",$Z1903=""),"",IF(INDEX($C$2:$C$1500,$Y1903)=INDEX($C$2:$C$1500,$Z1903),0,1))</f>
      </c>
      <c r="AE1903">
        <f>IF($AC1903&lt;&gt;1,"",IF(AND(INDEX($AG$2:$AG$1500,$Y1903)=1,INDEX($AG$2:$AG$1500,$Z1903)=1),1,""))</f>
      </c>
    </row>
    <row r="1904">
      <c r="T1904">
        <f>IF($Y1904="","",INDEX($B$2:$B$1500,$Y1904))</f>
      </c>
      <c r="U1904">
        <f>IF($Z1904="","",INDEX($B$2:$B$1500,$Z1904))</f>
      </c>
      <c r="V1904">
        <f>IF(OR($T1904="",$U1904=""),"",$U1904-$T1904)</f>
      </c>
      <c r="W1904" t="str">
        <f>IF(TRIM(INDEX(connections!$A:$A,ROW()))="","",TRIM(INDEX(connections!$A:$A,ROW())))</f>
      </c>
      <c r="X1904" t="str">
        <f>IF($W1904="","",TRIM(INDEX(connections!$B:$B,ROW())))</f>
      </c>
      <c r="Y1904">
        <f>IF($W1904="","",IFERROR(MATCH($W1904,$A$2:$A$1500,0),""))</f>
      </c>
      <c r="Z1904">
        <f>IF($X1904="","",IFERROR(MATCH($X1904,$A$2:$A$1500,0),""))</f>
      </c>
      <c r="AA1904" t="str">
        <f>IF($Y1904="","",INDEX($P$2:$P$1500,$Y1904))</f>
      </c>
      <c r="AB1904" t="str">
        <f>IF($Z1904="","",INDEX($P$2:$P$1500,$Z1904))</f>
      </c>
      <c r="AC1904">
        <f>IF(AND($AA1904="Yes",$AB1904="Yes"),1,"")</f>
      </c>
      <c r="AD1904">
        <f>IF(OR($Y1904="",$Z1904=""),"",IF(INDEX($C$2:$C$1500,$Y1904)=INDEX($C$2:$C$1500,$Z1904),0,1))</f>
      </c>
      <c r="AE1904">
        <f>IF($AC1904&lt;&gt;1,"",IF(AND(INDEX($AG$2:$AG$1500,$Y1904)=1,INDEX($AG$2:$AG$1500,$Z1904)=1),1,""))</f>
      </c>
    </row>
    <row r="1905">
      <c r="T1905">
        <f>IF($Y1905="","",INDEX($B$2:$B$1500,$Y1905))</f>
      </c>
      <c r="U1905">
        <f>IF($Z1905="","",INDEX($B$2:$B$1500,$Z1905))</f>
      </c>
      <c r="V1905">
        <f>IF(OR($T1905="",$U1905=""),"",$U1905-$T1905)</f>
      </c>
      <c r="W1905" t="str">
        <f>IF(TRIM(INDEX(connections!$A:$A,ROW()))="","",TRIM(INDEX(connections!$A:$A,ROW())))</f>
      </c>
      <c r="X1905" t="str">
        <f>IF($W1905="","",TRIM(INDEX(connections!$B:$B,ROW())))</f>
      </c>
      <c r="Y1905">
        <f>IF($W1905="","",IFERROR(MATCH($W1905,$A$2:$A$1500,0),""))</f>
      </c>
      <c r="Z1905">
        <f>IF($X1905="","",IFERROR(MATCH($X1905,$A$2:$A$1500,0),""))</f>
      </c>
      <c r="AA1905" t="str">
        <f>IF($Y1905="","",INDEX($P$2:$P$1500,$Y1905))</f>
      </c>
      <c r="AB1905" t="str">
        <f>IF($Z1905="","",INDEX($P$2:$P$1500,$Z1905))</f>
      </c>
      <c r="AC1905">
        <f>IF(AND($AA1905="Yes",$AB1905="Yes"),1,"")</f>
      </c>
      <c r="AD1905">
        <f>IF(OR($Y1905="",$Z1905=""),"",IF(INDEX($C$2:$C$1500,$Y1905)=INDEX($C$2:$C$1500,$Z1905),0,1))</f>
      </c>
      <c r="AE1905">
        <f>IF($AC1905&lt;&gt;1,"",IF(AND(INDEX($AG$2:$AG$1500,$Y1905)=1,INDEX($AG$2:$AG$1500,$Z1905)=1),1,""))</f>
      </c>
    </row>
    <row r="1906">
      <c r="T1906">
        <f>IF($Y1906="","",INDEX($B$2:$B$1500,$Y1906))</f>
      </c>
      <c r="U1906">
        <f>IF($Z1906="","",INDEX($B$2:$B$1500,$Z1906))</f>
      </c>
      <c r="V1906">
        <f>IF(OR($T1906="",$U1906=""),"",$U1906-$T1906)</f>
      </c>
      <c r="W1906" t="str">
        <f>IF(TRIM(INDEX(connections!$A:$A,ROW()))="","",TRIM(INDEX(connections!$A:$A,ROW())))</f>
      </c>
      <c r="X1906" t="str">
        <f>IF($W1906="","",TRIM(INDEX(connections!$B:$B,ROW())))</f>
      </c>
      <c r="Y1906">
        <f>IF($W1906="","",IFERROR(MATCH($W1906,$A$2:$A$1500,0),""))</f>
      </c>
      <c r="Z1906">
        <f>IF($X1906="","",IFERROR(MATCH($X1906,$A$2:$A$1500,0),""))</f>
      </c>
      <c r="AA1906" t="str">
        <f>IF($Y1906="","",INDEX($P$2:$P$1500,$Y1906))</f>
      </c>
      <c r="AB1906" t="str">
        <f>IF($Z1906="","",INDEX($P$2:$P$1500,$Z1906))</f>
      </c>
      <c r="AC1906">
        <f>IF(AND($AA1906="Yes",$AB1906="Yes"),1,"")</f>
      </c>
      <c r="AD1906">
        <f>IF(OR($Y1906="",$Z1906=""),"",IF(INDEX($C$2:$C$1500,$Y1906)=INDEX($C$2:$C$1500,$Z1906),0,1))</f>
      </c>
      <c r="AE1906">
        <f>IF($AC1906&lt;&gt;1,"",IF(AND(INDEX($AG$2:$AG$1500,$Y1906)=1,INDEX($AG$2:$AG$1500,$Z1906)=1),1,""))</f>
      </c>
    </row>
    <row r="1907">
      <c r="T1907">
        <f>IF($Y1907="","",INDEX($B$2:$B$1500,$Y1907))</f>
      </c>
      <c r="U1907">
        <f>IF($Z1907="","",INDEX($B$2:$B$1500,$Z1907))</f>
      </c>
      <c r="V1907">
        <f>IF(OR($T1907="",$U1907=""),"",$U1907-$T1907)</f>
      </c>
      <c r="W1907" t="str">
        <f>IF(TRIM(INDEX(connections!$A:$A,ROW()))="","",TRIM(INDEX(connections!$A:$A,ROW())))</f>
      </c>
      <c r="X1907" t="str">
        <f>IF($W1907="","",TRIM(INDEX(connections!$B:$B,ROW())))</f>
      </c>
      <c r="Y1907">
        <f>IF($W1907="","",IFERROR(MATCH($W1907,$A$2:$A$1500,0),""))</f>
      </c>
      <c r="Z1907">
        <f>IF($X1907="","",IFERROR(MATCH($X1907,$A$2:$A$1500,0),""))</f>
      </c>
      <c r="AA1907" t="str">
        <f>IF($Y1907="","",INDEX($P$2:$P$1500,$Y1907))</f>
      </c>
      <c r="AB1907" t="str">
        <f>IF($Z1907="","",INDEX($P$2:$P$1500,$Z1907))</f>
      </c>
      <c r="AC1907">
        <f>IF(AND($AA1907="Yes",$AB1907="Yes"),1,"")</f>
      </c>
      <c r="AD1907">
        <f>IF(OR($Y1907="",$Z1907=""),"",IF(INDEX($C$2:$C$1500,$Y1907)=INDEX($C$2:$C$1500,$Z1907),0,1))</f>
      </c>
      <c r="AE1907">
        <f>IF($AC1907&lt;&gt;1,"",IF(AND(INDEX($AG$2:$AG$1500,$Y1907)=1,INDEX($AG$2:$AG$1500,$Z1907)=1),1,""))</f>
      </c>
    </row>
    <row r="1908">
      <c r="T1908">
        <f>IF($Y1908="","",INDEX($B$2:$B$1500,$Y1908))</f>
      </c>
      <c r="U1908">
        <f>IF($Z1908="","",INDEX($B$2:$B$1500,$Z1908))</f>
      </c>
      <c r="V1908">
        <f>IF(OR($T1908="",$U1908=""),"",$U1908-$T1908)</f>
      </c>
      <c r="W1908" t="str">
        <f>IF(TRIM(INDEX(connections!$A:$A,ROW()))="","",TRIM(INDEX(connections!$A:$A,ROW())))</f>
      </c>
      <c r="X1908" t="str">
        <f>IF($W1908="","",TRIM(INDEX(connections!$B:$B,ROW())))</f>
      </c>
      <c r="Y1908">
        <f>IF($W1908="","",IFERROR(MATCH($W1908,$A$2:$A$1500,0),""))</f>
      </c>
      <c r="Z1908">
        <f>IF($X1908="","",IFERROR(MATCH($X1908,$A$2:$A$1500,0),""))</f>
      </c>
      <c r="AA1908" t="str">
        <f>IF($Y1908="","",INDEX($P$2:$P$1500,$Y1908))</f>
      </c>
      <c r="AB1908" t="str">
        <f>IF($Z1908="","",INDEX($P$2:$P$1500,$Z1908))</f>
      </c>
      <c r="AC1908">
        <f>IF(AND($AA1908="Yes",$AB1908="Yes"),1,"")</f>
      </c>
      <c r="AD1908">
        <f>IF(OR($Y1908="",$Z1908=""),"",IF(INDEX($C$2:$C$1500,$Y1908)=INDEX($C$2:$C$1500,$Z1908),0,1))</f>
      </c>
      <c r="AE1908">
        <f>IF($AC1908&lt;&gt;1,"",IF(AND(INDEX($AG$2:$AG$1500,$Y1908)=1,INDEX($AG$2:$AG$1500,$Z1908)=1),1,""))</f>
      </c>
    </row>
    <row r="1909">
      <c r="T1909">
        <f>IF($Y1909="","",INDEX($B$2:$B$1500,$Y1909))</f>
      </c>
      <c r="U1909">
        <f>IF($Z1909="","",INDEX($B$2:$B$1500,$Z1909))</f>
      </c>
      <c r="V1909">
        <f>IF(OR($T1909="",$U1909=""),"",$U1909-$T1909)</f>
      </c>
      <c r="W1909" t="str">
        <f>IF(TRIM(INDEX(connections!$A:$A,ROW()))="","",TRIM(INDEX(connections!$A:$A,ROW())))</f>
      </c>
      <c r="X1909" t="str">
        <f>IF($W1909="","",TRIM(INDEX(connections!$B:$B,ROW())))</f>
      </c>
      <c r="Y1909">
        <f>IF($W1909="","",IFERROR(MATCH($W1909,$A$2:$A$1500,0),""))</f>
      </c>
      <c r="Z1909">
        <f>IF($X1909="","",IFERROR(MATCH($X1909,$A$2:$A$1500,0),""))</f>
      </c>
      <c r="AA1909" t="str">
        <f>IF($Y1909="","",INDEX($P$2:$P$1500,$Y1909))</f>
      </c>
      <c r="AB1909" t="str">
        <f>IF($Z1909="","",INDEX($P$2:$P$1500,$Z1909))</f>
      </c>
      <c r="AC1909">
        <f>IF(AND($AA1909="Yes",$AB1909="Yes"),1,"")</f>
      </c>
      <c r="AD1909">
        <f>IF(OR($Y1909="",$Z1909=""),"",IF(INDEX($C$2:$C$1500,$Y1909)=INDEX($C$2:$C$1500,$Z1909),0,1))</f>
      </c>
      <c r="AE1909">
        <f>IF($AC1909&lt;&gt;1,"",IF(AND(INDEX($AG$2:$AG$1500,$Y1909)=1,INDEX($AG$2:$AG$1500,$Z1909)=1),1,""))</f>
      </c>
    </row>
    <row r="1910">
      <c r="T1910">
        <f>IF($Y1910="","",INDEX($B$2:$B$1500,$Y1910))</f>
      </c>
      <c r="U1910">
        <f>IF($Z1910="","",INDEX($B$2:$B$1500,$Z1910))</f>
      </c>
      <c r="V1910">
        <f>IF(OR($T1910="",$U1910=""),"",$U1910-$T1910)</f>
      </c>
      <c r="W1910" t="str">
        <f>IF(TRIM(INDEX(connections!$A:$A,ROW()))="","",TRIM(INDEX(connections!$A:$A,ROW())))</f>
      </c>
      <c r="X1910" t="str">
        <f>IF($W1910="","",TRIM(INDEX(connections!$B:$B,ROW())))</f>
      </c>
      <c r="Y1910">
        <f>IF($W1910="","",IFERROR(MATCH($W1910,$A$2:$A$1500,0),""))</f>
      </c>
      <c r="Z1910">
        <f>IF($X1910="","",IFERROR(MATCH($X1910,$A$2:$A$1500,0),""))</f>
      </c>
      <c r="AA1910" t="str">
        <f>IF($Y1910="","",INDEX($P$2:$P$1500,$Y1910))</f>
      </c>
      <c r="AB1910" t="str">
        <f>IF($Z1910="","",INDEX($P$2:$P$1500,$Z1910))</f>
      </c>
      <c r="AC1910">
        <f>IF(AND($AA1910="Yes",$AB1910="Yes"),1,"")</f>
      </c>
      <c r="AD1910">
        <f>IF(OR($Y1910="",$Z1910=""),"",IF(INDEX($C$2:$C$1500,$Y1910)=INDEX($C$2:$C$1500,$Z1910),0,1))</f>
      </c>
      <c r="AE1910">
        <f>IF($AC1910&lt;&gt;1,"",IF(AND(INDEX($AG$2:$AG$1500,$Y1910)=1,INDEX($AG$2:$AG$1500,$Z1910)=1),1,""))</f>
      </c>
    </row>
    <row r="1911">
      <c r="T1911">
        <f>IF($Y1911="","",INDEX($B$2:$B$1500,$Y1911))</f>
      </c>
      <c r="U1911">
        <f>IF($Z1911="","",INDEX($B$2:$B$1500,$Z1911))</f>
      </c>
      <c r="V1911">
        <f>IF(OR($T1911="",$U1911=""),"",$U1911-$T1911)</f>
      </c>
      <c r="W1911" t="str">
        <f>IF(TRIM(INDEX(connections!$A:$A,ROW()))="","",TRIM(INDEX(connections!$A:$A,ROW())))</f>
      </c>
      <c r="X1911" t="str">
        <f>IF($W1911="","",TRIM(INDEX(connections!$B:$B,ROW())))</f>
      </c>
      <c r="Y1911">
        <f>IF($W1911="","",IFERROR(MATCH($W1911,$A$2:$A$1500,0),""))</f>
      </c>
      <c r="Z1911">
        <f>IF($X1911="","",IFERROR(MATCH($X1911,$A$2:$A$1500,0),""))</f>
      </c>
      <c r="AA1911" t="str">
        <f>IF($Y1911="","",INDEX($P$2:$P$1500,$Y1911))</f>
      </c>
      <c r="AB1911" t="str">
        <f>IF($Z1911="","",INDEX($P$2:$P$1500,$Z1911))</f>
      </c>
      <c r="AC1911">
        <f>IF(AND($AA1911="Yes",$AB1911="Yes"),1,"")</f>
      </c>
      <c r="AD1911">
        <f>IF(OR($Y1911="",$Z1911=""),"",IF(INDEX($C$2:$C$1500,$Y1911)=INDEX($C$2:$C$1500,$Z1911),0,1))</f>
      </c>
      <c r="AE1911">
        <f>IF($AC1911&lt;&gt;1,"",IF(AND(INDEX($AG$2:$AG$1500,$Y1911)=1,INDEX($AG$2:$AG$1500,$Z1911)=1),1,""))</f>
      </c>
    </row>
    <row r="1912">
      <c r="T1912">
        <f>IF($Y1912="","",INDEX($B$2:$B$1500,$Y1912))</f>
      </c>
      <c r="U1912">
        <f>IF($Z1912="","",INDEX($B$2:$B$1500,$Z1912))</f>
      </c>
      <c r="V1912">
        <f>IF(OR($T1912="",$U1912=""),"",$U1912-$T1912)</f>
      </c>
      <c r="W1912" t="str">
        <f>IF(TRIM(INDEX(connections!$A:$A,ROW()))="","",TRIM(INDEX(connections!$A:$A,ROW())))</f>
      </c>
      <c r="X1912" t="str">
        <f>IF($W1912="","",TRIM(INDEX(connections!$B:$B,ROW())))</f>
      </c>
      <c r="Y1912">
        <f>IF($W1912="","",IFERROR(MATCH($W1912,$A$2:$A$1500,0),""))</f>
      </c>
      <c r="Z1912">
        <f>IF($X1912="","",IFERROR(MATCH($X1912,$A$2:$A$1500,0),""))</f>
      </c>
      <c r="AA1912" t="str">
        <f>IF($Y1912="","",INDEX($P$2:$P$1500,$Y1912))</f>
      </c>
      <c r="AB1912" t="str">
        <f>IF($Z1912="","",INDEX($P$2:$P$1500,$Z1912))</f>
      </c>
      <c r="AC1912">
        <f>IF(AND($AA1912="Yes",$AB1912="Yes"),1,"")</f>
      </c>
      <c r="AD1912">
        <f>IF(OR($Y1912="",$Z1912=""),"",IF(INDEX($C$2:$C$1500,$Y1912)=INDEX($C$2:$C$1500,$Z1912),0,1))</f>
      </c>
      <c r="AE1912">
        <f>IF($AC1912&lt;&gt;1,"",IF(AND(INDEX($AG$2:$AG$1500,$Y1912)=1,INDEX($AG$2:$AG$1500,$Z1912)=1),1,""))</f>
      </c>
    </row>
    <row r="1913">
      <c r="T1913">
        <f>IF($Y1913="","",INDEX($B$2:$B$1500,$Y1913))</f>
      </c>
      <c r="U1913">
        <f>IF($Z1913="","",INDEX($B$2:$B$1500,$Z1913))</f>
      </c>
      <c r="V1913">
        <f>IF(OR($T1913="",$U1913=""),"",$U1913-$T1913)</f>
      </c>
      <c r="W1913" t="str">
        <f>IF(TRIM(INDEX(connections!$A:$A,ROW()))="","",TRIM(INDEX(connections!$A:$A,ROW())))</f>
      </c>
      <c r="X1913" t="str">
        <f>IF($W1913="","",TRIM(INDEX(connections!$B:$B,ROW())))</f>
      </c>
      <c r="Y1913">
        <f>IF($W1913="","",IFERROR(MATCH($W1913,$A$2:$A$1500,0),""))</f>
      </c>
      <c r="Z1913">
        <f>IF($X1913="","",IFERROR(MATCH($X1913,$A$2:$A$1500,0),""))</f>
      </c>
      <c r="AA1913" t="str">
        <f>IF($Y1913="","",INDEX($P$2:$P$1500,$Y1913))</f>
      </c>
      <c r="AB1913" t="str">
        <f>IF($Z1913="","",INDEX($P$2:$P$1500,$Z1913))</f>
      </c>
      <c r="AC1913">
        <f>IF(AND($AA1913="Yes",$AB1913="Yes"),1,"")</f>
      </c>
      <c r="AD1913">
        <f>IF(OR($Y1913="",$Z1913=""),"",IF(INDEX($C$2:$C$1500,$Y1913)=INDEX($C$2:$C$1500,$Z1913),0,1))</f>
      </c>
      <c r="AE1913">
        <f>IF($AC1913&lt;&gt;1,"",IF(AND(INDEX($AG$2:$AG$1500,$Y1913)=1,INDEX($AG$2:$AG$1500,$Z1913)=1),1,""))</f>
      </c>
    </row>
    <row r="1914">
      <c r="T1914">
        <f>IF($Y1914="","",INDEX($B$2:$B$1500,$Y1914))</f>
      </c>
      <c r="U1914">
        <f>IF($Z1914="","",INDEX($B$2:$B$1500,$Z1914))</f>
      </c>
      <c r="V1914">
        <f>IF(OR($T1914="",$U1914=""),"",$U1914-$T1914)</f>
      </c>
      <c r="W1914" t="str">
        <f>IF(TRIM(INDEX(connections!$A:$A,ROW()))="","",TRIM(INDEX(connections!$A:$A,ROW())))</f>
      </c>
      <c r="X1914" t="str">
        <f>IF($W1914="","",TRIM(INDEX(connections!$B:$B,ROW())))</f>
      </c>
      <c r="Y1914">
        <f>IF($W1914="","",IFERROR(MATCH($W1914,$A$2:$A$1500,0),""))</f>
      </c>
      <c r="Z1914">
        <f>IF($X1914="","",IFERROR(MATCH($X1914,$A$2:$A$1500,0),""))</f>
      </c>
      <c r="AA1914" t="str">
        <f>IF($Y1914="","",INDEX($P$2:$P$1500,$Y1914))</f>
      </c>
      <c r="AB1914" t="str">
        <f>IF($Z1914="","",INDEX($P$2:$P$1500,$Z1914))</f>
      </c>
      <c r="AC1914">
        <f>IF(AND($AA1914="Yes",$AB1914="Yes"),1,"")</f>
      </c>
      <c r="AD1914">
        <f>IF(OR($Y1914="",$Z1914=""),"",IF(INDEX($C$2:$C$1500,$Y1914)=INDEX($C$2:$C$1500,$Z1914),0,1))</f>
      </c>
      <c r="AE1914">
        <f>IF($AC1914&lt;&gt;1,"",IF(AND(INDEX($AG$2:$AG$1500,$Y1914)=1,INDEX($AG$2:$AG$1500,$Z1914)=1),1,""))</f>
      </c>
    </row>
    <row r="1915">
      <c r="T1915">
        <f>IF($Y1915="","",INDEX($B$2:$B$1500,$Y1915))</f>
      </c>
      <c r="U1915">
        <f>IF($Z1915="","",INDEX($B$2:$B$1500,$Z1915))</f>
      </c>
      <c r="V1915">
        <f>IF(OR($T1915="",$U1915=""),"",$U1915-$T1915)</f>
      </c>
      <c r="W1915" t="str">
        <f>IF(TRIM(INDEX(connections!$A:$A,ROW()))="","",TRIM(INDEX(connections!$A:$A,ROW())))</f>
      </c>
      <c r="X1915" t="str">
        <f>IF($W1915="","",TRIM(INDEX(connections!$B:$B,ROW())))</f>
      </c>
      <c r="Y1915">
        <f>IF($W1915="","",IFERROR(MATCH($W1915,$A$2:$A$1500,0),""))</f>
      </c>
      <c r="Z1915">
        <f>IF($X1915="","",IFERROR(MATCH($X1915,$A$2:$A$1500,0),""))</f>
      </c>
      <c r="AA1915" t="str">
        <f>IF($Y1915="","",INDEX($P$2:$P$1500,$Y1915))</f>
      </c>
      <c r="AB1915" t="str">
        <f>IF($Z1915="","",INDEX($P$2:$P$1500,$Z1915))</f>
      </c>
      <c r="AC1915">
        <f>IF(AND($AA1915="Yes",$AB1915="Yes"),1,"")</f>
      </c>
      <c r="AD1915">
        <f>IF(OR($Y1915="",$Z1915=""),"",IF(INDEX($C$2:$C$1500,$Y1915)=INDEX($C$2:$C$1500,$Z1915),0,1))</f>
      </c>
      <c r="AE1915">
        <f>IF($AC1915&lt;&gt;1,"",IF(AND(INDEX($AG$2:$AG$1500,$Y1915)=1,INDEX($AG$2:$AG$1500,$Z1915)=1),1,""))</f>
      </c>
    </row>
    <row r="1916">
      <c r="T1916">
        <f>IF($Y1916="","",INDEX($B$2:$B$1500,$Y1916))</f>
      </c>
      <c r="U1916">
        <f>IF($Z1916="","",INDEX($B$2:$B$1500,$Z1916))</f>
      </c>
      <c r="V1916">
        <f>IF(OR($T1916="",$U1916=""),"",$U1916-$T1916)</f>
      </c>
      <c r="W1916" t="str">
        <f>IF(TRIM(INDEX(connections!$A:$A,ROW()))="","",TRIM(INDEX(connections!$A:$A,ROW())))</f>
      </c>
      <c r="X1916" t="str">
        <f>IF($W1916="","",TRIM(INDEX(connections!$B:$B,ROW())))</f>
      </c>
      <c r="Y1916">
        <f>IF($W1916="","",IFERROR(MATCH($W1916,$A$2:$A$1500,0),""))</f>
      </c>
      <c r="Z1916">
        <f>IF($X1916="","",IFERROR(MATCH($X1916,$A$2:$A$1500,0),""))</f>
      </c>
      <c r="AA1916" t="str">
        <f>IF($Y1916="","",INDEX($P$2:$P$1500,$Y1916))</f>
      </c>
      <c r="AB1916" t="str">
        <f>IF($Z1916="","",INDEX($P$2:$P$1500,$Z1916))</f>
      </c>
      <c r="AC1916">
        <f>IF(AND($AA1916="Yes",$AB1916="Yes"),1,"")</f>
      </c>
      <c r="AD1916">
        <f>IF(OR($Y1916="",$Z1916=""),"",IF(INDEX($C$2:$C$1500,$Y1916)=INDEX($C$2:$C$1500,$Z1916),0,1))</f>
      </c>
      <c r="AE1916">
        <f>IF($AC1916&lt;&gt;1,"",IF(AND(INDEX($AG$2:$AG$1500,$Y1916)=1,INDEX($AG$2:$AG$1500,$Z1916)=1),1,""))</f>
      </c>
    </row>
    <row r="1917">
      <c r="T1917">
        <f>IF($Y1917="","",INDEX($B$2:$B$1500,$Y1917))</f>
      </c>
      <c r="U1917">
        <f>IF($Z1917="","",INDEX($B$2:$B$1500,$Z1917))</f>
      </c>
      <c r="V1917">
        <f>IF(OR($T1917="",$U1917=""),"",$U1917-$T1917)</f>
      </c>
      <c r="W1917" t="str">
        <f>IF(TRIM(INDEX(connections!$A:$A,ROW()))="","",TRIM(INDEX(connections!$A:$A,ROW())))</f>
      </c>
      <c r="X1917" t="str">
        <f>IF($W1917="","",TRIM(INDEX(connections!$B:$B,ROW())))</f>
      </c>
      <c r="Y1917">
        <f>IF($W1917="","",IFERROR(MATCH($W1917,$A$2:$A$1500,0),""))</f>
      </c>
      <c r="Z1917">
        <f>IF($X1917="","",IFERROR(MATCH($X1917,$A$2:$A$1500,0),""))</f>
      </c>
      <c r="AA1917" t="str">
        <f>IF($Y1917="","",INDEX($P$2:$P$1500,$Y1917))</f>
      </c>
      <c r="AB1917" t="str">
        <f>IF($Z1917="","",INDEX($P$2:$P$1500,$Z1917))</f>
      </c>
      <c r="AC1917">
        <f>IF(AND($AA1917="Yes",$AB1917="Yes"),1,"")</f>
      </c>
      <c r="AD1917">
        <f>IF(OR($Y1917="",$Z1917=""),"",IF(INDEX($C$2:$C$1500,$Y1917)=INDEX($C$2:$C$1500,$Z1917),0,1))</f>
      </c>
      <c r="AE1917">
        <f>IF($AC1917&lt;&gt;1,"",IF(AND(INDEX($AG$2:$AG$1500,$Y1917)=1,INDEX($AG$2:$AG$1500,$Z1917)=1),1,""))</f>
      </c>
    </row>
    <row r="1918">
      <c r="T1918">
        <f>IF($Y1918="","",INDEX($B$2:$B$1500,$Y1918))</f>
      </c>
      <c r="U1918">
        <f>IF($Z1918="","",INDEX($B$2:$B$1500,$Z1918))</f>
      </c>
      <c r="V1918">
        <f>IF(OR($T1918="",$U1918=""),"",$U1918-$T1918)</f>
      </c>
      <c r="W1918" t="str">
        <f>IF(TRIM(INDEX(connections!$A:$A,ROW()))="","",TRIM(INDEX(connections!$A:$A,ROW())))</f>
      </c>
      <c r="X1918" t="str">
        <f>IF($W1918="","",TRIM(INDEX(connections!$B:$B,ROW())))</f>
      </c>
      <c r="Y1918">
        <f>IF($W1918="","",IFERROR(MATCH($W1918,$A$2:$A$1500,0),""))</f>
      </c>
      <c r="Z1918">
        <f>IF($X1918="","",IFERROR(MATCH($X1918,$A$2:$A$1500,0),""))</f>
      </c>
      <c r="AA1918" t="str">
        <f>IF($Y1918="","",INDEX($P$2:$P$1500,$Y1918))</f>
      </c>
      <c r="AB1918" t="str">
        <f>IF($Z1918="","",INDEX($P$2:$P$1500,$Z1918))</f>
      </c>
      <c r="AC1918">
        <f>IF(AND($AA1918="Yes",$AB1918="Yes"),1,"")</f>
      </c>
      <c r="AD1918">
        <f>IF(OR($Y1918="",$Z1918=""),"",IF(INDEX($C$2:$C$1500,$Y1918)=INDEX($C$2:$C$1500,$Z1918),0,1))</f>
      </c>
      <c r="AE1918">
        <f>IF($AC1918&lt;&gt;1,"",IF(AND(INDEX($AG$2:$AG$1500,$Y1918)=1,INDEX($AG$2:$AG$1500,$Z1918)=1),1,""))</f>
      </c>
    </row>
    <row r="1919">
      <c r="T1919">
        <f>IF($Y1919="","",INDEX($B$2:$B$1500,$Y1919))</f>
      </c>
      <c r="U1919">
        <f>IF($Z1919="","",INDEX($B$2:$B$1500,$Z1919))</f>
      </c>
      <c r="V1919">
        <f>IF(OR($T1919="",$U1919=""),"",$U1919-$T1919)</f>
      </c>
      <c r="W1919" t="str">
        <f>IF(TRIM(INDEX(connections!$A:$A,ROW()))="","",TRIM(INDEX(connections!$A:$A,ROW())))</f>
      </c>
      <c r="X1919" t="str">
        <f>IF($W1919="","",TRIM(INDEX(connections!$B:$B,ROW())))</f>
      </c>
      <c r="Y1919">
        <f>IF($W1919="","",IFERROR(MATCH($W1919,$A$2:$A$1500,0),""))</f>
      </c>
      <c r="Z1919">
        <f>IF($X1919="","",IFERROR(MATCH($X1919,$A$2:$A$1500,0),""))</f>
      </c>
      <c r="AA1919" t="str">
        <f>IF($Y1919="","",INDEX($P$2:$P$1500,$Y1919))</f>
      </c>
      <c r="AB1919" t="str">
        <f>IF($Z1919="","",INDEX($P$2:$P$1500,$Z1919))</f>
      </c>
      <c r="AC1919">
        <f>IF(AND($AA1919="Yes",$AB1919="Yes"),1,"")</f>
      </c>
      <c r="AD1919">
        <f>IF(OR($Y1919="",$Z1919=""),"",IF(INDEX($C$2:$C$1500,$Y1919)=INDEX($C$2:$C$1500,$Z1919),0,1))</f>
      </c>
      <c r="AE1919">
        <f>IF($AC1919&lt;&gt;1,"",IF(AND(INDEX($AG$2:$AG$1500,$Y1919)=1,INDEX($AG$2:$AG$1500,$Z1919)=1),1,""))</f>
      </c>
    </row>
    <row r="1920">
      <c r="T1920">
        <f>IF($Y1920="","",INDEX($B$2:$B$1500,$Y1920))</f>
      </c>
      <c r="U1920">
        <f>IF($Z1920="","",INDEX($B$2:$B$1500,$Z1920))</f>
      </c>
      <c r="V1920">
        <f>IF(OR($T1920="",$U1920=""),"",$U1920-$T1920)</f>
      </c>
      <c r="W1920" t="str">
        <f>IF(TRIM(INDEX(connections!$A:$A,ROW()))="","",TRIM(INDEX(connections!$A:$A,ROW())))</f>
      </c>
      <c r="X1920" t="str">
        <f>IF($W1920="","",TRIM(INDEX(connections!$B:$B,ROW())))</f>
      </c>
      <c r="Y1920">
        <f>IF($W1920="","",IFERROR(MATCH($W1920,$A$2:$A$1500,0),""))</f>
      </c>
      <c r="Z1920">
        <f>IF($X1920="","",IFERROR(MATCH($X1920,$A$2:$A$1500,0),""))</f>
      </c>
      <c r="AA1920" t="str">
        <f>IF($Y1920="","",INDEX($P$2:$P$1500,$Y1920))</f>
      </c>
      <c r="AB1920" t="str">
        <f>IF($Z1920="","",INDEX($P$2:$P$1500,$Z1920))</f>
      </c>
      <c r="AC1920">
        <f>IF(AND($AA1920="Yes",$AB1920="Yes"),1,"")</f>
      </c>
      <c r="AD1920">
        <f>IF(OR($Y1920="",$Z1920=""),"",IF(INDEX($C$2:$C$1500,$Y1920)=INDEX($C$2:$C$1500,$Z1920),0,1))</f>
      </c>
      <c r="AE1920">
        <f>IF($AC1920&lt;&gt;1,"",IF(AND(INDEX($AG$2:$AG$1500,$Y1920)=1,INDEX($AG$2:$AG$1500,$Z1920)=1),1,""))</f>
      </c>
    </row>
    <row r="1921">
      <c r="T1921">
        <f>IF($Y1921="","",INDEX($B$2:$B$1500,$Y1921))</f>
      </c>
      <c r="U1921">
        <f>IF($Z1921="","",INDEX($B$2:$B$1500,$Z1921))</f>
      </c>
      <c r="V1921">
        <f>IF(OR($T1921="",$U1921=""),"",$U1921-$T1921)</f>
      </c>
      <c r="W1921" t="str">
        <f>IF(TRIM(INDEX(connections!$A:$A,ROW()))="","",TRIM(INDEX(connections!$A:$A,ROW())))</f>
      </c>
      <c r="X1921" t="str">
        <f>IF($W1921="","",TRIM(INDEX(connections!$B:$B,ROW())))</f>
      </c>
      <c r="Y1921">
        <f>IF($W1921="","",IFERROR(MATCH($W1921,$A$2:$A$1500,0),""))</f>
      </c>
      <c r="Z1921">
        <f>IF($X1921="","",IFERROR(MATCH($X1921,$A$2:$A$1500,0),""))</f>
      </c>
      <c r="AA1921" t="str">
        <f>IF($Y1921="","",INDEX($P$2:$P$1500,$Y1921))</f>
      </c>
      <c r="AB1921" t="str">
        <f>IF($Z1921="","",INDEX($P$2:$P$1500,$Z1921))</f>
      </c>
      <c r="AC1921">
        <f>IF(AND($AA1921="Yes",$AB1921="Yes"),1,"")</f>
      </c>
      <c r="AD1921">
        <f>IF(OR($Y1921="",$Z1921=""),"",IF(INDEX($C$2:$C$1500,$Y1921)=INDEX($C$2:$C$1500,$Z1921),0,1))</f>
      </c>
      <c r="AE1921">
        <f>IF($AC1921&lt;&gt;1,"",IF(AND(INDEX($AG$2:$AG$1500,$Y1921)=1,INDEX($AG$2:$AG$1500,$Z1921)=1),1,""))</f>
      </c>
    </row>
    <row r="1922">
      <c r="T1922">
        <f>IF($Y1922="","",INDEX($B$2:$B$1500,$Y1922))</f>
      </c>
      <c r="U1922">
        <f>IF($Z1922="","",INDEX($B$2:$B$1500,$Z1922))</f>
      </c>
      <c r="V1922">
        <f>IF(OR($T1922="",$U1922=""),"",$U1922-$T1922)</f>
      </c>
      <c r="W1922" t="str">
        <f>IF(TRIM(INDEX(connections!$A:$A,ROW()))="","",TRIM(INDEX(connections!$A:$A,ROW())))</f>
      </c>
      <c r="X1922" t="str">
        <f>IF($W1922="","",TRIM(INDEX(connections!$B:$B,ROW())))</f>
      </c>
      <c r="Y1922">
        <f>IF($W1922="","",IFERROR(MATCH($W1922,$A$2:$A$1500,0),""))</f>
      </c>
      <c r="Z1922">
        <f>IF($X1922="","",IFERROR(MATCH($X1922,$A$2:$A$1500,0),""))</f>
      </c>
      <c r="AA1922" t="str">
        <f>IF($Y1922="","",INDEX($P$2:$P$1500,$Y1922))</f>
      </c>
      <c r="AB1922" t="str">
        <f>IF($Z1922="","",INDEX($P$2:$P$1500,$Z1922))</f>
      </c>
      <c r="AC1922">
        <f>IF(AND($AA1922="Yes",$AB1922="Yes"),1,"")</f>
      </c>
      <c r="AD1922">
        <f>IF(OR($Y1922="",$Z1922=""),"",IF(INDEX($C$2:$C$1500,$Y1922)=INDEX($C$2:$C$1500,$Z1922),0,1))</f>
      </c>
      <c r="AE1922">
        <f>IF($AC1922&lt;&gt;1,"",IF(AND(INDEX($AG$2:$AG$1500,$Y1922)=1,INDEX($AG$2:$AG$1500,$Z1922)=1),1,""))</f>
      </c>
    </row>
    <row r="1923">
      <c r="T1923">
        <f>IF($Y1923="","",INDEX($B$2:$B$1500,$Y1923))</f>
      </c>
      <c r="U1923">
        <f>IF($Z1923="","",INDEX($B$2:$B$1500,$Z1923))</f>
      </c>
      <c r="V1923">
        <f>IF(OR($T1923="",$U1923=""),"",$U1923-$T1923)</f>
      </c>
      <c r="W1923" t="str">
        <f>IF(TRIM(INDEX(connections!$A:$A,ROW()))="","",TRIM(INDEX(connections!$A:$A,ROW())))</f>
      </c>
      <c r="X1923" t="str">
        <f>IF($W1923="","",TRIM(INDEX(connections!$B:$B,ROW())))</f>
      </c>
      <c r="Y1923">
        <f>IF($W1923="","",IFERROR(MATCH($W1923,$A$2:$A$1500,0),""))</f>
      </c>
      <c r="Z1923">
        <f>IF($X1923="","",IFERROR(MATCH($X1923,$A$2:$A$1500,0),""))</f>
      </c>
      <c r="AA1923" t="str">
        <f>IF($Y1923="","",INDEX($P$2:$P$1500,$Y1923))</f>
      </c>
      <c r="AB1923" t="str">
        <f>IF($Z1923="","",INDEX($P$2:$P$1500,$Z1923))</f>
      </c>
      <c r="AC1923">
        <f>IF(AND($AA1923="Yes",$AB1923="Yes"),1,"")</f>
      </c>
      <c r="AD1923">
        <f>IF(OR($Y1923="",$Z1923=""),"",IF(INDEX($C$2:$C$1500,$Y1923)=INDEX($C$2:$C$1500,$Z1923),0,1))</f>
      </c>
      <c r="AE1923">
        <f>IF($AC1923&lt;&gt;1,"",IF(AND(INDEX($AG$2:$AG$1500,$Y1923)=1,INDEX($AG$2:$AG$1500,$Z1923)=1),1,""))</f>
      </c>
    </row>
    <row r="1924">
      <c r="T1924">
        <f>IF($Y1924="","",INDEX($B$2:$B$1500,$Y1924))</f>
      </c>
      <c r="U1924">
        <f>IF($Z1924="","",INDEX($B$2:$B$1500,$Z1924))</f>
      </c>
      <c r="V1924">
        <f>IF(OR($T1924="",$U1924=""),"",$U1924-$T1924)</f>
      </c>
      <c r="W1924" t="str">
        <f>IF(TRIM(INDEX(connections!$A:$A,ROW()))="","",TRIM(INDEX(connections!$A:$A,ROW())))</f>
      </c>
      <c r="X1924" t="str">
        <f>IF($W1924="","",TRIM(INDEX(connections!$B:$B,ROW())))</f>
      </c>
      <c r="Y1924">
        <f>IF($W1924="","",IFERROR(MATCH($W1924,$A$2:$A$1500,0),""))</f>
      </c>
      <c r="Z1924">
        <f>IF($X1924="","",IFERROR(MATCH($X1924,$A$2:$A$1500,0),""))</f>
      </c>
      <c r="AA1924" t="str">
        <f>IF($Y1924="","",INDEX($P$2:$P$1500,$Y1924))</f>
      </c>
      <c r="AB1924" t="str">
        <f>IF($Z1924="","",INDEX($P$2:$P$1500,$Z1924))</f>
      </c>
      <c r="AC1924">
        <f>IF(AND($AA1924="Yes",$AB1924="Yes"),1,"")</f>
      </c>
      <c r="AD1924">
        <f>IF(OR($Y1924="",$Z1924=""),"",IF(INDEX($C$2:$C$1500,$Y1924)=INDEX($C$2:$C$1500,$Z1924),0,1))</f>
      </c>
      <c r="AE1924">
        <f>IF($AC1924&lt;&gt;1,"",IF(AND(INDEX($AG$2:$AG$1500,$Y1924)=1,INDEX($AG$2:$AG$1500,$Z1924)=1),1,""))</f>
      </c>
    </row>
    <row r="1925">
      <c r="T1925">
        <f>IF($Y1925="","",INDEX($B$2:$B$1500,$Y1925))</f>
      </c>
      <c r="U1925">
        <f>IF($Z1925="","",INDEX($B$2:$B$1500,$Z1925))</f>
      </c>
      <c r="V1925">
        <f>IF(OR($T1925="",$U1925=""),"",$U1925-$T1925)</f>
      </c>
      <c r="W1925" t="str">
        <f>IF(TRIM(INDEX(connections!$A:$A,ROW()))="","",TRIM(INDEX(connections!$A:$A,ROW())))</f>
      </c>
      <c r="X1925" t="str">
        <f>IF($W1925="","",TRIM(INDEX(connections!$B:$B,ROW())))</f>
      </c>
      <c r="Y1925">
        <f>IF($W1925="","",IFERROR(MATCH($W1925,$A$2:$A$1500,0),""))</f>
      </c>
      <c r="Z1925">
        <f>IF($X1925="","",IFERROR(MATCH($X1925,$A$2:$A$1500,0),""))</f>
      </c>
      <c r="AA1925" t="str">
        <f>IF($Y1925="","",INDEX($P$2:$P$1500,$Y1925))</f>
      </c>
      <c r="AB1925" t="str">
        <f>IF($Z1925="","",INDEX($P$2:$P$1500,$Z1925))</f>
      </c>
      <c r="AC1925">
        <f>IF(AND($AA1925="Yes",$AB1925="Yes"),1,"")</f>
      </c>
      <c r="AD1925">
        <f>IF(OR($Y1925="",$Z1925=""),"",IF(INDEX($C$2:$C$1500,$Y1925)=INDEX($C$2:$C$1500,$Z1925),0,1))</f>
      </c>
      <c r="AE1925">
        <f>IF($AC1925&lt;&gt;1,"",IF(AND(INDEX($AG$2:$AG$1500,$Y1925)=1,INDEX($AG$2:$AG$1500,$Z1925)=1),1,""))</f>
      </c>
    </row>
    <row r="1926">
      <c r="T1926">
        <f>IF($Y1926="","",INDEX($B$2:$B$1500,$Y1926))</f>
      </c>
      <c r="U1926">
        <f>IF($Z1926="","",INDEX($B$2:$B$1500,$Z1926))</f>
      </c>
      <c r="V1926">
        <f>IF(OR($T1926="",$U1926=""),"",$U1926-$T1926)</f>
      </c>
      <c r="W1926" t="str">
        <f>IF(TRIM(INDEX(connections!$A:$A,ROW()))="","",TRIM(INDEX(connections!$A:$A,ROW())))</f>
      </c>
      <c r="X1926" t="str">
        <f>IF($W1926="","",TRIM(INDEX(connections!$B:$B,ROW())))</f>
      </c>
      <c r="Y1926">
        <f>IF($W1926="","",IFERROR(MATCH($W1926,$A$2:$A$1500,0),""))</f>
      </c>
      <c r="Z1926">
        <f>IF($X1926="","",IFERROR(MATCH($X1926,$A$2:$A$1500,0),""))</f>
      </c>
      <c r="AA1926" t="str">
        <f>IF($Y1926="","",INDEX($P$2:$P$1500,$Y1926))</f>
      </c>
      <c r="AB1926" t="str">
        <f>IF($Z1926="","",INDEX($P$2:$P$1500,$Z1926))</f>
      </c>
      <c r="AC1926">
        <f>IF(AND($AA1926="Yes",$AB1926="Yes"),1,"")</f>
      </c>
      <c r="AD1926">
        <f>IF(OR($Y1926="",$Z1926=""),"",IF(INDEX($C$2:$C$1500,$Y1926)=INDEX($C$2:$C$1500,$Z1926),0,1))</f>
      </c>
      <c r="AE1926">
        <f>IF($AC1926&lt;&gt;1,"",IF(AND(INDEX($AG$2:$AG$1500,$Y1926)=1,INDEX($AG$2:$AG$1500,$Z1926)=1),1,""))</f>
      </c>
    </row>
    <row r="1927">
      <c r="T1927">
        <f>IF($Y1927="","",INDEX($B$2:$B$1500,$Y1927))</f>
      </c>
      <c r="U1927">
        <f>IF($Z1927="","",INDEX($B$2:$B$1500,$Z1927))</f>
      </c>
      <c r="V1927">
        <f>IF(OR($T1927="",$U1927=""),"",$U1927-$T1927)</f>
      </c>
      <c r="W1927" t="str">
        <f>IF(TRIM(INDEX(connections!$A:$A,ROW()))="","",TRIM(INDEX(connections!$A:$A,ROW())))</f>
      </c>
      <c r="X1927" t="str">
        <f>IF($W1927="","",TRIM(INDEX(connections!$B:$B,ROW())))</f>
      </c>
      <c r="Y1927">
        <f>IF($W1927="","",IFERROR(MATCH($W1927,$A$2:$A$1500,0),""))</f>
      </c>
      <c r="Z1927">
        <f>IF($X1927="","",IFERROR(MATCH($X1927,$A$2:$A$1500,0),""))</f>
      </c>
      <c r="AA1927" t="str">
        <f>IF($Y1927="","",INDEX($P$2:$P$1500,$Y1927))</f>
      </c>
      <c r="AB1927" t="str">
        <f>IF($Z1927="","",INDEX($P$2:$P$1500,$Z1927))</f>
      </c>
      <c r="AC1927">
        <f>IF(AND($AA1927="Yes",$AB1927="Yes"),1,"")</f>
      </c>
      <c r="AD1927">
        <f>IF(OR($Y1927="",$Z1927=""),"",IF(INDEX($C$2:$C$1500,$Y1927)=INDEX($C$2:$C$1500,$Z1927),0,1))</f>
      </c>
      <c r="AE1927">
        <f>IF($AC1927&lt;&gt;1,"",IF(AND(INDEX($AG$2:$AG$1500,$Y1927)=1,INDEX($AG$2:$AG$1500,$Z1927)=1),1,""))</f>
      </c>
    </row>
    <row r="1928">
      <c r="T1928">
        <f>IF($Y1928="","",INDEX($B$2:$B$1500,$Y1928))</f>
      </c>
      <c r="U1928">
        <f>IF($Z1928="","",INDEX($B$2:$B$1500,$Z1928))</f>
      </c>
      <c r="V1928">
        <f>IF(OR($T1928="",$U1928=""),"",$U1928-$T1928)</f>
      </c>
      <c r="W1928" t="str">
        <f>IF(TRIM(INDEX(connections!$A:$A,ROW()))="","",TRIM(INDEX(connections!$A:$A,ROW())))</f>
      </c>
      <c r="X1928" t="str">
        <f>IF($W1928="","",TRIM(INDEX(connections!$B:$B,ROW())))</f>
      </c>
      <c r="Y1928">
        <f>IF($W1928="","",IFERROR(MATCH($W1928,$A$2:$A$1500,0),""))</f>
      </c>
      <c r="Z1928">
        <f>IF($X1928="","",IFERROR(MATCH($X1928,$A$2:$A$1500,0),""))</f>
      </c>
      <c r="AA1928" t="str">
        <f>IF($Y1928="","",INDEX($P$2:$P$1500,$Y1928))</f>
      </c>
      <c r="AB1928" t="str">
        <f>IF($Z1928="","",INDEX($P$2:$P$1500,$Z1928))</f>
      </c>
      <c r="AC1928">
        <f>IF(AND($AA1928="Yes",$AB1928="Yes"),1,"")</f>
      </c>
      <c r="AD1928">
        <f>IF(OR($Y1928="",$Z1928=""),"",IF(INDEX($C$2:$C$1500,$Y1928)=INDEX($C$2:$C$1500,$Z1928),0,1))</f>
      </c>
      <c r="AE1928">
        <f>IF($AC1928&lt;&gt;1,"",IF(AND(INDEX($AG$2:$AG$1500,$Y1928)=1,INDEX($AG$2:$AG$1500,$Z1928)=1),1,""))</f>
      </c>
    </row>
    <row r="1929">
      <c r="T1929">
        <f>IF($Y1929="","",INDEX($B$2:$B$1500,$Y1929))</f>
      </c>
      <c r="U1929">
        <f>IF($Z1929="","",INDEX($B$2:$B$1500,$Z1929))</f>
      </c>
      <c r="V1929">
        <f>IF(OR($T1929="",$U1929=""),"",$U1929-$T1929)</f>
      </c>
      <c r="W1929" t="str">
        <f>IF(TRIM(INDEX(connections!$A:$A,ROW()))="","",TRIM(INDEX(connections!$A:$A,ROW())))</f>
      </c>
      <c r="X1929" t="str">
        <f>IF($W1929="","",TRIM(INDEX(connections!$B:$B,ROW())))</f>
      </c>
      <c r="Y1929">
        <f>IF($W1929="","",IFERROR(MATCH($W1929,$A$2:$A$1500,0),""))</f>
      </c>
      <c r="Z1929">
        <f>IF($X1929="","",IFERROR(MATCH($X1929,$A$2:$A$1500,0),""))</f>
      </c>
      <c r="AA1929" t="str">
        <f>IF($Y1929="","",INDEX($P$2:$P$1500,$Y1929))</f>
      </c>
      <c r="AB1929" t="str">
        <f>IF($Z1929="","",INDEX($P$2:$P$1500,$Z1929))</f>
      </c>
      <c r="AC1929">
        <f>IF(AND($AA1929="Yes",$AB1929="Yes"),1,"")</f>
      </c>
      <c r="AD1929">
        <f>IF(OR($Y1929="",$Z1929=""),"",IF(INDEX($C$2:$C$1500,$Y1929)=INDEX($C$2:$C$1500,$Z1929),0,1))</f>
      </c>
      <c r="AE1929">
        <f>IF($AC1929&lt;&gt;1,"",IF(AND(INDEX($AG$2:$AG$1500,$Y1929)=1,INDEX($AG$2:$AG$1500,$Z1929)=1),1,""))</f>
      </c>
    </row>
    <row r="1930">
      <c r="T1930">
        <f>IF($Y1930="","",INDEX($B$2:$B$1500,$Y1930))</f>
      </c>
      <c r="U1930">
        <f>IF($Z1930="","",INDEX($B$2:$B$1500,$Z1930))</f>
      </c>
      <c r="V1930">
        <f>IF(OR($T1930="",$U1930=""),"",$U1930-$T1930)</f>
      </c>
      <c r="W1930" t="str">
        <f>IF(TRIM(INDEX(connections!$A:$A,ROW()))="","",TRIM(INDEX(connections!$A:$A,ROW())))</f>
      </c>
      <c r="X1930" t="str">
        <f>IF($W1930="","",TRIM(INDEX(connections!$B:$B,ROW())))</f>
      </c>
      <c r="Y1930">
        <f>IF($W1930="","",IFERROR(MATCH($W1930,$A$2:$A$1500,0),""))</f>
      </c>
      <c r="Z1930">
        <f>IF($X1930="","",IFERROR(MATCH($X1930,$A$2:$A$1500,0),""))</f>
      </c>
      <c r="AA1930" t="str">
        <f>IF($Y1930="","",INDEX($P$2:$P$1500,$Y1930))</f>
      </c>
      <c r="AB1930" t="str">
        <f>IF($Z1930="","",INDEX($P$2:$P$1500,$Z1930))</f>
      </c>
      <c r="AC1930">
        <f>IF(AND($AA1930="Yes",$AB1930="Yes"),1,"")</f>
      </c>
      <c r="AD1930">
        <f>IF(OR($Y1930="",$Z1930=""),"",IF(INDEX($C$2:$C$1500,$Y1930)=INDEX($C$2:$C$1500,$Z1930),0,1))</f>
      </c>
      <c r="AE1930">
        <f>IF($AC1930&lt;&gt;1,"",IF(AND(INDEX($AG$2:$AG$1500,$Y1930)=1,INDEX($AG$2:$AG$1500,$Z1930)=1),1,""))</f>
      </c>
    </row>
    <row r="1931">
      <c r="T1931">
        <f>IF($Y1931="","",INDEX($B$2:$B$1500,$Y1931))</f>
      </c>
      <c r="U1931">
        <f>IF($Z1931="","",INDEX($B$2:$B$1500,$Z1931))</f>
      </c>
      <c r="V1931">
        <f>IF(OR($T1931="",$U1931=""),"",$U1931-$T1931)</f>
      </c>
      <c r="W1931" t="str">
        <f>IF(TRIM(INDEX(connections!$A:$A,ROW()))="","",TRIM(INDEX(connections!$A:$A,ROW())))</f>
      </c>
      <c r="X1931" t="str">
        <f>IF($W1931="","",TRIM(INDEX(connections!$B:$B,ROW())))</f>
      </c>
      <c r="Y1931">
        <f>IF($W1931="","",IFERROR(MATCH($W1931,$A$2:$A$1500,0),""))</f>
      </c>
      <c r="Z1931">
        <f>IF($X1931="","",IFERROR(MATCH($X1931,$A$2:$A$1500,0),""))</f>
      </c>
      <c r="AA1931" t="str">
        <f>IF($Y1931="","",INDEX($P$2:$P$1500,$Y1931))</f>
      </c>
      <c r="AB1931" t="str">
        <f>IF($Z1931="","",INDEX($P$2:$P$1500,$Z1931))</f>
      </c>
      <c r="AC1931">
        <f>IF(AND($AA1931="Yes",$AB1931="Yes"),1,"")</f>
      </c>
      <c r="AD1931">
        <f>IF(OR($Y1931="",$Z1931=""),"",IF(INDEX($C$2:$C$1500,$Y1931)=INDEX($C$2:$C$1500,$Z1931),0,1))</f>
      </c>
      <c r="AE1931">
        <f>IF($AC1931&lt;&gt;1,"",IF(AND(INDEX($AG$2:$AG$1500,$Y1931)=1,INDEX($AG$2:$AG$1500,$Z1931)=1),1,""))</f>
      </c>
    </row>
    <row r="1932">
      <c r="T1932">
        <f>IF($Y1932="","",INDEX($B$2:$B$1500,$Y1932))</f>
      </c>
      <c r="U1932">
        <f>IF($Z1932="","",INDEX($B$2:$B$1500,$Z1932))</f>
      </c>
      <c r="V1932">
        <f>IF(OR($T1932="",$U1932=""),"",$U1932-$T1932)</f>
      </c>
      <c r="W1932" t="str">
        <f>IF(TRIM(INDEX(connections!$A:$A,ROW()))="","",TRIM(INDEX(connections!$A:$A,ROW())))</f>
      </c>
      <c r="X1932" t="str">
        <f>IF($W1932="","",TRIM(INDEX(connections!$B:$B,ROW())))</f>
      </c>
      <c r="Y1932">
        <f>IF($W1932="","",IFERROR(MATCH($W1932,$A$2:$A$1500,0),""))</f>
      </c>
      <c r="Z1932">
        <f>IF($X1932="","",IFERROR(MATCH($X1932,$A$2:$A$1500,0),""))</f>
      </c>
      <c r="AA1932" t="str">
        <f>IF($Y1932="","",INDEX($P$2:$P$1500,$Y1932))</f>
      </c>
      <c r="AB1932" t="str">
        <f>IF($Z1932="","",INDEX($P$2:$P$1500,$Z1932))</f>
      </c>
      <c r="AC1932">
        <f>IF(AND($AA1932="Yes",$AB1932="Yes"),1,"")</f>
      </c>
      <c r="AD1932">
        <f>IF(OR($Y1932="",$Z1932=""),"",IF(INDEX($C$2:$C$1500,$Y1932)=INDEX($C$2:$C$1500,$Z1932),0,1))</f>
      </c>
      <c r="AE1932">
        <f>IF($AC1932&lt;&gt;1,"",IF(AND(INDEX($AG$2:$AG$1500,$Y1932)=1,INDEX($AG$2:$AG$1500,$Z1932)=1),1,""))</f>
      </c>
    </row>
    <row r="1933">
      <c r="T1933">
        <f>IF($Y1933="","",INDEX($B$2:$B$1500,$Y1933))</f>
      </c>
      <c r="U1933">
        <f>IF($Z1933="","",INDEX($B$2:$B$1500,$Z1933))</f>
      </c>
      <c r="V1933">
        <f>IF(OR($T1933="",$U1933=""),"",$U1933-$T1933)</f>
      </c>
      <c r="W1933" t="str">
        <f>IF(TRIM(INDEX(connections!$A:$A,ROW()))="","",TRIM(INDEX(connections!$A:$A,ROW())))</f>
      </c>
      <c r="X1933" t="str">
        <f>IF($W1933="","",TRIM(INDEX(connections!$B:$B,ROW())))</f>
      </c>
      <c r="Y1933">
        <f>IF($W1933="","",IFERROR(MATCH($W1933,$A$2:$A$1500,0),""))</f>
      </c>
      <c r="Z1933">
        <f>IF($X1933="","",IFERROR(MATCH($X1933,$A$2:$A$1500,0),""))</f>
      </c>
      <c r="AA1933" t="str">
        <f>IF($Y1933="","",INDEX($P$2:$P$1500,$Y1933))</f>
      </c>
      <c r="AB1933" t="str">
        <f>IF($Z1933="","",INDEX($P$2:$P$1500,$Z1933))</f>
      </c>
      <c r="AC1933">
        <f>IF(AND($AA1933="Yes",$AB1933="Yes"),1,"")</f>
      </c>
      <c r="AD1933">
        <f>IF(OR($Y1933="",$Z1933=""),"",IF(INDEX($C$2:$C$1500,$Y1933)=INDEX($C$2:$C$1500,$Z1933),0,1))</f>
      </c>
      <c r="AE1933">
        <f>IF($AC1933&lt;&gt;1,"",IF(AND(INDEX($AG$2:$AG$1500,$Y1933)=1,INDEX($AG$2:$AG$1500,$Z1933)=1),1,""))</f>
      </c>
    </row>
    <row r="1934">
      <c r="T1934">
        <f>IF($Y1934="","",INDEX($B$2:$B$1500,$Y1934))</f>
      </c>
      <c r="U1934">
        <f>IF($Z1934="","",INDEX($B$2:$B$1500,$Z1934))</f>
      </c>
      <c r="V1934">
        <f>IF(OR($T1934="",$U1934=""),"",$U1934-$T1934)</f>
      </c>
      <c r="W1934" t="str">
        <f>IF(TRIM(INDEX(connections!$A:$A,ROW()))="","",TRIM(INDEX(connections!$A:$A,ROW())))</f>
      </c>
      <c r="X1934" t="str">
        <f>IF($W1934="","",TRIM(INDEX(connections!$B:$B,ROW())))</f>
      </c>
      <c r="Y1934">
        <f>IF($W1934="","",IFERROR(MATCH($W1934,$A$2:$A$1500,0),""))</f>
      </c>
      <c r="Z1934">
        <f>IF($X1934="","",IFERROR(MATCH($X1934,$A$2:$A$1500,0),""))</f>
      </c>
      <c r="AA1934" t="str">
        <f>IF($Y1934="","",INDEX($P$2:$P$1500,$Y1934))</f>
      </c>
      <c r="AB1934" t="str">
        <f>IF($Z1934="","",INDEX($P$2:$P$1500,$Z1934))</f>
      </c>
      <c r="AC1934">
        <f>IF(AND($AA1934="Yes",$AB1934="Yes"),1,"")</f>
      </c>
      <c r="AD1934">
        <f>IF(OR($Y1934="",$Z1934=""),"",IF(INDEX($C$2:$C$1500,$Y1934)=INDEX($C$2:$C$1500,$Z1934),0,1))</f>
      </c>
      <c r="AE1934">
        <f>IF($AC1934&lt;&gt;1,"",IF(AND(INDEX($AG$2:$AG$1500,$Y1934)=1,INDEX($AG$2:$AG$1500,$Z1934)=1),1,""))</f>
      </c>
    </row>
    <row r="1935">
      <c r="T1935">
        <f>IF($Y1935="","",INDEX($B$2:$B$1500,$Y1935))</f>
      </c>
      <c r="U1935">
        <f>IF($Z1935="","",INDEX($B$2:$B$1500,$Z1935))</f>
      </c>
      <c r="V1935">
        <f>IF(OR($T1935="",$U1935=""),"",$U1935-$T1935)</f>
      </c>
      <c r="W1935" t="str">
        <f>IF(TRIM(INDEX(connections!$A:$A,ROW()))="","",TRIM(INDEX(connections!$A:$A,ROW())))</f>
      </c>
      <c r="X1935" t="str">
        <f>IF($W1935="","",TRIM(INDEX(connections!$B:$B,ROW())))</f>
      </c>
      <c r="Y1935">
        <f>IF($W1935="","",IFERROR(MATCH($W1935,$A$2:$A$1500,0),""))</f>
      </c>
      <c r="Z1935">
        <f>IF($X1935="","",IFERROR(MATCH($X1935,$A$2:$A$1500,0),""))</f>
      </c>
      <c r="AA1935" t="str">
        <f>IF($Y1935="","",INDEX($P$2:$P$1500,$Y1935))</f>
      </c>
      <c r="AB1935" t="str">
        <f>IF($Z1935="","",INDEX($P$2:$P$1500,$Z1935))</f>
      </c>
      <c r="AC1935">
        <f>IF(AND($AA1935="Yes",$AB1935="Yes"),1,"")</f>
      </c>
      <c r="AD1935">
        <f>IF(OR($Y1935="",$Z1935=""),"",IF(INDEX($C$2:$C$1500,$Y1935)=INDEX($C$2:$C$1500,$Z1935),0,1))</f>
      </c>
      <c r="AE1935">
        <f>IF($AC1935&lt;&gt;1,"",IF(AND(INDEX($AG$2:$AG$1500,$Y1935)=1,INDEX($AG$2:$AG$1500,$Z1935)=1),1,""))</f>
      </c>
    </row>
    <row r="1936">
      <c r="T1936">
        <f>IF($Y1936="","",INDEX($B$2:$B$1500,$Y1936))</f>
      </c>
      <c r="U1936">
        <f>IF($Z1936="","",INDEX($B$2:$B$1500,$Z1936))</f>
      </c>
      <c r="V1936">
        <f>IF(OR($T1936="",$U1936=""),"",$U1936-$T1936)</f>
      </c>
      <c r="W1936" t="str">
        <f>IF(TRIM(INDEX(connections!$A:$A,ROW()))="","",TRIM(INDEX(connections!$A:$A,ROW())))</f>
      </c>
      <c r="X1936" t="str">
        <f>IF($W1936="","",TRIM(INDEX(connections!$B:$B,ROW())))</f>
      </c>
      <c r="Y1936">
        <f>IF($W1936="","",IFERROR(MATCH($W1936,$A$2:$A$1500,0),""))</f>
      </c>
      <c r="Z1936">
        <f>IF($X1936="","",IFERROR(MATCH($X1936,$A$2:$A$1500,0),""))</f>
      </c>
      <c r="AA1936" t="str">
        <f>IF($Y1936="","",INDEX($P$2:$P$1500,$Y1936))</f>
      </c>
      <c r="AB1936" t="str">
        <f>IF($Z1936="","",INDEX($P$2:$P$1500,$Z1936))</f>
      </c>
      <c r="AC1936">
        <f>IF(AND($AA1936="Yes",$AB1936="Yes"),1,"")</f>
      </c>
      <c r="AD1936">
        <f>IF(OR($Y1936="",$Z1936=""),"",IF(INDEX($C$2:$C$1500,$Y1936)=INDEX($C$2:$C$1500,$Z1936),0,1))</f>
      </c>
      <c r="AE1936">
        <f>IF($AC1936&lt;&gt;1,"",IF(AND(INDEX($AG$2:$AG$1500,$Y1936)=1,INDEX($AG$2:$AG$1500,$Z1936)=1),1,""))</f>
      </c>
    </row>
    <row r="1937">
      <c r="T1937">
        <f>IF($Y1937="","",INDEX($B$2:$B$1500,$Y1937))</f>
      </c>
      <c r="U1937">
        <f>IF($Z1937="","",INDEX($B$2:$B$1500,$Z1937))</f>
      </c>
      <c r="V1937">
        <f>IF(OR($T1937="",$U1937=""),"",$U1937-$T1937)</f>
      </c>
      <c r="W1937" t="str">
        <f>IF(TRIM(INDEX(connections!$A:$A,ROW()))="","",TRIM(INDEX(connections!$A:$A,ROW())))</f>
      </c>
      <c r="X1937" t="str">
        <f>IF($W1937="","",TRIM(INDEX(connections!$B:$B,ROW())))</f>
      </c>
      <c r="Y1937">
        <f>IF($W1937="","",IFERROR(MATCH($W1937,$A$2:$A$1500,0),""))</f>
      </c>
      <c r="Z1937">
        <f>IF($X1937="","",IFERROR(MATCH($X1937,$A$2:$A$1500,0),""))</f>
      </c>
      <c r="AA1937" t="str">
        <f>IF($Y1937="","",INDEX($P$2:$P$1500,$Y1937))</f>
      </c>
      <c r="AB1937" t="str">
        <f>IF($Z1937="","",INDEX($P$2:$P$1500,$Z1937))</f>
      </c>
      <c r="AC1937">
        <f>IF(AND($AA1937="Yes",$AB1937="Yes"),1,"")</f>
      </c>
      <c r="AD1937">
        <f>IF(OR($Y1937="",$Z1937=""),"",IF(INDEX($C$2:$C$1500,$Y1937)=INDEX($C$2:$C$1500,$Z1937),0,1))</f>
      </c>
      <c r="AE1937">
        <f>IF($AC1937&lt;&gt;1,"",IF(AND(INDEX($AG$2:$AG$1500,$Y1937)=1,INDEX($AG$2:$AG$1500,$Z1937)=1),1,""))</f>
      </c>
    </row>
    <row r="1938">
      <c r="T1938">
        <f>IF($Y1938="","",INDEX($B$2:$B$1500,$Y1938))</f>
      </c>
      <c r="U1938">
        <f>IF($Z1938="","",INDEX($B$2:$B$1500,$Z1938))</f>
      </c>
      <c r="V1938">
        <f>IF(OR($T1938="",$U1938=""),"",$U1938-$T1938)</f>
      </c>
      <c r="W1938" t="str">
        <f>IF(TRIM(INDEX(connections!$A:$A,ROW()))="","",TRIM(INDEX(connections!$A:$A,ROW())))</f>
      </c>
      <c r="X1938" t="str">
        <f>IF($W1938="","",TRIM(INDEX(connections!$B:$B,ROW())))</f>
      </c>
      <c r="Y1938">
        <f>IF($W1938="","",IFERROR(MATCH($W1938,$A$2:$A$1500,0),""))</f>
      </c>
      <c r="Z1938">
        <f>IF($X1938="","",IFERROR(MATCH($X1938,$A$2:$A$1500,0),""))</f>
      </c>
      <c r="AA1938" t="str">
        <f>IF($Y1938="","",INDEX($P$2:$P$1500,$Y1938))</f>
      </c>
      <c r="AB1938" t="str">
        <f>IF($Z1938="","",INDEX($P$2:$P$1500,$Z1938))</f>
      </c>
      <c r="AC1938">
        <f>IF(AND($AA1938="Yes",$AB1938="Yes"),1,"")</f>
      </c>
      <c r="AD1938">
        <f>IF(OR($Y1938="",$Z1938=""),"",IF(INDEX($C$2:$C$1500,$Y1938)=INDEX($C$2:$C$1500,$Z1938),0,1))</f>
      </c>
      <c r="AE1938">
        <f>IF($AC1938&lt;&gt;1,"",IF(AND(INDEX($AG$2:$AG$1500,$Y1938)=1,INDEX($AG$2:$AG$1500,$Z1938)=1),1,""))</f>
      </c>
    </row>
    <row r="1939">
      <c r="T1939">
        <f>IF($Y1939="","",INDEX($B$2:$B$1500,$Y1939))</f>
      </c>
      <c r="U1939">
        <f>IF($Z1939="","",INDEX($B$2:$B$1500,$Z1939))</f>
      </c>
      <c r="V1939">
        <f>IF(OR($T1939="",$U1939=""),"",$U1939-$T1939)</f>
      </c>
      <c r="W1939" t="str">
        <f>IF(TRIM(INDEX(connections!$A:$A,ROW()))="","",TRIM(INDEX(connections!$A:$A,ROW())))</f>
      </c>
      <c r="X1939" t="str">
        <f>IF($W1939="","",TRIM(INDEX(connections!$B:$B,ROW())))</f>
      </c>
      <c r="Y1939">
        <f>IF($W1939="","",IFERROR(MATCH($W1939,$A$2:$A$1500,0),""))</f>
      </c>
      <c r="Z1939">
        <f>IF($X1939="","",IFERROR(MATCH($X1939,$A$2:$A$1500,0),""))</f>
      </c>
      <c r="AA1939" t="str">
        <f>IF($Y1939="","",INDEX($P$2:$P$1500,$Y1939))</f>
      </c>
      <c r="AB1939" t="str">
        <f>IF($Z1939="","",INDEX($P$2:$P$1500,$Z1939))</f>
      </c>
      <c r="AC1939">
        <f>IF(AND($AA1939="Yes",$AB1939="Yes"),1,"")</f>
      </c>
      <c r="AD1939">
        <f>IF(OR($Y1939="",$Z1939=""),"",IF(INDEX($C$2:$C$1500,$Y1939)=INDEX($C$2:$C$1500,$Z1939),0,1))</f>
      </c>
      <c r="AE1939">
        <f>IF($AC1939&lt;&gt;1,"",IF(AND(INDEX($AG$2:$AG$1500,$Y1939)=1,INDEX($AG$2:$AG$1500,$Z1939)=1),1,""))</f>
      </c>
    </row>
    <row r="1940">
      <c r="T1940">
        <f>IF($Y1940="","",INDEX($B$2:$B$1500,$Y1940))</f>
      </c>
      <c r="U1940">
        <f>IF($Z1940="","",INDEX($B$2:$B$1500,$Z1940))</f>
      </c>
      <c r="V1940">
        <f>IF(OR($T1940="",$U1940=""),"",$U1940-$T1940)</f>
      </c>
      <c r="W1940" t="str">
        <f>IF(TRIM(INDEX(connections!$A:$A,ROW()))="","",TRIM(INDEX(connections!$A:$A,ROW())))</f>
      </c>
      <c r="X1940" t="str">
        <f>IF($W1940="","",TRIM(INDEX(connections!$B:$B,ROW())))</f>
      </c>
      <c r="Y1940">
        <f>IF($W1940="","",IFERROR(MATCH($W1940,$A$2:$A$1500,0),""))</f>
      </c>
      <c r="Z1940">
        <f>IF($X1940="","",IFERROR(MATCH($X1940,$A$2:$A$1500,0),""))</f>
      </c>
      <c r="AA1940" t="str">
        <f>IF($Y1940="","",INDEX($P$2:$P$1500,$Y1940))</f>
      </c>
      <c r="AB1940" t="str">
        <f>IF($Z1940="","",INDEX($P$2:$P$1500,$Z1940))</f>
      </c>
      <c r="AC1940">
        <f>IF(AND($AA1940="Yes",$AB1940="Yes"),1,"")</f>
      </c>
      <c r="AD1940">
        <f>IF(OR($Y1940="",$Z1940=""),"",IF(INDEX($C$2:$C$1500,$Y1940)=INDEX($C$2:$C$1500,$Z1940),0,1))</f>
      </c>
      <c r="AE1940">
        <f>IF($AC1940&lt;&gt;1,"",IF(AND(INDEX($AG$2:$AG$1500,$Y1940)=1,INDEX($AG$2:$AG$1500,$Z1940)=1),1,""))</f>
      </c>
    </row>
    <row r="1941">
      <c r="T1941">
        <f>IF($Y1941="","",INDEX($B$2:$B$1500,$Y1941))</f>
      </c>
      <c r="U1941">
        <f>IF($Z1941="","",INDEX($B$2:$B$1500,$Z1941))</f>
      </c>
      <c r="V1941">
        <f>IF(OR($T1941="",$U1941=""),"",$U1941-$T1941)</f>
      </c>
      <c r="W1941" t="str">
        <f>IF(TRIM(INDEX(connections!$A:$A,ROW()))="","",TRIM(INDEX(connections!$A:$A,ROW())))</f>
      </c>
      <c r="X1941" t="str">
        <f>IF($W1941="","",TRIM(INDEX(connections!$B:$B,ROW())))</f>
      </c>
      <c r="Y1941">
        <f>IF($W1941="","",IFERROR(MATCH($W1941,$A$2:$A$1500,0),""))</f>
      </c>
      <c r="Z1941">
        <f>IF($X1941="","",IFERROR(MATCH($X1941,$A$2:$A$1500,0),""))</f>
      </c>
      <c r="AA1941" t="str">
        <f>IF($Y1941="","",INDEX($P$2:$P$1500,$Y1941))</f>
      </c>
      <c r="AB1941" t="str">
        <f>IF($Z1941="","",INDEX($P$2:$P$1500,$Z1941))</f>
      </c>
      <c r="AC1941">
        <f>IF(AND($AA1941="Yes",$AB1941="Yes"),1,"")</f>
      </c>
      <c r="AD1941">
        <f>IF(OR($Y1941="",$Z1941=""),"",IF(INDEX($C$2:$C$1500,$Y1941)=INDEX($C$2:$C$1500,$Z1941),0,1))</f>
      </c>
      <c r="AE1941">
        <f>IF($AC1941&lt;&gt;1,"",IF(AND(INDEX($AG$2:$AG$1500,$Y1941)=1,INDEX($AG$2:$AG$1500,$Z1941)=1),1,""))</f>
      </c>
    </row>
    <row r="1942">
      <c r="T1942">
        <f>IF($Y1942="","",INDEX($B$2:$B$1500,$Y1942))</f>
      </c>
      <c r="U1942">
        <f>IF($Z1942="","",INDEX($B$2:$B$1500,$Z1942))</f>
      </c>
      <c r="V1942">
        <f>IF(OR($T1942="",$U1942=""),"",$U1942-$T1942)</f>
      </c>
      <c r="W1942" t="str">
        <f>IF(TRIM(INDEX(connections!$A:$A,ROW()))="","",TRIM(INDEX(connections!$A:$A,ROW())))</f>
      </c>
      <c r="X1942" t="str">
        <f>IF($W1942="","",TRIM(INDEX(connections!$B:$B,ROW())))</f>
      </c>
      <c r="Y1942">
        <f>IF($W1942="","",IFERROR(MATCH($W1942,$A$2:$A$1500,0),""))</f>
      </c>
      <c r="Z1942">
        <f>IF($X1942="","",IFERROR(MATCH($X1942,$A$2:$A$1500,0),""))</f>
      </c>
      <c r="AA1942" t="str">
        <f>IF($Y1942="","",INDEX($P$2:$P$1500,$Y1942))</f>
      </c>
      <c r="AB1942" t="str">
        <f>IF($Z1942="","",INDEX($P$2:$P$1500,$Z1942))</f>
      </c>
      <c r="AC1942">
        <f>IF(AND($AA1942="Yes",$AB1942="Yes"),1,"")</f>
      </c>
      <c r="AD1942">
        <f>IF(OR($Y1942="",$Z1942=""),"",IF(INDEX($C$2:$C$1500,$Y1942)=INDEX($C$2:$C$1500,$Z1942),0,1))</f>
      </c>
      <c r="AE1942">
        <f>IF($AC1942&lt;&gt;1,"",IF(AND(INDEX($AG$2:$AG$1500,$Y1942)=1,INDEX($AG$2:$AG$1500,$Z1942)=1),1,""))</f>
      </c>
    </row>
    <row r="1943">
      <c r="T1943">
        <f>IF($Y1943="","",INDEX($B$2:$B$1500,$Y1943))</f>
      </c>
      <c r="U1943">
        <f>IF($Z1943="","",INDEX($B$2:$B$1500,$Z1943))</f>
      </c>
      <c r="V1943">
        <f>IF(OR($T1943="",$U1943=""),"",$U1943-$T1943)</f>
      </c>
      <c r="W1943" t="str">
        <f>IF(TRIM(INDEX(connections!$A:$A,ROW()))="","",TRIM(INDEX(connections!$A:$A,ROW())))</f>
      </c>
      <c r="X1943" t="str">
        <f>IF($W1943="","",TRIM(INDEX(connections!$B:$B,ROW())))</f>
      </c>
      <c r="Y1943">
        <f>IF($W1943="","",IFERROR(MATCH($W1943,$A$2:$A$1500,0),""))</f>
      </c>
      <c r="Z1943">
        <f>IF($X1943="","",IFERROR(MATCH($X1943,$A$2:$A$1500,0),""))</f>
      </c>
      <c r="AA1943" t="str">
        <f>IF($Y1943="","",INDEX($P$2:$P$1500,$Y1943))</f>
      </c>
      <c r="AB1943" t="str">
        <f>IF($Z1943="","",INDEX($P$2:$P$1500,$Z1943))</f>
      </c>
      <c r="AC1943">
        <f>IF(AND($AA1943="Yes",$AB1943="Yes"),1,"")</f>
      </c>
      <c r="AD1943">
        <f>IF(OR($Y1943="",$Z1943=""),"",IF(INDEX($C$2:$C$1500,$Y1943)=INDEX($C$2:$C$1500,$Z1943),0,1))</f>
      </c>
      <c r="AE1943">
        <f>IF($AC1943&lt;&gt;1,"",IF(AND(INDEX($AG$2:$AG$1500,$Y1943)=1,INDEX($AG$2:$AG$1500,$Z1943)=1),1,""))</f>
      </c>
    </row>
    <row r="1944">
      <c r="T1944">
        <f>IF($Y1944="","",INDEX($B$2:$B$1500,$Y1944))</f>
      </c>
      <c r="U1944">
        <f>IF($Z1944="","",INDEX($B$2:$B$1500,$Z1944))</f>
      </c>
      <c r="V1944">
        <f>IF(OR($T1944="",$U1944=""),"",$U1944-$T1944)</f>
      </c>
      <c r="W1944" t="str">
        <f>IF(TRIM(INDEX(connections!$A:$A,ROW()))="","",TRIM(INDEX(connections!$A:$A,ROW())))</f>
      </c>
      <c r="X1944" t="str">
        <f>IF($W1944="","",TRIM(INDEX(connections!$B:$B,ROW())))</f>
      </c>
      <c r="Y1944">
        <f>IF($W1944="","",IFERROR(MATCH($W1944,$A$2:$A$1500,0),""))</f>
      </c>
      <c r="Z1944">
        <f>IF($X1944="","",IFERROR(MATCH($X1944,$A$2:$A$1500,0),""))</f>
      </c>
      <c r="AA1944" t="str">
        <f>IF($Y1944="","",INDEX($P$2:$P$1500,$Y1944))</f>
      </c>
      <c r="AB1944" t="str">
        <f>IF($Z1944="","",INDEX($P$2:$P$1500,$Z1944))</f>
      </c>
      <c r="AC1944">
        <f>IF(AND($AA1944="Yes",$AB1944="Yes"),1,"")</f>
      </c>
      <c r="AD1944">
        <f>IF(OR($Y1944="",$Z1944=""),"",IF(INDEX($C$2:$C$1500,$Y1944)=INDEX($C$2:$C$1500,$Z1944),0,1))</f>
      </c>
      <c r="AE1944">
        <f>IF($AC1944&lt;&gt;1,"",IF(AND(INDEX($AG$2:$AG$1500,$Y1944)=1,INDEX($AG$2:$AG$1500,$Z1944)=1),1,""))</f>
      </c>
    </row>
    <row r="1945">
      <c r="T1945">
        <f>IF($Y1945="","",INDEX($B$2:$B$1500,$Y1945))</f>
      </c>
      <c r="U1945">
        <f>IF($Z1945="","",INDEX($B$2:$B$1500,$Z1945))</f>
      </c>
      <c r="V1945">
        <f>IF(OR($T1945="",$U1945=""),"",$U1945-$T1945)</f>
      </c>
      <c r="W1945" t="str">
        <f>IF(TRIM(INDEX(connections!$A:$A,ROW()))="","",TRIM(INDEX(connections!$A:$A,ROW())))</f>
      </c>
      <c r="X1945" t="str">
        <f>IF($W1945="","",TRIM(INDEX(connections!$B:$B,ROW())))</f>
      </c>
      <c r="Y1945">
        <f>IF($W1945="","",IFERROR(MATCH($W1945,$A$2:$A$1500,0),""))</f>
      </c>
      <c r="Z1945">
        <f>IF($X1945="","",IFERROR(MATCH($X1945,$A$2:$A$1500,0),""))</f>
      </c>
      <c r="AA1945" t="str">
        <f>IF($Y1945="","",INDEX($P$2:$P$1500,$Y1945))</f>
      </c>
      <c r="AB1945" t="str">
        <f>IF($Z1945="","",INDEX($P$2:$P$1500,$Z1945))</f>
      </c>
      <c r="AC1945">
        <f>IF(AND($AA1945="Yes",$AB1945="Yes"),1,"")</f>
      </c>
      <c r="AD1945">
        <f>IF(OR($Y1945="",$Z1945=""),"",IF(INDEX($C$2:$C$1500,$Y1945)=INDEX($C$2:$C$1500,$Z1945),0,1))</f>
      </c>
      <c r="AE1945">
        <f>IF($AC1945&lt;&gt;1,"",IF(AND(INDEX($AG$2:$AG$1500,$Y1945)=1,INDEX($AG$2:$AG$1500,$Z1945)=1),1,""))</f>
      </c>
    </row>
    <row r="1946">
      <c r="T1946">
        <f>IF($Y1946="","",INDEX($B$2:$B$1500,$Y1946))</f>
      </c>
      <c r="U1946">
        <f>IF($Z1946="","",INDEX($B$2:$B$1500,$Z1946))</f>
      </c>
      <c r="V1946">
        <f>IF(OR($T1946="",$U1946=""),"",$U1946-$T1946)</f>
      </c>
      <c r="W1946" t="str">
        <f>IF(TRIM(INDEX(connections!$A:$A,ROW()))="","",TRIM(INDEX(connections!$A:$A,ROW())))</f>
      </c>
      <c r="X1946" t="str">
        <f>IF($W1946="","",TRIM(INDEX(connections!$B:$B,ROW())))</f>
      </c>
      <c r="Y1946">
        <f>IF($W1946="","",IFERROR(MATCH($W1946,$A$2:$A$1500,0),""))</f>
      </c>
      <c r="Z1946">
        <f>IF($X1946="","",IFERROR(MATCH($X1946,$A$2:$A$1500,0),""))</f>
      </c>
      <c r="AA1946" t="str">
        <f>IF($Y1946="","",INDEX($P$2:$P$1500,$Y1946))</f>
      </c>
      <c r="AB1946" t="str">
        <f>IF($Z1946="","",INDEX($P$2:$P$1500,$Z1946))</f>
      </c>
      <c r="AC1946">
        <f>IF(AND($AA1946="Yes",$AB1946="Yes"),1,"")</f>
      </c>
      <c r="AD1946">
        <f>IF(OR($Y1946="",$Z1946=""),"",IF(INDEX($C$2:$C$1500,$Y1946)=INDEX($C$2:$C$1500,$Z1946),0,1))</f>
      </c>
      <c r="AE1946">
        <f>IF($AC1946&lt;&gt;1,"",IF(AND(INDEX($AG$2:$AG$1500,$Y1946)=1,INDEX($AG$2:$AG$1500,$Z1946)=1),1,""))</f>
      </c>
    </row>
    <row r="1947">
      <c r="T1947">
        <f>IF($Y1947="","",INDEX($B$2:$B$1500,$Y1947))</f>
      </c>
      <c r="U1947">
        <f>IF($Z1947="","",INDEX($B$2:$B$1500,$Z1947))</f>
      </c>
      <c r="V1947">
        <f>IF(OR($T1947="",$U1947=""),"",$U1947-$T1947)</f>
      </c>
      <c r="W1947" t="str">
        <f>IF(TRIM(INDEX(connections!$A:$A,ROW()))="","",TRIM(INDEX(connections!$A:$A,ROW())))</f>
      </c>
      <c r="X1947" t="str">
        <f>IF($W1947="","",TRIM(INDEX(connections!$B:$B,ROW())))</f>
      </c>
      <c r="Y1947">
        <f>IF($W1947="","",IFERROR(MATCH($W1947,$A$2:$A$1500,0),""))</f>
      </c>
      <c r="Z1947">
        <f>IF($X1947="","",IFERROR(MATCH($X1947,$A$2:$A$1500,0),""))</f>
      </c>
      <c r="AA1947" t="str">
        <f>IF($Y1947="","",INDEX($P$2:$P$1500,$Y1947))</f>
      </c>
      <c r="AB1947" t="str">
        <f>IF($Z1947="","",INDEX($P$2:$P$1500,$Z1947))</f>
      </c>
      <c r="AC1947">
        <f>IF(AND($AA1947="Yes",$AB1947="Yes"),1,"")</f>
      </c>
      <c r="AD1947">
        <f>IF(OR($Y1947="",$Z1947=""),"",IF(INDEX($C$2:$C$1500,$Y1947)=INDEX($C$2:$C$1500,$Z1947),0,1))</f>
      </c>
      <c r="AE1947">
        <f>IF($AC1947&lt;&gt;1,"",IF(AND(INDEX($AG$2:$AG$1500,$Y1947)=1,INDEX($AG$2:$AG$1500,$Z1947)=1),1,""))</f>
      </c>
    </row>
    <row r="1948">
      <c r="T1948">
        <f>IF($Y1948="","",INDEX($B$2:$B$1500,$Y1948))</f>
      </c>
      <c r="U1948">
        <f>IF($Z1948="","",INDEX($B$2:$B$1500,$Z1948))</f>
      </c>
      <c r="V1948">
        <f>IF(OR($T1948="",$U1948=""),"",$U1948-$T1948)</f>
      </c>
      <c r="W1948" t="str">
        <f>IF(TRIM(INDEX(connections!$A:$A,ROW()))="","",TRIM(INDEX(connections!$A:$A,ROW())))</f>
      </c>
      <c r="X1948" t="str">
        <f>IF($W1948="","",TRIM(INDEX(connections!$B:$B,ROW())))</f>
      </c>
      <c r="Y1948">
        <f>IF($W1948="","",IFERROR(MATCH($W1948,$A$2:$A$1500,0),""))</f>
      </c>
      <c r="Z1948">
        <f>IF($X1948="","",IFERROR(MATCH($X1948,$A$2:$A$1500,0),""))</f>
      </c>
      <c r="AA1948" t="str">
        <f>IF($Y1948="","",INDEX($P$2:$P$1500,$Y1948))</f>
      </c>
      <c r="AB1948" t="str">
        <f>IF($Z1948="","",INDEX($P$2:$P$1500,$Z1948))</f>
      </c>
      <c r="AC1948">
        <f>IF(AND($AA1948="Yes",$AB1948="Yes"),1,"")</f>
      </c>
      <c r="AD1948">
        <f>IF(OR($Y1948="",$Z1948=""),"",IF(INDEX($C$2:$C$1500,$Y1948)=INDEX($C$2:$C$1500,$Z1948),0,1))</f>
      </c>
      <c r="AE1948">
        <f>IF($AC1948&lt;&gt;1,"",IF(AND(INDEX($AG$2:$AG$1500,$Y1948)=1,INDEX($AG$2:$AG$1500,$Z1948)=1),1,""))</f>
      </c>
    </row>
    <row r="1949">
      <c r="T1949">
        <f>IF($Y1949="","",INDEX($B$2:$B$1500,$Y1949))</f>
      </c>
      <c r="U1949">
        <f>IF($Z1949="","",INDEX($B$2:$B$1500,$Z1949))</f>
      </c>
      <c r="V1949">
        <f>IF(OR($T1949="",$U1949=""),"",$U1949-$T1949)</f>
      </c>
      <c r="W1949" t="str">
        <f>IF(TRIM(INDEX(connections!$A:$A,ROW()))="","",TRIM(INDEX(connections!$A:$A,ROW())))</f>
      </c>
      <c r="X1949" t="str">
        <f>IF($W1949="","",TRIM(INDEX(connections!$B:$B,ROW())))</f>
      </c>
      <c r="Y1949">
        <f>IF($W1949="","",IFERROR(MATCH($W1949,$A$2:$A$1500,0),""))</f>
      </c>
      <c r="Z1949">
        <f>IF($X1949="","",IFERROR(MATCH($X1949,$A$2:$A$1500,0),""))</f>
      </c>
      <c r="AA1949" t="str">
        <f>IF($Y1949="","",INDEX($P$2:$P$1500,$Y1949))</f>
      </c>
      <c r="AB1949" t="str">
        <f>IF($Z1949="","",INDEX($P$2:$P$1500,$Z1949))</f>
      </c>
      <c r="AC1949">
        <f>IF(AND($AA1949="Yes",$AB1949="Yes"),1,"")</f>
      </c>
      <c r="AD1949">
        <f>IF(OR($Y1949="",$Z1949=""),"",IF(INDEX($C$2:$C$1500,$Y1949)=INDEX($C$2:$C$1500,$Z1949),0,1))</f>
      </c>
      <c r="AE1949">
        <f>IF($AC1949&lt;&gt;1,"",IF(AND(INDEX($AG$2:$AG$1500,$Y1949)=1,INDEX($AG$2:$AG$1500,$Z1949)=1),1,""))</f>
      </c>
    </row>
    <row r="1950">
      <c r="T1950">
        <f>IF($Y1950="","",INDEX($B$2:$B$1500,$Y1950))</f>
      </c>
      <c r="U1950">
        <f>IF($Z1950="","",INDEX($B$2:$B$1500,$Z1950))</f>
      </c>
      <c r="V1950">
        <f>IF(OR($T1950="",$U1950=""),"",$U1950-$T1950)</f>
      </c>
      <c r="W1950" t="str">
        <f>IF(TRIM(INDEX(connections!$A:$A,ROW()))="","",TRIM(INDEX(connections!$A:$A,ROW())))</f>
      </c>
      <c r="X1950" t="str">
        <f>IF($W1950="","",TRIM(INDEX(connections!$B:$B,ROW())))</f>
      </c>
      <c r="Y1950">
        <f>IF($W1950="","",IFERROR(MATCH($W1950,$A$2:$A$1500,0),""))</f>
      </c>
      <c r="Z1950">
        <f>IF($X1950="","",IFERROR(MATCH($X1950,$A$2:$A$1500,0),""))</f>
      </c>
      <c r="AA1950" t="str">
        <f>IF($Y1950="","",INDEX($P$2:$P$1500,$Y1950))</f>
      </c>
      <c r="AB1950" t="str">
        <f>IF($Z1950="","",INDEX($P$2:$P$1500,$Z1950))</f>
      </c>
      <c r="AC1950">
        <f>IF(AND($AA1950="Yes",$AB1950="Yes"),1,"")</f>
      </c>
      <c r="AD1950">
        <f>IF(OR($Y1950="",$Z1950=""),"",IF(INDEX($C$2:$C$1500,$Y1950)=INDEX($C$2:$C$1500,$Z1950),0,1))</f>
      </c>
      <c r="AE1950">
        <f>IF($AC1950&lt;&gt;1,"",IF(AND(INDEX($AG$2:$AG$1500,$Y1950)=1,INDEX($AG$2:$AG$1500,$Z1950)=1),1,""))</f>
      </c>
    </row>
    <row r="1951">
      <c r="T1951">
        <f>IF($Y1951="","",INDEX($B$2:$B$1500,$Y1951))</f>
      </c>
      <c r="U1951">
        <f>IF($Z1951="","",INDEX($B$2:$B$1500,$Z1951))</f>
      </c>
      <c r="V1951">
        <f>IF(OR($T1951="",$U1951=""),"",$U1951-$T1951)</f>
      </c>
      <c r="W1951" t="str">
        <f>IF(TRIM(INDEX(connections!$A:$A,ROW()))="","",TRIM(INDEX(connections!$A:$A,ROW())))</f>
      </c>
      <c r="X1951" t="str">
        <f>IF($W1951="","",TRIM(INDEX(connections!$B:$B,ROW())))</f>
      </c>
      <c r="Y1951">
        <f>IF($W1951="","",IFERROR(MATCH($W1951,$A$2:$A$1500,0),""))</f>
      </c>
      <c r="Z1951">
        <f>IF($X1951="","",IFERROR(MATCH($X1951,$A$2:$A$1500,0),""))</f>
      </c>
      <c r="AA1951" t="str">
        <f>IF($Y1951="","",INDEX($P$2:$P$1500,$Y1951))</f>
      </c>
      <c r="AB1951" t="str">
        <f>IF($Z1951="","",INDEX($P$2:$P$1500,$Z1951))</f>
      </c>
      <c r="AC1951">
        <f>IF(AND($AA1951="Yes",$AB1951="Yes"),1,"")</f>
      </c>
      <c r="AD1951">
        <f>IF(OR($Y1951="",$Z1951=""),"",IF(INDEX($C$2:$C$1500,$Y1951)=INDEX($C$2:$C$1500,$Z1951),0,1))</f>
      </c>
      <c r="AE1951">
        <f>IF($AC1951&lt;&gt;1,"",IF(AND(INDEX($AG$2:$AG$1500,$Y1951)=1,INDEX($AG$2:$AG$1500,$Z1951)=1),1,""))</f>
      </c>
    </row>
    <row r="1952">
      <c r="T1952">
        <f>IF($Y1952="","",INDEX($B$2:$B$1500,$Y1952))</f>
      </c>
      <c r="U1952">
        <f>IF($Z1952="","",INDEX($B$2:$B$1500,$Z1952))</f>
      </c>
      <c r="V1952">
        <f>IF(OR($T1952="",$U1952=""),"",$U1952-$T1952)</f>
      </c>
      <c r="W1952" t="str">
        <f>IF(TRIM(INDEX(connections!$A:$A,ROW()))="","",TRIM(INDEX(connections!$A:$A,ROW())))</f>
      </c>
      <c r="X1952" t="str">
        <f>IF($W1952="","",TRIM(INDEX(connections!$B:$B,ROW())))</f>
      </c>
      <c r="Y1952">
        <f>IF($W1952="","",IFERROR(MATCH($W1952,$A$2:$A$1500,0),""))</f>
      </c>
      <c r="Z1952">
        <f>IF($X1952="","",IFERROR(MATCH($X1952,$A$2:$A$1500,0),""))</f>
      </c>
      <c r="AA1952" t="str">
        <f>IF($Y1952="","",INDEX($P$2:$P$1500,$Y1952))</f>
      </c>
      <c r="AB1952" t="str">
        <f>IF($Z1952="","",INDEX($P$2:$P$1500,$Z1952))</f>
      </c>
      <c r="AC1952">
        <f>IF(AND($AA1952="Yes",$AB1952="Yes"),1,"")</f>
      </c>
      <c r="AD1952">
        <f>IF(OR($Y1952="",$Z1952=""),"",IF(INDEX($C$2:$C$1500,$Y1952)=INDEX($C$2:$C$1500,$Z1952),0,1))</f>
      </c>
      <c r="AE1952">
        <f>IF($AC1952&lt;&gt;1,"",IF(AND(INDEX($AG$2:$AG$1500,$Y1952)=1,INDEX($AG$2:$AG$1500,$Z1952)=1),1,""))</f>
      </c>
    </row>
    <row r="1953">
      <c r="T1953">
        <f>IF($Y1953="","",INDEX($B$2:$B$1500,$Y1953))</f>
      </c>
      <c r="U1953">
        <f>IF($Z1953="","",INDEX($B$2:$B$1500,$Z1953))</f>
      </c>
      <c r="V1953">
        <f>IF(OR($T1953="",$U1953=""),"",$U1953-$T1953)</f>
      </c>
      <c r="W1953" t="str">
        <f>IF(TRIM(INDEX(connections!$A:$A,ROW()))="","",TRIM(INDEX(connections!$A:$A,ROW())))</f>
      </c>
      <c r="X1953" t="str">
        <f>IF($W1953="","",TRIM(INDEX(connections!$B:$B,ROW())))</f>
      </c>
      <c r="Y1953">
        <f>IF($W1953="","",IFERROR(MATCH($W1953,$A$2:$A$1500,0),""))</f>
      </c>
      <c r="Z1953">
        <f>IF($X1953="","",IFERROR(MATCH($X1953,$A$2:$A$1500,0),""))</f>
      </c>
      <c r="AA1953" t="str">
        <f>IF($Y1953="","",INDEX($P$2:$P$1500,$Y1953))</f>
      </c>
      <c r="AB1953" t="str">
        <f>IF($Z1953="","",INDEX($P$2:$P$1500,$Z1953))</f>
      </c>
      <c r="AC1953">
        <f>IF(AND($AA1953="Yes",$AB1953="Yes"),1,"")</f>
      </c>
      <c r="AD1953">
        <f>IF(OR($Y1953="",$Z1953=""),"",IF(INDEX($C$2:$C$1500,$Y1953)=INDEX($C$2:$C$1500,$Z1953),0,1))</f>
      </c>
      <c r="AE1953">
        <f>IF($AC1953&lt;&gt;1,"",IF(AND(INDEX($AG$2:$AG$1500,$Y1953)=1,INDEX($AG$2:$AG$1500,$Z1953)=1),1,""))</f>
      </c>
    </row>
    <row r="1954">
      <c r="T1954">
        <f>IF($Y1954="","",INDEX($B$2:$B$1500,$Y1954))</f>
      </c>
      <c r="U1954">
        <f>IF($Z1954="","",INDEX($B$2:$B$1500,$Z1954))</f>
      </c>
      <c r="V1954">
        <f>IF(OR($T1954="",$U1954=""),"",$U1954-$T1954)</f>
      </c>
      <c r="W1954" t="str">
        <f>IF(TRIM(INDEX(connections!$A:$A,ROW()))="","",TRIM(INDEX(connections!$A:$A,ROW())))</f>
      </c>
      <c r="X1954" t="str">
        <f>IF($W1954="","",TRIM(INDEX(connections!$B:$B,ROW())))</f>
      </c>
      <c r="Y1954">
        <f>IF($W1954="","",IFERROR(MATCH($W1954,$A$2:$A$1500,0),""))</f>
      </c>
      <c r="Z1954">
        <f>IF($X1954="","",IFERROR(MATCH($X1954,$A$2:$A$1500,0),""))</f>
      </c>
      <c r="AA1954" t="str">
        <f>IF($Y1954="","",INDEX($P$2:$P$1500,$Y1954))</f>
      </c>
      <c r="AB1954" t="str">
        <f>IF($Z1954="","",INDEX($P$2:$P$1500,$Z1954))</f>
      </c>
      <c r="AC1954">
        <f>IF(AND($AA1954="Yes",$AB1954="Yes"),1,"")</f>
      </c>
      <c r="AD1954">
        <f>IF(OR($Y1954="",$Z1954=""),"",IF(INDEX($C$2:$C$1500,$Y1954)=INDEX($C$2:$C$1500,$Z1954),0,1))</f>
      </c>
      <c r="AE1954">
        <f>IF($AC1954&lt;&gt;1,"",IF(AND(INDEX($AG$2:$AG$1500,$Y1954)=1,INDEX($AG$2:$AG$1500,$Z1954)=1),1,""))</f>
      </c>
    </row>
    <row r="1955">
      <c r="T1955">
        <f>IF($Y1955="","",INDEX($B$2:$B$1500,$Y1955))</f>
      </c>
      <c r="U1955">
        <f>IF($Z1955="","",INDEX($B$2:$B$1500,$Z1955))</f>
      </c>
      <c r="V1955">
        <f>IF(OR($T1955="",$U1955=""),"",$U1955-$T1955)</f>
      </c>
      <c r="W1955" t="str">
        <f>IF(TRIM(INDEX(connections!$A:$A,ROW()))="","",TRIM(INDEX(connections!$A:$A,ROW())))</f>
      </c>
      <c r="X1955" t="str">
        <f>IF($W1955="","",TRIM(INDEX(connections!$B:$B,ROW())))</f>
      </c>
      <c r="Y1955">
        <f>IF($W1955="","",IFERROR(MATCH($W1955,$A$2:$A$1500,0),""))</f>
      </c>
      <c r="Z1955">
        <f>IF($X1955="","",IFERROR(MATCH($X1955,$A$2:$A$1500,0),""))</f>
      </c>
      <c r="AA1955" t="str">
        <f>IF($Y1955="","",INDEX($P$2:$P$1500,$Y1955))</f>
      </c>
      <c r="AB1955" t="str">
        <f>IF($Z1955="","",INDEX($P$2:$P$1500,$Z1955))</f>
      </c>
      <c r="AC1955">
        <f>IF(AND($AA1955="Yes",$AB1955="Yes"),1,"")</f>
      </c>
      <c r="AD1955">
        <f>IF(OR($Y1955="",$Z1955=""),"",IF(INDEX($C$2:$C$1500,$Y1955)=INDEX($C$2:$C$1500,$Z1955),0,1))</f>
      </c>
      <c r="AE1955">
        <f>IF($AC1955&lt;&gt;1,"",IF(AND(INDEX($AG$2:$AG$1500,$Y1955)=1,INDEX($AG$2:$AG$1500,$Z1955)=1),1,""))</f>
      </c>
    </row>
    <row r="1956">
      <c r="T1956">
        <f>IF($Y1956="","",INDEX($B$2:$B$1500,$Y1956))</f>
      </c>
      <c r="U1956">
        <f>IF($Z1956="","",INDEX($B$2:$B$1500,$Z1956))</f>
      </c>
      <c r="V1956">
        <f>IF(OR($T1956="",$U1956=""),"",$U1956-$T1956)</f>
      </c>
      <c r="W1956" t="str">
        <f>IF(TRIM(INDEX(connections!$A:$A,ROW()))="","",TRIM(INDEX(connections!$A:$A,ROW())))</f>
      </c>
      <c r="X1956" t="str">
        <f>IF($W1956="","",TRIM(INDEX(connections!$B:$B,ROW())))</f>
      </c>
      <c r="Y1956">
        <f>IF($W1956="","",IFERROR(MATCH($W1956,$A$2:$A$1500,0),""))</f>
      </c>
      <c r="Z1956">
        <f>IF($X1956="","",IFERROR(MATCH($X1956,$A$2:$A$1500,0),""))</f>
      </c>
      <c r="AA1956" t="str">
        <f>IF($Y1956="","",INDEX($P$2:$P$1500,$Y1956))</f>
      </c>
      <c r="AB1956" t="str">
        <f>IF($Z1956="","",INDEX($P$2:$P$1500,$Z1956))</f>
      </c>
      <c r="AC1956">
        <f>IF(AND($AA1956="Yes",$AB1956="Yes"),1,"")</f>
      </c>
      <c r="AD1956">
        <f>IF(OR($Y1956="",$Z1956=""),"",IF(INDEX($C$2:$C$1500,$Y1956)=INDEX($C$2:$C$1500,$Z1956),0,1))</f>
      </c>
      <c r="AE1956">
        <f>IF($AC1956&lt;&gt;1,"",IF(AND(INDEX($AG$2:$AG$1500,$Y1956)=1,INDEX($AG$2:$AG$1500,$Z1956)=1),1,""))</f>
      </c>
    </row>
    <row r="1957">
      <c r="T1957">
        <f>IF($Y1957="","",INDEX($B$2:$B$1500,$Y1957))</f>
      </c>
      <c r="U1957">
        <f>IF($Z1957="","",INDEX($B$2:$B$1500,$Z1957))</f>
      </c>
      <c r="V1957">
        <f>IF(OR($T1957="",$U1957=""),"",$U1957-$T1957)</f>
      </c>
      <c r="W1957" t="str">
        <f>IF(TRIM(INDEX(connections!$A:$A,ROW()))="","",TRIM(INDEX(connections!$A:$A,ROW())))</f>
      </c>
      <c r="X1957" t="str">
        <f>IF($W1957="","",TRIM(INDEX(connections!$B:$B,ROW())))</f>
      </c>
      <c r="Y1957">
        <f>IF($W1957="","",IFERROR(MATCH($W1957,$A$2:$A$1500,0),""))</f>
      </c>
      <c r="Z1957">
        <f>IF($X1957="","",IFERROR(MATCH($X1957,$A$2:$A$1500,0),""))</f>
      </c>
      <c r="AA1957" t="str">
        <f>IF($Y1957="","",INDEX($P$2:$P$1500,$Y1957))</f>
      </c>
      <c r="AB1957" t="str">
        <f>IF($Z1957="","",INDEX($P$2:$P$1500,$Z1957))</f>
      </c>
      <c r="AC1957">
        <f>IF(AND($AA1957="Yes",$AB1957="Yes"),1,"")</f>
      </c>
      <c r="AD1957">
        <f>IF(OR($Y1957="",$Z1957=""),"",IF(INDEX($C$2:$C$1500,$Y1957)=INDEX($C$2:$C$1500,$Z1957),0,1))</f>
      </c>
      <c r="AE1957">
        <f>IF($AC1957&lt;&gt;1,"",IF(AND(INDEX($AG$2:$AG$1500,$Y1957)=1,INDEX($AG$2:$AG$1500,$Z1957)=1),1,""))</f>
      </c>
    </row>
    <row r="1958">
      <c r="T1958">
        <f>IF($Y1958="","",INDEX($B$2:$B$1500,$Y1958))</f>
      </c>
      <c r="U1958">
        <f>IF($Z1958="","",INDEX($B$2:$B$1500,$Z1958))</f>
      </c>
      <c r="V1958">
        <f>IF(OR($T1958="",$U1958=""),"",$U1958-$T1958)</f>
      </c>
      <c r="W1958" t="str">
        <f>IF(TRIM(INDEX(connections!$A:$A,ROW()))="","",TRIM(INDEX(connections!$A:$A,ROW())))</f>
      </c>
      <c r="X1958" t="str">
        <f>IF($W1958="","",TRIM(INDEX(connections!$B:$B,ROW())))</f>
      </c>
      <c r="Y1958">
        <f>IF($W1958="","",IFERROR(MATCH($W1958,$A$2:$A$1500,0),""))</f>
      </c>
      <c r="Z1958">
        <f>IF($X1958="","",IFERROR(MATCH($X1958,$A$2:$A$1500,0),""))</f>
      </c>
      <c r="AA1958" t="str">
        <f>IF($Y1958="","",INDEX($P$2:$P$1500,$Y1958))</f>
      </c>
      <c r="AB1958" t="str">
        <f>IF($Z1958="","",INDEX($P$2:$P$1500,$Z1958))</f>
      </c>
      <c r="AC1958">
        <f>IF(AND($AA1958="Yes",$AB1958="Yes"),1,"")</f>
      </c>
      <c r="AD1958">
        <f>IF(OR($Y1958="",$Z1958=""),"",IF(INDEX($C$2:$C$1500,$Y1958)=INDEX($C$2:$C$1500,$Z1958),0,1))</f>
      </c>
      <c r="AE1958">
        <f>IF($AC1958&lt;&gt;1,"",IF(AND(INDEX($AG$2:$AG$1500,$Y1958)=1,INDEX($AG$2:$AG$1500,$Z1958)=1),1,""))</f>
      </c>
    </row>
    <row r="1959">
      <c r="T1959">
        <f>IF($Y1959="","",INDEX($B$2:$B$1500,$Y1959))</f>
      </c>
      <c r="U1959">
        <f>IF($Z1959="","",INDEX($B$2:$B$1500,$Z1959))</f>
      </c>
      <c r="V1959">
        <f>IF(OR($T1959="",$U1959=""),"",$U1959-$T1959)</f>
      </c>
      <c r="W1959" t="str">
        <f>IF(TRIM(INDEX(connections!$A:$A,ROW()))="","",TRIM(INDEX(connections!$A:$A,ROW())))</f>
      </c>
      <c r="X1959" t="str">
        <f>IF($W1959="","",TRIM(INDEX(connections!$B:$B,ROW())))</f>
      </c>
      <c r="Y1959">
        <f>IF($W1959="","",IFERROR(MATCH($W1959,$A$2:$A$1500,0),""))</f>
      </c>
      <c r="Z1959">
        <f>IF($X1959="","",IFERROR(MATCH($X1959,$A$2:$A$1500,0),""))</f>
      </c>
      <c r="AA1959" t="str">
        <f>IF($Y1959="","",INDEX($P$2:$P$1500,$Y1959))</f>
      </c>
      <c r="AB1959" t="str">
        <f>IF($Z1959="","",INDEX($P$2:$P$1500,$Z1959))</f>
      </c>
      <c r="AC1959">
        <f>IF(AND($AA1959="Yes",$AB1959="Yes"),1,"")</f>
      </c>
      <c r="AD1959">
        <f>IF(OR($Y1959="",$Z1959=""),"",IF(INDEX($C$2:$C$1500,$Y1959)=INDEX($C$2:$C$1500,$Z1959),0,1))</f>
      </c>
      <c r="AE1959">
        <f>IF($AC1959&lt;&gt;1,"",IF(AND(INDEX($AG$2:$AG$1500,$Y1959)=1,INDEX($AG$2:$AG$1500,$Z1959)=1),1,""))</f>
      </c>
    </row>
    <row r="1960">
      <c r="T1960">
        <f>IF($Y1960="","",INDEX($B$2:$B$1500,$Y1960))</f>
      </c>
      <c r="U1960">
        <f>IF($Z1960="","",INDEX($B$2:$B$1500,$Z1960))</f>
      </c>
      <c r="V1960">
        <f>IF(OR($T1960="",$U1960=""),"",$U1960-$T1960)</f>
      </c>
      <c r="W1960" t="str">
        <f>IF(TRIM(INDEX(connections!$A:$A,ROW()))="","",TRIM(INDEX(connections!$A:$A,ROW())))</f>
      </c>
      <c r="X1960" t="str">
        <f>IF($W1960="","",TRIM(INDEX(connections!$B:$B,ROW())))</f>
      </c>
      <c r="Y1960">
        <f>IF($W1960="","",IFERROR(MATCH($W1960,$A$2:$A$1500,0),""))</f>
      </c>
      <c r="Z1960">
        <f>IF($X1960="","",IFERROR(MATCH($X1960,$A$2:$A$1500,0),""))</f>
      </c>
      <c r="AA1960" t="str">
        <f>IF($Y1960="","",INDEX($P$2:$P$1500,$Y1960))</f>
      </c>
      <c r="AB1960" t="str">
        <f>IF($Z1960="","",INDEX($P$2:$P$1500,$Z1960))</f>
      </c>
      <c r="AC1960">
        <f>IF(AND($AA1960="Yes",$AB1960="Yes"),1,"")</f>
      </c>
      <c r="AD1960">
        <f>IF(OR($Y1960="",$Z1960=""),"",IF(INDEX($C$2:$C$1500,$Y1960)=INDEX($C$2:$C$1500,$Z1960),0,1))</f>
      </c>
      <c r="AE1960">
        <f>IF($AC1960&lt;&gt;1,"",IF(AND(INDEX($AG$2:$AG$1500,$Y1960)=1,INDEX($AG$2:$AG$1500,$Z1960)=1),1,""))</f>
      </c>
    </row>
    <row r="1961">
      <c r="T1961">
        <f>IF($Y1961="","",INDEX($B$2:$B$1500,$Y1961))</f>
      </c>
      <c r="U1961">
        <f>IF($Z1961="","",INDEX($B$2:$B$1500,$Z1961))</f>
      </c>
      <c r="V1961">
        <f>IF(OR($T1961="",$U1961=""),"",$U1961-$T1961)</f>
      </c>
      <c r="W1961" t="str">
        <f>IF(TRIM(INDEX(connections!$A:$A,ROW()))="","",TRIM(INDEX(connections!$A:$A,ROW())))</f>
      </c>
      <c r="X1961" t="str">
        <f>IF($W1961="","",TRIM(INDEX(connections!$B:$B,ROW())))</f>
      </c>
      <c r="Y1961">
        <f>IF($W1961="","",IFERROR(MATCH($W1961,$A$2:$A$1500,0),""))</f>
      </c>
      <c r="Z1961">
        <f>IF($X1961="","",IFERROR(MATCH($X1961,$A$2:$A$1500,0),""))</f>
      </c>
      <c r="AA1961" t="str">
        <f>IF($Y1961="","",INDEX($P$2:$P$1500,$Y1961))</f>
      </c>
      <c r="AB1961" t="str">
        <f>IF($Z1961="","",INDEX($P$2:$P$1500,$Z1961))</f>
      </c>
      <c r="AC1961">
        <f>IF(AND($AA1961="Yes",$AB1961="Yes"),1,"")</f>
      </c>
      <c r="AD1961">
        <f>IF(OR($Y1961="",$Z1961=""),"",IF(INDEX($C$2:$C$1500,$Y1961)=INDEX($C$2:$C$1500,$Z1961),0,1))</f>
      </c>
      <c r="AE1961">
        <f>IF($AC1961&lt;&gt;1,"",IF(AND(INDEX($AG$2:$AG$1500,$Y1961)=1,INDEX($AG$2:$AG$1500,$Z1961)=1),1,""))</f>
      </c>
    </row>
    <row r="1962">
      <c r="T1962">
        <f>IF($Y1962="","",INDEX($B$2:$B$1500,$Y1962))</f>
      </c>
      <c r="U1962">
        <f>IF($Z1962="","",INDEX($B$2:$B$1500,$Z1962))</f>
      </c>
      <c r="V1962">
        <f>IF(OR($T1962="",$U1962=""),"",$U1962-$T1962)</f>
      </c>
      <c r="W1962" t="str">
        <f>IF(TRIM(INDEX(connections!$A:$A,ROW()))="","",TRIM(INDEX(connections!$A:$A,ROW())))</f>
      </c>
      <c r="X1962" t="str">
        <f>IF($W1962="","",TRIM(INDEX(connections!$B:$B,ROW())))</f>
      </c>
      <c r="Y1962">
        <f>IF($W1962="","",IFERROR(MATCH($W1962,$A$2:$A$1500,0),""))</f>
      </c>
      <c r="Z1962">
        <f>IF($X1962="","",IFERROR(MATCH($X1962,$A$2:$A$1500,0),""))</f>
      </c>
      <c r="AA1962" t="str">
        <f>IF($Y1962="","",INDEX($P$2:$P$1500,$Y1962))</f>
      </c>
      <c r="AB1962" t="str">
        <f>IF($Z1962="","",INDEX($P$2:$P$1500,$Z1962))</f>
      </c>
      <c r="AC1962">
        <f>IF(AND($AA1962="Yes",$AB1962="Yes"),1,"")</f>
      </c>
      <c r="AD1962">
        <f>IF(OR($Y1962="",$Z1962=""),"",IF(INDEX($C$2:$C$1500,$Y1962)=INDEX($C$2:$C$1500,$Z1962),0,1))</f>
      </c>
      <c r="AE1962">
        <f>IF($AC1962&lt;&gt;1,"",IF(AND(INDEX($AG$2:$AG$1500,$Y1962)=1,INDEX($AG$2:$AG$1500,$Z1962)=1),1,""))</f>
      </c>
    </row>
    <row r="1963">
      <c r="T1963">
        <f>IF($Y1963="","",INDEX($B$2:$B$1500,$Y1963))</f>
      </c>
      <c r="U1963">
        <f>IF($Z1963="","",INDEX($B$2:$B$1500,$Z1963))</f>
      </c>
      <c r="V1963">
        <f>IF(OR($T1963="",$U1963=""),"",$U1963-$T1963)</f>
      </c>
      <c r="W1963" t="str">
        <f>IF(TRIM(INDEX(connections!$A:$A,ROW()))="","",TRIM(INDEX(connections!$A:$A,ROW())))</f>
      </c>
      <c r="X1963" t="str">
        <f>IF($W1963="","",TRIM(INDEX(connections!$B:$B,ROW())))</f>
      </c>
      <c r="Y1963">
        <f>IF($W1963="","",IFERROR(MATCH($W1963,$A$2:$A$1500,0),""))</f>
      </c>
      <c r="Z1963">
        <f>IF($X1963="","",IFERROR(MATCH($X1963,$A$2:$A$1500,0),""))</f>
      </c>
      <c r="AA1963" t="str">
        <f>IF($Y1963="","",INDEX($P$2:$P$1500,$Y1963))</f>
      </c>
      <c r="AB1963" t="str">
        <f>IF($Z1963="","",INDEX($P$2:$P$1500,$Z1963))</f>
      </c>
      <c r="AC1963">
        <f>IF(AND($AA1963="Yes",$AB1963="Yes"),1,"")</f>
      </c>
      <c r="AD1963">
        <f>IF(OR($Y1963="",$Z1963=""),"",IF(INDEX($C$2:$C$1500,$Y1963)=INDEX($C$2:$C$1500,$Z1963),0,1))</f>
      </c>
      <c r="AE1963">
        <f>IF($AC1963&lt;&gt;1,"",IF(AND(INDEX($AG$2:$AG$1500,$Y1963)=1,INDEX($AG$2:$AG$1500,$Z1963)=1),1,""))</f>
      </c>
    </row>
    <row r="1964">
      <c r="T1964">
        <f>IF($Y1964="","",INDEX($B$2:$B$1500,$Y1964))</f>
      </c>
      <c r="U1964">
        <f>IF($Z1964="","",INDEX($B$2:$B$1500,$Z1964))</f>
      </c>
      <c r="V1964">
        <f>IF(OR($T1964="",$U1964=""),"",$U1964-$T1964)</f>
      </c>
      <c r="W1964" t="str">
        <f>IF(TRIM(INDEX(connections!$A:$A,ROW()))="","",TRIM(INDEX(connections!$A:$A,ROW())))</f>
      </c>
      <c r="X1964" t="str">
        <f>IF($W1964="","",TRIM(INDEX(connections!$B:$B,ROW())))</f>
      </c>
      <c r="Y1964">
        <f>IF($W1964="","",IFERROR(MATCH($W1964,$A$2:$A$1500,0),""))</f>
      </c>
      <c r="Z1964">
        <f>IF($X1964="","",IFERROR(MATCH($X1964,$A$2:$A$1500,0),""))</f>
      </c>
      <c r="AA1964" t="str">
        <f>IF($Y1964="","",INDEX($P$2:$P$1500,$Y1964))</f>
      </c>
      <c r="AB1964" t="str">
        <f>IF($Z1964="","",INDEX($P$2:$P$1500,$Z1964))</f>
      </c>
      <c r="AC1964">
        <f>IF(AND($AA1964="Yes",$AB1964="Yes"),1,"")</f>
      </c>
      <c r="AD1964">
        <f>IF(OR($Y1964="",$Z1964=""),"",IF(INDEX($C$2:$C$1500,$Y1964)=INDEX($C$2:$C$1500,$Z1964),0,1))</f>
      </c>
      <c r="AE1964">
        <f>IF($AC1964&lt;&gt;1,"",IF(AND(INDEX($AG$2:$AG$1500,$Y1964)=1,INDEX($AG$2:$AG$1500,$Z1964)=1),1,""))</f>
      </c>
    </row>
    <row r="1965">
      <c r="T1965">
        <f>IF($Y1965="","",INDEX($B$2:$B$1500,$Y1965))</f>
      </c>
      <c r="U1965">
        <f>IF($Z1965="","",INDEX($B$2:$B$1500,$Z1965))</f>
      </c>
      <c r="V1965">
        <f>IF(OR($T1965="",$U1965=""),"",$U1965-$T1965)</f>
      </c>
      <c r="W1965" t="str">
        <f>IF(TRIM(INDEX(connections!$A:$A,ROW()))="","",TRIM(INDEX(connections!$A:$A,ROW())))</f>
      </c>
      <c r="X1965" t="str">
        <f>IF($W1965="","",TRIM(INDEX(connections!$B:$B,ROW())))</f>
      </c>
      <c r="Y1965">
        <f>IF($W1965="","",IFERROR(MATCH($W1965,$A$2:$A$1500,0),""))</f>
      </c>
      <c r="Z1965">
        <f>IF($X1965="","",IFERROR(MATCH($X1965,$A$2:$A$1500,0),""))</f>
      </c>
      <c r="AA1965" t="str">
        <f>IF($Y1965="","",INDEX($P$2:$P$1500,$Y1965))</f>
      </c>
      <c r="AB1965" t="str">
        <f>IF($Z1965="","",INDEX($P$2:$P$1500,$Z1965))</f>
      </c>
      <c r="AC1965">
        <f>IF(AND($AA1965="Yes",$AB1965="Yes"),1,"")</f>
      </c>
      <c r="AD1965">
        <f>IF(OR($Y1965="",$Z1965=""),"",IF(INDEX($C$2:$C$1500,$Y1965)=INDEX($C$2:$C$1500,$Z1965),0,1))</f>
      </c>
      <c r="AE1965">
        <f>IF($AC1965&lt;&gt;1,"",IF(AND(INDEX($AG$2:$AG$1500,$Y1965)=1,INDEX($AG$2:$AG$1500,$Z1965)=1),1,""))</f>
      </c>
    </row>
    <row r="1966">
      <c r="T1966">
        <f>IF($Y1966="","",INDEX($B$2:$B$1500,$Y1966))</f>
      </c>
      <c r="U1966">
        <f>IF($Z1966="","",INDEX($B$2:$B$1500,$Z1966))</f>
      </c>
      <c r="V1966">
        <f>IF(OR($T1966="",$U1966=""),"",$U1966-$T1966)</f>
      </c>
      <c r="W1966" t="str">
        <f>IF(TRIM(INDEX(connections!$A:$A,ROW()))="","",TRIM(INDEX(connections!$A:$A,ROW())))</f>
      </c>
      <c r="X1966" t="str">
        <f>IF($W1966="","",TRIM(INDEX(connections!$B:$B,ROW())))</f>
      </c>
      <c r="Y1966">
        <f>IF($W1966="","",IFERROR(MATCH($W1966,$A$2:$A$1500,0),""))</f>
      </c>
      <c r="Z1966">
        <f>IF($X1966="","",IFERROR(MATCH($X1966,$A$2:$A$1500,0),""))</f>
      </c>
      <c r="AA1966" t="str">
        <f>IF($Y1966="","",INDEX($P$2:$P$1500,$Y1966))</f>
      </c>
      <c r="AB1966" t="str">
        <f>IF($Z1966="","",INDEX($P$2:$P$1500,$Z1966))</f>
      </c>
      <c r="AC1966">
        <f>IF(AND($AA1966="Yes",$AB1966="Yes"),1,"")</f>
      </c>
      <c r="AD1966">
        <f>IF(OR($Y1966="",$Z1966=""),"",IF(INDEX($C$2:$C$1500,$Y1966)=INDEX($C$2:$C$1500,$Z1966),0,1))</f>
      </c>
      <c r="AE1966">
        <f>IF($AC1966&lt;&gt;1,"",IF(AND(INDEX($AG$2:$AG$1500,$Y1966)=1,INDEX($AG$2:$AG$1500,$Z1966)=1),1,""))</f>
      </c>
    </row>
    <row r="1967">
      <c r="T1967">
        <f>IF($Y1967="","",INDEX($B$2:$B$1500,$Y1967))</f>
      </c>
      <c r="U1967">
        <f>IF($Z1967="","",INDEX($B$2:$B$1500,$Z1967))</f>
      </c>
      <c r="V1967">
        <f>IF(OR($T1967="",$U1967=""),"",$U1967-$T1967)</f>
      </c>
      <c r="W1967" t="str">
        <f>IF(TRIM(INDEX(connections!$A:$A,ROW()))="","",TRIM(INDEX(connections!$A:$A,ROW())))</f>
      </c>
      <c r="X1967" t="str">
        <f>IF($W1967="","",TRIM(INDEX(connections!$B:$B,ROW())))</f>
      </c>
      <c r="Y1967">
        <f>IF($W1967="","",IFERROR(MATCH($W1967,$A$2:$A$1500,0),""))</f>
      </c>
      <c r="Z1967">
        <f>IF($X1967="","",IFERROR(MATCH($X1967,$A$2:$A$1500,0),""))</f>
      </c>
      <c r="AA1967" t="str">
        <f>IF($Y1967="","",INDEX($P$2:$P$1500,$Y1967))</f>
      </c>
      <c r="AB1967" t="str">
        <f>IF($Z1967="","",INDEX($P$2:$P$1500,$Z1967))</f>
      </c>
      <c r="AC1967">
        <f>IF(AND($AA1967="Yes",$AB1967="Yes"),1,"")</f>
      </c>
      <c r="AD1967">
        <f>IF(OR($Y1967="",$Z1967=""),"",IF(INDEX($C$2:$C$1500,$Y1967)=INDEX($C$2:$C$1500,$Z1967),0,1))</f>
      </c>
      <c r="AE1967">
        <f>IF($AC1967&lt;&gt;1,"",IF(AND(INDEX($AG$2:$AG$1500,$Y1967)=1,INDEX($AG$2:$AG$1500,$Z1967)=1),1,""))</f>
      </c>
    </row>
    <row r="1968">
      <c r="T1968">
        <f>IF($Y1968="","",INDEX($B$2:$B$1500,$Y1968))</f>
      </c>
      <c r="U1968">
        <f>IF($Z1968="","",INDEX($B$2:$B$1500,$Z1968))</f>
      </c>
      <c r="V1968">
        <f>IF(OR($T1968="",$U1968=""),"",$U1968-$T1968)</f>
      </c>
      <c r="W1968" t="str">
        <f>IF(TRIM(INDEX(connections!$A:$A,ROW()))="","",TRIM(INDEX(connections!$A:$A,ROW())))</f>
      </c>
      <c r="X1968" t="str">
        <f>IF($W1968="","",TRIM(INDEX(connections!$B:$B,ROW())))</f>
      </c>
      <c r="Y1968">
        <f>IF($W1968="","",IFERROR(MATCH($W1968,$A$2:$A$1500,0),""))</f>
      </c>
      <c r="Z1968">
        <f>IF($X1968="","",IFERROR(MATCH($X1968,$A$2:$A$1500,0),""))</f>
      </c>
      <c r="AA1968" t="str">
        <f>IF($Y1968="","",INDEX($P$2:$P$1500,$Y1968))</f>
      </c>
      <c r="AB1968" t="str">
        <f>IF($Z1968="","",INDEX($P$2:$P$1500,$Z1968))</f>
      </c>
      <c r="AC1968">
        <f>IF(AND($AA1968="Yes",$AB1968="Yes"),1,"")</f>
      </c>
      <c r="AD1968">
        <f>IF(OR($Y1968="",$Z1968=""),"",IF(INDEX($C$2:$C$1500,$Y1968)=INDEX($C$2:$C$1500,$Z1968),0,1))</f>
      </c>
      <c r="AE1968">
        <f>IF($AC1968&lt;&gt;1,"",IF(AND(INDEX($AG$2:$AG$1500,$Y1968)=1,INDEX($AG$2:$AG$1500,$Z1968)=1),1,""))</f>
      </c>
    </row>
    <row r="1969">
      <c r="T1969">
        <f>IF($Y1969="","",INDEX($B$2:$B$1500,$Y1969))</f>
      </c>
      <c r="U1969">
        <f>IF($Z1969="","",INDEX($B$2:$B$1500,$Z1969))</f>
      </c>
      <c r="V1969">
        <f>IF(OR($T1969="",$U1969=""),"",$U1969-$T1969)</f>
      </c>
      <c r="W1969" t="str">
        <f>IF(TRIM(INDEX(connections!$A:$A,ROW()))="","",TRIM(INDEX(connections!$A:$A,ROW())))</f>
      </c>
      <c r="X1969" t="str">
        <f>IF($W1969="","",TRIM(INDEX(connections!$B:$B,ROW())))</f>
      </c>
      <c r="Y1969">
        <f>IF($W1969="","",IFERROR(MATCH($W1969,$A$2:$A$1500,0),""))</f>
      </c>
      <c r="Z1969">
        <f>IF($X1969="","",IFERROR(MATCH($X1969,$A$2:$A$1500,0),""))</f>
      </c>
      <c r="AA1969" t="str">
        <f>IF($Y1969="","",INDEX($P$2:$P$1500,$Y1969))</f>
      </c>
      <c r="AB1969" t="str">
        <f>IF($Z1969="","",INDEX($P$2:$P$1500,$Z1969))</f>
      </c>
      <c r="AC1969">
        <f>IF(AND($AA1969="Yes",$AB1969="Yes"),1,"")</f>
      </c>
      <c r="AD1969">
        <f>IF(OR($Y1969="",$Z1969=""),"",IF(INDEX($C$2:$C$1500,$Y1969)=INDEX($C$2:$C$1500,$Z1969),0,1))</f>
      </c>
      <c r="AE1969">
        <f>IF($AC1969&lt;&gt;1,"",IF(AND(INDEX($AG$2:$AG$1500,$Y1969)=1,INDEX($AG$2:$AG$1500,$Z1969)=1),1,""))</f>
      </c>
    </row>
    <row r="1970">
      <c r="T1970">
        <f>IF($Y1970="","",INDEX($B$2:$B$1500,$Y1970))</f>
      </c>
      <c r="U1970">
        <f>IF($Z1970="","",INDEX($B$2:$B$1500,$Z1970))</f>
      </c>
      <c r="V1970">
        <f>IF(OR($T1970="",$U1970=""),"",$U1970-$T1970)</f>
      </c>
      <c r="W1970" t="str">
        <f>IF(TRIM(INDEX(connections!$A:$A,ROW()))="","",TRIM(INDEX(connections!$A:$A,ROW())))</f>
      </c>
      <c r="X1970" t="str">
        <f>IF($W1970="","",TRIM(INDEX(connections!$B:$B,ROW())))</f>
      </c>
      <c r="Y1970">
        <f>IF($W1970="","",IFERROR(MATCH($W1970,$A$2:$A$1500,0),""))</f>
      </c>
      <c r="Z1970">
        <f>IF($X1970="","",IFERROR(MATCH($X1970,$A$2:$A$1500,0),""))</f>
      </c>
      <c r="AA1970" t="str">
        <f>IF($Y1970="","",INDEX($P$2:$P$1500,$Y1970))</f>
      </c>
      <c r="AB1970" t="str">
        <f>IF($Z1970="","",INDEX($P$2:$P$1500,$Z1970))</f>
      </c>
      <c r="AC1970">
        <f>IF(AND($AA1970="Yes",$AB1970="Yes"),1,"")</f>
      </c>
      <c r="AD1970">
        <f>IF(OR($Y1970="",$Z1970=""),"",IF(INDEX($C$2:$C$1500,$Y1970)=INDEX($C$2:$C$1500,$Z1970),0,1))</f>
      </c>
      <c r="AE1970">
        <f>IF($AC1970&lt;&gt;1,"",IF(AND(INDEX($AG$2:$AG$1500,$Y1970)=1,INDEX($AG$2:$AG$1500,$Z1970)=1),1,""))</f>
      </c>
    </row>
    <row r="1971">
      <c r="T1971">
        <f>IF($Y1971="","",INDEX($B$2:$B$1500,$Y1971))</f>
      </c>
      <c r="U1971">
        <f>IF($Z1971="","",INDEX($B$2:$B$1500,$Z1971))</f>
      </c>
      <c r="V1971">
        <f>IF(OR($T1971="",$U1971=""),"",$U1971-$T1971)</f>
      </c>
      <c r="W1971" t="str">
        <f>IF(TRIM(INDEX(connections!$A:$A,ROW()))="","",TRIM(INDEX(connections!$A:$A,ROW())))</f>
      </c>
      <c r="X1971" t="str">
        <f>IF($W1971="","",TRIM(INDEX(connections!$B:$B,ROW())))</f>
      </c>
      <c r="Y1971">
        <f>IF($W1971="","",IFERROR(MATCH($W1971,$A$2:$A$1500,0),""))</f>
      </c>
      <c r="Z1971">
        <f>IF($X1971="","",IFERROR(MATCH($X1971,$A$2:$A$1500,0),""))</f>
      </c>
      <c r="AA1971" t="str">
        <f>IF($Y1971="","",INDEX($P$2:$P$1500,$Y1971))</f>
      </c>
      <c r="AB1971" t="str">
        <f>IF($Z1971="","",INDEX($P$2:$P$1500,$Z1971))</f>
      </c>
      <c r="AC1971">
        <f>IF(AND($AA1971="Yes",$AB1971="Yes"),1,"")</f>
      </c>
      <c r="AD1971">
        <f>IF(OR($Y1971="",$Z1971=""),"",IF(INDEX($C$2:$C$1500,$Y1971)=INDEX($C$2:$C$1500,$Z1971),0,1))</f>
      </c>
      <c r="AE1971">
        <f>IF($AC1971&lt;&gt;1,"",IF(AND(INDEX($AG$2:$AG$1500,$Y1971)=1,INDEX($AG$2:$AG$1500,$Z1971)=1),1,""))</f>
      </c>
    </row>
    <row r="1972">
      <c r="T1972">
        <f>IF($Y1972="","",INDEX($B$2:$B$1500,$Y1972))</f>
      </c>
      <c r="U1972">
        <f>IF($Z1972="","",INDEX($B$2:$B$1500,$Z1972))</f>
      </c>
      <c r="V1972">
        <f>IF(OR($T1972="",$U1972=""),"",$U1972-$T1972)</f>
      </c>
      <c r="W1972" t="str">
        <f>IF(TRIM(INDEX(connections!$A:$A,ROW()))="","",TRIM(INDEX(connections!$A:$A,ROW())))</f>
      </c>
      <c r="X1972" t="str">
        <f>IF($W1972="","",TRIM(INDEX(connections!$B:$B,ROW())))</f>
      </c>
      <c r="Y1972">
        <f>IF($W1972="","",IFERROR(MATCH($W1972,$A$2:$A$1500,0),""))</f>
      </c>
      <c r="Z1972">
        <f>IF($X1972="","",IFERROR(MATCH($X1972,$A$2:$A$1500,0),""))</f>
      </c>
      <c r="AA1972" t="str">
        <f>IF($Y1972="","",INDEX($P$2:$P$1500,$Y1972))</f>
      </c>
      <c r="AB1972" t="str">
        <f>IF($Z1972="","",INDEX($P$2:$P$1500,$Z1972))</f>
      </c>
      <c r="AC1972">
        <f>IF(AND($AA1972="Yes",$AB1972="Yes"),1,"")</f>
      </c>
      <c r="AD1972">
        <f>IF(OR($Y1972="",$Z1972=""),"",IF(INDEX($C$2:$C$1500,$Y1972)=INDEX($C$2:$C$1500,$Z1972),0,1))</f>
      </c>
      <c r="AE1972">
        <f>IF($AC1972&lt;&gt;1,"",IF(AND(INDEX($AG$2:$AG$1500,$Y1972)=1,INDEX($AG$2:$AG$1500,$Z1972)=1),1,""))</f>
      </c>
    </row>
    <row r="1973">
      <c r="T1973">
        <f>IF($Y1973="","",INDEX($B$2:$B$1500,$Y1973))</f>
      </c>
      <c r="U1973">
        <f>IF($Z1973="","",INDEX($B$2:$B$1500,$Z1973))</f>
      </c>
      <c r="V1973">
        <f>IF(OR($T1973="",$U1973=""),"",$U1973-$T1973)</f>
      </c>
      <c r="W1973" t="str">
        <f>IF(TRIM(INDEX(connections!$A:$A,ROW()))="","",TRIM(INDEX(connections!$A:$A,ROW())))</f>
      </c>
      <c r="X1973" t="str">
        <f>IF($W1973="","",TRIM(INDEX(connections!$B:$B,ROW())))</f>
      </c>
      <c r="Y1973">
        <f>IF($W1973="","",IFERROR(MATCH($W1973,$A$2:$A$1500,0),""))</f>
      </c>
      <c r="Z1973">
        <f>IF($X1973="","",IFERROR(MATCH($X1973,$A$2:$A$1500,0),""))</f>
      </c>
      <c r="AA1973" t="str">
        <f>IF($Y1973="","",INDEX($P$2:$P$1500,$Y1973))</f>
      </c>
      <c r="AB1973" t="str">
        <f>IF($Z1973="","",INDEX($P$2:$P$1500,$Z1973))</f>
      </c>
      <c r="AC1973">
        <f>IF(AND($AA1973="Yes",$AB1973="Yes"),1,"")</f>
      </c>
      <c r="AD1973">
        <f>IF(OR($Y1973="",$Z1973=""),"",IF(INDEX($C$2:$C$1500,$Y1973)=INDEX($C$2:$C$1500,$Z1973),0,1))</f>
      </c>
      <c r="AE1973">
        <f>IF($AC1973&lt;&gt;1,"",IF(AND(INDEX($AG$2:$AG$1500,$Y1973)=1,INDEX($AG$2:$AG$1500,$Z1973)=1),1,""))</f>
      </c>
    </row>
    <row r="1974">
      <c r="T1974">
        <f>IF($Y1974="","",INDEX($B$2:$B$1500,$Y1974))</f>
      </c>
      <c r="U1974">
        <f>IF($Z1974="","",INDEX($B$2:$B$1500,$Z1974))</f>
      </c>
      <c r="V1974">
        <f>IF(OR($T1974="",$U1974=""),"",$U1974-$T1974)</f>
      </c>
      <c r="W1974" t="str">
        <f>IF(TRIM(INDEX(connections!$A:$A,ROW()))="","",TRIM(INDEX(connections!$A:$A,ROW())))</f>
      </c>
      <c r="X1974" t="str">
        <f>IF($W1974="","",TRIM(INDEX(connections!$B:$B,ROW())))</f>
      </c>
      <c r="Y1974">
        <f>IF($W1974="","",IFERROR(MATCH($W1974,$A$2:$A$1500,0),""))</f>
      </c>
      <c r="Z1974">
        <f>IF($X1974="","",IFERROR(MATCH($X1974,$A$2:$A$1500,0),""))</f>
      </c>
      <c r="AA1974" t="str">
        <f>IF($Y1974="","",INDEX($P$2:$P$1500,$Y1974))</f>
      </c>
      <c r="AB1974" t="str">
        <f>IF($Z1974="","",INDEX($P$2:$P$1500,$Z1974))</f>
      </c>
      <c r="AC1974">
        <f>IF(AND($AA1974="Yes",$AB1974="Yes"),1,"")</f>
      </c>
      <c r="AD1974">
        <f>IF(OR($Y1974="",$Z1974=""),"",IF(INDEX($C$2:$C$1500,$Y1974)=INDEX($C$2:$C$1500,$Z1974),0,1))</f>
      </c>
      <c r="AE1974">
        <f>IF($AC1974&lt;&gt;1,"",IF(AND(INDEX($AG$2:$AG$1500,$Y1974)=1,INDEX($AG$2:$AG$1500,$Z1974)=1),1,""))</f>
      </c>
    </row>
    <row r="1975">
      <c r="T1975">
        <f>IF($Y1975="","",INDEX($B$2:$B$1500,$Y1975))</f>
      </c>
      <c r="U1975">
        <f>IF($Z1975="","",INDEX($B$2:$B$1500,$Z1975))</f>
      </c>
      <c r="V1975">
        <f>IF(OR($T1975="",$U1975=""),"",$U1975-$T1975)</f>
      </c>
      <c r="W1975" t="str">
        <f>IF(TRIM(INDEX(connections!$A:$A,ROW()))="","",TRIM(INDEX(connections!$A:$A,ROW())))</f>
      </c>
      <c r="X1975" t="str">
        <f>IF($W1975="","",TRIM(INDEX(connections!$B:$B,ROW())))</f>
      </c>
      <c r="Y1975">
        <f>IF($W1975="","",IFERROR(MATCH($W1975,$A$2:$A$1500,0),""))</f>
      </c>
      <c r="Z1975">
        <f>IF($X1975="","",IFERROR(MATCH($X1975,$A$2:$A$1500,0),""))</f>
      </c>
      <c r="AA1975" t="str">
        <f>IF($Y1975="","",INDEX($P$2:$P$1500,$Y1975))</f>
      </c>
      <c r="AB1975" t="str">
        <f>IF($Z1975="","",INDEX($P$2:$P$1500,$Z1975))</f>
      </c>
      <c r="AC1975">
        <f>IF(AND($AA1975="Yes",$AB1975="Yes"),1,"")</f>
      </c>
      <c r="AD1975">
        <f>IF(OR($Y1975="",$Z1975=""),"",IF(INDEX($C$2:$C$1500,$Y1975)=INDEX($C$2:$C$1500,$Z1975),0,1))</f>
      </c>
      <c r="AE1975">
        <f>IF($AC1975&lt;&gt;1,"",IF(AND(INDEX($AG$2:$AG$1500,$Y1975)=1,INDEX($AG$2:$AG$1500,$Z1975)=1),1,""))</f>
      </c>
    </row>
    <row r="1976">
      <c r="T1976">
        <f>IF($Y1976="","",INDEX($B$2:$B$1500,$Y1976))</f>
      </c>
      <c r="U1976">
        <f>IF($Z1976="","",INDEX($B$2:$B$1500,$Z1976))</f>
      </c>
      <c r="V1976">
        <f>IF(OR($T1976="",$U1976=""),"",$U1976-$T1976)</f>
      </c>
      <c r="W1976" t="str">
        <f>IF(TRIM(INDEX(connections!$A:$A,ROW()))="","",TRIM(INDEX(connections!$A:$A,ROW())))</f>
      </c>
      <c r="X1976" t="str">
        <f>IF($W1976="","",TRIM(INDEX(connections!$B:$B,ROW())))</f>
      </c>
      <c r="Y1976">
        <f>IF($W1976="","",IFERROR(MATCH($W1976,$A$2:$A$1500,0),""))</f>
      </c>
      <c r="Z1976">
        <f>IF($X1976="","",IFERROR(MATCH($X1976,$A$2:$A$1500,0),""))</f>
      </c>
      <c r="AA1976" t="str">
        <f>IF($Y1976="","",INDEX($P$2:$P$1500,$Y1976))</f>
      </c>
      <c r="AB1976" t="str">
        <f>IF($Z1976="","",INDEX($P$2:$P$1500,$Z1976))</f>
      </c>
      <c r="AC1976">
        <f>IF(AND($AA1976="Yes",$AB1976="Yes"),1,"")</f>
      </c>
      <c r="AD1976">
        <f>IF(OR($Y1976="",$Z1976=""),"",IF(INDEX($C$2:$C$1500,$Y1976)=INDEX($C$2:$C$1500,$Z1976),0,1))</f>
      </c>
      <c r="AE1976">
        <f>IF($AC1976&lt;&gt;1,"",IF(AND(INDEX($AG$2:$AG$1500,$Y1976)=1,INDEX($AG$2:$AG$1500,$Z1976)=1),1,""))</f>
      </c>
    </row>
    <row r="1977">
      <c r="T1977">
        <f>IF($Y1977="","",INDEX($B$2:$B$1500,$Y1977))</f>
      </c>
      <c r="U1977">
        <f>IF($Z1977="","",INDEX($B$2:$B$1500,$Z1977))</f>
      </c>
      <c r="V1977">
        <f>IF(OR($T1977="",$U1977=""),"",$U1977-$T1977)</f>
      </c>
      <c r="W1977" t="str">
        <f>IF(TRIM(INDEX(connections!$A:$A,ROW()))="","",TRIM(INDEX(connections!$A:$A,ROW())))</f>
      </c>
      <c r="X1977" t="str">
        <f>IF($W1977="","",TRIM(INDEX(connections!$B:$B,ROW())))</f>
      </c>
      <c r="Y1977">
        <f>IF($W1977="","",IFERROR(MATCH($W1977,$A$2:$A$1500,0),""))</f>
      </c>
      <c r="Z1977">
        <f>IF($X1977="","",IFERROR(MATCH($X1977,$A$2:$A$1500,0),""))</f>
      </c>
      <c r="AA1977" t="str">
        <f>IF($Y1977="","",INDEX($P$2:$P$1500,$Y1977))</f>
      </c>
      <c r="AB1977" t="str">
        <f>IF($Z1977="","",INDEX($P$2:$P$1500,$Z1977))</f>
      </c>
      <c r="AC1977">
        <f>IF(AND($AA1977="Yes",$AB1977="Yes"),1,"")</f>
      </c>
      <c r="AD1977">
        <f>IF(OR($Y1977="",$Z1977=""),"",IF(INDEX($C$2:$C$1500,$Y1977)=INDEX($C$2:$C$1500,$Z1977),0,1))</f>
      </c>
      <c r="AE1977">
        <f>IF($AC1977&lt;&gt;1,"",IF(AND(INDEX($AG$2:$AG$1500,$Y1977)=1,INDEX($AG$2:$AG$1500,$Z1977)=1),1,""))</f>
      </c>
    </row>
    <row r="1978">
      <c r="T1978">
        <f>IF($Y1978="","",INDEX($B$2:$B$1500,$Y1978))</f>
      </c>
      <c r="U1978">
        <f>IF($Z1978="","",INDEX($B$2:$B$1500,$Z1978))</f>
      </c>
      <c r="V1978">
        <f>IF(OR($T1978="",$U1978=""),"",$U1978-$T1978)</f>
      </c>
      <c r="W1978" t="str">
        <f>IF(TRIM(INDEX(connections!$A:$A,ROW()))="","",TRIM(INDEX(connections!$A:$A,ROW())))</f>
      </c>
      <c r="X1978" t="str">
        <f>IF($W1978="","",TRIM(INDEX(connections!$B:$B,ROW())))</f>
      </c>
      <c r="Y1978">
        <f>IF($W1978="","",IFERROR(MATCH($W1978,$A$2:$A$1500,0),""))</f>
      </c>
      <c r="Z1978">
        <f>IF($X1978="","",IFERROR(MATCH($X1978,$A$2:$A$1500,0),""))</f>
      </c>
      <c r="AA1978" t="str">
        <f>IF($Y1978="","",INDEX($P$2:$P$1500,$Y1978))</f>
      </c>
      <c r="AB1978" t="str">
        <f>IF($Z1978="","",INDEX($P$2:$P$1500,$Z1978))</f>
      </c>
      <c r="AC1978">
        <f>IF(AND($AA1978="Yes",$AB1978="Yes"),1,"")</f>
      </c>
      <c r="AD1978">
        <f>IF(OR($Y1978="",$Z1978=""),"",IF(INDEX($C$2:$C$1500,$Y1978)=INDEX($C$2:$C$1500,$Z1978),0,1))</f>
      </c>
      <c r="AE1978">
        <f>IF($AC1978&lt;&gt;1,"",IF(AND(INDEX($AG$2:$AG$1500,$Y1978)=1,INDEX($AG$2:$AG$1500,$Z1978)=1),1,""))</f>
      </c>
    </row>
    <row r="1979">
      <c r="T1979">
        <f>IF($Y1979="","",INDEX($B$2:$B$1500,$Y1979))</f>
      </c>
      <c r="U1979">
        <f>IF($Z1979="","",INDEX($B$2:$B$1500,$Z1979))</f>
      </c>
      <c r="V1979">
        <f>IF(OR($T1979="",$U1979=""),"",$U1979-$T1979)</f>
      </c>
      <c r="W1979" t="str">
        <f>IF(TRIM(INDEX(connections!$A:$A,ROW()))="","",TRIM(INDEX(connections!$A:$A,ROW())))</f>
      </c>
      <c r="X1979" t="str">
        <f>IF($W1979="","",TRIM(INDEX(connections!$B:$B,ROW())))</f>
      </c>
      <c r="Y1979">
        <f>IF($W1979="","",IFERROR(MATCH($W1979,$A$2:$A$1500,0),""))</f>
      </c>
      <c r="Z1979">
        <f>IF($X1979="","",IFERROR(MATCH($X1979,$A$2:$A$1500,0),""))</f>
      </c>
      <c r="AA1979" t="str">
        <f>IF($Y1979="","",INDEX($P$2:$P$1500,$Y1979))</f>
      </c>
      <c r="AB1979" t="str">
        <f>IF($Z1979="","",INDEX($P$2:$P$1500,$Z1979))</f>
      </c>
      <c r="AC1979">
        <f>IF(AND($AA1979="Yes",$AB1979="Yes"),1,"")</f>
      </c>
      <c r="AD1979">
        <f>IF(OR($Y1979="",$Z1979=""),"",IF(INDEX($C$2:$C$1500,$Y1979)=INDEX($C$2:$C$1500,$Z1979),0,1))</f>
      </c>
      <c r="AE1979">
        <f>IF($AC1979&lt;&gt;1,"",IF(AND(INDEX($AG$2:$AG$1500,$Y1979)=1,INDEX($AG$2:$AG$1500,$Z1979)=1),1,""))</f>
      </c>
    </row>
    <row r="1980">
      <c r="T1980">
        <f>IF($Y1980="","",INDEX($B$2:$B$1500,$Y1980))</f>
      </c>
      <c r="U1980">
        <f>IF($Z1980="","",INDEX($B$2:$B$1500,$Z1980))</f>
      </c>
      <c r="V1980">
        <f>IF(OR($T1980="",$U1980=""),"",$U1980-$T1980)</f>
      </c>
      <c r="W1980" t="str">
        <f>IF(TRIM(INDEX(connections!$A:$A,ROW()))="","",TRIM(INDEX(connections!$A:$A,ROW())))</f>
      </c>
      <c r="X1980" t="str">
        <f>IF($W1980="","",TRIM(INDEX(connections!$B:$B,ROW())))</f>
      </c>
      <c r="Y1980">
        <f>IF($W1980="","",IFERROR(MATCH($W1980,$A$2:$A$1500,0),""))</f>
      </c>
      <c r="Z1980">
        <f>IF($X1980="","",IFERROR(MATCH($X1980,$A$2:$A$1500,0),""))</f>
      </c>
      <c r="AA1980" t="str">
        <f>IF($Y1980="","",INDEX($P$2:$P$1500,$Y1980))</f>
      </c>
      <c r="AB1980" t="str">
        <f>IF($Z1980="","",INDEX($P$2:$P$1500,$Z1980))</f>
      </c>
      <c r="AC1980">
        <f>IF(AND($AA1980="Yes",$AB1980="Yes"),1,"")</f>
      </c>
      <c r="AD1980">
        <f>IF(OR($Y1980="",$Z1980=""),"",IF(INDEX($C$2:$C$1500,$Y1980)=INDEX($C$2:$C$1500,$Z1980),0,1))</f>
      </c>
      <c r="AE1980">
        <f>IF($AC1980&lt;&gt;1,"",IF(AND(INDEX($AG$2:$AG$1500,$Y1980)=1,INDEX($AG$2:$AG$1500,$Z1980)=1),1,""))</f>
      </c>
    </row>
    <row r="1981">
      <c r="T1981">
        <f>IF($Y1981="","",INDEX($B$2:$B$1500,$Y1981))</f>
      </c>
      <c r="U1981">
        <f>IF($Z1981="","",INDEX($B$2:$B$1500,$Z1981))</f>
      </c>
      <c r="V1981">
        <f>IF(OR($T1981="",$U1981=""),"",$U1981-$T1981)</f>
      </c>
      <c r="W1981" t="str">
        <f>IF(TRIM(INDEX(connections!$A:$A,ROW()))="","",TRIM(INDEX(connections!$A:$A,ROW())))</f>
      </c>
      <c r="X1981" t="str">
        <f>IF($W1981="","",TRIM(INDEX(connections!$B:$B,ROW())))</f>
      </c>
      <c r="Y1981">
        <f>IF($W1981="","",IFERROR(MATCH($W1981,$A$2:$A$1500,0),""))</f>
      </c>
      <c r="Z1981">
        <f>IF($X1981="","",IFERROR(MATCH($X1981,$A$2:$A$1500,0),""))</f>
      </c>
      <c r="AA1981" t="str">
        <f>IF($Y1981="","",INDEX($P$2:$P$1500,$Y1981))</f>
      </c>
      <c r="AB1981" t="str">
        <f>IF($Z1981="","",INDEX($P$2:$P$1500,$Z1981))</f>
      </c>
      <c r="AC1981">
        <f>IF(AND($AA1981="Yes",$AB1981="Yes"),1,"")</f>
      </c>
      <c r="AD1981">
        <f>IF(OR($Y1981="",$Z1981=""),"",IF(INDEX($C$2:$C$1500,$Y1981)=INDEX($C$2:$C$1500,$Z1981),0,1))</f>
      </c>
      <c r="AE1981">
        <f>IF($AC1981&lt;&gt;1,"",IF(AND(INDEX($AG$2:$AG$1500,$Y1981)=1,INDEX($AG$2:$AG$1500,$Z1981)=1),1,""))</f>
      </c>
    </row>
    <row r="1982">
      <c r="T1982">
        <f>IF($Y1982="","",INDEX($B$2:$B$1500,$Y1982))</f>
      </c>
      <c r="U1982">
        <f>IF($Z1982="","",INDEX($B$2:$B$1500,$Z1982))</f>
      </c>
      <c r="V1982">
        <f>IF(OR($T1982="",$U1982=""),"",$U1982-$T1982)</f>
      </c>
      <c r="W1982" t="str">
        <f>IF(TRIM(INDEX(connections!$A:$A,ROW()))="","",TRIM(INDEX(connections!$A:$A,ROW())))</f>
      </c>
      <c r="X1982" t="str">
        <f>IF($W1982="","",TRIM(INDEX(connections!$B:$B,ROW())))</f>
      </c>
      <c r="Y1982">
        <f>IF($W1982="","",IFERROR(MATCH($W1982,$A$2:$A$1500,0),""))</f>
      </c>
      <c r="Z1982">
        <f>IF($X1982="","",IFERROR(MATCH($X1982,$A$2:$A$1500,0),""))</f>
      </c>
      <c r="AA1982" t="str">
        <f>IF($Y1982="","",INDEX($P$2:$P$1500,$Y1982))</f>
      </c>
      <c r="AB1982" t="str">
        <f>IF($Z1982="","",INDEX($P$2:$P$1500,$Z1982))</f>
      </c>
      <c r="AC1982">
        <f>IF(AND($AA1982="Yes",$AB1982="Yes"),1,"")</f>
      </c>
      <c r="AD1982">
        <f>IF(OR($Y1982="",$Z1982=""),"",IF(INDEX($C$2:$C$1500,$Y1982)=INDEX($C$2:$C$1500,$Z1982),0,1))</f>
      </c>
      <c r="AE1982">
        <f>IF($AC1982&lt;&gt;1,"",IF(AND(INDEX($AG$2:$AG$1500,$Y1982)=1,INDEX($AG$2:$AG$1500,$Z1982)=1),1,""))</f>
      </c>
    </row>
    <row r="1983">
      <c r="T1983">
        <f>IF($Y1983="","",INDEX($B$2:$B$1500,$Y1983))</f>
      </c>
      <c r="U1983">
        <f>IF($Z1983="","",INDEX($B$2:$B$1500,$Z1983))</f>
      </c>
      <c r="V1983">
        <f>IF(OR($T1983="",$U1983=""),"",$U1983-$T1983)</f>
      </c>
      <c r="W1983" t="str">
        <f>IF(TRIM(INDEX(connections!$A:$A,ROW()))="","",TRIM(INDEX(connections!$A:$A,ROW())))</f>
      </c>
      <c r="X1983" t="str">
        <f>IF($W1983="","",TRIM(INDEX(connections!$B:$B,ROW())))</f>
      </c>
      <c r="Y1983">
        <f>IF($W1983="","",IFERROR(MATCH($W1983,$A$2:$A$1500,0),""))</f>
      </c>
      <c r="Z1983">
        <f>IF($X1983="","",IFERROR(MATCH($X1983,$A$2:$A$1500,0),""))</f>
      </c>
      <c r="AA1983" t="str">
        <f>IF($Y1983="","",INDEX($P$2:$P$1500,$Y1983))</f>
      </c>
      <c r="AB1983" t="str">
        <f>IF($Z1983="","",INDEX($P$2:$P$1500,$Z1983))</f>
      </c>
      <c r="AC1983">
        <f>IF(AND($AA1983="Yes",$AB1983="Yes"),1,"")</f>
      </c>
      <c r="AD1983">
        <f>IF(OR($Y1983="",$Z1983=""),"",IF(INDEX($C$2:$C$1500,$Y1983)=INDEX($C$2:$C$1500,$Z1983),0,1))</f>
      </c>
      <c r="AE1983">
        <f>IF($AC1983&lt;&gt;1,"",IF(AND(INDEX($AG$2:$AG$1500,$Y1983)=1,INDEX($AG$2:$AG$1500,$Z1983)=1),1,""))</f>
      </c>
    </row>
    <row r="1984">
      <c r="T1984">
        <f>IF($Y1984="","",INDEX($B$2:$B$1500,$Y1984))</f>
      </c>
      <c r="U1984">
        <f>IF($Z1984="","",INDEX($B$2:$B$1500,$Z1984))</f>
      </c>
      <c r="V1984">
        <f>IF(OR($T1984="",$U1984=""),"",$U1984-$T1984)</f>
      </c>
      <c r="W1984" t="str">
        <f>IF(TRIM(INDEX(connections!$A:$A,ROW()))="","",TRIM(INDEX(connections!$A:$A,ROW())))</f>
      </c>
      <c r="X1984" t="str">
        <f>IF($W1984="","",TRIM(INDEX(connections!$B:$B,ROW())))</f>
      </c>
      <c r="Y1984">
        <f>IF($W1984="","",IFERROR(MATCH($W1984,$A$2:$A$1500,0),""))</f>
      </c>
      <c r="Z1984">
        <f>IF($X1984="","",IFERROR(MATCH($X1984,$A$2:$A$1500,0),""))</f>
      </c>
      <c r="AA1984" t="str">
        <f>IF($Y1984="","",INDEX($P$2:$P$1500,$Y1984))</f>
      </c>
      <c r="AB1984" t="str">
        <f>IF($Z1984="","",INDEX($P$2:$P$1500,$Z1984))</f>
      </c>
      <c r="AC1984">
        <f>IF(AND($AA1984="Yes",$AB1984="Yes"),1,"")</f>
      </c>
      <c r="AD1984">
        <f>IF(OR($Y1984="",$Z1984=""),"",IF(INDEX($C$2:$C$1500,$Y1984)=INDEX($C$2:$C$1500,$Z1984),0,1))</f>
      </c>
      <c r="AE1984">
        <f>IF($AC1984&lt;&gt;1,"",IF(AND(INDEX($AG$2:$AG$1500,$Y1984)=1,INDEX($AG$2:$AG$1500,$Z1984)=1),1,""))</f>
      </c>
    </row>
    <row r="1985">
      <c r="T1985">
        <f>IF($Y1985="","",INDEX($B$2:$B$1500,$Y1985))</f>
      </c>
      <c r="U1985">
        <f>IF($Z1985="","",INDEX($B$2:$B$1500,$Z1985))</f>
      </c>
      <c r="V1985">
        <f>IF(OR($T1985="",$U1985=""),"",$U1985-$T1985)</f>
      </c>
      <c r="W1985" t="str">
        <f>IF(TRIM(INDEX(connections!$A:$A,ROW()))="","",TRIM(INDEX(connections!$A:$A,ROW())))</f>
      </c>
      <c r="X1985" t="str">
        <f>IF($W1985="","",TRIM(INDEX(connections!$B:$B,ROW())))</f>
      </c>
      <c r="Y1985">
        <f>IF($W1985="","",IFERROR(MATCH($W1985,$A$2:$A$1500,0),""))</f>
      </c>
      <c r="Z1985">
        <f>IF($X1985="","",IFERROR(MATCH($X1985,$A$2:$A$1500,0),""))</f>
      </c>
      <c r="AA1985" t="str">
        <f>IF($Y1985="","",INDEX($P$2:$P$1500,$Y1985))</f>
      </c>
      <c r="AB1985" t="str">
        <f>IF($Z1985="","",INDEX($P$2:$P$1500,$Z1985))</f>
      </c>
      <c r="AC1985">
        <f>IF(AND($AA1985="Yes",$AB1985="Yes"),1,"")</f>
      </c>
      <c r="AD1985">
        <f>IF(OR($Y1985="",$Z1985=""),"",IF(INDEX($C$2:$C$1500,$Y1985)=INDEX($C$2:$C$1500,$Z1985),0,1))</f>
      </c>
      <c r="AE1985">
        <f>IF($AC1985&lt;&gt;1,"",IF(AND(INDEX($AG$2:$AG$1500,$Y1985)=1,INDEX($AG$2:$AG$1500,$Z1985)=1),1,""))</f>
      </c>
    </row>
    <row r="1986">
      <c r="T1986">
        <f>IF($Y1986="","",INDEX($B$2:$B$1500,$Y1986))</f>
      </c>
      <c r="U1986">
        <f>IF($Z1986="","",INDEX($B$2:$B$1500,$Z1986))</f>
      </c>
      <c r="V1986">
        <f>IF(OR($T1986="",$U1986=""),"",$U1986-$T1986)</f>
      </c>
      <c r="W1986" t="str">
        <f>IF(TRIM(INDEX(connections!$A:$A,ROW()))="","",TRIM(INDEX(connections!$A:$A,ROW())))</f>
      </c>
      <c r="X1986" t="str">
        <f>IF($W1986="","",TRIM(INDEX(connections!$B:$B,ROW())))</f>
      </c>
      <c r="Y1986">
        <f>IF($W1986="","",IFERROR(MATCH($W1986,$A$2:$A$1500,0),""))</f>
      </c>
      <c r="Z1986">
        <f>IF($X1986="","",IFERROR(MATCH($X1986,$A$2:$A$1500,0),""))</f>
      </c>
      <c r="AA1986" t="str">
        <f>IF($Y1986="","",INDEX($P$2:$P$1500,$Y1986))</f>
      </c>
      <c r="AB1986" t="str">
        <f>IF($Z1986="","",INDEX($P$2:$P$1500,$Z1986))</f>
      </c>
      <c r="AC1986">
        <f>IF(AND($AA1986="Yes",$AB1986="Yes"),1,"")</f>
      </c>
      <c r="AD1986">
        <f>IF(OR($Y1986="",$Z1986=""),"",IF(INDEX($C$2:$C$1500,$Y1986)=INDEX($C$2:$C$1500,$Z1986),0,1))</f>
      </c>
      <c r="AE1986">
        <f>IF($AC1986&lt;&gt;1,"",IF(AND(INDEX($AG$2:$AG$1500,$Y1986)=1,INDEX($AG$2:$AG$1500,$Z1986)=1),1,""))</f>
      </c>
    </row>
    <row r="1987">
      <c r="T1987">
        <f>IF($Y1987="","",INDEX($B$2:$B$1500,$Y1987))</f>
      </c>
      <c r="U1987">
        <f>IF($Z1987="","",INDEX($B$2:$B$1500,$Z1987))</f>
      </c>
      <c r="V1987">
        <f>IF(OR($T1987="",$U1987=""),"",$U1987-$T1987)</f>
      </c>
      <c r="W1987" t="str">
        <f>IF(TRIM(INDEX(connections!$A:$A,ROW()))="","",TRIM(INDEX(connections!$A:$A,ROW())))</f>
      </c>
      <c r="X1987" t="str">
        <f>IF($W1987="","",TRIM(INDEX(connections!$B:$B,ROW())))</f>
      </c>
      <c r="Y1987">
        <f>IF($W1987="","",IFERROR(MATCH($W1987,$A$2:$A$1500,0),""))</f>
      </c>
      <c r="Z1987">
        <f>IF($X1987="","",IFERROR(MATCH($X1987,$A$2:$A$1500,0),""))</f>
      </c>
      <c r="AA1987" t="str">
        <f>IF($Y1987="","",INDEX($P$2:$P$1500,$Y1987))</f>
      </c>
      <c r="AB1987" t="str">
        <f>IF($Z1987="","",INDEX($P$2:$P$1500,$Z1987))</f>
      </c>
      <c r="AC1987">
        <f>IF(AND($AA1987="Yes",$AB1987="Yes"),1,"")</f>
      </c>
      <c r="AD1987">
        <f>IF(OR($Y1987="",$Z1987=""),"",IF(INDEX($C$2:$C$1500,$Y1987)=INDEX($C$2:$C$1500,$Z1987),0,1))</f>
      </c>
      <c r="AE1987">
        <f>IF($AC1987&lt;&gt;1,"",IF(AND(INDEX($AG$2:$AG$1500,$Y1987)=1,INDEX($AG$2:$AG$1500,$Z1987)=1),1,""))</f>
      </c>
    </row>
    <row r="1988">
      <c r="T1988">
        <f>IF($Y1988="","",INDEX($B$2:$B$1500,$Y1988))</f>
      </c>
      <c r="U1988">
        <f>IF($Z1988="","",INDEX($B$2:$B$1500,$Z1988))</f>
      </c>
      <c r="V1988">
        <f>IF(OR($T1988="",$U1988=""),"",$U1988-$T1988)</f>
      </c>
      <c r="W1988" t="str">
        <f>IF(TRIM(INDEX(connections!$A:$A,ROW()))="","",TRIM(INDEX(connections!$A:$A,ROW())))</f>
      </c>
      <c r="X1988" t="str">
        <f>IF($W1988="","",TRIM(INDEX(connections!$B:$B,ROW())))</f>
      </c>
      <c r="Y1988">
        <f>IF($W1988="","",IFERROR(MATCH($W1988,$A$2:$A$1500,0),""))</f>
      </c>
      <c r="Z1988">
        <f>IF($X1988="","",IFERROR(MATCH($X1988,$A$2:$A$1500,0),""))</f>
      </c>
      <c r="AA1988" t="str">
        <f>IF($Y1988="","",INDEX($P$2:$P$1500,$Y1988))</f>
      </c>
      <c r="AB1988" t="str">
        <f>IF($Z1988="","",INDEX($P$2:$P$1500,$Z1988))</f>
      </c>
      <c r="AC1988">
        <f>IF(AND($AA1988="Yes",$AB1988="Yes"),1,"")</f>
      </c>
      <c r="AD1988">
        <f>IF(OR($Y1988="",$Z1988=""),"",IF(INDEX($C$2:$C$1500,$Y1988)=INDEX($C$2:$C$1500,$Z1988),0,1))</f>
      </c>
      <c r="AE1988">
        <f>IF($AC1988&lt;&gt;1,"",IF(AND(INDEX($AG$2:$AG$1500,$Y1988)=1,INDEX($AG$2:$AG$1500,$Z1988)=1),1,""))</f>
      </c>
    </row>
    <row r="1989">
      <c r="T1989">
        <f>IF($Y1989="","",INDEX($B$2:$B$1500,$Y1989))</f>
      </c>
      <c r="U1989">
        <f>IF($Z1989="","",INDEX($B$2:$B$1500,$Z1989))</f>
      </c>
      <c r="V1989">
        <f>IF(OR($T1989="",$U1989=""),"",$U1989-$T1989)</f>
      </c>
      <c r="W1989" t="str">
        <f>IF(TRIM(INDEX(connections!$A:$A,ROW()))="","",TRIM(INDEX(connections!$A:$A,ROW())))</f>
      </c>
      <c r="X1989" t="str">
        <f>IF($W1989="","",TRIM(INDEX(connections!$B:$B,ROW())))</f>
      </c>
      <c r="Y1989">
        <f>IF($W1989="","",IFERROR(MATCH($W1989,$A$2:$A$1500,0),""))</f>
      </c>
      <c r="Z1989">
        <f>IF($X1989="","",IFERROR(MATCH($X1989,$A$2:$A$1500,0),""))</f>
      </c>
      <c r="AA1989" t="str">
        <f>IF($Y1989="","",INDEX($P$2:$P$1500,$Y1989))</f>
      </c>
      <c r="AB1989" t="str">
        <f>IF($Z1989="","",INDEX($P$2:$P$1500,$Z1989))</f>
      </c>
      <c r="AC1989">
        <f>IF(AND($AA1989="Yes",$AB1989="Yes"),1,"")</f>
      </c>
      <c r="AD1989">
        <f>IF(OR($Y1989="",$Z1989=""),"",IF(INDEX($C$2:$C$1500,$Y1989)=INDEX($C$2:$C$1500,$Z1989),0,1))</f>
      </c>
      <c r="AE1989">
        <f>IF($AC1989&lt;&gt;1,"",IF(AND(INDEX($AG$2:$AG$1500,$Y1989)=1,INDEX($AG$2:$AG$1500,$Z1989)=1),1,""))</f>
      </c>
    </row>
    <row r="1990">
      <c r="T1990">
        <f>IF($Y1990="","",INDEX($B$2:$B$1500,$Y1990))</f>
      </c>
      <c r="U1990">
        <f>IF($Z1990="","",INDEX($B$2:$B$1500,$Z1990))</f>
      </c>
      <c r="V1990">
        <f>IF(OR($T1990="",$U1990=""),"",$U1990-$T1990)</f>
      </c>
      <c r="W1990" t="str">
        <f>IF(TRIM(INDEX(connections!$A:$A,ROW()))="","",TRIM(INDEX(connections!$A:$A,ROW())))</f>
      </c>
      <c r="X1990" t="str">
        <f>IF($W1990="","",TRIM(INDEX(connections!$B:$B,ROW())))</f>
      </c>
      <c r="Y1990">
        <f>IF($W1990="","",IFERROR(MATCH($W1990,$A$2:$A$1500,0),""))</f>
      </c>
      <c r="Z1990">
        <f>IF($X1990="","",IFERROR(MATCH($X1990,$A$2:$A$1500,0),""))</f>
      </c>
      <c r="AA1990" t="str">
        <f>IF($Y1990="","",INDEX($P$2:$P$1500,$Y1990))</f>
      </c>
      <c r="AB1990" t="str">
        <f>IF($Z1990="","",INDEX($P$2:$P$1500,$Z1990))</f>
      </c>
      <c r="AC1990">
        <f>IF(AND($AA1990="Yes",$AB1990="Yes"),1,"")</f>
      </c>
      <c r="AD1990">
        <f>IF(OR($Y1990="",$Z1990=""),"",IF(INDEX($C$2:$C$1500,$Y1990)=INDEX($C$2:$C$1500,$Z1990),0,1))</f>
      </c>
      <c r="AE1990">
        <f>IF($AC1990&lt;&gt;1,"",IF(AND(INDEX($AG$2:$AG$1500,$Y1990)=1,INDEX($AG$2:$AG$1500,$Z1990)=1),1,""))</f>
      </c>
    </row>
    <row r="1991">
      <c r="T1991">
        <f>IF($Y1991="","",INDEX($B$2:$B$1500,$Y1991))</f>
      </c>
      <c r="U1991">
        <f>IF($Z1991="","",INDEX($B$2:$B$1500,$Z1991))</f>
      </c>
      <c r="V1991">
        <f>IF(OR($T1991="",$U1991=""),"",$U1991-$T1991)</f>
      </c>
      <c r="W1991" t="str">
        <f>IF(TRIM(INDEX(connections!$A:$A,ROW()))="","",TRIM(INDEX(connections!$A:$A,ROW())))</f>
      </c>
      <c r="X1991" t="str">
        <f>IF($W1991="","",TRIM(INDEX(connections!$B:$B,ROW())))</f>
      </c>
      <c r="Y1991">
        <f>IF($W1991="","",IFERROR(MATCH($W1991,$A$2:$A$1500,0),""))</f>
      </c>
      <c r="Z1991">
        <f>IF($X1991="","",IFERROR(MATCH($X1991,$A$2:$A$1500,0),""))</f>
      </c>
      <c r="AA1991" t="str">
        <f>IF($Y1991="","",INDEX($P$2:$P$1500,$Y1991))</f>
      </c>
      <c r="AB1991" t="str">
        <f>IF($Z1991="","",INDEX($P$2:$P$1500,$Z1991))</f>
      </c>
      <c r="AC1991">
        <f>IF(AND($AA1991="Yes",$AB1991="Yes"),1,"")</f>
      </c>
      <c r="AD1991">
        <f>IF(OR($Y1991="",$Z1991=""),"",IF(INDEX($C$2:$C$1500,$Y1991)=INDEX($C$2:$C$1500,$Z1991),0,1))</f>
      </c>
      <c r="AE1991">
        <f>IF($AC1991&lt;&gt;1,"",IF(AND(INDEX($AG$2:$AG$1500,$Y1991)=1,INDEX($AG$2:$AG$1500,$Z1991)=1),1,""))</f>
      </c>
    </row>
    <row r="1992">
      <c r="T1992">
        <f>IF($Y1992="","",INDEX($B$2:$B$1500,$Y1992))</f>
      </c>
      <c r="U1992">
        <f>IF($Z1992="","",INDEX($B$2:$B$1500,$Z1992))</f>
      </c>
      <c r="V1992">
        <f>IF(OR($T1992="",$U1992=""),"",$U1992-$T1992)</f>
      </c>
      <c r="W1992" t="str">
        <f>IF(TRIM(INDEX(connections!$A:$A,ROW()))="","",TRIM(INDEX(connections!$A:$A,ROW())))</f>
      </c>
      <c r="X1992" t="str">
        <f>IF($W1992="","",TRIM(INDEX(connections!$B:$B,ROW())))</f>
      </c>
      <c r="Y1992">
        <f>IF($W1992="","",IFERROR(MATCH($W1992,$A$2:$A$1500,0),""))</f>
      </c>
      <c r="Z1992">
        <f>IF($X1992="","",IFERROR(MATCH($X1992,$A$2:$A$1500,0),""))</f>
      </c>
      <c r="AA1992" t="str">
        <f>IF($Y1992="","",INDEX($P$2:$P$1500,$Y1992))</f>
      </c>
      <c r="AB1992" t="str">
        <f>IF($Z1992="","",INDEX($P$2:$P$1500,$Z1992))</f>
      </c>
      <c r="AC1992">
        <f>IF(AND($AA1992="Yes",$AB1992="Yes"),1,"")</f>
      </c>
      <c r="AD1992">
        <f>IF(OR($Y1992="",$Z1992=""),"",IF(INDEX($C$2:$C$1500,$Y1992)=INDEX($C$2:$C$1500,$Z1992),0,1))</f>
      </c>
      <c r="AE1992">
        <f>IF($AC1992&lt;&gt;1,"",IF(AND(INDEX($AG$2:$AG$1500,$Y1992)=1,INDEX($AG$2:$AG$1500,$Z1992)=1),1,""))</f>
      </c>
    </row>
    <row r="1993">
      <c r="T1993">
        <f>IF($Y1993="","",INDEX($B$2:$B$1500,$Y1993))</f>
      </c>
      <c r="U1993">
        <f>IF($Z1993="","",INDEX($B$2:$B$1500,$Z1993))</f>
      </c>
      <c r="V1993">
        <f>IF(OR($T1993="",$U1993=""),"",$U1993-$T1993)</f>
      </c>
      <c r="W1993" t="str">
        <f>IF(TRIM(INDEX(connections!$A:$A,ROW()))="","",TRIM(INDEX(connections!$A:$A,ROW())))</f>
      </c>
      <c r="X1993" t="str">
        <f>IF($W1993="","",TRIM(INDEX(connections!$B:$B,ROW())))</f>
      </c>
      <c r="Y1993">
        <f>IF($W1993="","",IFERROR(MATCH($W1993,$A$2:$A$1500,0),""))</f>
      </c>
      <c r="Z1993">
        <f>IF($X1993="","",IFERROR(MATCH($X1993,$A$2:$A$1500,0),""))</f>
      </c>
      <c r="AA1993" t="str">
        <f>IF($Y1993="","",INDEX($P$2:$P$1500,$Y1993))</f>
      </c>
      <c r="AB1993" t="str">
        <f>IF($Z1993="","",INDEX($P$2:$P$1500,$Z1993))</f>
      </c>
      <c r="AC1993">
        <f>IF(AND($AA1993="Yes",$AB1993="Yes"),1,"")</f>
      </c>
      <c r="AD1993">
        <f>IF(OR($Y1993="",$Z1993=""),"",IF(INDEX($C$2:$C$1500,$Y1993)=INDEX($C$2:$C$1500,$Z1993),0,1))</f>
      </c>
      <c r="AE1993">
        <f>IF($AC1993&lt;&gt;1,"",IF(AND(INDEX($AG$2:$AG$1500,$Y1993)=1,INDEX($AG$2:$AG$1500,$Z1993)=1),1,""))</f>
      </c>
    </row>
    <row r="1994">
      <c r="T1994">
        <f>IF($Y1994="","",INDEX($B$2:$B$1500,$Y1994))</f>
      </c>
      <c r="U1994">
        <f>IF($Z1994="","",INDEX($B$2:$B$1500,$Z1994))</f>
      </c>
      <c r="V1994">
        <f>IF(OR($T1994="",$U1994=""),"",$U1994-$T1994)</f>
      </c>
      <c r="W1994" t="str">
        <f>IF(TRIM(INDEX(connections!$A:$A,ROW()))="","",TRIM(INDEX(connections!$A:$A,ROW())))</f>
      </c>
      <c r="X1994" t="str">
        <f>IF($W1994="","",TRIM(INDEX(connections!$B:$B,ROW())))</f>
      </c>
      <c r="Y1994">
        <f>IF($W1994="","",IFERROR(MATCH($W1994,$A$2:$A$1500,0),""))</f>
      </c>
      <c r="Z1994">
        <f>IF($X1994="","",IFERROR(MATCH($X1994,$A$2:$A$1500,0),""))</f>
      </c>
      <c r="AA1994" t="str">
        <f>IF($Y1994="","",INDEX($P$2:$P$1500,$Y1994))</f>
      </c>
      <c r="AB1994" t="str">
        <f>IF($Z1994="","",INDEX($P$2:$P$1500,$Z1994))</f>
      </c>
      <c r="AC1994">
        <f>IF(AND($AA1994="Yes",$AB1994="Yes"),1,"")</f>
      </c>
      <c r="AD1994">
        <f>IF(OR($Y1994="",$Z1994=""),"",IF(INDEX($C$2:$C$1500,$Y1994)=INDEX($C$2:$C$1500,$Z1994),0,1))</f>
      </c>
      <c r="AE1994">
        <f>IF($AC1994&lt;&gt;1,"",IF(AND(INDEX($AG$2:$AG$1500,$Y1994)=1,INDEX($AG$2:$AG$1500,$Z1994)=1),1,""))</f>
      </c>
    </row>
    <row r="1995">
      <c r="T1995">
        <f>IF($Y1995="","",INDEX($B$2:$B$1500,$Y1995))</f>
      </c>
      <c r="U1995">
        <f>IF($Z1995="","",INDEX($B$2:$B$1500,$Z1995))</f>
      </c>
      <c r="V1995">
        <f>IF(OR($T1995="",$U1995=""),"",$U1995-$T1995)</f>
      </c>
      <c r="W1995" t="str">
        <f>IF(TRIM(INDEX(connections!$A:$A,ROW()))="","",TRIM(INDEX(connections!$A:$A,ROW())))</f>
      </c>
      <c r="X1995" t="str">
        <f>IF($W1995="","",TRIM(INDEX(connections!$B:$B,ROW())))</f>
      </c>
      <c r="Y1995">
        <f>IF($W1995="","",IFERROR(MATCH($W1995,$A$2:$A$1500,0),""))</f>
      </c>
      <c r="Z1995">
        <f>IF($X1995="","",IFERROR(MATCH($X1995,$A$2:$A$1500,0),""))</f>
      </c>
      <c r="AA1995" t="str">
        <f>IF($Y1995="","",INDEX($P$2:$P$1500,$Y1995))</f>
      </c>
      <c r="AB1995" t="str">
        <f>IF($Z1995="","",INDEX($P$2:$P$1500,$Z1995))</f>
      </c>
      <c r="AC1995">
        <f>IF(AND($AA1995="Yes",$AB1995="Yes"),1,"")</f>
      </c>
      <c r="AD1995">
        <f>IF(OR($Y1995="",$Z1995=""),"",IF(INDEX($C$2:$C$1500,$Y1995)=INDEX($C$2:$C$1500,$Z1995),0,1))</f>
      </c>
      <c r="AE1995">
        <f>IF($AC1995&lt;&gt;1,"",IF(AND(INDEX($AG$2:$AG$1500,$Y1995)=1,INDEX($AG$2:$AG$1500,$Z1995)=1),1,""))</f>
      </c>
    </row>
    <row r="1996">
      <c r="T1996">
        <f>IF($Y1996="","",INDEX($B$2:$B$1500,$Y1996))</f>
      </c>
      <c r="U1996">
        <f>IF($Z1996="","",INDEX($B$2:$B$1500,$Z1996))</f>
      </c>
      <c r="V1996">
        <f>IF(OR($T1996="",$U1996=""),"",$U1996-$T1996)</f>
      </c>
      <c r="W1996" t="str">
        <f>IF(TRIM(INDEX(connections!$A:$A,ROW()))="","",TRIM(INDEX(connections!$A:$A,ROW())))</f>
      </c>
      <c r="X1996" t="str">
        <f>IF($W1996="","",TRIM(INDEX(connections!$B:$B,ROW())))</f>
      </c>
      <c r="Y1996">
        <f>IF($W1996="","",IFERROR(MATCH($W1996,$A$2:$A$1500,0),""))</f>
      </c>
      <c r="Z1996">
        <f>IF($X1996="","",IFERROR(MATCH($X1996,$A$2:$A$1500,0),""))</f>
      </c>
      <c r="AA1996" t="str">
        <f>IF($Y1996="","",INDEX($P$2:$P$1500,$Y1996))</f>
      </c>
      <c r="AB1996" t="str">
        <f>IF($Z1996="","",INDEX($P$2:$P$1500,$Z1996))</f>
      </c>
      <c r="AC1996">
        <f>IF(AND($AA1996="Yes",$AB1996="Yes"),1,"")</f>
      </c>
      <c r="AD1996">
        <f>IF(OR($Y1996="",$Z1996=""),"",IF(INDEX($C$2:$C$1500,$Y1996)=INDEX($C$2:$C$1500,$Z1996),0,1))</f>
      </c>
      <c r="AE1996">
        <f>IF($AC1996&lt;&gt;1,"",IF(AND(INDEX($AG$2:$AG$1500,$Y1996)=1,INDEX($AG$2:$AG$1500,$Z1996)=1),1,""))</f>
      </c>
    </row>
    <row r="1997">
      <c r="T1997">
        <f>IF($Y1997="","",INDEX($B$2:$B$1500,$Y1997))</f>
      </c>
      <c r="U1997">
        <f>IF($Z1997="","",INDEX($B$2:$B$1500,$Z1997))</f>
      </c>
      <c r="V1997">
        <f>IF(OR($T1997="",$U1997=""),"",$U1997-$T1997)</f>
      </c>
      <c r="W1997" t="str">
        <f>IF(TRIM(INDEX(connections!$A:$A,ROW()))="","",TRIM(INDEX(connections!$A:$A,ROW())))</f>
      </c>
      <c r="X1997" t="str">
        <f>IF($W1997="","",TRIM(INDEX(connections!$B:$B,ROW())))</f>
      </c>
      <c r="Y1997">
        <f>IF($W1997="","",IFERROR(MATCH($W1997,$A$2:$A$1500,0),""))</f>
      </c>
      <c r="Z1997">
        <f>IF($X1997="","",IFERROR(MATCH($X1997,$A$2:$A$1500,0),""))</f>
      </c>
      <c r="AA1997" t="str">
        <f>IF($Y1997="","",INDEX($P$2:$P$1500,$Y1997))</f>
      </c>
      <c r="AB1997" t="str">
        <f>IF($Z1997="","",INDEX($P$2:$P$1500,$Z1997))</f>
      </c>
      <c r="AC1997">
        <f>IF(AND($AA1997="Yes",$AB1997="Yes"),1,"")</f>
      </c>
      <c r="AD1997">
        <f>IF(OR($Y1997="",$Z1997=""),"",IF(INDEX($C$2:$C$1500,$Y1997)=INDEX($C$2:$C$1500,$Z1997),0,1))</f>
      </c>
      <c r="AE1997">
        <f>IF($AC1997&lt;&gt;1,"",IF(AND(INDEX($AG$2:$AG$1500,$Y1997)=1,INDEX($AG$2:$AG$1500,$Z1997)=1),1,""))</f>
      </c>
    </row>
    <row r="1998">
      <c r="T1998">
        <f>IF($Y1998="","",INDEX($B$2:$B$1500,$Y1998))</f>
      </c>
      <c r="U1998">
        <f>IF($Z1998="","",INDEX($B$2:$B$1500,$Z1998))</f>
      </c>
      <c r="V1998">
        <f>IF(OR($T1998="",$U1998=""),"",$U1998-$T1998)</f>
      </c>
      <c r="W1998" t="str">
        <f>IF(TRIM(INDEX(connections!$A:$A,ROW()))="","",TRIM(INDEX(connections!$A:$A,ROW())))</f>
      </c>
      <c r="X1998" t="str">
        <f>IF($W1998="","",TRIM(INDEX(connections!$B:$B,ROW())))</f>
      </c>
      <c r="Y1998">
        <f>IF($W1998="","",IFERROR(MATCH($W1998,$A$2:$A$1500,0),""))</f>
      </c>
      <c r="Z1998">
        <f>IF($X1998="","",IFERROR(MATCH($X1998,$A$2:$A$1500,0),""))</f>
      </c>
      <c r="AA1998" t="str">
        <f>IF($Y1998="","",INDEX($P$2:$P$1500,$Y1998))</f>
      </c>
      <c r="AB1998" t="str">
        <f>IF($Z1998="","",INDEX($P$2:$P$1500,$Z1998))</f>
      </c>
      <c r="AC1998">
        <f>IF(AND($AA1998="Yes",$AB1998="Yes"),1,"")</f>
      </c>
      <c r="AD1998">
        <f>IF(OR($Y1998="",$Z1998=""),"",IF(INDEX($C$2:$C$1500,$Y1998)=INDEX($C$2:$C$1500,$Z1998),0,1))</f>
      </c>
      <c r="AE1998">
        <f>IF($AC1998&lt;&gt;1,"",IF(AND(INDEX($AG$2:$AG$1500,$Y1998)=1,INDEX($AG$2:$AG$1500,$Z1998)=1),1,""))</f>
      </c>
    </row>
    <row r="1999">
      <c r="T1999">
        <f>IF($Y1999="","",INDEX($B$2:$B$1500,$Y1999))</f>
      </c>
      <c r="U1999">
        <f>IF($Z1999="","",INDEX($B$2:$B$1500,$Z1999))</f>
      </c>
      <c r="V1999">
        <f>IF(OR($T1999="",$U1999=""),"",$U1999-$T1999)</f>
      </c>
      <c r="W1999" t="str">
        <f>IF(TRIM(INDEX(connections!$A:$A,ROW()))="","",TRIM(INDEX(connections!$A:$A,ROW())))</f>
      </c>
      <c r="X1999" t="str">
        <f>IF($W1999="","",TRIM(INDEX(connections!$B:$B,ROW())))</f>
      </c>
      <c r="Y1999">
        <f>IF($W1999="","",IFERROR(MATCH($W1999,$A$2:$A$1500,0),""))</f>
      </c>
      <c r="Z1999">
        <f>IF($X1999="","",IFERROR(MATCH($X1999,$A$2:$A$1500,0),""))</f>
      </c>
      <c r="AA1999" t="str">
        <f>IF($Y1999="","",INDEX($P$2:$P$1500,$Y1999))</f>
      </c>
      <c r="AB1999" t="str">
        <f>IF($Z1999="","",INDEX($P$2:$P$1500,$Z1999))</f>
      </c>
      <c r="AC1999">
        <f>IF(AND($AA1999="Yes",$AB1999="Yes"),1,"")</f>
      </c>
      <c r="AD1999">
        <f>IF(OR($Y1999="",$Z1999=""),"",IF(INDEX($C$2:$C$1500,$Y1999)=INDEX($C$2:$C$1500,$Z1999),0,1))</f>
      </c>
      <c r="AE1999">
        <f>IF($AC1999&lt;&gt;1,"",IF(AND(INDEX($AG$2:$AG$1500,$Y1999)=1,INDEX($AG$2:$AG$1500,$Z1999)=1),1,""))</f>
      </c>
    </row>
    <row r="2000">
      <c r="T2000">
        <f>IF($Y2000="","",INDEX($B$2:$B$1500,$Y2000))</f>
      </c>
      <c r="U2000">
        <f>IF($Z2000="","",INDEX($B$2:$B$1500,$Z2000))</f>
      </c>
      <c r="V2000">
        <f>IF(OR($T2000="",$U2000=""),"",$U2000-$T2000)</f>
      </c>
      <c r="W2000" t="str">
        <f>IF(TRIM(INDEX(connections!$A:$A,ROW()))="","",TRIM(INDEX(connections!$A:$A,ROW())))</f>
      </c>
      <c r="X2000" t="str">
        <f>IF($W2000="","",TRIM(INDEX(connections!$B:$B,ROW())))</f>
      </c>
      <c r="Y2000">
        <f>IF($W2000="","",IFERROR(MATCH($W2000,$A$2:$A$1500,0),""))</f>
      </c>
      <c r="Z2000">
        <f>IF($X2000="","",IFERROR(MATCH($X2000,$A$2:$A$1500,0),""))</f>
      </c>
      <c r="AA2000" t="str">
        <f>IF($Y2000="","",INDEX($P$2:$P$1500,$Y2000))</f>
      </c>
      <c r="AB2000" t="str">
        <f>IF($Z2000="","",INDEX($P$2:$P$1500,$Z2000))</f>
      </c>
      <c r="AC2000">
        <f>IF(AND($AA2000="Yes",$AB2000="Yes"),1,"")</f>
      </c>
      <c r="AD2000">
        <f>IF(OR($Y2000="",$Z2000=""),"",IF(INDEX($C$2:$C$1500,$Y2000)=INDEX($C$2:$C$1500,$Z2000),0,1))</f>
      </c>
      <c r="AE2000">
        <f>IF($AC2000&lt;&gt;1,"",IF(AND(INDEX($AG$2:$AG$1500,$Y2000)=1,INDEX($AG$2:$AG$1500,$Z2000)=1),1,""))</f>
      </c>
    </row>
    <row r="2001">
      <c r="T2001">
        <f>IF($Y2001="","",INDEX($B$2:$B$1500,$Y2001))</f>
      </c>
      <c r="U2001">
        <f>IF($Z2001="","",INDEX($B$2:$B$1500,$Z2001))</f>
      </c>
      <c r="V2001">
        <f>IF(OR($T2001="",$U2001=""),"",$U2001-$T2001)</f>
      </c>
      <c r="W2001" t="str">
        <f>IF(TRIM(INDEX(connections!$A:$A,ROW()))="","",TRIM(INDEX(connections!$A:$A,ROW())))</f>
      </c>
      <c r="X2001" t="str">
        <f>IF($W2001="","",TRIM(INDEX(connections!$B:$B,ROW())))</f>
      </c>
      <c r="Y2001">
        <f>IF($W2001="","",IFERROR(MATCH($W2001,$A$2:$A$1500,0),""))</f>
      </c>
      <c r="Z2001">
        <f>IF($X2001="","",IFERROR(MATCH($X2001,$A$2:$A$1500,0),""))</f>
      </c>
      <c r="AA2001" t="str">
        <f>IF($Y2001="","",INDEX($P$2:$P$1500,$Y2001))</f>
      </c>
      <c r="AB2001" t="str">
        <f>IF($Z2001="","",INDEX($P$2:$P$1500,$Z2001))</f>
      </c>
      <c r="AC2001">
        <f>IF(AND($AA2001="Yes",$AB2001="Yes"),1,"")</f>
      </c>
      <c r="AD2001">
        <f>IF(OR($Y2001="",$Z2001=""),"",IF(INDEX($C$2:$C$1500,$Y2001)=INDEX($C$2:$C$1500,$Z2001),0,1))</f>
      </c>
      <c r="AE2001">
        <f>IF($AC2001&lt;&gt;1,"",IF(AND(INDEX($AG$2:$AG$1500,$Y2001)=1,INDEX($AG$2:$AG$1500,$Z2001)=1),1,""))</f>
      </c>
    </row>
    <row r="2002">
      <c r="T2002">
        <f>IF($Y2002="","",INDEX($B$2:$B$1500,$Y2002))</f>
      </c>
      <c r="U2002">
        <f>IF($Z2002="","",INDEX($B$2:$B$1500,$Z2002))</f>
      </c>
      <c r="V2002">
        <f>IF(OR($T2002="",$U2002=""),"",$U2002-$T2002)</f>
      </c>
      <c r="W2002" t="str">
        <f>IF(TRIM(INDEX(connections!$A:$A,ROW()))="","",TRIM(INDEX(connections!$A:$A,ROW())))</f>
      </c>
      <c r="X2002" t="str">
        <f>IF($W2002="","",TRIM(INDEX(connections!$B:$B,ROW())))</f>
      </c>
      <c r="Y2002">
        <f>IF($W2002="","",IFERROR(MATCH($W2002,$A$2:$A$1500,0),""))</f>
      </c>
      <c r="Z2002">
        <f>IF($X2002="","",IFERROR(MATCH($X2002,$A$2:$A$1500,0),""))</f>
      </c>
      <c r="AA2002" t="str">
        <f>IF($Y2002="","",INDEX($P$2:$P$1500,$Y2002))</f>
      </c>
      <c r="AB2002" t="str">
        <f>IF($Z2002="","",INDEX($P$2:$P$1500,$Z2002))</f>
      </c>
      <c r="AC2002">
        <f>IF(AND($AA2002="Yes",$AB2002="Yes"),1,"")</f>
      </c>
      <c r="AD2002">
        <f>IF(OR($Y2002="",$Z2002=""),"",IF(INDEX($C$2:$C$1500,$Y2002)=INDEX($C$2:$C$1500,$Z2002),0,1))</f>
      </c>
      <c r="AE2002">
        <f>IF($AC2002&lt;&gt;1,"",IF(AND(INDEX($AG$2:$AG$1500,$Y2002)=1,INDEX($AG$2:$AG$1500,$Z2002)=1),1,""))</f>
      </c>
    </row>
    <row r="2003">
      <c r="T2003">
        <f>IF($Y2003="","",INDEX($B$2:$B$1500,$Y2003))</f>
      </c>
      <c r="U2003">
        <f>IF($Z2003="","",INDEX($B$2:$B$1500,$Z2003))</f>
      </c>
      <c r="V2003">
        <f>IF(OR($T2003="",$U2003=""),"",$U2003-$T2003)</f>
      </c>
      <c r="W2003" t="str">
        <f>IF(TRIM(INDEX(connections!$A:$A,ROW()))="","",TRIM(INDEX(connections!$A:$A,ROW())))</f>
      </c>
      <c r="X2003" t="str">
        <f>IF($W2003="","",TRIM(INDEX(connections!$B:$B,ROW())))</f>
      </c>
      <c r="Y2003">
        <f>IF($W2003="","",IFERROR(MATCH($W2003,$A$2:$A$1500,0),""))</f>
      </c>
      <c r="Z2003">
        <f>IF($X2003="","",IFERROR(MATCH($X2003,$A$2:$A$1500,0),""))</f>
      </c>
      <c r="AA2003" t="str">
        <f>IF($Y2003="","",INDEX($P$2:$P$1500,$Y2003))</f>
      </c>
      <c r="AB2003" t="str">
        <f>IF($Z2003="","",INDEX($P$2:$P$1500,$Z2003))</f>
      </c>
      <c r="AC2003">
        <f>IF(AND($AA2003="Yes",$AB2003="Yes"),1,"")</f>
      </c>
      <c r="AD2003">
        <f>IF(OR($Y2003="",$Z2003=""),"",IF(INDEX($C$2:$C$1500,$Y2003)=INDEX($C$2:$C$1500,$Z2003),0,1))</f>
      </c>
      <c r="AE2003">
        <f>IF($AC2003&lt;&gt;1,"",IF(AND(INDEX($AG$2:$AG$1500,$Y2003)=1,INDEX($AG$2:$AG$1500,$Z2003)=1),1,""))</f>
      </c>
    </row>
    <row r="2004">
      <c r="T2004">
        <f>IF($Y2004="","",INDEX($B$2:$B$1500,$Y2004))</f>
      </c>
      <c r="U2004">
        <f>IF($Z2004="","",INDEX($B$2:$B$1500,$Z2004))</f>
      </c>
      <c r="V2004">
        <f>IF(OR($T2004="",$U2004=""),"",$U2004-$T2004)</f>
      </c>
      <c r="W2004" t="str">
        <f>IF(TRIM(INDEX(connections!$A:$A,ROW()))="","",TRIM(INDEX(connections!$A:$A,ROW())))</f>
      </c>
      <c r="X2004" t="str">
        <f>IF($W2004="","",TRIM(INDEX(connections!$B:$B,ROW())))</f>
      </c>
      <c r="Y2004">
        <f>IF($W2004="","",IFERROR(MATCH($W2004,$A$2:$A$1500,0),""))</f>
      </c>
      <c r="Z2004">
        <f>IF($X2004="","",IFERROR(MATCH($X2004,$A$2:$A$1500,0),""))</f>
      </c>
      <c r="AA2004" t="str">
        <f>IF($Y2004="","",INDEX($P$2:$P$1500,$Y2004))</f>
      </c>
      <c r="AB2004" t="str">
        <f>IF($Z2004="","",INDEX($P$2:$P$1500,$Z2004))</f>
      </c>
      <c r="AC2004">
        <f>IF(AND($AA2004="Yes",$AB2004="Yes"),1,"")</f>
      </c>
      <c r="AD2004">
        <f>IF(OR($Y2004="",$Z2004=""),"",IF(INDEX($C$2:$C$1500,$Y2004)=INDEX($C$2:$C$1500,$Z2004),0,1))</f>
      </c>
      <c r="AE2004">
        <f>IF($AC2004&lt;&gt;1,"",IF(AND(INDEX($AG$2:$AG$1500,$Y2004)=1,INDEX($AG$2:$AG$1500,$Z2004)=1),1,""))</f>
      </c>
    </row>
    <row r="2005">
      <c r="T2005">
        <f>IF($Y2005="","",INDEX($B$2:$B$1500,$Y2005))</f>
      </c>
      <c r="U2005">
        <f>IF($Z2005="","",INDEX($B$2:$B$1500,$Z2005))</f>
      </c>
      <c r="V2005">
        <f>IF(OR($T2005="",$U2005=""),"",$U2005-$T2005)</f>
      </c>
      <c r="W2005" t="str">
        <f>IF(TRIM(INDEX(connections!$A:$A,ROW()))="","",TRIM(INDEX(connections!$A:$A,ROW())))</f>
      </c>
      <c r="X2005" t="str">
        <f>IF($W2005="","",TRIM(INDEX(connections!$B:$B,ROW())))</f>
      </c>
      <c r="Y2005">
        <f>IF($W2005="","",IFERROR(MATCH($W2005,$A$2:$A$1500,0),""))</f>
      </c>
      <c r="Z2005">
        <f>IF($X2005="","",IFERROR(MATCH($X2005,$A$2:$A$1500,0),""))</f>
      </c>
      <c r="AA2005" t="str">
        <f>IF($Y2005="","",INDEX($P$2:$P$1500,$Y2005))</f>
      </c>
      <c r="AB2005" t="str">
        <f>IF($Z2005="","",INDEX($P$2:$P$1500,$Z2005))</f>
      </c>
      <c r="AC2005">
        <f>IF(AND($AA2005="Yes",$AB2005="Yes"),1,"")</f>
      </c>
      <c r="AD2005">
        <f>IF(OR($Y2005="",$Z2005=""),"",IF(INDEX($C$2:$C$1500,$Y2005)=INDEX($C$2:$C$1500,$Z2005),0,1))</f>
      </c>
      <c r="AE2005">
        <f>IF($AC2005&lt;&gt;1,"",IF(AND(INDEX($AG$2:$AG$1500,$Y2005)=1,INDEX($AG$2:$AG$1500,$Z2005)=1),1,""))</f>
      </c>
    </row>
    <row r="2006">
      <c r="T2006">
        <f>IF($Y2006="","",INDEX($B$2:$B$1500,$Y2006))</f>
      </c>
      <c r="U2006">
        <f>IF($Z2006="","",INDEX($B$2:$B$1500,$Z2006))</f>
      </c>
      <c r="V2006">
        <f>IF(OR($T2006="",$U2006=""),"",$U2006-$T2006)</f>
      </c>
      <c r="W2006" t="str">
        <f>IF(TRIM(INDEX(connections!$A:$A,ROW()))="","",TRIM(INDEX(connections!$A:$A,ROW())))</f>
      </c>
      <c r="X2006" t="str">
        <f>IF($W2006="","",TRIM(INDEX(connections!$B:$B,ROW())))</f>
      </c>
      <c r="Y2006">
        <f>IF($W2006="","",IFERROR(MATCH($W2006,$A$2:$A$1500,0),""))</f>
      </c>
      <c r="Z2006">
        <f>IF($X2006="","",IFERROR(MATCH($X2006,$A$2:$A$1500,0),""))</f>
      </c>
      <c r="AA2006" t="str">
        <f>IF($Y2006="","",INDEX($P$2:$P$1500,$Y2006))</f>
      </c>
      <c r="AB2006" t="str">
        <f>IF($Z2006="","",INDEX($P$2:$P$1500,$Z2006))</f>
      </c>
      <c r="AC2006">
        <f>IF(AND($AA2006="Yes",$AB2006="Yes"),1,"")</f>
      </c>
      <c r="AD2006">
        <f>IF(OR($Y2006="",$Z2006=""),"",IF(INDEX($C$2:$C$1500,$Y2006)=INDEX($C$2:$C$1500,$Z2006),0,1))</f>
      </c>
      <c r="AE2006">
        <f>IF($AC2006&lt;&gt;1,"",IF(AND(INDEX($AG$2:$AG$1500,$Y2006)=1,INDEX($AG$2:$AG$1500,$Z2006)=1),1,""))</f>
      </c>
    </row>
    <row r="2007">
      <c r="T2007">
        <f>IF($Y2007="","",INDEX($B$2:$B$1500,$Y2007))</f>
      </c>
      <c r="U2007">
        <f>IF($Z2007="","",INDEX($B$2:$B$1500,$Z2007))</f>
      </c>
      <c r="V2007">
        <f>IF(OR($T2007="",$U2007=""),"",$U2007-$T2007)</f>
      </c>
      <c r="W2007" t="str">
        <f>IF(TRIM(INDEX(connections!$A:$A,ROW()))="","",TRIM(INDEX(connections!$A:$A,ROW())))</f>
      </c>
      <c r="X2007" t="str">
        <f>IF($W2007="","",TRIM(INDEX(connections!$B:$B,ROW())))</f>
      </c>
      <c r="Y2007">
        <f>IF($W2007="","",IFERROR(MATCH($W2007,$A$2:$A$1500,0),""))</f>
      </c>
      <c r="Z2007">
        <f>IF($X2007="","",IFERROR(MATCH($X2007,$A$2:$A$1500,0),""))</f>
      </c>
      <c r="AA2007" t="str">
        <f>IF($Y2007="","",INDEX($P$2:$P$1500,$Y2007))</f>
      </c>
      <c r="AB2007" t="str">
        <f>IF($Z2007="","",INDEX($P$2:$P$1500,$Z2007))</f>
      </c>
      <c r="AC2007">
        <f>IF(AND($AA2007="Yes",$AB2007="Yes"),1,"")</f>
      </c>
      <c r="AD2007">
        <f>IF(OR($Y2007="",$Z2007=""),"",IF(INDEX($C$2:$C$1500,$Y2007)=INDEX($C$2:$C$1500,$Z2007),0,1))</f>
      </c>
      <c r="AE2007">
        <f>IF($AC2007&lt;&gt;1,"",IF(AND(INDEX($AG$2:$AG$1500,$Y2007)=1,INDEX($AG$2:$AG$1500,$Z2007)=1),1,""))</f>
      </c>
    </row>
    <row r="2008">
      <c r="T2008">
        <f>IF($Y2008="","",INDEX($B$2:$B$1500,$Y2008))</f>
      </c>
      <c r="U2008">
        <f>IF($Z2008="","",INDEX($B$2:$B$1500,$Z2008))</f>
      </c>
      <c r="V2008">
        <f>IF(OR($T2008="",$U2008=""),"",$U2008-$T2008)</f>
      </c>
      <c r="W2008" t="str">
        <f>IF(TRIM(INDEX(connections!$A:$A,ROW()))="","",TRIM(INDEX(connections!$A:$A,ROW())))</f>
      </c>
      <c r="X2008" t="str">
        <f>IF($W2008="","",TRIM(INDEX(connections!$B:$B,ROW())))</f>
      </c>
      <c r="Y2008">
        <f>IF($W2008="","",IFERROR(MATCH($W2008,$A$2:$A$1500,0),""))</f>
      </c>
      <c r="Z2008">
        <f>IF($X2008="","",IFERROR(MATCH($X2008,$A$2:$A$1500,0),""))</f>
      </c>
      <c r="AA2008" t="str">
        <f>IF($Y2008="","",INDEX($P$2:$P$1500,$Y2008))</f>
      </c>
      <c r="AB2008" t="str">
        <f>IF($Z2008="","",INDEX($P$2:$P$1500,$Z2008))</f>
      </c>
      <c r="AC2008">
        <f>IF(AND($AA2008="Yes",$AB2008="Yes"),1,"")</f>
      </c>
      <c r="AD2008">
        <f>IF(OR($Y2008="",$Z2008=""),"",IF(INDEX($C$2:$C$1500,$Y2008)=INDEX($C$2:$C$1500,$Z2008),0,1))</f>
      </c>
      <c r="AE2008">
        <f>IF($AC2008&lt;&gt;1,"",IF(AND(INDEX($AG$2:$AG$1500,$Y2008)=1,INDEX($AG$2:$AG$1500,$Z2008)=1),1,""))</f>
      </c>
    </row>
    <row r="2009">
      <c r="T2009">
        <f>IF($Y2009="","",INDEX($B$2:$B$1500,$Y2009))</f>
      </c>
      <c r="U2009">
        <f>IF($Z2009="","",INDEX($B$2:$B$1500,$Z2009))</f>
      </c>
      <c r="V2009">
        <f>IF(OR($T2009="",$U2009=""),"",$U2009-$T2009)</f>
      </c>
      <c r="W2009" t="str">
        <f>IF(TRIM(INDEX(connections!$A:$A,ROW()))="","",TRIM(INDEX(connections!$A:$A,ROW())))</f>
      </c>
      <c r="X2009" t="str">
        <f>IF($W2009="","",TRIM(INDEX(connections!$B:$B,ROW())))</f>
      </c>
      <c r="Y2009">
        <f>IF($W2009="","",IFERROR(MATCH($W2009,$A$2:$A$1500,0),""))</f>
      </c>
      <c r="Z2009">
        <f>IF($X2009="","",IFERROR(MATCH($X2009,$A$2:$A$1500,0),""))</f>
      </c>
      <c r="AA2009" t="str">
        <f>IF($Y2009="","",INDEX($P$2:$P$1500,$Y2009))</f>
      </c>
      <c r="AB2009" t="str">
        <f>IF($Z2009="","",INDEX($P$2:$P$1500,$Z2009))</f>
      </c>
      <c r="AC2009">
        <f>IF(AND($AA2009="Yes",$AB2009="Yes"),1,"")</f>
      </c>
      <c r="AD2009">
        <f>IF(OR($Y2009="",$Z2009=""),"",IF(INDEX($C$2:$C$1500,$Y2009)=INDEX($C$2:$C$1500,$Z2009),0,1))</f>
      </c>
      <c r="AE2009">
        <f>IF($AC2009&lt;&gt;1,"",IF(AND(INDEX($AG$2:$AG$1500,$Y2009)=1,INDEX($AG$2:$AG$1500,$Z2009)=1),1,""))</f>
      </c>
    </row>
    <row r="2010">
      <c r="T2010">
        <f>IF($Y2010="","",INDEX($B$2:$B$1500,$Y2010))</f>
      </c>
      <c r="U2010">
        <f>IF($Z2010="","",INDEX($B$2:$B$1500,$Z2010))</f>
      </c>
      <c r="V2010">
        <f>IF(OR($T2010="",$U2010=""),"",$U2010-$T2010)</f>
      </c>
      <c r="W2010" t="str">
        <f>IF(TRIM(INDEX(connections!$A:$A,ROW()))="","",TRIM(INDEX(connections!$A:$A,ROW())))</f>
      </c>
      <c r="X2010" t="str">
        <f>IF($W2010="","",TRIM(INDEX(connections!$B:$B,ROW())))</f>
      </c>
      <c r="Y2010">
        <f>IF($W2010="","",IFERROR(MATCH($W2010,$A$2:$A$1500,0),""))</f>
      </c>
      <c r="Z2010">
        <f>IF($X2010="","",IFERROR(MATCH($X2010,$A$2:$A$1500,0),""))</f>
      </c>
      <c r="AA2010" t="str">
        <f>IF($Y2010="","",INDEX($P$2:$P$1500,$Y2010))</f>
      </c>
      <c r="AB2010" t="str">
        <f>IF($Z2010="","",INDEX($P$2:$P$1500,$Z2010))</f>
      </c>
      <c r="AC2010">
        <f>IF(AND($AA2010="Yes",$AB2010="Yes"),1,"")</f>
      </c>
      <c r="AD2010">
        <f>IF(OR($Y2010="",$Z2010=""),"",IF(INDEX($C$2:$C$1500,$Y2010)=INDEX($C$2:$C$1500,$Z2010),0,1))</f>
      </c>
      <c r="AE2010">
        <f>IF($AC2010&lt;&gt;1,"",IF(AND(INDEX($AG$2:$AG$1500,$Y2010)=1,INDEX($AG$2:$AG$1500,$Z2010)=1),1,""))</f>
      </c>
    </row>
    <row r="2011">
      <c r="T2011">
        <f>IF($Y2011="","",INDEX($B$2:$B$1500,$Y2011))</f>
      </c>
      <c r="U2011">
        <f>IF($Z2011="","",INDEX($B$2:$B$1500,$Z2011))</f>
      </c>
      <c r="V2011">
        <f>IF(OR($T2011="",$U2011=""),"",$U2011-$T2011)</f>
      </c>
      <c r="W2011" t="str">
        <f>IF(TRIM(INDEX(connections!$A:$A,ROW()))="","",TRIM(INDEX(connections!$A:$A,ROW())))</f>
      </c>
      <c r="X2011" t="str">
        <f>IF($W2011="","",TRIM(INDEX(connections!$B:$B,ROW())))</f>
      </c>
      <c r="Y2011">
        <f>IF($W2011="","",IFERROR(MATCH($W2011,$A$2:$A$1500,0),""))</f>
      </c>
      <c r="Z2011">
        <f>IF($X2011="","",IFERROR(MATCH($X2011,$A$2:$A$1500,0),""))</f>
      </c>
      <c r="AA2011" t="str">
        <f>IF($Y2011="","",INDEX($P$2:$P$1500,$Y2011))</f>
      </c>
      <c r="AB2011" t="str">
        <f>IF($Z2011="","",INDEX($P$2:$P$1500,$Z2011))</f>
      </c>
      <c r="AC2011">
        <f>IF(AND($AA2011="Yes",$AB2011="Yes"),1,"")</f>
      </c>
      <c r="AD2011">
        <f>IF(OR($Y2011="",$Z2011=""),"",IF(INDEX($C$2:$C$1500,$Y2011)=INDEX($C$2:$C$1500,$Z2011),0,1))</f>
      </c>
      <c r="AE2011">
        <f>IF($AC2011&lt;&gt;1,"",IF(AND(INDEX($AG$2:$AG$1500,$Y2011)=1,INDEX($AG$2:$AG$1500,$Z2011)=1),1,""))</f>
      </c>
    </row>
    <row r="2012">
      <c r="T2012">
        <f>IF($Y2012="","",INDEX($B$2:$B$1500,$Y2012))</f>
      </c>
      <c r="U2012">
        <f>IF($Z2012="","",INDEX($B$2:$B$1500,$Z2012))</f>
      </c>
      <c r="V2012">
        <f>IF(OR($T2012="",$U2012=""),"",$U2012-$T2012)</f>
      </c>
      <c r="W2012" t="str">
        <f>IF(TRIM(INDEX(connections!$A:$A,ROW()))="","",TRIM(INDEX(connections!$A:$A,ROW())))</f>
      </c>
      <c r="X2012" t="str">
        <f>IF($W2012="","",TRIM(INDEX(connections!$B:$B,ROW())))</f>
      </c>
      <c r="Y2012">
        <f>IF($W2012="","",IFERROR(MATCH($W2012,$A$2:$A$1500,0),""))</f>
      </c>
      <c r="Z2012">
        <f>IF($X2012="","",IFERROR(MATCH($X2012,$A$2:$A$1500,0),""))</f>
      </c>
      <c r="AA2012" t="str">
        <f>IF($Y2012="","",INDEX($P$2:$P$1500,$Y2012))</f>
      </c>
      <c r="AB2012" t="str">
        <f>IF($Z2012="","",INDEX($P$2:$P$1500,$Z2012))</f>
      </c>
      <c r="AC2012">
        <f>IF(AND($AA2012="Yes",$AB2012="Yes"),1,"")</f>
      </c>
      <c r="AD2012">
        <f>IF(OR($Y2012="",$Z2012=""),"",IF(INDEX($C$2:$C$1500,$Y2012)=INDEX($C$2:$C$1500,$Z2012),0,1))</f>
      </c>
      <c r="AE2012">
        <f>IF($AC2012&lt;&gt;1,"",IF(AND(INDEX($AG$2:$AG$1500,$Y2012)=1,INDEX($AG$2:$AG$1500,$Z2012)=1),1,""))</f>
      </c>
    </row>
    <row r="2013">
      <c r="T2013">
        <f>IF($Y2013="","",INDEX($B$2:$B$1500,$Y2013))</f>
      </c>
      <c r="U2013">
        <f>IF($Z2013="","",INDEX($B$2:$B$1500,$Z2013))</f>
      </c>
      <c r="V2013">
        <f>IF(OR($T2013="",$U2013=""),"",$U2013-$T2013)</f>
      </c>
      <c r="W2013" t="str">
        <f>IF(TRIM(INDEX(connections!$A:$A,ROW()))="","",TRIM(INDEX(connections!$A:$A,ROW())))</f>
      </c>
      <c r="X2013" t="str">
        <f>IF($W2013="","",TRIM(INDEX(connections!$B:$B,ROW())))</f>
      </c>
      <c r="Y2013">
        <f>IF($W2013="","",IFERROR(MATCH($W2013,$A$2:$A$1500,0),""))</f>
      </c>
      <c r="Z2013">
        <f>IF($X2013="","",IFERROR(MATCH($X2013,$A$2:$A$1500,0),""))</f>
      </c>
      <c r="AA2013" t="str">
        <f>IF($Y2013="","",INDEX($P$2:$P$1500,$Y2013))</f>
      </c>
      <c r="AB2013" t="str">
        <f>IF($Z2013="","",INDEX($P$2:$P$1500,$Z2013))</f>
      </c>
      <c r="AC2013">
        <f>IF(AND($AA2013="Yes",$AB2013="Yes"),1,"")</f>
      </c>
      <c r="AD2013">
        <f>IF(OR($Y2013="",$Z2013=""),"",IF(INDEX($C$2:$C$1500,$Y2013)=INDEX($C$2:$C$1500,$Z2013),0,1))</f>
      </c>
      <c r="AE2013">
        <f>IF($AC2013&lt;&gt;1,"",IF(AND(INDEX($AG$2:$AG$1500,$Y2013)=1,INDEX($AG$2:$AG$1500,$Z2013)=1),1,""))</f>
      </c>
    </row>
    <row r="2014">
      <c r="T2014">
        <f>IF($Y2014="","",INDEX($B$2:$B$1500,$Y2014))</f>
      </c>
      <c r="U2014">
        <f>IF($Z2014="","",INDEX($B$2:$B$1500,$Z2014))</f>
      </c>
      <c r="V2014">
        <f>IF(OR($T2014="",$U2014=""),"",$U2014-$T2014)</f>
      </c>
      <c r="W2014" t="str">
        <f>IF(TRIM(INDEX(connections!$A:$A,ROW()))="","",TRIM(INDEX(connections!$A:$A,ROW())))</f>
      </c>
      <c r="X2014" t="str">
        <f>IF($W2014="","",TRIM(INDEX(connections!$B:$B,ROW())))</f>
      </c>
      <c r="Y2014">
        <f>IF($W2014="","",IFERROR(MATCH($W2014,$A$2:$A$1500,0),""))</f>
      </c>
      <c r="Z2014">
        <f>IF($X2014="","",IFERROR(MATCH($X2014,$A$2:$A$1500,0),""))</f>
      </c>
      <c r="AA2014" t="str">
        <f>IF($Y2014="","",INDEX($P$2:$P$1500,$Y2014))</f>
      </c>
      <c r="AB2014" t="str">
        <f>IF($Z2014="","",INDEX($P$2:$P$1500,$Z2014))</f>
      </c>
      <c r="AC2014">
        <f>IF(AND($AA2014="Yes",$AB2014="Yes"),1,"")</f>
      </c>
      <c r="AD2014">
        <f>IF(OR($Y2014="",$Z2014=""),"",IF(INDEX($C$2:$C$1500,$Y2014)=INDEX($C$2:$C$1500,$Z2014),0,1))</f>
      </c>
      <c r="AE2014">
        <f>IF($AC2014&lt;&gt;1,"",IF(AND(INDEX($AG$2:$AG$1500,$Y2014)=1,INDEX($AG$2:$AG$1500,$Z2014)=1),1,""))</f>
      </c>
    </row>
    <row r="2015">
      <c r="T2015">
        <f>IF($Y2015="","",INDEX($B$2:$B$1500,$Y2015))</f>
      </c>
      <c r="U2015">
        <f>IF($Z2015="","",INDEX($B$2:$B$1500,$Z2015))</f>
      </c>
      <c r="V2015">
        <f>IF(OR($T2015="",$U2015=""),"",$U2015-$T2015)</f>
      </c>
      <c r="W2015" t="str">
        <f>IF(TRIM(INDEX(connections!$A:$A,ROW()))="","",TRIM(INDEX(connections!$A:$A,ROW())))</f>
      </c>
      <c r="X2015" t="str">
        <f>IF($W2015="","",TRIM(INDEX(connections!$B:$B,ROW())))</f>
      </c>
      <c r="Y2015">
        <f>IF($W2015="","",IFERROR(MATCH($W2015,$A$2:$A$1500,0),""))</f>
      </c>
      <c r="Z2015">
        <f>IF($X2015="","",IFERROR(MATCH($X2015,$A$2:$A$1500,0),""))</f>
      </c>
      <c r="AA2015" t="str">
        <f>IF($Y2015="","",INDEX($P$2:$P$1500,$Y2015))</f>
      </c>
      <c r="AB2015" t="str">
        <f>IF($Z2015="","",INDEX($P$2:$P$1500,$Z2015))</f>
      </c>
      <c r="AC2015">
        <f>IF(AND($AA2015="Yes",$AB2015="Yes"),1,"")</f>
      </c>
      <c r="AD2015">
        <f>IF(OR($Y2015="",$Z2015=""),"",IF(INDEX($C$2:$C$1500,$Y2015)=INDEX($C$2:$C$1500,$Z2015),0,1))</f>
      </c>
      <c r="AE2015">
        <f>IF($AC2015&lt;&gt;1,"",IF(AND(INDEX($AG$2:$AG$1500,$Y2015)=1,INDEX($AG$2:$AG$1500,$Z2015)=1),1,""))</f>
      </c>
    </row>
    <row r="2016">
      <c r="T2016">
        <f>IF($Y2016="","",INDEX($B$2:$B$1500,$Y2016))</f>
      </c>
      <c r="U2016">
        <f>IF($Z2016="","",INDEX($B$2:$B$1500,$Z2016))</f>
      </c>
      <c r="V2016">
        <f>IF(OR($T2016="",$U2016=""),"",$U2016-$T2016)</f>
      </c>
      <c r="W2016" t="str">
        <f>IF(TRIM(INDEX(connections!$A:$A,ROW()))="","",TRIM(INDEX(connections!$A:$A,ROW())))</f>
      </c>
      <c r="X2016" t="str">
        <f>IF($W2016="","",TRIM(INDEX(connections!$B:$B,ROW())))</f>
      </c>
      <c r="Y2016">
        <f>IF($W2016="","",IFERROR(MATCH($W2016,$A$2:$A$1500,0),""))</f>
      </c>
      <c r="Z2016">
        <f>IF($X2016="","",IFERROR(MATCH($X2016,$A$2:$A$1500,0),""))</f>
      </c>
      <c r="AA2016" t="str">
        <f>IF($Y2016="","",INDEX($P$2:$P$1500,$Y2016))</f>
      </c>
      <c r="AB2016" t="str">
        <f>IF($Z2016="","",INDEX($P$2:$P$1500,$Z2016))</f>
      </c>
      <c r="AC2016">
        <f>IF(AND($AA2016="Yes",$AB2016="Yes"),1,"")</f>
      </c>
      <c r="AD2016">
        <f>IF(OR($Y2016="",$Z2016=""),"",IF(INDEX($C$2:$C$1500,$Y2016)=INDEX($C$2:$C$1500,$Z2016),0,1))</f>
      </c>
      <c r="AE2016">
        <f>IF($AC2016&lt;&gt;1,"",IF(AND(INDEX($AG$2:$AG$1500,$Y2016)=1,INDEX($AG$2:$AG$1500,$Z2016)=1),1,""))</f>
      </c>
    </row>
    <row r="2017">
      <c r="T2017">
        <f>IF($Y2017="","",INDEX($B$2:$B$1500,$Y2017))</f>
      </c>
      <c r="U2017">
        <f>IF($Z2017="","",INDEX($B$2:$B$1500,$Z2017))</f>
      </c>
      <c r="V2017">
        <f>IF(OR($T2017="",$U2017=""),"",$U2017-$T2017)</f>
      </c>
      <c r="W2017" t="str">
        <f>IF(TRIM(INDEX(connections!$A:$A,ROW()))="","",TRIM(INDEX(connections!$A:$A,ROW())))</f>
      </c>
      <c r="X2017" t="str">
        <f>IF($W2017="","",TRIM(INDEX(connections!$B:$B,ROW())))</f>
      </c>
      <c r="Y2017">
        <f>IF($W2017="","",IFERROR(MATCH($W2017,$A$2:$A$1500,0),""))</f>
      </c>
      <c r="Z2017">
        <f>IF($X2017="","",IFERROR(MATCH($X2017,$A$2:$A$1500,0),""))</f>
      </c>
      <c r="AA2017" t="str">
        <f>IF($Y2017="","",INDEX($P$2:$P$1500,$Y2017))</f>
      </c>
      <c r="AB2017" t="str">
        <f>IF($Z2017="","",INDEX($P$2:$P$1500,$Z2017))</f>
      </c>
      <c r="AC2017">
        <f>IF(AND($AA2017="Yes",$AB2017="Yes"),1,"")</f>
      </c>
      <c r="AD2017">
        <f>IF(OR($Y2017="",$Z2017=""),"",IF(INDEX($C$2:$C$1500,$Y2017)=INDEX($C$2:$C$1500,$Z2017),0,1))</f>
      </c>
      <c r="AE2017">
        <f>IF($AC2017&lt;&gt;1,"",IF(AND(INDEX($AG$2:$AG$1500,$Y2017)=1,INDEX($AG$2:$AG$1500,$Z2017)=1),1,""))</f>
      </c>
    </row>
    <row r="2018">
      <c r="T2018">
        <f>IF($Y2018="","",INDEX($B$2:$B$1500,$Y2018))</f>
      </c>
      <c r="U2018">
        <f>IF($Z2018="","",INDEX($B$2:$B$1500,$Z2018))</f>
      </c>
      <c r="V2018">
        <f>IF(OR($T2018="",$U2018=""),"",$U2018-$T2018)</f>
      </c>
      <c r="W2018" t="str">
        <f>IF(TRIM(INDEX(connections!$A:$A,ROW()))="","",TRIM(INDEX(connections!$A:$A,ROW())))</f>
      </c>
      <c r="X2018" t="str">
        <f>IF($W2018="","",TRIM(INDEX(connections!$B:$B,ROW())))</f>
      </c>
      <c r="Y2018">
        <f>IF($W2018="","",IFERROR(MATCH($W2018,$A$2:$A$1500,0),""))</f>
      </c>
      <c r="Z2018">
        <f>IF($X2018="","",IFERROR(MATCH($X2018,$A$2:$A$1500,0),""))</f>
      </c>
      <c r="AA2018" t="str">
        <f>IF($Y2018="","",INDEX($P$2:$P$1500,$Y2018))</f>
      </c>
      <c r="AB2018" t="str">
        <f>IF($Z2018="","",INDEX($P$2:$P$1500,$Z2018))</f>
      </c>
      <c r="AC2018">
        <f>IF(AND($AA2018="Yes",$AB2018="Yes"),1,"")</f>
      </c>
      <c r="AD2018">
        <f>IF(OR($Y2018="",$Z2018=""),"",IF(INDEX($C$2:$C$1500,$Y2018)=INDEX($C$2:$C$1500,$Z2018),0,1))</f>
      </c>
      <c r="AE2018">
        <f>IF($AC2018&lt;&gt;1,"",IF(AND(INDEX($AG$2:$AG$1500,$Y2018)=1,INDEX($AG$2:$AG$1500,$Z2018)=1),1,""))</f>
      </c>
    </row>
    <row r="2019">
      <c r="T2019">
        <f>IF($Y2019="","",INDEX($B$2:$B$1500,$Y2019))</f>
      </c>
      <c r="U2019">
        <f>IF($Z2019="","",INDEX($B$2:$B$1500,$Z2019))</f>
      </c>
      <c r="V2019">
        <f>IF(OR($T2019="",$U2019=""),"",$U2019-$T2019)</f>
      </c>
      <c r="W2019" t="str">
        <f>IF(TRIM(INDEX(connections!$A:$A,ROW()))="","",TRIM(INDEX(connections!$A:$A,ROW())))</f>
      </c>
      <c r="X2019" t="str">
        <f>IF($W2019="","",TRIM(INDEX(connections!$B:$B,ROW())))</f>
      </c>
      <c r="Y2019">
        <f>IF($W2019="","",IFERROR(MATCH($W2019,$A$2:$A$1500,0),""))</f>
      </c>
      <c r="Z2019">
        <f>IF($X2019="","",IFERROR(MATCH($X2019,$A$2:$A$1500,0),""))</f>
      </c>
      <c r="AA2019" t="str">
        <f>IF($Y2019="","",INDEX($P$2:$P$1500,$Y2019))</f>
      </c>
      <c r="AB2019" t="str">
        <f>IF($Z2019="","",INDEX($P$2:$P$1500,$Z2019))</f>
      </c>
      <c r="AC2019">
        <f>IF(AND($AA2019="Yes",$AB2019="Yes"),1,"")</f>
      </c>
      <c r="AD2019">
        <f>IF(OR($Y2019="",$Z2019=""),"",IF(INDEX($C$2:$C$1500,$Y2019)=INDEX($C$2:$C$1500,$Z2019),0,1))</f>
      </c>
      <c r="AE2019">
        <f>IF($AC2019&lt;&gt;1,"",IF(AND(INDEX($AG$2:$AG$1500,$Y2019)=1,INDEX($AG$2:$AG$1500,$Z2019)=1),1,""))</f>
      </c>
    </row>
    <row r="2020">
      <c r="T2020">
        <f>IF($Y2020="","",INDEX($B$2:$B$1500,$Y2020))</f>
      </c>
      <c r="U2020">
        <f>IF($Z2020="","",INDEX($B$2:$B$1500,$Z2020))</f>
      </c>
      <c r="V2020">
        <f>IF(OR($T2020="",$U2020=""),"",$U2020-$T2020)</f>
      </c>
      <c r="W2020" t="str">
        <f>IF(TRIM(INDEX(connections!$A:$A,ROW()))="","",TRIM(INDEX(connections!$A:$A,ROW())))</f>
      </c>
      <c r="X2020" t="str">
        <f>IF($W2020="","",TRIM(INDEX(connections!$B:$B,ROW())))</f>
      </c>
      <c r="Y2020">
        <f>IF($W2020="","",IFERROR(MATCH($W2020,$A$2:$A$1500,0),""))</f>
      </c>
      <c r="Z2020">
        <f>IF($X2020="","",IFERROR(MATCH($X2020,$A$2:$A$1500,0),""))</f>
      </c>
      <c r="AA2020" t="str">
        <f>IF($Y2020="","",INDEX($P$2:$P$1500,$Y2020))</f>
      </c>
      <c r="AB2020" t="str">
        <f>IF($Z2020="","",INDEX($P$2:$P$1500,$Z2020))</f>
      </c>
      <c r="AC2020">
        <f>IF(AND($AA2020="Yes",$AB2020="Yes"),1,"")</f>
      </c>
      <c r="AD2020">
        <f>IF(OR($Y2020="",$Z2020=""),"",IF(INDEX($C$2:$C$1500,$Y2020)=INDEX($C$2:$C$1500,$Z2020),0,1))</f>
      </c>
      <c r="AE2020">
        <f>IF($AC2020&lt;&gt;1,"",IF(AND(INDEX($AG$2:$AG$1500,$Y2020)=1,INDEX($AG$2:$AG$1500,$Z2020)=1),1,""))</f>
      </c>
    </row>
    <row r="2021">
      <c r="T2021">
        <f>IF($Y2021="","",INDEX($B$2:$B$1500,$Y2021))</f>
      </c>
      <c r="U2021">
        <f>IF($Z2021="","",INDEX($B$2:$B$1500,$Z2021))</f>
      </c>
      <c r="V2021">
        <f>IF(OR($T2021="",$U2021=""),"",$U2021-$T2021)</f>
      </c>
      <c r="W2021" t="str">
        <f>IF(TRIM(INDEX(connections!$A:$A,ROW()))="","",TRIM(INDEX(connections!$A:$A,ROW())))</f>
      </c>
      <c r="X2021" t="str">
        <f>IF($W2021="","",TRIM(INDEX(connections!$B:$B,ROW())))</f>
      </c>
      <c r="Y2021">
        <f>IF($W2021="","",IFERROR(MATCH($W2021,$A$2:$A$1500,0),""))</f>
      </c>
      <c r="Z2021">
        <f>IF($X2021="","",IFERROR(MATCH($X2021,$A$2:$A$1500,0),""))</f>
      </c>
      <c r="AA2021" t="str">
        <f>IF($Y2021="","",INDEX($P$2:$P$1500,$Y2021))</f>
      </c>
      <c r="AB2021" t="str">
        <f>IF($Z2021="","",INDEX($P$2:$P$1500,$Z2021))</f>
      </c>
      <c r="AC2021">
        <f>IF(AND($AA2021="Yes",$AB2021="Yes"),1,"")</f>
      </c>
      <c r="AD2021">
        <f>IF(OR($Y2021="",$Z2021=""),"",IF(INDEX($C$2:$C$1500,$Y2021)=INDEX($C$2:$C$1500,$Z2021),0,1))</f>
      </c>
      <c r="AE2021">
        <f>IF($AC2021&lt;&gt;1,"",IF(AND(INDEX($AG$2:$AG$1500,$Y2021)=1,INDEX($AG$2:$AG$1500,$Z2021)=1),1,""))</f>
      </c>
    </row>
    <row r="2022">
      <c r="T2022">
        <f>IF($Y2022="","",INDEX($B$2:$B$1500,$Y2022))</f>
      </c>
      <c r="U2022">
        <f>IF($Z2022="","",INDEX($B$2:$B$1500,$Z2022))</f>
      </c>
      <c r="V2022">
        <f>IF(OR($T2022="",$U2022=""),"",$U2022-$T2022)</f>
      </c>
      <c r="W2022" t="str">
        <f>IF(TRIM(INDEX(connections!$A:$A,ROW()))="","",TRIM(INDEX(connections!$A:$A,ROW())))</f>
      </c>
      <c r="X2022" t="str">
        <f>IF($W2022="","",TRIM(INDEX(connections!$B:$B,ROW())))</f>
      </c>
      <c r="Y2022">
        <f>IF($W2022="","",IFERROR(MATCH($W2022,$A$2:$A$1500,0),""))</f>
      </c>
      <c r="Z2022">
        <f>IF($X2022="","",IFERROR(MATCH($X2022,$A$2:$A$1500,0),""))</f>
      </c>
      <c r="AA2022" t="str">
        <f>IF($Y2022="","",INDEX($P$2:$P$1500,$Y2022))</f>
      </c>
      <c r="AB2022" t="str">
        <f>IF($Z2022="","",INDEX($P$2:$P$1500,$Z2022))</f>
      </c>
      <c r="AC2022">
        <f>IF(AND($AA2022="Yes",$AB2022="Yes"),1,"")</f>
      </c>
      <c r="AD2022">
        <f>IF(OR($Y2022="",$Z2022=""),"",IF(INDEX($C$2:$C$1500,$Y2022)=INDEX($C$2:$C$1500,$Z2022),0,1))</f>
      </c>
      <c r="AE2022">
        <f>IF($AC2022&lt;&gt;1,"",IF(AND(INDEX($AG$2:$AG$1500,$Y2022)=1,INDEX($AG$2:$AG$1500,$Z2022)=1),1,""))</f>
      </c>
    </row>
    <row r="2023">
      <c r="T2023">
        <f>IF($Y2023="","",INDEX($B$2:$B$1500,$Y2023))</f>
      </c>
      <c r="U2023">
        <f>IF($Z2023="","",INDEX($B$2:$B$1500,$Z2023))</f>
      </c>
      <c r="V2023">
        <f>IF(OR($T2023="",$U2023=""),"",$U2023-$T2023)</f>
      </c>
      <c r="W2023" t="str">
        <f>IF(TRIM(INDEX(connections!$A:$A,ROW()))="","",TRIM(INDEX(connections!$A:$A,ROW())))</f>
      </c>
      <c r="X2023" t="str">
        <f>IF($W2023="","",TRIM(INDEX(connections!$B:$B,ROW())))</f>
      </c>
      <c r="Y2023">
        <f>IF($W2023="","",IFERROR(MATCH($W2023,$A$2:$A$1500,0),""))</f>
      </c>
      <c r="Z2023">
        <f>IF($X2023="","",IFERROR(MATCH($X2023,$A$2:$A$1500,0),""))</f>
      </c>
      <c r="AA2023" t="str">
        <f>IF($Y2023="","",INDEX($P$2:$P$1500,$Y2023))</f>
      </c>
      <c r="AB2023" t="str">
        <f>IF($Z2023="","",INDEX($P$2:$P$1500,$Z2023))</f>
      </c>
      <c r="AC2023">
        <f>IF(AND($AA2023="Yes",$AB2023="Yes"),1,"")</f>
      </c>
      <c r="AD2023">
        <f>IF(OR($Y2023="",$Z2023=""),"",IF(INDEX($C$2:$C$1500,$Y2023)=INDEX($C$2:$C$1500,$Z2023),0,1))</f>
      </c>
      <c r="AE2023">
        <f>IF($AC2023&lt;&gt;1,"",IF(AND(INDEX($AG$2:$AG$1500,$Y2023)=1,INDEX($AG$2:$AG$1500,$Z2023)=1),1,""))</f>
      </c>
    </row>
    <row r="2024">
      <c r="T2024">
        <f>IF($Y2024="","",INDEX($B$2:$B$1500,$Y2024))</f>
      </c>
      <c r="U2024">
        <f>IF($Z2024="","",INDEX($B$2:$B$1500,$Z2024))</f>
      </c>
      <c r="V2024">
        <f>IF(OR($T2024="",$U2024=""),"",$U2024-$T2024)</f>
      </c>
      <c r="W2024" t="str">
        <f>IF(TRIM(INDEX(connections!$A:$A,ROW()))="","",TRIM(INDEX(connections!$A:$A,ROW())))</f>
      </c>
      <c r="X2024" t="str">
        <f>IF($W2024="","",TRIM(INDEX(connections!$B:$B,ROW())))</f>
      </c>
      <c r="Y2024">
        <f>IF($W2024="","",IFERROR(MATCH($W2024,$A$2:$A$1500,0),""))</f>
      </c>
      <c r="Z2024">
        <f>IF($X2024="","",IFERROR(MATCH($X2024,$A$2:$A$1500,0),""))</f>
      </c>
      <c r="AA2024" t="str">
        <f>IF($Y2024="","",INDEX($P$2:$P$1500,$Y2024))</f>
      </c>
      <c r="AB2024" t="str">
        <f>IF($Z2024="","",INDEX($P$2:$P$1500,$Z2024))</f>
      </c>
      <c r="AC2024">
        <f>IF(AND($AA2024="Yes",$AB2024="Yes"),1,"")</f>
      </c>
      <c r="AD2024">
        <f>IF(OR($Y2024="",$Z2024=""),"",IF(INDEX($C$2:$C$1500,$Y2024)=INDEX($C$2:$C$1500,$Z2024),0,1))</f>
      </c>
      <c r="AE2024">
        <f>IF($AC2024&lt;&gt;1,"",IF(AND(INDEX($AG$2:$AG$1500,$Y2024)=1,INDEX($AG$2:$AG$1500,$Z2024)=1),1,""))</f>
      </c>
    </row>
    <row r="2025">
      <c r="T2025">
        <f>IF($Y2025="","",INDEX($B$2:$B$1500,$Y2025))</f>
      </c>
      <c r="U2025">
        <f>IF($Z2025="","",INDEX($B$2:$B$1500,$Z2025))</f>
      </c>
      <c r="V2025">
        <f>IF(OR($T2025="",$U2025=""),"",$U2025-$T2025)</f>
      </c>
      <c r="W2025" t="str">
        <f>IF(TRIM(INDEX(connections!$A:$A,ROW()))="","",TRIM(INDEX(connections!$A:$A,ROW())))</f>
      </c>
      <c r="X2025" t="str">
        <f>IF($W2025="","",TRIM(INDEX(connections!$B:$B,ROW())))</f>
      </c>
      <c r="Y2025">
        <f>IF($W2025="","",IFERROR(MATCH($W2025,$A$2:$A$1500,0),""))</f>
      </c>
      <c r="Z2025">
        <f>IF($X2025="","",IFERROR(MATCH($X2025,$A$2:$A$1500,0),""))</f>
      </c>
      <c r="AA2025" t="str">
        <f>IF($Y2025="","",INDEX($P$2:$P$1500,$Y2025))</f>
      </c>
      <c r="AB2025" t="str">
        <f>IF($Z2025="","",INDEX($P$2:$P$1500,$Z2025))</f>
      </c>
      <c r="AC2025">
        <f>IF(AND($AA2025="Yes",$AB2025="Yes"),1,"")</f>
      </c>
      <c r="AD2025">
        <f>IF(OR($Y2025="",$Z2025=""),"",IF(INDEX($C$2:$C$1500,$Y2025)=INDEX($C$2:$C$1500,$Z2025),0,1))</f>
      </c>
      <c r="AE2025">
        <f>IF($AC2025&lt;&gt;1,"",IF(AND(INDEX($AG$2:$AG$1500,$Y2025)=1,INDEX($AG$2:$AG$1500,$Z2025)=1),1,""))</f>
      </c>
    </row>
    <row r="2026">
      <c r="T2026">
        <f>IF($Y2026="","",INDEX($B$2:$B$1500,$Y2026))</f>
      </c>
      <c r="U2026">
        <f>IF($Z2026="","",INDEX($B$2:$B$1500,$Z2026))</f>
      </c>
      <c r="V2026">
        <f>IF(OR($T2026="",$U2026=""),"",$U2026-$T2026)</f>
      </c>
      <c r="W2026" t="str">
        <f>IF(TRIM(INDEX(connections!$A:$A,ROW()))="","",TRIM(INDEX(connections!$A:$A,ROW())))</f>
      </c>
      <c r="X2026" t="str">
        <f>IF($W2026="","",TRIM(INDEX(connections!$B:$B,ROW())))</f>
      </c>
      <c r="Y2026">
        <f>IF($W2026="","",IFERROR(MATCH($W2026,$A$2:$A$1500,0),""))</f>
      </c>
      <c r="Z2026">
        <f>IF($X2026="","",IFERROR(MATCH($X2026,$A$2:$A$1500,0),""))</f>
      </c>
      <c r="AA2026" t="str">
        <f>IF($Y2026="","",INDEX($P$2:$P$1500,$Y2026))</f>
      </c>
      <c r="AB2026" t="str">
        <f>IF($Z2026="","",INDEX($P$2:$P$1500,$Z2026))</f>
      </c>
      <c r="AC2026">
        <f>IF(AND($AA2026="Yes",$AB2026="Yes"),1,"")</f>
      </c>
      <c r="AD2026">
        <f>IF(OR($Y2026="",$Z2026=""),"",IF(INDEX($C$2:$C$1500,$Y2026)=INDEX($C$2:$C$1500,$Z2026),0,1))</f>
      </c>
      <c r="AE2026">
        <f>IF($AC2026&lt;&gt;1,"",IF(AND(INDEX($AG$2:$AG$1500,$Y2026)=1,INDEX($AG$2:$AG$1500,$Z2026)=1),1,""))</f>
      </c>
    </row>
    <row r="2027">
      <c r="T2027">
        <f>IF($Y2027="","",INDEX($B$2:$B$1500,$Y2027))</f>
      </c>
      <c r="U2027">
        <f>IF($Z2027="","",INDEX($B$2:$B$1500,$Z2027))</f>
      </c>
      <c r="V2027">
        <f>IF(OR($T2027="",$U2027=""),"",$U2027-$T2027)</f>
      </c>
      <c r="W2027" t="str">
        <f>IF(TRIM(INDEX(connections!$A:$A,ROW()))="","",TRIM(INDEX(connections!$A:$A,ROW())))</f>
      </c>
      <c r="X2027" t="str">
        <f>IF($W2027="","",TRIM(INDEX(connections!$B:$B,ROW())))</f>
      </c>
      <c r="Y2027">
        <f>IF($W2027="","",IFERROR(MATCH($W2027,$A$2:$A$1500,0),""))</f>
      </c>
      <c r="Z2027">
        <f>IF($X2027="","",IFERROR(MATCH($X2027,$A$2:$A$1500,0),""))</f>
      </c>
      <c r="AA2027" t="str">
        <f>IF($Y2027="","",INDEX($P$2:$P$1500,$Y2027))</f>
      </c>
      <c r="AB2027" t="str">
        <f>IF($Z2027="","",INDEX($P$2:$P$1500,$Z2027))</f>
      </c>
      <c r="AC2027">
        <f>IF(AND($AA2027="Yes",$AB2027="Yes"),1,"")</f>
      </c>
      <c r="AD2027">
        <f>IF(OR($Y2027="",$Z2027=""),"",IF(INDEX($C$2:$C$1500,$Y2027)=INDEX($C$2:$C$1500,$Z2027),0,1))</f>
      </c>
      <c r="AE2027">
        <f>IF($AC2027&lt;&gt;1,"",IF(AND(INDEX($AG$2:$AG$1500,$Y2027)=1,INDEX($AG$2:$AG$1500,$Z2027)=1),1,""))</f>
      </c>
    </row>
    <row r="2028">
      <c r="T2028">
        <f>IF($Y2028="","",INDEX($B$2:$B$1500,$Y2028))</f>
      </c>
      <c r="U2028">
        <f>IF($Z2028="","",INDEX($B$2:$B$1500,$Z2028))</f>
      </c>
      <c r="V2028">
        <f>IF(OR($T2028="",$U2028=""),"",$U2028-$T2028)</f>
      </c>
      <c r="W2028" t="str">
        <f>IF(TRIM(INDEX(connections!$A:$A,ROW()))="","",TRIM(INDEX(connections!$A:$A,ROW())))</f>
      </c>
      <c r="X2028" t="str">
        <f>IF($W2028="","",TRIM(INDEX(connections!$B:$B,ROW())))</f>
      </c>
      <c r="Y2028">
        <f>IF($W2028="","",IFERROR(MATCH($W2028,$A$2:$A$1500,0),""))</f>
      </c>
      <c r="Z2028">
        <f>IF($X2028="","",IFERROR(MATCH($X2028,$A$2:$A$1500,0),""))</f>
      </c>
      <c r="AA2028" t="str">
        <f>IF($Y2028="","",INDEX($P$2:$P$1500,$Y2028))</f>
      </c>
      <c r="AB2028" t="str">
        <f>IF($Z2028="","",INDEX($P$2:$P$1500,$Z2028))</f>
      </c>
      <c r="AC2028">
        <f>IF(AND($AA2028="Yes",$AB2028="Yes"),1,"")</f>
      </c>
      <c r="AD2028">
        <f>IF(OR($Y2028="",$Z2028=""),"",IF(INDEX($C$2:$C$1500,$Y2028)=INDEX($C$2:$C$1500,$Z2028),0,1))</f>
      </c>
      <c r="AE2028">
        <f>IF($AC2028&lt;&gt;1,"",IF(AND(INDEX($AG$2:$AG$1500,$Y2028)=1,INDEX($AG$2:$AG$1500,$Z2028)=1),1,""))</f>
      </c>
    </row>
    <row r="2029">
      <c r="T2029">
        <f>IF($Y2029="","",INDEX($B$2:$B$1500,$Y2029))</f>
      </c>
      <c r="U2029">
        <f>IF($Z2029="","",INDEX($B$2:$B$1500,$Z2029))</f>
      </c>
      <c r="V2029">
        <f>IF(OR($T2029="",$U2029=""),"",$U2029-$T2029)</f>
      </c>
      <c r="W2029" t="str">
        <f>IF(TRIM(INDEX(connections!$A:$A,ROW()))="","",TRIM(INDEX(connections!$A:$A,ROW())))</f>
      </c>
      <c r="X2029" t="str">
        <f>IF($W2029="","",TRIM(INDEX(connections!$B:$B,ROW())))</f>
      </c>
      <c r="Y2029">
        <f>IF($W2029="","",IFERROR(MATCH($W2029,$A$2:$A$1500,0),""))</f>
      </c>
      <c r="Z2029">
        <f>IF($X2029="","",IFERROR(MATCH($X2029,$A$2:$A$1500,0),""))</f>
      </c>
      <c r="AA2029" t="str">
        <f>IF($Y2029="","",INDEX($P$2:$P$1500,$Y2029))</f>
      </c>
      <c r="AB2029" t="str">
        <f>IF($Z2029="","",INDEX($P$2:$P$1500,$Z2029))</f>
      </c>
      <c r="AC2029">
        <f>IF(AND($AA2029="Yes",$AB2029="Yes"),1,"")</f>
      </c>
      <c r="AD2029">
        <f>IF(OR($Y2029="",$Z2029=""),"",IF(INDEX($C$2:$C$1500,$Y2029)=INDEX($C$2:$C$1500,$Z2029),0,1))</f>
      </c>
      <c r="AE2029">
        <f>IF($AC2029&lt;&gt;1,"",IF(AND(INDEX($AG$2:$AG$1500,$Y2029)=1,INDEX($AG$2:$AG$1500,$Z2029)=1),1,""))</f>
      </c>
    </row>
    <row r="2030">
      <c r="T2030">
        <f>IF($Y2030="","",INDEX($B$2:$B$1500,$Y2030))</f>
      </c>
      <c r="U2030">
        <f>IF($Z2030="","",INDEX($B$2:$B$1500,$Z2030))</f>
      </c>
      <c r="V2030">
        <f>IF(OR($T2030="",$U2030=""),"",$U2030-$T2030)</f>
      </c>
      <c r="W2030" t="str">
        <f>IF(TRIM(INDEX(connections!$A:$A,ROW()))="","",TRIM(INDEX(connections!$A:$A,ROW())))</f>
      </c>
      <c r="X2030" t="str">
        <f>IF($W2030="","",TRIM(INDEX(connections!$B:$B,ROW())))</f>
      </c>
      <c r="Y2030">
        <f>IF($W2030="","",IFERROR(MATCH($W2030,$A$2:$A$1500,0),""))</f>
      </c>
      <c r="Z2030">
        <f>IF($X2030="","",IFERROR(MATCH($X2030,$A$2:$A$1500,0),""))</f>
      </c>
      <c r="AA2030" t="str">
        <f>IF($Y2030="","",INDEX($P$2:$P$1500,$Y2030))</f>
      </c>
      <c r="AB2030" t="str">
        <f>IF($Z2030="","",INDEX($P$2:$P$1500,$Z2030))</f>
      </c>
      <c r="AC2030">
        <f>IF(AND($AA2030="Yes",$AB2030="Yes"),1,"")</f>
      </c>
      <c r="AD2030">
        <f>IF(OR($Y2030="",$Z2030=""),"",IF(INDEX($C$2:$C$1500,$Y2030)=INDEX($C$2:$C$1500,$Z2030),0,1))</f>
      </c>
      <c r="AE2030">
        <f>IF($AC2030&lt;&gt;1,"",IF(AND(INDEX($AG$2:$AG$1500,$Y2030)=1,INDEX($AG$2:$AG$1500,$Z2030)=1),1,""))</f>
      </c>
    </row>
    <row r="2031">
      <c r="T2031">
        <f>IF($Y2031="","",INDEX($B$2:$B$1500,$Y2031))</f>
      </c>
      <c r="U2031">
        <f>IF($Z2031="","",INDEX($B$2:$B$1500,$Z2031))</f>
      </c>
      <c r="V2031">
        <f>IF(OR($T2031="",$U2031=""),"",$U2031-$T2031)</f>
      </c>
      <c r="W2031" t="str">
        <f>IF(TRIM(INDEX(connections!$A:$A,ROW()))="","",TRIM(INDEX(connections!$A:$A,ROW())))</f>
      </c>
      <c r="X2031" t="str">
        <f>IF($W2031="","",TRIM(INDEX(connections!$B:$B,ROW())))</f>
      </c>
      <c r="Y2031">
        <f>IF($W2031="","",IFERROR(MATCH($W2031,$A$2:$A$1500,0),""))</f>
      </c>
      <c r="Z2031">
        <f>IF($X2031="","",IFERROR(MATCH($X2031,$A$2:$A$1500,0),""))</f>
      </c>
      <c r="AA2031" t="str">
        <f>IF($Y2031="","",INDEX($P$2:$P$1500,$Y2031))</f>
      </c>
      <c r="AB2031" t="str">
        <f>IF($Z2031="","",INDEX($P$2:$P$1500,$Z2031))</f>
      </c>
      <c r="AC2031">
        <f>IF(AND($AA2031="Yes",$AB2031="Yes"),1,"")</f>
      </c>
      <c r="AD2031">
        <f>IF(OR($Y2031="",$Z2031=""),"",IF(INDEX($C$2:$C$1500,$Y2031)=INDEX($C$2:$C$1500,$Z2031),0,1))</f>
      </c>
      <c r="AE2031">
        <f>IF($AC2031&lt;&gt;1,"",IF(AND(INDEX($AG$2:$AG$1500,$Y2031)=1,INDEX($AG$2:$AG$1500,$Z2031)=1),1,""))</f>
      </c>
    </row>
    <row r="2032">
      <c r="T2032">
        <f>IF($Y2032="","",INDEX($B$2:$B$1500,$Y2032))</f>
      </c>
      <c r="U2032">
        <f>IF($Z2032="","",INDEX($B$2:$B$1500,$Z2032))</f>
      </c>
      <c r="V2032">
        <f>IF(OR($T2032="",$U2032=""),"",$U2032-$T2032)</f>
      </c>
      <c r="W2032" t="str">
        <f>IF(TRIM(INDEX(connections!$A:$A,ROW()))="","",TRIM(INDEX(connections!$A:$A,ROW())))</f>
      </c>
      <c r="X2032" t="str">
        <f>IF($W2032="","",TRIM(INDEX(connections!$B:$B,ROW())))</f>
      </c>
      <c r="Y2032">
        <f>IF($W2032="","",IFERROR(MATCH($W2032,$A$2:$A$1500,0),""))</f>
      </c>
      <c r="Z2032">
        <f>IF($X2032="","",IFERROR(MATCH($X2032,$A$2:$A$1500,0),""))</f>
      </c>
      <c r="AA2032" t="str">
        <f>IF($Y2032="","",INDEX($P$2:$P$1500,$Y2032))</f>
      </c>
      <c r="AB2032" t="str">
        <f>IF($Z2032="","",INDEX($P$2:$P$1500,$Z2032))</f>
      </c>
      <c r="AC2032">
        <f>IF(AND($AA2032="Yes",$AB2032="Yes"),1,"")</f>
      </c>
      <c r="AD2032">
        <f>IF(OR($Y2032="",$Z2032=""),"",IF(INDEX($C$2:$C$1500,$Y2032)=INDEX($C$2:$C$1500,$Z2032),0,1))</f>
      </c>
      <c r="AE2032">
        <f>IF($AC2032&lt;&gt;1,"",IF(AND(INDEX($AG$2:$AG$1500,$Y2032)=1,INDEX($AG$2:$AG$1500,$Z2032)=1),1,""))</f>
      </c>
    </row>
    <row r="2033">
      <c r="T2033">
        <f>IF($Y2033="","",INDEX($B$2:$B$1500,$Y2033))</f>
      </c>
      <c r="U2033">
        <f>IF($Z2033="","",INDEX($B$2:$B$1500,$Z2033))</f>
      </c>
      <c r="V2033">
        <f>IF(OR($T2033="",$U2033=""),"",$U2033-$T2033)</f>
      </c>
      <c r="W2033" t="str">
        <f>IF(TRIM(INDEX(connections!$A:$A,ROW()))="","",TRIM(INDEX(connections!$A:$A,ROW())))</f>
      </c>
      <c r="X2033" t="str">
        <f>IF($W2033="","",TRIM(INDEX(connections!$B:$B,ROW())))</f>
      </c>
      <c r="Y2033">
        <f>IF($W2033="","",IFERROR(MATCH($W2033,$A$2:$A$1500,0),""))</f>
      </c>
      <c r="Z2033">
        <f>IF($X2033="","",IFERROR(MATCH($X2033,$A$2:$A$1500,0),""))</f>
      </c>
      <c r="AA2033" t="str">
        <f>IF($Y2033="","",INDEX($P$2:$P$1500,$Y2033))</f>
      </c>
      <c r="AB2033" t="str">
        <f>IF($Z2033="","",INDEX($P$2:$P$1500,$Z2033))</f>
      </c>
      <c r="AC2033">
        <f>IF(AND($AA2033="Yes",$AB2033="Yes"),1,"")</f>
      </c>
      <c r="AD2033">
        <f>IF(OR($Y2033="",$Z2033=""),"",IF(INDEX($C$2:$C$1500,$Y2033)=INDEX($C$2:$C$1500,$Z2033),0,1))</f>
      </c>
      <c r="AE2033">
        <f>IF($AC2033&lt;&gt;1,"",IF(AND(INDEX($AG$2:$AG$1500,$Y2033)=1,INDEX($AG$2:$AG$1500,$Z2033)=1),1,""))</f>
      </c>
    </row>
    <row r="2034">
      <c r="T2034">
        <f>IF($Y2034="","",INDEX($B$2:$B$1500,$Y2034))</f>
      </c>
      <c r="U2034">
        <f>IF($Z2034="","",INDEX($B$2:$B$1500,$Z2034))</f>
      </c>
      <c r="V2034">
        <f>IF(OR($T2034="",$U2034=""),"",$U2034-$T2034)</f>
      </c>
      <c r="W2034" t="str">
        <f>IF(TRIM(INDEX(connections!$A:$A,ROW()))="","",TRIM(INDEX(connections!$A:$A,ROW())))</f>
      </c>
      <c r="X2034" t="str">
        <f>IF($W2034="","",TRIM(INDEX(connections!$B:$B,ROW())))</f>
      </c>
      <c r="Y2034">
        <f>IF($W2034="","",IFERROR(MATCH($W2034,$A$2:$A$1500,0),""))</f>
      </c>
      <c r="Z2034">
        <f>IF($X2034="","",IFERROR(MATCH($X2034,$A$2:$A$1500,0),""))</f>
      </c>
      <c r="AA2034" t="str">
        <f>IF($Y2034="","",INDEX($P$2:$P$1500,$Y2034))</f>
      </c>
      <c r="AB2034" t="str">
        <f>IF($Z2034="","",INDEX($P$2:$P$1500,$Z2034))</f>
      </c>
      <c r="AC2034">
        <f>IF(AND($AA2034="Yes",$AB2034="Yes"),1,"")</f>
      </c>
      <c r="AD2034">
        <f>IF(OR($Y2034="",$Z2034=""),"",IF(INDEX($C$2:$C$1500,$Y2034)=INDEX($C$2:$C$1500,$Z2034),0,1))</f>
      </c>
      <c r="AE2034">
        <f>IF($AC2034&lt;&gt;1,"",IF(AND(INDEX($AG$2:$AG$1500,$Y2034)=1,INDEX($AG$2:$AG$1500,$Z2034)=1),1,""))</f>
      </c>
    </row>
    <row r="2035">
      <c r="T2035">
        <f>IF($Y2035="","",INDEX($B$2:$B$1500,$Y2035))</f>
      </c>
      <c r="U2035">
        <f>IF($Z2035="","",INDEX($B$2:$B$1500,$Z2035))</f>
      </c>
      <c r="V2035">
        <f>IF(OR($T2035="",$U2035=""),"",$U2035-$T2035)</f>
      </c>
      <c r="W2035" t="str">
        <f>IF(TRIM(INDEX(connections!$A:$A,ROW()))="","",TRIM(INDEX(connections!$A:$A,ROW())))</f>
      </c>
      <c r="X2035" t="str">
        <f>IF($W2035="","",TRIM(INDEX(connections!$B:$B,ROW())))</f>
      </c>
      <c r="Y2035">
        <f>IF($W2035="","",IFERROR(MATCH($W2035,$A$2:$A$1500,0),""))</f>
      </c>
      <c r="Z2035">
        <f>IF($X2035="","",IFERROR(MATCH($X2035,$A$2:$A$1500,0),""))</f>
      </c>
      <c r="AA2035" t="str">
        <f>IF($Y2035="","",INDEX($P$2:$P$1500,$Y2035))</f>
      </c>
      <c r="AB2035" t="str">
        <f>IF($Z2035="","",INDEX($P$2:$P$1500,$Z2035))</f>
      </c>
      <c r="AC2035">
        <f>IF(AND($AA2035="Yes",$AB2035="Yes"),1,"")</f>
      </c>
      <c r="AD2035">
        <f>IF(OR($Y2035="",$Z2035=""),"",IF(INDEX($C$2:$C$1500,$Y2035)=INDEX($C$2:$C$1500,$Z2035),0,1))</f>
      </c>
      <c r="AE2035">
        <f>IF($AC2035&lt;&gt;1,"",IF(AND(INDEX($AG$2:$AG$1500,$Y2035)=1,INDEX($AG$2:$AG$1500,$Z2035)=1),1,""))</f>
      </c>
    </row>
    <row r="2036">
      <c r="T2036">
        <f>IF($Y2036="","",INDEX($B$2:$B$1500,$Y2036))</f>
      </c>
      <c r="U2036">
        <f>IF($Z2036="","",INDEX($B$2:$B$1500,$Z2036))</f>
      </c>
      <c r="V2036">
        <f>IF(OR($T2036="",$U2036=""),"",$U2036-$T2036)</f>
      </c>
      <c r="W2036" t="str">
        <f>IF(TRIM(INDEX(connections!$A:$A,ROW()))="","",TRIM(INDEX(connections!$A:$A,ROW())))</f>
      </c>
      <c r="X2036" t="str">
        <f>IF($W2036="","",TRIM(INDEX(connections!$B:$B,ROW())))</f>
      </c>
      <c r="Y2036">
        <f>IF($W2036="","",IFERROR(MATCH($W2036,$A$2:$A$1500,0),""))</f>
      </c>
      <c r="Z2036">
        <f>IF($X2036="","",IFERROR(MATCH($X2036,$A$2:$A$1500,0),""))</f>
      </c>
      <c r="AA2036" t="str">
        <f>IF($Y2036="","",INDEX($P$2:$P$1500,$Y2036))</f>
      </c>
      <c r="AB2036" t="str">
        <f>IF($Z2036="","",INDEX($P$2:$P$1500,$Z2036))</f>
      </c>
      <c r="AC2036">
        <f>IF(AND($AA2036="Yes",$AB2036="Yes"),1,"")</f>
      </c>
      <c r="AD2036">
        <f>IF(OR($Y2036="",$Z2036=""),"",IF(INDEX($C$2:$C$1500,$Y2036)=INDEX($C$2:$C$1500,$Z2036),0,1))</f>
      </c>
      <c r="AE2036">
        <f>IF($AC2036&lt;&gt;1,"",IF(AND(INDEX($AG$2:$AG$1500,$Y2036)=1,INDEX($AG$2:$AG$1500,$Z2036)=1),1,""))</f>
      </c>
    </row>
    <row r="2037">
      <c r="T2037">
        <f>IF($Y2037="","",INDEX($B$2:$B$1500,$Y2037))</f>
      </c>
      <c r="U2037">
        <f>IF($Z2037="","",INDEX($B$2:$B$1500,$Z2037))</f>
      </c>
      <c r="V2037">
        <f>IF(OR($T2037="",$U2037=""),"",$U2037-$T2037)</f>
      </c>
      <c r="W2037" t="str">
        <f>IF(TRIM(INDEX(connections!$A:$A,ROW()))="","",TRIM(INDEX(connections!$A:$A,ROW())))</f>
      </c>
      <c r="X2037" t="str">
        <f>IF($W2037="","",TRIM(INDEX(connections!$B:$B,ROW())))</f>
      </c>
      <c r="Y2037">
        <f>IF($W2037="","",IFERROR(MATCH($W2037,$A$2:$A$1500,0),""))</f>
      </c>
      <c r="Z2037">
        <f>IF($X2037="","",IFERROR(MATCH($X2037,$A$2:$A$1500,0),""))</f>
      </c>
      <c r="AA2037" t="str">
        <f>IF($Y2037="","",INDEX($P$2:$P$1500,$Y2037))</f>
      </c>
      <c r="AB2037" t="str">
        <f>IF($Z2037="","",INDEX($P$2:$P$1500,$Z2037))</f>
      </c>
      <c r="AC2037">
        <f>IF(AND($AA2037="Yes",$AB2037="Yes"),1,"")</f>
      </c>
      <c r="AD2037">
        <f>IF(OR($Y2037="",$Z2037=""),"",IF(INDEX($C$2:$C$1500,$Y2037)=INDEX($C$2:$C$1500,$Z2037),0,1))</f>
      </c>
      <c r="AE2037">
        <f>IF($AC2037&lt;&gt;1,"",IF(AND(INDEX($AG$2:$AG$1500,$Y2037)=1,INDEX($AG$2:$AG$1500,$Z2037)=1),1,""))</f>
      </c>
    </row>
    <row r="2038">
      <c r="T2038">
        <f>IF($Y2038="","",INDEX($B$2:$B$1500,$Y2038))</f>
      </c>
      <c r="U2038">
        <f>IF($Z2038="","",INDEX($B$2:$B$1500,$Z2038))</f>
      </c>
      <c r="V2038">
        <f>IF(OR($T2038="",$U2038=""),"",$U2038-$T2038)</f>
      </c>
      <c r="W2038" t="str">
        <f>IF(TRIM(INDEX(connections!$A:$A,ROW()))="","",TRIM(INDEX(connections!$A:$A,ROW())))</f>
      </c>
      <c r="X2038" t="str">
        <f>IF($W2038="","",TRIM(INDEX(connections!$B:$B,ROW())))</f>
      </c>
      <c r="Y2038">
        <f>IF($W2038="","",IFERROR(MATCH($W2038,$A$2:$A$1500,0),""))</f>
      </c>
      <c r="Z2038">
        <f>IF($X2038="","",IFERROR(MATCH($X2038,$A$2:$A$1500,0),""))</f>
      </c>
      <c r="AA2038" t="str">
        <f>IF($Y2038="","",INDEX($P$2:$P$1500,$Y2038))</f>
      </c>
      <c r="AB2038" t="str">
        <f>IF($Z2038="","",INDEX($P$2:$P$1500,$Z2038))</f>
      </c>
      <c r="AC2038">
        <f>IF(AND($AA2038="Yes",$AB2038="Yes"),1,"")</f>
      </c>
      <c r="AD2038">
        <f>IF(OR($Y2038="",$Z2038=""),"",IF(INDEX($C$2:$C$1500,$Y2038)=INDEX($C$2:$C$1500,$Z2038),0,1))</f>
      </c>
      <c r="AE2038">
        <f>IF($AC2038&lt;&gt;1,"",IF(AND(INDEX($AG$2:$AG$1500,$Y2038)=1,INDEX($AG$2:$AG$1500,$Z2038)=1),1,""))</f>
      </c>
    </row>
    <row r="2039">
      <c r="T2039">
        <f>IF($Y2039="","",INDEX($B$2:$B$1500,$Y2039))</f>
      </c>
      <c r="U2039">
        <f>IF($Z2039="","",INDEX($B$2:$B$1500,$Z2039))</f>
      </c>
      <c r="V2039">
        <f>IF(OR($T2039="",$U2039=""),"",$U2039-$T2039)</f>
      </c>
      <c r="W2039" t="str">
        <f>IF(TRIM(INDEX(connections!$A:$A,ROW()))="","",TRIM(INDEX(connections!$A:$A,ROW())))</f>
      </c>
      <c r="X2039" t="str">
        <f>IF($W2039="","",TRIM(INDEX(connections!$B:$B,ROW())))</f>
      </c>
      <c r="Y2039">
        <f>IF($W2039="","",IFERROR(MATCH($W2039,$A$2:$A$1500,0),""))</f>
      </c>
      <c r="Z2039">
        <f>IF($X2039="","",IFERROR(MATCH($X2039,$A$2:$A$1500,0),""))</f>
      </c>
      <c r="AA2039" t="str">
        <f>IF($Y2039="","",INDEX($P$2:$P$1500,$Y2039))</f>
      </c>
      <c r="AB2039" t="str">
        <f>IF($Z2039="","",INDEX($P$2:$P$1500,$Z2039))</f>
      </c>
      <c r="AC2039">
        <f>IF(AND($AA2039="Yes",$AB2039="Yes"),1,"")</f>
      </c>
      <c r="AD2039">
        <f>IF(OR($Y2039="",$Z2039=""),"",IF(INDEX($C$2:$C$1500,$Y2039)=INDEX($C$2:$C$1500,$Z2039),0,1))</f>
      </c>
      <c r="AE2039">
        <f>IF($AC2039&lt;&gt;1,"",IF(AND(INDEX($AG$2:$AG$1500,$Y2039)=1,INDEX($AG$2:$AG$1500,$Z2039)=1),1,""))</f>
      </c>
    </row>
    <row r="2040">
      <c r="T2040">
        <f>IF($Y2040="","",INDEX($B$2:$B$1500,$Y2040))</f>
      </c>
      <c r="U2040">
        <f>IF($Z2040="","",INDEX($B$2:$B$1500,$Z2040))</f>
      </c>
      <c r="V2040">
        <f>IF(OR($T2040="",$U2040=""),"",$U2040-$T2040)</f>
      </c>
      <c r="W2040" t="str">
        <f>IF(TRIM(INDEX(connections!$A:$A,ROW()))="","",TRIM(INDEX(connections!$A:$A,ROW())))</f>
      </c>
      <c r="X2040" t="str">
        <f>IF($W2040="","",TRIM(INDEX(connections!$B:$B,ROW())))</f>
      </c>
      <c r="Y2040">
        <f>IF($W2040="","",IFERROR(MATCH($W2040,$A$2:$A$1500,0),""))</f>
      </c>
      <c r="Z2040">
        <f>IF($X2040="","",IFERROR(MATCH($X2040,$A$2:$A$1500,0),""))</f>
      </c>
      <c r="AA2040" t="str">
        <f>IF($Y2040="","",INDEX($P$2:$P$1500,$Y2040))</f>
      </c>
      <c r="AB2040" t="str">
        <f>IF($Z2040="","",INDEX($P$2:$P$1500,$Z2040))</f>
      </c>
      <c r="AC2040">
        <f>IF(AND($AA2040="Yes",$AB2040="Yes"),1,"")</f>
      </c>
      <c r="AD2040">
        <f>IF(OR($Y2040="",$Z2040=""),"",IF(INDEX($C$2:$C$1500,$Y2040)=INDEX($C$2:$C$1500,$Z2040),0,1))</f>
      </c>
      <c r="AE2040">
        <f>IF($AC2040&lt;&gt;1,"",IF(AND(INDEX($AG$2:$AG$1500,$Y2040)=1,INDEX($AG$2:$AG$1500,$Z2040)=1),1,""))</f>
      </c>
    </row>
    <row r="2041">
      <c r="T2041">
        <f>IF($Y2041="","",INDEX($B$2:$B$1500,$Y2041))</f>
      </c>
      <c r="U2041">
        <f>IF($Z2041="","",INDEX($B$2:$B$1500,$Z2041))</f>
      </c>
      <c r="V2041">
        <f>IF(OR($T2041="",$U2041=""),"",$U2041-$T2041)</f>
      </c>
      <c r="W2041" t="str">
        <f>IF(TRIM(INDEX(connections!$A:$A,ROW()))="","",TRIM(INDEX(connections!$A:$A,ROW())))</f>
      </c>
      <c r="X2041" t="str">
        <f>IF($W2041="","",TRIM(INDEX(connections!$B:$B,ROW())))</f>
      </c>
      <c r="Y2041">
        <f>IF($W2041="","",IFERROR(MATCH($W2041,$A$2:$A$1500,0),""))</f>
      </c>
      <c r="Z2041">
        <f>IF($X2041="","",IFERROR(MATCH($X2041,$A$2:$A$1500,0),""))</f>
      </c>
      <c r="AA2041" t="str">
        <f>IF($Y2041="","",INDEX($P$2:$P$1500,$Y2041))</f>
      </c>
      <c r="AB2041" t="str">
        <f>IF($Z2041="","",INDEX($P$2:$P$1500,$Z2041))</f>
      </c>
      <c r="AC2041">
        <f>IF(AND($AA2041="Yes",$AB2041="Yes"),1,"")</f>
      </c>
      <c r="AD2041">
        <f>IF(OR($Y2041="",$Z2041=""),"",IF(INDEX($C$2:$C$1500,$Y2041)=INDEX($C$2:$C$1500,$Z2041),0,1))</f>
      </c>
      <c r="AE2041">
        <f>IF($AC2041&lt;&gt;1,"",IF(AND(INDEX($AG$2:$AG$1500,$Y2041)=1,INDEX($AG$2:$AG$1500,$Z2041)=1),1,""))</f>
      </c>
    </row>
    <row r="2042">
      <c r="T2042">
        <f>IF($Y2042="","",INDEX($B$2:$B$1500,$Y2042))</f>
      </c>
      <c r="U2042">
        <f>IF($Z2042="","",INDEX($B$2:$B$1500,$Z2042))</f>
      </c>
      <c r="V2042">
        <f>IF(OR($T2042="",$U2042=""),"",$U2042-$T2042)</f>
      </c>
      <c r="W2042" t="str">
        <f>IF(TRIM(INDEX(connections!$A:$A,ROW()))="","",TRIM(INDEX(connections!$A:$A,ROW())))</f>
      </c>
      <c r="X2042" t="str">
        <f>IF($W2042="","",TRIM(INDEX(connections!$B:$B,ROW())))</f>
      </c>
      <c r="Y2042">
        <f>IF($W2042="","",IFERROR(MATCH($W2042,$A$2:$A$1500,0),""))</f>
      </c>
      <c r="Z2042">
        <f>IF($X2042="","",IFERROR(MATCH($X2042,$A$2:$A$1500,0),""))</f>
      </c>
      <c r="AA2042" t="str">
        <f>IF($Y2042="","",INDEX($P$2:$P$1500,$Y2042))</f>
      </c>
      <c r="AB2042" t="str">
        <f>IF($Z2042="","",INDEX($P$2:$P$1500,$Z2042))</f>
      </c>
      <c r="AC2042">
        <f>IF(AND($AA2042="Yes",$AB2042="Yes"),1,"")</f>
      </c>
      <c r="AD2042">
        <f>IF(OR($Y2042="",$Z2042=""),"",IF(INDEX($C$2:$C$1500,$Y2042)=INDEX($C$2:$C$1500,$Z2042),0,1))</f>
      </c>
      <c r="AE2042">
        <f>IF($AC2042&lt;&gt;1,"",IF(AND(INDEX($AG$2:$AG$1500,$Y2042)=1,INDEX($AG$2:$AG$1500,$Z2042)=1),1,""))</f>
      </c>
    </row>
    <row r="2043">
      <c r="T2043">
        <f>IF($Y2043="","",INDEX($B$2:$B$1500,$Y2043))</f>
      </c>
      <c r="U2043">
        <f>IF($Z2043="","",INDEX($B$2:$B$1500,$Z2043))</f>
      </c>
      <c r="V2043">
        <f>IF(OR($T2043="",$U2043=""),"",$U2043-$T2043)</f>
      </c>
      <c r="W2043" t="str">
        <f>IF(TRIM(INDEX(connections!$A:$A,ROW()))="","",TRIM(INDEX(connections!$A:$A,ROW())))</f>
      </c>
      <c r="X2043" t="str">
        <f>IF($W2043="","",TRIM(INDEX(connections!$B:$B,ROW())))</f>
      </c>
      <c r="Y2043">
        <f>IF($W2043="","",IFERROR(MATCH($W2043,$A$2:$A$1500,0),""))</f>
      </c>
      <c r="Z2043">
        <f>IF($X2043="","",IFERROR(MATCH($X2043,$A$2:$A$1500,0),""))</f>
      </c>
      <c r="AA2043" t="str">
        <f>IF($Y2043="","",INDEX($P$2:$P$1500,$Y2043))</f>
      </c>
      <c r="AB2043" t="str">
        <f>IF($Z2043="","",INDEX($P$2:$P$1500,$Z2043))</f>
      </c>
      <c r="AC2043">
        <f>IF(AND($AA2043="Yes",$AB2043="Yes"),1,"")</f>
      </c>
      <c r="AD2043">
        <f>IF(OR($Y2043="",$Z2043=""),"",IF(INDEX($C$2:$C$1500,$Y2043)=INDEX($C$2:$C$1500,$Z2043),0,1))</f>
      </c>
      <c r="AE2043">
        <f>IF($AC2043&lt;&gt;1,"",IF(AND(INDEX($AG$2:$AG$1500,$Y2043)=1,INDEX($AG$2:$AG$1500,$Z2043)=1),1,""))</f>
      </c>
    </row>
    <row r="2044">
      <c r="T2044">
        <f>IF($Y2044="","",INDEX($B$2:$B$1500,$Y2044))</f>
      </c>
      <c r="U2044">
        <f>IF($Z2044="","",INDEX($B$2:$B$1500,$Z2044))</f>
      </c>
      <c r="V2044">
        <f>IF(OR($T2044="",$U2044=""),"",$U2044-$T2044)</f>
      </c>
      <c r="W2044" t="str">
        <f>IF(TRIM(INDEX(connections!$A:$A,ROW()))="","",TRIM(INDEX(connections!$A:$A,ROW())))</f>
      </c>
      <c r="X2044" t="str">
        <f>IF($W2044="","",TRIM(INDEX(connections!$B:$B,ROW())))</f>
      </c>
      <c r="Y2044">
        <f>IF($W2044="","",IFERROR(MATCH($W2044,$A$2:$A$1500,0),""))</f>
      </c>
      <c r="Z2044">
        <f>IF($X2044="","",IFERROR(MATCH($X2044,$A$2:$A$1500,0),""))</f>
      </c>
      <c r="AA2044" t="str">
        <f>IF($Y2044="","",INDEX($P$2:$P$1500,$Y2044))</f>
      </c>
      <c r="AB2044" t="str">
        <f>IF($Z2044="","",INDEX($P$2:$P$1500,$Z2044))</f>
      </c>
      <c r="AC2044">
        <f>IF(AND($AA2044="Yes",$AB2044="Yes"),1,"")</f>
      </c>
      <c r="AD2044">
        <f>IF(OR($Y2044="",$Z2044=""),"",IF(INDEX($C$2:$C$1500,$Y2044)=INDEX($C$2:$C$1500,$Z2044),0,1))</f>
      </c>
      <c r="AE2044">
        <f>IF($AC2044&lt;&gt;1,"",IF(AND(INDEX($AG$2:$AG$1500,$Y2044)=1,INDEX($AG$2:$AG$1500,$Z2044)=1),1,""))</f>
      </c>
    </row>
    <row r="2045">
      <c r="T2045">
        <f>IF($Y2045="","",INDEX($B$2:$B$1500,$Y2045))</f>
      </c>
      <c r="U2045">
        <f>IF($Z2045="","",INDEX($B$2:$B$1500,$Z2045))</f>
      </c>
      <c r="V2045">
        <f>IF(OR($T2045="",$U2045=""),"",$U2045-$T2045)</f>
      </c>
      <c r="W2045" t="str">
        <f>IF(TRIM(INDEX(connections!$A:$A,ROW()))="","",TRIM(INDEX(connections!$A:$A,ROW())))</f>
      </c>
      <c r="X2045" t="str">
        <f>IF($W2045="","",TRIM(INDEX(connections!$B:$B,ROW())))</f>
      </c>
      <c r="Y2045">
        <f>IF($W2045="","",IFERROR(MATCH($W2045,$A$2:$A$1500,0),""))</f>
      </c>
      <c r="Z2045">
        <f>IF($X2045="","",IFERROR(MATCH($X2045,$A$2:$A$1500,0),""))</f>
      </c>
      <c r="AA2045" t="str">
        <f>IF($Y2045="","",INDEX($P$2:$P$1500,$Y2045))</f>
      </c>
      <c r="AB2045" t="str">
        <f>IF($Z2045="","",INDEX($P$2:$P$1500,$Z2045))</f>
      </c>
      <c r="AC2045">
        <f>IF(AND($AA2045="Yes",$AB2045="Yes"),1,"")</f>
      </c>
      <c r="AD2045">
        <f>IF(OR($Y2045="",$Z2045=""),"",IF(INDEX($C$2:$C$1500,$Y2045)=INDEX($C$2:$C$1500,$Z2045),0,1))</f>
      </c>
      <c r="AE2045">
        <f>IF($AC2045&lt;&gt;1,"",IF(AND(INDEX($AG$2:$AG$1500,$Y2045)=1,INDEX($AG$2:$AG$1500,$Z2045)=1),1,""))</f>
      </c>
    </row>
    <row r="2046">
      <c r="T2046">
        <f>IF($Y2046="","",INDEX($B$2:$B$1500,$Y2046))</f>
      </c>
      <c r="U2046">
        <f>IF($Z2046="","",INDEX($B$2:$B$1500,$Z2046))</f>
      </c>
      <c r="V2046">
        <f>IF(OR($T2046="",$U2046=""),"",$U2046-$T2046)</f>
      </c>
      <c r="W2046" t="str">
        <f>IF(TRIM(INDEX(connections!$A:$A,ROW()))="","",TRIM(INDEX(connections!$A:$A,ROW())))</f>
      </c>
      <c r="X2046" t="str">
        <f>IF($W2046="","",TRIM(INDEX(connections!$B:$B,ROW())))</f>
      </c>
      <c r="Y2046">
        <f>IF($W2046="","",IFERROR(MATCH($W2046,$A$2:$A$1500,0),""))</f>
      </c>
      <c r="Z2046">
        <f>IF($X2046="","",IFERROR(MATCH($X2046,$A$2:$A$1500,0),""))</f>
      </c>
      <c r="AA2046" t="str">
        <f>IF($Y2046="","",INDEX($P$2:$P$1500,$Y2046))</f>
      </c>
      <c r="AB2046" t="str">
        <f>IF($Z2046="","",INDEX($P$2:$P$1500,$Z2046))</f>
      </c>
      <c r="AC2046">
        <f>IF(AND($AA2046="Yes",$AB2046="Yes"),1,"")</f>
      </c>
      <c r="AD2046">
        <f>IF(OR($Y2046="",$Z2046=""),"",IF(INDEX($C$2:$C$1500,$Y2046)=INDEX($C$2:$C$1500,$Z2046),0,1))</f>
      </c>
      <c r="AE2046">
        <f>IF($AC2046&lt;&gt;1,"",IF(AND(INDEX($AG$2:$AG$1500,$Y2046)=1,INDEX($AG$2:$AG$1500,$Z2046)=1),1,""))</f>
      </c>
    </row>
    <row r="2047">
      <c r="T2047">
        <f>IF($Y2047="","",INDEX($B$2:$B$1500,$Y2047))</f>
      </c>
      <c r="U2047">
        <f>IF($Z2047="","",INDEX($B$2:$B$1500,$Z2047))</f>
      </c>
      <c r="V2047">
        <f>IF(OR($T2047="",$U2047=""),"",$U2047-$T2047)</f>
      </c>
      <c r="W2047" t="str">
        <f>IF(TRIM(INDEX(connections!$A:$A,ROW()))="","",TRIM(INDEX(connections!$A:$A,ROW())))</f>
      </c>
      <c r="X2047" t="str">
        <f>IF($W2047="","",TRIM(INDEX(connections!$B:$B,ROW())))</f>
      </c>
      <c r="Y2047">
        <f>IF($W2047="","",IFERROR(MATCH($W2047,$A$2:$A$1500,0),""))</f>
      </c>
      <c r="Z2047">
        <f>IF($X2047="","",IFERROR(MATCH($X2047,$A$2:$A$1500,0),""))</f>
      </c>
      <c r="AA2047" t="str">
        <f>IF($Y2047="","",INDEX($P$2:$P$1500,$Y2047))</f>
      </c>
      <c r="AB2047" t="str">
        <f>IF($Z2047="","",INDEX($P$2:$P$1500,$Z2047))</f>
      </c>
      <c r="AC2047">
        <f>IF(AND($AA2047="Yes",$AB2047="Yes"),1,"")</f>
      </c>
      <c r="AD2047">
        <f>IF(OR($Y2047="",$Z2047=""),"",IF(INDEX($C$2:$C$1500,$Y2047)=INDEX($C$2:$C$1500,$Z2047),0,1))</f>
      </c>
      <c r="AE2047">
        <f>IF($AC2047&lt;&gt;1,"",IF(AND(INDEX($AG$2:$AG$1500,$Y2047)=1,INDEX($AG$2:$AG$1500,$Z2047)=1),1,""))</f>
      </c>
    </row>
    <row r="2048">
      <c r="T2048">
        <f>IF($Y2048="","",INDEX($B$2:$B$1500,$Y2048))</f>
      </c>
      <c r="U2048">
        <f>IF($Z2048="","",INDEX($B$2:$B$1500,$Z2048))</f>
      </c>
      <c r="V2048">
        <f>IF(OR($T2048="",$U2048=""),"",$U2048-$T2048)</f>
      </c>
      <c r="W2048" t="str">
        <f>IF(TRIM(INDEX(connections!$A:$A,ROW()))="","",TRIM(INDEX(connections!$A:$A,ROW())))</f>
      </c>
      <c r="X2048" t="str">
        <f>IF($W2048="","",TRIM(INDEX(connections!$B:$B,ROW())))</f>
      </c>
      <c r="Y2048">
        <f>IF($W2048="","",IFERROR(MATCH($W2048,$A$2:$A$1500,0),""))</f>
      </c>
      <c r="Z2048">
        <f>IF($X2048="","",IFERROR(MATCH($X2048,$A$2:$A$1500,0),""))</f>
      </c>
      <c r="AA2048" t="str">
        <f>IF($Y2048="","",INDEX($P$2:$P$1500,$Y2048))</f>
      </c>
      <c r="AB2048" t="str">
        <f>IF($Z2048="","",INDEX($P$2:$P$1500,$Z2048))</f>
      </c>
      <c r="AC2048">
        <f>IF(AND($AA2048="Yes",$AB2048="Yes"),1,"")</f>
      </c>
      <c r="AD2048">
        <f>IF(OR($Y2048="",$Z2048=""),"",IF(INDEX($C$2:$C$1500,$Y2048)=INDEX($C$2:$C$1500,$Z2048),0,1))</f>
      </c>
      <c r="AE2048">
        <f>IF($AC2048&lt;&gt;1,"",IF(AND(INDEX($AG$2:$AG$1500,$Y2048)=1,INDEX($AG$2:$AG$1500,$Z2048)=1),1,""))</f>
      </c>
    </row>
    <row r="2049">
      <c r="T2049">
        <f>IF($Y2049="","",INDEX($B$2:$B$1500,$Y2049))</f>
      </c>
      <c r="U2049">
        <f>IF($Z2049="","",INDEX($B$2:$B$1500,$Z2049))</f>
      </c>
      <c r="V2049">
        <f>IF(OR($T2049="",$U2049=""),"",$U2049-$T2049)</f>
      </c>
      <c r="W2049" t="str">
        <f>IF(TRIM(INDEX(connections!$A:$A,ROW()))="","",TRIM(INDEX(connections!$A:$A,ROW())))</f>
      </c>
      <c r="X2049" t="str">
        <f>IF($W2049="","",TRIM(INDEX(connections!$B:$B,ROW())))</f>
      </c>
      <c r="Y2049">
        <f>IF($W2049="","",IFERROR(MATCH($W2049,$A$2:$A$1500,0),""))</f>
      </c>
      <c r="Z2049">
        <f>IF($X2049="","",IFERROR(MATCH($X2049,$A$2:$A$1500,0),""))</f>
      </c>
      <c r="AA2049" t="str">
        <f>IF($Y2049="","",INDEX($P$2:$P$1500,$Y2049))</f>
      </c>
      <c r="AB2049" t="str">
        <f>IF($Z2049="","",INDEX($P$2:$P$1500,$Z2049))</f>
      </c>
      <c r="AC2049">
        <f>IF(AND($AA2049="Yes",$AB2049="Yes"),1,"")</f>
      </c>
      <c r="AD2049">
        <f>IF(OR($Y2049="",$Z2049=""),"",IF(INDEX($C$2:$C$1500,$Y2049)=INDEX($C$2:$C$1500,$Z2049),0,1))</f>
      </c>
      <c r="AE2049">
        <f>IF($AC2049&lt;&gt;1,"",IF(AND(INDEX($AG$2:$AG$1500,$Y2049)=1,INDEX($AG$2:$AG$1500,$Z2049)=1),1,""))</f>
      </c>
    </row>
    <row r="2050">
      <c r="T2050">
        <f>IF($Y2050="","",INDEX($B$2:$B$1500,$Y2050))</f>
      </c>
      <c r="U2050">
        <f>IF($Z2050="","",INDEX($B$2:$B$1500,$Z2050))</f>
      </c>
      <c r="V2050">
        <f>IF(OR($T2050="",$U2050=""),"",$U2050-$T2050)</f>
      </c>
      <c r="W2050" t="str">
        <f>IF(TRIM(INDEX(connections!$A:$A,ROW()))="","",TRIM(INDEX(connections!$A:$A,ROW())))</f>
      </c>
      <c r="X2050" t="str">
        <f>IF($W2050="","",TRIM(INDEX(connections!$B:$B,ROW())))</f>
      </c>
      <c r="Y2050">
        <f>IF($W2050="","",IFERROR(MATCH($W2050,$A$2:$A$1500,0),""))</f>
      </c>
      <c r="Z2050">
        <f>IF($X2050="","",IFERROR(MATCH($X2050,$A$2:$A$1500,0),""))</f>
      </c>
      <c r="AA2050" t="str">
        <f>IF($Y2050="","",INDEX($P$2:$P$1500,$Y2050))</f>
      </c>
      <c r="AB2050" t="str">
        <f>IF($Z2050="","",INDEX($P$2:$P$1500,$Z2050))</f>
      </c>
      <c r="AC2050">
        <f>IF(AND($AA2050="Yes",$AB2050="Yes"),1,"")</f>
      </c>
      <c r="AD2050">
        <f>IF(OR($Y2050="",$Z2050=""),"",IF(INDEX($C$2:$C$1500,$Y2050)=INDEX($C$2:$C$1500,$Z2050),0,1))</f>
      </c>
      <c r="AE2050">
        <f>IF($AC2050&lt;&gt;1,"",IF(AND(INDEX($AG$2:$AG$1500,$Y2050)=1,INDEX($AG$2:$AG$1500,$Z2050)=1),1,""))</f>
      </c>
    </row>
    <row r="2051">
      <c r="T2051">
        <f>IF($Y2051="","",INDEX($B$2:$B$1500,$Y2051))</f>
      </c>
      <c r="U2051">
        <f>IF($Z2051="","",INDEX($B$2:$B$1500,$Z2051))</f>
      </c>
      <c r="V2051">
        <f>IF(OR($T2051="",$U2051=""),"",$U2051-$T2051)</f>
      </c>
      <c r="W2051" t="str">
        <f>IF(TRIM(INDEX(connections!$A:$A,ROW()))="","",TRIM(INDEX(connections!$A:$A,ROW())))</f>
      </c>
      <c r="X2051" t="str">
        <f>IF($W2051="","",TRIM(INDEX(connections!$B:$B,ROW())))</f>
      </c>
      <c r="Y2051">
        <f>IF($W2051="","",IFERROR(MATCH($W2051,$A$2:$A$1500,0),""))</f>
      </c>
      <c r="Z2051">
        <f>IF($X2051="","",IFERROR(MATCH($X2051,$A$2:$A$1500,0),""))</f>
      </c>
      <c r="AA2051" t="str">
        <f>IF($Y2051="","",INDEX($P$2:$P$1500,$Y2051))</f>
      </c>
      <c r="AB2051" t="str">
        <f>IF($Z2051="","",INDEX($P$2:$P$1500,$Z2051))</f>
      </c>
      <c r="AC2051">
        <f>IF(AND($AA2051="Yes",$AB2051="Yes"),1,"")</f>
      </c>
      <c r="AD2051">
        <f>IF(OR($Y2051="",$Z2051=""),"",IF(INDEX($C$2:$C$1500,$Y2051)=INDEX($C$2:$C$1500,$Z2051),0,1))</f>
      </c>
      <c r="AE2051">
        <f>IF($AC2051&lt;&gt;1,"",IF(AND(INDEX($AG$2:$AG$1500,$Y2051)=1,INDEX($AG$2:$AG$1500,$Z2051)=1),1,""))</f>
      </c>
    </row>
    <row r="2052">
      <c r="T2052">
        <f>IF($Y2052="","",INDEX($B$2:$B$1500,$Y2052))</f>
      </c>
      <c r="U2052">
        <f>IF($Z2052="","",INDEX($B$2:$B$1500,$Z2052))</f>
      </c>
      <c r="V2052">
        <f>IF(OR($T2052="",$U2052=""),"",$U2052-$T2052)</f>
      </c>
      <c r="W2052" t="str">
        <f>IF(TRIM(INDEX(connections!$A:$A,ROW()))="","",TRIM(INDEX(connections!$A:$A,ROW())))</f>
      </c>
      <c r="X2052" t="str">
        <f>IF($W2052="","",TRIM(INDEX(connections!$B:$B,ROW())))</f>
      </c>
      <c r="Y2052">
        <f>IF($W2052="","",IFERROR(MATCH($W2052,$A$2:$A$1500,0),""))</f>
      </c>
      <c r="Z2052">
        <f>IF($X2052="","",IFERROR(MATCH($X2052,$A$2:$A$1500,0),""))</f>
      </c>
      <c r="AA2052" t="str">
        <f>IF($Y2052="","",INDEX($P$2:$P$1500,$Y2052))</f>
      </c>
      <c r="AB2052" t="str">
        <f>IF($Z2052="","",INDEX($P$2:$P$1500,$Z2052))</f>
      </c>
      <c r="AC2052">
        <f>IF(AND($AA2052="Yes",$AB2052="Yes"),1,"")</f>
      </c>
      <c r="AD2052">
        <f>IF(OR($Y2052="",$Z2052=""),"",IF(INDEX($C$2:$C$1500,$Y2052)=INDEX($C$2:$C$1500,$Z2052),0,1))</f>
      </c>
      <c r="AE2052">
        <f>IF($AC2052&lt;&gt;1,"",IF(AND(INDEX($AG$2:$AG$1500,$Y2052)=1,INDEX($AG$2:$AG$1500,$Z2052)=1),1,""))</f>
      </c>
    </row>
    <row r="2053">
      <c r="T2053">
        <f>IF($Y2053="","",INDEX($B$2:$B$1500,$Y2053))</f>
      </c>
      <c r="U2053">
        <f>IF($Z2053="","",INDEX($B$2:$B$1500,$Z2053))</f>
      </c>
      <c r="V2053">
        <f>IF(OR($T2053="",$U2053=""),"",$U2053-$T2053)</f>
      </c>
      <c r="W2053" t="str">
        <f>IF(TRIM(INDEX(connections!$A:$A,ROW()))="","",TRIM(INDEX(connections!$A:$A,ROW())))</f>
      </c>
      <c r="X2053" t="str">
        <f>IF($W2053="","",TRIM(INDEX(connections!$B:$B,ROW())))</f>
      </c>
      <c r="Y2053">
        <f>IF($W2053="","",IFERROR(MATCH($W2053,$A$2:$A$1500,0),""))</f>
      </c>
      <c r="Z2053">
        <f>IF($X2053="","",IFERROR(MATCH($X2053,$A$2:$A$1500,0),""))</f>
      </c>
      <c r="AA2053" t="str">
        <f>IF($Y2053="","",INDEX($P$2:$P$1500,$Y2053))</f>
      </c>
      <c r="AB2053" t="str">
        <f>IF($Z2053="","",INDEX($P$2:$P$1500,$Z2053))</f>
      </c>
      <c r="AC2053">
        <f>IF(AND($AA2053="Yes",$AB2053="Yes"),1,"")</f>
      </c>
      <c r="AD2053">
        <f>IF(OR($Y2053="",$Z2053=""),"",IF(INDEX($C$2:$C$1500,$Y2053)=INDEX($C$2:$C$1500,$Z2053),0,1))</f>
      </c>
      <c r="AE2053">
        <f>IF($AC2053&lt;&gt;1,"",IF(AND(INDEX($AG$2:$AG$1500,$Y2053)=1,INDEX($AG$2:$AG$1500,$Z2053)=1),1,""))</f>
      </c>
    </row>
    <row r="2054">
      <c r="T2054">
        <f>IF($Y2054="","",INDEX($B$2:$B$1500,$Y2054))</f>
      </c>
      <c r="U2054">
        <f>IF($Z2054="","",INDEX($B$2:$B$1500,$Z2054))</f>
      </c>
      <c r="V2054">
        <f>IF(OR($T2054="",$U2054=""),"",$U2054-$T2054)</f>
      </c>
      <c r="W2054" t="str">
        <f>IF(TRIM(INDEX(connections!$A:$A,ROW()))="","",TRIM(INDEX(connections!$A:$A,ROW())))</f>
      </c>
      <c r="X2054" t="str">
        <f>IF($W2054="","",TRIM(INDEX(connections!$B:$B,ROW())))</f>
      </c>
      <c r="Y2054">
        <f>IF($W2054="","",IFERROR(MATCH($W2054,$A$2:$A$1500,0),""))</f>
      </c>
      <c r="Z2054">
        <f>IF($X2054="","",IFERROR(MATCH($X2054,$A$2:$A$1500,0),""))</f>
      </c>
      <c r="AA2054" t="str">
        <f>IF($Y2054="","",INDEX($P$2:$P$1500,$Y2054))</f>
      </c>
      <c r="AB2054" t="str">
        <f>IF($Z2054="","",INDEX($P$2:$P$1500,$Z2054))</f>
      </c>
      <c r="AC2054">
        <f>IF(AND($AA2054="Yes",$AB2054="Yes"),1,"")</f>
      </c>
      <c r="AD2054">
        <f>IF(OR($Y2054="",$Z2054=""),"",IF(INDEX($C$2:$C$1500,$Y2054)=INDEX($C$2:$C$1500,$Z2054),0,1))</f>
      </c>
      <c r="AE2054">
        <f>IF($AC2054&lt;&gt;1,"",IF(AND(INDEX($AG$2:$AG$1500,$Y2054)=1,INDEX($AG$2:$AG$1500,$Z2054)=1),1,""))</f>
      </c>
    </row>
    <row r="2055">
      <c r="T2055">
        <f>IF($Y2055="","",INDEX($B$2:$B$1500,$Y2055))</f>
      </c>
      <c r="U2055">
        <f>IF($Z2055="","",INDEX($B$2:$B$1500,$Z2055))</f>
      </c>
      <c r="V2055">
        <f>IF(OR($T2055="",$U2055=""),"",$U2055-$T2055)</f>
      </c>
      <c r="W2055" t="str">
        <f>IF(TRIM(INDEX(connections!$A:$A,ROW()))="","",TRIM(INDEX(connections!$A:$A,ROW())))</f>
      </c>
      <c r="X2055" t="str">
        <f>IF($W2055="","",TRIM(INDEX(connections!$B:$B,ROW())))</f>
      </c>
      <c r="Y2055">
        <f>IF($W2055="","",IFERROR(MATCH($W2055,$A$2:$A$1500,0),""))</f>
      </c>
      <c r="Z2055">
        <f>IF($X2055="","",IFERROR(MATCH($X2055,$A$2:$A$1500,0),""))</f>
      </c>
      <c r="AA2055" t="str">
        <f>IF($Y2055="","",INDEX($P$2:$P$1500,$Y2055))</f>
      </c>
      <c r="AB2055" t="str">
        <f>IF($Z2055="","",INDEX($P$2:$P$1500,$Z2055))</f>
      </c>
      <c r="AC2055">
        <f>IF(AND($AA2055="Yes",$AB2055="Yes"),1,"")</f>
      </c>
      <c r="AD2055">
        <f>IF(OR($Y2055="",$Z2055=""),"",IF(INDEX($C$2:$C$1500,$Y2055)=INDEX($C$2:$C$1500,$Z2055),0,1))</f>
      </c>
      <c r="AE2055">
        <f>IF($AC2055&lt;&gt;1,"",IF(AND(INDEX($AG$2:$AG$1500,$Y2055)=1,INDEX($AG$2:$AG$1500,$Z2055)=1),1,""))</f>
      </c>
    </row>
    <row r="2056">
      <c r="T2056">
        <f>IF($Y2056="","",INDEX($B$2:$B$1500,$Y2056))</f>
      </c>
      <c r="U2056">
        <f>IF($Z2056="","",INDEX($B$2:$B$1500,$Z2056))</f>
      </c>
      <c r="V2056">
        <f>IF(OR($T2056="",$U2056=""),"",$U2056-$T2056)</f>
      </c>
      <c r="W2056" t="str">
        <f>IF(TRIM(INDEX(connections!$A:$A,ROW()))="","",TRIM(INDEX(connections!$A:$A,ROW())))</f>
      </c>
      <c r="X2056" t="str">
        <f>IF($W2056="","",TRIM(INDEX(connections!$B:$B,ROW())))</f>
      </c>
      <c r="Y2056">
        <f>IF($W2056="","",IFERROR(MATCH($W2056,$A$2:$A$1500,0),""))</f>
      </c>
      <c r="Z2056">
        <f>IF($X2056="","",IFERROR(MATCH($X2056,$A$2:$A$1500,0),""))</f>
      </c>
      <c r="AA2056" t="str">
        <f>IF($Y2056="","",INDEX($P$2:$P$1500,$Y2056))</f>
      </c>
      <c r="AB2056" t="str">
        <f>IF($Z2056="","",INDEX($P$2:$P$1500,$Z2056))</f>
      </c>
      <c r="AC2056">
        <f>IF(AND($AA2056="Yes",$AB2056="Yes"),1,"")</f>
      </c>
      <c r="AD2056">
        <f>IF(OR($Y2056="",$Z2056=""),"",IF(INDEX($C$2:$C$1500,$Y2056)=INDEX($C$2:$C$1500,$Z2056),0,1))</f>
      </c>
      <c r="AE2056">
        <f>IF($AC2056&lt;&gt;1,"",IF(AND(INDEX($AG$2:$AG$1500,$Y2056)=1,INDEX($AG$2:$AG$1500,$Z2056)=1),1,""))</f>
      </c>
    </row>
    <row r="2057">
      <c r="T2057">
        <f>IF($Y2057="","",INDEX($B$2:$B$1500,$Y2057))</f>
      </c>
      <c r="U2057">
        <f>IF($Z2057="","",INDEX($B$2:$B$1500,$Z2057))</f>
      </c>
      <c r="V2057">
        <f>IF(OR($T2057="",$U2057=""),"",$U2057-$T2057)</f>
      </c>
      <c r="W2057" t="str">
        <f>IF(TRIM(INDEX(connections!$A:$A,ROW()))="","",TRIM(INDEX(connections!$A:$A,ROW())))</f>
      </c>
      <c r="X2057" t="str">
        <f>IF($W2057="","",TRIM(INDEX(connections!$B:$B,ROW())))</f>
      </c>
      <c r="Y2057">
        <f>IF($W2057="","",IFERROR(MATCH($W2057,$A$2:$A$1500,0),""))</f>
      </c>
      <c r="Z2057">
        <f>IF($X2057="","",IFERROR(MATCH($X2057,$A$2:$A$1500,0),""))</f>
      </c>
      <c r="AA2057" t="str">
        <f>IF($Y2057="","",INDEX($P$2:$P$1500,$Y2057))</f>
      </c>
      <c r="AB2057" t="str">
        <f>IF($Z2057="","",INDEX($P$2:$P$1500,$Z2057))</f>
      </c>
      <c r="AC2057">
        <f>IF(AND($AA2057="Yes",$AB2057="Yes"),1,"")</f>
      </c>
      <c r="AD2057">
        <f>IF(OR($Y2057="",$Z2057=""),"",IF(INDEX($C$2:$C$1500,$Y2057)=INDEX($C$2:$C$1500,$Z2057),0,1))</f>
      </c>
      <c r="AE2057">
        <f>IF($AC2057&lt;&gt;1,"",IF(AND(INDEX($AG$2:$AG$1500,$Y2057)=1,INDEX($AG$2:$AG$1500,$Z2057)=1),1,""))</f>
      </c>
    </row>
    <row r="2058">
      <c r="T2058">
        <f>IF($Y2058="","",INDEX($B$2:$B$1500,$Y2058))</f>
      </c>
      <c r="U2058">
        <f>IF($Z2058="","",INDEX($B$2:$B$1500,$Z2058))</f>
      </c>
      <c r="V2058">
        <f>IF(OR($T2058="",$U2058=""),"",$U2058-$T2058)</f>
      </c>
      <c r="W2058" t="str">
        <f>IF(TRIM(INDEX(connections!$A:$A,ROW()))="","",TRIM(INDEX(connections!$A:$A,ROW())))</f>
      </c>
      <c r="X2058" t="str">
        <f>IF($W2058="","",TRIM(INDEX(connections!$B:$B,ROW())))</f>
      </c>
      <c r="Y2058">
        <f>IF($W2058="","",IFERROR(MATCH($W2058,$A$2:$A$1500,0),""))</f>
      </c>
      <c r="Z2058">
        <f>IF($X2058="","",IFERROR(MATCH($X2058,$A$2:$A$1500,0),""))</f>
      </c>
      <c r="AA2058" t="str">
        <f>IF($Y2058="","",INDEX($P$2:$P$1500,$Y2058))</f>
      </c>
      <c r="AB2058" t="str">
        <f>IF($Z2058="","",INDEX($P$2:$P$1500,$Z2058))</f>
      </c>
      <c r="AC2058">
        <f>IF(AND($AA2058="Yes",$AB2058="Yes"),1,"")</f>
      </c>
      <c r="AD2058">
        <f>IF(OR($Y2058="",$Z2058=""),"",IF(INDEX($C$2:$C$1500,$Y2058)=INDEX($C$2:$C$1500,$Z2058),0,1))</f>
      </c>
      <c r="AE2058">
        <f>IF($AC2058&lt;&gt;1,"",IF(AND(INDEX($AG$2:$AG$1500,$Y2058)=1,INDEX($AG$2:$AG$1500,$Z2058)=1),1,""))</f>
      </c>
    </row>
    <row r="2059">
      <c r="T2059">
        <f>IF($Y2059="","",INDEX($B$2:$B$1500,$Y2059))</f>
      </c>
      <c r="U2059">
        <f>IF($Z2059="","",INDEX($B$2:$B$1500,$Z2059))</f>
      </c>
      <c r="V2059">
        <f>IF(OR($T2059="",$U2059=""),"",$U2059-$T2059)</f>
      </c>
      <c r="W2059" t="str">
        <f>IF(TRIM(INDEX(connections!$A:$A,ROW()))="","",TRIM(INDEX(connections!$A:$A,ROW())))</f>
      </c>
      <c r="X2059" t="str">
        <f>IF($W2059="","",TRIM(INDEX(connections!$B:$B,ROW())))</f>
      </c>
      <c r="Y2059">
        <f>IF($W2059="","",IFERROR(MATCH($W2059,$A$2:$A$1500,0),""))</f>
      </c>
      <c r="Z2059">
        <f>IF($X2059="","",IFERROR(MATCH($X2059,$A$2:$A$1500,0),""))</f>
      </c>
      <c r="AA2059" t="str">
        <f>IF($Y2059="","",INDEX($P$2:$P$1500,$Y2059))</f>
      </c>
      <c r="AB2059" t="str">
        <f>IF($Z2059="","",INDEX($P$2:$P$1500,$Z2059))</f>
      </c>
      <c r="AC2059">
        <f>IF(AND($AA2059="Yes",$AB2059="Yes"),1,"")</f>
      </c>
      <c r="AD2059">
        <f>IF(OR($Y2059="",$Z2059=""),"",IF(INDEX($C$2:$C$1500,$Y2059)=INDEX($C$2:$C$1500,$Z2059),0,1))</f>
      </c>
      <c r="AE2059">
        <f>IF($AC2059&lt;&gt;1,"",IF(AND(INDEX($AG$2:$AG$1500,$Y2059)=1,INDEX($AG$2:$AG$1500,$Z2059)=1),1,""))</f>
      </c>
    </row>
    <row r="2060">
      <c r="T2060">
        <f>IF($Y2060="","",INDEX($B$2:$B$1500,$Y2060))</f>
      </c>
      <c r="U2060">
        <f>IF($Z2060="","",INDEX($B$2:$B$1500,$Z2060))</f>
      </c>
      <c r="V2060">
        <f>IF(OR($T2060="",$U2060=""),"",$U2060-$T2060)</f>
      </c>
      <c r="W2060" t="str">
        <f>IF(TRIM(INDEX(connections!$A:$A,ROW()))="","",TRIM(INDEX(connections!$A:$A,ROW())))</f>
      </c>
      <c r="X2060" t="str">
        <f>IF($W2060="","",TRIM(INDEX(connections!$B:$B,ROW())))</f>
      </c>
      <c r="Y2060">
        <f>IF($W2060="","",IFERROR(MATCH($W2060,$A$2:$A$1500,0),""))</f>
      </c>
      <c r="Z2060">
        <f>IF($X2060="","",IFERROR(MATCH($X2060,$A$2:$A$1500,0),""))</f>
      </c>
      <c r="AA2060" t="str">
        <f>IF($Y2060="","",INDEX($P$2:$P$1500,$Y2060))</f>
      </c>
      <c r="AB2060" t="str">
        <f>IF($Z2060="","",INDEX($P$2:$P$1500,$Z2060))</f>
      </c>
      <c r="AC2060">
        <f>IF(AND($AA2060="Yes",$AB2060="Yes"),1,"")</f>
      </c>
      <c r="AD2060">
        <f>IF(OR($Y2060="",$Z2060=""),"",IF(INDEX($C$2:$C$1500,$Y2060)=INDEX($C$2:$C$1500,$Z2060),0,1))</f>
      </c>
      <c r="AE2060">
        <f>IF($AC2060&lt;&gt;1,"",IF(AND(INDEX($AG$2:$AG$1500,$Y2060)=1,INDEX($AG$2:$AG$1500,$Z2060)=1),1,""))</f>
      </c>
    </row>
    <row r="2061">
      <c r="T2061">
        <f>IF($Y2061="","",INDEX($B$2:$B$1500,$Y2061))</f>
      </c>
      <c r="U2061">
        <f>IF($Z2061="","",INDEX($B$2:$B$1500,$Z2061))</f>
      </c>
      <c r="V2061">
        <f>IF(OR($T2061="",$U2061=""),"",$U2061-$T2061)</f>
      </c>
      <c r="W2061" t="str">
        <f>IF(TRIM(INDEX(connections!$A:$A,ROW()))="","",TRIM(INDEX(connections!$A:$A,ROW())))</f>
      </c>
      <c r="X2061" t="str">
        <f>IF($W2061="","",TRIM(INDEX(connections!$B:$B,ROW())))</f>
      </c>
      <c r="Y2061">
        <f>IF($W2061="","",IFERROR(MATCH($W2061,$A$2:$A$1500,0),""))</f>
      </c>
      <c r="Z2061">
        <f>IF($X2061="","",IFERROR(MATCH($X2061,$A$2:$A$1500,0),""))</f>
      </c>
      <c r="AA2061" t="str">
        <f>IF($Y2061="","",INDEX($P$2:$P$1500,$Y2061))</f>
      </c>
      <c r="AB2061" t="str">
        <f>IF($Z2061="","",INDEX($P$2:$P$1500,$Z2061))</f>
      </c>
      <c r="AC2061">
        <f>IF(AND($AA2061="Yes",$AB2061="Yes"),1,"")</f>
      </c>
      <c r="AD2061">
        <f>IF(OR($Y2061="",$Z2061=""),"",IF(INDEX($C$2:$C$1500,$Y2061)=INDEX($C$2:$C$1500,$Z2061),0,1))</f>
      </c>
      <c r="AE2061">
        <f>IF($AC2061&lt;&gt;1,"",IF(AND(INDEX($AG$2:$AG$1500,$Y2061)=1,INDEX($AG$2:$AG$1500,$Z2061)=1),1,""))</f>
      </c>
    </row>
    <row r="2062">
      <c r="T2062">
        <f>IF($Y2062="","",INDEX($B$2:$B$1500,$Y2062))</f>
      </c>
      <c r="U2062">
        <f>IF($Z2062="","",INDEX($B$2:$B$1500,$Z2062))</f>
      </c>
      <c r="V2062">
        <f>IF(OR($T2062="",$U2062=""),"",$U2062-$T2062)</f>
      </c>
      <c r="W2062" t="str">
        <f>IF(TRIM(INDEX(connections!$A:$A,ROW()))="","",TRIM(INDEX(connections!$A:$A,ROW())))</f>
      </c>
      <c r="X2062" t="str">
        <f>IF($W2062="","",TRIM(INDEX(connections!$B:$B,ROW())))</f>
      </c>
      <c r="Y2062">
        <f>IF($W2062="","",IFERROR(MATCH($W2062,$A$2:$A$1500,0),""))</f>
      </c>
      <c r="Z2062">
        <f>IF($X2062="","",IFERROR(MATCH($X2062,$A$2:$A$1500,0),""))</f>
      </c>
      <c r="AA2062" t="str">
        <f>IF($Y2062="","",INDEX($P$2:$P$1500,$Y2062))</f>
      </c>
      <c r="AB2062" t="str">
        <f>IF($Z2062="","",INDEX($P$2:$P$1500,$Z2062))</f>
      </c>
      <c r="AC2062">
        <f>IF(AND($AA2062="Yes",$AB2062="Yes"),1,"")</f>
      </c>
      <c r="AD2062">
        <f>IF(OR($Y2062="",$Z2062=""),"",IF(INDEX($C$2:$C$1500,$Y2062)=INDEX($C$2:$C$1500,$Z2062),0,1))</f>
      </c>
      <c r="AE2062">
        <f>IF($AC2062&lt;&gt;1,"",IF(AND(INDEX($AG$2:$AG$1500,$Y2062)=1,INDEX($AG$2:$AG$1500,$Z2062)=1),1,""))</f>
      </c>
    </row>
    <row r="2063">
      <c r="T2063">
        <f>IF($Y2063="","",INDEX($B$2:$B$1500,$Y2063))</f>
      </c>
      <c r="U2063">
        <f>IF($Z2063="","",INDEX($B$2:$B$1500,$Z2063))</f>
      </c>
      <c r="V2063">
        <f>IF(OR($T2063="",$U2063=""),"",$U2063-$T2063)</f>
      </c>
      <c r="W2063" t="str">
        <f>IF(TRIM(INDEX(connections!$A:$A,ROW()))="","",TRIM(INDEX(connections!$A:$A,ROW())))</f>
      </c>
      <c r="X2063" t="str">
        <f>IF($W2063="","",TRIM(INDEX(connections!$B:$B,ROW())))</f>
      </c>
      <c r="Y2063">
        <f>IF($W2063="","",IFERROR(MATCH($W2063,$A$2:$A$1500,0),""))</f>
      </c>
      <c r="Z2063">
        <f>IF($X2063="","",IFERROR(MATCH($X2063,$A$2:$A$1500,0),""))</f>
      </c>
      <c r="AA2063" t="str">
        <f>IF($Y2063="","",INDEX($P$2:$P$1500,$Y2063))</f>
      </c>
      <c r="AB2063" t="str">
        <f>IF($Z2063="","",INDEX($P$2:$P$1500,$Z2063))</f>
      </c>
      <c r="AC2063">
        <f>IF(AND($AA2063="Yes",$AB2063="Yes"),1,"")</f>
      </c>
      <c r="AD2063">
        <f>IF(OR($Y2063="",$Z2063=""),"",IF(INDEX($C$2:$C$1500,$Y2063)=INDEX($C$2:$C$1500,$Z2063),0,1))</f>
      </c>
      <c r="AE2063">
        <f>IF($AC2063&lt;&gt;1,"",IF(AND(INDEX($AG$2:$AG$1500,$Y2063)=1,INDEX($AG$2:$AG$1500,$Z2063)=1),1,""))</f>
      </c>
    </row>
    <row r="2064">
      <c r="T2064">
        <f>IF($Y2064="","",INDEX($B$2:$B$1500,$Y2064))</f>
      </c>
      <c r="U2064">
        <f>IF($Z2064="","",INDEX($B$2:$B$1500,$Z2064))</f>
      </c>
      <c r="V2064">
        <f>IF(OR($T2064="",$U2064=""),"",$U2064-$T2064)</f>
      </c>
      <c r="W2064" t="str">
        <f>IF(TRIM(INDEX(connections!$A:$A,ROW()))="","",TRIM(INDEX(connections!$A:$A,ROW())))</f>
      </c>
      <c r="X2064" t="str">
        <f>IF($W2064="","",TRIM(INDEX(connections!$B:$B,ROW())))</f>
      </c>
      <c r="Y2064">
        <f>IF($W2064="","",IFERROR(MATCH($W2064,$A$2:$A$1500,0),""))</f>
      </c>
      <c r="Z2064">
        <f>IF($X2064="","",IFERROR(MATCH($X2064,$A$2:$A$1500,0),""))</f>
      </c>
      <c r="AA2064" t="str">
        <f>IF($Y2064="","",INDEX($P$2:$P$1500,$Y2064))</f>
      </c>
      <c r="AB2064" t="str">
        <f>IF($Z2064="","",INDEX($P$2:$P$1500,$Z2064))</f>
      </c>
      <c r="AC2064">
        <f>IF(AND($AA2064="Yes",$AB2064="Yes"),1,"")</f>
      </c>
      <c r="AD2064">
        <f>IF(OR($Y2064="",$Z2064=""),"",IF(INDEX($C$2:$C$1500,$Y2064)=INDEX($C$2:$C$1500,$Z2064),0,1))</f>
      </c>
      <c r="AE2064">
        <f>IF($AC2064&lt;&gt;1,"",IF(AND(INDEX($AG$2:$AG$1500,$Y2064)=1,INDEX($AG$2:$AG$1500,$Z2064)=1),1,""))</f>
      </c>
    </row>
    <row r="2065">
      <c r="T2065">
        <f>IF($Y2065="","",INDEX($B$2:$B$1500,$Y2065))</f>
      </c>
      <c r="U2065">
        <f>IF($Z2065="","",INDEX($B$2:$B$1500,$Z2065))</f>
      </c>
      <c r="V2065">
        <f>IF(OR($T2065="",$U2065=""),"",$U2065-$T2065)</f>
      </c>
      <c r="W2065" t="str">
        <f>IF(TRIM(INDEX(connections!$A:$A,ROW()))="","",TRIM(INDEX(connections!$A:$A,ROW())))</f>
      </c>
      <c r="X2065" t="str">
        <f>IF($W2065="","",TRIM(INDEX(connections!$B:$B,ROW())))</f>
      </c>
      <c r="Y2065">
        <f>IF($W2065="","",IFERROR(MATCH($W2065,$A$2:$A$1500,0),""))</f>
      </c>
      <c r="Z2065">
        <f>IF($X2065="","",IFERROR(MATCH($X2065,$A$2:$A$1500,0),""))</f>
      </c>
      <c r="AA2065" t="str">
        <f>IF($Y2065="","",INDEX($P$2:$P$1500,$Y2065))</f>
      </c>
      <c r="AB2065" t="str">
        <f>IF($Z2065="","",INDEX($P$2:$P$1500,$Z2065))</f>
      </c>
      <c r="AC2065">
        <f>IF(AND($AA2065="Yes",$AB2065="Yes"),1,"")</f>
      </c>
      <c r="AD2065">
        <f>IF(OR($Y2065="",$Z2065=""),"",IF(INDEX($C$2:$C$1500,$Y2065)=INDEX($C$2:$C$1500,$Z2065),0,1))</f>
      </c>
      <c r="AE2065">
        <f>IF($AC2065&lt;&gt;1,"",IF(AND(INDEX($AG$2:$AG$1500,$Y2065)=1,INDEX($AG$2:$AG$1500,$Z2065)=1),1,""))</f>
      </c>
    </row>
    <row r="2066">
      <c r="T2066">
        <f>IF($Y2066="","",INDEX($B$2:$B$1500,$Y2066))</f>
      </c>
      <c r="U2066">
        <f>IF($Z2066="","",INDEX($B$2:$B$1500,$Z2066))</f>
      </c>
      <c r="V2066">
        <f>IF(OR($T2066="",$U2066=""),"",$U2066-$T2066)</f>
      </c>
      <c r="W2066" t="str">
        <f>IF(TRIM(INDEX(connections!$A:$A,ROW()))="","",TRIM(INDEX(connections!$A:$A,ROW())))</f>
      </c>
      <c r="X2066" t="str">
        <f>IF($W2066="","",TRIM(INDEX(connections!$B:$B,ROW())))</f>
      </c>
      <c r="Y2066">
        <f>IF($W2066="","",IFERROR(MATCH($W2066,$A$2:$A$1500,0),""))</f>
      </c>
      <c r="Z2066">
        <f>IF($X2066="","",IFERROR(MATCH($X2066,$A$2:$A$1500,0),""))</f>
      </c>
      <c r="AA2066" t="str">
        <f>IF($Y2066="","",INDEX($P$2:$P$1500,$Y2066))</f>
      </c>
      <c r="AB2066" t="str">
        <f>IF($Z2066="","",INDEX($P$2:$P$1500,$Z2066))</f>
      </c>
      <c r="AC2066">
        <f>IF(AND($AA2066="Yes",$AB2066="Yes"),1,"")</f>
      </c>
      <c r="AD2066">
        <f>IF(OR($Y2066="",$Z2066=""),"",IF(INDEX($C$2:$C$1500,$Y2066)=INDEX($C$2:$C$1500,$Z2066),0,1))</f>
      </c>
      <c r="AE2066">
        <f>IF($AC2066&lt;&gt;1,"",IF(AND(INDEX($AG$2:$AG$1500,$Y2066)=1,INDEX($AG$2:$AG$1500,$Z2066)=1),1,""))</f>
      </c>
    </row>
    <row r="2067">
      <c r="T2067">
        <f>IF($Y2067="","",INDEX($B$2:$B$1500,$Y2067))</f>
      </c>
      <c r="U2067">
        <f>IF($Z2067="","",INDEX($B$2:$B$1500,$Z2067))</f>
      </c>
      <c r="V2067">
        <f>IF(OR($T2067="",$U2067=""),"",$U2067-$T2067)</f>
      </c>
      <c r="W2067" t="str">
        <f>IF(TRIM(INDEX(connections!$A:$A,ROW()))="","",TRIM(INDEX(connections!$A:$A,ROW())))</f>
      </c>
      <c r="X2067" t="str">
        <f>IF($W2067="","",TRIM(INDEX(connections!$B:$B,ROW())))</f>
      </c>
      <c r="Y2067">
        <f>IF($W2067="","",IFERROR(MATCH($W2067,$A$2:$A$1500,0),""))</f>
      </c>
      <c r="Z2067">
        <f>IF($X2067="","",IFERROR(MATCH($X2067,$A$2:$A$1500,0),""))</f>
      </c>
      <c r="AA2067" t="str">
        <f>IF($Y2067="","",INDEX($P$2:$P$1500,$Y2067))</f>
      </c>
      <c r="AB2067" t="str">
        <f>IF($Z2067="","",INDEX($P$2:$P$1500,$Z2067))</f>
      </c>
      <c r="AC2067">
        <f>IF(AND($AA2067="Yes",$AB2067="Yes"),1,"")</f>
      </c>
      <c r="AD2067">
        <f>IF(OR($Y2067="",$Z2067=""),"",IF(INDEX($C$2:$C$1500,$Y2067)=INDEX($C$2:$C$1500,$Z2067),0,1))</f>
      </c>
      <c r="AE2067">
        <f>IF($AC2067&lt;&gt;1,"",IF(AND(INDEX($AG$2:$AG$1500,$Y2067)=1,INDEX($AG$2:$AG$1500,$Z2067)=1),1,""))</f>
      </c>
    </row>
    <row r="2068">
      <c r="T2068">
        <f>IF($Y2068="","",INDEX($B$2:$B$1500,$Y2068))</f>
      </c>
      <c r="U2068">
        <f>IF($Z2068="","",INDEX($B$2:$B$1500,$Z2068))</f>
      </c>
      <c r="V2068">
        <f>IF(OR($T2068="",$U2068=""),"",$U2068-$T2068)</f>
      </c>
      <c r="W2068" t="str">
        <f>IF(TRIM(INDEX(connections!$A:$A,ROW()))="","",TRIM(INDEX(connections!$A:$A,ROW())))</f>
      </c>
      <c r="X2068" t="str">
        <f>IF($W2068="","",TRIM(INDEX(connections!$B:$B,ROW())))</f>
      </c>
      <c r="Y2068">
        <f>IF($W2068="","",IFERROR(MATCH($W2068,$A$2:$A$1500,0),""))</f>
      </c>
      <c r="Z2068">
        <f>IF($X2068="","",IFERROR(MATCH($X2068,$A$2:$A$1500,0),""))</f>
      </c>
      <c r="AA2068" t="str">
        <f>IF($Y2068="","",INDEX($P$2:$P$1500,$Y2068))</f>
      </c>
      <c r="AB2068" t="str">
        <f>IF($Z2068="","",INDEX($P$2:$P$1500,$Z2068))</f>
      </c>
      <c r="AC2068">
        <f>IF(AND($AA2068="Yes",$AB2068="Yes"),1,"")</f>
      </c>
      <c r="AD2068">
        <f>IF(OR($Y2068="",$Z2068=""),"",IF(INDEX($C$2:$C$1500,$Y2068)=INDEX($C$2:$C$1500,$Z2068),0,1))</f>
      </c>
      <c r="AE2068">
        <f>IF($AC2068&lt;&gt;1,"",IF(AND(INDEX($AG$2:$AG$1500,$Y2068)=1,INDEX($AG$2:$AG$1500,$Z2068)=1),1,""))</f>
      </c>
    </row>
    <row r="2069">
      <c r="T2069">
        <f>IF($Y2069="","",INDEX($B$2:$B$1500,$Y2069))</f>
      </c>
      <c r="U2069">
        <f>IF($Z2069="","",INDEX($B$2:$B$1500,$Z2069))</f>
      </c>
      <c r="V2069">
        <f>IF(OR($T2069="",$U2069=""),"",$U2069-$T2069)</f>
      </c>
      <c r="W2069" t="str">
        <f>IF(TRIM(INDEX(connections!$A:$A,ROW()))="","",TRIM(INDEX(connections!$A:$A,ROW())))</f>
      </c>
      <c r="X2069" t="str">
        <f>IF($W2069="","",TRIM(INDEX(connections!$B:$B,ROW())))</f>
      </c>
      <c r="Y2069">
        <f>IF($W2069="","",IFERROR(MATCH($W2069,$A$2:$A$1500,0),""))</f>
      </c>
      <c r="Z2069">
        <f>IF($X2069="","",IFERROR(MATCH($X2069,$A$2:$A$1500,0),""))</f>
      </c>
      <c r="AA2069" t="str">
        <f>IF($Y2069="","",INDEX($P$2:$P$1500,$Y2069))</f>
      </c>
      <c r="AB2069" t="str">
        <f>IF($Z2069="","",INDEX($P$2:$P$1500,$Z2069))</f>
      </c>
      <c r="AC2069">
        <f>IF(AND($AA2069="Yes",$AB2069="Yes"),1,"")</f>
      </c>
      <c r="AD2069">
        <f>IF(OR($Y2069="",$Z2069=""),"",IF(INDEX($C$2:$C$1500,$Y2069)=INDEX($C$2:$C$1500,$Z2069),0,1))</f>
      </c>
      <c r="AE2069">
        <f>IF($AC2069&lt;&gt;1,"",IF(AND(INDEX($AG$2:$AG$1500,$Y2069)=1,INDEX($AG$2:$AG$1500,$Z2069)=1),1,""))</f>
      </c>
    </row>
    <row r="2070">
      <c r="T2070">
        <f>IF($Y2070="","",INDEX($B$2:$B$1500,$Y2070))</f>
      </c>
      <c r="U2070">
        <f>IF($Z2070="","",INDEX($B$2:$B$1500,$Z2070))</f>
      </c>
      <c r="V2070">
        <f>IF(OR($T2070="",$U2070=""),"",$U2070-$T2070)</f>
      </c>
      <c r="W2070" t="str">
        <f>IF(TRIM(INDEX(connections!$A:$A,ROW()))="","",TRIM(INDEX(connections!$A:$A,ROW())))</f>
      </c>
      <c r="X2070" t="str">
        <f>IF($W2070="","",TRIM(INDEX(connections!$B:$B,ROW())))</f>
      </c>
      <c r="Y2070">
        <f>IF($W2070="","",IFERROR(MATCH($W2070,$A$2:$A$1500,0),""))</f>
      </c>
      <c r="Z2070">
        <f>IF($X2070="","",IFERROR(MATCH($X2070,$A$2:$A$1500,0),""))</f>
      </c>
      <c r="AA2070" t="str">
        <f>IF($Y2070="","",INDEX($P$2:$P$1500,$Y2070))</f>
      </c>
      <c r="AB2070" t="str">
        <f>IF($Z2070="","",INDEX($P$2:$P$1500,$Z2070))</f>
      </c>
      <c r="AC2070">
        <f>IF(AND($AA2070="Yes",$AB2070="Yes"),1,"")</f>
      </c>
      <c r="AD2070">
        <f>IF(OR($Y2070="",$Z2070=""),"",IF(INDEX($C$2:$C$1500,$Y2070)=INDEX($C$2:$C$1500,$Z2070),0,1))</f>
      </c>
      <c r="AE2070">
        <f>IF($AC2070&lt;&gt;1,"",IF(AND(INDEX($AG$2:$AG$1500,$Y2070)=1,INDEX($AG$2:$AG$1500,$Z2070)=1),1,""))</f>
      </c>
    </row>
    <row r="2071">
      <c r="T2071">
        <f>IF($Y2071="","",INDEX($B$2:$B$1500,$Y2071))</f>
      </c>
      <c r="U2071">
        <f>IF($Z2071="","",INDEX($B$2:$B$1500,$Z2071))</f>
      </c>
      <c r="V2071">
        <f>IF(OR($T2071="",$U2071=""),"",$U2071-$T2071)</f>
      </c>
      <c r="W2071" t="str">
        <f>IF(TRIM(INDEX(connections!$A:$A,ROW()))="","",TRIM(INDEX(connections!$A:$A,ROW())))</f>
      </c>
      <c r="X2071" t="str">
        <f>IF($W2071="","",TRIM(INDEX(connections!$B:$B,ROW())))</f>
      </c>
      <c r="Y2071">
        <f>IF($W2071="","",IFERROR(MATCH($W2071,$A$2:$A$1500,0),""))</f>
      </c>
      <c r="Z2071">
        <f>IF($X2071="","",IFERROR(MATCH($X2071,$A$2:$A$1500,0),""))</f>
      </c>
      <c r="AA2071" t="str">
        <f>IF($Y2071="","",INDEX($P$2:$P$1500,$Y2071))</f>
      </c>
      <c r="AB2071" t="str">
        <f>IF($Z2071="","",INDEX($P$2:$P$1500,$Z2071))</f>
      </c>
      <c r="AC2071">
        <f>IF(AND($AA2071="Yes",$AB2071="Yes"),1,"")</f>
      </c>
      <c r="AD2071">
        <f>IF(OR($Y2071="",$Z2071=""),"",IF(INDEX($C$2:$C$1500,$Y2071)=INDEX($C$2:$C$1500,$Z2071),0,1))</f>
      </c>
      <c r="AE2071">
        <f>IF($AC2071&lt;&gt;1,"",IF(AND(INDEX($AG$2:$AG$1500,$Y2071)=1,INDEX($AG$2:$AG$1500,$Z2071)=1),1,""))</f>
      </c>
    </row>
    <row r="2072">
      <c r="T2072">
        <f>IF($Y2072="","",INDEX($B$2:$B$1500,$Y2072))</f>
      </c>
      <c r="U2072">
        <f>IF($Z2072="","",INDEX($B$2:$B$1500,$Z2072))</f>
      </c>
      <c r="V2072">
        <f>IF(OR($T2072="",$U2072=""),"",$U2072-$T2072)</f>
      </c>
      <c r="W2072" t="str">
        <f>IF(TRIM(INDEX(connections!$A:$A,ROW()))="","",TRIM(INDEX(connections!$A:$A,ROW())))</f>
      </c>
      <c r="X2072" t="str">
        <f>IF($W2072="","",TRIM(INDEX(connections!$B:$B,ROW())))</f>
      </c>
      <c r="Y2072">
        <f>IF($W2072="","",IFERROR(MATCH($W2072,$A$2:$A$1500,0),""))</f>
      </c>
      <c r="Z2072">
        <f>IF($X2072="","",IFERROR(MATCH($X2072,$A$2:$A$1500,0),""))</f>
      </c>
      <c r="AA2072" t="str">
        <f>IF($Y2072="","",INDEX($P$2:$P$1500,$Y2072))</f>
      </c>
      <c r="AB2072" t="str">
        <f>IF($Z2072="","",INDEX($P$2:$P$1500,$Z2072))</f>
      </c>
      <c r="AC2072">
        <f>IF(AND($AA2072="Yes",$AB2072="Yes"),1,"")</f>
      </c>
      <c r="AD2072">
        <f>IF(OR($Y2072="",$Z2072=""),"",IF(INDEX($C$2:$C$1500,$Y2072)=INDEX($C$2:$C$1500,$Z2072),0,1))</f>
      </c>
      <c r="AE2072">
        <f>IF($AC2072&lt;&gt;1,"",IF(AND(INDEX($AG$2:$AG$1500,$Y2072)=1,INDEX($AG$2:$AG$1500,$Z2072)=1),1,""))</f>
      </c>
    </row>
    <row r="2073">
      <c r="T2073">
        <f>IF($Y2073="","",INDEX($B$2:$B$1500,$Y2073))</f>
      </c>
      <c r="U2073">
        <f>IF($Z2073="","",INDEX($B$2:$B$1500,$Z2073))</f>
      </c>
      <c r="V2073">
        <f>IF(OR($T2073="",$U2073=""),"",$U2073-$T2073)</f>
      </c>
      <c r="W2073" t="str">
        <f>IF(TRIM(INDEX(connections!$A:$A,ROW()))="","",TRIM(INDEX(connections!$A:$A,ROW())))</f>
      </c>
      <c r="X2073" t="str">
        <f>IF($W2073="","",TRIM(INDEX(connections!$B:$B,ROW())))</f>
      </c>
      <c r="Y2073">
        <f>IF($W2073="","",IFERROR(MATCH($W2073,$A$2:$A$1500,0),""))</f>
      </c>
      <c r="Z2073">
        <f>IF($X2073="","",IFERROR(MATCH($X2073,$A$2:$A$1500,0),""))</f>
      </c>
      <c r="AA2073" t="str">
        <f>IF($Y2073="","",INDEX($P$2:$P$1500,$Y2073))</f>
      </c>
      <c r="AB2073" t="str">
        <f>IF($Z2073="","",INDEX($P$2:$P$1500,$Z2073))</f>
      </c>
      <c r="AC2073">
        <f>IF(AND($AA2073="Yes",$AB2073="Yes"),1,"")</f>
      </c>
      <c r="AD2073">
        <f>IF(OR($Y2073="",$Z2073=""),"",IF(INDEX($C$2:$C$1500,$Y2073)=INDEX($C$2:$C$1500,$Z2073),0,1))</f>
      </c>
      <c r="AE2073">
        <f>IF($AC2073&lt;&gt;1,"",IF(AND(INDEX($AG$2:$AG$1500,$Y2073)=1,INDEX($AG$2:$AG$1500,$Z2073)=1),1,""))</f>
      </c>
    </row>
    <row r="2074">
      <c r="T2074">
        <f>IF($Y2074="","",INDEX($B$2:$B$1500,$Y2074))</f>
      </c>
      <c r="U2074">
        <f>IF($Z2074="","",INDEX($B$2:$B$1500,$Z2074))</f>
      </c>
      <c r="V2074">
        <f>IF(OR($T2074="",$U2074=""),"",$U2074-$T2074)</f>
      </c>
      <c r="W2074" t="str">
        <f>IF(TRIM(INDEX(connections!$A:$A,ROW()))="","",TRIM(INDEX(connections!$A:$A,ROW())))</f>
      </c>
      <c r="X2074" t="str">
        <f>IF($W2074="","",TRIM(INDEX(connections!$B:$B,ROW())))</f>
      </c>
      <c r="Y2074">
        <f>IF($W2074="","",IFERROR(MATCH($W2074,$A$2:$A$1500,0),""))</f>
      </c>
      <c r="Z2074">
        <f>IF($X2074="","",IFERROR(MATCH($X2074,$A$2:$A$1500,0),""))</f>
      </c>
      <c r="AA2074" t="str">
        <f>IF($Y2074="","",INDEX($P$2:$P$1500,$Y2074))</f>
      </c>
      <c r="AB2074" t="str">
        <f>IF($Z2074="","",INDEX($P$2:$P$1500,$Z2074))</f>
      </c>
      <c r="AC2074">
        <f>IF(AND($AA2074="Yes",$AB2074="Yes"),1,"")</f>
      </c>
      <c r="AD2074">
        <f>IF(OR($Y2074="",$Z2074=""),"",IF(INDEX($C$2:$C$1500,$Y2074)=INDEX($C$2:$C$1500,$Z2074),0,1))</f>
      </c>
      <c r="AE2074">
        <f>IF($AC2074&lt;&gt;1,"",IF(AND(INDEX($AG$2:$AG$1500,$Y2074)=1,INDEX($AG$2:$AG$1500,$Z2074)=1),1,""))</f>
      </c>
    </row>
    <row r="2075">
      <c r="T2075">
        <f>IF($Y2075="","",INDEX($B$2:$B$1500,$Y2075))</f>
      </c>
      <c r="U2075">
        <f>IF($Z2075="","",INDEX($B$2:$B$1500,$Z2075))</f>
      </c>
      <c r="V2075">
        <f>IF(OR($T2075="",$U2075=""),"",$U2075-$T2075)</f>
      </c>
      <c r="W2075" t="str">
        <f>IF(TRIM(INDEX(connections!$A:$A,ROW()))="","",TRIM(INDEX(connections!$A:$A,ROW())))</f>
      </c>
      <c r="X2075" t="str">
        <f>IF($W2075="","",TRIM(INDEX(connections!$B:$B,ROW())))</f>
      </c>
      <c r="Y2075">
        <f>IF($W2075="","",IFERROR(MATCH($W2075,$A$2:$A$1500,0),""))</f>
      </c>
      <c r="Z2075">
        <f>IF($X2075="","",IFERROR(MATCH($X2075,$A$2:$A$1500,0),""))</f>
      </c>
      <c r="AA2075" t="str">
        <f>IF($Y2075="","",INDEX($P$2:$P$1500,$Y2075))</f>
      </c>
      <c r="AB2075" t="str">
        <f>IF($Z2075="","",INDEX($P$2:$P$1500,$Z2075))</f>
      </c>
      <c r="AC2075">
        <f>IF(AND($AA2075="Yes",$AB2075="Yes"),1,"")</f>
      </c>
      <c r="AD2075">
        <f>IF(OR($Y2075="",$Z2075=""),"",IF(INDEX($C$2:$C$1500,$Y2075)=INDEX($C$2:$C$1500,$Z2075),0,1))</f>
      </c>
      <c r="AE2075">
        <f>IF($AC2075&lt;&gt;1,"",IF(AND(INDEX($AG$2:$AG$1500,$Y2075)=1,INDEX($AG$2:$AG$1500,$Z2075)=1),1,""))</f>
      </c>
    </row>
    <row r="2076">
      <c r="T2076">
        <f>IF($Y2076="","",INDEX($B$2:$B$1500,$Y2076))</f>
      </c>
      <c r="U2076">
        <f>IF($Z2076="","",INDEX($B$2:$B$1500,$Z2076))</f>
      </c>
      <c r="V2076">
        <f>IF(OR($T2076="",$U2076=""),"",$U2076-$T2076)</f>
      </c>
      <c r="W2076" t="str">
        <f>IF(TRIM(INDEX(connections!$A:$A,ROW()))="","",TRIM(INDEX(connections!$A:$A,ROW())))</f>
      </c>
      <c r="X2076" t="str">
        <f>IF($W2076="","",TRIM(INDEX(connections!$B:$B,ROW())))</f>
      </c>
      <c r="Y2076">
        <f>IF($W2076="","",IFERROR(MATCH($W2076,$A$2:$A$1500,0),""))</f>
      </c>
      <c r="Z2076">
        <f>IF($X2076="","",IFERROR(MATCH($X2076,$A$2:$A$1500,0),""))</f>
      </c>
      <c r="AA2076" t="str">
        <f>IF($Y2076="","",INDEX($P$2:$P$1500,$Y2076))</f>
      </c>
      <c r="AB2076" t="str">
        <f>IF($Z2076="","",INDEX($P$2:$P$1500,$Z2076))</f>
      </c>
      <c r="AC2076">
        <f>IF(AND($AA2076="Yes",$AB2076="Yes"),1,"")</f>
      </c>
      <c r="AD2076">
        <f>IF(OR($Y2076="",$Z2076=""),"",IF(INDEX($C$2:$C$1500,$Y2076)=INDEX($C$2:$C$1500,$Z2076),0,1))</f>
      </c>
      <c r="AE2076">
        <f>IF($AC2076&lt;&gt;1,"",IF(AND(INDEX($AG$2:$AG$1500,$Y2076)=1,INDEX($AG$2:$AG$1500,$Z2076)=1),1,""))</f>
      </c>
    </row>
    <row r="2077">
      <c r="T2077">
        <f>IF($Y2077="","",INDEX($B$2:$B$1500,$Y2077))</f>
      </c>
      <c r="U2077">
        <f>IF($Z2077="","",INDEX($B$2:$B$1500,$Z2077))</f>
      </c>
      <c r="V2077">
        <f>IF(OR($T2077="",$U2077=""),"",$U2077-$T2077)</f>
      </c>
      <c r="W2077" t="str">
        <f>IF(TRIM(INDEX(connections!$A:$A,ROW()))="","",TRIM(INDEX(connections!$A:$A,ROW())))</f>
      </c>
      <c r="X2077" t="str">
        <f>IF($W2077="","",TRIM(INDEX(connections!$B:$B,ROW())))</f>
      </c>
      <c r="Y2077">
        <f>IF($W2077="","",IFERROR(MATCH($W2077,$A$2:$A$1500,0),""))</f>
      </c>
      <c r="Z2077">
        <f>IF($X2077="","",IFERROR(MATCH($X2077,$A$2:$A$1500,0),""))</f>
      </c>
      <c r="AA2077" t="str">
        <f>IF($Y2077="","",INDEX($P$2:$P$1500,$Y2077))</f>
      </c>
      <c r="AB2077" t="str">
        <f>IF($Z2077="","",INDEX($P$2:$P$1500,$Z2077))</f>
      </c>
      <c r="AC2077">
        <f>IF(AND($AA2077="Yes",$AB2077="Yes"),1,"")</f>
      </c>
      <c r="AD2077">
        <f>IF(OR($Y2077="",$Z2077=""),"",IF(INDEX($C$2:$C$1500,$Y2077)=INDEX($C$2:$C$1500,$Z2077),0,1))</f>
      </c>
      <c r="AE2077">
        <f>IF($AC2077&lt;&gt;1,"",IF(AND(INDEX($AG$2:$AG$1500,$Y2077)=1,INDEX($AG$2:$AG$1500,$Z2077)=1),1,""))</f>
      </c>
    </row>
    <row r="2078">
      <c r="T2078">
        <f>IF($Y2078="","",INDEX($B$2:$B$1500,$Y2078))</f>
      </c>
      <c r="U2078">
        <f>IF($Z2078="","",INDEX($B$2:$B$1500,$Z2078))</f>
      </c>
      <c r="V2078">
        <f>IF(OR($T2078="",$U2078=""),"",$U2078-$T2078)</f>
      </c>
      <c r="W2078" t="str">
        <f>IF(TRIM(INDEX(connections!$A:$A,ROW()))="","",TRIM(INDEX(connections!$A:$A,ROW())))</f>
      </c>
      <c r="X2078" t="str">
        <f>IF($W2078="","",TRIM(INDEX(connections!$B:$B,ROW())))</f>
      </c>
      <c r="Y2078">
        <f>IF($W2078="","",IFERROR(MATCH($W2078,$A$2:$A$1500,0),""))</f>
      </c>
      <c r="Z2078">
        <f>IF($X2078="","",IFERROR(MATCH($X2078,$A$2:$A$1500,0),""))</f>
      </c>
      <c r="AA2078" t="str">
        <f>IF($Y2078="","",INDEX($P$2:$P$1500,$Y2078))</f>
      </c>
      <c r="AB2078" t="str">
        <f>IF($Z2078="","",INDEX($P$2:$P$1500,$Z2078))</f>
      </c>
      <c r="AC2078">
        <f>IF(AND($AA2078="Yes",$AB2078="Yes"),1,"")</f>
      </c>
      <c r="AD2078">
        <f>IF(OR($Y2078="",$Z2078=""),"",IF(INDEX($C$2:$C$1500,$Y2078)=INDEX($C$2:$C$1500,$Z2078),0,1))</f>
      </c>
      <c r="AE2078">
        <f>IF($AC2078&lt;&gt;1,"",IF(AND(INDEX($AG$2:$AG$1500,$Y2078)=1,INDEX($AG$2:$AG$1500,$Z2078)=1),1,""))</f>
      </c>
    </row>
    <row r="2079">
      <c r="T2079">
        <f>IF($Y2079="","",INDEX($B$2:$B$1500,$Y2079))</f>
      </c>
      <c r="U2079">
        <f>IF($Z2079="","",INDEX($B$2:$B$1500,$Z2079))</f>
      </c>
      <c r="V2079">
        <f>IF(OR($T2079="",$U2079=""),"",$U2079-$T2079)</f>
      </c>
      <c r="W2079" t="str">
        <f>IF(TRIM(INDEX(connections!$A:$A,ROW()))="","",TRIM(INDEX(connections!$A:$A,ROW())))</f>
      </c>
      <c r="X2079" t="str">
        <f>IF($W2079="","",TRIM(INDEX(connections!$B:$B,ROW())))</f>
      </c>
      <c r="Y2079">
        <f>IF($W2079="","",IFERROR(MATCH($W2079,$A$2:$A$1500,0),""))</f>
      </c>
      <c r="Z2079">
        <f>IF($X2079="","",IFERROR(MATCH($X2079,$A$2:$A$1500,0),""))</f>
      </c>
      <c r="AA2079" t="str">
        <f>IF($Y2079="","",INDEX($P$2:$P$1500,$Y2079))</f>
      </c>
      <c r="AB2079" t="str">
        <f>IF($Z2079="","",INDEX($P$2:$P$1500,$Z2079))</f>
      </c>
      <c r="AC2079">
        <f>IF(AND($AA2079="Yes",$AB2079="Yes"),1,"")</f>
      </c>
      <c r="AD2079">
        <f>IF(OR($Y2079="",$Z2079=""),"",IF(INDEX($C$2:$C$1500,$Y2079)=INDEX($C$2:$C$1500,$Z2079),0,1))</f>
      </c>
      <c r="AE2079">
        <f>IF($AC2079&lt;&gt;1,"",IF(AND(INDEX($AG$2:$AG$1500,$Y2079)=1,INDEX($AG$2:$AG$1500,$Z2079)=1),1,""))</f>
      </c>
    </row>
    <row r="2080">
      <c r="T2080">
        <f>IF($Y2080="","",INDEX($B$2:$B$1500,$Y2080))</f>
      </c>
      <c r="U2080">
        <f>IF($Z2080="","",INDEX($B$2:$B$1500,$Z2080))</f>
      </c>
      <c r="V2080">
        <f>IF(OR($T2080="",$U2080=""),"",$U2080-$T2080)</f>
      </c>
      <c r="W2080" t="str">
        <f>IF(TRIM(INDEX(connections!$A:$A,ROW()))="","",TRIM(INDEX(connections!$A:$A,ROW())))</f>
      </c>
      <c r="X2080" t="str">
        <f>IF($W2080="","",TRIM(INDEX(connections!$B:$B,ROW())))</f>
      </c>
      <c r="Y2080">
        <f>IF($W2080="","",IFERROR(MATCH($W2080,$A$2:$A$1500,0),""))</f>
      </c>
      <c r="Z2080">
        <f>IF($X2080="","",IFERROR(MATCH($X2080,$A$2:$A$1500,0),""))</f>
      </c>
      <c r="AA2080" t="str">
        <f>IF($Y2080="","",INDEX($P$2:$P$1500,$Y2080))</f>
      </c>
      <c r="AB2080" t="str">
        <f>IF($Z2080="","",INDEX($P$2:$P$1500,$Z2080))</f>
      </c>
      <c r="AC2080">
        <f>IF(AND($AA2080="Yes",$AB2080="Yes"),1,"")</f>
      </c>
      <c r="AD2080">
        <f>IF(OR($Y2080="",$Z2080=""),"",IF(INDEX($C$2:$C$1500,$Y2080)=INDEX($C$2:$C$1500,$Z2080),0,1))</f>
      </c>
      <c r="AE2080">
        <f>IF($AC2080&lt;&gt;1,"",IF(AND(INDEX($AG$2:$AG$1500,$Y2080)=1,INDEX($AG$2:$AG$1500,$Z2080)=1),1,""))</f>
      </c>
    </row>
    <row r="2081">
      <c r="T2081">
        <f>IF($Y2081="","",INDEX($B$2:$B$1500,$Y2081))</f>
      </c>
      <c r="U2081">
        <f>IF($Z2081="","",INDEX($B$2:$B$1500,$Z2081))</f>
      </c>
      <c r="V2081">
        <f>IF(OR($T2081="",$U2081=""),"",$U2081-$T2081)</f>
      </c>
      <c r="W2081" t="str">
        <f>IF(TRIM(INDEX(connections!$A:$A,ROW()))="","",TRIM(INDEX(connections!$A:$A,ROW())))</f>
      </c>
      <c r="X2081" t="str">
        <f>IF($W2081="","",TRIM(INDEX(connections!$B:$B,ROW())))</f>
      </c>
      <c r="Y2081">
        <f>IF($W2081="","",IFERROR(MATCH($W2081,$A$2:$A$1500,0),""))</f>
      </c>
      <c r="Z2081">
        <f>IF($X2081="","",IFERROR(MATCH($X2081,$A$2:$A$1500,0),""))</f>
      </c>
      <c r="AA2081" t="str">
        <f>IF($Y2081="","",INDEX($P$2:$P$1500,$Y2081))</f>
      </c>
      <c r="AB2081" t="str">
        <f>IF($Z2081="","",INDEX($P$2:$P$1500,$Z2081))</f>
      </c>
      <c r="AC2081">
        <f>IF(AND($AA2081="Yes",$AB2081="Yes"),1,"")</f>
      </c>
      <c r="AD2081">
        <f>IF(OR($Y2081="",$Z2081=""),"",IF(INDEX($C$2:$C$1500,$Y2081)=INDEX($C$2:$C$1500,$Z2081),0,1))</f>
      </c>
      <c r="AE2081">
        <f>IF($AC2081&lt;&gt;1,"",IF(AND(INDEX($AG$2:$AG$1500,$Y2081)=1,INDEX($AG$2:$AG$1500,$Z2081)=1),1,""))</f>
      </c>
    </row>
    <row r="2082">
      <c r="T2082">
        <f>IF($Y2082="","",INDEX($B$2:$B$1500,$Y2082))</f>
      </c>
      <c r="U2082">
        <f>IF($Z2082="","",INDEX($B$2:$B$1500,$Z2082))</f>
      </c>
      <c r="V2082">
        <f>IF(OR($T2082="",$U2082=""),"",$U2082-$T2082)</f>
      </c>
      <c r="W2082" t="str">
        <f>IF(TRIM(INDEX(connections!$A:$A,ROW()))="","",TRIM(INDEX(connections!$A:$A,ROW())))</f>
      </c>
      <c r="X2082" t="str">
        <f>IF($W2082="","",TRIM(INDEX(connections!$B:$B,ROW())))</f>
      </c>
      <c r="Y2082">
        <f>IF($W2082="","",IFERROR(MATCH($W2082,$A$2:$A$1500,0),""))</f>
      </c>
      <c r="Z2082">
        <f>IF($X2082="","",IFERROR(MATCH($X2082,$A$2:$A$1500,0),""))</f>
      </c>
      <c r="AA2082" t="str">
        <f>IF($Y2082="","",INDEX($P$2:$P$1500,$Y2082))</f>
      </c>
      <c r="AB2082" t="str">
        <f>IF($Z2082="","",INDEX($P$2:$P$1500,$Z2082))</f>
      </c>
      <c r="AC2082">
        <f>IF(AND($AA2082="Yes",$AB2082="Yes"),1,"")</f>
      </c>
      <c r="AD2082">
        <f>IF(OR($Y2082="",$Z2082=""),"",IF(INDEX($C$2:$C$1500,$Y2082)=INDEX($C$2:$C$1500,$Z2082),0,1))</f>
      </c>
      <c r="AE2082">
        <f>IF($AC2082&lt;&gt;1,"",IF(AND(INDEX($AG$2:$AG$1500,$Y2082)=1,INDEX($AG$2:$AG$1500,$Z2082)=1),1,""))</f>
      </c>
    </row>
    <row r="2083">
      <c r="T2083">
        <f>IF($Y2083="","",INDEX($B$2:$B$1500,$Y2083))</f>
      </c>
      <c r="U2083">
        <f>IF($Z2083="","",INDEX($B$2:$B$1500,$Z2083))</f>
      </c>
      <c r="V2083">
        <f>IF(OR($T2083="",$U2083=""),"",$U2083-$T2083)</f>
      </c>
      <c r="W2083" t="str">
        <f>IF(TRIM(INDEX(connections!$A:$A,ROW()))="","",TRIM(INDEX(connections!$A:$A,ROW())))</f>
      </c>
      <c r="X2083" t="str">
        <f>IF($W2083="","",TRIM(INDEX(connections!$B:$B,ROW())))</f>
      </c>
      <c r="Y2083">
        <f>IF($W2083="","",IFERROR(MATCH($W2083,$A$2:$A$1500,0),""))</f>
      </c>
      <c r="Z2083">
        <f>IF($X2083="","",IFERROR(MATCH($X2083,$A$2:$A$1500,0),""))</f>
      </c>
      <c r="AA2083" t="str">
        <f>IF($Y2083="","",INDEX($P$2:$P$1500,$Y2083))</f>
      </c>
      <c r="AB2083" t="str">
        <f>IF($Z2083="","",INDEX($P$2:$P$1500,$Z2083))</f>
      </c>
      <c r="AC2083">
        <f>IF(AND($AA2083="Yes",$AB2083="Yes"),1,"")</f>
      </c>
      <c r="AD2083">
        <f>IF(OR($Y2083="",$Z2083=""),"",IF(INDEX($C$2:$C$1500,$Y2083)=INDEX($C$2:$C$1500,$Z2083),0,1))</f>
      </c>
      <c r="AE2083">
        <f>IF($AC2083&lt;&gt;1,"",IF(AND(INDEX($AG$2:$AG$1500,$Y2083)=1,INDEX($AG$2:$AG$1500,$Z2083)=1),1,""))</f>
      </c>
    </row>
    <row r="2084">
      <c r="T2084">
        <f>IF($Y2084="","",INDEX($B$2:$B$1500,$Y2084))</f>
      </c>
      <c r="U2084">
        <f>IF($Z2084="","",INDEX($B$2:$B$1500,$Z2084))</f>
      </c>
      <c r="V2084">
        <f>IF(OR($T2084="",$U2084=""),"",$U2084-$T2084)</f>
      </c>
      <c r="W2084" t="str">
        <f>IF(TRIM(INDEX(connections!$A:$A,ROW()))="","",TRIM(INDEX(connections!$A:$A,ROW())))</f>
      </c>
      <c r="X2084" t="str">
        <f>IF($W2084="","",TRIM(INDEX(connections!$B:$B,ROW())))</f>
      </c>
      <c r="Y2084">
        <f>IF($W2084="","",IFERROR(MATCH($W2084,$A$2:$A$1500,0),""))</f>
      </c>
      <c r="Z2084">
        <f>IF($X2084="","",IFERROR(MATCH($X2084,$A$2:$A$1500,0),""))</f>
      </c>
      <c r="AA2084" t="str">
        <f>IF($Y2084="","",INDEX($P$2:$P$1500,$Y2084))</f>
      </c>
      <c r="AB2084" t="str">
        <f>IF($Z2084="","",INDEX($P$2:$P$1500,$Z2084))</f>
      </c>
      <c r="AC2084">
        <f>IF(AND($AA2084="Yes",$AB2084="Yes"),1,"")</f>
      </c>
      <c r="AD2084">
        <f>IF(OR($Y2084="",$Z2084=""),"",IF(INDEX($C$2:$C$1500,$Y2084)=INDEX($C$2:$C$1500,$Z2084),0,1))</f>
      </c>
      <c r="AE2084">
        <f>IF($AC2084&lt;&gt;1,"",IF(AND(INDEX($AG$2:$AG$1500,$Y2084)=1,INDEX($AG$2:$AG$1500,$Z2084)=1),1,""))</f>
      </c>
    </row>
    <row r="2085">
      <c r="T2085">
        <f>IF($Y2085="","",INDEX($B$2:$B$1500,$Y2085))</f>
      </c>
      <c r="U2085">
        <f>IF($Z2085="","",INDEX($B$2:$B$1500,$Z2085))</f>
      </c>
      <c r="V2085">
        <f>IF(OR($T2085="",$U2085=""),"",$U2085-$T2085)</f>
      </c>
      <c r="W2085" t="str">
        <f>IF(TRIM(INDEX(connections!$A:$A,ROW()))="","",TRIM(INDEX(connections!$A:$A,ROW())))</f>
      </c>
      <c r="X2085" t="str">
        <f>IF($W2085="","",TRIM(INDEX(connections!$B:$B,ROW())))</f>
      </c>
      <c r="Y2085">
        <f>IF($W2085="","",IFERROR(MATCH($W2085,$A$2:$A$1500,0),""))</f>
      </c>
      <c r="Z2085">
        <f>IF($X2085="","",IFERROR(MATCH($X2085,$A$2:$A$1500,0),""))</f>
      </c>
      <c r="AA2085" t="str">
        <f>IF($Y2085="","",INDEX($P$2:$P$1500,$Y2085))</f>
      </c>
      <c r="AB2085" t="str">
        <f>IF($Z2085="","",INDEX($P$2:$P$1500,$Z2085))</f>
      </c>
      <c r="AC2085">
        <f>IF(AND($AA2085="Yes",$AB2085="Yes"),1,"")</f>
      </c>
      <c r="AD2085">
        <f>IF(OR($Y2085="",$Z2085=""),"",IF(INDEX($C$2:$C$1500,$Y2085)=INDEX($C$2:$C$1500,$Z2085),0,1))</f>
      </c>
      <c r="AE2085">
        <f>IF($AC2085&lt;&gt;1,"",IF(AND(INDEX($AG$2:$AG$1500,$Y2085)=1,INDEX($AG$2:$AG$1500,$Z2085)=1),1,""))</f>
      </c>
    </row>
    <row r="2086">
      <c r="T2086">
        <f>IF($Y2086="","",INDEX($B$2:$B$1500,$Y2086))</f>
      </c>
      <c r="U2086">
        <f>IF($Z2086="","",INDEX($B$2:$B$1500,$Z2086))</f>
      </c>
      <c r="V2086">
        <f>IF(OR($T2086="",$U2086=""),"",$U2086-$T2086)</f>
      </c>
      <c r="W2086" t="str">
        <f>IF(TRIM(INDEX(connections!$A:$A,ROW()))="","",TRIM(INDEX(connections!$A:$A,ROW())))</f>
      </c>
      <c r="X2086" t="str">
        <f>IF($W2086="","",TRIM(INDEX(connections!$B:$B,ROW())))</f>
      </c>
      <c r="Y2086">
        <f>IF($W2086="","",IFERROR(MATCH($W2086,$A$2:$A$1500,0),""))</f>
      </c>
      <c r="Z2086">
        <f>IF($X2086="","",IFERROR(MATCH($X2086,$A$2:$A$1500,0),""))</f>
      </c>
      <c r="AA2086" t="str">
        <f>IF($Y2086="","",INDEX($P$2:$P$1500,$Y2086))</f>
      </c>
      <c r="AB2086" t="str">
        <f>IF($Z2086="","",INDEX($P$2:$P$1500,$Z2086))</f>
      </c>
      <c r="AC2086">
        <f>IF(AND($AA2086="Yes",$AB2086="Yes"),1,"")</f>
      </c>
      <c r="AD2086">
        <f>IF(OR($Y2086="",$Z2086=""),"",IF(INDEX($C$2:$C$1500,$Y2086)=INDEX($C$2:$C$1500,$Z2086),0,1))</f>
      </c>
      <c r="AE2086">
        <f>IF($AC2086&lt;&gt;1,"",IF(AND(INDEX($AG$2:$AG$1500,$Y2086)=1,INDEX($AG$2:$AG$1500,$Z2086)=1),1,""))</f>
      </c>
    </row>
    <row r="2087">
      <c r="T2087">
        <f>IF($Y2087="","",INDEX($B$2:$B$1500,$Y2087))</f>
      </c>
      <c r="U2087">
        <f>IF($Z2087="","",INDEX($B$2:$B$1500,$Z2087))</f>
      </c>
      <c r="V2087">
        <f>IF(OR($T2087="",$U2087=""),"",$U2087-$T2087)</f>
      </c>
      <c r="W2087" t="str">
        <f>IF(TRIM(INDEX(connections!$A:$A,ROW()))="","",TRIM(INDEX(connections!$A:$A,ROW())))</f>
      </c>
      <c r="X2087" t="str">
        <f>IF($W2087="","",TRIM(INDEX(connections!$B:$B,ROW())))</f>
      </c>
      <c r="Y2087">
        <f>IF($W2087="","",IFERROR(MATCH($W2087,$A$2:$A$1500,0),""))</f>
      </c>
      <c r="Z2087">
        <f>IF($X2087="","",IFERROR(MATCH($X2087,$A$2:$A$1500,0),""))</f>
      </c>
      <c r="AA2087" t="str">
        <f>IF($Y2087="","",INDEX($P$2:$P$1500,$Y2087))</f>
      </c>
      <c r="AB2087" t="str">
        <f>IF($Z2087="","",INDEX($P$2:$P$1500,$Z2087))</f>
      </c>
      <c r="AC2087">
        <f>IF(AND($AA2087="Yes",$AB2087="Yes"),1,"")</f>
      </c>
      <c r="AD2087">
        <f>IF(OR($Y2087="",$Z2087=""),"",IF(INDEX($C$2:$C$1500,$Y2087)=INDEX($C$2:$C$1500,$Z2087),0,1))</f>
      </c>
      <c r="AE2087">
        <f>IF($AC2087&lt;&gt;1,"",IF(AND(INDEX($AG$2:$AG$1500,$Y2087)=1,INDEX($AG$2:$AG$1500,$Z2087)=1),1,""))</f>
      </c>
    </row>
    <row r="2088">
      <c r="T2088">
        <f>IF($Y2088="","",INDEX($B$2:$B$1500,$Y2088))</f>
      </c>
      <c r="U2088">
        <f>IF($Z2088="","",INDEX($B$2:$B$1500,$Z2088))</f>
      </c>
      <c r="V2088">
        <f>IF(OR($T2088="",$U2088=""),"",$U2088-$T2088)</f>
      </c>
      <c r="W2088" t="str">
        <f>IF(TRIM(INDEX(connections!$A:$A,ROW()))="","",TRIM(INDEX(connections!$A:$A,ROW())))</f>
      </c>
      <c r="X2088" t="str">
        <f>IF($W2088="","",TRIM(INDEX(connections!$B:$B,ROW())))</f>
      </c>
      <c r="Y2088">
        <f>IF($W2088="","",IFERROR(MATCH($W2088,$A$2:$A$1500,0),""))</f>
      </c>
      <c r="Z2088">
        <f>IF($X2088="","",IFERROR(MATCH($X2088,$A$2:$A$1500,0),""))</f>
      </c>
      <c r="AA2088" t="str">
        <f>IF($Y2088="","",INDEX($P$2:$P$1500,$Y2088))</f>
      </c>
      <c r="AB2088" t="str">
        <f>IF($Z2088="","",INDEX($P$2:$P$1500,$Z2088))</f>
      </c>
      <c r="AC2088">
        <f>IF(AND($AA2088="Yes",$AB2088="Yes"),1,"")</f>
      </c>
      <c r="AD2088">
        <f>IF(OR($Y2088="",$Z2088=""),"",IF(INDEX($C$2:$C$1500,$Y2088)=INDEX($C$2:$C$1500,$Z2088),0,1))</f>
      </c>
      <c r="AE2088">
        <f>IF($AC2088&lt;&gt;1,"",IF(AND(INDEX($AG$2:$AG$1500,$Y2088)=1,INDEX($AG$2:$AG$1500,$Z2088)=1),1,""))</f>
      </c>
    </row>
    <row r="2089">
      <c r="T2089">
        <f>IF($Y2089="","",INDEX($B$2:$B$1500,$Y2089))</f>
      </c>
      <c r="U2089">
        <f>IF($Z2089="","",INDEX($B$2:$B$1500,$Z2089))</f>
      </c>
      <c r="V2089">
        <f>IF(OR($T2089="",$U2089=""),"",$U2089-$T2089)</f>
      </c>
      <c r="W2089" t="str">
        <f>IF(TRIM(INDEX(connections!$A:$A,ROW()))="","",TRIM(INDEX(connections!$A:$A,ROW())))</f>
      </c>
      <c r="X2089" t="str">
        <f>IF($W2089="","",TRIM(INDEX(connections!$B:$B,ROW())))</f>
      </c>
      <c r="Y2089">
        <f>IF($W2089="","",IFERROR(MATCH($W2089,$A$2:$A$1500,0),""))</f>
      </c>
      <c r="Z2089">
        <f>IF($X2089="","",IFERROR(MATCH($X2089,$A$2:$A$1500,0),""))</f>
      </c>
      <c r="AA2089" t="str">
        <f>IF($Y2089="","",INDEX($P$2:$P$1500,$Y2089))</f>
      </c>
      <c r="AB2089" t="str">
        <f>IF($Z2089="","",INDEX($P$2:$P$1500,$Z2089))</f>
      </c>
      <c r="AC2089">
        <f>IF(AND($AA2089="Yes",$AB2089="Yes"),1,"")</f>
      </c>
      <c r="AD2089">
        <f>IF(OR($Y2089="",$Z2089=""),"",IF(INDEX($C$2:$C$1500,$Y2089)=INDEX($C$2:$C$1500,$Z2089),0,1))</f>
      </c>
      <c r="AE2089">
        <f>IF($AC2089&lt;&gt;1,"",IF(AND(INDEX($AG$2:$AG$1500,$Y2089)=1,INDEX($AG$2:$AG$1500,$Z2089)=1),1,""))</f>
      </c>
    </row>
    <row r="2090">
      <c r="T2090">
        <f>IF($Y2090="","",INDEX($B$2:$B$1500,$Y2090))</f>
      </c>
      <c r="U2090">
        <f>IF($Z2090="","",INDEX($B$2:$B$1500,$Z2090))</f>
      </c>
      <c r="V2090">
        <f>IF(OR($T2090="",$U2090=""),"",$U2090-$T2090)</f>
      </c>
      <c r="W2090" t="str">
        <f>IF(TRIM(INDEX(connections!$A:$A,ROW()))="","",TRIM(INDEX(connections!$A:$A,ROW())))</f>
      </c>
      <c r="X2090" t="str">
        <f>IF($W2090="","",TRIM(INDEX(connections!$B:$B,ROW())))</f>
      </c>
      <c r="Y2090">
        <f>IF($W2090="","",IFERROR(MATCH($W2090,$A$2:$A$1500,0),""))</f>
      </c>
      <c r="Z2090">
        <f>IF($X2090="","",IFERROR(MATCH($X2090,$A$2:$A$1500,0),""))</f>
      </c>
      <c r="AA2090" t="str">
        <f>IF($Y2090="","",INDEX($P$2:$P$1500,$Y2090))</f>
      </c>
      <c r="AB2090" t="str">
        <f>IF($Z2090="","",INDEX($P$2:$P$1500,$Z2090))</f>
      </c>
      <c r="AC2090">
        <f>IF(AND($AA2090="Yes",$AB2090="Yes"),1,"")</f>
      </c>
      <c r="AD2090">
        <f>IF(OR($Y2090="",$Z2090=""),"",IF(INDEX($C$2:$C$1500,$Y2090)=INDEX($C$2:$C$1500,$Z2090),0,1))</f>
      </c>
      <c r="AE2090">
        <f>IF($AC2090&lt;&gt;1,"",IF(AND(INDEX($AG$2:$AG$1500,$Y2090)=1,INDEX($AG$2:$AG$1500,$Z2090)=1),1,""))</f>
      </c>
    </row>
    <row r="2091">
      <c r="T2091">
        <f>IF($Y2091="","",INDEX($B$2:$B$1500,$Y2091))</f>
      </c>
      <c r="U2091">
        <f>IF($Z2091="","",INDEX($B$2:$B$1500,$Z2091))</f>
      </c>
      <c r="V2091">
        <f>IF(OR($T2091="",$U2091=""),"",$U2091-$T2091)</f>
      </c>
      <c r="W2091" t="str">
        <f>IF(TRIM(INDEX(connections!$A:$A,ROW()))="","",TRIM(INDEX(connections!$A:$A,ROW())))</f>
      </c>
      <c r="X2091" t="str">
        <f>IF($W2091="","",TRIM(INDEX(connections!$B:$B,ROW())))</f>
      </c>
      <c r="Y2091">
        <f>IF($W2091="","",IFERROR(MATCH($W2091,$A$2:$A$1500,0),""))</f>
      </c>
      <c r="Z2091">
        <f>IF($X2091="","",IFERROR(MATCH($X2091,$A$2:$A$1500,0),""))</f>
      </c>
      <c r="AA2091" t="str">
        <f>IF($Y2091="","",INDEX($P$2:$P$1500,$Y2091))</f>
      </c>
      <c r="AB2091" t="str">
        <f>IF($Z2091="","",INDEX($P$2:$P$1500,$Z2091))</f>
      </c>
      <c r="AC2091">
        <f>IF(AND($AA2091="Yes",$AB2091="Yes"),1,"")</f>
      </c>
      <c r="AD2091">
        <f>IF(OR($Y2091="",$Z2091=""),"",IF(INDEX($C$2:$C$1500,$Y2091)=INDEX($C$2:$C$1500,$Z2091),0,1))</f>
      </c>
      <c r="AE2091">
        <f>IF($AC2091&lt;&gt;1,"",IF(AND(INDEX($AG$2:$AG$1500,$Y2091)=1,INDEX($AG$2:$AG$1500,$Z2091)=1),1,""))</f>
      </c>
    </row>
    <row r="2092">
      <c r="T2092">
        <f>IF($Y2092="","",INDEX($B$2:$B$1500,$Y2092))</f>
      </c>
      <c r="U2092">
        <f>IF($Z2092="","",INDEX($B$2:$B$1500,$Z2092))</f>
      </c>
      <c r="V2092">
        <f>IF(OR($T2092="",$U2092=""),"",$U2092-$T2092)</f>
      </c>
      <c r="W2092" t="str">
        <f>IF(TRIM(INDEX(connections!$A:$A,ROW()))="","",TRIM(INDEX(connections!$A:$A,ROW())))</f>
      </c>
      <c r="X2092" t="str">
        <f>IF($W2092="","",TRIM(INDEX(connections!$B:$B,ROW())))</f>
      </c>
      <c r="Y2092">
        <f>IF($W2092="","",IFERROR(MATCH($W2092,$A$2:$A$1500,0),""))</f>
      </c>
      <c r="Z2092">
        <f>IF($X2092="","",IFERROR(MATCH($X2092,$A$2:$A$1500,0),""))</f>
      </c>
      <c r="AA2092" t="str">
        <f>IF($Y2092="","",INDEX($P$2:$P$1500,$Y2092))</f>
      </c>
      <c r="AB2092" t="str">
        <f>IF($Z2092="","",INDEX($P$2:$P$1500,$Z2092))</f>
      </c>
      <c r="AC2092">
        <f>IF(AND($AA2092="Yes",$AB2092="Yes"),1,"")</f>
      </c>
      <c r="AD2092">
        <f>IF(OR($Y2092="",$Z2092=""),"",IF(INDEX($C$2:$C$1500,$Y2092)=INDEX($C$2:$C$1500,$Z2092),0,1))</f>
      </c>
      <c r="AE2092">
        <f>IF($AC2092&lt;&gt;1,"",IF(AND(INDEX($AG$2:$AG$1500,$Y2092)=1,INDEX($AG$2:$AG$1500,$Z2092)=1),1,""))</f>
      </c>
    </row>
    <row r="2093">
      <c r="T2093">
        <f>IF($Y2093="","",INDEX($B$2:$B$1500,$Y2093))</f>
      </c>
      <c r="U2093">
        <f>IF($Z2093="","",INDEX($B$2:$B$1500,$Z2093))</f>
      </c>
      <c r="V2093">
        <f>IF(OR($T2093="",$U2093=""),"",$U2093-$T2093)</f>
      </c>
      <c r="W2093" t="str">
        <f>IF(TRIM(INDEX(connections!$A:$A,ROW()))="","",TRIM(INDEX(connections!$A:$A,ROW())))</f>
      </c>
      <c r="X2093" t="str">
        <f>IF($W2093="","",TRIM(INDEX(connections!$B:$B,ROW())))</f>
      </c>
      <c r="Y2093">
        <f>IF($W2093="","",IFERROR(MATCH($W2093,$A$2:$A$1500,0),""))</f>
      </c>
      <c r="Z2093">
        <f>IF($X2093="","",IFERROR(MATCH($X2093,$A$2:$A$1500,0),""))</f>
      </c>
      <c r="AA2093" t="str">
        <f>IF($Y2093="","",INDEX($P$2:$P$1500,$Y2093))</f>
      </c>
      <c r="AB2093" t="str">
        <f>IF($Z2093="","",INDEX($P$2:$P$1500,$Z2093))</f>
      </c>
      <c r="AC2093">
        <f>IF(AND($AA2093="Yes",$AB2093="Yes"),1,"")</f>
      </c>
      <c r="AD2093">
        <f>IF(OR($Y2093="",$Z2093=""),"",IF(INDEX($C$2:$C$1500,$Y2093)=INDEX($C$2:$C$1500,$Z2093),0,1))</f>
      </c>
      <c r="AE2093">
        <f>IF($AC2093&lt;&gt;1,"",IF(AND(INDEX($AG$2:$AG$1500,$Y2093)=1,INDEX($AG$2:$AG$1500,$Z2093)=1),1,""))</f>
      </c>
    </row>
    <row r="2094">
      <c r="T2094">
        <f>IF($Y2094="","",INDEX($B$2:$B$1500,$Y2094))</f>
      </c>
      <c r="U2094">
        <f>IF($Z2094="","",INDEX($B$2:$B$1500,$Z2094))</f>
      </c>
      <c r="V2094">
        <f>IF(OR($T2094="",$U2094=""),"",$U2094-$T2094)</f>
      </c>
      <c r="W2094" t="str">
        <f>IF(TRIM(INDEX(connections!$A:$A,ROW()))="","",TRIM(INDEX(connections!$A:$A,ROW())))</f>
      </c>
      <c r="X2094" t="str">
        <f>IF($W2094="","",TRIM(INDEX(connections!$B:$B,ROW())))</f>
      </c>
      <c r="Y2094">
        <f>IF($W2094="","",IFERROR(MATCH($W2094,$A$2:$A$1500,0),""))</f>
      </c>
      <c r="Z2094">
        <f>IF($X2094="","",IFERROR(MATCH($X2094,$A$2:$A$1500,0),""))</f>
      </c>
      <c r="AA2094" t="str">
        <f>IF($Y2094="","",INDEX($P$2:$P$1500,$Y2094))</f>
      </c>
      <c r="AB2094" t="str">
        <f>IF($Z2094="","",INDEX($P$2:$P$1500,$Z2094))</f>
      </c>
      <c r="AC2094">
        <f>IF(AND($AA2094="Yes",$AB2094="Yes"),1,"")</f>
      </c>
      <c r="AD2094">
        <f>IF(OR($Y2094="",$Z2094=""),"",IF(INDEX($C$2:$C$1500,$Y2094)=INDEX($C$2:$C$1500,$Z2094),0,1))</f>
      </c>
      <c r="AE2094">
        <f>IF($AC2094&lt;&gt;1,"",IF(AND(INDEX($AG$2:$AG$1500,$Y2094)=1,INDEX($AG$2:$AG$1500,$Z2094)=1),1,""))</f>
      </c>
    </row>
    <row r="2095">
      <c r="T2095">
        <f>IF($Y2095="","",INDEX($B$2:$B$1500,$Y2095))</f>
      </c>
      <c r="U2095">
        <f>IF($Z2095="","",INDEX($B$2:$B$1500,$Z2095))</f>
      </c>
      <c r="V2095">
        <f>IF(OR($T2095="",$U2095=""),"",$U2095-$T2095)</f>
      </c>
      <c r="W2095" t="str">
        <f>IF(TRIM(INDEX(connections!$A:$A,ROW()))="","",TRIM(INDEX(connections!$A:$A,ROW())))</f>
      </c>
      <c r="X2095" t="str">
        <f>IF($W2095="","",TRIM(INDEX(connections!$B:$B,ROW())))</f>
      </c>
      <c r="Y2095">
        <f>IF($W2095="","",IFERROR(MATCH($W2095,$A$2:$A$1500,0),""))</f>
      </c>
      <c r="Z2095">
        <f>IF($X2095="","",IFERROR(MATCH($X2095,$A$2:$A$1500,0),""))</f>
      </c>
      <c r="AA2095" t="str">
        <f>IF($Y2095="","",INDEX($P$2:$P$1500,$Y2095))</f>
      </c>
      <c r="AB2095" t="str">
        <f>IF($Z2095="","",INDEX($P$2:$P$1500,$Z2095))</f>
      </c>
      <c r="AC2095">
        <f>IF(AND($AA2095="Yes",$AB2095="Yes"),1,"")</f>
      </c>
      <c r="AD2095">
        <f>IF(OR($Y2095="",$Z2095=""),"",IF(INDEX($C$2:$C$1500,$Y2095)=INDEX($C$2:$C$1500,$Z2095),0,1))</f>
      </c>
      <c r="AE2095">
        <f>IF($AC2095&lt;&gt;1,"",IF(AND(INDEX($AG$2:$AG$1500,$Y2095)=1,INDEX($AG$2:$AG$1500,$Z2095)=1),1,""))</f>
      </c>
    </row>
    <row r="2096">
      <c r="T2096">
        <f>IF($Y2096="","",INDEX($B$2:$B$1500,$Y2096))</f>
      </c>
      <c r="U2096">
        <f>IF($Z2096="","",INDEX($B$2:$B$1500,$Z2096))</f>
      </c>
      <c r="V2096">
        <f>IF(OR($T2096="",$U2096=""),"",$U2096-$T2096)</f>
      </c>
      <c r="W2096" t="str">
        <f>IF(TRIM(INDEX(connections!$A:$A,ROW()))="","",TRIM(INDEX(connections!$A:$A,ROW())))</f>
      </c>
      <c r="X2096" t="str">
        <f>IF($W2096="","",TRIM(INDEX(connections!$B:$B,ROW())))</f>
      </c>
      <c r="Y2096">
        <f>IF($W2096="","",IFERROR(MATCH($W2096,$A$2:$A$1500,0),""))</f>
      </c>
      <c r="Z2096">
        <f>IF($X2096="","",IFERROR(MATCH($X2096,$A$2:$A$1500,0),""))</f>
      </c>
      <c r="AA2096" t="str">
        <f>IF($Y2096="","",INDEX($P$2:$P$1500,$Y2096))</f>
      </c>
      <c r="AB2096" t="str">
        <f>IF($Z2096="","",INDEX($P$2:$P$1500,$Z2096))</f>
      </c>
      <c r="AC2096">
        <f>IF(AND($AA2096="Yes",$AB2096="Yes"),1,"")</f>
      </c>
      <c r="AD2096">
        <f>IF(OR($Y2096="",$Z2096=""),"",IF(INDEX($C$2:$C$1500,$Y2096)=INDEX($C$2:$C$1500,$Z2096),0,1))</f>
      </c>
      <c r="AE2096">
        <f>IF($AC2096&lt;&gt;1,"",IF(AND(INDEX($AG$2:$AG$1500,$Y2096)=1,INDEX($AG$2:$AG$1500,$Z2096)=1),1,""))</f>
      </c>
    </row>
    <row r="2097">
      <c r="T2097">
        <f>IF($Y2097="","",INDEX($B$2:$B$1500,$Y2097))</f>
      </c>
      <c r="U2097">
        <f>IF($Z2097="","",INDEX($B$2:$B$1500,$Z2097))</f>
      </c>
      <c r="V2097">
        <f>IF(OR($T2097="",$U2097=""),"",$U2097-$T2097)</f>
      </c>
      <c r="W2097" t="str">
        <f>IF(TRIM(INDEX(connections!$A:$A,ROW()))="","",TRIM(INDEX(connections!$A:$A,ROW())))</f>
      </c>
      <c r="X2097" t="str">
        <f>IF($W2097="","",TRIM(INDEX(connections!$B:$B,ROW())))</f>
      </c>
      <c r="Y2097">
        <f>IF($W2097="","",IFERROR(MATCH($W2097,$A$2:$A$1500,0),""))</f>
      </c>
      <c r="Z2097">
        <f>IF($X2097="","",IFERROR(MATCH($X2097,$A$2:$A$1500,0),""))</f>
      </c>
      <c r="AA2097" t="str">
        <f>IF($Y2097="","",INDEX($P$2:$P$1500,$Y2097))</f>
      </c>
      <c r="AB2097" t="str">
        <f>IF($Z2097="","",INDEX($P$2:$P$1500,$Z2097))</f>
      </c>
      <c r="AC2097">
        <f>IF(AND($AA2097="Yes",$AB2097="Yes"),1,"")</f>
      </c>
      <c r="AD2097">
        <f>IF(OR($Y2097="",$Z2097=""),"",IF(INDEX($C$2:$C$1500,$Y2097)=INDEX($C$2:$C$1500,$Z2097),0,1))</f>
      </c>
      <c r="AE2097">
        <f>IF($AC2097&lt;&gt;1,"",IF(AND(INDEX($AG$2:$AG$1500,$Y2097)=1,INDEX($AG$2:$AG$1500,$Z2097)=1),1,""))</f>
      </c>
    </row>
    <row r="2098">
      <c r="T2098">
        <f>IF($Y2098="","",INDEX($B$2:$B$1500,$Y2098))</f>
      </c>
      <c r="U2098">
        <f>IF($Z2098="","",INDEX($B$2:$B$1500,$Z2098))</f>
      </c>
      <c r="V2098">
        <f>IF(OR($T2098="",$U2098=""),"",$U2098-$T2098)</f>
      </c>
      <c r="W2098" t="str">
        <f>IF(TRIM(INDEX(connections!$A:$A,ROW()))="","",TRIM(INDEX(connections!$A:$A,ROW())))</f>
      </c>
      <c r="X2098" t="str">
        <f>IF($W2098="","",TRIM(INDEX(connections!$B:$B,ROW())))</f>
      </c>
      <c r="Y2098">
        <f>IF($W2098="","",IFERROR(MATCH($W2098,$A$2:$A$1500,0),""))</f>
      </c>
      <c r="Z2098">
        <f>IF($X2098="","",IFERROR(MATCH($X2098,$A$2:$A$1500,0),""))</f>
      </c>
      <c r="AA2098" t="str">
        <f>IF($Y2098="","",INDEX($P$2:$P$1500,$Y2098))</f>
      </c>
      <c r="AB2098" t="str">
        <f>IF($Z2098="","",INDEX($P$2:$P$1500,$Z2098))</f>
      </c>
      <c r="AC2098">
        <f>IF(AND($AA2098="Yes",$AB2098="Yes"),1,"")</f>
      </c>
      <c r="AD2098">
        <f>IF(OR($Y2098="",$Z2098=""),"",IF(INDEX($C$2:$C$1500,$Y2098)=INDEX($C$2:$C$1500,$Z2098),0,1))</f>
      </c>
      <c r="AE2098">
        <f>IF($AC2098&lt;&gt;1,"",IF(AND(INDEX($AG$2:$AG$1500,$Y2098)=1,INDEX($AG$2:$AG$1500,$Z2098)=1),1,""))</f>
      </c>
    </row>
    <row r="2099">
      <c r="T2099">
        <f>IF($Y2099="","",INDEX($B$2:$B$1500,$Y2099))</f>
      </c>
      <c r="U2099">
        <f>IF($Z2099="","",INDEX($B$2:$B$1500,$Z2099))</f>
      </c>
      <c r="V2099">
        <f>IF(OR($T2099="",$U2099=""),"",$U2099-$T2099)</f>
      </c>
      <c r="W2099" t="str">
        <f>IF(TRIM(INDEX(connections!$A:$A,ROW()))="","",TRIM(INDEX(connections!$A:$A,ROW())))</f>
      </c>
      <c r="X2099" t="str">
        <f>IF($W2099="","",TRIM(INDEX(connections!$B:$B,ROW())))</f>
      </c>
      <c r="Y2099">
        <f>IF($W2099="","",IFERROR(MATCH($W2099,$A$2:$A$1500,0),""))</f>
      </c>
      <c r="Z2099">
        <f>IF($X2099="","",IFERROR(MATCH($X2099,$A$2:$A$1500,0),""))</f>
      </c>
      <c r="AA2099" t="str">
        <f>IF($Y2099="","",INDEX($P$2:$P$1500,$Y2099))</f>
      </c>
      <c r="AB2099" t="str">
        <f>IF($Z2099="","",INDEX($P$2:$P$1500,$Z2099))</f>
      </c>
      <c r="AC2099">
        <f>IF(AND($AA2099="Yes",$AB2099="Yes"),1,"")</f>
      </c>
      <c r="AD2099">
        <f>IF(OR($Y2099="",$Z2099=""),"",IF(INDEX($C$2:$C$1500,$Y2099)=INDEX($C$2:$C$1500,$Z2099),0,1))</f>
      </c>
      <c r="AE2099">
        <f>IF($AC2099&lt;&gt;1,"",IF(AND(INDEX($AG$2:$AG$1500,$Y2099)=1,INDEX($AG$2:$AG$1500,$Z2099)=1),1,""))</f>
      </c>
    </row>
    <row r="2100">
      <c r="T2100">
        <f>IF($Y2100="","",INDEX($B$2:$B$1500,$Y2100))</f>
      </c>
      <c r="U2100">
        <f>IF($Z2100="","",INDEX($B$2:$B$1500,$Z2100))</f>
      </c>
      <c r="V2100">
        <f>IF(OR($T2100="",$U2100=""),"",$U2100-$T2100)</f>
      </c>
      <c r="W2100" t="str">
        <f>IF(TRIM(INDEX(connections!$A:$A,ROW()))="","",TRIM(INDEX(connections!$A:$A,ROW())))</f>
      </c>
      <c r="X2100" t="str">
        <f>IF($W2100="","",TRIM(INDEX(connections!$B:$B,ROW())))</f>
      </c>
      <c r="Y2100">
        <f>IF($W2100="","",IFERROR(MATCH($W2100,$A$2:$A$1500,0),""))</f>
      </c>
      <c r="Z2100">
        <f>IF($X2100="","",IFERROR(MATCH($X2100,$A$2:$A$1500,0),""))</f>
      </c>
      <c r="AA2100" t="str">
        <f>IF($Y2100="","",INDEX($P$2:$P$1500,$Y2100))</f>
      </c>
      <c r="AB2100" t="str">
        <f>IF($Z2100="","",INDEX($P$2:$P$1500,$Z2100))</f>
      </c>
      <c r="AC2100">
        <f>IF(AND($AA2100="Yes",$AB2100="Yes"),1,"")</f>
      </c>
      <c r="AD2100">
        <f>IF(OR($Y2100="",$Z2100=""),"",IF(INDEX($C$2:$C$1500,$Y2100)=INDEX($C$2:$C$1500,$Z2100),0,1))</f>
      </c>
      <c r="AE2100">
        <f>IF($AC2100&lt;&gt;1,"",IF(AND(INDEX($AG$2:$AG$1500,$Y2100)=1,INDEX($AG$2:$AG$1500,$Z2100)=1),1,""))</f>
      </c>
    </row>
    <row r="2101">
      <c r="T2101">
        <f>IF($Y2101="","",INDEX($B$2:$B$1500,$Y2101))</f>
      </c>
      <c r="U2101">
        <f>IF($Z2101="","",INDEX($B$2:$B$1500,$Z2101))</f>
      </c>
      <c r="V2101">
        <f>IF(OR($T2101="",$U2101=""),"",$U2101-$T2101)</f>
      </c>
      <c r="W2101" t="str">
        <f>IF(TRIM(INDEX(connections!$A:$A,ROW()))="","",TRIM(INDEX(connections!$A:$A,ROW())))</f>
      </c>
      <c r="X2101" t="str">
        <f>IF($W2101="","",TRIM(INDEX(connections!$B:$B,ROW())))</f>
      </c>
      <c r="Y2101">
        <f>IF($W2101="","",IFERROR(MATCH($W2101,$A$2:$A$1500,0),""))</f>
      </c>
      <c r="Z2101">
        <f>IF($X2101="","",IFERROR(MATCH($X2101,$A$2:$A$1500,0),""))</f>
      </c>
      <c r="AA2101" t="str">
        <f>IF($Y2101="","",INDEX($P$2:$P$1500,$Y2101))</f>
      </c>
      <c r="AB2101" t="str">
        <f>IF($Z2101="","",INDEX($P$2:$P$1500,$Z2101))</f>
      </c>
      <c r="AC2101">
        <f>IF(AND($AA2101="Yes",$AB2101="Yes"),1,"")</f>
      </c>
      <c r="AD2101">
        <f>IF(OR($Y2101="",$Z2101=""),"",IF(INDEX($C$2:$C$1500,$Y2101)=INDEX($C$2:$C$1500,$Z2101),0,1))</f>
      </c>
      <c r="AE2101">
        <f>IF($AC2101&lt;&gt;1,"",IF(AND(INDEX($AG$2:$AG$1500,$Y2101)=1,INDEX($AG$2:$AG$1500,$Z2101)=1),1,""))</f>
      </c>
    </row>
    <row r="2102">
      <c r="T2102">
        <f>IF($Y2102="","",INDEX($B$2:$B$1500,$Y2102))</f>
      </c>
      <c r="U2102">
        <f>IF($Z2102="","",INDEX($B$2:$B$1500,$Z2102))</f>
      </c>
      <c r="V2102">
        <f>IF(OR($T2102="",$U2102=""),"",$U2102-$T2102)</f>
      </c>
      <c r="W2102" t="str">
        <f>IF(TRIM(INDEX(connections!$A:$A,ROW()))="","",TRIM(INDEX(connections!$A:$A,ROW())))</f>
      </c>
      <c r="X2102" t="str">
        <f>IF($W2102="","",TRIM(INDEX(connections!$B:$B,ROW())))</f>
      </c>
      <c r="Y2102">
        <f>IF($W2102="","",IFERROR(MATCH($W2102,$A$2:$A$1500,0),""))</f>
      </c>
      <c r="Z2102">
        <f>IF($X2102="","",IFERROR(MATCH($X2102,$A$2:$A$1500,0),""))</f>
      </c>
      <c r="AA2102" t="str">
        <f>IF($Y2102="","",INDEX($P$2:$P$1500,$Y2102))</f>
      </c>
      <c r="AB2102" t="str">
        <f>IF($Z2102="","",INDEX($P$2:$P$1500,$Z2102))</f>
      </c>
      <c r="AC2102">
        <f>IF(AND($AA2102="Yes",$AB2102="Yes"),1,"")</f>
      </c>
      <c r="AD2102">
        <f>IF(OR($Y2102="",$Z2102=""),"",IF(INDEX($C$2:$C$1500,$Y2102)=INDEX($C$2:$C$1500,$Z2102),0,1))</f>
      </c>
      <c r="AE2102">
        <f>IF($AC2102&lt;&gt;1,"",IF(AND(INDEX($AG$2:$AG$1500,$Y2102)=1,INDEX($AG$2:$AG$1500,$Z2102)=1),1,""))</f>
      </c>
    </row>
    <row r="2103">
      <c r="T2103">
        <f>IF($Y2103="","",INDEX($B$2:$B$1500,$Y2103))</f>
      </c>
      <c r="U2103">
        <f>IF($Z2103="","",INDEX($B$2:$B$1500,$Z2103))</f>
      </c>
      <c r="V2103">
        <f>IF(OR($T2103="",$U2103=""),"",$U2103-$T2103)</f>
      </c>
      <c r="W2103" t="str">
        <f>IF(TRIM(INDEX(connections!$A:$A,ROW()))="","",TRIM(INDEX(connections!$A:$A,ROW())))</f>
      </c>
      <c r="X2103" t="str">
        <f>IF($W2103="","",TRIM(INDEX(connections!$B:$B,ROW())))</f>
      </c>
      <c r="Y2103">
        <f>IF($W2103="","",IFERROR(MATCH($W2103,$A$2:$A$1500,0),""))</f>
      </c>
      <c r="Z2103">
        <f>IF($X2103="","",IFERROR(MATCH($X2103,$A$2:$A$1500,0),""))</f>
      </c>
      <c r="AA2103" t="str">
        <f>IF($Y2103="","",INDEX($P$2:$P$1500,$Y2103))</f>
      </c>
      <c r="AB2103" t="str">
        <f>IF($Z2103="","",INDEX($P$2:$P$1500,$Z2103))</f>
      </c>
      <c r="AC2103">
        <f>IF(AND($AA2103="Yes",$AB2103="Yes"),1,"")</f>
      </c>
      <c r="AD2103">
        <f>IF(OR($Y2103="",$Z2103=""),"",IF(INDEX($C$2:$C$1500,$Y2103)=INDEX($C$2:$C$1500,$Z2103),0,1))</f>
      </c>
      <c r="AE2103">
        <f>IF($AC2103&lt;&gt;1,"",IF(AND(INDEX($AG$2:$AG$1500,$Y2103)=1,INDEX($AG$2:$AG$1500,$Z2103)=1),1,""))</f>
      </c>
    </row>
    <row r="2104">
      <c r="T2104">
        <f>IF($Y2104="","",INDEX($B$2:$B$1500,$Y2104))</f>
      </c>
      <c r="U2104">
        <f>IF($Z2104="","",INDEX($B$2:$B$1500,$Z2104))</f>
      </c>
      <c r="V2104">
        <f>IF(OR($T2104="",$U2104=""),"",$U2104-$T2104)</f>
      </c>
      <c r="W2104" t="str">
        <f>IF(TRIM(INDEX(connections!$A:$A,ROW()))="","",TRIM(INDEX(connections!$A:$A,ROW())))</f>
      </c>
      <c r="X2104" t="str">
        <f>IF($W2104="","",TRIM(INDEX(connections!$B:$B,ROW())))</f>
      </c>
      <c r="Y2104">
        <f>IF($W2104="","",IFERROR(MATCH($W2104,$A$2:$A$1500,0),""))</f>
      </c>
      <c r="Z2104">
        <f>IF($X2104="","",IFERROR(MATCH($X2104,$A$2:$A$1500,0),""))</f>
      </c>
      <c r="AA2104" t="str">
        <f>IF($Y2104="","",INDEX($P$2:$P$1500,$Y2104))</f>
      </c>
      <c r="AB2104" t="str">
        <f>IF($Z2104="","",INDEX($P$2:$P$1500,$Z2104))</f>
      </c>
      <c r="AC2104">
        <f>IF(AND($AA2104="Yes",$AB2104="Yes"),1,"")</f>
      </c>
      <c r="AD2104">
        <f>IF(OR($Y2104="",$Z2104=""),"",IF(INDEX($C$2:$C$1500,$Y2104)=INDEX($C$2:$C$1500,$Z2104),0,1))</f>
      </c>
      <c r="AE2104">
        <f>IF($AC2104&lt;&gt;1,"",IF(AND(INDEX($AG$2:$AG$1500,$Y2104)=1,INDEX($AG$2:$AG$1500,$Z2104)=1),1,""))</f>
      </c>
    </row>
    <row r="2105">
      <c r="T2105">
        <f>IF($Y2105="","",INDEX($B$2:$B$1500,$Y2105))</f>
      </c>
      <c r="U2105">
        <f>IF($Z2105="","",INDEX($B$2:$B$1500,$Z2105))</f>
      </c>
      <c r="V2105">
        <f>IF(OR($T2105="",$U2105=""),"",$U2105-$T2105)</f>
      </c>
      <c r="W2105" t="str">
        <f>IF(TRIM(INDEX(connections!$A:$A,ROW()))="","",TRIM(INDEX(connections!$A:$A,ROW())))</f>
      </c>
      <c r="X2105" t="str">
        <f>IF($W2105="","",TRIM(INDEX(connections!$B:$B,ROW())))</f>
      </c>
      <c r="Y2105">
        <f>IF($W2105="","",IFERROR(MATCH($W2105,$A$2:$A$1500,0),""))</f>
      </c>
      <c r="Z2105">
        <f>IF($X2105="","",IFERROR(MATCH($X2105,$A$2:$A$1500,0),""))</f>
      </c>
      <c r="AA2105" t="str">
        <f>IF($Y2105="","",INDEX($P$2:$P$1500,$Y2105))</f>
      </c>
      <c r="AB2105" t="str">
        <f>IF($Z2105="","",INDEX($P$2:$P$1500,$Z2105))</f>
      </c>
      <c r="AC2105">
        <f>IF(AND($AA2105="Yes",$AB2105="Yes"),1,"")</f>
      </c>
      <c r="AD2105">
        <f>IF(OR($Y2105="",$Z2105=""),"",IF(INDEX($C$2:$C$1500,$Y2105)=INDEX($C$2:$C$1500,$Z2105),0,1))</f>
      </c>
      <c r="AE2105">
        <f>IF($AC2105&lt;&gt;1,"",IF(AND(INDEX($AG$2:$AG$1500,$Y2105)=1,INDEX($AG$2:$AG$1500,$Z2105)=1),1,""))</f>
      </c>
    </row>
    <row r="2106">
      <c r="T2106">
        <f>IF($Y2106="","",INDEX($B$2:$B$1500,$Y2106))</f>
      </c>
      <c r="U2106">
        <f>IF($Z2106="","",INDEX($B$2:$B$1500,$Z2106))</f>
      </c>
      <c r="V2106">
        <f>IF(OR($T2106="",$U2106=""),"",$U2106-$T2106)</f>
      </c>
      <c r="W2106" t="str">
        <f>IF(TRIM(INDEX(connections!$A:$A,ROW()))="","",TRIM(INDEX(connections!$A:$A,ROW())))</f>
      </c>
      <c r="X2106" t="str">
        <f>IF($W2106="","",TRIM(INDEX(connections!$B:$B,ROW())))</f>
      </c>
      <c r="Y2106">
        <f>IF($W2106="","",IFERROR(MATCH($W2106,$A$2:$A$1500,0),""))</f>
      </c>
      <c r="Z2106">
        <f>IF($X2106="","",IFERROR(MATCH($X2106,$A$2:$A$1500,0),""))</f>
      </c>
      <c r="AA2106" t="str">
        <f>IF($Y2106="","",INDEX($P$2:$P$1500,$Y2106))</f>
      </c>
      <c r="AB2106" t="str">
        <f>IF($Z2106="","",INDEX($P$2:$P$1500,$Z2106))</f>
      </c>
      <c r="AC2106">
        <f>IF(AND($AA2106="Yes",$AB2106="Yes"),1,"")</f>
      </c>
      <c r="AD2106">
        <f>IF(OR($Y2106="",$Z2106=""),"",IF(INDEX($C$2:$C$1500,$Y2106)=INDEX($C$2:$C$1500,$Z2106),0,1))</f>
      </c>
      <c r="AE2106">
        <f>IF($AC2106&lt;&gt;1,"",IF(AND(INDEX($AG$2:$AG$1500,$Y2106)=1,INDEX($AG$2:$AG$1500,$Z2106)=1),1,""))</f>
      </c>
    </row>
    <row r="2107">
      <c r="T2107">
        <f>IF($Y2107="","",INDEX($B$2:$B$1500,$Y2107))</f>
      </c>
      <c r="U2107">
        <f>IF($Z2107="","",INDEX($B$2:$B$1500,$Z2107))</f>
      </c>
      <c r="V2107">
        <f>IF(OR($T2107="",$U2107=""),"",$U2107-$T2107)</f>
      </c>
      <c r="W2107" t="str">
        <f>IF(TRIM(INDEX(connections!$A:$A,ROW()))="","",TRIM(INDEX(connections!$A:$A,ROW())))</f>
      </c>
      <c r="X2107" t="str">
        <f>IF($W2107="","",TRIM(INDEX(connections!$B:$B,ROW())))</f>
      </c>
      <c r="Y2107">
        <f>IF($W2107="","",IFERROR(MATCH($W2107,$A$2:$A$1500,0),""))</f>
      </c>
      <c r="Z2107">
        <f>IF($X2107="","",IFERROR(MATCH($X2107,$A$2:$A$1500,0),""))</f>
      </c>
      <c r="AA2107" t="str">
        <f>IF($Y2107="","",INDEX($P$2:$P$1500,$Y2107))</f>
      </c>
      <c r="AB2107" t="str">
        <f>IF($Z2107="","",INDEX($P$2:$P$1500,$Z2107))</f>
      </c>
      <c r="AC2107">
        <f>IF(AND($AA2107="Yes",$AB2107="Yes"),1,"")</f>
      </c>
      <c r="AD2107">
        <f>IF(OR($Y2107="",$Z2107=""),"",IF(INDEX($C$2:$C$1500,$Y2107)=INDEX($C$2:$C$1500,$Z2107),0,1))</f>
      </c>
      <c r="AE2107">
        <f>IF($AC2107&lt;&gt;1,"",IF(AND(INDEX($AG$2:$AG$1500,$Y2107)=1,INDEX($AG$2:$AG$1500,$Z2107)=1),1,""))</f>
      </c>
    </row>
    <row r="2108">
      <c r="T2108">
        <f>IF($Y2108="","",INDEX($B$2:$B$1500,$Y2108))</f>
      </c>
      <c r="U2108">
        <f>IF($Z2108="","",INDEX($B$2:$B$1500,$Z2108))</f>
      </c>
      <c r="V2108">
        <f>IF(OR($T2108="",$U2108=""),"",$U2108-$T2108)</f>
      </c>
      <c r="W2108" t="str">
        <f>IF(TRIM(INDEX(connections!$A:$A,ROW()))="","",TRIM(INDEX(connections!$A:$A,ROW())))</f>
      </c>
      <c r="X2108" t="str">
        <f>IF($W2108="","",TRIM(INDEX(connections!$B:$B,ROW())))</f>
      </c>
      <c r="Y2108">
        <f>IF($W2108="","",IFERROR(MATCH($W2108,$A$2:$A$1500,0),""))</f>
      </c>
      <c r="Z2108">
        <f>IF($X2108="","",IFERROR(MATCH($X2108,$A$2:$A$1500,0),""))</f>
      </c>
      <c r="AA2108" t="str">
        <f>IF($Y2108="","",INDEX($P$2:$P$1500,$Y2108))</f>
      </c>
      <c r="AB2108" t="str">
        <f>IF($Z2108="","",INDEX($P$2:$P$1500,$Z2108))</f>
      </c>
      <c r="AC2108">
        <f>IF(AND($AA2108="Yes",$AB2108="Yes"),1,"")</f>
      </c>
      <c r="AD2108">
        <f>IF(OR($Y2108="",$Z2108=""),"",IF(INDEX($C$2:$C$1500,$Y2108)=INDEX($C$2:$C$1500,$Z2108),0,1))</f>
      </c>
      <c r="AE2108">
        <f>IF($AC2108&lt;&gt;1,"",IF(AND(INDEX($AG$2:$AG$1500,$Y2108)=1,INDEX($AG$2:$AG$1500,$Z2108)=1),1,""))</f>
      </c>
    </row>
    <row r="2109">
      <c r="T2109">
        <f>IF($Y2109="","",INDEX($B$2:$B$1500,$Y2109))</f>
      </c>
      <c r="U2109">
        <f>IF($Z2109="","",INDEX($B$2:$B$1500,$Z2109))</f>
      </c>
      <c r="V2109">
        <f>IF(OR($T2109="",$U2109=""),"",$U2109-$T2109)</f>
      </c>
      <c r="W2109" t="str">
        <f>IF(TRIM(INDEX(connections!$A:$A,ROW()))="","",TRIM(INDEX(connections!$A:$A,ROW())))</f>
      </c>
      <c r="X2109" t="str">
        <f>IF($W2109="","",TRIM(INDEX(connections!$B:$B,ROW())))</f>
      </c>
      <c r="Y2109">
        <f>IF($W2109="","",IFERROR(MATCH($W2109,$A$2:$A$1500,0),""))</f>
      </c>
      <c r="Z2109">
        <f>IF($X2109="","",IFERROR(MATCH($X2109,$A$2:$A$1500,0),""))</f>
      </c>
      <c r="AA2109" t="str">
        <f>IF($Y2109="","",INDEX($P$2:$P$1500,$Y2109))</f>
      </c>
      <c r="AB2109" t="str">
        <f>IF($Z2109="","",INDEX($P$2:$P$1500,$Z2109))</f>
      </c>
      <c r="AC2109">
        <f>IF(AND($AA2109="Yes",$AB2109="Yes"),1,"")</f>
      </c>
      <c r="AD2109">
        <f>IF(OR($Y2109="",$Z2109=""),"",IF(INDEX($C$2:$C$1500,$Y2109)=INDEX($C$2:$C$1500,$Z2109),0,1))</f>
      </c>
      <c r="AE2109">
        <f>IF($AC2109&lt;&gt;1,"",IF(AND(INDEX($AG$2:$AG$1500,$Y2109)=1,INDEX($AG$2:$AG$1500,$Z2109)=1),1,""))</f>
      </c>
    </row>
    <row r="2110">
      <c r="T2110">
        <f>IF($Y2110="","",INDEX($B$2:$B$1500,$Y2110))</f>
      </c>
      <c r="U2110">
        <f>IF($Z2110="","",INDEX($B$2:$B$1500,$Z2110))</f>
      </c>
      <c r="V2110">
        <f>IF(OR($T2110="",$U2110=""),"",$U2110-$T2110)</f>
      </c>
      <c r="W2110" t="str">
        <f>IF(TRIM(INDEX(connections!$A:$A,ROW()))="","",TRIM(INDEX(connections!$A:$A,ROW())))</f>
      </c>
      <c r="X2110" t="str">
        <f>IF($W2110="","",TRIM(INDEX(connections!$B:$B,ROW())))</f>
      </c>
      <c r="Y2110">
        <f>IF($W2110="","",IFERROR(MATCH($W2110,$A$2:$A$1500,0),""))</f>
      </c>
      <c r="Z2110">
        <f>IF($X2110="","",IFERROR(MATCH($X2110,$A$2:$A$1500,0),""))</f>
      </c>
      <c r="AA2110" t="str">
        <f>IF($Y2110="","",INDEX($P$2:$P$1500,$Y2110))</f>
      </c>
      <c r="AB2110" t="str">
        <f>IF($Z2110="","",INDEX($P$2:$P$1500,$Z2110))</f>
      </c>
      <c r="AC2110">
        <f>IF(AND($AA2110="Yes",$AB2110="Yes"),1,"")</f>
      </c>
      <c r="AD2110">
        <f>IF(OR($Y2110="",$Z2110=""),"",IF(INDEX($C$2:$C$1500,$Y2110)=INDEX($C$2:$C$1500,$Z2110),0,1))</f>
      </c>
      <c r="AE2110">
        <f>IF($AC2110&lt;&gt;1,"",IF(AND(INDEX($AG$2:$AG$1500,$Y2110)=1,INDEX($AG$2:$AG$1500,$Z2110)=1),1,""))</f>
      </c>
    </row>
    <row r="2111">
      <c r="T2111">
        <f>IF($Y2111="","",INDEX($B$2:$B$1500,$Y2111))</f>
      </c>
      <c r="U2111">
        <f>IF($Z2111="","",INDEX($B$2:$B$1500,$Z2111))</f>
      </c>
      <c r="V2111">
        <f>IF(OR($T2111="",$U2111=""),"",$U2111-$T2111)</f>
      </c>
      <c r="W2111" t="str">
        <f>IF(TRIM(INDEX(connections!$A:$A,ROW()))="","",TRIM(INDEX(connections!$A:$A,ROW())))</f>
      </c>
      <c r="X2111" t="str">
        <f>IF($W2111="","",TRIM(INDEX(connections!$B:$B,ROW())))</f>
      </c>
      <c r="Y2111">
        <f>IF($W2111="","",IFERROR(MATCH($W2111,$A$2:$A$1500,0),""))</f>
      </c>
      <c r="Z2111">
        <f>IF($X2111="","",IFERROR(MATCH($X2111,$A$2:$A$1500,0),""))</f>
      </c>
      <c r="AA2111" t="str">
        <f>IF($Y2111="","",INDEX($P$2:$P$1500,$Y2111))</f>
      </c>
      <c r="AB2111" t="str">
        <f>IF($Z2111="","",INDEX($P$2:$P$1500,$Z2111))</f>
      </c>
      <c r="AC2111">
        <f>IF(AND($AA2111="Yes",$AB2111="Yes"),1,"")</f>
      </c>
      <c r="AD2111">
        <f>IF(OR($Y2111="",$Z2111=""),"",IF(INDEX($C$2:$C$1500,$Y2111)=INDEX($C$2:$C$1500,$Z2111),0,1))</f>
      </c>
      <c r="AE2111">
        <f>IF($AC2111&lt;&gt;1,"",IF(AND(INDEX($AG$2:$AG$1500,$Y2111)=1,INDEX($AG$2:$AG$1500,$Z2111)=1),1,""))</f>
      </c>
    </row>
    <row r="2112">
      <c r="T2112">
        <f>IF($Y2112="","",INDEX($B$2:$B$1500,$Y2112))</f>
      </c>
      <c r="U2112">
        <f>IF($Z2112="","",INDEX($B$2:$B$1500,$Z2112))</f>
      </c>
      <c r="V2112">
        <f>IF(OR($T2112="",$U2112=""),"",$U2112-$T2112)</f>
      </c>
      <c r="W2112" t="str">
        <f>IF(TRIM(INDEX(connections!$A:$A,ROW()))="","",TRIM(INDEX(connections!$A:$A,ROW())))</f>
      </c>
      <c r="X2112" t="str">
        <f>IF($W2112="","",TRIM(INDEX(connections!$B:$B,ROW())))</f>
      </c>
      <c r="Y2112">
        <f>IF($W2112="","",IFERROR(MATCH($W2112,$A$2:$A$1500,0),""))</f>
      </c>
      <c r="Z2112">
        <f>IF($X2112="","",IFERROR(MATCH($X2112,$A$2:$A$1500,0),""))</f>
      </c>
      <c r="AA2112" t="str">
        <f>IF($Y2112="","",INDEX($P$2:$P$1500,$Y2112))</f>
      </c>
      <c r="AB2112" t="str">
        <f>IF($Z2112="","",INDEX($P$2:$P$1500,$Z2112))</f>
      </c>
      <c r="AC2112">
        <f>IF(AND($AA2112="Yes",$AB2112="Yes"),1,"")</f>
      </c>
      <c r="AD2112">
        <f>IF(OR($Y2112="",$Z2112=""),"",IF(INDEX($C$2:$C$1500,$Y2112)=INDEX($C$2:$C$1500,$Z2112),0,1))</f>
      </c>
      <c r="AE2112">
        <f>IF($AC2112&lt;&gt;1,"",IF(AND(INDEX($AG$2:$AG$1500,$Y2112)=1,INDEX($AG$2:$AG$1500,$Z2112)=1),1,""))</f>
      </c>
    </row>
    <row r="2113">
      <c r="T2113">
        <f>IF($Y2113="","",INDEX($B$2:$B$1500,$Y2113))</f>
      </c>
      <c r="U2113">
        <f>IF($Z2113="","",INDEX($B$2:$B$1500,$Z2113))</f>
      </c>
      <c r="V2113">
        <f>IF(OR($T2113="",$U2113=""),"",$U2113-$T2113)</f>
      </c>
      <c r="W2113" t="str">
        <f>IF(TRIM(INDEX(connections!$A:$A,ROW()))="","",TRIM(INDEX(connections!$A:$A,ROW())))</f>
      </c>
      <c r="X2113" t="str">
        <f>IF($W2113="","",TRIM(INDEX(connections!$B:$B,ROW())))</f>
      </c>
      <c r="Y2113">
        <f>IF($W2113="","",IFERROR(MATCH($W2113,$A$2:$A$1500,0),""))</f>
      </c>
      <c r="Z2113">
        <f>IF($X2113="","",IFERROR(MATCH($X2113,$A$2:$A$1500,0),""))</f>
      </c>
      <c r="AA2113" t="str">
        <f>IF($Y2113="","",INDEX($P$2:$P$1500,$Y2113))</f>
      </c>
      <c r="AB2113" t="str">
        <f>IF($Z2113="","",INDEX($P$2:$P$1500,$Z2113))</f>
      </c>
      <c r="AC2113">
        <f>IF(AND($AA2113="Yes",$AB2113="Yes"),1,"")</f>
      </c>
      <c r="AD2113">
        <f>IF(OR($Y2113="",$Z2113=""),"",IF(INDEX($C$2:$C$1500,$Y2113)=INDEX($C$2:$C$1500,$Z2113),0,1))</f>
      </c>
      <c r="AE2113">
        <f>IF($AC2113&lt;&gt;1,"",IF(AND(INDEX($AG$2:$AG$1500,$Y2113)=1,INDEX($AG$2:$AG$1500,$Z2113)=1),1,""))</f>
      </c>
    </row>
    <row r="2114">
      <c r="T2114">
        <f>IF($Y2114="","",INDEX($B$2:$B$1500,$Y2114))</f>
      </c>
      <c r="U2114">
        <f>IF($Z2114="","",INDEX($B$2:$B$1500,$Z2114))</f>
      </c>
      <c r="V2114">
        <f>IF(OR($T2114="",$U2114=""),"",$U2114-$T2114)</f>
      </c>
      <c r="W2114" t="str">
        <f>IF(TRIM(INDEX(connections!$A:$A,ROW()))="","",TRIM(INDEX(connections!$A:$A,ROW())))</f>
      </c>
      <c r="X2114" t="str">
        <f>IF($W2114="","",TRIM(INDEX(connections!$B:$B,ROW())))</f>
      </c>
      <c r="Y2114">
        <f>IF($W2114="","",IFERROR(MATCH($W2114,$A$2:$A$1500,0),""))</f>
      </c>
      <c r="Z2114">
        <f>IF($X2114="","",IFERROR(MATCH($X2114,$A$2:$A$1500,0),""))</f>
      </c>
      <c r="AA2114" t="str">
        <f>IF($Y2114="","",INDEX($P$2:$P$1500,$Y2114))</f>
      </c>
      <c r="AB2114" t="str">
        <f>IF($Z2114="","",INDEX($P$2:$P$1500,$Z2114))</f>
      </c>
      <c r="AC2114">
        <f>IF(AND($AA2114="Yes",$AB2114="Yes"),1,"")</f>
      </c>
      <c r="AD2114">
        <f>IF(OR($Y2114="",$Z2114=""),"",IF(INDEX($C$2:$C$1500,$Y2114)=INDEX($C$2:$C$1500,$Z2114),0,1))</f>
      </c>
      <c r="AE2114">
        <f>IF($AC2114&lt;&gt;1,"",IF(AND(INDEX($AG$2:$AG$1500,$Y2114)=1,INDEX($AG$2:$AG$1500,$Z2114)=1),1,""))</f>
      </c>
    </row>
    <row r="2115">
      <c r="T2115">
        <f>IF($Y2115="","",INDEX($B$2:$B$1500,$Y2115))</f>
      </c>
      <c r="U2115">
        <f>IF($Z2115="","",INDEX($B$2:$B$1500,$Z2115))</f>
      </c>
      <c r="V2115">
        <f>IF(OR($T2115="",$U2115=""),"",$U2115-$T2115)</f>
      </c>
      <c r="W2115" t="str">
        <f>IF(TRIM(INDEX(connections!$A:$A,ROW()))="","",TRIM(INDEX(connections!$A:$A,ROW())))</f>
      </c>
      <c r="X2115" t="str">
        <f>IF($W2115="","",TRIM(INDEX(connections!$B:$B,ROW())))</f>
      </c>
      <c r="Y2115">
        <f>IF($W2115="","",IFERROR(MATCH($W2115,$A$2:$A$1500,0),""))</f>
      </c>
      <c r="Z2115">
        <f>IF($X2115="","",IFERROR(MATCH($X2115,$A$2:$A$1500,0),""))</f>
      </c>
      <c r="AA2115" t="str">
        <f>IF($Y2115="","",INDEX($P$2:$P$1500,$Y2115))</f>
      </c>
      <c r="AB2115" t="str">
        <f>IF($Z2115="","",INDEX($P$2:$P$1500,$Z2115))</f>
      </c>
      <c r="AC2115">
        <f>IF(AND($AA2115="Yes",$AB2115="Yes"),1,"")</f>
      </c>
      <c r="AD2115">
        <f>IF(OR($Y2115="",$Z2115=""),"",IF(INDEX($C$2:$C$1500,$Y2115)=INDEX($C$2:$C$1500,$Z2115),0,1))</f>
      </c>
      <c r="AE2115">
        <f>IF($AC2115&lt;&gt;1,"",IF(AND(INDEX($AG$2:$AG$1500,$Y2115)=1,INDEX($AG$2:$AG$1500,$Z2115)=1),1,""))</f>
      </c>
    </row>
    <row r="2116">
      <c r="T2116">
        <f>IF($Y2116="","",INDEX($B$2:$B$1500,$Y2116))</f>
      </c>
      <c r="U2116">
        <f>IF($Z2116="","",INDEX($B$2:$B$1500,$Z2116))</f>
      </c>
      <c r="V2116">
        <f>IF(OR($T2116="",$U2116=""),"",$U2116-$T2116)</f>
      </c>
      <c r="W2116" t="str">
        <f>IF(TRIM(INDEX(connections!$A:$A,ROW()))="","",TRIM(INDEX(connections!$A:$A,ROW())))</f>
      </c>
      <c r="X2116" t="str">
        <f>IF($W2116="","",TRIM(INDEX(connections!$B:$B,ROW())))</f>
      </c>
      <c r="Y2116">
        <f>IF($W2116="","",IFERROR(MATCH($W2116,$A$2:$A$1500,0),""))</f>
      </c>
      <c r="Z2116">
        <f>IF($X2116="","",IFERROR(MATCH($X2116,$A$2:$A$1500,0),""))</f>
      </c>
      <c r="AA2116" t="str">
        <f>IF($Y2116="","",INDEX($P$2:$P$1500,$Y2116))</f>
      </c>
      <c r="AB2116" t="str">
        <f>IF($Z2116="","",INDEX($P$2:$P$1500,$Z2116))</f>
      </c>
      <c r="AC2116">
        <f>IF(AND($AA2116="Yes",$AB2116="Yes"),1,"")</f>
      </c>
      <c r="AD2116">
        <f>IF(OR($Y2116="",$Z2116=""),"",IF(INDEX($C$2:$C$1500,$Y2116)=INDEX($C$2:$C$1500,$Z2116),0,1))</f>
      </c>
      <c r="AE2116">
        <f>IF($AC2116&lt;&gt;1,"",IF(AND(INDEX($AG$2:$AG$1500,$Y2116)=1,INDEX($AG$2:$AG$1500,$Z2116)=1),1,""))</f>
      </c>
    </row>
    <row r="2117">
      <c r="T2117">
        <f>IF($Y2117="","",INDEX($B$2:$B$1500,$Y2117))</f>
      </c>
      <c r="U2117">
        <f>IF($Z2117="","",INDEX($B$2:$B$1500,$Z2117))</f>
      </c>
      <c r="V2117">
        <f>IF(OR($T2117="",$U2117=""),"",$U2117-$T2117)</f>
      </c>
      <c r="W2117" t="str">
        <f>IF(TRIM(INDEX(connections!$A:$A,ROW()))="","",TRIM(INDEX(connections!$A:$A,ROW())))</f>
      </c>
      <c r="X2117" t="str">
        <f>IF($W2117="","",TRIM(INDEX(connections!$B:$B,ROW())))</f>
      </c>
      <c r="Y2117">
        <f>IF($W2117="","",IFERROR(MATCH($W2117,$A$2:$A$1500,0),""))</f>
      </c>
      <c r="Z2117">
        <f>IF($X2117="","",IFERROR(MATCH($X2117,$A$2:$A$1500,0),""))</f>
      </c>
      <c r="AA2117" t="str">
        <f>IF($Y2117="","",INDEX($P$2:$P$1500,$Y2117))</f>
      </c>
      <c r="AB2117" t="str">
        <f>IF($Z2117="","",INDEX($P$2:$P$1500,$Z2117))</f>
      </c>
      <c r="AC2117">
        <f>IF(AND($AA2117="Yes",$AB2117="Yes"),1,"")</f>
      </c>
      <c r="AD2117">
        <f>IF(OR($Y2117="",$Z2117=""),"",IF(INDEX($C$2:$C$1500,$Y2117)=INDEX($C$2:$C$1500,$Z2117),0,1))</f>
      </c>
      <c r="AE2117">
        <f>IF($AC2117&lt;&gt;1,"",IF(AND(INDEX($AG$2:$AG$1500,$Y2117)=1,INDEX($AG$2:$AG$1500,$Z2117)=1),1,""))</f>
      </c>
    </row>
    <row r="2118">
      <c r="T2118">
        <f>IF($Y2118="","",INDEX($B$2:$B$1500,$Y2118))</f>
      </c>
      <c r="U2118">
        <f>IF($Z2118="","",INDEX($B$2:$B$1500,$Z2118))</f>
      </c>
      <c r="V2118">
        <f>IF(OR($T2118="",$U2118=""),"",$U2118-$T2118)</f>
      </c>
      <c r="W2118" t="str">
        <f>IF(TRIM(INDEX(connections!$A:$A,ROW()))="","",TRIM(INDEX(connections!$A:$A,ROW())))</f>
      </c>
      <c r="X2118" t="str">
        <f>IF($W2118="","",TRIM(INDEX(connections!$B:$B,ROW())))</f>
      </c>
      <c r="Y2118">
        <f>IF($W2118="","",IFERROR(MATCH($W2118,$A$2:$A$1500,0),""))</f>
      </c>
      <c r="Z2118">
        <f>IF($X2118="","",IFERROR(MATCH($X2118,$A$2:$A$1500,0),""))</f>
      </c>
      <c r="AA2118" t="str">
        <f>IF($Y2118="","",INDEX($P$2:$P$1500,$Y2118))</f>
      </c>
      <c r="AB2118" t="str">
        <f>IF($Z2118="","",INDEX($P$2:$P$1500,$Z2118))</f>
      </c>
      <c r="AC2118">
        <f>IF(AND($AA2118="Yes",$AB2118="Yes"),1,"")</f>
      </c>
      <c r="AD2118">
        <f>IF(OR($Y2118="",$Z2118=""),"",IF(INDEX($C$2:$C$1500,$Y2118)=INDEX($C$2:$C$1500,$Z2118),0,1))</f>
      </c>
      <c r="AE2118">
        <f>IF($AC2118&lt;&gt;1,"",IF(AND(INDEX($AG$2:$AG$1500,$Y2118)=1,INDEX($AG$2:$AG$1500,$Z2118)=1),1,""))</f>
      </c>
    </row>
    <row r="2119">
      <c r="T2119">
        <f>IF($Y2119="","",INDEX($B$2:$B$1500,$Y2119))</f>
      </c>
      <c r="U2119">
        <f>IF($Z2119="","",INDEX($B$2:$B$1500,$Z2119))</f>
      </c>
      <c r="V2119">
        <f>IF(OR($T2119="",$U2119=""),"",$U2119-$T2119)</f>
      </c>
      <c r="W2119" t="str">
        <f>IF(TRIM(INDEX(connections!$A:$A,ROW()))="","",TRIM(INDEX(connections!$A:$A,ROW())))</f>
      </c>
      <c r="X2119" t="str">
        <f>IF($W2119="","",TRIM(INDEX(connections!$B:$B,ROW())))</f>
      </c>
      <c r="Y2119">
        <f>IF($W2119="","",IFERROR(MATCH($W2119,$A$2:$A$1500,0),""))</f>
      </c>
      <c r="Z2119">
        <f>IF($X2119="","",IFERROR(MATCH($X2119,$A$2:$A$1500,0),""))</f>
      </c>
      <c r="AA2119" t="str">
        <f>IF($Y2119="","",INDEX($P$2:$P$1500,$Y2119))</f>
      </c>
      <c r="AB2119" t="str">
        <f>IF($Z2119="","",INDEX($P$2:$P$1500,$Z2119))</f>
      </c>
      <c r="AC2119">
        <f>IF(AND($AA2119="Yes",$AB2119="Yes"),1,"")</f>
      </c>
      <c r="AD2119">
        <f>IF(OR($Y2119="",$Z2119=""),"",IF(INDEX($C$2:$C$1500,$Y2119)=INDEX($C$2:$C$1500,$Z2119),0,1))</f>
      </c>
      <c r="AE2119">
        <f>IF($AC2119&lt;&gt;1,"",IF(AND(INDEX($AG$2:$AG$1500,$Y2119)=1,INDEX($AG$2:$AG$1500,$Z2119)=1),1,""))</f>
      </c>
    </row>
    <row r="2120">
      <c r="T2120">
        <f>IF($Y2120="","",INDEX($B$2:$B$1500,$Y2120))</f>
      </c>
      <c r="U2120">
        <f>IF($Z2120="","",INDEX($B$2:$B$1500,$Z2120))</f>
      </c>
      <c r="V2120">
        <f>IF(OR($T2120="",$U2120=""),"",$U2120-$T2120)</f>
      </c>
      <c r="W2120" t="str">
        <f>IF(TRIM(INDEX(connections!$A:$A,ROW()))="","",TRIM(INDEX(connections!$A:$A,ROW())))</f>
      </c>
      <c r="X2120" t="str">
        <f>IF($W2120="","",TRIM(INDEX(connections!$B:$B,ROW())))</f>
      </c>
      <c r="Y2120">
        <f>IF($W2120="","",IFERROR(MATCH($W2120,$A$2:$A$1500,0),""))</f>
      </c>
      <c r="Z2120">
        <f>IF($X2120="","",IFERROR(MATCH($X2120,$A$2:$A$1500,0),""))</f>
      </c>
      <c r="AA2120" t="str">
        <f>IF($Y2120="","",INDEX($P$2:$P$1500,$Y2120))</f>
      </c>
      <c r="AB2120" t="str">
        <f>IF($Z2120="","",INDEX($P$2:$P$1500,$Z2120))</f>
      </c>
      <c r="AC2120">
        <f>IF(AND($AA2120="Yes",$AB2120="Yes"),1,"")</f>
      </c>
      <c r="AD2120">
        <f>IF(OR($Y2120="",$Z2120=""),"",IF(INDEX($C$2:$C$1500,$Y2120)=INDEX($C$2:$C$1500,$Z2120),0,1))</f>
      </c>
      <c r="AE2120">
        <f>IF($AC2120&lt;&gt;1,"",IF(AND(INDEX($AG$2:$AG$1500,$Y2120)=1,INDEX($AG$2:$AG$1500,$Z2120)=1),1,""))</f>
      </c>
    </row>
    <row r="2121">
      <c r="T2121">
        <f>IF($Y2121="","",INDEX($B$2:$B$1500,$Y2121))</f>
      </c>
      <c r="U2121">
        <f>IF($Z2121="","",INDEX($B$2:$B$1500,$Z2121))</f>
      </c>
      <c r="V2121">
        <f>IF(OR($T2121="",$U2121=""),"",$U2121-$T2121)</f>
      </c>
      <c r="W2121" t="str">
        <f>IF(TRIM(INDEX(connections!$A:$A,ROW()))="","",TRIM(INDEX(connections!$A:$A,ROW())))</f>
      </c>
      <c r="X2121" t="str">
        <f>IF($W2121="","",TRIM(INDEX(connections!$B:$B,ROW())))</f>
      </c>
      <c r="Y2121">
        <f>IF($W2121="","",IFERROR(MATCH($W2121,$A$2:$A$1500,0),""))</f>
      </c>
      <c r="Z2121">
        <f>IF($X2121="","",IFERROR(MATCH($X2121,$A$2:$A$1500,0),""))</f>
      </c>
      <c r="AA2121" t="str">
        <f>IF($Y2121="","",INDEX($P$2:$P$1500,$Y2121))</f>
      </c>
      <c r="AB2121" t="str">
        <f>IF($Z2121="","",INDEX($P$2:$P$1500,$Z2121))</f>
      </c>
      <c r="AC2121">
        <f>IF(AND($AA2121="Yes",$AB2121="Yes"),1,"")</f>
      </c>
      <c r="AD2121">
        <f>IF(OR($Y2121="",$Z2121=""),"",IF(INDEX($C$2:$C$1500,$Y2121)=INDEX($C$2:$C$1500,$Z2121),0,1))</f>
      </c>
      <c r="AE2121">
        <f>IF($AC2121&lt;&gt;1,"",IF(AND(INDEX($AG$2:$AG$1500,$Y2121)=1,INDEX($AG$2:$AG$1500,$Z2121)=1),1,""))</f>
      </c>
    </row>
    <row r="2122">
      <c r="T2122">
        <f>IF($Y2122="","",INDEX($B$2:$B$1500,$Y2122))</f>
      </c>
      <c r="U2122">
        <f>IF($Z2122="","",INDEX($B$2:$B$1500,$Z2122))</f>
      </c>
      <c r="V2122">
        <f>IF(OR($T2122="",$U2122=""),"",$U2122-$T2122)</f>
      </c>
      <c r="W2122" t="str">
        <f>IF(TRIM(INDEX(connections!$A:$A,ROW()))="","",TRIM(INDEX(connections!$A:$A,ROW())))</f>
      </c>
      <c r="X2122" t="str">
        <f>IF($W2122="","",TRIM(INDEX(connections!$B:$B,ROW())))</f>
      </c>
      <c r="Y2122">
        <f>IF($W2122="","",IFERROR(MATCH($W2122,$A$2:$A$1500,0),""))</f>
      </c>
      <c r="Z2122">
        <f>IF($X2122="","",IFERROR(MATCH($X2122,$A$2:$A$1500,0),""))</f>
      </c>
      <c r="AA2122" t="str">
        <f>IF($Y2122="","",INDEX($P$2:$P$1500,$Y2122))</f>
      </c>
      <c r="AB2122" t="str">
        <f>IF($Z2122="","",INDEX($P$2:$P$1500,$Z2122))</f>
      </c>
      <c r="AC2122">
        <f>IF(AND($AA2122="Yes",$AB2122="Yes"),1,"")</f>
      </c>
      <c r="AD2122">
        <f>IF(OR($Y2122="",$Z2122=""),"",IF(INDEX($C$2:$C$1500,$Y2122)=INDEX($C$2:$C$1500,$Z2122),0,1))</f>
      </c>
      <c r="AE2122">
        <f>IF($AC2122&lt;&gt;1,"",IF(AND(INDEX($AG$2:$AG$1500,$Y2122)=1,INDEX($AG$2:$AG$1500,$Z2122)=1),1,""))</f>
      </c>
    </row>
    <row r="2123">
      <c r="T2123">
        <f>IF($Y2123="","",INDEX($B$2:$B$1500,$Y2123))</f>
      </c>
      <c r="U2123">
        <f>IF($Z2123="","",INDEX($B$2:$B$1500,$Z2123))</f>
      </c>
      <c r="V2123">
        <f>IF(OR($T2123="",$U2123=""),"",$U2123-$T2123)</f>
      </c>
      <c r="W2123" t="str">
        <f>IF(TRIM(INDEX(connections!$A:$A,ROW()))="","",TRIM(INDEX(connections!$A:$A,ROW())))</f>
      </c>
      <c r="X2123" t="str">
        <f>IF($W2123="","",TRIM(INDEX(connections!$B:$B,ROW())))</f>
      </c>
      <c r="Y2123">
        <f>IF($W2123="","",IFERROR(MATCH($W2123,$A$2:$A$1500,0),""))</f>
      </c>
      <c r="Z2123">
        <f>IF($X2123="","",IFERROR(MATCH($X2123,$A$2:$A$1500,0),""))</f>
      </c>
      <c r="AA2123" t="str">
        <f>IF($Y2123="","",INDEX($P$2:$P$1500,$Y2123))</f>
      </c>
      <c r="AB2123" t="str">
        <f>IF($Z2123="","",INDEX($P$2:$P$1500,$Z2123))</f>
      </c>
      <c r="AC2123">
        <f>IF(AND($AA2123="Yes",$AB2123="Yes"),1,"")</f>
      </c>
      <c r="AD2123">
        <f>IF(OR($Y2123="",$Z2123=""),"",IF(INDEX($C$2:$C$1500,$Y2123)=INDEX($C$2:$C$1500,$Z2123),0,1))</f>
      </c>
      <c r="AE2123">
        <f>IF($AC2123&lt;&gt;1,"",IF(AND(INDEX($AG$2:$AG$1500,$Y2123)=1,INDEX($AG$2:$AG$1500,$Z2123)=1),1,""))</f>
      </c>
    </row>
    <row r="2124">
      <c r="T2124">
        <f>IF($Y2124="","",INDEX($B$2:$B$1500,$Y2124))</f>
      </c>
      <c r="U2124">
        <f>IF($Z2124="","",INDEX($B$2:$B$1500,$Z2124))</f>
      </c>
      <c r="V2124">
        <f>IF(OR($T2124="",$U2124=""),"",$U2124-$T2124)</f>
      </c>
      <c r="W2124" t="str">
        <f>IF(TRIM(INDEX(connections!$A:$A,ROW()))="","",TRIM(INDEX(connections!$A:$A,ROW())))</f>
      </c>
      <c r="X2124" t="str">
        <f>IF($W2124="","",TRIM(INDEX(connections!$B:$B,ROW())))</f>
      </c>
      <c r="Y2124">
        <f>IF($W2124="","",IFERROR(MATCH($W2124,$A$2:$A$1500,0),""))</f>
      </c>
      <c r="Z2124">
        <f>IF($X2124="","",IFERROR(MATCH($X2124,$A$2:$A$1500,0),""))</f>
      </c>
      <c r="AA2124" t="str">
        <f>IF($Y2124="","",INDEX($P$2:$P$1500,$Y2124))</f>
      </c>
      <c r="AB2124" t="str">
        <f>IF($Z2124="","",INDEX($P$2:$P$1500,$Z2124))</f>
      </c>
      <c r="AC2124">
        <f>IF(AND($AA2124="Yes",$AB2124="Yes"),1,"")</f>
      </c>
      <c r="AD2124">
        <f>IF(OR($Y2124="",$Z2124=""),"",IF(INDEX($C$2:$C$1500,$Y2124)=INDEX($C$2:$C$1500,$Z2124),0,1))</f>
      </c>
      <c r="AE2124">
        <f>IF($AC2124&lt;&gt;1,"",IF(AND(INDEX($AG$2:$AG$1500,$Y2124)=1,INDEX($AG$2:$AG$1500,$Z2124)=1),1,""))</f>
      </c>
    </row>
    <row r="2125">
      <c r="T2125">
        <f>IF($Y2125="","",INDEX($B$2:$B$1500,$Y2125))</f>
      </c>
      <c r="U2125">
        <f>IF($Z2125="","",INDEX($B$2:$B$1500,$Z2125))</f>
      </c>
      <c r="V2125">
        <f>IF(OR($T2125="",$U2125=""),"",$U2125-$T2125)</f>
      </c>
      <c r="W2125" t="str">
        <f>IF(TRIM(INDEX(connections!$A:$A,ROW()))="","",TRIM(INDEX(connections!$A:$A,ROW())))</f>
      </c>
      <c r="X2125" t="str">
        <f>IF($W2125="","",TRIM(INDEX(connections!$B:$B,ROW())))</f>
      </c>
      <c r="Y2125">
        <f>IF($W2125="","",IFERROR(MATCH($W2125,$A$2:$A$1500,0),""))</f>
      </c>
      <c r="Z2125">
        <f>IF($X2125="","",IFERROR(MATCH($X2125,$A$2:$A$1500,0),""))</f>
      </c>
      <c r="AA2125" t="str">
        <f>IF($Y2125="","",INDEX($P$2:$P$1500,$Y2125))</f>
      </c>
      <c r="AB2125" t="str">
        <f>IF($Z2125="","",INDEX($P$2:$P$1500,$Z2125))</f>
      </c>
      <c r="AC2125">
        <f>IF(AND($AA2125="Yes",$AB2125="Yes"),1,"")</f>
      </c>
      <c r="AD2125">
        <f>IF(OR($Y2125="",$Z2125=""),"",IF(INDEX($C$2:$C$1500,$Y2125)=INDEX($C$2:$C$1500,$Z2125),0,1))</f>
      </c>
      <c r="AE2125">
        <f>IF($AC2125&lt;&gt;1,"",IF(AND(INDEX($AG$2:$AG$1500,$Y2125)=1,INDEX($AG$2:$AG$1500,$Z2125)=1),1,""))</f>
      </c>
    </row>
    <row r="2126">
      <c r="T2126">
        <f>IF($Y2126="","",INDEX($B$2:$B$1500,$Y2126))</f>
      </c>
      <c r="U2126">
        <f>IF($Z2126="","",INDEX($B$2:$B$1500,$Z2126))</f>
      </c>
      <c r="V2126">
        <f>IF(OR($T2126="",$U2126=""),"",$U2126-$T2126)</f>
      </c>
      <c r="W2126" t="str">
        <f>IF(TRIM(INDEX(connections!$A:$A,ROW()))="","",TRIM(INDEX(connections!$A:$A,ROW())))</f>
      </c>
      <c r="X2126" t="str">
        <f>IF($W2126="","",TRIM(INDEX(connections!$B:$B,ROW())))</f>
      </c>
      <c r="Y2126">
        <f>IF($W2126="","",IFERROR(MATCH($W2126,$A$2:$A$1500,0),""))</f>
      </c>
      <c r="Z2126">
        <f>IF($X2126="","",IFERROR(MATCH($X2126,$A$2:$A$1500,0),""))</f>
      </c>
      <c r="AA2126" t="str">
        <f>IF($Y2126="","",INDEX($P$2:$P$1500,$Y2126))</f>
      </c>
      <c r="AB2126" t="str">
        <f>IF($Z2126="","",INDEX($P$2:$P$1500,$Z2126))</f>
      </c>
      <c r="AC2126">
        <f>IF(AND($AA2126="Yes",$AB2126="Yes"),1,"")</f>
      </c>
      <c r="AD2126">
        <f>IF(OR($Y2126="",$Z2126=""),"",IF(INDEX($C$2:$C$1500,$Y2126)=INDEX($C$2:$C$1500,$Z2126),0,1))</f>
      </c>
      <c r="AE2126">
        <f>IF($AC2126&lt;&gt;1,"",IF(AND(INDEX($AG$2:$AG$1500,$Y2126)=1,INDEX($AG$2:$AG$1500,$Z2126)=1),1,""))</f>
      </c>
    </row>
    <row r="2127">
      <c r="T2127">
        <f>IF($Y2127="","",INDEX($B$2:$B$1500,$Y2127))</f>
      </c>
      <c r="U2127">
        <f>IF($Z2127="","",INDEX($B$2:$B$1500,$Z2127))</f>
      </c>
      <c r="V2127">
        <f>IF(OR($T2127="",$U2127=""),"",$U2127-$T2127)</f>
      </c>
      <c r="W2127" t="str">
        <f>IF(TRIM(INDEX(connections!$A:$A,ROW()))="","",TRIM(INDEX(connections!$A:$A,ROW())))</f>
      </c>
      <c r="X2127" t="str">
        <f>IF($W2127="","",TRIM(INDEX(connections!$B:$B,ROW())))</f>
      </c>
      <c r="Y2127">
        <f>IF($W2127="","",IFERROR(MATCH($W2127,$A$2:$A$1500,0),""))</f>
      </c>
      <c r="Z2127">
        <f>IF($X2127="","",IFERROR(MATCH($X2127,$A$2:$A$1500,0),""))</f>
      </c>
      <c r="AA2127" t="str">
        <f>IF($Y2127="","",INDEX($P$2:$P$1500,$Y2127))</f>
      </c>
      <c r="AB2127" t="str">
        <f>IF($Z2127="","",INDEX($P$2:$P$1500,$Z2127))</f>
      </c>
      <c r="AC2127">
        <f>IF(AND($AA2127="Yes",$AB2127="Yes"),1,"")</f>
      </c>
      <c r="AD2127">
        <f>IF(OR($Y2127="",$Z2127=""),"",IF(INDEX($C$2:$C$1500,$Y2127)=INDEX($C$2:$C$1500,$Z2127),0,1))</f>
      </c>
      <c r="AE2127">
        <f>IF($AC2127&lt;&gt;1,"",IF(AND(INDEX($AG$2:$AG$1500,$Y2127)=1,INDEX($AG$2:$AG$1500,$Z2127)=1),1,""))</f>
      </c>
    </row>
    <row r="2128">
      <c r="T2128">
        <f>IF($Y2128="","",INDEX($B$2:$B$1500,$Y2128))</f>
      </c>
      <c r="U2128">
        <f>IF($Z2128="","",INDEX($B$2:$B$1500,$Z2128))</f>
      </c>
      <c r="V2128">
        <f>IF(OR($T2128="",$U2128=""),"",$U2128-$T2128)</f>
      </c>
      <c r="W2128" t="str">
        <f>IF(TRIM(INDEX(connections!$A:$A,ROW()))="","",TRIM(INDEX(connections!$A:$A,ROW())))</f>
      </c>
      <c r="X2128" t="str">
        <f>IF($W2128="","",TRIM(INDEX(connections!$B:$B,ROW())))</f>
      </c>
      <c r="Y2128">
        <f>IF($W2128="","",IFERROR(MATCH($W2128,$A$2:$A$1500,0),""))</f>
      </c>
      <c r="Z2128">
        <f>IF($X2128="","",IFERROR(MATCH($X2128,$A$2:$A$1500,0),""))</f>
      </c>
      <c r="AA2128" t="str">
        <f>IF($Y2128="","",INDEX($P$2:$P$1500,$Y2128))</f>
      </c>
      <c r="AB2128" t="str">
        <f>IF($Z2128="","",INDEX($P$2:$P$1500,$Z2128))</f>
      </c>
      <c r="AC2128">
        <f>IF(AND($AA2128="Yes",$AB2128="Yes"),1,"")</f>
      </c>
      <c r="AD2128">
        <f>IF(OR($Y2128="",$Z2128=""),"",IF(INDEX($C$2:$C$1500,$Y2128)=INDEX($C$2:$C$1500,$Z2128),0,1))</f>
      </c>
      <c r="AE2128">
        <f>IF($AC2128&lt;&gt;1,"",IF(AND(INDEX($AG$2:$AG$1500,$Y2128)=1,INDEX($AG$2:$AG$1500,$Z2128)=1),1,""))</f>
      </c>
    </row>
    <row r="2129">
      <c r="T2129">
        <f>IF($Y2129="","",INDEX($B$2:$B$1500,$Y2129))</f>
      </c>
      <c r="U2129">
        <f>IF($Z2129="","",INDEX($B$2:$B$1500,$Z2129))</f>
      </c>
      <c r="V2129">
        <f>IF(OR($T2129="",$U2129=""),"",$U2129-$T2129)</f>
      </c>
      <c r="W2129" t="str">
        <f>IF(TRIM(INDEX(connections!$A:$A,ROW()))="","",TRIM(INDEX(connections!$A:$A,ROW())))</f>
      </c>
      <c r="X2129" t="str">
        <f>IF($W2129="","",TRIM(INDEX(connections!$B:$B,ROW())))</f>
      </c>
      <c r="Y2129">
        <f>IF($W2129="","",IFERROR(MATCH($W2129,$A$2:$A$1500,0),""))</f>
      </c>
      <c r="Z2129">
        <f>IF($X2129="","",IFERROR(MATCH($X2129,$A$2:$A$1500,0),""))</f>
      </c>
      <c r="AA2129" t="str">
        <f>IF($Y2129="","",INDEX($P$2:$P$1500,$Y2129))</f>
      </c>
      <c r="AB2129" t="str">
        <f>IF($Z2129="","",INDEX($P$2:$P$1500,$Z2129))</f>
      </c>
      <c r="AC2129">
        <f>IF(AND($AA2129="Yes",$AB2129="Yes"),1,"")</f>
      </c>
      <c r="AD2129">
        <f>IF(OR($Y2129="",$Z2129=""),"",IF(INDEX($C$2:$C$1500,$Y2129)=INDEX($C$2:$C$1500,$Z2129),0,1))</f>
      </c>
      <c r="AE2129">
        <f>IF($AC2129&lt;&gt;1,"",IF(AND(INDEX($AG$2:$AG$1500,$Y2129)=1,INDEX($AG$2:$AG$1500,$Z2129)=1),1,""))</f>
      </c>
    </row>
    <row r="2130">
      <c r="T2130">
        <f>IF($Y2130="","",INDEX($B$2:$B$1500,$Y2130))</f>
      </c>
      <c r="U2130">
        <f>IF($Z2130="","",INDEX($B$2:$B$1500,$Z2130))</f>
      </c>
      <c r="V2130">
        <f>IF(OR($T2130="",$U2130=""),"",$U2130-$T2130)</f>
      </c>
      <c r="W2130" t="str">
        <f>IF(TRIM(INDEX(connections!$A:$A,ROW()))="","",TRIM(INDEX(connections!$A:$A,ROW())))</f>
      </c>
      <c r="X2130" t="str">
        <f>IF($W2130="","",TRIM(INDEX(connections!$B:$B,ROW())))</f>
      </c>
      <c r="Y2130">
        <f>IF($W2130="","",IFERROR(MATCH($W2130,$A$2:$A$1500,0),""))</f>
      </c>
      <c r="Z2130">
        <f>IF($X2130="","",IFERROR(MATCH($X2130,$A$2:$A$1500,0),""))</f>
      </c>
      <c r="AA2130" t="str">
        <f>IF($Y2130="","",INDEX($P$2:$P$1500,$Y2130))</f>
      </c>
      <c r="AB2130" t="str">
        <f>IF($Z2130="","",INDEX($P$2:$P$1500,$Z2130))</f>
      </c>
      <c r="AC2130">
        <f>IF(AND($AA2130="Yes",$AB2130="Yes"),1,"")</f>
      </c>
      <c r="AD2130">
        <f>IF(OR($Y2130="",$Z2130=""),"",IF(INDEX($C$2:$C$1500,$Y2130)=INDEX($C$2:$C$1500,$Z2130),0,1))</f>
      </c>
      <c r="AE2130">
        <f>IF($AC2130&lt;&gt;1,"",IF(AND(INDEX($AG$2:$AG$1500,$Y2130)=1,INDEX($AG$2:$AG$1500,$Z2130)=1),1,""))</f>
      </c>
    </row>
    <row r="2131">
      <c r="T2131">
        <f>IF($Y2131="","",INDEX($B$2:$B$1500,$Y2131))</f>
      </c>
      <c r="U2131">
        <f>IF($Z2131="","",INDEX($B$2:$B$1500,$Z2131))</f>
      </c>
      <c r="V2131">
        <f>IF(OR($T2131="",$U2131=""),"",$U2131-$T2131)</f>
      </c>
      <c r="W2131" t="str">
        <f>IF(TRIM(INDEX(connections!$A:$A,ROW()))="","",TRIM(INDEX(connections!$A:$A,ROW())))</f>
      </c>
      <c r="X2131" t="str">
        <f>IF($W2131="","",TRIM(INDEX(connections!$B:$B,ROW())))</f>
      </c>
      <c r="Y2131">
        <f>IF($W2131="","",IFERROR(MATCH($W2131,$A$2:$A$1500,0),""))</f>
      </c>
      <c r="Z2131">
        <f>IF($X2131="","",IFERROR(MATCH($X2131,$A$2:$A$1500,0),""))</f>
      </c>
      <c r="AA2131" t="str">
        <f>IF($Y2131="","",INDEX($P$2:$P$1500,$Y2131))</f>
      </c>
      <c r="AB2131" t="str">
        <f>IF($Z2131="","",INDEX($P$2:$P$1500,$Z2131))</f>
      </c>
      <c r="AC2131">
        <f>IF(AND($AA2131="Yes",$AB2131="Yes"),1,"")</f>
      </c>
      <c r="AD2131">
        <f>IF(OR($Y2131="",$Z2131=""),"",IF(INDEX($C$2:$C$1500,$Y2131)=INDEX($C$2:$C$1500,$Z2131),0,1))</f>
      </c>
      <c r="AE2131">
        <f>IF($AC2131&lt;&gt;1,"",IF(AND(INDEX($AG$2:$AG$1500,$Y2131)=1,INDEX($AG$2:$AG$1500,$Z2131)=1),1,""))</f>
      </c>
    </row>
    <row r="2132">
      <c r="T2132">
        <f>IF($Y2132="","",INDEX($B$2:$B$1500,$Y2132))</f>
      </c>
      <c r="U2132">
        <f>IF($Z2132="","",INDEX($B$2:$B$1500,$Z2132))</f>
      </c>
      <c r="V2132">
        <f>IF(OR($T2132="",$U2132=""),"",$U2132-$T2132)</f>
      </c>
      <c r="W2132" t="str">
        <f>IF(TRIM(INDEX(connections!$A:$A,ROW()))="","",TRIM(INDEX(connections!$A:$A,ROW())))</f>
      </c>
      <c r="X2132" t="str">
        <f>IF($W2132="","",TRIM(INDEX(connections!$B:$B,ROW())))</f>
      </c>
      <c r="Y2132">
        <f>IF($W2132="","",IFERROR(MATCH($W2132,$A$2:$A$1500,0),""))</f>
      </c>
      <c r="Z2132">
        <f>IF($X2132="","",IFERROR(MATCH($X2132,$A$2:$A$1500,0),""))</f>
      </c>
      <c r="AA2132" t="str">
        <f>IF($Y2132="","",INDEX($P$2:$P$1500,$Y2132))</f>
      </c>
      <c r="AB2132" t="str">
        <f>IF($Z2132="","",INDEX($P$2:$P$1500,$Z2132))</f>
      </c>
      <c r="AC2132">
        <f>IF(AND($AA2132="Yes",$AB2132="Yes"),1,"")</f>
      </c>
      <c r="AD2132">
        <f>IF(OR($Y2132="",$Z2132=""),"",IF(INDEX($C$2:$C$1500,$Y2132)=INDEX($C$2:$C$1500,$Z2132),0,1))</f>
      </c>
      <c r="AE2132">
        <f>IF($AC2132&lt;&gt;1,"",IF(AND(INDEX($AG$2:$AG$1500,$Y2132)=1,INDEX($AG$2:$AG$1500,$Z2132)=1),1,""))</f>
      </c>
    </row>
    <row r="2133">
      <c r="T2133">
        <f>IF($Y2133="","",INDEX($B$2:$B$1500,$Y2133))</f>
      </c>
      <c r="U2133">
        <f>IF($Z2133="","",INDEX($B$2:$B$1500,$Z2133))</f>
      </c>
      <c r="V2133">
        <f>IF(OR($T2133="",$U2133=""),"",$U2133-$T2133)</f>
      </c>
      <c r="W2133" t="str">
        <f>IF(TRIM(INDEX(connections!$A:$A,ROW()))="","",TRIM(INDEX(connections!$A:$A,ROW())))</f>
      </c>
      <c r="X2133" t="str">
        <f>IF($W2133="","",TRIM(INDEX(connections!$B:$B,ROW())))</f>
      </c>
      <c r="Y2133">
        <f>IF($W2133="","",IFERROR(MATCH($W2133,$A$2:$A$1500,0),""))</f>
      </c>
      <c r="Z2133">
        <f>IF($X2133="","",IFERROR(MATCH($X2133,$A$2:$A$1500,0),""))</f>
      </c>
      <c r="AA2133" t="str">
        <f>IF($Y2133="","",INDEX($P$2:$P$1500,$Y2133))</f>
      </c>
      <c r="AB2133" t="str">
        <f>IF($Z2133="","",INDEX($P$2:$P$1500,$Z2133))</f>
      </c>
      <c r="AC2133">
        <f>IF(AND($AA2133="Yes",$AB2133="Yes"),1,"")</f>
      </c>
      <c r="AD2133">
        <f>IF(OR($Y2133="",$Z2133=""),"",IF(INDEX($C$2:$C$1500,$Y2133)=INDEX($C$2:$C$1500,$Z2133),0,1))</f>
      </c>
      <c r="AE2133">
        <f>IF($AC2133&lt;&gt;1,"",IF(AND(INDEX($AG$2:$AG$1500,$Y2133)=1,INDEX($AG$2:$AG$1500,$Z2133)=1),1,""))</f>
      </c>
    </row>
    <row r="2134">
      <c r="T2134">
        <f>IF($Y2134="","",INDEX($B$2:$B$1500,$Y2134))</f>
      </c>
      <c r="U2134">
        <f>IF($Z2134="","",INDEX($B$2:$B$1500,$Z2134))</f>
      </c>
      <c r="V2134">
        <f>IF(OR($T2134="",$U2134=""),"",$U2134-$T2134)</f>
      </c>
      <c r="W2134" t="str">
        <f>IF(TRIM(INDEX(connections!$A:$A,ROW()))="","",TRIM(INDEX(connections!$A:$A,ROW())))</f>
      </c>
      <c r="X2134" t="str">
        <f>IF($W2134="","",TRIM(INDEX(connections!$B:$B,ROW())))</f>
      </c>
      <c r="Y2134">
        <f>IF($W2134="","",IFERROR(MATCH($W2134,$A$2:$A$1500,0),""))</f>
      </c>
      <c r="Z2134">
        <f>IF($X2134="","",IFERROR(MATCH($X2134,$A$2:$A$1500,0),""))</f>
      </c>
      <c r="AA2134" t="str">
        <f>IF($Y2134="","",INDEX($P$2:$P$1500,$Y2134))</f>
      </c>
      <c r="AB2134" t="str">
        <f>IF($Z2134="","",INDEX($P$2:$P$1500,$Z2134))</f>
      </c>
      <c r="AC2134">
        <f>IF(AND($AA2134="Yes",$AB2134="Yes"),1,"")</f>
      </c>
      <c r="AD2134">
        <f>IF(OR($Y2134="",$Z2134=""),"",IF(INDEX($C$2:$C$1500,$Y2134)=INDEX($C$2:$C$1500,$Z2134),0,1))</f>
      </c>
      <c r="AE2134">
        <f>IF($AC2134&lt;&gt;1,"",IF(AND(INDEX($AG$2:$AG$1500,$Y2134)=1,INDEX($AG$2:$AG$1500,$Z2134)=1),1,""))</f>
      </c>
    </row>
    <row r="2135">
      <c r="T2135">
        <f>IF($Y2135="","",INDEX($B$2:$B$1500,$Y2135))</f>
      </c>
      <c r="U2135">
        <f>IF($Z2135="","",INDEX($B$2:$B$1500,$Z2135))</f>
      </c>
      <c r="V2135">
        <f>IF(OR($T2135="",$U2135=""),"",$U2135-$T2135)</f>
      </c>
      <c r="W2135" t="str">
        <f>IF(TRIM(INDEX(connections!$A:$A,ROW()))="","",TRIM(INDEX(connections!$A:$A,ROW())))</f>
      </c>
      <c r="X2135" t="str">
        <f>IF($W2135="","",TRIM(INDEX(connections!$B:$B,ROW())))</f>
      </c>
      <c r="Y2135">
        <f>IF($W2135="","",IFERROR(MATCH($W2135,$A$2:$A$1500,0),""))</f>
      </c>
      <c r="Z2135">
        <f>IF($X2135="","",IFERROR(MATCH($X2135,$A$2:$A$1500,0),""))</f>
      </c>
      <c r="AA2135" t="str">
        <f>IF($Y2135="","",INDEX($P$2:$P$1500,$Y2135))</f>
      </c>
      <c r="AB2135" t="str">
        <f>IF($Z2135="","",INDEX($P$2:$P$1500,$Z2135))</f>
      </c>
      <c r="AC2135">
        <f>IF(AND($AA2135="Yes",$AB2135="Yes"),1,"")</f>
      </c>
      <c r="AD2135">
        <f>IF(OR($Y2135="",$Z2135=""),"",IF(INDEX($C$2:$C$1500,$Y2135)=INDEX($C$2:$C$1500,$Z2135),0,1))</f>
      </c>
      <c r="AE2135">
        <f>IF($AC2135&lt;&gt;1,"",IF(AND(INDEX($AG$2:$AG$1500,$Y2135)=1,INDEX($AG$2:$AG$1500,$Z2135)=1),1,""))</f>
      </c>
    </row>
    <row r="2136">
      <c r="T2136">
        <f>IF($Y2136="","",INDEX($B$2:$B$1500,$Y2136))</f>
      </c>
      <c r="U2136">
        <f>IF($Z2136="","",INDEX($B$2:$B$1500,$Z2136))</f>
      </c>
      <c r="V2136">
        <f>IF(OR($T2136="",$U2136=""),"",$U2136-$T2136)</f>
      </c>
      <c r="W2136" t="str">
        <f>IF(TRIM(INDEX(connections!$A:$A,ROW()))="","",TRIM(INDEX(connections!$A:$A,ROW())))</f>
      </c>
      <c r="X2136" t="str">
        <f>IF($W2136="","",TRIM(INDEX(connections!$B:$B,ROW())))</f>
      </c>
      <c r="Y2136">
        <f>IF($W2136="","",IFERROR(MATCH($W2136,$A$2:$A$1500,0),""))</f>
      </c>
      <c r="Z2136">
        <f>IF($X2136="","",IFERROR(MATCH($X2136,$A$2:$A$1500,0),""))</f>
      </c>
      <c r="AA2136" t="str">
        <f>IF($Y2136="","",INDEX($P$2:$P$1500,$Y2136))</f>
      </c>
      <c r="AB2136" t="str">
        <f>IF($Z2136="","",INDEX($P$2:$P$1500,$Z2136))</f>
      </c>
      <c r="AC2136">
        <f>IF(AND($AA2136="Yes",$AB2136="Yes"),1,"")</f>
      </c>
      <c r="AD2136">
        <f>IF(OR($Y2136="",$Z2136=""),"",IF(INDEX($C$2:$C$1500,$Y2136)=INDEX($C$2:$C$1500,$Z2136),0,1))</f>
      </c>
      <c r="AE2136">
        <f>IF($AC2136&lt;&gt;1,"",IF(AND(INDEX($AG$2:$AG$1500,$Y2136)=1,INDEX($AG$2:$AG$1500,$Z2136)=1),1,""))</f>
      </c>
    </row>
    <row r="2137">
      <c r="T2137">
        <f>IF($Y2137="","",INDEX($B$2:$B$1500,$Y2137))</f>
      </c>
      <c r="U2137">
        <f>IF($Z2137="","",INDEX($B$2:$B$1500,$Z2137))</f>
      </c>
      <c r="V2137">
        <f>IF(OR($T2137="",$U2137=""),"",$U2137-$T2137)</f>
      </c>
      <c r="W2137" t="str">
        <f>IF(TRIM(INDEX(connections!$A:$A,ROW()))="","",TRIM(INDEX(connections!$A:$A,ROW())))</f>
      </c>
      <c r="X2137" t="str">
        <f>IF($W2137="","",TRIM(INDEX(connections!$B:$B,ROW())))</f>
      </c>
      <c r="Y2137">
        <f>IF($W2137="","",IFERROR(MATCH($W2137,$A$2:$A$1500,0),""))</f>
      </c>
      <c r="Z2137">
        <f>IF($X2137="","",IFERROR(MATCH($X2137,$A$2:$A$1500,0),""))</f>
      </c>
      <c r="AA2137" t="str">
        <f>IF($Y2137="","",INDEX($P$2:$P$1500,$Y2137))</f>
      </c>
      <c r="AB2137" t="str">
        <f>IF($Z2137="","",INDEX($P$2:$P$1500,$Z2137))</f>
      </c>
      <c r="AC2137">
        <f>IF(AND($AA2137="Yes",$AB2137="Yes"),1,"")</f>
      </c>
      <c r="AD2137">
        <f>IF(OR($Y2137="",$Z2137=""),"",IF(INDEX($C$2:$C$1500,$Y2137)=INDEX($C$2:$C$1500,$Z2137),0,1))</f>
      </c>
      <c r="AE2137">
        <f>IF($AC2137&lt;&gt;1,"",IF(AND(INDEX($AG$2:$AG$1500,$Y2137)=1,INDEX($AG$2:$AG$1500,$Z2137)=1),1,""))</f>
      </c>
    </row>
    <row r="2138">
      <c r="T2138">
        <f>IF($Y2138="","",INDEX($B$2:$B$1500,$Y2138))</f>
      </c>
      <c r="U2138">
        <f>IF($Z2138="","",INDEX($B$2:$B$1500,$Z2138))</f>
      </c>
      <c r="V2138">
        <f>IF(OR($T2138="",$U2138=""),"",$U2138-$T2138)</f>
      </c>
      <c r="W2138" t="str">
        <f>IF(TRIM(INDEX(connections!$A:$A,ROW()))="","",TRIM(INDEX(connections!$A:$A,ROW())))</f>
      </c>
      <c r="X2138" t="str">
        <f>IF($W2138="","",TRIM(INDEX(connections!$B:$B,ROW())))</f>
      </c>
      <c r="Y2138">
        <f>IF($W2138="","",IFERROR(MATCH($W2138,$A$2:$A$1500,0),""))</f>
      </c>
      <c r="Z2138">
        <f>IF($X2138="","",IFERROR(MATCH($X2138,$A$2:$A$1500,0),""))</f>
      </c>
      <c r="AA2138" t="str">
        <f>IF($Y2138="","",INDEX($P$2:$P$1500,$Y2138))</f>
      </c>
      <c r="AB2138" t="str">
        <f>IF($Z2138="","",INDEX($P$2:$P$1500,$Z2138))</f>
      </c>
      <c r="AC2138">
        <f>IF(AND($AA2138="Yes",$AB2138="Yes"),1,"")</f>
      </c>
      <c r="AD2138">
        <f>IF(OR($Y2138="",$Z2138=""),"",IF(INDEX($C$2:$C$1500,$Y2138)=INDEX($C$2:$C$1500,$Z2138),0,1))</f>
      </c>
      <c r="AE2138">
        <f>IF($AC2138&lt;&gt;1,"",IF(AND(INDEX($AG$2:$AG$1500,$Y2138)=1,INDEX($AG$2:$AG$1500,$Z2138)=1),1,""))</f>
      </c>
    </row>
    <row r="2139">
      <c r="T2139">
        <f>IF($Y2139="","",INDEX($B$2:$B$1500,$Y2139))</f>
      </c>
      <c r="U2139">
        <f>IF($Z2139="","",INDEX($B$2:$B$1500,$Z2139))</f>
      </c>
      <c r="V2139">
        <f>IF(OR($T2139="",$U2139=""),"",$U2139-$T2139)</f>
      </c>
      <c r="W2139" t="str">
        <f>IF(TRIM(INDEX(connections!$A:$A,ROW()))="","",TRIM(INDEX(connections!$A:$A,ROW())))</f>
      </c>
      <c r="X2139" t="str">
        <f>IF($W2139="","",TRIM(INDEX(connections!$B:$B,ROW())))</f>
      </c>
      <c r="Y2139">
        <f>IF($W2139="","",IFERROR(MATCH($W2139,$A$2:$A$1500,0),""))</f>
      </c>
      <c r="Z2139">
        <f>IF($X2139="","",IFERROR(MATCH($X2139,$A$2:$A$1500,0),""))</f>
      </c>
      <c r="AA2139" t="str">
        <f>IF($Y2139="","",INDEX($P$2:$P$1500,$Y2139))</f>
      </c>
      <c r="AB2139" t="str">
        <f>IF($Z2139="","",INDEX($P$2:$P$1500,$Z2139))</f>
      </c>
      <c r="AC2139">
        <f>IF(AND($AA2139="Yes",$AB2139="Yes"),1,"")</f>
      </c>
      <c r="AD2139">
        <f>IF(OR($Y2139="",$Z2139=""),"",IF(INDEX($C$2:$C$1500,$Y2139)=INDEX($C$2:$C$1500,$Z2139),0,1))</f>
      </c>
      <c r="AE2139">
        <f>IF($AC2139&lt;&gt;1,"",IF(AND(INDEX($AG$2:$AG$1500,$Y2139)=1,INDEX($AG$2:$AG$1500,$Z2139)=1),1,""))</f>
      </c>
    </row>
    <row r="2140">
      <c r="T2140">
        <f>IF($Y2140="","",INDEX($B$2:$B$1500,$Y2140))</f>
      </c>
      <c r="U2140">
        <f>IF($Z2140="","",INDEX($B$2:$B$1500,$Z2140))</f>
      </c>
      <c r="V2140">
        <f>IF(OR($T2140="",$U2140=""),"",$U2140-$T2140)</f>
      </c>
      <c r="W2140" t="str">
        <f>IF(TRIM(INDEX(connections!$A:$A,ROW()))="","",TRIM(INDEX(connections!$A:$A,ROW())))</f>
      </c>
      <c r="X2140" t="str">
        <f>IF($W2140="","",TRIM(INDEX(connections!$B:$B,ROW())))</f>
      </c>
      <c r="Y2140">
        <f>IF($W2140="","",IFERROR(MATCH($W2140,$A$2:$A$1500,0),""))</f>
      </c>
      <c r="Z2140">
        <f>IF($X2140="","",IFERROR(MATCH($X2140,$A$2:$A$1500,0),""))</f>
      </c>
      <c r="AA2140" t="str">
        <f>IF($Y2140="","",INDEX($P$2:$P$1500,$Y2140))</f>
      </c>
      <c r="AB2140" t="str">
        <f>IF($Z2140="","",INDEX($P$2:$P$1500,$Z2140))</f>
      </c>
      <c r="AC2140">
        <f>IF(AND($AA2140="Yes",$AB2140="Yes"),1,"")</f>
      </c>
      <c r="AD2140">
        <f>IF(OR($Y2140="",$Z2140=""),"",IF(INDEX($C$2:$C$1500,$Y2140)=INDEX($C$2:$C$1500,$Z2140),0,1))</f>
      </c>
      <c r="AE2140">
        <f>IF($AC2140&lt;&gt;1,"",IF(AND(INDEX($AG$2:$AG$1500,$Y2140)=1,INDEX($AG$2:$AG$1500,$Z2140)=1),1,""))</f>
      </c>
    </row>
    <row r="2141">
      <c r="T2141">
        <f>IF($Y2141="","",INDEX($B$2:$B$1500,$Y2141))</f>
      </c>
      <c r="U2141">
        <f>IF($Z2141="","",INDEX($B$2:$B$1500,$Z2141))</f>
      </c>
      <c r="V2141">
        <f>IF(OR($T2141="",$U2141=""),"",$U2141-$T2141)</f>
      </c>
      <c r="W2141" t="str">
        <f>IF(TRIM(INDEX(connections!$A:$A,ROW()))="","",TRIM(INDEX(connections!$A:$A,ROW())))</f>
      </c>
      <c r="X2141" t="str">
        <f>IF($W2141="","",TRIM(INDEX(connections!$B:$B,ROW())))</f>
      </c>
      <c r="Y2141">
        <f>IF($W2141="","",IFERROR(MATCH($W2141,$A$2:$A$1500,0),""))</f>
      </c>
      <c r="Z2141">
        <f>IF($X2141="","",IFERROR(MATCH($X2141,$A$2:$A$1500,0),""))</f>
      </c>
      <c r="AA2141" t="str">
        <f>IF($Y2141="","",INDEX($P$2:$P$1500,$Y2141))</f>
      </c>
      <c r="AB2141" t="str">
        <f>IF($Z2141="","",INDEX($P$2:$P$1500,$Z2141))</f>
      </c>
      <c r="AC2141">
        <f>IF(AND($AA2141="Yes",$AB2141="Yes"),1,"")</f>
      </c>
      <c r="AD2141">
        <f>IF(OR($Y2141="",$Z2141=""),"",IF(INDEX($C$2:$C$1500,$Y2141)=INDEX($C$2:$C$1500,$Z2141),0,1))</f>
      </c>
      <c r="AE2141">
        <f>IF($AC2141&lt;&gt;1,"",IF(AND(INDEX($AG$2:$AG$1500,$Y2141)=1,INDEX($AG$2:$AG$1500,$Z2141)=1),1,""))</f>
      </c>
    </row>
    <row r="2142">
      <c r="T2142">
        <f>IF($Y2142="","",INDEX($B$2:$B$1500,$Y2142))</f>
      </c>
      <c r="U2142">
        <f>IF($Z2142="","",INDEX($B$2:$B$1500,$Z2142))</f>
      </c>
      <c r="V2142">
        <f>IF(OR($T2142="",$U2142=""),"",$U2142-$T2142)</f>
      </c>
      <c r="W2142" t="str">
        <f>IF(TRIM(INDEX(connections!$A:$A,ROW()))="","",TRIM(INDEX(connections!$A:$A,ROW())))</f>
      </c>
      <c r="X2142" t="str">
        <f>IF($W2142="","",TRIM(INDEX(connections!$B:$B,ROW())))</f>
      </c>
      <c r="Y2142">
        <f>IF($W2142="","",IFERROR(MATCH($W2142,$A$2:$A$1500,0),""))</f>
      </c>
      <c r="Z2142">
        <f>IF($X2142="","",IFERROR(MATCH($X2142,$A$2:$A$1500,0),""))</f>
      </c>
      <c r="AA2142" t="str">
        <f>IF($Y2142="","",INDEX($P$2:$P$1500,$Y2142))</f>
      </c>
      <c r="AB2142" t="str">
        <f>IF($Z2142="","",INDEX($P$2:$P$1500,$Z2142))</f>
      </c>
      <c r="AC2142">
        <f>IF(AND($AA2142="Yes",$AB2142="Yes"),1,"")</f>
      </c>
      <c r="AD2142">
        <f>IF(OR($Y2142="",$Z2142=""),"",IF(INDEX($C$2:$C$1500,$Y2142)=INDEX($C$2:$C$1500,$Z2142),0,1))</f>
      </c>
      <c r="AE2142">
        <f>IF($AC2142&lt;&gt;1,"",IF(AND(INDEX($AG$2:$AG$1500,$Y2142)=1,INDEX($AG$2:$AG$1500,$Z2142)=1),1,""))</f>
      </c>
    </row>
    <row r="2143">
      <c r="T2143">
        <f>IF($Y2143="","",INDEX($B$2:$B$1500,$Y2143))</f>
      </c>
      <c r="U2143">
        <f>IF($Z2143="","",INDEX($B$2:$B$1500,$Z2143))</f>
      </c>
      <c r="V2143">
        <f>IF(OR($T2143="",$U2143=""),"",$U2143-$T2143)</f>
      </c>
      <c r="W2143" t="str">
        <f>IF(TRIM(INDEX(connections!$A:$A,ROW()))="","",TRIM(INDEX(connections!$A:$A,ROW())))</f>
      </c>
      <c r="X2143" t="str">
        <f>IF($W2143="","",TRIM(INDEX(connections!$B:$B,ROW())))</f>
      </c>
      <c r="Y2143">
        <f>IF($W2143="","",IFERROR(MATCH($W2143,$A$2:$A$1500,0),""))</f>
      </c>
      <c r="Z2143">
        <f>IF($X2143="","",IFERROR(MATCH($X2143,$A$2:$A$1500,0),""))</f>
      </c>
      <c r="AA2143" t="str">
        <f>IF($Y2143="","",INDEX($P$2:$P$1500,$Y2143))</f>
      </c>
      <c r="AB2143" t="str">
        <f>IF($Z2143="","",INDEX($P$2:$P$1500,$Z2143))</f>
      </c>
      <c r="AC2143">
        <f>IF(AND($AA2143="Yes",$AB2143="Yes"),1,"")</f>
      </c>
      <c r="AD2143">
        <f>IF(OR($Y2143="",$Z2143=""),"",IF(INDEX($C$2:$C$1500,$Y2143)=INDEX($C$2:$C$1500,$Z2143),0,1))</f>
      </c>
      <c r="AE2143">
        <f>IF($AC2143&lt;&gt;1,"",IF(AND(INDEX($AG$2:$AG$1500,$Y2143)=1,INDEX($AG$2:$AG$1500,$Z2143)=1),1,""))</f>
      </c>
    </row>
    <row r="2144">
      <c r="T2144">
        <f>IF($Y2144="","",INDEX($B$2:$B$1500,$Y2144))</f>
      </c>
      <c r="U2144">
        <f>IF($Z2144="","",INDEX($B$2:$B$1500,$Z2144))</f>
      </c>
      <c r="V2144">
        <f>IF(OR($T2144="",$U2144=""),"",$U2144-$T2144)</f>
      </c>
      <c r="W2144" t="str">
        <f>IF(TRIM(INDEX(connections!$A:$A,ROW()))="","",TRIM(INDEX(connections!$A:$A,ROW())))</f>
      </c>
      <c r="X2144" t="str">
        <f>IF($W2144="","",TRIM(INDEX(connections!$B:$B,ROW())))</f>
      </c>
      <c r="Y2144">
        <f>IF($W2144="","",IFERROR(MATCH($W2144,$A$2:$A$1500,0),""))</f>
      </c>
      <c r="Z2144">
        <f>IF($X2144="","",IFERROR(MATCH($X2144,$A$2:$A$1500,0),""))</f>
      </c>
      <c r="AA2144" t="str">
        <f>IF($Y2144="","",INDEX($P$2:$P$1500,$Y2144))</f>
      </c>
      <c r="AB2144" t="str">
        <f>IF($Z2144="","",INDEX($P$2:$P$1500,$Z2144))</f>
      </c>
      <c r="AC2144">
        <f>IF(AND($AA2144="Yes",$AB2144="Yes"),1,"")</f>
      </c>
      <c r="AD2144">
        <f>IF(OR($Y2144="",$Z2144=""),"",IF(INDEX($C$2:$C$1500,$Y2144)=INDEX($C$2:$C$1500,$Z2144),0,1))</f>
      </c>
      <c r="AE2144">
        <f>IF($AC2144&lt;&gt;1,"",IF(AND(INDEX($AG$2:$AG$1500,$Y2144)=1,INDEX($AG$2:$AG$1500,$Z2144)=1),1,""))</f>
      </c>
    </row>
    <row r="2145">
      <c r="T2145">
        <f>IF($Y2145="","",INDEX($B$2:$B$1500,$Y2145))</f>
      </c>
      <c r="U2145">
        <f>IF($Z2145="","",INDEX($B$2:$B$1500,$Z2145))</f>
      </c>
      <c r="V2145">
        <f>IF(OR($T2145="",$U2145=""),"",$U2145-$T2145)</f>
      </c>
      <c r="W2145" t="str">
        <f>IF(TRIM(INDEX(connections!$A:$A,ROW()))="","",TRIM(INDEX(connections!$A:$A,ROW())))</f>
      </c>
      <c r="X2145" t="str">
        <f>IF($W2145="","",TRIM(INDEX(connections!$B:$B,ROW())))</f>
      </c>
      <c r="Y2145">
        <f>IF($W2145="","",IFERROR(MATCH($W2145,$A$2:$A$1500,0),""))</f>
      </c>
      <c r="Z2145">
        <f>IF($X2145="","",IFERROR(MATCH($X2145,$A$2:$A$1500,0),""))</f>
      </c>
      <c r="AA2145" t="str">
        <f>IF($Y2145="","",INDEX($P$2:$P$1500,$Y2145))</f>
      </c>
      <c r="AB2145" t="str">
        <f>IF($Z2145="","",INDEX($P$2:$P$1500,$Z2145))</f>
      </c>
      <c r="AC2145">
        <f>IF(AND($AA2145="Yes",$AB2145="Yes"),1,"")</f>
      </c>
      <c r="AD2145">
        <f>IF(OR($Y2145="",$Z2145=""),"",IF(INDEX($C$2:$C$1500,$Y2145)=INDEX($C$2:$C$1500,$Z2145),0,1))</f>
      </c>
      <c r="AE2145">
        <f>IF($AC2145&lt;&gt;1,"",IF(AND(INDEX($AG$2:$AG$1500,$Y2145)=1,INDEX($AG$2:$AG$1500,$Z2145)=1),1,""))</f>
      </c>
    </row>
    <row r="2146">
      <c r="T2146">
        <f>IF($Y2146="","",INDEX($B$2:$B$1500,$Y2146))</f>
      </c>
      <c r="U2146">
        <f>IF($Z2146="","",INDEX($B$2:$B$1500,$Z2146))</f>
      </c>
      <c r="V2146">
        <f>IF(OR($T2146="",$U2146=""),"",$U2146-$T2146)</f>
      </c>
      <c r="W2146" t="str">
        <f>IF(TRIM(INDEX(connections!$A:$A,ROW()))="","",TRIM(INDEX(connections!$A:$A,ROW())))</f>
      </c>
      <c r="X2146" t="str">
        <f>IF($W2146="","",TRIM(INDEX(connections!$B:$B,ROW())))</f>
      </c>
      <c r="Y2146">
        <f>IF($W2146="","",IFERROR(MATCH($W2146,$A$2:$A$1500,0),""))</f>
      </c>
      <c r="Z2146">
        <f>IF($X2146="","",IFERROR(MATCH($X2146,$A$2:$A$1500,0),""))</f>
      </c>
      <c r="AA2146" t="str">
        <f>IF($Y2146="","",INDEX($P$2:$P$1500,$Y2146))</f>
      </c>
      <c r="AB2146" t="str">
        <f>IF($Z2146="","",INDEX($P$2:$P$1500,$Z2146))</f>
      </c>
      <c r="AC2146">
        <f>IF(AND($AA2146="Yes",$AB2146="Yes"),1,"")</f>
      </c>
      <c r="AD2146">
        <f>IF(OR($Y2146="",$Z2146=""),"",IF(INDEX($C$2:$C$1500,$Y2146)=INDEX($C$2:$C$1500,$Z2146),0,1))</f>
      </c>
      <c r="AE2146">
        <f>IF($AC2146&lt;&gt;1,"",IF(AND(INDEX($AG$2:$AG$1500,$Y2146)=1,INDEX($AG$2:$AG$1500,$Z2146)=1),1,""))</f>
      </c>
    </row>
    <row r="2147">
      <c r="T2147">
        <f>IF($Y2147="","",INDEX($B$2:$B$1500,$Y2147))</f>
      </c>
      <c r="U2147">
        <f>IF($Z2147="","",INDEX($B$2:$B$1500,$Z2147))</f>
      </c>
      <c r="V2147">
        <f>IF(OR($T2147="",$U2147=""),"",$U2147-$T2147)</f>
      </c>
      <c r="W2147" t="str">
        <f>IF(TRIM(INDEX(connections!$A:$A,ROW()))="","",TRIM(INDEX(connections!$A:$A,ROW())))</f>
      </c>
      <c r="X2147" t="str">
        <f>IF($W2147="","",TRIM(INDEX(connections!$B:$B,ROW())))</f>
      </c>
      <c r="Y2147">
        <f>IF($W2147="","",IFERROR(MATCH($W2147,$A$2:$A$1500,0),""))</f>
      </c>
      <c r="Z2147">
        <f>IF($X2147="","",IFERROR(MATCH($X2147,$A$2:$A$1500,0),""))</f>
      </c>
      <c r="AA2147" t="str">
        <f>IF($Y2147="","",INDEX($P$2:$P$1500,$Y2147))</f>
      </c>
      <c r="AB2147" t="str">
        <f>IF($Z2147="","",INDEX($P$2:$P$1500,$Z2147))</f>
      </c>
      <c r="AC2147">
        <f>IF(AND($AA2147="Yes",$AB2147="Yes"),1,"")</f>
      </c>
      <c r="AD2147">
        <f>IF(OR($Y2147="",$Z2147=""),"",IF(INDEX($C$2:$C$1500,$Y2147)=INDEX($C$2:$C$1500,$Z2147),0,1))</f>
      </c>
      <c r="AE2147">
        <f>IF($AC2147&lt;&gt;1,"",IF(AND(INDEX($AG$2:$AG$1500,$Y2147)=1,INDEX($AG$2:$AG$1500,$Z2147)=1),1,""))</f>
      </c>
    </row>
    <row r="2148">
      <c r="T2148">
        <f>IF($Y2148="","",INDEX($B$2:$B$1500,$Y2148))</f>
      </c>
      <c r="U2148">
        <f>IF($Z2148="","",INDEX($B$2:$B$1500,$Z2148))</f>
      </c>
      <c r="V2148">
        <f>IF(OR($T2148="",$U2148=""),"",$U2148-$T2148)</f>
      </c>
      <c r="W2148" t="str">
        <f>IF(TRIM(INDEX(connections!$A:$A,ROW()))="","",TRIM(INDEX(connections!$A:$A,ROW())))</f>
      </c>
      <c r="X2148" t="str">
        <f>IF($W2148="","",TRIM(INDEX(connections!$B:$B,ROW())))</f>
      </c>
      <c r="Y2148">
        <f>IF($W2148="","",IFERROR(MATCH($W2148,$A$2:$A$1500,0),""))</f>
      </c>
      <c r="Z2148">
        <f>IF($X2148="","",IFERROR(MATCH($X2148,$A$2:$A$1500,0),""))</f>
      </c>
      <c r="AA2148" t="str">
        <f>IF($Y2148="","",INDEX($P$2:$P$1500,$Y2148))</f>
      </c>
      <c r="AB2148" t="str">
        <f>IF($Z2148="","",INDEX($P$2:$P$1500,$Z2148))</f>
      </c>
      <c r="AC2148">
        <f>IF(AND($AA2148="Yes",$AB2148="Yes"),1,"")</f>
      </c>
      <c r="AD2148">
        <f>IF(OR($Y2148="",$Z2148=""),"",IF(INDEX($C$2:$C$1500,$Y2148)=INDEX($C$2:$C$1500,$Z2148),0,1))</f>
      </c>
      <c r="AE2148">
        <f>IF($AC2148&lt;&gt;1,"",IF(AND(INDEX($AG$2:$AG$1500,$Y2148)=1,INDEX($AG$2:$AG$1500,$Z2148)=1),1,""))</f>
      </c>
    </row>
    <row r="2149">
      <c r="T2149">
        <f>IF($Y2149="","",INDEX($B$2:$B$1500,$Y2149))</f>
      </c>
      <c r="U2149">
        <f>IF($Z2149="","",INDEX($B$2:$B$1500,$Z2149))</f>
      </c>
      <c r="V2149">
        <f>IF(OR($T2149="",$U2149=""),"",$U2149-$T2149)</f>
      </c>
      <c r="W2149" t="str">
        <f>IF(TRIM(INDEX(connections!$A:$A,ROW()))="","",TRIM(INDEX(connections!$A:$A,ROW())))</f>
      </c>
      <c r="X2149" t="str">
        <f>IF($W2149="","",TRIM(INDEX(connections!$B:$B,ROW())))</f>
      </c>
      <c r="Y2149">
        <f>IF($W2149="","",IFERROR(MATCH($W2149,$A$2:$A$1500,0),""))</f>
      </c>
      <c r="Z2149">
        <f>IF($X2149="","",IFERROR(MATCH($X2149,$A$2:$A$1500,0),""))</f>
      </c>
      <c r="AA2149" t="str">
        <f>IF($Y2149="","",INDEX($P$2:$P$1500,$Y2149))</f>
      </c>
      <c r="AB2149" t="str">
        <f>IF($Z2149="","",INDEX($P$2:$P$1500,$Z2149))</f>
      </c>
      <c r="AC2149">
        <f>IF(AND($AA2149="Yes",$AB2149="Yes"),1,"")</f>
      </c>
      <c r="AD2149">
        <f>IF(OR($Y2149="",$Z2149=""),"",IF(INDEX($C$2:$C$1500,$Y2149)=INDEX($C$2:$C$1500,$Z2149),0,1))</f>
      </c>
      <c r="AE2149">
        <f>IF($AC2149&lt;&gt;1,"",IF(AND(INDEX($AG$2:$AG$1500,$Y2149)=1,INDEX($AG$2:$AG$1500,$Z2149)=1),1,""))</f>
      </c>
    </row>
    <row r="2150">
      <c r="T2150">
        <f>IF($Y2150="","",INDEX($B$2:$B$1500,$Y2150))</f>
      </c>
      <c r="U2150">
        <f>IF($Z2150="","",INDEX($B$2:$B$1500,$Z2150))</f>
      </c>
      <c r="V2150">
        <f>IF(OR($T2150="",$U2150=""),"",$U2150-$T2150)</f>
      </c>
      <c r="W2150" t="str">
        <f>IF(TRIM(INDEX(connections!$A:$A,ROW()))="","",TRIM(INDEX(connections!$A:$A,ROW())))</f>
      </c>
      <c r="X2150" t="str">
        <f>IF($W2150="","",TRIM(INDEX(connections!$B:$B,ROW())))</f>
      </c>
      <c r="Y2150">
        <f>IF($W2150="","",IFERROR(MATCH($W2150,$A$2:$A$1500,0),""))</f>
      </c>
      <c r="Z2150">
        <f>IF($X2150="","",IFERROR(MATCH($X2150,$A$2:$A$1500,0),""))</f>
      </c>
      <c r="AA2150" t="str">
        <f>IF($Y2150="","",INDEX($P$2:$P$1500,$Y2150))</f>
      </c>
      <c r="AB2150" t="str">
        <f>IF($Z2150="","",INDEX($P$2:$P$1500,$Z2150))</f>
      </c>
      <c r="AC2150">
        <f>IF(AND($AA2150="Yes",$AB2150="Yes"),1,"")</f>
      </c>
      <c r="AD2150">
        <f>IF(OR($Y2150="",$Z2150=""),"",IF(INDEX($C$2:$C$1500,$Y2150)=INDEX($C$2:$C$1500,$Z2150),0,1))</f>
      </c>
      <c r="AE2150">
        <f>IF($AC2150&lt;&gt;1,"",IF(AND(INDEX($AG$2:$AG$1500,$Y2150)=1,INDEX($AG$2:$AG$1500,$Z2150)=1),1,""))</f>
      </c>
    </row>
    <row r="2151">
      <c r="T2151">
        <f>IF($Y2151="","",INDEX($B$2:$B$1500,$Y2151))</f>
      </c>
      <c r="U2151">
        <f>IF($Z2151="","",INDEX($B$2:$B$1500,$Z2151))</f>
      </c>
      <c r="V2151">
        <f>IF(OR($T2151="",$U2151=""),"",$U2151-$T2151)</f>
      </c>
      <c r="W2151" t="str">
        <f>IF(TRIM(INDEX(connections!$A:$A,ROW()))="","",TRIM(INDEX(connections!$A:$A,ROW())))</f>
      </c>
      <c r="X2151" t="str">
        <f>IF($W2151="","",TRIM(INDEX(connections!$B:$B,ROW())))</f>
      </c>
      <c r="Y2151">
        <f>IF($W2151="","",IFERROR(MATCH($W2151,$A$2:$A$1500,0),""))</f>
      </c>
      <c r="Z2151">
        <f>IF($X2151="","",IFERROR(MATCH($X2151,$A$2:$A$1500,0),""))</f>
      </c>
      <c r="AA2151" t="str">
        <f>IF($Y2151="","",INDEX($P$2:$P$1500,$Y2151))</f>
      </c>
      <c r="AB2151" t="str">
        <f>IF($Z2151="","",INDEX($P$2:$P$1500,$Z2151))</f>
      </c>
      <c r="AC2151">
        <f>IF(AND($AA2151="Yes",$AB2151="Yes"),1,"")</f>
      </c>
      <c r="AD2151">
        <f>IF(OR($Y2151="",$Z2151=""),"",IF(INDEX($C$2:$C$1500,$Y2151)=INDEX($C$2:$C$1500,$Z2151),0,1))</f>
      </c>
      <c r="AE2151">
        <f>IF($AC2151&lt;&gt;1,"",IF(AND(INDEX($AG$2:$AG$1500,$Y2151)=1,INDEX($AG$2:$AG$1500,$Z2151)=1),1,""))</f>
      </c>
    </row>
    <row r="2152">
      <c r="T2152">
        <f>IF($Y2152="","",INDEX($B$2:$B$1500,$Y2152))</f>
      </c>
      <c r="U2152">
        <f>IF($Z2152="","",INDEX($B$2:$B$1500,$Z2152))</f>
      </c>
      <c r="V2152">
        <f>IF(OR($T2152="",$U2152=""),"",$U2152-$T2152)</f>
      </c>
      <c r="W2152" t="str">
        <f>IF(TRIM(INDEX(connections!$A:$A,ROW()))="","",TRIM(INDEX(connections!$A:$A,ROW())))</f>
      </c>
      <c r="X2152" t="str">
        <f>IF($W2152="","",TRIM(INDEX(connections!$B:$B,ROW())))</f>
      </c>
      <c r="Y2152">
        <f>IF($W2152="","",IFERROR(MATCH($W2152,$A$2:$A$1500,0),""))</f>
      </c>
      <c r="Z2152">
        <f>IF($X2152="","",IFERROR(MATCH($X2152,$A$2:$A$1500,0),""))</f>
      </c>
      <c r="AA2152" t="str">
        <f>IF($Y2152="","",INDEX($P$2:$P$1500,$Y2152))</f>
      </c>
      <c r="AB2152" t="str">
        <f>IF($Z2152="","",INDEX($P$2:$P$1500,$Z2152))</f>
      </c>
      <c r="AC2152">
        <f>IF(AND($AA2152="Yes",$AB2152="Yes"),1,"")</f>
      </c>
      <c r="AD2152">
        <f>IF(OR($Y2152="",$Z2152=""),"",IF(INDEX($C$2:$C$1500,$Y2152)=INDEX($C$2:$C$1500,$Z2152),0,1))</f>
      </c>
      <c r="AE2152">
        <f>IF($AC2152&lt;&gt;1,"",IF(AND(INDEX($AG$2:$AG$1500,$Y2152)=1,INDEX($AG$2:$AG$1500,$Z2152)=1),1,""))</f>
      </c>
    </row>
    <row r="2153">
      <c r="T2153">
        <f>IF($Y2153="","",INDEX($B$2:$B$1500,$Y2153))</f>
      </c>
      <c r="U2153">
        <f>IF($Z2153="","",INDEX($B$2:$B$1500,$Z2153))</f>
      </c>
      <c r="V2153">
        <f>IF(OR($T2153="",$U2153=""),"",$U2153-$T2153)</f>
      </c>
      <c r="W2153" t="str">
        <f>IF(TRIM(INDEX(connections!$A:$A,ROW()))="","",TRIM(INDEX(connections!$A:$A,ROW())))</f>
      </c>
      <c r="X2153" t="str">
        <f>IF($W2153="","",TRIM(INDEX(connections!$B:$B,ROW())))</f>
      </c>
      <c r="Y2153">
        <f>IF($W2153="","",IFERROR(MATCH($W2153,$A$2:$A$1500,0),""))</f>
      </c>
      <c r="Z2153">
        <f>IF($X2153="","",IFERROR(MATCH($X2153,$A$2:$A$1500,0),""))</f>
      </c>
      <c r="AA2153" t="str">
        <f>IF($Y2153="","",INDEX($P$2:$P$1500,$Y2153))</f>
      </c>
      <c r="AB2153" t="str">
        <f>IF($Z2153="","",INDEX($P$2:$P$1500,$Z2153))</f>
      </c>
      <c r="AC2153">
        <f>IF(AND($AA2153="Yes",$AB2153="Yes"),1,"")</f>
      </c>
      <c r="AD2153">
        <f>IF(OR($Y2153="",$Z2153=""),"",IF(INDEX($C$2:$C$1500,$Y2153)=INDEX($C$2:$C$1500,$Z2153),0,1))</f>
      </c>
      <c r="AE2153">
        <f>IF($AC2153&lt;&gt;1,"",IF(AND(INDEX($AG$2:$AG$1500,$Y2153)=1,INDEX($AG$2:$AG$1500,$Z2153)=1),1,""))</f>
      </c>
    </row>
    <row r="2154">
      <c r="T2154">
        <f>IF($Y2154="","",INDEX($B$2:$B$1500,$Y2154))</f>
      </c>
      <c r="U2154">
        <f>IF($Z2154="","",INDEX($B$2:$B$1500,$Z2154))</f>
      </c>
      <c r="V2154">
        <f>IF(OR($T2154="",$U2154=""),"",$U2154-$T2154)</f>
      </c>
      <c r="W2154" t="str">
        <f>IF(TRIM(INDEX(connections!$A:$A,ROW()))="","",TRIM(INDEX(connections!$A:$A,ROW())))</f>
      </c>
      <c r="X2154" t="str">
        <f>IF($W2154="","",TRIM(INDEX(connections!$B:$B,ROW())))</f>
      </c>
      <c r="Y2154">
        <f>IF($W2154="","",IFERROR(MATCH($W2154,$A$2:$A$1500,0),""))</f>
      </c>
      <c r="Z2154">
        <f>IF($X2154="","",IFERROR(MATCH($X2154,$A$2:$A$1500,0),""))</f>
      </c>
      <c r="AA2154" t="str">
        <f>IF($Y2154="","",INDEX($P$2:$P$1500,$Y2154))</f>
      </c>
      <c r="AB2154" t="str">
        <f>IF($Z2154="","",INDEX($P$2:$P$1500,$Z2154))</f>
      </c>
      <c r="AC2154">
        <f>IF(AND($AA2154="Yes",$AB2154="Yes"),1,"")</f>
      </c>
      <c r="AD2154">
        <f>IF(OR($Y2154="",$Z2154=""),"",IF(INDEX($C$2:$C$1500,$Y2154)=INDEX($C$2:$C$1500,$Z2154),0,1))</f>
      </c>
      <c r="AE2154">
        <f>IF($AC2154&lt;&gt;1,"",IF(AND(INDEX($AG$2:$AG$1500,$Y2154)=1,INDEX($AG$2:$AG$1500,$Z2154)=1),1,""))</f>
      </c>
    </row>
    <row r="2155">
      <c r="T2155">
        <f>IF($Y2155="","",INDEX($B$2:$B$1500,$Y2155))</f>
      </c>
      <c r="U2155">
        <f>IF($Z2155="","",INDEX($B$2:$B$1500,$Z2155))</f>
      </c>
      <c r="V2155">
        <f>IF(OR($T2155="",$U2155=""),"",$U2155-$T2155)</f>
      </c>
      <c r="W2155" t="str">
        <f>IF(TRIM(INDEX(connections!$A:$A,ROW()))="","",TRIM(INDEX(connections!$A:$A,ROW())))</f>
      </c>
      <c r="X2155" t="str">
        <f>IF($W2155="","",TRIM(INDEX(connections!$B:$B,ROW())))</f>
      </c>
      <c r="Y2155">
        <f>IF($W2155="","",IFERROR(MATCH($W2155,$A$2:$A$1500,0),""))</f>
      </c>
      <c r="Z2155">
        <f>IF($X2155="","",IFERROR(MATCH($X2155,$A$2:$A$1500,0),""))</f>
      </c>
      <c r="AA2155" t="str">
        <f>IF($Y2155="","",INDEX($P$2:$P$1500,$Y2155))</f>
      </c>
      <c r="AB2155" t="str">
        <f>IF($Z2155="","",INDEX($P$2:$P$1500,$Z2155))</f>
      </c>
      <c r="AC2155">
        <f>IF(AND($AA2155="Yes",$AB2155="Yes"),1,"")</f>
      </c>
      <c r="AD2155">
        <f>IF(OR($Y2155="",$Z2155=""),"",IF(INDEX($C$2:$C$1500,$Y2155)=INDEX($C$2:$C$1500,$Z2155),0,1))</f>
      </c>
      <c r="AE2155">
        <f>IF($AC2155&lt;&gt;1,"",IF(AND(INDEX($AG$2:$AG$1500,$Y2155)=1,INDEX($AG$2:$AG$1500,$Z2155)=1),1,""))</f>
      </c>
    </row>
    <row r="2156">
      <c r="T2156">
        <f>IF($Y2156="","",INDEX($B$2:$B$1500,$Y2156))</f>
      </c>
      <c r="U2156">
        <f>IF($Z2156="","",INDEX($B$2:$B$1500,$Z2156))</f>
      </c>
      <c r="V2156">
        <f>IF(OR($T2156="",$U2156=""),"",$U2156-$T2156)</f>
      </c>
      <c r="W2156" t="str">
        <f>IF(TRIM(INDEX(connections!$A:$A,ROW()))="","",TRIM(INDEX(connections!$A:$A,ROW())))</f>
      </c>
      <c r="X2156" t="str">
        <f>IF($W2156="","",TRIM(INDEX(connections!$B:$B,ROW())))</f>
      </c>
      <c r="Y2156">
        <f>IF($W2156="","",IFERROR(MATCH($W2156,$A$2:$A$1500,0),""))</f>
      </c>
      <c r="Z2156">
        <f>IF($X2156="","",IFERROR(MATCH($X2156,$A$2:$A$1500,0),""))</f>
      </c>
      <c r="AA2156" t="str">
        <f>IF($Y2156="","",INDEX($P$2:$P$1500,$Y2156))</f>
      </c>
      <c r="AB2156" t="str">
        <f>IF($Z2156="","",INDEX($P$2:$P$1500,$Z2156))</f>
      </c>
      <c r="AC2156">
        <f>IF(AND($AA2156="Yes",$AB2156="Yes"),1,"")</f>
      </c>
      <c r="AD2156">
        <f>IF(OR($Y2156="",$Z2156=""),"",IF(INDEX($C$2:$C$1500,$Y2156)=INDEX($C$2:$C$1500,$Z2156),0,1))</f>
      </c>
      <c r="AE2156">
        <f>IF($AC2156&lt;&gt;1,"",IF(AND(INDEX($AG$2:$AG$1500,$Y2156)=1,INDEX($AG$2:$AG$1500,$Z2156)=1),1,""))</f>
      </c>
    </row>
    <row r="2157">
      <c r="T2157">
        <f>IF($Y2157="","",INDEX($B$2:$B$1500,$Y2157))</f>
      </c>
      <c r="U2157">
        <f>IF($Z2157="","",INDEX($B$2:$B$1500,$Z2157))</f>
      </c>
      <c r="V2157">
        <f>IF(OR($T2157="",$U2157=""),"",$U2157-$T2157)</f>
      </c>
      <c r="W2157" t="str">
        <f>IF(TRIM(INDEX(connections!$A:$A,ROW()))="","",TRIM(INDEX(connections!$A:$A,ROW())))</f>
      </c>
      <c r="X2157" t="str">
        <f>IF($W2157="","",TRIM(INDEX(connections!$B:$B,ROW())))</f>
      </c>
      <c r="Y2157">
        <f>IF($W2157="","",IFERROR(MATCH($W2157,$A$2:$A$1500,0),""))</f>
      </c>
      <c r="Z2157">
        <f>IF($X2157="","",IFERROR(MATCH($X2157,$A$2:$A$1500,0),""))</f>
      </c>
      <c r="AA2157" t="str">
        <f>IF($Y2157="","",INDEX($P$2:$P$1500,$Y2157))</f>
      </c>
      <c r="AB2157" t="str">
        <f>IF($Z2157="","",INDEX($P$2:$P$1500,$Z2157))</f>
      </c>
      <c r="AC2157">
        <f>IF(AND($AA2157="Yes",$AB2157="Yes"),1,"")</f>
      </c>
      <c r="AD2157">
        <f>IF(OR($Y2157="",$Z2157=""),"",IF(INDEX($C$2:$C$1500,$Y2157)=INDEX($C$2:$C$1500,$Z2157),0,1))</f>
      </c>
      <c r="AE2157">
        <f>IF($AC2157&lt;&gt;1,"",IF(AND(INDEX($AG$2:$AG$1500,$Y2157)=1,INDEX($AG$2:$AG$1500,$Z2157)=1),1,""))</f>
      </c>
    </row>
    <row r="2158">
      <c r="T2158">
        <f>IF($Y2158="","",INDEX($B$2:$B$1500,$Y2158))</f>
      </c>
      <c r="U2158">
        <f>IF($Z2158="","",INDEX($B$2:$B$1500,$Z2158))</f>
      </c>
      <c r="V2158">
        <f>IF(OR($T2158="",$U2158=""),"",$U2158-$T2158)</f>
      </c>
      <c r="W2158" t="str">
        <f>IF(TRIM(INDEX(connections!$A:$A,ROW()))="","",TRIM(INDEX(connections!$A:$A,ROW())))</f>
      </c>
      <c r="X2158" t="str">
        <f>IF($W2158="","",TRIM(INDEX(connections!$B:$B,ROW())))</f>
      </c>
      <c r="Y2158">
        <f>IF($W2158="","",IFERROR(MATCH($W2158,$A$2:$A$1500,0),""))</f>
      </c>
      <c r="Z2158">
        <f>IF($X2158="","",IFERROR(MATCH($X2158,$A$2:$A$1500,0),""))</f>
      </c>
      <c r="AA2158" t="str">
        <f>IF($Y2158="","",INDEX($P$2:$P$1500,$Y2158))</f>
      </c>
      <c r="AB2158" t="str">
        <f>IF($Z2158="","",INDEX($P$2:$P$1500,$Z2158))</f>
      </c>
      <c r="AC2158">
        <f>IF(AND($AA2158="Yes",$AB2158="Yes"),1,"")</f>
      </c>
      <c r="AD2158">
        <f>IF(OR($Y2158="",$Z2158=""),"",IF(INDEX($C$2:$C$1500,$Y2158)=INDEX($C$2:$C$1500,$Z2158),0,1))</f>
      </c>
      <c r="AE2158">
        <f>IF($AC2158&lt;&gt;1,"",IF(AND(INDEX($AG$2:$AG$1500,$Y2158)=1,INDEX($AG$2:$AG$1500,$Z2158)=1),1,""))</f>
      </c>
    </row>
    <row r="2159">
      <c r="T2159">
        <f>IF($Y2159="","",INDEX($B$2:$B$1500,$Y2159))</f>
      </c>
      <c r="U2159">
        <f>IF($Z2159="","",INDEX($B$2:$B$1500,$Z2159))</f>
      </c>
      <c r="V2159">
        <f>IF(OR($T2159="",$U2159=""),"",$U2159-$T2159)</f>
      </c>
      <c r="W2159" t="str">
        <f>IF(TRIM(INDEX(connections!$A:$A,ROW()))="","",TRIM(INDEX(connections!$A:$A,ROW())))</f>
      </c>
      <c r="X2159" t="str">
        <f>IF($W2159="","",TRIM(INDEX(connections!$B:$B,ROW())))</f>
      </c>
      <c r="Y2159">
        <f>IF($W2159="","",IFERROR(MATCH($W2159,$A$2:$A$1500,0),""))</f>
      </c>
      <c r="Z2159">
        <f>IF($X2159="","",IFERROR(MATCH($X2159,$A$2:$A$1500,0),""))</f>
      </c>
      <c r="AA2159" t="str">
        <f>IF($Y2159="","",INDEX($P$2:$P$1500,$Y2159))</f>
      </c>
      <c r="AB2159" t="str">
        <f>IF($Z2159="","",INDEX($P$2:$P$1500,$Z2159))</f>
      </c>
      <c r="AC2159">
        <f>IF(AND($AA2159="Yes",$AB2159="Yes"),1,"")</f>
      </c>
      <c r="AD2159">
        <f>IF(OR($Y2159="",$Z2159=""),"",IF(INDEX($C$2:$C$1500,$Y2159)=INDEX($C$2:$C$1500,$Z2159),0,1))</f>
      </c>
      <c r="AE2159">
        <f>IF($AC2159&lt;&gt;1,"",IF(AND(INDEX($AG$2:$AG$1500,$Y2159)=1,INDEX($AG$2:$AG$1500,$Z2159)=1),1,""))</f>
      </c>
    </row>
    <row r="2160">
      <c r="T2160">
        <f>IF($Y2160="","",INDEX($B$2:$B$1500,$Y2160))</f>
      </c>
      <c r="U2160">
        <f>IF($Z2160="","",INDEX($B$2:$B$1500,$Z2160))</f>
      </c>
      <c r="V2160">
        <f>IF(OR($T2160="",$U2160=""),"",$U2160-$T2160)</f>
      </c>
      <c r="W2160" t="str">
        <f>IF(TRIM(INDEX(connections!$A:$A,ROW()))="","",TRIM(INDEX(connections!$A:$A,ROW())))</f>
      </c>
      <c r="X2160" t="str">
        <f>IF($W2160="","",TRIM(INDEX(connections!$B:$B,ROW())))</f>
      </c>
      <c r="Y2160">
        <f>IF($W2160="","",IFERROR(MATCH($W2160,$A$2:$A$1500,0),""))</f>
      </c>
      <c r="Z2160">
        <f>IF($X2160="","",IFERROR(MATCH($X2160,$A$2:$A$1500,0),""))</f>
      </c>
      <c r="AA2160" t="str">
        <f>IF($Y2160="","",INDEX($P$2:$P$1500,$Y2160))</f>
      </c>
      <c r="AB2160" t="str">
        <f>IF($Z2160="","",INDEX($P$2:$P$1500,$Z2160))</f>
      </c>
      <c r="AC2160">
        <f>IF(AND($AA2160="Yes",$AB2160="Yes"),1,"")</f>
      </c>
      <c r="AD2160">
        <f>IF(OR($Y2160="",$Z2160=""),"",IF(INDEX($C$2:$C$1500,$Y2160)=INDEX($C$2:$C$1500,$Z2160),0,1))</f>
      </c>
      <c r="AE2160">
        <f>IF($AC2160&lt;&gt;1,"",IF(AND(INDEX($AG$2:$AG$1500,$Y2160)=1,INDEX($AG$2:$AG$1500,$Z2160)=1),1,""))</f>
      </c>
    </row>
    <row r="2161">
      <c r="T2161">
        <f>IF($Y2161="","",INDEX($B$2:$B$1500,$Y2161))</f>
      </c>
      <c r="U2161">
        <f>IF($Z2161="","",INDEX($B$2:$B$1500,$Z2161))</f>
      </c>
      <c r="V2161">
        <f>IF(OR($T2161="",$U2161=""),"",$U2161-$T2161)</f>
      </c>
      <c r="W2161" t="str">
        <f>IF(TRIM(INDEX(connections!$A:$A,ROW()))="","",TRIM(INDEX(connections!$A:$A,ROW())))</f>
      </c>
      <c r="X2161" t="str">
        <f>IF($W2161="","",TRIM(INDEX(connections!$B:$B,ROW())))</f>
      </c>
      <c r="Y2161">
        <f>IF($W2161="","",IFERROR(MATCH($W2161,$A$2:$A$1500,0),""))</f>
      </c>
      <c r="Z2161">
        <f>IF($X2161="","",IFERROR(MATCH($X2161,$A$2:$A$1500,0),""))</f>
      </c>
      <c r="AA2161" t="str">
        <f>IF($Y2161="","",INDEX($P$2:$P$1500,$Y2161))</f>
      </c>
      <c r="AB2161" t="str">
        <f>IF($Z2161="","",INDEX($P$2:$P$1500,$Z2161))</f>
      </c>
      <c r="AC2161">
        <f>IF(AND($AA2161="Yes",$AB2161="Yes"),1,"")</f>
      </c>
      <c r="AD2161">
        <f>IF(OR($Y2161="",$Z2161=""),"",IF(INDEX($C$2:$C$1500,$Y2161)=INDEX($C$2:$C$1500,$Z2161),0,1))</f>
      </c>
      <c r="AE2161">
        <f>IF($AC2161&lt;&gt;1,"",IF(AND(INDEX($AG$2:$AG$1500,$Y2161)=1,INDEX($AG$2:$AG$1500,$Z2161)=1),1,""))</f>
      </c>
    </row>
    <row r="2162">
      <c r="T2162">
        <f>IF($Y2162="","",INDEX($B$2:$B$1500,$Y2162))</f>
      </c>
      <c r="U2162">
        <f>IF($Z2162="","",INDEX($B$2:$B$1500,$Z2162))</f>
      </c>
      <c r="V2162">
        <f>IF(OR($T2162="",$U2162=""),"",$U2162-$T2162)</f>
      </c>
      <c r="W2162" t="str">
        <f>IF(TRIM(INDEX(connections!$A:$A,ROW()))="","",TRIM(INDEX(connections!$A:$A,ROW())))</f>
      </c>
      <c r="X2162" t="str">
        <f>IF($W2162="","",TRIM(INDEX(connections!$B:$B,ROW())))</f>
      </c>
      <c r="Y2162">
        <f>IF($W2162="","",IFERROR(MATCH($W2162,$A$2:$A$1500,0),""))</f>
      </c>
      <c r="Z2162">
        <f>IF($X2162="","",IFERROR(MATCH($X2162,$A$2:$A$1500,0),""))</f>
      </c>
      <c r="AA2162" t="str">
        <f>IF($Y2162="","",INDEX($P$2:$P$1500,$Y2162))</f>
      </c>
      <c r="AB2162" t="str">
        <f>IF($Z2162="","",INDEX($P$2:$P$1500,$Z2162))</f>
      </c>
      <c r="AC2162">
        <f>IF(AND($AA2162="Yes",$AB2162="Yes"),1,"")</f>
      </c>
      <c r="AD2162">
        <f>IF(OR($Y2162="",$Z2162=""),"",IF(INDEX($C$2:$C$1500,$Y2162)=INDEX($C$2:$C$1500,$Z2162),0,1))</f>
      </c>
      <c r="AE2162">
        <f>IF($AC2162&lt;&gt;1,"",IF(AND(INDEX($AG$2:$AG$1500,$Y2162)=1,INDEX($AG$2:$AG$1500,$Z2162)=1),1,""))</f>
      </c>
    </row>
    <row r="2163">
      <c r="T2163">
        <f>IF($Y2163="","",INDEX($B$2:$B$1500,$Y2163))</f>
      </c>
      <c r="U2163">
        <f>IF($Z2163="","",INDEX($B$2:$B$1500,$Z2163))</f>
      </c>
      <c r="V2163">
        <f>IF(OR($T2163="",$U2163=""),"",$U2163-$T2163)</f>
      </c>
      <c r="W2163" t="str">
        <f>IF(TRIM(INDEX(connections!$A:$A,ROW()))="","",TRIM(INDEX(connections!$A:$A,ROW())))</f>
      </c>
      <c r="X2163" t="str">
        <f>IF($W2163="","",TRIM(INDEX(connections!$B:$B,ROW())))</f>
      </c>
      <c r="Y2163">
        <f>IF($W2163="","",IFERROR(MATCH($W2163,$A$2:$A$1500,0),""))</f>
      </c>
      <c r="Z2163">
        <f>IF($X2163="","",IFERROR(MATCH($X2163,$A$2:$A$1500,0),""))</f>
      </c>
      <c r="AA2163" t="str">
        <f>IF($Y2163="","",INDEX($P$2:$P$1500,$Y2163))</f>
      </c>
      <c r="AB2163" t="str">
        <f>IF($Z2163="","",INDEX($P$2:$P$1500,$Z2163))</f>
      </c>
      <c r="AC2163">
        <f>IF(AND($AA2163="Yes",$AB2163="Yes"),1,"")</f>
      </c>
      <c r="AD2163">
        <f>IF(OR($Y2163="",$Z2163=""),"",IF(INDEX($C$2:$C$1500,$Y2163)=INDEX($C$2:$C$1500,$Z2163),0,1))</f>
      </c>
      <c r="AE2163">
        <f>IF($AC2163&lt;&gt;1,"",IF(AND(INDEX($AG$2:$AG$1500,$Y2163)=1,INDEX($AG$2:$AG$1500,$Z2163)=1),1,""))</f>
      </c>
    </row>
    <row r="2164">
      <c r="T2164">
        <f>IF($Y2164="","",INDEX($B$2:$B$1500,$Y2164))</f>
      </c>
      <c r="U2164">
        <f>IF($Z2164="","",INDEX($B$2:$B$1500,$Z2164))</f>
      </c>
      <c r="V2164">
        <f>IF(OR($T2164="",$U2164=""),"",$U2164-$T2164)</f>
      </c>
      <c r="W2164" t="str">
        <f>IF(TRIM(INDEX(connections!$A:$A,ROW()))="","",TRIM(INDEX(connections!$A:$A,ROW())))</f>
      </c>
      <c r="X2164" t="str">
        <f>IF($W2164="","",TRIM(INDEX(connections!$B:$B,ROW())))</f>
      </c>
      <c r="Y2164">
        <f>IF($W2164="","",IFERROR(MATCH($W2164,$A$2:$A$1500,0),""))</f>
      </c>
      <c r="Z2164">
        <f>IF($X2164="","",IFERROR(MATCH($X2164,$A$2:$A$1500,0),""))</f>
      </c>
      <c r="AA2164" t="str">
        <f>IF($Y2164="","",INDEX($P$2:$P$1500,$Y2164))</f>
      </c>
      <c r="AB2164" t="str">
        <f>IF($Z2164="","",INDEX($P$2:$P$1500,$Z2164))</f>
      </c>
      <c r="AC2164">
        <f>IF(AND($AA2164="Yes",$AB2164="Yes"),1,"")</f>
      </c>
      <c r="AD2164">
        <f>IF(OR($Y2164="",$Z2164=""),"",IF(INDEX($C$2:$C$1500,$Y2164)=INDEX($C$2:$C$1500,$Z2164),0,1))</f>
      </c>
      <c r="AE2164">
        <f>IF($AC2164&lt;&gt;1,"",IF(AND(INDEX($AG$2:$AG$1500,$Y2164)=1,INDEX($AG$2:$AG$1500,$Z2164)=1),1,""))</f>
      </c>
    </row>
    <row r="2165">
      <c r="T2165">
        <f>IF($Y2165="","",INDEX($B$2:$B$1500,$Y2165))</f>
      </c>
      <c r="U2165">
        <f>IF($Z2165="","",INDEX($B$2:$B$1500,$Z2165))</f>
      </c>
      <c r="V2165">
        <f>IF(OR($T2165="",$U2165=""),"",$U2165-$T2165)</f>
      </c>
      <c r="W2165" t="str">
        <f>IF(TRIM(INDEX(connections!$A:$A,ROW()))="","",TRIM(INDEX(connections!$A:$A,ROW())))</f>
      </c>
      <c r="X2165" t="str">
        <f>IF($W2165="","",TRIM(INDEX(connections!$B:$B,ROW())))</f>
      </c>
      <c r="Y2165">
        <f>IF($W2165="","",IFERROR(MATCH($W2165,$A$2:$A$1500,0),""))</f>
      </c>
      <c r="Z2165">
        <f>IF($X2165="","",IFERROR(MATCH($X2165,$A$2:$A$1500,0),""))</f>
      </c>
      <c r="AA2165" t="str">
        <f>IF($Y2165="","",INDEX($P$2:$P$1500,$Y2165))</f>
      </c>
      <c r="AB2165" t="str">
        <f>IF($Z2165="","",INDEX($P$2:$P$1500,$Z2165))</f>
      </c>
      <c r="AC2165">
        <f>IF(AND($AA2165="Yes",$AB2165="Yes"),1,"")</f>
      </c>
      <c r="AD2165">
        <f>IF(OR($Y2165="",$Z2165=""),"",IF(INDEX($C$2:$C$1500,$Y2165)=INDEX($C$2:$C$1500,$Z2165),0,1))</f>
      </c>
      <c r="AE2165">
        <f>IF($AC2165&lt;&gt;1,"",IF(AND(INDEX($AG$2:$AG$1500,$Y2165)=1,INDEX($AG$2:$AG$1500,$Z2165)=1),1,""))</f>
      </c>
    </row>
    <row r="2166">
      <c r="T2166">
        <f>IF($Y2166="","",INDEX($B$2:$B$1500,$Y2166))</f>
      </c>
      <c r="U2166">
        <f>IF($Z2166="","",INDEX($B$2:$B$1500,$Z2166))</f>
      </c>
      <c r="V2166">
        <f>IF(OR($T2166="",$U2166=""),"",$U2166-$T2166)</f>
      </c>
      <c r="W2166" t="str">
        <f>IF(TRIM(INDEX(connections!$A:$A,ROW()))="","",TRIM(INDEX(connections!$A:$A,ROW())))</f>
      </c>
      <c r="X2166" t="str">
        <f>IF($W2166="","",TRIM(INDEX(connections!$B:$B,ROW())))</f>
      </c>
      <c r="Y2166">
        <f>IF($W2166="","",IFERROR(MATCH($W2166,$A$2:$A$1500,0),""))</f>
      </c>
      <c r="Z2166">
        <f>IF($X2166="","",IFERROR(MATCH($X2166,$A$2:$A$1500,0),""))</f>
      </c>
      <c r="AA2166" t="str">
        <f>IF($Y2166="","",INDEX($P$2:$P$1500,$Y2166))</f>
      </c>
      <c r="AB2166" t="str">
        <f>IF($Z2166="","",INDEX($P$2:$P$1500,$Z2166))</f>
      </c>
      <c r="AC2166">
        <f>IF(AND($AA2166="Yes",$AB2166="Yes"),1,"")</f>
      </c>
      <c r="AD2166">
        <f>IF(OR($Y2166="",$Z2166=""),"",IF(INDEX($C$2:$C$1500,$Y2166)=INDEX($C$2:$C$1500,$Z2166),0,1))</f>
      </c>
      <c r="AE2166">
        <f>IF($AC2166&lt;&gt;1,"",IF(AND(INDEX($AG$2:$AG$1500,$Y2166)=1,INDEX($AG$2:$AG$1500,$Z2166)=1),1,""))</f>
      </c>
    </row>
    <row r="2167">
      <c r="T2167">
        <f>IF($Y2167="","",INDEX($B$2:$B$1500,$Y2167))</f>
      </c>
      <c r="U2167">
        <f>IF($Z2167="","",INDEX($B$2:$B$1500,$Z2167))</f>
      </c>
      <c r="V2167">
        <f>IF(OR($T2167="",$U2167=""),"",$U2167-$T2167)</f>
      </c>
      <c r="W2167" t="str">
        <f>IF(TRIM(INDEX(connections!$A:$A,ROW()))="","",TRIM(INDEX(connections!$A:$A,ROW())))</f>
      </c>
      <c r="X2167" t="str">
        <f>IF($W2167="","",TRIM(INDEX(connections!$B:$B,ROW())))</f>
      </c>
      <c r="Y2167">
        <f>IF($W2167="","",IFERROR(MATCH($W2167,$A$2:$A$1500,0),""))</f>
      </c>
      <c r="Z2167">
        <f>IF($X2167="","",IFERROR(MATCH($X2167,$A$2:$A$1500,0),""))</f>
      </c>
      <c r="AA2167" t="str">
        <f>IF($Y2167="","",INDEX($P$2:$P$1500,$Y2167))</f>
      </c>
      <c r="AB2167" t="str">
        <f>IF($Z2167="","",INDEX($P$2:$P$1500,$Z2167))</f>
      </c>
      <c r="AC2167">
        <f>IF(AND($AA2167="Yes",$AB2167="Yes"),1,"")</f>
      </c>
      <c r="AD2167">
        <f>IF(OR($Y2167="",$Z2167=""),"",IF(INDEX($C$2:$C$1500,$Y2167)=INDEX($C$2:$C$1500,$Z2167),0,1))</f>
      </c>
      <c r="AE2167">
        <f>IF($AC2167&lt;&gt;1,"",IF(AND(INDEX($AG$2:$AG$1500,$Y2167)=1,INDEX($AG$2:$AG$1500,$Z2167)=1),1,""))</f>
      </c>
    </row>
    <row r="2168">
      <c r="T2168">
        <f>IF($Y2168="","",INDEX($B$2:$B$1500,$Y2168))</f>
      </c>
      <c r="U2168">
        <f>IF($Z2168="","",INDEX($B$2:$B$1500,$Z2168))</f>
      </c>
      <c r="V2168">
        <f>IF(OR($T2168="",$U2168=""),"",$U2168-$T2168)</f>
      </c>
      <c r="W2168" t="str">
        <f>IF(TRIM(INDEX(connections!$A:$A,ROW()))="","",TRIM(INDEX(connections!$A:$A,ROW())))</f>
      </c>
      <c r="X2168" t="str">
        <f>IF($W2168="","",TRIM(INDEX(connections!$B:$B,ROW())))</f>
      </c>
      <c r="Y2168">
        <f>IF($W2168="","",IFERROR(MATCH($W2168,$A$2:$A$1500,0),""))</f>
      </c>
      <c r="Z2168">
        <f>IF($X2168="","",IFERROR(MATCH($X2168,$A$2:$A$1500,0),""))</f>
      </c>
      <c r="AA2168" t="str">
        <f>IF($Y2168="","",INDEX($P$2:$P$1500,$Y2168))</f>
      </c>
      <c r="AB2168" t="str">
        <f>IF($Z2168="","",INDEX($P$2:$P$1500,$Z2168))</f>
      </c>
      <c r="AC2168">
        <f>IF(AND($AA2168="Yes",$AB2168="Yes"),1,"")</f>
      </c>
      <c r="AD2168">
        <f>IF(OR($Y2168="",$Z2168=""),"",IF(INDEX($C$2:$C$1500,$Y2168)=INDEX($C$2:$C$1500,$Z2168),0,1))</f>
      </c>
      <c r="AE2168">
        <f>IF($AC2168&lt;&gt;1,"",IF(AND(INDEX($AG$2:$AG$1500,$Y2168)=1,INDEX($AG$2:$AG$1500,$Z2168)=1),1,""))</f>
      </c>
    </row>
    <row r="2169">
      <c r="T2169">
        <f>IF($Y2169="","",INDEX($B$2:$B$1500,$Y2169))</f>
      </c>
      <c r="U2169">
        <f>IF($Z2169="","",INDEX($B$2:$B$1500,$Z2169))</f>
      </c>
      <c r="V2169">
        <f>IF(OR($T2169="",$U2169=""),"",$U2169-$T2169)</f>
      </c>
      <c r="W2169" t="str">
        <f>IF(TRIM(INDEX(connections!$A:$A,ROW()))="","",TRIM(INDEX(connections!$A:$A,ROW())))</f>
      </c>
      <c r="X2169" t="str">
        <f>IF($W2169="","",TRIM(INDEX(connections!$B:$B,ROW())))</f>
      </c>
      <c r="Y2169">
        <f>IF($W2169="","",IFERROR(MATCH($W2169,$A$2:$A$1500,0),""))</f>
      </c>
      <c r="Z2169">
        <f>IF($X2169="","",IFERROR(MATCH($X2169,$A$2:$A$1500,0),""))</f>
      </c>
      <c r="AA2169" t="str">
        <f>IF($Y2169="","",INDEX($P$2:$P$1500,$Y2169))</f>
      </c>
      <c r="AB2169" t="str">
        <f>IF($Z2169="","",INDEX($P$2:$P$1500,$Z2169))</f>
      </c>
      <c r="AC2169">
        <f>IF(AND($AA2169="Yes",$AB2169="Yes"),1,"")</f>
      </c>
      <c r="AD2169">
        <f>IF(OR($Y2169="",$Z2169=""),"",IF(INDEX($C$2:$C$1500,$Y2169)=INDEX($C$2:$C$1500,$Z2169),0,1))</f>
      </c>
      <c r="AE2169">
        <f>IF($AC2169&lt;&gt;1,"",IF(AND(INDEX($AG$2:$AG$1500,$Y2169)=1,INDEX($AG$2:$AG$1500,$Z2169)=1),1,""))</f>
      </c>
    </row>
    <row r="2170">
      <c r="T2170">
        <f>IF($Y2170="","",INDEX($B$2:$B$1500,$Y2170))</f>
      </c>
      <c r="U2170">
        <f>IF($Z2170="","",INDEX($B$2:$B$1500,$Z2170))</f>
      </c>
      <c r="V2170">
        <f>IF(OR($T2170="",$U2170=""),"",$U2170-$T2170)</f>
      </c>
      <c r="W2170" t="str">
        <f>IF(TRIM(INDEX(connections!$A:$A,ROW()))="","",TRIM(INDEX(connections!$A:$A,ROW())))</f>
      </c>
      <c r="X2170" t="str">
        <f>IF($W2170="","",TRIM(INDEX(connections!$B:$B,ROW())))</f>
      </c>
      <c r="Y2170">
        <f>IF($W2170="","",IFERROR(MATCH($W2170,$A$2:$A$1500,0),""))</f>
      </c>
      <c r="Z2170">
        <f>IF($X2170="","",IFERROR(MATCH($X2170,$A$2:$A$1500,0),""))</f>
      </c>
      <c r="AA2170" t="str">
        <f>IF($Y2170="","",INDEX($P$2:$P$1500,$Y2170))</f>
      </c>
      <c r="AB2170" t="str">
        <f>IF($Z2170="","",INDEX($P$2:$P$1500,$Z2170))</f>
      </c>
      <c r="AC2170">
        <f>IF(AND($AA2170="Yes",$AB2170="Yes"),1,"")</f>
      </c>
      <c r="AD2170">
        <f>IF(OR($Y2170="",$Z2170=""),"",IF(INDEX($C$2:$C$1500,$Y2170)=INDEX($C$2:$C$1500,$Z2170),0,1))</f>
      </c>
      <c r="AE2170">
        <f>IF($AC2170&lt;&gt;1,"",IF(AND(INDEX($AG$2:$AG$1500,$Y2170)=1,INDEX($AG$2:$AG$1500,$Z2170)=1),1,""))</f>
      </c>
    </row>
    <row r="2171">
      <c r="T2171">
        <f>IF($Y2171="","",INDEX($B$2:$B$1500,$Y2171))</f>
      </c>
      <c r="U2171">
        <f>IF($Z2171="","",INDEX($B$2:$B$1500,$Z2171))</f>
      </c>
      <c r="V2171">
        <f>IF(OR($T2171="",$U2171=""),"",$U2171-$T2171)</f>
      </c>
      <c r="W2171" t="str">
        <f>IF(TRIM(INDEX(connections!$A:$A,ROW()))="","",TRIM(INDEX(connections!$A:$A,ROW())))</f>
      </c>
      <c r="X2171" t="str">
        <f>IF($W2171="","",TRIM(INDEX(connections!$B:$B,ROW())))</f>
      </c>
      <c r="Y2171">
        <f>IF($W2171="","",IFERROR(MATCH($W2171,$A$2:$A$1500,0),""))</f>
      </c>
      <c r="Z2171">
        <f>IF($X2171="","",IFERROR(MATCH($X2171,$A$2:$A$1500,0),""))</f>
      </c>
      <c r="AA2171" t="str">
        <f>IF($Y2171="","",INDEX($P$2:$P$1500,$Y2171))</f>
      </c>
      <c r="AB2171" t="str">
        <f>IF($Z2171="","",INDEX($P$2:$P$1500,$Z2171))</f>
      </c>
      <c r="AC2171">
        <f>IF(AND($AA2171="Yes",$AB2171="Yes"),1,"")</f>
      </c>
      <c r="AD2171">
        <f>IF(OR($Y2171="",$Z2171=""),"",IF(INDEX($C$2:$C$1500,$Y2171)=INDEX($C$2:$C$1500,$Z2171),0,1))</f>
      </c>
      <c r="AE2171">
        <f>IF($AC2171&lt;&gt;1,"",IF(AND(INDEX($AG$2:$AG$1500,$Y2171)=1,INDEX($AG$2:$AG$1500,$Z2171)=1),1,""))</f>
      </c>
    </row>
    <row r="2172">
      <c r="T2172">
        <f>IF($Y2172="","",INDEX($B$2:$B$1500,$Y2172))</f>
      </c>
      <c r="U2172">
        <f>IF($Z2172="","",INDEX($B$2:$B$1500,$Z2172))</f>
      </c>
      <c r="V2172">
        <f>IF(OR($T2172="",$U2172=""),"",$U2172-$T2172)</f>
      </c>
      <c r="W2172" t="str">
        <f>IF(TRIM(INDEX(connections!$A:$A,ROW()))="","",TRIM(INDEX(connections!$A:$A,ROW())))</f>
      </c>
      <c r="X2172" t="str">
        <f>IF($W2172="","",TRIM(INDEX(connections!$B:$B,ROW())))</f>
      </c>
      <c r="Y2172">
        <f>IF($W2172="","",IFERROR(MATCH($W2172,$A$2:$A$1500,0),""))</f>
      </c>
      <c r="Z2172">
        <f>IF($X2172="","",IFERROR(MATCH($X2172,$A$2:$A$1500,0),""))</f>
      </c>
      <c r="AA2172" t="str">
        <f>IF($Y2172="","",INDEX($P$2:$P$1500,$Y2172))</f>
      </c>
      <c r="AB2172" t="str">
        <f>IF($Z2172="","",INDEX($P$2:$P$1500,$Z2172))</f>
      </c>
      <c r="AC2172">
        <f>IF(AND($AA2172="Yes",$AB2172="Yes"),1,"")</f>
      </c>
      <c r="AD2172">
        <f>IF(OR($Y2172="",$Z2172=""),"",IF(INDEX($C$2:$C$1500,$Y2172)=INDEX($C$2:$C$1500,$Z2172),0,1))</f>
      </c>
      <c r="AE2172">
        <f>IF($AC2172&lt;&gt;1,"",IF(AND(INDEX($AG$2:$AG$1500,$Y2172)=1,INDEX($AG$2:$AG$1500,$Z2172)=1),1,""))</f>
      </c>
    </row>
    <row r="2173">
      <c r="T2173">
        <f>IF($Y2173="","",INDEX($B$2:$B$1500,$Y2173))</f>
      </c>
      <c r="U2173">
        <f>IF($Z2173="","",INDEX($B$2:$B$1500,$Z2173))</f>
      </c>
      <c r="V2173">
        <f>IF(OR($T2173="",$U2173=""),"",$U2173-$T2173)</f>
      </c>
      <c r="W2173" t="str">
        <f>IF(TRIM(INDEX(connections!$A:$A,ROW()))="","",TRIM(INDEX(connections!$A:$A,ROW())))</f>
      </c>
      <c r="X2173" t="str">
        <f>IF($W2173="","",TRIM(INDEX(connections!$B:$B,ROW())))</f>
      </c>
      <c r="Y2173">
        <f>IF($W2173="","",IFERROR(MATCH($W2173,$A$2:$A$1500,0),""))</f>
      </c>
      <c r="Z2173">
        <f>IF($X2173="","",IFERROR(MATCH($X2173,$A$2:$A$1500,0),""))</f>
      </c>
      <c r="AA2173" t="str">
        <f>IF($Y2173="","",INDEX($P$2:$P$1500,$Y2173))</f>
      </c>
      <c r="AB2173" t="str">
        <f>IF($Z2173="","",INDEX($P$2:$P$1500,$Z2173))</f>
      </c>
      <c r="AC2173">
        <f>IF(AND($AA2173="Yes",$AB2173="Yes"),1,"")</f>
      </c>
      <c r="AD2173">
        <f>IF(OR($Y2173="",$Z2173=""),"",IF(INDEX($C$2:$C$1500,$Y2173)=INDEX($C$2:$C$1500,$Z2173),0,1))</f>
      </c>
      <c r="AE2173">
        <f>IF($AC2173&lt;&gt;1,"",IF(AND(INDEX($AG$2:$AG$1500,$Y2173)=1,INDEX($AG$2:$AG$1500,$Z2173)=1),1,""))</f>
      </c>
    </row>
    <row r="2174">
      <c r="T2174">
        <f>IF($Y2174="","",INDEX($B$2:$B$1500,$Y2174))</f>
      </c>
      <c r="U2174">
        <f>IF($Z2174="","",INDEX($B$2:$B$1500,$Z2174))</f>
      </c>
      <c r="V2174">
        <f>IF(OR($T2174="",$U2174=""),"",$U2174-$T2174)</f>
      </c>
      <c r="W2174" t="str">
        <f>IF(TRIM(INDEX(connections!$A:$A,ROW()))="","",TRIM(INDEX(connections!$A:$A,ROW())))</f>
      </c>
      <c r="X2174" t="str">
        <f>IF($W2174="","",TRIM(INDEX(connections!$B:$B,ROW())))</f>
      </c>
      <c r="Y2174">
        <f>IF($W2174="","",IFERROR(MATCH($W2174,$A$2:$A$1500,0),""))</f>
      </c>
      <c r="Z2174">
        <f>IF($X2174="","",IFERROR(MATCH($X2174,$A$2:$A$1500,0),""))</f>
      </c>
      <c r="AA2174" t="str">
        <f>IF($Y2174="","",INDEX($P$2:$P$1500,$Y2174))</f>
      </c>
      <c r="AB2174" t="str">
        <f>IF($Z2174="","",INDEX($P$2:$P$1500,$Z2174))</f>
      </c>
      <c r="AC2174">
        <f>IF(AND($AA2174="Yes",$AB2174="Yes"),1,"")</f>
      </c>
      <c r="AD2174">
        <f>IF(OR($Y2174="",$Z2174=""),"",IF(INDEX($C$2:$C$1500,$Y2174)=INDEX($C$2:$C$1500,$Z2174),0,1))</f>
      </c>
      <c r="AE2174">
        <f>IF($AC2174&lt;&gt;1,"",IF(AND(INDEX($AG$2:$AG$1500,$Y2174)=1,INDEX($AG$2:$AG$1500,$Z2174)=1),1,""))</f>
      </c>
    </row>
    <row r="2175">
      <c r="T2175">
        <f>IF($Y2175="","",INDEX($B$2:$B$1500,$Y2175))</f>
      </c>
      <c r="U2175">
        <f>IF($Z2175="","",INDEX($B$2:$B$1500,$Z2175))</f>
      </c>
      <c r="V2175">
        <f>IF(OR($T2175="",$U2175=""),"",$U2175-$T2175)</f>
      </c>
      <c r="W2175" t="str">
        <f>IF(TRIM(INDEX(connections!$A:$A,ROW()))="","",TRIM(INDEX(connections!$A:$A,ROW())))</f>
      </c>
      <c r="X2175" t="str">
        <f>IF($W2175="","",TRIM(INDEX(connections!$B:$B,ROW())))</f>
      </c>
      <c r="Y2175">
        <f>IF($W2175="","",IFERROR(MATCH($W2175,$A$2:$A$1500,0),""))</f>
      </c>
      <c r="Z2175">
        <f>IF($X2175="","",IFERROR(MATCH($X2175,$A$2:$A$1500,0),""))</f>
      </c>
      <c r="AA2175" t="str">
        <f>IF($Y2175="","",INDEX($P$2:$P$1500,$Y2175))</f>
      </c>
      <c r="AB2175" t="str">
        <f>IF($Z2175="","",INDEX($P$2:$P$1500,$Z2175))</f>
      </c>
      <c r="AC2175">
        <f>IF(AND($AA2175="Yes",$AB2175="Yes"),1,"")</f>
      </c>
      <c r="AD2175">
        <f>IF(OR($Y2175="",$Z2175=""),"",IF(INDEX($C$2:$C$1500,$Y2175)=INDEX($C$2:$C$1500,$Z2175),0,1))</f>
      </c>
      <c r="AE2175">
        <f>IF($AC2175&lt;&gt;1,"",IF(AND(INDEX($AG$2:$AG$1500,$Y2175)=1,INDEX($AG$2:$AG$1500,$Z2175)=1),1,""))</f>
      </c>
    </row>
    <row r="2176">
      <c r="T2176">
        <f>IF($Y2176="","",INDEX($B$2:$B$1500,$Y2176))</f>
      </c>
      <c r="U2176">
        <f>IF($Z2176="","",INDEX($B$2:$B$1500,$Z2176))</f>
      </c>
      <c r="V2176">
        <f>IF(OR($T2176="",$U2176=""),"",$U2176-$T2176)</f>
      </c>
      <c r="W2176" t="str">
        <f>IF(TRIM(INDEX(connections!$A:$A,ROW()))="","",TRIM(INDEX(connections!$A:$A,ROW())))</f>
      </c>
      <c r="X2176" t="str">
        <f>IF($W2176="","",TRIM(INDEX(connections!$B:$B,ROW())))</f>
      </c>
      <c r="Y2176">
        <f>IF($W2176="","",IFERROR(MATCH($W2176,$A$2:$A$1500,0),""))</f>
      </c>
      <c r="Z2176">
        <f>IF($X2176="","",IFERROR(MATCH($X2176,$A$2:$A$1500,0),""))</f>
      </c>
      <c r="AA2176" t="str">
        <f>IF($Y2176="","",INDEX($P$2:$P$1500,$Y2176))</f>
      </c>
      <c r="AB2176" t="str">
        <f>IF($Z2176="","",INDEX($P$2:$P$1500,$Z2176))</f>
      </c>
      <c r="AC2176">
        <f>IF(AND($AA2176="Yes",$AB2176="Yes"),1,"")</f>
      </c>
      <c r="AD2176">
        <f>IF(OR($Y2176="",$Z2176=""),"",IF(INDEX($C$2:$C$1500,$Y2176)=INDEX($C$2:$C$1500,$Z2176),0,1))</f>
      </c>
      <c r="AE2176">
        <f>IF($AC2176&lt;&gt;1,"",IF(AND(INDEX($AG$2:$AG$1500,$Y2176)=1,INDEX($AG$2:$AG$1500,$Z2176)=1),1,""))</f>
      </c>
    </row>
    <row r="2177">
      <c r="T2177">
        <f>IF($Y2177="","",INDEX($B$2:$B$1500,$Y2177))</f>
      </c>
      <c r="U2177">
        <f>IF($Z2177="","",INDEX($B$2:$B$1500,$Z2177))</f>
      </c>
      <c r="V2177">
        <f>IF(OR($T2177="",$U2177=""),"",$U2177-$T2177)</f>
      </c>
      <c r="W2177" t="str">
        <f>IF(TRIM(INDEX(connections!$A:$A,ROW()))="","",TRIM(INDEX(connections!$A:$A,ROW())))</f>
      </c>
      <c r="X2177" t="str">
        <f>IF($W2177="","",TRIM(INDEX(connections!$B:$B,ROW())))</f>
      </c>
      <c r="Y2177">
        <f>IF($W2177="","",IFERROR(MATCH($W2177,$A$2:$A$1500,0),""))</f>
      </c>
      <c r="Z2177">
        <f>IF($X2177="","",IFERROR(MATCH($X2177,$A$2:$A$1500,0),""))</f>
      </c>
      <c r="AA2177" t="str">
        <f>IF($Y2177="","",INDEX($P$2:$P$1500,$Y2177))</f>
      </c>
      <c r="AB2177" t="str">
        <f>IF($Z2177="","",INDEX($P$2:$P$1500,$Z2177))</f>
      </c>
      <c r="AC2177">
        <f>IF(AND($AA2177="Yes",$AB2177="Yes"),1,"")</f>
      </c>
      <c r="AD2177">
        <f>IF(OR($Y2177="",$Z2177=""),"",IF(INDEX($C$2:$C$1500,$Y2177)=INDEX($C$2:$C$1500,$Z2177),0,1))</f>
      </c>
      <c r="AE2177">
        <f>IF($AC2177&lt;&gt;1,"",IF(AND(INDEX($AG$2:$AG$1500,$Y2177)=1,INDEX($AG$2:$AG$1500,$Z2177)=1),1,""))</f>
      </c>
    </row>
    <row r="2178">
      <c r="T2178">
        <f>IF($Y2178="","",INDEX($B$2:$B$1500,$Y2178))</f>
      </c>
      <c r="U2178">
        <f>IF($Z2178="","",INDEX($B$2:$B$1500,$Z2178))</f>
      </c>
      <c r="V2178">
        <f>IF(OR($T2178="",$U2178=""),"",$U2178-$T2178)</f>
      </c>
      <c r="W2178" t="str">
        <f>IF(TRIM(INDEX(connections!$A:$A,ROW()))="","",TRIM(INDEX(connections!$A:$A,ROW())))</f>
      </c>
      <c r="X2178" t="str">
        <f>IF($W2178="","",TRIM(INDEX(connections!$B:$B,ROW())))</f>
      </c>
      <c r="Y2178">
        <f>IF($W2178="","",IFERROR(MATCH($W2178,$A$2:$A$1500,0),""))</f>
      </c>
      <c r="Z2178">
        <f>IF($X2178="","",IFERROR(MATCH($X2178,$A$2:$A$1500,0),""))</f>
      </c>
      <c r="AA2178" t="str">
        <f>IF($Y2178="","",INDEX($P$2:$P$1500,$Y2178))</f>
      </c>
      <c r="AB2178" t="str">
        <f>IF($Z2178="","",INDEX($P$2:$P$1500,$Z2178))</f>
      </c>
      <c r="AC2178">
        <f>IF(AND($AA2178="Yes",$AB2178="Yes"),1,"")</f>
      </c>
      <c r="AD2178">
        <f>IF(OR($Y2178="",$Z2178=""),"",IF(INDEX($C$2:$C$1500,$Y2178)=INDEX($C$2:$C$1500,$Z2178),0,1))</f>
      </c>
      <c r="AE2178">
        <f>IF($AC2178&lt;&gt;1,"",IF(AND(INDEX($AG$2:$AG$1500,$Y2178)=1,INDEX($AG$2:$AG$1500,$Z2178)=1),1,""))</f>
      </c>
    </row>
    <row r="2179">
      <c r="T2179">
        <f>IF($Y2179="","",INDEX($B$2:$B$1500,$Y2179))</f>
      </c>
      <c r="U2179">
        <f>IF($Z2179="","",INDEX($B$2:$B$1500,$Z2179))</f>
      </c>
      <c r="V2179">
        <f>IF(OR($T2179="",$U2179=""),"",$U2179-$T2179)</f>
      </c>
      <c r="W2179" t="str">
        <f>IF(TRIM(INDEX(connections!$A:$A,ROW()))="","",TRIM(INDEX(connections!$A:$A,ROW())))</f>
      </c>
      <c r="X2179" t="str">
        <f>IF($W2179="","",TRIM(INDEX(connections!$B:$B,ROW())))</f>
      </c>
      <c r="Y2179">
        <f>IF($W2179="","",IFERROR(MATCH($W2179,$A$2:$A$1500,0),""))</f>
      </c>
      <c r="Z2179">
        <f>IF($X2179="","",IFERROR(MATCH($X2179,$A$2:$A$1500,0),""))</f>
      </c>
      <c r="AA2179" t="str">
        <f>IF($Y2179="","",INDEX($P$2:$P$1500,$Y2179))</f>
      </c>
      <c r="AB2179" t="str">
        <f>IF($Z2179="","",INDEX($P$2:$P$1500,$Z2179))</f>
      </c>
      <c r="AC2179">
        <f>IF(AND($AA2179="Yes",$AB2179="Yes"),1,"")</f>
      </c>
      <c r="AD2179">
        <f>IF(OR($Y2179="",$Z2179=""),"",IF(INDEX($C$2:$C$1500,$Y2179)=INDEX($C$2:$C$1500,$Z2179),0,1))</f>
      </c>
      <c r="AE2179">
        <f>IF($AC2179&lt;&gt;1,"",IF(AND(INDEX($AG$2:$AG$1500,$Y2179)=1,INDEX($AG$2:$AG$1500,$Z2179)=1),1,""))</f>
      </c>
    </row>
    <row r="2180">
      <c r="T2180">
        <f>IF($Y2180="","",INDEX($B$2:$B$1500,$Y2180))</f>
      </c>
      <c r="U2180">
        <f>IF($Z2180="","",INDEX($B$2:$B$1500,$Z2180))</f>
      </c>
      <c r="V2180">
        <f>IF(OR($T2180="",$U2180=""),"",$U2180-$T2180)</f>
      </c>
      <c r="W2180" t="str">
        <f>IF(TRIM(INDEX(connections!$A:$A,ROW()))="","",TRIM(INDEX(connections!$A:$A,ROW())))</f>
      </c>
      <c r="X2180" t="str">
        <f>IF($W2180="","",TRIM(INDEX(connections!$B:$B,ROW())))</f>
      </c>
      <c r="Y2180">
        <f>IF($W2180="","",IFERROR(MATCH($W2180,$A$2:$A$1500,0),""))</f>
      </c>
      <c r="Z2180">
        <f>IF($X2180="","",IFERROR(MATCH($X2180,$A$2:$A$1500,0),""))</f>
      </c>
      <c r="AA2180" t="str">
        <f>IF($Y2180="","",INDEX($P$2:$P$1500,$Y2180))</f>
      </c>
      <c r="AB2180" t="str">
        <f>IF($Z2180="","",INDEX($P$2:$P$1500,$Z2180))</f>
      </c>
      <c r="AC2180">
        <f>IF(AND($AA2180="Yes",$AB2180="Yes"),1,"")</f>
      </c>
      <c r="AD2180">
        <f>IF(OR($Y2180="",$Z2180=""),"",IF(INDEX($C$2:$C$1500,$Y2180)=INDEX($C$2:$C$1500,$Z2180),0,1))</f>
      </c>
      <c r="AE2180">
        <f>IF($AC2180&lt;&gt;1,"",IF(AND(INDEX($AG$2:$AG$1500,$Y2180)=1,INDEX($AG$2:$AG$1500,$Z2180)=1),1,""))</f>
      </c>
    </row>
    <row r="2181">
      <c r="T2181">
        <f>IF($Y2181="","",INDEX($B$2:$B$1500,$Y2181))</f>
      </c>
      <c r="U2181">
        <f>IF($Z2181="","",INDEX($B$2:$B$1500,$Z2181))</f>
      </c>
      <c r="V2181">
        <f>IF(OR($T2181="",$U2181=""),"",$U2181-$T2181)</f>
      </c>
      <c r="W2181" t="str">
        <f>IF(TRIM(INDEX(connections!$A:$A,ROW()))="","",TRIM(INDEX(connections!$A:$A,ROW())))</f>
      </c>
      <c r="X2181" t="str">
        <f>IF($W2181="","",TRIM(INDEX(connections!$B:$B,ROW())))</f>
      </c>
      <c r="Y2181">
        <f>IF($W2181="","",IFERROR(MATCH($W2181,$A$2:$A$1500,0),""))</f>
      </c>
      <c r="Z2181">
        <f>IF($X2181="","",IFERROR(MATCH($X2181,$A$2:$A$1500,0),""))</f>
      </c>
      <c r="AA2181" t="str">
        <f>IF($Y2181="","",INDEX($P$2:$P$1500,$Y2181))</f>
      </c>
      <c r="AB2181" t="str">
        <f>IF($Z2181="","",INDEX($P$2:$P$1500,$Z2181))</f>
      </c>
      <c r="AC2181">
        <f>IF(AND($AA2181="Yes",$AB2181="Yes"),1,"")</f>
      </c>
      <c r="AD2181">
        <f>IF(OR($Y2181="",$Z2181=""),"",IF(INDEX($C$2:$C$1500,$Y2181)=INDEX($C$2:$C$1500,$Z2181),0,1))</f>
      </c>
      <c r="AE2181">
        <f>IF($AC2181&lt;&gt;1,"",IF(AND(INDEX($AG$2:$AG$1500,$Y2181)=1,INDEX($AG$2:$AG$1500,$Z2181)=1),1,""))</f>
      </c>
    </row>
    <row r="2182">
      <c r="T2182">
        <f>IF($Y2182="","",INDEX($B$2:$B$1500,$Y2182))</f>
      </c>
      <c r="U2182">
        <f>IF($Z2182="","",INDEX($B$2:$B$1500,$Z2182))</f>
      </c>
      <c r="V2182">
        <f>IF(OR($T2182="",$U2182=""),"",$U2182-$T2182)</f>
      </c>
      <c r="W2182" t="str">
        <f>IF(TRIM(INDEX(connections!$A:$A,ROW()))="","",TRIM(INDEX(connections!$A:$A,ROW())))</f>
      </c>
      <c r="X2182" t="str">
        <f>IF($W2182="","",TRIM(INDEX(connections!$B:$B,ROW())))</f>
      </c>
      <c r="Y2182">
        <f>IF($W2182="","",IFERROR(MATCH($W2182,$A$2:$A$1500,0),""))</f>
      </c>
      <c r="Z2182">
        <f>IF($X2182="","",IFERROR(MATCH($X2182,$A$2:$A$1500,0),""))</f>
      </c>
      <c r="AA2182" t="str">
        <f>IF($Y2182="","",INDEX($P$2:$P$1500,$Y2182))</f>
      </c>
      <c r="AB2182" t="str">
        <f>IF($Z2182="","",INDEX($P$2:$P$1500,$Z2182))</f>
      </c>
      <c r="AC2182">
        <f>IF(AND($AA2182="Yes",$AB2182="Yes"),1,"")</f>
      </c>
      <c r="AD2182">
        <f>IF(OR($Y2182="",$Z2182=""),"",IF(INDEX($C$2:$C$1500,$Y2182)=INDEX($C$2:$C$1500,$Z2182),0,1))</f>
      </c>
      <c r="AE2182">
        <f>IF($AC2182&lt;&gt;1,"",IF(AND(INDEX($AG$2:$AG$1500,$Y2182)=1,INDEX($AG$2:$AG$1500,$Z2182)=1),1,""))</f>
      </c>
    </row>
    <row r="2183">
      <c r="T2183">
        <f>IF($Y2183="","",INDEX($B$2:$B$1500,$Y2183))</f>
      </c>
      <c r="U2183">
        <f>IF($Z2183="","",INDEX($B$2:$B$1500,$Z2183))</f>
      </c>
      <c r="V2183">
        <f>IF(OR($T2183="",$U2183=""),"",$U2183-$T2183)</f>
      </c>
      <c r="W2183" t="str">
        <f>IF(TRIM(INDEX(connections!$A:$A,ROW()))="","",TRIM(INDEX(connections!$A:$A,ROW())))</f>
      </c>
      <c r="X2183" t="str">
        <f>IF($W2183="","",TRIM(INDEX(connections!$B:$B,ROW())))</f>
      </c>
      <c r="Y2183">
        <f>IF($W2183="","",IFERROR(MATCH($W2183,$A$2:$A$1500,0),""))</f>
      </c>
      <c r="Z2183">
        <f>IF($X2183="","",IFERROR(MATCH($X2183,$A$2:$A$1500,0),""))</f>
      </c>
      <c r="AA2183" t="str">
        <f>IF($Y2183="","",INDEX($P$2:$P$1500,$Y2183))</f>
      </c>
      <c r="AB2183" t="str">
        <f>IF($Z2183="","",INDEX($P$2:$P$1500,$Z2183))</f>
      </c>
      <c r="AC2183">
        <f>IF(AND($AA2183="Yes",$AB2183="Yes"),1,"")</f>
      </c>
      <c r="AD2183">
        <f>IF(OR($Y2183="",$Z2183=""),"",IF(INDEX($C$2:$C$1500,$Y2183)=INDEX($C$2:$C$1500,$Z2183),0,1))</f>
      </c>
      <c r="AE2183">
        <f>IF($AC2183&lt;&gt;1,"",IF(AND(INDEX($AG$2:$AG$1500,$Y2183)=1,INDEX($AG$2:$AG$1500,$Z2183)=1),1,""))</f>
      </c>
    </row>
    <row r="2184">
      <c r="T2184">
        <f>IF($Y2184="","",INDEX($B$2:$B$1500,$Y2184))</f>
      </c>
      <c r="U2184">
        <f>IF($Z2184="","",INDEX($B$2:$B$1500,$Z2184))</f>
      </c>
      <c r="V2184">
        <f>IF(OR($T2184="",$U2184=""),"",$U2184-$T2184)</f>
      </c>
      <c r="W2184" t="str">
        <f>IF(TRIM(INDEX(connections!$A:$A,ROW()))="","",TRIM(INDEX(connections!$A:$A,ROW())))</f>
      </c>
      <c r="X2184" t="str">
        <f>IF($W2184="","",TRIM(INDEX(connections!$B:$B,ROW())))</f>
      </c>
      <c r="Y2184">
        <f>IF($W2184="","",IFERROR(MATCH($W2184,$A$2:$A$1500,0),""))</f>
      </c>
      <c r="Z2184">
        <f>IF($X2184="","",IFERROR(MATCH($X2184,$A$2:$A$1500,0),""))</f>
      </c>
      <c r="AA2184" t="str">
        <f>IF($Y2184="","",INDEX($P$2:$P$1500,$Y2184))</f>
      </c>
      <c r="AB2184" t="str">
        <f>IF($Z2184="","",INDEX($P$2:$P$1500,$Z2184))</f>
      </c>
      <c r="AC2184">
        <f>IF(AND($AA2184="Yes",$AB2184="Yes"),1,"")</f>
      </c>
      <c r="AD2184">
        <f>IF(OR($Y2184="",$Z2184=""),"",IF(INDEX($C$2:$C$1500,$Y2184)=INDEX($C$2:$C$1500,$Z2184),0,1))</f>
      </c>
      <c r="AE2184">
        <f>IF($AC2184&lt;&gt;1,"",IF(AND(INDEX($AG$2:$AG$1500,$Y2184)=1,INDEX($AG$2:$AG$1500,$Z2184)=1),1,""))</f>
      </c>
    </row>
    <row r="2185">
      <c r="T2185">
        <f>IF($Y2185="","",INDEX($B$2:$B$1500,$Y2185))</f>
      </c>
      <c r="U2185">
        <f>IF($Z2185="","",INDEX($B$2:$B$1500,$Z2185))</f>
      </c>
      <c r="V2185">
        <f>IF(OR($T2185="",$U2185=""),"",$U2185-$T2185)</f>
      </c>
      <c r="W2185" t="str">
        <f>IF(TRIM(INDEX(connections!$A:$A,ROW()))="","",TRIM(INDEX(connections!$A:$A,ROW())))</f>
      </c>
      <c r="X2185" t="str">
        <f>IF($W2185="","",TRIM(INDEX(connections!$B:$B,ROW())))</f>
      </c>
      <c r="Y2185">
        <f>IF($W2185="","",IFERROR(MATCH($W2185,$A$2:$A$1500,0),""))</f>
      </c>
      <c r="Z2185">
        <f>IF($X2185="","",IFERROR(MATCH($X2185,$A$2:$A$1500,0),""))</f>
      </c>
      <c r="AA2185" t="str">
        <f>IF($Y2185="","",INDEX($P$2:$P$1500,$Y2185))</f>
      </c>
      <c r="AB2185" t="str">
        <f>IF($Z2185="","",INDEX($P$2:$P$1500,$Z2185))</f>
      </c>
      <c r="AC2185">
        <f>IF(AND($AA2185="Yes",$AB2185="Yes"),1,"")</f>
      </c>
      <c r="AD2185">
        <f>IF(OR($Y2185="",$Z2185=""),"",IF(INDEX($C$2:$C$1500,$Y2185)=INDEX($C$2:$C$1500,$Z2185),0,1))</f>
      </c>
      <c r="AE2185">
        <f>IF($AC2185&lt;&gt;1,"",IF(AND(INDEX($AG$2:$AG$1500,$Y2185)=1,INDEX($AG$2:$AG$1500,$Z2185)=1),1,""))</f>
      </c>
    </row>
    <row r="2186">
      <c r="T2186">
        <f>IF($Y2186="","",INDEX($B$2:$B$1500,$Y2186))</f>
      </c>
      <c r="U2186">
        <f>IF($Z2186="","",INDEX($B$2:$B$1500,$Z2186))</f>
      </c>
      <c r="V2186">
        <f>IF(OR($T2186="",$U2186=""),"",$U2186-$T2186)</f>
      </c>
      <c r="W2186" t="str">
        <f>IF(TRIM(INDEX(connections!$A:$A,ROW()))="","",TRIM(INDEX(connections!$A:$A,ROW())))</f>
      </c>
      <c r="X2186" t="str">
        <f>IF($W2186="","",TRIM(INDEX(connections!$B:$B,ROW())))</f>
      </c>
      <c r="Y2186">
        <f>IF($W2186="","",IFERROR(MATCH($W2186,$A$2:$A$1500,0),""))</f>
      </c>
      <c r="Z2186">
        <f>IF($X2186="","",IFERROR(MATCH($X2186,$A$2:$A$1500,0),""))</f>
      </c>
      <c r="AA2186" t="str">
        <f>IF($Y2186="","",INDEX($P$2:$P$1500,$Y2186))</f>
      </c>
      <c r="AB2186" t="str">
        <f>IF($Z2186="","",INDEX($P$2:$P$1500,$Z2186))</f>
      </c>
      <c r="AC2186">
        <f>IF(AND($AA2186="Yes",$AB2186="Yes"),1,"")</f>
      </c>
      <c r="AD2186">
        <f>IF(OR($Y2186="",$Z2186=""),"",IF(INDEX($C$2:$C$1500,$Y2186)=INDEX($C$2:$C$1500,$Z2186),0,1))</f>
      </c>
      <c r="AE2186">
        <f>IF($AC2186&lt;&gt;1,"",IF(AND(INDEX($AG$2:$AG$1500,$Y2186)=1,INDEX($AG$2:$AG$1500,$Z2186)=1),1,""))</f>
      </c>
    </row>
    <row r="2187">
      <c r="T2187">
        <f>IF($Y2187="","",INDEX($B$2:$B$1500,$Y2187))</f>
      </c>
      <c r="U2187">
        <f>IF($Z2187="","",INDEX($B$2:$B$1500,$Z2187))</f>
      </c>
      <c r="V2187">
        <f>IF(OR($T2187="",$U2187=""),"",$U2187-$T2187)</f>
      </c>
      <c r="W2187" t="str">
        <f>IF(TRIM(INDEX(connections!$A:$A,ROW()))="","",TRIM(INDEX(connections!$A:$A,ROW())))</f>
      </c>
      <c r="X2187" t="str">
        <f>IF($W2187="","",TRIM(INDEX(connections!$B:$B,ROW())))</f>
      </c>
      <c r="Y2187">
        <f>IF($W2187="","",IFERROR(MATCH($W2187,$A$2:$A$1500,0),""))</f>
      </c>
      <c r="Z2187">
        <f>IF($X2187="","",IFERROR(MATCH($X2187,$A$2:$A$1500,0),""))</f>
      </c>
      <c r="AA2187" t="str">
        <f>IF($Y2187="","",INDEX($P$2:$P$1500,$Y2187))</f>
      </c>
      <c r="AB2187" t="str">
        <f>IF($Z2187="","",INDEX($P$2:$P$1500,$Z2187))</f>
      </c>
      <c r="AC2187">
        <f>IF(AND($AA2187="Yes",$AB2187="Yes"),1,"")</f>
      </c>
      <c r="AD2187">
        <f>IF(OR($Y2187="",$Z2187=""),"",IF(INDEX($C$2:$C$1500,$Y2187)=INDEX($C$2:$C$1500,$Z2187),0,1))</f>
      </c>
      <c r="AE2187">
        <f>IF($AC2187&lt;&gt;1,"",IF(AND(INDEX($AG$2:$AG$1500,$Y2187)=1,INDEX($AG$2:$AG$1500,$Z2187)=1),1,""))</f>
      </c>
    </row>
    <row r="2188">
      <c r="T2188">
        <f>IF($Y2188="","",INDEX($B$2:$B$1500,$Y2188))</f>
      </c>
      <c r="U2188">
        <f>IF($Z2188="","",INDEX($B$2:$B$1500,$Z2188))</f>
      </c>
      <c r="V2188">
        <f>IF(OR($T2188="",$U2188=""),"",$U2188-$T2188)</f>
      </c>
      <c r="W2188" t="str">
        <f>IF(TRIM(INDEX(connections!$A:$A,ROW()))="","",TRIM(INDEX(connections!$A:$A,ROW())))</f>
      </c>
      <c r="X2188" t="str">
        <f>IF($W2188="","",TRIM(INDEX(connections!$B:$B,ROW())))</f>
      </c>
      <c r="Y2188">
        <f>IF($W2188="","",IFERROR(MATCH($W2188,$A$2:$A$1500,0),""))</f>
      </c>
      <c r="Z2188">
        <f>IF($X2188="","",IFERROR(MATCH($X2188,$A$2:$A$1500,0),""))</f>
      </c>
      <c r="AA2188" t="str">
        <f>IF($Y2188="","",INDEX($P$2:$P$1500,$Y2188))</f>
      </c>
      <c r="AB2188" t="str">
        <f>IF($Z2188="","",INDEX($P$2:$P$1500,$Z2188))</f>
      </c>
      <c r="AC2188">
        <f>IF(AND($AA2188="Yes",$AB2188="Yes"),1,"")</f>
      </c>
      <c r="AD2188">
        <f>IF(OR($Y2188="",$Z2188=""),"",IF(INDEX($C$2:$C$1500,$Y2188)=INDEX($C$2:$C$1500,$Z2188),0,1))</f>
      </c>
      <c r="AE2188">
        <f>IF($AC2188&lt;&gt;1,"",IF(AND(INDEX($AG$2:$AG$1500,$Y2188)=1,INDEX($AG$2:$AG$1500,$Z2188)=1),1,""))</f>
      </c>
    </row>
    <row r="2189">
      <c r="T2189">
        <f>IF($Y2189="","",INDEX($B$2:$B$1500,$Y2189))</f>
      </c>
      <c r="U2189">
        <f>IF($Z2189="","",INDEX($B$2:$B$1500,$Z2189))</f>
      </c>
      <c r="V2189">
        <f>IF(OR($T2189="",$U2189=""),"",$U2189-$T2189)</f>
      </c>
      <c r="W2189" t="str">
        <f>IF(TRIM(INDEX(connections!$A:$A,ROW()))="","",TRIM(INDEX(connections!$A:$A,ROW())))</f>
      </c>
      <c r="X2189" t="str">
        <f>IF($W2189="","",TRIM(INDEX(connections!$B:$B,ROW())))</f>
      </c>
      <c r="Y2189">
        <f>IF($W2189="","",IFERROR(MATCH($W2189,$A$2:$A$1500,0),""))</f>
      </c>
      <c r="Z2189">
        <f>IF($X2189="","",IFERROR(MATCH($X2189,$A$2:$A$1500,0),""))</f>
      </c>
      <c r="AA2189" t="str">
        <f>IF($Y2189="","",INDEX($P$2:$P$1500,$Y2189))</f>
      </c>
      <c r="AB2189" t="str">
        <f>IF($Z2189="","",INDEX($P$2:$P$1500,$Z2189))</f>
      </c>
      <c r="AC2189">
        <f>IF(AND($AA2189="Yes",$AB2189="Yes"),1,"")</f>
      </c>
      <c r="AD2189">
        <f>IF(OR($Y2189="",$Z2189=""),"",IF(INDEX($C$2:$C$1500,$Y2189)=INDEX($C$2:$C$1500,$Z2189),0,1))</f>
      </c>
      <c r="AE2189">
        <f>IF($AC2189&lt;&gt;1,"",IF(AND(INDEX($AG$2:$AG$1500,$Y2189)=1,INDEX($AG$2:$AG$1500,$Z2189)=1),1,""))</f>
      </c>
    </row>
    <row r="2190">
      <c r="T2190">
        <f>IF($Y2190="","",INDEX($B$2:$B$1500,$Y2190))</f>
      </c>
      <c r="U2190">
        <f>IF($Z2190="","",INDEX($B$2:$B$1500,$Z2190))</f>
      </c>
      <c r="V2190">
        <f>IF(OR($T2190="",$U2190=""),"",$U2190-$T2190)</f>
      </c>
      <c r="W2190" t="str">
        <f>IF(TRIM(INDEX(connections!$A:$A,ROW()))="","",TRIM(INDEX(connections!$A:$A,ROW())))</f>
      </c>
      <c r="X2190" t="str">
        <f>IF($W2190="","",TRIM(INDEX(connections!$B:$B,ROW())))</f>
      </c>
      <c r="Y2190">
        <f>IF($W2190="","",IFERROR(MATCH($W2190,$A$2:$A$1500,0),""))</f>
      </c>
      <c r="Z2190">
        <f>IF($X2190="","",IFERROR(MATCH($X2190,$A$2:$A$1500,0),""))</f>
      </c>
      <c r="AA2190" t="str">
        <f>IF($Y2190="","",INDEX($P$2:$P$1500,$Y2190))</f>
      </c>
      <c r="AB2190" t="str">
        <f>IF($Z2190="","",INDEX($P$2:$P$1500,$Z2190))</f>
      </c>
      <c r="AC2190">
        <f>IF(AND($AA2190="Yes",$AB2190="Yes"),1,"")</f>
      </c>
      <c r="AD2190">
        <f>IF(OR($Y2190="",$Z2190=""),"",IF(INDEX($C$2:$C$1500,$Y2190)=INDEX($C$2:$C$1500,$Z2190),0,1))</f>
      </c>
      <c r="AE2190">
        <f>IF($AC2190&lt;&gt;1,"",IF(AND(INDEX($AG$2:$AG$1500,$Y2190)=1,INDEX($AG$2:$AG$1500,$Z2190)=1),1,""))</f>
      </c>
    </row>
    <row r="2191">
      <c r="T2191">
        <f>IF($Y2191="","",INDEX($B$2:$B$1500,$Y2191))</f>
      </c>
      <c r="U2191">
        <f>IF($Z2191="","",INDEX($B$2:$B$1500,$Z2191))</f>
      </c>
      <c r="V2191">
        <f>IF(OR($T2191="",$U2191=""),"",$U2191-$T2191)</f>
      </c>
      <c r="W2191" t="str">
        <f>IF(TRIM(INDEX(connections!$A:$A,ROW()))="","",TRIM(INDEX(connections!$A:$A,ROW())))</f>
      </c>
      <c r="X2191" t="str">
        <f>IF($W2191="","",TRIM(INDEX(connections!$B:$B,ROW())))</f>
      </c>
      <c r="Y2191">
        <f>IF($W2191="","",IFERROR(MATCH($W2191,$A$2:$A$1500,0),""))</f>
      </c>
      <c r="Z2191">
        <f>IF($X2191="","",IFERROR(MATCH($X2191,$A$2:$A$1500,0),""))</f>
      </c>
      <c r="AA2191" t="str">
        <f>IF($Y2191="","",INDEX($P$2:$P$1500,$Y2191))</f>
      </c>
      <c r="AB2191" t="str">
        <f>IF($Z2191="","",INDEX($P$2:$P$1500,$Z2191))</f>
      </c>
      <c r="AC2191">
        <f>IF(AND($AA2191="Yes",$AB2191="Yes"),1,"")</f>
      </c>
      <c r="AD2191">
        <f>IF(OR($Y2191="",$Z2191=""),"",IF(INDEX($C$2:$C$1500,$Y2191)=INDEX($C$2:$C$1500,$Z2191),0,1))</f>
      </c>
      <c r="AE2191">
        <f>IF($AC2191&lt;&gt;1,"",IF(AND(INDEX($AG$2:$AG$1500,$Y2191)=1,INDEX($AG$2:$AG$1500,$Z2191)=1),1,""))</f>
      </c>
    </row>
    <row r="2192">
      <c r="T2192">
        <f>IF($Y2192="","",INDEX($B$2:$B$1500,$Y2192))</f>
      </c>
      <c r="U2192">
        <f>IF($Z2192="","",INDEX($B$2:$B$1500,$Z2192))</f>
      </c>
      <c r="V2192">
        <f>IF(OR($T2192="",$U2192=""),"",$U2192-$T2192)</f>
      </c>
      <c r="W2192" t="str">
        <f>IF(TRIM(INDEX(connections!$A:$A,ROW()))="","",TRIM(INDEX(connections!$A:$A,ROW())))</f>
      </c>
      <c r="X2192" t="str">
        <f>IF($W2192="","",TRIM(INDEX(connections!$B:$B,ROW())))</f>
      </c>
      <c r="Y2192">
        <f>IF($W2192="","",IFERROR(MATCH($W2192,$A$2:$A$1500,0),""))</f>
      </c>
      <c r="Z2192">
        <f>IF($X2192="","",IFERROR(MATCH($X2192,$A$2:$A$1500,0),""))</f>
      </c>
      <c r="AA2192" t="str">
        <f>IF($Y2192="","",INDEX($P$2:$P$1500,$Y2192))</f>
      </c>
      <c r="AB2192" t="str">
        <f>IF($Z2192="","",INDEX($P$2:$P$1500,$Z2192))</f>
      </c>
      <c r="AC2192">
        <f>IF(AND($AA2192="Yes",$AB2192="Yes"),1,"")</f>
      </c>
      <c r="AD2192">
        <f>IF(OR($Y2192="",$Z2192=""),"",IF(INDEX($C$2:$C$1500,$Y2192)=INDEX($C$2:$C$1500,$Z2192),0,1))</f>
      </c>
      <c r="AE2192">
        <f>IF($AC2192&lt;&gt;1,"",IF(AND(INDEX($AG$2:$AG$1500,$Y2192)=1,INDEX($AG$2:$AG$1500,$Z2192)=1),1,""))</f>
      </c>
    </row>
    <row r="2193">
      <c r="T2193">
        <f>IF($Y2193="","",INDEX($B$2:$B$1500,$Y2193))</f>
      </c>
      <c r="U2193">
        <f>IF($Z2193="","",INDEX($B$2:$B$1500,$Z2193))</f>
      </c>
      <c r="V2193">
        <f>IF(OR($T2193="",$U2193=""),"",$U2193-$T2193)</f>
      </c>
      <c r="W2193" t="str">
        <f>IF(TRIM(INDEX(connections!$A:$A,ROW()))="","",TRIM(INDEX(connections!$A:$A,ROW())))</f>
      </c>
      <c r="X2193" t="str">
        <f>IF($W2193="","",TRIM(INDEX(connections!$B:$B,ROW())))</f>
      </c>
      <c r="Y2193">
        <f>IF($W2193="","",IFERROR(MATCH($W2193,$A$2:$A$1500,0),""))</f>
      </c>
      <c r="Z2193">
        <f>IF($X2193="","",IFERROR(MATCH($X2193,$A$2:$A$1500,0),""))</f>
      </c>
      <c r="AA2193" t="str">
        <f>IF($Y2193="","",INDEX($P$2:$P$1500,$Y2193))</f>
      </c>
      <c r="AB2193" t="str">
        <f>IF($Z2193="","",INDEX($P$2:$P$1500,$Z2193))</f>
      </c>
      <c r="AC2193">
        <f>IF(AND($AA2193="Yes",$AB2193="Yes"),1,"")</f>
      </c>
      <c r="AD2193">
        <f>IF(OR($Y2193="",$Z2193=""),"",IF(INDEX($C$2:$C$1500,$Y2193)=INDEX($C$2:$C$1500,$Z2193),0,1))</f>
      </c>
      <c r="AE2193">
        <f>IF($AC2193&lt;&gt;1,"",IF(AND(INDEX($AG$2:$AG$1500,$Y2193)=1,INDEX($AG$2:$AG$1500,$Z2193)=1),1,""))</f>
      </c>
    </row>
    <row r="2194">
      <c r="T2194">
        <f>IF($Y2194="","",INDEX($B$2:$B$1500,$Y2194))</f>
      </c>
      <c r="U2194">
        <f>IF($Z2194="","",INDEX($B$2:$B$1500,$Z2194))</f>
      </c>
      <c r="V2194">
        <f>IF(OR($T2194="",$U2194=""),"",$U2194-$T2194)</f>
      </c>
      <c r="W2194" t="str">
        <f>IF(TRIM(INDEX(connections!$A:$A,ROW()))="","",TRIM(INDEX(connections!$A:$A,ROW())))</f>
      </c>
      <c r="X2194" t="str">
        <f>IF($W2194="","",TRIM(INDEX(connections!$B:$B,ROW())))</f>
      </c>
      <c r="Y2194">
        <f>IF($W2194="","",IFERROR(MATCH($W2194,$A$2:$A$1500,0),""))</f>
      </c>
      <c r="Z2194">
        <f>IF($X2194="","",IFERROR(MATCH($X2194,$A$2:$A$1500,0),""))</f>
      </c>
      <c r="AA2194" t="str">
        <f>IF($Y2194="","",INDEX($P$2:$P$1500,$Y2194))</f>
      </c>
      <c r="AB2194" t="str">
        <f>IF($Z2194="","",INDEX($P$2:$P$1500,$Z2194))</f>
      </c>
      <c r="AC2194">
        <f>IF(AND($AA2194="Yes",$AB2194="Yes"),1,"")</f>
      </c>
      <c r="AD2194">
        <f>IF(OR($Y2194="",$Z2194=""),"",IF(INDEX($C$2:$C$1500,$Y2194)=INDEX($C$2:$C$1500,$Z2194),0,1))</f>
      </c>
      <c r="AE2194">
        <f>IF($AC2194&lt;&gt;1,"",IF(AND(INDEX($AG$2:$AG$1500,$Y2194)=1,INDEX($AG$2:$AG$1500,$Z2194)=1),1,""))</f>
      </c>
    </row>
    <row r="2195">
      <c r="T2195">
        <f>IF($Y2195="","",INDEX($B$2:$B$1500,$Y2195))</f>
      </c>
      <c r="U2195">
        <f>IF($Z2195="","",INDEX($B$2:$B$1500,$Z2195))</f>
      </c>
      <c r="V2195">
        <f>IF(OR($T2195="",$U2195=""),"",$U2195-$T2195)</f>
      </c>
      <c r="W2195" t="str">
        <f>IF(TRIM(INDEX(connections!$A:$A,ROW()))="","",TRIM(INDEX(connections!$A:$A,ROW())))</f>
      </c>
      <c r="X2195" t="str">
        <f>IF($W2195="","",TRIM(INDEX(connections!$B:$B,ROW())))</f>
      </c>
      <c r="Y2195">
        <f>IF($W2195="","",IFERROR(MATCH($W2195,$A$2:$A$1500,0),""))</f>
      </c>
      <c r="Z2195">
        <f>IF($X2195="","",IFERROR(MATCH($X2195,$A$2:$A$1500,0),""))</f>
      </c>
      <c r="AA2195" t="str">
        <f>IF($Y2195="","",INDEX($P$2:$P$1500,$Y2195))</f>
      </c>
      <c r="AB2195" t="str">
        <f>IF($Z2195="","",INDEX($P$2:$P$1500,$Z2195))</f>
      </c>
      <c r="AC2195">
        <f>IF(AND($AA2195="Yes",$AB2195="Yes"),1,"")</f>
      </c>
      <c r="AD2195">
        <f>IF(OR($Y2195="",$Z2195=""),"",IF(INDEX($C$2:$C$1500,$Y2195)=INDEX($C$2:$C$1500,$Z2195),0,1))</f>
      </c>
      <c r="AE2195">
        <f>IF($AC2195&lt;&gt;1,"",IF(AND(INDEX($AG$2:$AG$1500,$Y2195)=1,INDEX($AG$2:$AG$1500,$Z2195)=1),1,""))</f>
      </c>
    </row>
    <row r="2196">
      <c r="T2196">
        <f>IF($Y2196="","",INDEX($B$2:$B$1500,$Y2196))</f>
      </c>
      <c r="U2196">
        <f>IF($Z2196="","",INDEX($B$2:$B$1500,$Z2196))</f>
      </c>
      <c r="V2196">
        <f>IF(OR($T2196="",$U2196=""),"",$U2196-$T2196)</f>
      </c>
      <c r="W2196" t="str">
        <f>IF(TRIM(INDEX(connections!$A:$A,ROW()))="","",TRIM(INDEX(connections!$A:$A,ROW())))</f>
      </c>
      <c r="X2196" t="str">
        <f>IF($W2196="","",TRIM(INDEX(connections!$B:$B,ROW())))</f>
      </c>
      <c r="Y2196">
        <f>IF($W2196="","",IFERROR(MATCH($W2196,$A$2:$A$1500,0),""))</f>
      </c>
      <c r="Z2196">
        <f>IF($X2196="","",IFERROR(MATCH($X2196,$A$2:$A$1500,0),""))</f>
      </c>
      <c r="AA2196" t="str">
        <f>IF($Y2196="","",INDEX($P$2:$P$1500,$Y2196))</f>
      </c>
      <c r="AB2196" t="str">
        <f>IF($Z2196="","",INDEX($P$2:$P$1500,$Z2196))</f>
      </c>
      <c r="AC2196">
        <f>IF(AND($AA2196="Yes",$AB2196="Yes"),1,"")</f>
      </c>
      <c r="AD2196">
        <f>IF(OR($Y2196="",$Z2196=""),"",IF(INDEX($C$2:$C$1500,$Y2196)=INDEX($C$2:$C$1500,$Z2196),0,1))</f>
      </c>
      <c r="AE2196">
        <f>IF($AC2196&lt;&gt;1,"",IF(AND(INDEX($AG$2:$AG$1500,$Y2196)=1,INDEX($AG$2:$AG$1500,$Z2196)=1),1,""))</f>
      </c>
    </row>
    <row r="2197">
      <c r="T2197">
        <f>IF($Y2197="","",INDEX($B$2:$B$1500,$Y2197))</f>
      </c>
      <c r="U2197">
        <f>IF($Z2197="","",INDEX($B$2:$B$1500,$Z2197))</f>
      </c>
      <c r="V2197">
        <f>IF(OR($T2197="",$U2197=""),"",$U2197-$T2197)</f>
      </c>
      <c r="W2197" t="str">
        <f>IF(TRIM(INDEX(connections!$A:$A,ROW()))="","",TRIM(INDEX(connections!$A:$A,ROW())))</f>
      </c>
      <c r="X2197" t="str">
        <f>IF($W2197="","",TRIM(INDEX(connections!$B:$B,ROW())))</f>
      </c>
      <c r="Y2197">
        <f>IF($W2197="","",IFERROR(MATCH($W2197,$A$2:$A$1500,0),""))</f>
      </c>
      <c r="Z2197">
        <f>IF($X2197="","",IFERROR(MATCH($X2197,$A$2:$A$1500,0),""))</f>
      </c>
      <c r="AA2197" t="str">
        <f>IF($Y2197="","",INDEX($P$2:$P$1500,$Y2197))</f>
      </c>
      <c r="AB2197" t="str">
        <f>IF($Z2197="","",INDEX($P$2:$P$1500,$Z2197))</f>
      </c>
      <c r="AC2197">
        <f>IF(AND($AA2197="Yes",$AB2197="Yes"),1,"")</f>
      </c>
      <c r="AD2197">
        <f>IF(OR($Y2197="",$Z2197=""),"",IF(INDEX($C$2:$C$1500,$Y2197)=INDEX($C$2:$C$1500,$Z2197),0,1))</f>
      </c>
      <c r="AE2197">
        <f>IF($AC2197&lt;&gt;1,"",IF(AND(INDEX($AG$2:$AG$1500,$Y2197)=1,INDEX($AG$2:$AG$1500,$Z2197)=1),1,""))</f>
      </c>
    </row>
    <row r="2198">
      <c r="T2198">
        <f>IF($Y2198="","",INDEX($B$2:$B$1500,$Y2198))</f>
      </c>
      <c r="U2198">
        <f>IF($Z2198="","",INDEX($B$2:$B$1500,$Z2198))</f>
      </c>
      <c r="V2198">
        <f>IF(OR($T2198="",$U2198=""),"",$U2198-$T2198)</f>
      </c>
      <c r="W2198" t="str">
        <f>IF(TRIM(INDEX(connections!$A:$A,ROW()))="","",TRIM(INDEX(connections!$A:$A,ROW())))</f>
      </c>
      <c r="X2198" t="str">
        <f>IF($W2198="","",TRIM(INDEX(connections!$B:$B,ROW())))</f>
      </c>
      <c r="Y2198">
        <f>IF($W2198="","",IFERROR(MATCH($W2198,$A$2:$A$1500,0),""))</f>
      </c>
      <c r="Z2198">
        <f>IF($X2198="","",IFERROR(MATCH($X2198,$A$2:$A$1500,0),""))</f>
      </c>
      <c r="AA2198" t="str">
        <f>IF($Y2198="","",INDEX($P$2:$P$1500,$Y2198))</f>
      </c>
      <c r="AB2198" t="str">
        <f>IF($Z2198="","",INDEX($P$2:$P$1500,$Z2198))</f>
      </c>
      <c r="AC2198">
        <f>IF(AND($AA2198="Yes",$AB2198="Yes"),1,"")</f>
      </c>
      <c r="AD2198">
        <f>IF(OR($Y2198="",$Z2198=""),"",IF(INDEX($C$2:$C$1500,$Y2198)=INDEX($C$2:$C$1500,$Z2198),0,1))</f>
      </c>
      <c r="AE2198">
        <f>IF($AC2198&lt;&gt;1,"",IF(AND(INDEX($AG$2:$AG$1500,$Y2198)=1,INDEX($AG$2:$AG$1500,$Z2198)=1),1,""))</f>
      </c>
    </row>
    <row r="2199">
      <c r="T2199">
        <f>IF($Y2199="","",INDEX($B$2:$B$1500,$Y2199))</f>
      </c>
      <c r="U2199">
        <f>IF($Z2199="","",INDEX($B$2:$B$1500,$Z2199))</f>
      </c>
      <c r="V2199">
        <f>IF(OR($T2199="",$U2199=""),"",$U2199-$T2199)</f>
      </c>
      <c r="W2199" t="str">
        <f>IF(TRIM(INDEX(connections!$A:$A,ROW()))="","",TRIM(INDEX(connections!$A:$A,ROW())))</f>
      </c>
      <c r="X2199" t="str">
        <f>IF($W2199="","",TRIM(INDEX(connections!$B:$B,ROW())))</f>
      </c>
      <c r="Y2199">
        <f>IF($W2199="","",IFERROR(MATCH($W2199,$A$2:$A$1500,0),""))</f>
      </c>
      <c r="Z2199">
        <f>IF($X2199="","",IFERROR(MATCH($X2199,$A$2:$A$1500,0),""))</f>
      </c>
      <c r="AA2199" t="str">
        <f>IF($Y2199="","",INDEX($P$2:$P$1500,$Y2199))</f>
      </c>
      <c r="AB2199" t="str">
        <f>IF($Z2199="","",INDEX($P$2:$P$1500,$Z2199))</f>
      </c>
      <c r="AC2199">
        <f>IF(AND($AA2199="Yes",$AB2199="Yes"),1,"")</f>
      </c>
      <c r="AD2199">
        <f>IF(OR($Y2199="",$Z2199=""),"",IF(INDEX($C$2:$C$1500,$Y2199)=INDEX($C$2:$C$1500,$Z2199),0,1))</f>
      </c>
      <c r="AE2199">
        <f>IF($AC2199&lt;&gt;1,"",IF(AND(INDEX($AG$2:$AG$1500,$Y2199)=1,INDEX($AG$2:$AG$1500,$Z2199)=1),1,""))</f>
      </c>
    </row>
    <row r="2200">
      <c r="T2200">
        <f>IF($Y2200="","",INDEX($B$2:$B$1500,$Y2200))</f>
      </c>
      <c r="U2200">
        <f>IF($Z2200="","",INDEX($B$2:$B$1500,$Z2200))</f>
      </c>
      <c r="V2200">
        <f>IF(OR($T2200="",$U2200=""),"",$U2200-$T2200)</f>
      </c>
      <c r="W2200" t="str">
        <f>IF(TRIM(INDEX(connections!$A:$A,ROW()))="","",TRIM(INDEX(connections!$A:$A,ROW())))</f>
      </c>
      <c r="X2200" t="str">
        <f>IF($W2200="","",TRIM(INDEX(connections!$B:$B,ROW())))</f>
      </c>
      <c r="Y2200">
        <f>IF($W2200="","",IFERROR(MATCH($W2200,$A$2:$A$1500,0),""))</f>
      </c>
      <c r="Z2200">
        <f>IF($X2200="","",IFERROR(MATCH($X2200,$A$2:$A$1500,0),""))</f>
      </c>
      <c r="AA2200" t="str">
        <f>IF($Y2200="","",INDEX($P$2:$P$1500,$Y2200))</f>
      </c>
      <c r="AB2200" t="str">
        <f>IF($Z2200="","",INDEX($P$2:$P$1500,$Z2200))</f>
      </c>
      <c r="AC2200">
        <f>IF(AND($AA2200="Yes",$AB2200="Yes"),1,"")</f>
      </c>
      <c r="AD2200">
        <f>IF(OR($Y2200="",$Z2200=""),"",IF(INDEX($C$2:$C$1500,$Y2200)=INDEX($C$2:$C$1500,$Z2200),0,1))</f>
      </c>
      <c r="AE2200">
        <f>IF($AC2200&lt;&gt;1,"",IF(AND(INDEX($AG$2:$AG$1500,$Y2200)=1,INDEX($AG$2:$AG$1500,$Z2200)=1),1,""))</f>
      </c>
    </row>
    <row r="2201">
      <c r="T2201">
        <f>IF($Y2201="","",INDEX($B$2:$B$1500,$Y2201))</f>
      </c>
      <c r="U2201">
        <f>IF($Z2201="","",INDEX($B$2:$B$1500,$Z2201))</f>
      </c>
      <c r="V2201">
        <f>IF(OR($T2201="",$U2201=""),"",$U2201-$T2201)</f>
      </c>
      <c r="W2201" t="str">
        <f>IF(TRIM(INDEX(connections!$A:$A,ROW()))="","",TRIM(INDEX(connections!$A:$A,ROW())))</f>
      </c>
      <c r="X2201" t="str">
        <f>IF($W2201="","",TRIM(INDEX(connections!$B:$B,ROW())))</f>
      </c>
      <c r="Y2201">
        <f>IF($W2201="","",IFERROR(MATCH($W2201,$A$2:$A$1500,0),""))</f>
      </c>
      <c r="Z2201">
        <f>IF($X2201="","",IFERROR(MATCH($X2201,$A$2:$A$1500,0),""))</f>
      </c>
      <c r="AA2201" t="str">
        <f>IF($Y2201="","",INDEX($P$2:$P$1500,$Y2201))</f>
      </c>
      <c r="AB2201" t="str">
        <f>IF($Z2201="","",INDEX($P$2:$P$1500,$Z2201))</f>
      </c>
      <c r="AC2201">
        <f>IF(AND($AA2201="Yes",$AB2201="Yes"),1,"")</f>
      </c>
      <c r="AD2201">
        <f>IF(OR($Y2201="",$Z2201=""),"",IF(INDEX($C$2:$C$1500,$Y2201)=INDEX($C$2:$C$1500,$Z2201),0,1))</f>
      </c>
      <c r="AE2201">
        <f>IF($AC2201&lt;&gt;1,"",IF(AND(INDEX($AG$2:$AG$1500,$Y2201)=1,INDEX($AG$2:$AG$1500,$Z2201)=1),1,""))</f>
      </c>
    </row>
    <row r="2202">
      <c r="T2202">
        <f>IF($Y2202="","",INDEX($B$2:$B$1500,$Y2202))</f>
      </c>
      <c r="U2202">
        <f>IF($Z2202="","",INDEX($B$2:$B$1500,$Z2202))</f>
      </c>
      <c r="V2202">
        <f>IF(OR($T2202="",$U2202=""),"",$U2202-$T2202)</f>
      </c>
      <c r="W2202" t="str">
        <f>IF(TRIM(INDEX(connections!$A:$A,ROW()))="","",TRIM(INDEX(connections!$A:$A,ROW())))</f>
      </c>
      <c r="X2202" t="str">
        <f>IF($W2202="","",TRIM(INDEX(connections!$B:$B,ROW())))</f>
      </c>
      <c r="Y2202">
        <f>IF($W2202="","",IFERROR(MATCH($W2202,$A$2:$A$1500,0),""))</f>
      </c>
      <c r="Z2202">
        <f>IF($X2202="","",IFERROR(MATCH($X2202,$A$2:$A$1500,0),""))</f>
      </c>
      <c r="AA2202" t="str">
        <f>IF($Y2202="","",INDEX($P$2:$P$1500,$Y2202))</f>
      </c>
      <c r="AB2202" t="str">
        <f>IF($Z2202="","",INDEX($P$2:$P$1500,$Z2202))</f>
      </c>
      <c r="AC2202">
        <f>IF(AND($AA2202="Yes",$AB2202="Yes"),1,"")</f>
      </c>
      <c r="AD2202">
        <f>IF(OR($Y2202="",$Z2202=""),"",IF(INDEX($C$2:$C$1500,$Y2202)=INDEX($C$2:$C$1500,$Z2202),0,1))</f>
      </c>
      <c r="AE2202">
        <f>IF($AC2202&lt;&gt;1,"",IF(AND(INDEX($AG$2:$AG$1500,$Y2202)=1,INDEX($AG$2:$AG$1500,$Z2202)=1),1,""))</f>
      </c>
    </row>
    <row r="2203">
      <c r="T2203">
        <f>IF($Y2203="","",INDEX($B$2:$B$1500,$Y2203))</f>
      </c>
      <c r="U2203">
        <f>IF($Z2203="","",INDEX($B$2:$B$1500,$Z2203))</f>
      </c>
      <c r="V2203">
        <f>IF(OR($T2203="",$U2203=""),"",$U2203-$T2203)</f>
      </c>
      <c r="W2203" t="str">
        <f>IF(TRIM(INDEX(connections!$A:$A,ROW()))="","",TRIM(INDEX(connections!$A:$A,ROW())))</f>
      </c>
      <c r="X2203" t="str">
        <f>IF($W2203="","",TRIM(INDEX(connections!$B:$B,ROW())))</f>
      </c>
      <c r="Y2203">
        <f>IF($W2203="","",IFERROR(MATCH($W2203,$A$2:$A$1500,0),""))</f>
      </c>
      <c r="Z2203">
        <f>IF($X2203="","",IFERROR(MATCH($X2203,$A$2:$A$1500,0),""))</f>
      </c>
      <c r="AA2203" t="str">
        <f>IF($Y2203="","",INDEX($P$2:$P$1500,$Y2203))</f>
      </c>
      <c r="AB2203" t="str">
        <f>IF($Z2203="","",INDEX($P$2:$P$1500,$Z2203))</f>
      </c>
      <c r="AC2203">
        <f>IF(AND($AA2203="Yes",$AB2203="Yes"),1,"")</f>
      </c>
      <c r="AD2203">
        <f>IF(OR($Y2203="",$Z2203=""),"",IF(INDEX($C$2:$C$1500,$Y2203)=INDEX($C$2:$C$1500,$Z2203),0,1))</f>
      </c>
      <c r="AE2203">
        <f>IF($AC2203&lt;&gt;1,"",IF(AND(INDEX($AG$2:$AG$1500,$Y2203)=1,INDEX($AG$2:$AG$1500,$Z2203)=1),1,""))</f>
      </c>
    </row>
    <row r="2204">
      <c r="T2204">
        <f>IF($Y2204="","",INDEX($B$2:$B$1500,$Y2204))</f>
      </c>
      <c r="U2204">
        <f>IF($Z2204="","",INDEX($B$2:$B$1500,$Z2204))</f>
      </c>
      <c r="V2204">
        <f>IF(OR($T2204="",$U2204=""),"",$U2204-$T2204)</f>
      </c>
      <c r="W2204" t="str">
        <f>IF(TRIM(INDEX(connections!$A:$A,ROW()))="","",TRIM(INDEX(connections!$A:$A,ROW())))</f>
      </c>
      <c r="X2204" t="str">
        <f>IF($W2204="","",TRIM(INDEX(connections!$B:$B,ROW())))</f>
      </c>
      <c r="Y2204">
        <f>IF($W2204="","",IFERROR(MATCH($W2204,$A$2:$A$1500,0),""))</f>
      </c>
      <c r="Z2204">
        <f>IF($X2204="","",IFERROR(MATCH($X2204,$A$2:$A$1500,0),""))</f>
      </c>
      <c r="AA2204" t="str">
        <f>IF($Y2204="","",INDEX($P$2:$P$1500,$Y2204))</f>
      </c>
      <c r="AB2204" t="str">
        <f>IF($Z2204="","",INDEX($P$2:$P$1500,$Z2204))</f>
      </c>
      <c r="AC2204">
        <f>IF(AND($AA2204="Yes",$AB2204="Yes"),1,"")</f>
      </c>
      <c r="AD2204">
        <f>IF(OR($Y2204="",$Z2204=""),"",IF(INDEX($C$2:$C$1500,$Y2204)=INDEX($C$2:$C$1500,$Z2204),0,1))</f>
      </c>
      <c r="AE2204">
        <f>IF($AC2204&lt;&gt;1,"",IF(AND(INDEX($AG$2:$AG$1500,$Y2204)=1,INDEX($AG$2:$AG$1500,$Z2204)=1),1,""))</f>
      </c>
    </row>
    <row r="2205">
      <c r="T2205">
        <f>IF($Y2205="","",INDEX($B$2:$B$1500,$Y2205))</f>
      </c>
      <c r="U2205">
        <f>IF($Z2205="","",INDEX($B$2:$B$1500,$Z2205))</f>
      </c>
      <c r="V2205">
        <f>IF(OR($T2205="",$U2205=""),"",$U2205-$T2205)</f>
      </c>
      <c r="W2205" t="str">
        <f>IF(TRIM(INDEX(connections!$A:$A,ROW()))="","",TRIM(INDEX(connections!$A:$A,ROW())))</f>
      </c>
      <c r="X2205" t="str">
        <f>IF($W2205="","",TRIM(INDEX(connections!$B:$B,ROW())))</f>
      </c>
      <c r="Y2205">
        <f>IF($W2205="","",IFERROR(MATCH($W2205,$A$2:$A$1500,0),""))</f>
      </c>
      <c r="Z2205">
        <f>IF($X2205="","",IFERROR(MATCH($X2205,$A$2:$A$1500,0),""))</f>
      </c>
      <c r="AA2205" t="str">
        <f>IF($Y2205="","",INDEX($P$2:$P$1500,$Y2205))</f>
      </c>
      <c r="AB2205" t="str">
        <f>IF($Z2205="","",INDEX($P$2:$P$1500,$Z2205))</f>
      </c>
      <c r="AC2205">
        <f>IF(AND($AA2205="Yes",$AB2205="Yes"),1,"")</f>
      </c>
      <c r="AD2205">
        <f>IF(OR($Y2205="",$Z2205=""),"",IF(INDEX($C$2:$C$1500,$Y2205)=INDEX($C$2:$C$1500,$Z2205),0,1))</f>
      </c>
      <c r="AE2205">
        <f>IF($AC2205&lt;&gt;1,"",IF(AND(INDEX($AG$2:$AG$1500,$Y2205)=1,INDEX($AG$2:$AG$1500,$Z2205)=1),1,""))</f>
      </c>
    </row>
    <row r="2206">
      <c r="T2206">
        <f>IF($Y2206="","",INDEX($B$2:$B$1500,$Y2206))</f>
      </c>
      <c r="U2206">
        <f>IF($Z2206="","",INDEX($B$2:$B$1500,$Z2206))</f>
      </c>
      <c r="V2206">
        <f>IF(OR($T2206="",$U2206=""),"",$U2206-$T2206)</f>
      </c>
      <c r="W2206" t="str">
        <f>IF(TRIM(INDEX(connections!$A:$A,ROW()))="","",TRIM(INDEX(connections!$A:$A,ROW())))</f>
      </c>
      <c r="X2206" t="str">
        <f>IF($W2206="","",TRIM(INDEX(connections!$B:$B,ROW())))</f>
      </c>
      <c r="Y2206">
        <f>IF($W2206="","",IFERROR(MATCH($W2206,$A$2:$A$1500,0),""))</f>
      </c>
      <c r="Z2206">
        <f>IF($X2206="","",IFERROR(MATCH($X2206,$A$2:$A$1500,0),""))</f>
      </c>
      <c r="AA2206" t="str">
        <f>IF($Y2206="","",INDEX($P$2:$P$1500,$Y2206))</f>
      </c>
      <c r="AB2206" t="str">
        <f>IF($Z2206="","",INDEX($P$2:$P$1500,$Z2206))</f>
      </c>
      <c r="AC2206">
        <f>IF(AND($AA2206="Yes",$AB2206="Yes"),1,"")</f>
      </c>
      <c r="AD2206">
        <f>IF(OR($Y2206="",$Z2206=""),"",IF(INDEX($C$2:$C$1500,$Y2206)=INDEX($C$2:$C$1500,$Z2206),0,1))</f>
      </c>
      <c r="AE2206">
        <f>IF($AC2206&lt;&gt;1,"",IF(AND(INDEX($AG$2:$AG$1500,$Y2206)=1,INDEX($AG$2:$AG$1500,$Z2206)=1),1,""))</f>
      </c>
    </row>
    <row r="2207">
      <c r="T2207">
        <f>IF($Y2207="","",INDEX($B$2:$B$1500,$Y2207))</f>
      </c>
      <c r="U2207">
        <f>IF($Z2207="","",INDEX($B$2:$B$1500,$Z2207))</f>
      </c>
      <c r="V2207">
        <f>IF(OR($T2207="",$U2207=""),"",$U2207-$T2207)</f>
      </c>
      <c r="W2207" t="str">
        <f>IF(TRIM(INDEX(connections!$A:$A,ROW()))="","",TRIM(INDEX(connections!$A:$A,ROW())))</f>
      </c>
      <c r="X2207" t="str">
        <f>IF($W2207="","",TRIM(INDEX(connections!$B:$B,ROW())))</f>
      </c>
      <c r="Y2207">
        <f>IF($W2207="","",IFERROR(MATCH($W2207,$A$2:$A$1500,0),""))</f>
      </c>
      <c r="Z2207">
        <f>IF($X2207="","",IFERROR(MATCH($X2207,$A$2:$A$1500,0),""))</f>
      </c>
      <c r="AA2207" t="str">
        <f>IF($Y2207="","",INDEX($P$2:$P$1500,$Y2207))</f>
      </c>
      <c r="AB2207" t="str">
        <f>IF($Z2207="","",INDEX($P$2:$P$1500,$Z2207))</f>
      </c>
      <c r="AC2207">
        <f>IF(AND($AA2207="Yes",$AB2207="Yes"),1,"")</f>
      </c>
      <c r="AD2207">
        <f>IF(OR($Y2207="",$Z2207=""),"",IF(INDEX($C$2:$C$1500,$Y2207)=INDEX($C$2:$C$1500,$Z2207),0,1))</f>
      </c>
      <c r="AE2207">
        <f>IF($AC2207&lt;&gt;1,"",IF(AND(INDEX($AG$2:$AG$1500,$Y2207)=1,INDEX($AG$2:$AG$1500,$Z2207)=1),1,""))</f>
      </c>
    </row>
    <row r="2208">
      <c r="T2208">
        <f>IF($Y2208="","",INDEX($B$2:$B$1500,$Y2208))</f>
      </c>
      <c r="U2208">
        <f>IF($Z2208="","",INDEX($B$2:$B$1500,$Z2208))</f>
      </c>
      <c r="V2208">
        <f>IF(OR($T2208="",$U2208=""),"",$U2208-$T2208)</f>
      </c>
      <c r="W2208" t="str">
        <f>IF(TRIM(INDEX(connections!$A:$A,ROW()))="","",TRIM(INDEX(connections!$A:$A,ROW())))</f>
      </c>
      <c r="X2208" t="str">
        <f>IF($W2208="","",TRIM(INDEX(connections!$B:$B,ROW())))</f>
      </c>
      <c r="Y2208">
        <f>IF($W2208="","",IFERROR(MATCH($W2208,$A$2:$A$1500,0),""))</f>
      </c>
      <c r="Z2208">
        <f>IF($X2208="","",IFERROR(MATCH($X2208,$A$2:$A$1500,0),""))</f>
      </c>
      <c r="AA2208" t="str">
        <f>IF($Y2208="","",INDEX($P$2:$P$1500,$Y2208))</f>
      </c>
      <c r="AB2208" t="str">
        <f>IF($Z2208="","",INDEX($P$2:$P$1500,$Z2208))</f>
      </c>
      <c r="AC2208">
        <f>IF(AND($AA2208="Yes",$AB2208="Yes"),1,"")</f>
      </c>
      <c r="AD2208">
        <f>IF(OR($Y2208="",$Z2208=""),"",IF(INDEX($C$2:$C$1500,$Y2208)=INDEX($C$2:$C$1500,$Z2208),0,1))</f>
      </c>
      <c r="AE2208">
        <f>IF($AC2208&lt;&gt;1,"",IF(AND(INDEX($AG$2:$AG$1500,$Y2208)=1,INDEX($AG$2:$AG$1500,$Z2208)=1),1,""))</f>
      </c>
    </row>
    <row r="2209">
      <c r="T2209">
        <f>IF($Y2209="","",INDEX($B$2:$B$1500,$Y2209))</f>
      </c>
      <c r="U2209">
        <f>IF($Z2209="","",INDEX($B$2:$B$1500,$Z2209))</f>
      </c>
      <c r="V2209">
        <f>IF(OR($T2209="",$U2209=""),"",$U2209-$T2209)</f>
      </c>
      <c r="W2209" t="str">
        <f>IF(TRIM(INDEX(connections!$A:$A,ROW()))="","",TRIM(INDEX(connections!$A:$A,ROW())))</f>
      </c>
      <c r="X2209" t="str">
        <f>IF($W2209="","",TRIM(INDEX(connections!$B:$B,ROW())))</f>
      </c>
      <c r="Y2209">
        <f>IF($W2209="","",IFERROR(MATCH($W2209,$A$2:$A$1500,0),""))</f>
      </c>
      <c r="Z2209">
        <f>IF($X2209="","",IFERROR(MATCH($X2209,$A$2:$A$1500,0),""))</f>
      </c>
      <c r="AA2209" t="str">
        <f>IF($Y2209="","",INDEX($P$2:$P$1500,$Y2209))</f>
      </c>
      <c r="AB2209" t="str">
        <f>IF($Z2209="","",INDEX($P$2:$P$1500,$Z2209))</f>
      </c>
      <c r="AC2209">
        <f>IF(AND($AA2209="Yes",$AB2209="Yes"),1,"")</f>
      </c>
      <c r="AD2209">
        <f>IF(OR($Y2209="",$Z2209=""),"",IF(INDEX($C$2:$C$1500,$Y2209)=INDEX($C$2:$C$1500,$Z2209),0,1))</f>
      </c>
      <c r="AE2209">
        <f>IF($AC2209&lt;&gt;1,"",IF(AND(INDEX($AG$2:$AG$1500,$Y2209)=1,INDEX($AG$2:$AG$1500,$Z2209)=1),1,""))</f>
      </c>
    </row>
    <row r="2210">
      <c r="T2210">
        <f>IF($Y2210="","",INDEX($B$2:$B$1500,$Y2210))</f>
      </c>
      <c r="U2210">
        <f>IF($Z2210="","",INDEX($B$2:$B$1500,$Z2210))</f>
      </c>
      <c r="V2210">
        <f>IF(OR($T2210="",$U2210=""),"",$U2210-$T2210)</f>
      </c>
      <c r="W2210" t="str">
        <f>IF(TRIM(INDEX(connections!$A:$A,ROW()))="","",TRIM(INDEX(connections!$A:$A,ROW())))</f>
      </c>
      <c r="X2210" t="str">
        <f>IF($W2210="","",TRIM(INDEX(connections!$B:$B,ROW())))</f>
      </c>
      <c r="Y2210">
        <f>IF($W2210="","",IFERROR(MATCH($W2210,$A$2:$A$1500,0),""))</f>
      </c>
      <c r="Z2210">
        <f>IF($X2210="","",IFERROR(MATCH($X2210,$A$2:$A$1500,0),""))</f>
      </c>
      <c r="AA2210" t="str">
        <f>IF($Y2210="","",INDEX($P$2:$P$1500,$Y2210))</f>
      </c>
      <c r="AB2210" t="str">
        <f>IF($Z2210="","",INDEX($P$2:$P$1500,$Z2210))</f>
      </c>
      <c r="AC2210">
        <f>IF(AND($AA2210="Yes",$AB2210="Yes"),1,"")</f>
      </c>
      <c r="AD2210">
        <f>IF(OR($Y2210="",$Z2210=""),"",IF(INDEX($C$2:$C$1500,$Y2210)=INDEX($C$2:$C$1500,$Z2210),0,1))</f>
      </c>
      <c r="AE2210">
        <f>IF($AC2210&lt;&gt;1,"",IF(AND(INDEX($AG$2:$AG$1500,$Y2210)=1,INDEX($AG$2:$AG$1500,$Z2210)=1),1,""))</f>
      </c>
    </row>
    <row r="2211">
      <c r="T2211">
        <f>IF($Y2211="","",INDEX($B$2:$B$1500,$Y2211))</f>
      </c>
      <c r="U2211">
        <f>IF($Z2211="","",INDEX($B$2:$B$1500,$Z2211))</f>
      </c>
      <c r="V2211">
        <f>IF(OR($T2211="",$U2211=""),"",$U2211-$T2211)</f>
      </c>
      <c r="W2211" t="str">
        <f>IF(TRIM(INDEX(connections!$A:$A,ROW()))="","",TRIM(INDEX(connections!$A:$A,ROW())))</f>
      </c>
      <c r="X2211" t="str">
        <f>IF($W2211="","",TRIM(INDEX(connections!$B:$B,ROW())))</f>
      </c>
      <c r="Y2211">
        <f>IF($W2211="","",IFERROR(MATCH($W2211,$A$2:$A$1500,0),""))</f>
      </c>
      <c r="Z2211">
        <f>IF($X2211="","",IFERROR(MATCH($X2211,$A$2:$A$1500,0),""))</f>
      </c>
      <c r="AA2211" t="str">
        <f>IF($Y2211="","",INDEX($P$2:$P$1500,$Y2211))</f>
      </c>
      <c r="AB2211" t="str">
        <f>IF($Z2211="","",INDEX($P$2:$P$1500,$Z2211))</f>
      </c>
      <c r="AC2211">
        <f>IF(AND($AA2211="Yes",$AB2211="Yes"),1,"")</f>
      </c>
      <c r="AD2211">
        <f>IF(OR($Y2211="",$Z2211=""),"",IF(INDEX($C$2:$C$1500,$Y2211)=INDEX($C$2:$C$1500,$Z2211),0,1))</f>
      </c>
      <c r="AE2211">
        <f>IF($AC2211&lt;&gt;1,"",IF(AND(INDEX($AG$2:$AG$1500,$Y2211)=1,INDEX($AG$2:$AG$1500,$Z2211)=1),1,""))</f>
      </c>
    </row>
    <row r="2212">
      <c r="T2212">
        <f>IF($Y2212="","",INDEX($B$2:$B$1500,$Y2212))</f>
      </c>
      <c r="U2212">
        <f>IF($Z2212="","",INDEX($B$2:$B$1500,$Z2212))</f>
      </c>
      <c r="V2212">
        <f>IF(OR($T2212="",$U2212=""),"",$U2212-$T2212)</f>
      </c>
      <c r="W2212" t="str">
        <f>IF(TRIM(INDEX(connections!$A:$A,ROW()))="","",TRIM(INDEX(connections!$A:$A,ROW())))</f>
      </c>
      <c r="X2212" t="str">
        <f>IF($W2212="","",TRIM(INDEX(connections!$B:$B,ROW())))</f>
      </c>
      <c r="Y2212">
        <f>IF($W2212="","",IFERROR(MATCH($W2212,$A$2:$A$1500,0),""))</f>
      </c>
      <c r="Z2212">
        <f>IF($X2212="","",IFERROR(MATCH($X2212,$A$2:$A$1500,0),""))</f>
      </c>
      <c r="AA2212" t="str">
        <f>IF($Y2212="","",INDEX($P$2:$P$1500,$Y2212))</f>
      </c>
      <c r="AB2212" t="str">
        <f>IF($Z2212="","",INDEX($P$2:$P$1500,$Z2212))</f>
      </c>
      <c r="AC2212">
        <f>IF(AND($AA2212="Yes",$AB2212="Yes"),1,"")</f>
      </c>
      <c r="AD2212">
        <f>IF(OR($Y2212="",$Z2212=""),"",IF(INDEX($C$2:$C$1500,$Y2212)=INDEX($C$2:$C$1500,$Z2212),0,1))</f>
      </c>
      <c r="AE2212">
        <f>IF($AC2212&lt;&gt;1,"",IF(AND(INDEX($AG$2:$AG$1500,$Y2212)=1,INDEX($AG$2:$AG$1500,$Z2212)=1),1,""))</f>
      </c>
    </row>
    <row r="2213">
      <c r="T2213">
        <f>IF($Y2213="","",INDEX($B$2:$B$1500,$Y2213))</f>
      </c>
      <c r="U2213">
        <f>IF($Z2213="","",INDEX($B$2:$B$1500,$Z2213))</f>
      </c>
      <c r="V2213">
        <f>IF(OR($T2213="",$U2213=""),"",$U2213-$T2213)</f>
      </c>
      <c r="W2213" t="str">
        <f>IF(TRIM(INDEX(connections!$A:$A,ROW()))="","",TRIM(INDEX(connections!$A:$A,ROW())))</f>
      </c>
      <c r="X2213" t="str">
        <f>IF($W2213="","",TRIM(INDEX(connections!$B:$B,ROW())))</f>
      </c>
      <c r="Y2213">
        <f>IF($W2213="","",IFERROR(MATCH($W2213,$A$2:$A$1500,0),""))</f>
      </c>
      <c r="Z2213">
        <f>IF($X2213="","",IFERROR(MATCH($X2213,$A$2:$A$1500,0),""))</f>
      </c>
      <c r="AA2213" t="str">
        <f>IF($Y2213="","",INDEX($P$2:$P$1500,$Y2213))</f>
      </c>
      <c r="AB2213" t="str">
        <f>IF($Z2213="","",INDEX($P$2:$P$1500,$Z2213))</f>
      </c>
      <c r="AC2213">
        <f>IF(AND($AA2213="Yes",$AB2213="Yes"),1,"")</f>
      </c>
      <c r="AD2213">
        <f>IF(OR($Y2213="",$Z2213=""),"",IF(INDEX($C$2:$C$1500,$Y2213)=INDEX($C$2:$C$1500,$Z2213),0,1))</f>
      </c>
      <c r="AE2213">
        <f>IF($AC2213&lt;&gt;1,"",IF(AND(INDEX($AG$2:$AG$1500,$Y2213)=1,INDEX($AG$2:$AG$1500,$Z2213)=1),1,""))</f>
      </c>
    </row>
    <row r="2214">
      <c r="T2214">
        <f>IF($Y2214="","",INDEX($B$2:$B$1500,$Y2214))</f>
      </c>
      <c r="U2214">
        <f>IF($Z2214="","",INDEX($B$2:$B$1500,$Z2214))</f>
      </c>
      <c r="V2214">
        <f>IF(OR($T2214="",$U2214=""),"",$U2214-$T2214)</f>
      </c>
      <c r="W2214" t="str">
        <f>IF(TRIM(INDEX(connections!$A:$A,ROW()))="","",TRIM(INDEX(connections!$A:$A,ROW())))</f>
      </c>
      <c r="X2214" t="str">
        <f>IF($W2214="","",TRIM(INDEX(connections!$B:$B,ROW())))</f>
      </c>
      <c r="Y2214">
        <f>IF($W2214="","",IFERROR(MATCH($W2214,$A$2:$A$1500,0),""))</f>
      </c>
      <c r="Z2214">
        <f>IF($X2214="","",IFERROR(MATCH($X2214,$A$2:$A$1500,0),""))</f>
      </c>
      <c r="AA2214" t="str">
        <f>IF($Y2214="","",INDEX($P$2:$P$1500,$Y2214))</f>
      </c>
      <c r="AB2214" t="str">
        <f>IF($Z2214="","",INDEX($P$2:$P$1500,$Z2214))</f>
      </c>
      <c r="AC2214">
        <f>IF(AND($AA2214="Yes",$AB2214="Yes"),1,"")</f>
      </c>
      <c r="AD2214">
        <f>IF(OR($Y2214="",$Z2214=""),"",IF(INDEX($C$2:$C$1500,$Y2214)=INDEX($C$2:$C$1500,$Z2214),0,1))</f>
      </c>
      <c r="AE2214">
        <f>IF($AC2214&lt;&gt;1,"",IF(AND(INDEX($AG$2:$AG$1500,$Y2214)=1,INDEX($AG$2:$AG$1500,$Z2214)=1),1,""))</f>
      </c>
    </row>
    <row r="2215">
      <c r="T2215">
        <f>IF($Y2215="","",INDEX($B$2:$B$1500,$Y2215))</f>
      </c>
      <c r="U2215">
        <f>IF($Z2215="","",INDEX($B$2:$B$1500,$Z2215))</f>
      </c>
      <c r="V2215">
        <f>IF(OR($T2215="",$U2215=""),"",$U2215-$T2215)</f>
      </c>
      <c r="W2215" t="str">
        <f>IF(TRIM(INDEX(connections!$A:$A,ROW()))="","",TRIM(INDEX(connections!$A:$A,ROW())))</f>
      </c>
      <c r="X2215" t="str">
        <f>IF($W2215="","",TRIM(INDEX(connections!$B:$B,ROW())))</f>
      </c>
      <c r="Y2215">
        <f>IF($W2215="","",IFERROR(MATCH($W2215,$A$2:$A$1500,0),""))</f>
      </c>
      <c r="Z2215">
        <f>IF($X2215="","",IFERROR(MATCH($X2215,$A$2:$A$1500,0),""))</f>
      </c>
      <c r="AA2215" t="str">
        <f>IF($Y2215="","",INDEX($P$2:$P$1500,$Y2215))</f>
      </c>
      <c r="AB2215" t="str">
        <f>IF($Z2215="","",INDEX($P$2:$P$1500,$Z2215))</f>
      </c>
      <c r="AC2215">
        <f>IF(AND($AA2215="Yes",$AB2215="Yes"),1,"")</f>
      </c>
      <c r="AD2215">
        <f>IF(OR($Y2215="",$Z2215=""),"",IF(INDEX($C$2:$C$1500,$Y2215)=INDEX($C$2:$C$1500,$Z2215),0,1))</f>
      </c>
      <c r="AE2215">
        <f>IF($AC2215&lt;&gt;1,"",IF(AND(INDEX($AG$2:$AG$1500,$Y2215)=1,INDEX($AG$2:$AG$1500,$Z2215)=1),1,""))</f>
      </c>
    </row>
    <row r="2216">
      <c r="T2216">
        <f>IF($Y2216="","",INDEX($B$2:$B$1500,$Y2216))</f>
      </c>
      <c r="U2216">
        <f>IF($Z2216="","",INDEX($B$2:$B$1500,$Z2216))</f>
      </c>
      <c r="V2216">
        <f>IF(OR($T2216="",$U2216=""),"",$U2216-$T2216)</f>
      </c>
      <c r="W2216" t="str">
        <f>IF(TRIM(INDEX(connections!$A:$A,ROW()))="","",TRIM(INDEX(connections!$A:$A,ROW())))</f>
      </c>
      <c r="X2216" t="str">
        <f>IF($W2216="","",TRIM(INDEX(connections!$B:$B,ROW())))</f>
      </c>
      <c r="Y2216">
        <f>IF($W2216="","",IFERROR(MATCH($W2216,$A$2:$A$1500,0),""))</f>
      </c>
      <c r="Z2216">
        <f>IF($X2216="","",IFERROR(MATCH($X2216,$A$2:$A$1500,0),""))</f>
      </c>
      <c r="AA2216" t="str">
        <f>IF($Y2216="","",INDEX($P$2:$P$1500,$Y2216))</f>
      </c>
      <c r="AB2216" t="str">
        <f>IF($Z2216="","",INDEX($P$2:$P$1500,$Z2216))</f>
      </c>
      <c r="AC2216">
        <f>IF(AND($AA2216="Yes",$AB2216="Yes"),1,"")</f>
      </c>
      <c r="AD2216">
        <f>IF(OR($Y2216="",$Z2216=""),"",IF(INDEX($C$2:$C$1500,$Y2216)=INDEX($C$2:$C$1500,$Z2216),0,1))</f>
      </c>
      <c r="AE2216">
        <f>IF($AC2216&lt;&gt;1,"",IF(AND(INDEX($AG$2:$AG$1500,$Y2216)=1,INDEX($AG$2:$AG$1500,$Z2216)=1),1,""))</f>
      </c>
    </row>
    <row r="2217">
      <c r="T2217">
        <f>IF($Y2217="","",INDEX($B$2:$B$1500,$Y2217))</f>
      </c>
      <c r="U2217">
        <f>IF($Z2217="","",INDEX($B$2:$B$1500,$Z2217))</f>
      </c>
      <c r="V2217">
        <f>IF(OR($T2217="",$U2217=""),"",$U2217-$T2217)</f>
      </c>
      <c r="W2217" t="str">
        <f>IF(TRIM(INDEX(connections!$A:$A,ROW()))="","",TRIM(INDEX(connections!$A:$A,ROW())))</f>
      </c>
      <c r="X2217" t="str">
        <f>IF($W2217="","",TRIM(INDEX(connections!$B:$B,ROW())))</f>
      </c>
      <c r="Y2217">
        <f>IF($W2217="","",IFERROR(MATCH($W2217,$A$2:$A$1500,0),""))</f>
      </c>
      <c r="Z2217">
        <f>IF($X2217="","",IFERROR(MATCH($X2217,$A$2:$A$1500,0),""))</f>
      </c>
      <c r="AA2217" t="str">
        <f>IF($Y2217="","",INDEX($P$2:$P$1500,$Y2217))</f>
      </c>
      <c r="AB2217" t="str">
        <f>IF($Z2217="","",INDEX($P$2:$P$1500,$Z2217))</f>
      </c>
      <c r="AC2217">
        <f>IF(AND($AA2217="Yes",$AB2217="Yes"),1,"")</f>
      </c>
      <c r="AD2217">
        <f>IF(OR($Y2217="",$Z2217=""),"",IF(INDEX($C$2:$C$1500,$Y2217)=INDEX($C$2:$C$1500,$Z2217),0,1))</f>
      </c>
      <c r="AE2217">
        <f>IF($AC2217&lt;&gt;1,"",IF(AND(INDEX($AG$2:$AG$1500,$Y2217)=1,INDEX($AG$2:$AG$1500,$Z2217)=1),1,""))</f>
      </c>
    </row>
    <row r="2218">
      <c r="T2218">
        <f>IF($Y2218="","",INDEX($B$2:$B$1500,$Y2218))</f>
      </c>
      <c r="U2218">
        <f>IF($Z2218="","",INDEX($B$2:$B$1500,$Z2218))</f>
      </c>
      <c r="V2218">
        <f>IF(OR($T2218="",$U2218=""),"",$U2218-$T2218)</f>
      </c>
      <c r="W2218" t="str">
        <f>IF(TRIM(INDEX(connections!$A:$A,ROW()))="","",TRIM(INDEX(connections!$A:$A,ROW())))</f>
      </c>
      <c r="X2218" t="str">
        <f>IF($W2218="","",TRIM(INDEX(connections!$B:$B,ROW())))</f>
      </c>
      <c r="Y2218">
        <f>IF($W2218="","",IFERROR(MATCH($W2218,$A$2:$A$1500,0),""))</f>
      </c>
      <c r="Z2218">
        <f>IF($X2218="","",IFERROR(MATCH($X2218,$A$2:$A$1500,0),""))</f>
      </c>
      <c r="AA2218" t="str">
        <f>IF($Y2218="","",INDEX($P$2:$P$1500,$Y2218))</f>
      </c>
      <c r="AB2218" t="str">
        <f>IF($Z2218="","",INDEX($P$2:$P$1500,$Z2218))</f>
      </c>
      <c r="AC2218">
        <f>IF(AND($AA2218="Yes",$AB2218="Yes"),1,"")</f>
      </c>
      <c r="AD2218">
        <f>IF(OR($Y2218="",$Z2218=""),"",IF(INDEX($C$2:$C$1500,$Y2218)=INDEX($C$2:$C$1500,$Z2218),0,1))</f>
      </c>
      <c r="AE2218">
        <f>IF($AC2218&lt;&gt;1,"",IF(AND(INDEX($AG$2:$AG$1500,$Y2218)=1,INDEX($AG$2:$AG$1500,$Z2218)=1),1,""))</f>
      </c>
    </row>
    <row r="2219">
      <c r="T2219">
        <f>IF($Y2219="","",INDEX($B$2:$B$1500,$Y2219))</f>
      </c>
      <c r="U2219">
        <f>IF($Z2219="","",INDEX($B$2:$B$1500,$Z2219))</f>
      </c>
      <c r="V2219">
        <f>IF(OR($T2219="",$U2219=""),"",$U2219-$T2219)</f>
      </c>
      <c r="W2219" t="str">
        <f>IF(TRIM(INDEX(connections!$A:$A,ROW()))="","",TRIM(INDEX(connections!$A:$A,ROW())))</f>
      </c>
      <c r="X2219" t="str">
        <f>IF($W2219="","",TRIM(INDEX(connections!$B:$B,ROW())))</f>
      </c>
      <c r="Y2219">
        <f>IF($W2219="","",IFERROR(MATCH($W2219,$A$2:$A$1500,0),""))</f>
      </c>
      <c r="Z2219">
        <f>IF($X2219="","",IFERROR(MATCH($X2219,$A$2:$A$1500,0),""))</f>
      </c>
      <c r="AA2219" t="str">
        <f>IF($Y2219="","",INDEX($P$2:$P$1500,$Y2219))</f>
      </c>
      <c r="AB2219" t="str">
        <f>IF($Z2219="","",INDEX($P$2:$P$1500,$Z2219))</f>
      </c>
      <c r="AC2219">
        <f>IF(AND($AA2219="Yes",$AB2219="Yes"),1,"")</f>
      </c>
      <c r="AD2219">
        <f>IF(OR($Y2219="",$Z2219=""),"",IF(INDEX($C$2:$C$1500,$Y2219)=INDEX($C$2:$C$1500,$Z2219),0,1))</f>
      </c>
      <c r="AE2219">
        <f>IF($AC2219&lt;&gt;1,"",IF(AND(INDEX($AG$2:$AG$1500,$Y2219)=1,INDEX($AG$2:$AG$1500,$Z2219)=1),1,""))</f>
      </c>
    </row>
    <row r="2220">
      <c r="T2220">
        <f>IF($Y2220="","",INDEX($B$2:$B$1500,$Y2220))</f>
      </c>
      <c r="U2220">
        <f>IF($Z2220="","",INDEX($B$2:$B$1500,$Z2220))</f>
      </c>
      <c r="V2220">
        <f>IF(OR($T2220="",$U2220=""),"",$U2220-$T2220)</f>
      </c>
      <c r="W2220" t="str">
        <f>IF(TRIM(INDEX(connections!$A:$A,ROW()))="","",TRIM(INDEX(connections!$A:$A,ROW())))</f>
      </c>
      <c r="X2220" t="str">
        <f>IF($W2220="","",TRIM(INDEX(connections!$B:$B,ROW())))</f>
      </c>
      <c r="Y2220">
        <f>IF($W2220="","",IFERROR(MATCH($W2220,$A$2:$A$1500,0),""))</f>
      </c>
      <c r="Z2220">
        <f>IF($X2220="","",IFERROR(MATCH($X2220,$A$2:$A$1500,0),""))</f>
      </c>
      <c r="AA2220" t="str">
        <f>IF($Y2220="","",INDEX($P$2:$P$1500,$Y2220))</f>
      </c>
      <c r="AB2220" t="str">
        <f>IF($Z2220="","",INDEX($P$2:$P$1500,$Z2220))</f>
      </c>
      <c r="AC2220">
        <f>IF(AND($AA2220="Yes",$AB2220="Yes"),1,"")</f>
      </c>
      <c r="AD2220">
        <f>IF(OR($Y2220="",$Z2220=""),"",IF(INDEX($C$2:$C$1500,$Y2220)=INDEX($C$2:$C$1500,$Z2220),0,1))</f>
      </c>
      <c r="AE2220">
        <f>IF($AC2220&lt;&gt;1,"",IF(AND(INDEX($AG$2:$AG$1500,$Y2220)=1,INDEX($AG$2:$AG$1500,$Z2220)=1),1,""))</f>
      </c>
    </row>
    <row r="2221">
      <c r="T2221">
        <f>IF($Y2221="","",INDEX($B$2:$B$1500,$Y2221))</f>
      </c>
      <c r="U2221">
        <f>IF($Z2221="","",INDEX($B$2:$B$1500,$Z2221))</f>
      </c>
      <c r="V2221">
        <f>IF(OR($T2221="",$U2221=""),"",$U2221-$T2221)</f>
      </c>
      <c r="W2221" t="str">
        <f>IF(TRIM(INDEX(connections!$A:$A,ROW()))="","",TRIM(INDEX(connections!$A:$A,ROW())))</f>
      </c>
      <c r="X2221" t="str">
        <f>IF($W2221="","",TRIM(INDEX(connections!$B:$B,ROW())))</f>
      </c>
      <c r="Y2221">
        <f>IF($W2221="","",IFERROR(MATCH($W2221,$A$2:$A$1500,0),""))</f>
      </c>
      <c r="Z2221">
        <f>IF($X2221="","",IFERROR(MATCH($X2221,$A$2:$A$1500,0),""))</f>
      </c>
      <c r="AA2221" t="str">
        <f>IF($Y2221="","",INDEX($P$2:$P$1500,$Y2221))</f>
      </c>
      <c r="AB2221" t="str">
        <f>IF($Z2221="","",INDEX($P$2:$P$1500,$Z2221))</f>
      </c>
      <c r="AC2221">
        <f>IF(AND($AA2221="Yes",$AB2221="Yes"),1,"")</f>
      </c>
      <c r="AD2221">
        <f>IF(OR($Y2221="",$Z2221=""),"",IF(INDEX($C$2:$C$1500,$Y2221)=INDEX($C$2:$C$1500,$Z2221),0,1))</f>
      </c>
      <c r="AE2221">
        <f>IF($AC2221&lt;&gt;1,"",IF(AND(INDEX($AG$2:$AG$1500,$Y2221)=1,INDEX($AG$2:$AG$1500,$Z2221)=1),1,""))</f>
      </c>
    </row>
    <row r="2222">
      <c r="T2222">
        <f>IF($Y2222="","",INDEX($B$2:$B$1500,$Y2222))</f>
      </c>
      <c r="U2222">
        <f>IF($Z2222="","",INDEX($B$2:$B$1500,$Z2222))</f>
      </c>
      <c r="V2222">
        <f>IF(OR($T2222="",$U2222=""),"",$U2222-$T2222)</f>
      </c>
      <c r="W2222" t="str">
        <f>IF(TRIM(INDEX(connections!$A:$A,ROW()))="","",TRIM(INDEX(connections!$A:$A,ROW())))</f>
      </c>
      <c r="X2222" t="str">
        <f>IF($W2222="","",TRIM(INDEX(connections!$B:$B,ROW())))</f>
      </c>
      <c r="Y2222">
        <f>IF($W2222="","",IFERROR(MATCH($W2222,$A$2:$A$1500,0),""))</f>
      </c>
      <c r="Z2222">
        <f>IF($X2222="","",IFERROR(MATCH($X2222,$A$2:$A$1500,0),""))</f>
      </c>
      <c r="AA2222" t="str">
        <f>IF($Y2222="","",INDEX($P$2:$P$1500,$Y2222))</f>
      </c>
      <c r="AB2222" t="str">
        <f>IF($Z2222="","",INDEX($P$2:$P$1500,$Z2222))</f>
      </c>
      <c r="AC2222">
        <f>IF(AND($AA2222="Yes",$AB2222="Yes"),1,"")</f>
      </c>
      <c r="AD2222">
        <f>IF(OR($Y2222="",$Z2222=""),"",IF(INDEX($C$2:$C$1500,$Y2222)=INDEX($C$2:$C$1500,$Z2222),0,1))</f>
      </c>
      <c r="AE2222">
        <f>IF($AC2222&lt;&gt;1,"",IF(AND(INDEX($AG$2:$AG$1500,$Y2222)=1,INDEX($AG$2:$AG$1500,$Z2222)=1),1,""))</f>
      </c>
    </row>
    <row r="2223">
      <c r="T2223">
        <f>IF($Y2223="","",INDEX($B$2:$B$1500,$Y2223))</f>
      </c>
      <c r="U2223">
        <f>IF($Z2223="","",INDEX($B$2:$B$1500,$Z2223))</f>
      </c>
      <c r="V2223">
        <f>IF(OR($T2223="",$U2223=""),"",$U2223-$T2223)</f>
      </c>
      <c r="W2223" t="str">
        <f>IF(TRIM(INDEX(connections!$A:$A,ROW()))="","",TRIM(INDEX(connections!$A:$A,ROW())))</f>
      </c>
      <c r="X2223" t="str">
        <f>IF($W2223="","",TRIM(INDEX(connections!$B:$B,ROW())))</f>
      </c>
      <c r="Y2223">
        <f>IF($W2223="","",IFERROR(MATCH($W2223,$A$2:$A$1500,0),""))</f>
      </c>
      <c r="Z2223">
        <f>IF($X2223="","",IFERROR(MATCH($X2223,$A$2:$A$1500,0),""))</f>
      </c>
      <c r="AA2223" t="str">
        <f>IF($Y2223="","",INDEX($P$2:$P$1500,$Y2223))</f>
      </c>
      <c r="AB2223" t="str">
        <f>IF($Z2223="","",INDEX($P$2:$P$1500,$Z2223))</f>
      </c>
      <c r="AC2223">
        <f>IF(AND($AA2223="Yes",$AB2223="Yes"),1,"")</f>
      </c>
      <c r="AD2223">
        <f>IF(OR($Y2223="",$Z2223=""),"",IF(INDEX($C$2:$C$1500,$Y2223)=INDEX($C$2:$C$1500,$Z2223),0,1))</f>
      </c>
      <c r="AE2223">
        <f>IF($AC2223&lt;&gt;1,"",IF(AND(INDEX($AG$2:$AG$1500,$Y2223)=1,INDEX($AG$2:$AG$1500,$Z2223)=1),1,""))</f>
      </c>
    </row>
    <row r="2224">
      <c r="T2224">
        <f>IF($Y2224="","",INDEX($B$2:$B$1500,$Y2224))</f>
      </c>
      <c r="U2224">
        <f>IF($Z2224="","",INDEX($B$2:$B$1500,$Z2224))</f>
      </c>
      <c r="V2224">
        <f>IF(OR($T2224="",$U2224=""),"",$U2224-$T2224)</f>
      </c>
      <c r="W2224" t="str">
        <f>IF(TRIM(INDEX(connections!$A:$A,ROW()))="","",TRIM(INDEX(connections!$A:$A,ROW())))</f>
      </c>
      <c r="X2224" t="str">
        <f>IF($W2224="","",TRIM(INDEX(connections!$B:$B,ROW())))</f>
      </c>
      <c r="Y2224">
        <f>IF($W2224="","",IFERROR(MATCH($W2224,$A$2:$A$1500,0),""))</f>
      </c>
      <c r="Z2224">
        <f>IF($X2224="","",IFERROR(MATCH($X2224,$A$2:$A$1500,0),""))</f>
      </c>
      <c r="AA2224" t="str">
        <f>IF($Y2224="","",INDEX($P$2:$P$1500,$Y2224))</f>
      </c>
      <c r="AB2224" t="str">
        <f>IF($Z2224="","",INDEX($P$2:$P$1500,$Z2224))</f>
      </c>
      <c r="AC2224">
        <f>IF(AND($AA2224="Yes",$AB2224="Yes"),1,"")</f>
      </c>
      <c r="AD2224">
        <f>IF(OR($Y2224="",$Z2224=""),"",IF(INDEX($C$2:$C$1500,$Y2224)=INDEX($C$2:$C$1500,$Z2224),0,1))</f>
      </c>
      <c r="AE2224">
        <f>IF($AC2224&lt;&gt;1,"",IF(AND(INDEX($AG$2:$AG$1500,$Y2224)=1,INDEX($AG$2:$AG$1500,$Z2224)=1),1,""))</f>
      </c>
    </row>
    <row r="2225">
      <c r="T2225">
        <f>IF($Y2225="","",INDEX($B$2:$B$1500,$Y2225))</f>
      </c>
      <c r="U2225">
        <f>IF($Z2225="","",INDEX($B$2:$B$1500,$Z2225))</f>
      </c>
      <c r="V2225">
        <f>IF(OR($T2225="",$U2225=""),"",$U2225-$T2225)</f>
      </c>
      <c r="W2225" t="str">
        <f>IF(TRIM(INDEX(connections!$A:$A,ROW()))="","",TRIM(INDEX(connections!$A:$A,ROW())))</f>
      </c>
      <c r="X2225" t="str">
        <f>IF($W2225="","",TRIM(INDEX(connections!$B:$B,ROW())))</f>
      </c>
      <c r="Y2225">
        <f>IF($W2225="","",IFERROR(MATCH($W2225,$A$2:$A$1500,0),""))</f>
      </c>
      <c r="Z2225">
        <f>IF($X2225="","",IFERROR(MATCH($X2225,$A$2:$A$1500,0),""))</f>
      </c>
      <c r="AA2225" t="str">
        <f>IF($Y2225="","",INDEX($P$2:$P$1500,$Y2225))</f>
      </c>
      <c r="AB2225" t="str">
        <f>IF($Z2225="","",INDEX($P$2:$P$1500,$Z2225))</f>
      </c>
      <c r="AC2225">
        <f>IF(AND($AA2225="Yes",$AB2225="Yes"),1,"")</f>
      </c>
      <c r="AD2225">
        <f>IF(OR($Y2225="",$Z2225=""),"",IF(INDEX($C$2:$C$1500,$Y2225)=INDEX($C$2:$C$1500,$Z2225),0,1))</f>
      </c>
      <c r="AE2225">
        <f>IF($AC2225&lt;&gt;1,"",IF(AND(INDEX($AG$2:$AG$1500,$Y2225)=1,INDEX($AG$2:$AG$1500,$Z2225)=1),1,""))</f>
      </c>
    </row>
    <row r="2226">
      <c r="T2226">
        <f>IF($Y2226="","",INDEX($B$2:$B$1500,$Y2226))</f>
      </c>
      <c r="U2226">
        <f>IF($Z2226="","",INDEX($B$2:$B$1500,$Z2226))</f>
      </c>
      <c r="V2226">
        <f>IF(OR($T2226="",$U2226=""),"",$U2226-$T2226)</f>
      </c>
      <c r="W2226" t="str">
        <f>IF(TRIM(INDEX(connections!$A:$A,ROW()))="","",TRIM(INDEX(connections!$A:$A,ROW())))</f>
      </c>
      <c r="X2226" t="str">
        <f>IF($W2226="","",TRIM(INDEX(connections!$B:$B,ROW())))</f>
      </c>
      <c r="Y2226">
        <f>IF($W2226="","",IFERROR(MATCH($W2226,$A$2:$A$1500,0),""))</f>
      </c>
      <c r="Z2226">
        <f>IF($X2226="","",IFERROR(MATCH($X2226,$A$2:$A$1500,0),""))</f>
      </c>
      <c r="AA2226" t="str">
        <f>IF($Y2226="","",INDEX($P$2:$P$1500,$Y2226))</f>
      </c>
      <c r="AB2226" t="str">
        <f>IF($Z2226="","",INDEX($P$2:$P$1500,$Z2226))</f>
      </c>
      <c r="AC2226">
        <f>IF(AND($AA2226="Yes",$AB2226="Yes"),1,"")</f>
      </c>
      <c r="AD2226">
        <f>IF(OR($Y2226="",$Z2226=""),"",IF(INDEX($C$2:$C$1500,$Y2226)=INDEX($C$2:$C$1500,$Z2226),0,1))</f>
      </c>
      <c r="AE2226">
        <f>IF($AC2226&lt;&gt;1,"",IF(AND(INDEX($AG$2:$AG$1500,$Y2226)=1,INDEX($AG$2:$AG$1500,$Z2226)=1),1,""))</f>
      </c>
    </row>
    <row r="2227">
      <c r="T2227">
        <f>IF($Y2227="","",INDEX($B$2:$B$1500,$Y2227))</f>
      </c>
      <c r="U2227">
        <f>IF($Z2227="","",INDEX($B$2:$B$1500,$Z2227))</f>
      </c>
      <c r="V2227">
        <f>IF(OR($T2227="",$U2227=""),"",$U2227-$T2227)</f>
      </c>
      <c r="W2227" t="str">
        <f>IF(TRIM(INDEX(connections!$A:$A,ROW()))="","",TRIM(INDEX(connections!$A:$A,ROW())))</f>
      </c>
      <c r="X2227" t="str">
        <f>IF($W2227="","",TRIM(INDEX(connections!$B:$B,ROW())))</f>
      </c>
      <c r="Y2227">
        <f>IF($W2227="","",IFERROR(MATCH($W2227,$A$2:$A$1500,0),""))</f>
      </c>
      <c r="Z2227">
        <f>IF($X2227="","",IFERROR(MATCH($X2227,$A$2:$A$1500,0),""))</f>
      </c>
      <c r="AA2227" t="str">
        <f>IF($Y2227="","",INDEX($P$2:$P$1500,$Y2227))</f>
      </c>
      <c r="AB2227" t="str">
        <f>IF($Z2227="","",INDEX($P$2:$P$1500,$Z2227))</f>
      </c>
      <c r="AC2227">
        <f>IF(AND($AA2227="Yes",$AB2227="Yes"),1,"")</f>
      </c>
      <c r="AD2227">
        <f>IF(OR($Y2227="",$Z2227=""),"",IF(INDEX($C$2:$C$1500,$Y2227)=INDEX($C$2:$C$1500,$Z2227),0,1))</f>
      </c>
      <c r="AE2227">
        <f>IF($AC2227&lt;&gt;1,"",IF(AND(INDEX($AG$2:$AG$1500,$Y2227)=1,INDEX($AG$2:$AG$1500,$Z2227)=1),1,""))</f>
      </c>
    </row>
    <row r="2228">
      <c r="T2228">
        <f>IF($Y2228="","",INDEX($B$2:$B$1500,$Y2228))</f>
      </c>
      <c r="U2228">
        <f>IF($Z2228="","",INDEX($B$2:$B$1500,$Z2228))</f>
      </c>
      <c r="V2228">
        <f>IF(OR($T2228="",$U2228=""),"",$U2228-$T2228)</f>
      </c>
      <c r="W2228" t="str">
        <f>IF(TRIM(INDEX(connections!$A:$A,ROW()))="","",TRIM(INDEX(connections!$A:$A,ROW())))</f>
      </c>
      <c r="X2228" t="str">
        <f>IF($W2228="","",TRIM(INDEX(connections!$B:$B,ROW())))</f>
      </c>
      <c r="Y2228">
        <f>IF($W2228="","",IFERROR(MATCH($W2228,$A$2:$A$1500,0),""))</f>
      </c>
      <c r="Z2228">
        <f>IF($X2228="","",IFERROR(MATCH($X2228,$A$2:$A$1500,0),""))</f>
      </c>
      <c r="AA2228" t="str">
        <f>IF($Y2228="","",INDEX($P$2:$P$1500,$Y2228))</f>
      </c>
      <c r="AB2228" t="str">
        <f>IF($Z2228="","",INDEX($P$2:$P$1500,$Z2228))</f>
      </c>
      <c r="AC2228">
        <f>IF(AND($AA2228="Yes",$AB2228="Yes"),1,"")</f>
      </c>
      <c r="AD2228">
        <f>IF(OR($Y2228="",$Z2228=""),"",IF(INDEX($C$2:$C$1500,$Y2228)=INDEX($C$2:$C$1500,$Z2228),0,1))</f>
      </c>
      <c r="AE2228">
        <f>IF($AC2228&lt;&gt;1,"",IF(AND(INDEX($AG$2:$AG$1500,$Y2228)=1,INDEX($AG$2:$AG$1500,$Z2228)=1),1,""))</f>
      </c>
    </row>
    <row r="2229">
      <c r="T2229">
        <f>IF($Y2229="","",INDEX($B$2:$B$1500,$Y2229))</f>
      </c>
      <c r="U2229">
        <f>IF($Z2229="","",INDEX($B$2:$B$1500,$Z2229))</f>
      </c>
      <c r="V2229">
        <f>IF(OR($T2229="",$U2229=""),"",$U2229-$T2229)</f>
      </c>
      <c r="W2229" t="str">
        <f>IF(TRIM(INDEX(connections!$A:$A,ROW()))="","",TRIM(INDEX(connections!$A:$A,ROW())))</f>
      </c>
      <c r="X2229" t="str">
        <f>IF($W2229="","",TRIM(INDEX(connections!$B:$B,ROW())))</f>
      </c>
      <c r="Y2229">
        <f>IF($W2229="","",IFERROR(MATCH($W2229,$A$2:$A$1500,0),""))</f>
      </c>
      <c r="Z2229">
        <f>IF($X2229="","",IFERROR(MATCH($X2229,$A$2:$A$1500,0),""))</f>
      </c>
      <c r="AA2229" t="str">
        <f>IF($Y2229="","",INDEX($P$2:$P$1500,$Y2229))</f>
      </c>
      <c r="AB2229" t="str">
        <f>IF($Z2229="","",INDEX($P$2:$P$1500,$Z2229))</f>
      </c>
      <c r="AC2229">
        <f>IF(AND($AA2229="Yes",$AB2229="Yes"),1,"")</f>
      </c>
      <c r="AD2229">
        <f>IF(OR($Y2229="",$Z2229=""),"",IF(INDEX($C$2:$C$1500,$Y2229)=INDEX($C$2:$C$1500,$Z2229),0,1))</f>
      </c>
      <c r="AE2229">
        <f>IF($AC2229&lt;&gt;1,"",IF(AND(INDEX($AG$2:$AG$1500,$Y2229)=1,INDEX($AG$2:$AG$1500,$Z2229)=1),1,""))</f>
      </c>
    </row>
    <row r="2230">
      <c r="T2230">
        <f>IF($Y2230="","",INDEX($B$2:$B$1500,$Y2230))</f>
      </c>
      <c r="U2230">
        <f>IF($Z2230="","",INDEX($B$2:$B$1500,$Z2230))</f>
      </c>
      <c r="V2230">
        <f>IF(OR($T2230="",$U2230=""),"",$U2230-$T2230)</f>
      </c>
      <c r="W2230" t="str">
        <f>IF(TRIM(INDEX(connections!$A:$A,ROW()))="","",TRIM(INDEX(connections!$A:$A,ROW())))</f>
      </c>
      <c r="X2230" t="str">
        <f>IF($W2230="","",TRIM(INDEX(connections!$B:$B,ROW())))</f>
      </c>
      <c r="Y2230">
        <f>IF($W2230="","",IFERROR(MATCH($W2230,$A$2:$A$1500,0),""))</f>
      </c>
      <c r="Z2230">
        <f>IF($X2230="","",IFERROR(MATCH($X2230,$A$2:$A$1500,0),""))</f>
      </c>
      <c r="AA2230" t="str">
        <f>IF($Y2230="","",INDEX($P$2:$P$1500,$Y2230))</f>
      </c>
      <c r="AB2230" t="str">
        <f>IF($Z2230="","",INDEX($P$2:$P$1500,$Z2230))</f>
      </c>
      <c r="AC2230">
        <f>IF(AND($AA2230="Yes",$AB2230="Yes"),1,"")</f>
      </c>
      <c r="AD2230">
        <f>IF(OR($Y2230="",$Z2230=""),"",IF(INDEX($C$2:$C$1500,$Y2230)=INDEX($C$2:$C$1500,$Z2230),0,1))</f>
      </c>
      <c r="AE2230">
        <f>IF($AC2230&lt;&gt;1,"",IF(AND(INDEX($AG$2:$AG$1500,$Y2230)=1,INDEX($AG$2:$AG$1500,$Z2230)=1),1,""))</f>
      </c>
    </row>
    <row r="2231">
      <c r="T2231">
        <f>IF($Y2231="","",INDEX($B$2:$B$1500,$Y2231))</f>
      </c>
      <c r="U2231">
        <f>IF($Z2231="","",INDEX($B$2:$B$1500,$Z2231))</f>
      </c>
      <c r="V2231">
        <f>IF(OR($T2231="",$U2231=""),"",$U2231-$T2231)</f>
      </c>
      <c r="W2231" t="str">
        <f>IF(TRIM(INDEX(connections!$A:$A,ROW()))="","",TRIM(INDEX(connections!$A:$A,ROW())))</f>
      </c>
      <c r="X2231" t="str">
        <f>IF($W2231="","",TRIM(INDEX(connections!$B:$B,ROW())))</f>
      </c>
      <c r="Y2231">
        <f>IF($W2231="","",IFERROR(MATCH($W2231,$A$2:$A$1500,0),""))</f>
      </c>
      <c r="Z2231">
        <f>IF($X2231="","",IFERROR(MATCH($X2231,$A$2:$A$1500,0),""))</f>
      </c>
      <c r="AA2231" t="str">
        <f>IF($Y2231="","",INDEX($P$2:$P$1500,$Y2231))</f>
      </c>
      <c r="AB2231" t="str">
        <f>IF($Z2231="","",INDEX($P$2:$P$1500,$Z2231))</f>
      </c>
      <c r="AC2231">
        <f>IF(AND($AA2231="Yes",$AB2231="Yes"),1,"")</f>
      </c>
      <c r="AD2231">
        <f>IF(OR($Y2231="",$Z2231=""),"",IF(INDEX($C$2:$C$1500,$Y2231)=INDEX($C$2:$C$1500,$Z2231),0,1))</f>
      </c>
      <c r="AE2231">
        <f>IF($AC2231&lt;&gt;1,"",IF(AND(INDEX($AG$2:$AG$1500,$Y2231)=1,INDEX($AG$2:$AG$1500,$Z2231)=1),1,""))</f>
      </c>
    </row>
    <row r="2232">
      <c r="T2232">
        <f>IF($Y2232="","",INDEX($B$2:$B$1500,$Y2232))</f>
      </c>
      <c r="U2232">
        <f>IF($Z2232="","",INDEX($B$2:$B$1500,$Z2232))</f>
      </c>
      <c r="V2232">
        <f>IF(OR($T2232="",$U2232=""),"",$U2232-$T2232)</f>
      </c>
      <c r="W2232" t="str">
        <f>IF(TRIM(INDEX(connections!$A:$A,ROW()))="","",TRIM(INDEX(connections!$A:$A,ROW())))</f>
      </c>
      <c r="X2232" t="str">
        <f>IF($W2232="","",TRIM(INDEX(connections!$B:$B,ROW())))</f>
      </c>
      <c r="Y2232">
        <f>IF($W2232="","",IFERROR(MATCH($W2232,$A$2:$A$1500,0),""))</f>
      </c>
      <c r="Z2232">
        <f>IF($X2232="","",IFERROR(MATCH($X2232,$A$2:$A$1500,0),""))</f>
      </c>
      <c r="AA2232" t="str">
        <f>IF($Y2232="","",INDEX($P$2:$P$1500,$Y2232))</f>
      </c>
      <c r="AB2232" t="str">
        <f>IF($Z2232="","",INDEX($P$2:$P$1500,$Z2232))</f>
      </c>
      <c r="AC2232">
        <f>IF(AND($AA2232="Yes",$AB2232="Yes"),1,"")</f>
      </c>
      <c r="AD2232">
        <f>IF(OR($Y2232="",$Z2232=""),"",IF(INDEX($C$2:$C$1500,$Y2232)=INDEX($C$2:$C$1500,$Z2232),0,1))</f>
      </c>
      <c r="AE2232">
        <f>IF($AC2232&lt;&gt;1,"",IF(AND(INDEX($AG$2:$AG$1500,$Y2232)=1,INDEX($AG$2:$AG$1500,$Z2232)=1),1,""))</f>
      </c>
    </row>
    <row r="2233">
      <c r="T2233">
        <f>IF($Y2233="","",INDEX($B$2:$B$1500,$Y2233))</f>
      </c>
      <c r="U2233">
        <f>IF($Z2233="","",INDEX($B$2:$B$1500,$Z2233))</f>
      </c>
      <c r="V2233">
        <f>IF(OR($T2233="",$U2233=""),"",$U2233-$T2233)</f>
      </c>
      <c r="W2233" t="str">
        <f>IF(TRIM(INDEX(connections!$A:$A,ROW()))="","",TRIM(INDEX(connections!$A:$A,ROW())))</f>
      </c>
      <c r="X2233" t="str">
        <f>IF($W2233="","",TRIM(INDEX(connections!$B:$B,ROW())))</f>
      </c>
      <c r="Y2233">
        <f>IF($W2233="","",IFERROR(MATCH($W2233,$A$2:$A$1500,0),""))</f>
      </c>
      <c r="Z2233">
        <f>IF($X2233="","",IFERROR(MATCH($X2233,$A$2:$A$1500,0),""))</f>
      </c>
      <c r="AA2233" t="str">
        <f>IF($Y2233="","",INDEX($P$2:$P$1500,$Y2233))</f>
      </c>
      <c r="AB2233" t="str">
        <f>IF($Z2233="","",INDEX($P$2:$P$1500,$Z2233))</f>
      </c>
      <c r="AC2233">
        <f>IF(AND($AA2233="Yes",$AB2233="Yes"),1,"")</f>
      </c>
      <c r="AD2233">
        <f>IF(OR($Y2233="",$Z2233=""),"",IF(INDEX($C$2:$C$1500,$Y2233)=INDEX($C$2:$C$1500,$Z2233),0,1))</f>
      </c>
      <c r="AE2233">
        <f>IF($AC2233&lt;&gt;1,"",IF(AND(INDEX($AG$2:$AG$1500,$Y2233)=1,INDEX($AG$2:$AG$1500,$Z2233)=1),1,""))</f>
      </c>
    </row>
    <row r="2234">
      <c r="T2234">
        <f>IF($Y2234="","",INDEX($B$2:$B$1500,$Y2234))</f>
      </c>
      <c r="U2234">
        <f>IF($Z2234="","",INDEX($B$2:$B$1500,$Z2234))</f>
      </c>
      <c r="V2234">
        <f>IF(OR($T2234="",$U2234=""),"",$U2234-$T2234)</f>
      </c>
      <c r="W2234" t="str">
        <f>IF(TRIM(INDEX(connections!$A:$A,ROW()))="","",TRIM(INDEX(connections!$A:$A,ROW())))</f>
      </c>
      <c r="X2234" t="str">
        <f>IF($W2234="","",TRIM(INDEX(connections!$B:$B,ROW())))</f>
      </c>
      <c r="Y2234">
        <f>IF($W2234="","",IFERROR(MATCH($W2234,$A$2:$A$1500,0),""))</f>
      </c>
      <c r="Z2234">
        <f>IF($X2234="","",IFERROR(MATCH($X2234,$A$2:$A$1500,0),""))</f>
      </c>
      <c r="AA2234" t="str">
        <f>IF($Y2234="","",INDEX($P$2:$P$1500,$Y2234))</f>
      </c>
      <c r="AB2234" t="str">
        <f>IF($Z2234="","",INDEX($P$2:$P$1500,$Z2234))</f>
      </c>
      <c r="AC2234">
        <f>IF(AND($AA2234="Yes",$AB2234="Yes"),1,"")</f>
      </c>
      <c r="AD2234">
        <f>IF(OR($Y2234="",$Z2234=""),"",IF(INDEX($C$2:$C$1500,$Y2234)=INDEX($C$2:$C$1500,$Z2234),0,1))</f>
      </c>
      <c r="AE2234">
        <f>IF($AC2234&lt;&gt;1,"",IF(AND(INDEX($AG$2:$AG$1500,$Y2234)=1,INDEX($AG$2:$AG$1500,$Z2234)=1),1,""))</f>
      </c>
    </row>
    <row r="2235">
      <c r="T2235">
        <f>IF($Y2235="","",INDEX($B$2:$B$1500,$Y2235))</f>
      </c>
      <c r="U2235">
        <f>IF($Z2235="","",INDEX($B$2:$B$1500,$Z2235))</f>
      </c>
      <c r="V2235">
        <f>IF(OR($T2235="",$U2235=""),"",$U2235-$T2235)</f>
      </c>
      <c r="W2235" t="str">
        <f>IF(TRIM(INDEX(connections!$A:$A,ROW()))="","",TRIM(INDEX(connections!$A:$A,ROW())))</f>
      </c>
      <c r="X2235" t="str">
        <f>IF($W2235="","",TRIM(INDEX(connections!$B:$B,ROW())))</f>
      </c>
      <c r="Y2235">
        <f>IF($W2235="","",IFERROR(MATCH($W2235,$A$2:$A$1500,0),""))</f>
      </c>
      <c r="Z2235">
        <f>IF($X2235="","",IFERROR(MATCH($X2235,$A$2:$A$1500,0),""))</f>
      </c>
      <c r="AA2235" t="str">
        <f>IF($Y2235="","",INDEX($P$2:$P$1500,$Y2235))</f>
      </c>
      <c r="AB2235" t="str">
        <f>IF($Z2235="","",INDEX($P$2:$P$1500,$Z2235))</f>
      </c>
      <c r="AC2235">
        <f>IF(AND($AA2235="Yes",$AB2235="Yes"),1,"")</f>
      </c>
      <c r="AD2235">
        <f>IF(OR($Y2235="",$Z2235=""),"",IF(INDEX($C$2:$C$1500,$Y2235)=INDEX($C$2:$C$1500,$Z2235),0,1))</f>
      </c>
      <c r="AE2235">
        <f>IF($AC2235&lt;&gt;1,"",IF(AND(INDEX($AG$2:$AG$1500,$Y2235)=1,INDEX($AG$2:$AG$1500,$Z2235)=1),1,""))</f>
      </c>
    </row>
    <row r="2236">
      <c r="T2236">
        <f>IF($Y2236="","",INDEX($B$2:$B$1500,$Y2236))</f>
      </c>
      <c r="U2236">
        <f>IF($Z2236="","",INDEX($B$2:$B$1500,$Z2236))</f>
      </c>
      <c r="V2236">
        <f>IF(OR($T2236="",$U2236=""),"",$U2236-$T2236)</f>
      </c>
      <c r="W2236" t="str">
        <f>IF(TRIM(INDEX(connections!$A:$A,ROW()))="","",TRIM(INDEX(connections!$A:$A,ROW())))</f>
      </c>
      <c r="X2236" t="str">
        <f>IF($W2236="","",TRIM(INDEX(connections!$B:$B,ROW())))</f>
      </c>
      <c r="Y2236">
        <f>IF($W2236="","",IFERROR(MATCH($W2236,$A$2:$A$1500,0),""))</f>
      </c>
      <c r="Z2236">
        <f>IF($X2236="","",IFERROR(MATCH($X2236,$A$2:$A$1500,0),""))</f>
      </c>
      <c r="AA2236" t="str">
        <f>IF($Y2236="","",INDEX($P$2:$P$1500,$Y2236))</f>
      </c>
      <c r="AB2236" t="str">
        <f>IF($Z2236="","",INDEX($P$2:$P$1500,$Z2236))</f>
      </c>
      <c r="AC2236">
        <f>IF(AND($AA2236="Yes",$AB2236="Yes"),1,"")</f>
      </c>
      <c r="AD2236">
        <f>IF(OR($Y2236="",$Z2236=""),"",IF(INDEX($C$2:$C$1500,$Y2236)=INDEX($C$2:$C$1500,$Z2236),0,1))</f>
      </c>
      <c r="AE2236">
        <f>IF($AC2236&lt;&gt;1,"",IF(AND(INDEX($AG$2:$AG$1500,$Y2236)=1,INDEX($AG$2:$AG$1500,$Z2236)=1),1,""))</f>
      </c>
    </row>
    <row r="2237">
      <c r="T2237">
        <f>IF($Y2237="","",INDEX($B$2:$B$1500,$Y2237))</f>
      </c>
      <c r="U2237">
        <f>IF($Z2237="","",INDEX($B$2:$B$1500,$Z2237))</f>
      </c>
      <c r="V2237">
        <f>IF(OR($T2237="",$U2237=""),"",$U2237-$T2237)</f>
      </c>
      <c r="W2237" t="str">
        <f>IF(TRIM(INDEX(connections!$A:$A,ROW()))="","",TRIM(INDEX(connections!$A:$A,ROW())))</f>
      </c>
      <c r="X2237" t="str">
        <f>IF($W2237="","",TRIM(INDEX(connections!$B:$B,ROW())))</f>
      </c>
      <c r="Y2237">
        <f>IF($W2237="","",IFERROR(MATCH($W2237,$A$2:$A$1500,0),""))</f>
      </c>
      <c r="Z2237">
        <f>IF($X2237="","",IFERROR(MATCH($X2237,$A$2:$A$1500,0),""))</f>
      </c>
      <c r="AA2237" t="str">
        <f>IF($Y2237="","",INDEX($P$2:$P$1500,$Y2237))</f>
      </c>
      <c r="AB2237" t="str">
        <f>IF($Z2237="","",INDEX($P$2:$P$1500,$Z2237))</f>
      </c>
      <c r="AC2237">
        <f>IF(AND($AA2237="Yes",$AB2237="Yes"),1,"")</f>
      </c>
      <c r="AD2237">
        <f>IF(OR($Y2237="",$Z2237=""),"",IF(INDEX($C$2:$C$1500,$Y2237)=INDEX($C$2:$C$1500,$Z2237),0,1))</f>
      </c>
      <c r="AE2237">
        <f>IF($AC2237&lt;&gt;1,"",IF(AND(INDEX($AG$2:$AG$1500,$Y2237)=1,INDEX($AG$2:$AG$1500,$Z2237)=1),1,""))</f>
      </c>
    </row>
    <row r="2238">
      <c r="T2238">
        <f>IF($Y2238="","",INDEX($B$2:$B$1500,$Y2238))</f>
      </c>
      <c r="U2238">
        <f>IF($Z2238="","",INDEX($B$2:$B$1500,$Z2238))</f>
      </c>
      <c r="V2238">
        <f>IF(OR($T2238="",$U2238=""),"",$U2238-$T2238)</f>
      </c>
      <c r="W2238" t="str">
        <f>IF(TRIM(INDEX(connections!$A:$A,ROW()))="","",TRIM(INDEX(connections!$A:$A,ROW())))</f>
      </c>
      <c r="X2238" t="str">
        <f>IF($W2238="","",TRIM(INDEX(connections!$B:$B,ROW())))</f>
      </c>
      <c r="Y2238">
        <f>IF($W2238="","",IFERROR(MATCH($W2238,$A$2:$A$1500,0),""))</f>
      </c>
      <c r="Z2238">
        <f>IF($X2238="","",IFERROR(MATCH($X2238,$A$2:$A$1500,0),""))</f>
      </c>
      <c r="AA2238" t="str">
        <f>IF($Y2238="","",INDEX($P$2:$P$1500,$Y2238))</f>
      </c>
      <c r="AB2238" t="str">
        <f>IF($Z2238="","",INDEX($P$2:$P$1500,$Z2238))</f>
      </c>
      <c r="AC2238">
        <f>IF(AND($AA2238="Yes",$AB2238="Yes"),1,"")</f>
      </c>
      <c r="AD2238">
        <f>IF(OR($Y2238="",$Z2238=""),"",IF(INDEX($C$2:$C$1500,$Y2238)=INDEX($C$2:$C$1500,$Z2238),0,1))</f>
      </c>
      <c r="AE2238">
        <f>IF($AC2238&lt;&gt;1,"",IF(AND(INDEX($AG$2:$AG$1500,$Y2238)=1,INDEX($AG$2:$AG$1500,$Z2238)=1),1,""))</f>
      </c>
    </row>
    <row r="2239">
      <c r="T2239">
        <f>IF($Y2239="","",INDEX($B$2:$B$1500,$Y2239))</f>
      </c>
      <c r="U2239">
        <f>IF($Z2239="","",INDEX($B$2:$B$1500,$Z2239))</f>
      </c>
      <c r="V2239">
        <f>IF(OR($T2239="",$U2239=""),"",$U2239-$T2239)</f>
      </c>
      <c r="W2239" t="str">
        <f>IF(TRIM(INDEX(connections!$A:$A,ROW()))="","",TRIM(INDEX(connections!$A:$A,ROW())))</f>
      </c>
      <c r="X2239" t="str">
        <f>IF($W2239="","",TRIM(INDEX(connections!$B:$B,ROW())))</f>
      </c>
      <c r="Y2239">
        <f>IF($W2239="","",IFERROR(MATCH($W2239,$A$2:$A$1500,0),""))</f>
      </c>
      <c r="Z2239">
        <f>IF($X2239="","",IFERROR(MATCH($X2239,$A$2:$A$1500,0),""))</f>
      </c>
      <c r="AA2239" t="str">
        <f>IF($Y2239="","",INDEX($P$2:$P$1500,$Y2239))</f>
      </c>
      <c r="AB2239" t="str">
        <f>IF($Z2239="","",INDEX($P$2:$P$1500,$Z2239))</f>
      </c>
      <c r="AC2239">
        <f>IF(AND($AA2239="Yes",$AB2239="Yes"),1,"")</f>
      </c>
      <c r="AD2239">
        <f>IF(OR($Y2239="",$Z2239=""),"",IF(INDEX($C$2:$C$1500,$Y2239)=INDEX($C$2:$C$1500,$Z2239),0,1))</f>
      </c>
      <c r="AE2239">
        <f>IF($AC2239&lt;&gt;1,"",IF(AND(INDEX($AG$2:$AG$1500,$Y2239)=1,INDEX($AG$2:$AG$1500,$Z2239)=1),1,""))</f>
      </c>
    </row>
    <row r="2240">
      <c r="T2240">
        <f>IF($Y2240="","",INDEX($B$2:$B$1500,$Y2240))</f>
      </c>
      <c r="U2240">
        <f>IF($Z2240="","",INDEX($B$2:$B$1500,$Z2240))</f>
      </c>
      <c r="V2240">
        <f>IF(OR($T2240="",$U2240=""),"",$U2240-$T2240)</f>
      </c>
      <c r="W2240" t="str">
        <f>IF(TRIM(INDEX(connections!$A:$A,ROW()))="","",TRIM(INDEX(connections!$A:$A,ROW())))</f>
      </c>
      <c r="X2240" t="str">
        <f>IF($W2240="","",TRIM(INDEX(connections!$B:$B,ROW())))</f>
      </c>
      <c r="Y2240">
        <f>IF($W2240="","",IFERROR(MATCH($W2240,$A$2:$A$1500,0),""))</f>
      </c>
      <c r="Z2240">
        <f>IF($X2240="","",IFERROR(MATCH($X2240,$A$2:$A$1500,0),""))</f>
      </c>
      <c r="AA2240" t="str">
        <f>IF($Y2240="","",INDEX($P$2:$P$1500,$Y2240))</f>
      </c>
      <c r="AB2240" t="str">
        <f>IF($Z2240="","",INDEX($P$2:$P$1500,$Z2240))</f>
      </c>
      <c r="AC2240">
        <f>IF(AND($AA2240="Yes",$AB2240="Yes"),1,"")</f>
      </c>
      <c r="AD2240">
        <f>IF(OR($Y2240="",$Z2240=""),"",IF(INDEX($C$2:$C$1500,$Y2240)=INDEX($C$2:$C$1500,$Z2240),0,1))</f>
      </c>
      <c r="AE2240">
        <f>IF($AC2240&lt;&gt;1,"",IF(AND(INDEX($AG$2:$AG$1500,$Y2240)=1,INDEX($AG$2:$AG$1500,$Z2240)=1),1,""))</f>
      </c>
    </row>
    <row r="2241">
      <c r="T2241">
        <f>IF($Y2241="","",INDEX($B$2:$B$1500,$Y2241))</f>
      </c>
      <c r="U2241">
        <f>IF($Z2241="","",INDEX($B$2:$B$1500,$Z2241))</f>
      </c>
      <c r="V2241">
        <f>IF(OR($T2241="",$U2241=""),"",$U2241-$T2241)</f>
      </c>
      <c r="W2241" t="str">
        <f>IF(TRIM(INDEX(connections!$A:$A,ROW()))="","",TRIM(INDEX(connections!$A:$A,ROW())))</f>
      </c>
      <c r="X2241" t="str">
        <f>IF($W2241="","",TRIM(INDEX(connections!$B:$B,ROW())))</f>
      </c>
      <c r="Y2241">
        <f>IF($W2241="","",IFERROR(MATCH($W2241,$A$2:$A$1500,0),""))</f>
      </c>
      <c r="Z2241">
        <f>IF($X2241="","",IFERROR(MATCH($X2241,$A$2:$A$1500,0),""))</f>
      </c>
      <c r="AA2241" t="str">
        <f>IF($Y2241="","",INDEX($P$2:$P$1500,$Y2241))</f>
      </c>
      <c r="AB2241" t="str">
        <f>IF($Z2241="","",INDEX($P$2:$P$1500,$Z2241))</f>
      </c>
      <c r="AC2241">
        <f>IF(AND($AA2241="Yes",$AB2241="Yes"),1,"")</f>
      </c>
      <c r="AD2241">
        <f>IF(OR($Y2241="",$Z2241=""),"",IF(INDEX($C$2:$C$1500,$Y2241)=INDEX($C$2:$C$1500,$Z2241),0,1))</f>
      </c>
      <c r="AE2241">
        <f>IF($AC2241&lt;&gt;1,"",IF(AND(INDEX($AG$2:$AG$1500,$Y2241)=1,INDEX($AG$2:$AG$1500,$Z2241)=1),1,""))</f>
      </c>
    </row>
    <row r="2242">
      <c r="T2242">
        <f>IF($Y2242="","",INDEX($B$2:$B$1500,$Y2242))</f>
      </c>
      <c r="U2242">
        <f>IF($Z2242="","",INDEX($B$2:$B$1500,$Z2242))</f>
      </c>
      <c r="V2242">
        <f>IF(OR($T2242="",$U2242=""),"",$U2242-$T2242)</f>
      </c>
      <c r="W2242" t="str">
        <f>IF(TRIM(INDEX(connections!$A:$A,ROW()))="","",TRIM(INDEX(connections!$A:$A,ROW())))</f>
      </c>
      <c r="X2242" t="str">
        <f>IF($W2242="","",TRIM(INDEX(connections!$B:$B,ROW())))</f>
      </c>
      <c r="Y2242">
        <f>IF($W2242="","",IFERROR(MATCH($W2242,$A$2:$A$1500,0),""))</f>
      </c>
      <c r="Z2242">
        <f>IF($X2242="","",IFERROR(MATCH($X2242,$A$2:$A$1500,0),""))</f>
      </c>
      <c r="AA2242" t="str">
        <f>IF($Y2242="","",INDEX($P$2:$P$1500,$Y2242))</f>
      </c>
      <c r="AB2242" t="str">
        <f>IF($Z2242="","",INDEX($P$2:$P$1500,$Z2242))</f>
      </c>
      <c r="AC2242">
        <f>IF(AND($AA2242="Yes",$AB2242="Yes"),1,"")</f>
      </c>
      <c r="AD2242">
        <f>IF(OR($Y2242="",$Z2242=""),"",IF(INDEX($C$2:$C$1500,$Y2242)=INDEX($C$2:$C$1500,$Z2242),0,1))</f>
      </c>
      <c r="AE2242">
        <f>IF($AC2242&lt;&gt;1,"",IF(AND(INDEX($AG$2:$AG$1500,$Y2242)=1,INDEX($AG$2:$AG$1500,$Z2242)=1),1,""))</f>
      </c>
    </row>
    <row r="2243">
      <c r="T2243">
        <f>IF($Y2243="","",INDEX($B$2:$B$1500,$Y2243))</f>
      </c>
      <c r="U2243">
        <f>IF($Z2243="","",INDEX($B$2:$B$1500,$Z2243))</f>
      </c>
      <c r="V2243">
        <f>IF(OR($T2243="",$U2243=""),"",$U2243-$T2243)</f>
      </c>
      <c r="W2243" t="str">
        <f>IF(TRIM(INDEX(connections!$A:$A,ROW()))="","",TRIM(INDEX(connections!$A:$A,ROW())))</f>
      </c>
      <c r="X2243" t="str">
        <f>IF($W2243="","",TRIM(INDEX(connections!$B:$B,ROW())))</f>
      </c>
      <c r="Y2243">
        <f>IF($W2243="","",IFERROR(MATCH($W2243,$A$2:$A$1500,0),""))</f>
      </c>
      <c r="Z2243">
        <f>IF($X2243="","",IFERROR(MATCH($X2243,$A$2:$A$1500,0),""))</f>
      </c>
      <c r="AA2243" t="str">
        <f>IF($Y2243="","",INDEX($P$2:$P$1500,$Y2243))</f>
      </c>
      <c r="AB2243" t="str">
        <f>IF($Z2243="","",INDEX($P$2:$P$1500,$Z2243))</f>
      </c>
      <c r="AC2243">
        <f>IF(AND($AA2243="Yes",$AB2243="Yes"),1,"")</f>
      </c>
      <c r="AD2243">
        <f>IF(OR($Y2243="",$Z2243=""),"",IF(INDEX($C$2:$C$1500,$Y2243)=INDEX($C$2:$C$1500,$Z2243),0,1))</f>
      </c>
      <c r="AE2243">
        <f>IF($AC2243&lt;&gt;1,"",IF(AND(INDEX($AG$2:$AG$1500,$Y2243)=1,INDEX($AG$2:$AG$1500,$Z2243)=1),1,""))</f>
      </c>
    </row>
    <row r="2244">
      <c r="T2244">
        <f>IF($Y2244="","",INDEX($B$2:$B$1500,$Y2244))</f>
      </c>
      <c r="U2244">
        <f>IF($Z2244="","",INDEX($B$2:$B$1500,$Z2244))</f>
      </c>
      <c r="V2244">
        <f>IF(OR($T2244="",$U2244=""),"",$U2244-$T2244)</f>
      </c>
      <c r="W2244" t="str">
        <f>IF(TRIM(INDEX(connections!$A:$A,ROW()))="","",TRIM(INDEX(connections!$A:$A,ROW())))</f>
      </c>
      <c r="X2244" t="str">
        <f>IF($W2244="","",TRIM(INDEX(connections!$B:$B,ROW())))</f>
      </c>
      <c r="Y2244">
        <f>IF($W2244="","",IFERROR(MATCH($W2244,$A$2:$A$1500,0),""))</f>
      </c>
      <c r="Z2244">
        <f>IF($X2244="","",IFERROR(MATCH($X2244,$A$2:$A$1500,0),""))</f>
      </c>
      <c r="AA2244" t="str">
        <f>IF($Y2244="","",INDEX($P$2:$P$1500,$Y2244))</f>
      </c>
      <c r="AB2244" t="str">
        <f>IF($Z2244="","",INDEX($P$2:$P$1500,$Z2244))</f>
      </c>
      <c r="AC2244">
        <f>IF(AND($AA2244="Yes",$AB2244="Yes"),1,"")</f>
      </c>
      <c r="AD2244">
        <f>IF(OR($Y2244="",$Z2244=""),"",IF(INDEX($C$2:$C$1500,$Y2244)=INDEX($C$2:$C$1500,$Z2244),0,1))</f>
      </c>
      <c r="AE2244">
        <f>IF($AC2244&lt;&gt;1,"",IF(AND(INDEX($AG$2:$AG$1500,$Y2244)=1,INDEX($AG$2:$AG$1500,$Z2244)=1),1,""))</f>
      </c>
    </row>
    <row r="2245">
      <c r="T2245">
        <f>IF($Y2245="","",INDEX($B$2:$B$1500,$Y2245))</f>
      </c>
      <c r="U2245">
        <f>IF($Z2245="","",INDEX($B$2:$B$1500,$Z2245))</f>
      </c>
      <c r="V2245">
        <f>IF(OR($T2245="",$U2245=""),"",$U2245-$T2245)</f>
      </c>
      <c r="W2245" t="str">
        <f>IF(TRIM(INDEX(connections!$A:$A,ROW()))="","",TRIM(INDEX(connections!$A:$A,ROW())))</f>
      </c>
      <c r="X2245" t="str">
        <f>IF($W2245="","",TRIM(INDEX(connections!$B:$B,ROW())))</f>
      </c>
      <c r="Y2245">
        <f>IF($W2245="","",IFERROR(MATCH($W2245,$A$2:$A$1500,0),""))</f>
      </c>
      <c r="Z2245">
        <f>IF($X2245="","",IFERROR(MATCH($X2245,$A$2:$A$1500,0),""))</f>
      </c>
      <c r="AA2245" t="str">
        <f>IF($Y2245="","",INDEX($P$2:$P$1500,$Y2245))</f>
      </c>
      <c r="AB2245" t="str">
        <f>IF($Z2245="","",INDEX($P$2:$P$1500,$Z2245))</f>
      </c>
      <c r="AC2245">
        <f>IF(AND($AA2245="Yes",$AB2245="Yes"),1,"")</f>
      </c>
      <c r="AD2245">
        <f>IF(OR($Y2245="",$Z2245=""),"",IF(INDEX($C$2:$C$1500,$Y2245)=INDEX($C$2:$C$1500,$Z2245),0,1))</f>
      </c>
      <c r="AE2245">
        <f>IF($AC2245&lt;&gt;1,"",IF(AND(INDEX($AG$2:$AG$1500,$Y2245)=1,INDEX($AG$2:$AG$1500,$Z2245)=1),1,""))</f>
      </c>
    </row>
    <row r="2246">
      <c r="T2246">
        <f>IF($Y2246="","",INDEX($B$2:$B$1500,$Y2246))</f>
      </c>
      <c r="U2246">
        <f>IF($Z2246="","",INDEX($B$2:$B$1500,$Z2246))</f>
      </c>
      <c r="V2246">
        <f>IF(OR($T2246="",$U2246=""),"",$U2246-$T2246)</f>
      </c>
      <c r="W2246" t="str">
        <f>IF(TRIM(INDEX(connections!$A:$A,ROW()))="","",TRIM(INDEX(connections!$A:$A,ROW())))</f>
      </c>
      <c r="X2246" t="str">
        <f>IF($W2246="","",TRIM(INDEX(connections!$B:$B,ROW())))</f>
      </c>
      <c r="Y2246">
        <f>IF($W2246="","",IFERROR(MATCH($W2246,$A$2:$A$1500,0),""))</f>
      </c>
      <c r="Z2246">
        <f>IF($X2246="","",IFERROR(MATCH($X2246,$A$2:$A$1500,0),""))</f>
      </c>
      <c r="AA2246" t="str">
        <f>IF($Y2246="","",INDEX($P$2:$P$1500,$Y2246))</f>
      </c>
      <c r="AB2246" t="str">
        <f>IF($Z2246="","",INDEX($P$2:$P$1500,$Z2246))</f>
      </c>
      <c r="AC2246">
        <f>IF(AND($AA2246="Yes",$AB2246="Yes"),1,"")</f>
      </c>
      <c r="AD2246">
        <f>IF(OR($Y2246="",$Z2246=""),"",IF(INDEX($C$2:$C$1500,$Y2246)=INDEX($C$2:$C$1500,$Z2246),0,1))</f>
      </c>
      <c r="AE2246">
        <f>IF($AC2246&lt;&gt;1,"",IF(AND(INDEX($AG$2:$AG$1500,$Y2246)=1,INDEX($AG$2:$AG$1500,$Z2246)=1),1,""))</f>
      </c>
    </row>
    <row r="2247">
      <c r="T2247">
        <f>IF($Y2247="","",INDEX($B$2:$B$1500,$Y2247))</f>
      </c>
      <c r="U2247">
        <f>IF($Z2247="","",INDEX($B$2:$B$1500,$Z2247))</f>
      </c>
      <c r="V2247">
        <f>IF(OR($T2247="",$U2247=""),"",$U2247-$T2247)</f>
      </c>
      <c r="W2247" t="str">
        <f>IF(TRIM(INDEX(connections!$A:$A,ROW()))="","",TRIM(INDEX(connections!$A:$A,ROW())))</f>
      </c>
      <c r="X2247" t="str">
        <f>IF($W2247="","",TRIM(INDEX(connections!$B:$B,ROW())))</f>
      </c>
      <c r="Y2247">
        <f>IF($W2247="","",IFERROR(MATCH($W2247,$A$2:$A$1500,0),""))</f>
      </c>
      <c r="Z2247">
        <f>IF($X2247="","",IFERROR(MATCH($X2247,$A$2:$A$1500,0),""))</f>
      </c>
      <c r="AA2247" t="str">
        <f>IF($Y2247="","",INDEX($P$2:$P$1500,$Y2247))</f>
      </c>
      <c r="AB2247" t="str">
        <f>IF($Z2247="","",INDEX($P$2:$P$1500,$Z2247))</f>
      </c>
      <c r="AC2247">
        <f>IF(AND($AA2247="Yes",$AB2247="Yes"),1,"")</f>
      </c>
      <c r="AD2247">
        <f>IF(OR($Y2247="",$Z2247=""),"",IF(INDEX($C$2:$C$1500,$Y2247)=INDEX($C$2:$C$1500,$Z2247),0,1))</f>
      </c>
      <c r="AE2247">
        <f>IF($AC2247&lt;&gt;1,"",IF(AND(INDEX($AG$2:$AG$1500,$Y2247)=1,INDEX($AG$2:$AG$1500,$Z2247)=1),1,""))</f>
      </c>
    </row>
    <row r="2248">
      <c r="T2248">
        <f>IF($Y2248="","",INDEX($B$2:$B$1500,$Y2248))</f>
      </c>
      <c r="U2248">
        <f>IF($Z2248="","",INDEX($B$2:$B$1500,$Z2248))</f>
      </c>
      <c r="V2248">
        <f>IF(OR($T2248="",$U2248=""),"",$U2248-$T2248)</f>
      </c>
      <c r="W2248" t="str">
        <f>IF(TRIM(INDEX(connections!$A:$A,ROW()))="","",TRIM(INDEX(connections!$A:$A,ROW())))</f>
      </c>
      <c r="X2248" t="str">
        <f>IF($W2248="","",TRIM(INDEX(connections!$B:$B,ROW())))</f>
      </c>
      <c r="Y2248">
        <f>IF($W2248="","",IFERROR(MATCH($W2248,$A$2:$A$1500,0),""))</f>
      </c>
      <c r="Z2248">
        <f>IF($X2248="","",IFERROR(MATCH($X2248,$A$2:$A$1500,0),""))</f>
      </c>
      <c r="AA2248" t="str">
        <f>IF($Y2248="","",INDEX($P$2:$P$1500,$Y2248))</f>
      </c>
      <c r="AB2248" t="str">
        <f>IF($Z2248="","",INDEX($P$2:$P$1500,$Z2248))</f>
      </c>
      <c r="AC2248">
        <f>IF(AND($AA2248="Yes",$AB2248="Yes"),1,"")</f>
      </c>
      <c r="AD2248">
        <f>IF(OR($Y2248="",$Z2248=""),"",IF(INDEX($C$2:$C$1500,$Y2248)=INDEX($C$2:$C$1500,$Z2248),0,1))</f>
      </c>
      <c r="AE2248">
        <f>IF($AC2248&lt;&gt;1,"",IF(AND(INDEX($AG$2:$AG$1500,$Y2248)=1,INDEX($AG$2:$AG$1500,$Z2248)=1),1,""))</f>
      </c>
    </row>
    <row r="2249">
      <c r="T2249">
        <f>IF($Y2249="","",INDEX($B$2:$B$1500,$Y2249))</f>
      </c>
      <c r="U2249">
        <f>IF($Z2249="","",INDEX($B$2:$B$1500,$Z2249))</f>
      </c>
      <c r="V2249">
        <f>IF(OR($T2249="",$U2249=""),"",$U2249-$T2249)</f>
      </c>
      <c r="W2249" t="str">
        <f>IF(TRIM(INDEX(connections!$A:$A,ROW()))="","",TRIM(INDEX(connections!$A:$A,ROW())))</f>
      </c>
      <c r="X2249" t="str">
        <f>IF($W2249="","",TRIM(INDEX(connections!$B:$B,ROW())))</f>
      </c>
      <c r="Y2249">
        <f>IF($W2249="","",IFERROR(MATCH($W2249,$A$2:$A$1500,0),""))</f>
      </c>
      <c r="Z2249">
        <f>IF($X2249="","",IFERROR(MATCH($X2249,$A$2:$A$1500,0),""))</f>
      </c>
      <c r="AA2249" t="str">
        <f>IF($Y2249="","",INDEX($P$2:$P$1500,$Y2249))</f>
      </c>
      <c r="AB2249" t="str">
        <f>IF($Z2249="","",INDEX($P$2:$P$1500,$Z2249))</f>
      </c>
      <c r="AC2249">
        <f>IF(AND($AA2249="Yes",$AB2249="Yes"),1,"")</f>
      </c>
      <c r="AD2249">
        <f>IF(OR($Y2249="",$Z2249=""),"",IF(INDEX($C$2:$C$1500,$Y2249)=INDEX($C$2:$C$1500,$Z2249),0,1))</f>
      </c>
      <c r="AE2249">
        <f>IF($AC2249&lt;&gt;1,"",IF(AND(INDEX($AG$2:$AG$1500,$Y2249)=1,INDEX($AG$2:$AG$1500,$Z2249)=1),1,""))</f>
      </c>
    </row>
    <row r="2250">
      <c r="T2250">
        <f>IF($Y2250="","",INDEX($B$2:$B$1500,$Y2250))</f>
      </c>
      <c r="U2250">
        <f>IF($Z2250="","",INDEX($B$2:$B$1500,$Z2250))</f>
      </c>
      <c r="V2250">
        <f>IF(OR($T2250="",$U2250=""),"",$U2250-$T2250)</f>
      </c>
      <c r="W2250" t="str">
        <f>IF(TRIM(INDEX(connections!$A:$A,ROW()))="","",TRIM(INDEX(connections!$A:$A,ROW())))</f>
      </c>
      <c r="X2250" t="str">
        <f>IF($W2250="","",TRIM(INDEX(connections!$B:$B,ROW())))</f>
      </c>
      <c r="Y2250">
        <f>IF($W2250="","",IFERROR(MATCH($W2250,$A$2:$A$1500,0),""))</f>
      </c>
      <c r="Z2250">
        <f>IF($X2250="","",IFERROR(MATCH($X2250,$A$2:$A$1500,0),""))</f>
      </c>
      <c r="AA2250" t="str">
        <f>IF($Y2250="","",INDEX($P$2:$P$1500,$Y2250))</f>
      </c>
      <c r="AB2250" t="str">
        <f>IF($Z2250="","",INDEX($P$2:$P$1500,$Z2250))</f>
      </c>
      <c r="AC2250">
        <f>IF(AND($AA2250="Yes",$AB2250="Yes"),1,"")</f>
      </c>
      <c r="AD2250">
        <f>IF(OR($Y2250="",$Z2250=""),"",IF(INDEX($C$2:$C$1500,$Y2250)=INDEX($C$2:$C$1500,$Z2250),0,1))</f>
      </c>
      <c r="AE2250">
        <f>IF($AC2250&lt;&gt;1,"",IF(AND(INDEX($AG$2:$AG$1500,$Y2250)=1,INDEX($AG$2:$AG$1500,$Z2250)=1),1,""))</f>
      </c>
    </row>
    <row r="2251">
      <c r="T2251">
        <f>IF($Y2251="","",INDEX($B$2:$B$1500,$Y2251))</f>
      </c>
      <c r="U2251">
        <f>IF($Z2251="","",INDEX($B$2:$B$1500,$Z2251))</f>
      </c>
      <c r="V2251">
        <f>IF(OR($T2251="",$U2251=""),"",$U2251-$T2251)</f>
      </c>
      <c r="W2251" t="str">
        <f>IF(TRIM(INDEX(connections!$A:$A,ROW()))="","",TRIM(INDEX(connections!$A:$A,ROW())))</f>
      </c>
      <c r="X2251" t="str">
        <f>IF($W2251="","",TRIM(INDEX(connections!$B:$B,ROW())))</f>
      </c>
      <c r="Y2251">
        <f>IF($W2251="","",IFERROR(MATCH($W2251,$A$2:$A$1500,0),""))</f>
      </c>
      <c r="Z2251">
        <f>IF($X2251="","",IFERROR(MATCH($X2251,$A$2:$A$1500,0),""))</f>
      </c>
      <c r="AA2251" t="str">
        <f>IF($Y2251="","",INDEX($P$2:$P$1500,$Y2251))</f>
      </c>
      <c r="AB2251" t="str">
        <f>IF($Z2251="","",INDEX($P$2:$P$1500,$Z2251))</f>
      </c>
      <c r="AC2251">
        <f>IF(AND($AA2251="Yes",$AB2251="Yes"),1,"")</f>
      </c>
      <c r="AD2251">
        <f>IF(OR($Y2251="",$Z2251=""),"",IF(INDEX($C$2:$C$1500,$Y2251)=INDEX($C$2:$C$1500,$Z2251),0,1))</f>
      </c>
      <c r="AE2251">
        <f>IF($AC2251&lt;&gt;1,"",IF(AND(INDEX($AG$2:$AG$1500,$Y2251)=1,INDEX($AG$2:$AG$1500,$Z2251)=1),1,""))</f>
      </c>
    </row>
    <row r="2252">
      <c r="T2252">
        <f>IF($Y2252="","",INDEX($B$2:$B$1500,$Y2252))</f>
      </c>
      <c r="U2252">
        <f>IF($Z2252="","",INDEX($B$2:$B$1500,$Z2252))</f>
      </c>
      <c r="V2252">
        <f>IF(OR($T2252="",$U2252=""),"",$U2252-$T2252)</f>
      </c>
      <c r="W2252" t="str">
        <f>IF(TRIM(INDEX(connections!$A:$A,ROW()))="","",TRIM(INDEX(connections!$A:$A,ROW())))</f>
      </c>
      <c r="X2252" t="str">
        <f>IF($W2252="","",TRIM(INDEX(connections!$B:$B,ROW())))</f>
      </c>
      <c r="Y2252">
        <f>IF($W2252="","",IFERROR(MATCH($W2252,$A$2:$A$1500,0),""))</f>
      </c>
      <c r="Z2252">
        <f>IF($X2252="","",IFERROR(MATCH($X2252,$A$2:$A$1500,0),""))</f>
      </c>
      <c r="AA2252" t="str">
        <f>IF($Y2252="","",INDEX($P$2:$P$1500,$Y2252))</f>
      </c>
      <c r="AB2252" t="str">
        <f>IF($Z2252="","",INDEX($P$2:$P$1500,$Z2252))</f>
      </c>
      <c r="AC2252">
        <f>IF(AND($AA2252="Yes",$AB2252="Yes"),1,"")</f>
      </c>
      <c r="AD2252">
        <f>IF(OR($Y2252="",$Z2252=""),"",IF(INDEX($C$2:$C$1500,$Y2252)=INDEX($C$2:$C$1500,$Z2252),0,1))</f>
      </c>
      <c r="AE2252">
        <f>IF($AC2252&lt;&gt;1,"",IF(AND(INDEX($AG$2:$AG$1500,$Y2252)=1,INDEX($AG$2:$AG$1500,$Z2252)=1),1,""))</f>
      </c>
    </row>
    <row r="2253">
      <c r="T2253">
        <f>IF($Y2253="","",INDEX($B$2:$B$1500,$Y2253))</f>
      </c>
      <c r="U2253">
        <f>IF($Z2253="","",INDEX($B$2:$B$1500,$Z2253))</f>
      </c>
      <c r="V2253">
        <f>IF(OR($T2253="",$U2253=""),"",$U2253-$T2253)</f>
      </c>
      <c r="W2253" t="str">
        <f>IF(TRIM(INDEX(connections!$A:$A,ROW()))="","",TRIM(INDEX(connections!$A:$A,ROW())))</f>
      </c>
      <c r="X2253" t="str">
        <f>IF($W2253="","",TRIM(INDEX(connections!$B:$B,ROW())))</f>
      </c>
      <c r="Y2253">
        <f>IF($W2253="","",IFERROR(MATCH($W2253,$A$2:$A$1500,0),""))</f>
      </c>
      <c r="Z2253">
        <f>IF($X2253="","",IFERROR(MATCH($X2253,$A$2:$A$1500,0),""))</f>
      </c>
      <c r="AA2253" t="str">
        <f>IF($Y2253="","",INDEX($P$2:$P$1500,$Y2253))</f>
      </c>
      <c r="AB2253" t="str">
        <f>IF($Z2253="","",INDEX($P$2:$P$1500,$Z2253))</f>
      </c>
      <c r="AC2253">
        <f>IF(AND($AA2253="Yes",$AB2253="Yes"),1,"")</f>
      </c>
      <c r="AD2253">
        <f>IF(OR($Y2253="",$Z2253=""),"",IF(INDEX($C$2:$C$1500,$Y2253)=INDEX($C$2:$C$1500,$Z2253),0,1))</f>
      </c>
      <c r="AE2253">
        <f>IF($AC2253&lt;&gt;1,"",IF(AND(INDEX($AG$2:$AG$1500,$Y2253)=1,INDEX($AG$2:$AG$1500,$Z2253)=1),1,""))</f>
      </c>
    </row>
    <row r="2254">
      <c r="T2254">
        <f>IF($Y2254="","",INDEX($B$2:$B$1500,$Y2254))</f>
      </c>
      <c r="U2254">
        <f>IF($Z2254="","",INDEX($B$2:$B$1500,$Z2254))</f>
      </c>
      <c r="V2254">
        <f>IF(OR($T2254="",$U2254=""),"",$U2254-$T2254)</f>
      </c>
      <c r="W2254" t="str">
        <f>IF(TRIM(INDEX(connections!$A:$A,ROW()))="","",TRIM(INDEX(connections!$A:$A,ROW())))</f>
      </c>
      <c r="X2254" t="str">
        <f>IF($W2254="","",TRIM(INDEX(connections!$B:$B,ROW())))</f>
      </c>
      <c r="Y2254">
        <f>IF($W2254="","",IFERROR(MATCH($W2254,$A$2:$A$1500,0),""))</f>
      </c>
      <c r="Z2254">
        <f>IF($X2254="","",IFERROR(MATCH($X2254,$A$2:$A$1500,0),""))</f>
      </c>
      <c r="AA2254" t="str">
        <f>IF($Y2254="","",INDEX($P$2:$P$1500,$Y2254))</f>
      </c>
      <c r="AB2254" t="str">
        <f>IF($Z2254="","",INDEX($P$2:$P$1500,$Z2254))</f>
      </c>
      <c r="AC2254">
        <f>IF(AND($AA2254="Yes",$AB2254="Yes"),1,"")</f>
      </c>
      <c r="AD2254">
        <f>IF(OR($Y2254="",$Z2254=""),"",IF(INDEX($C$2:$C$1500,$Y2254)=INDEX($C$2:$C$1500,$Z2254),0,1))</f>
      </c>
      <c r="AE2254">
        <f>IF($AC2254&lt;&gt;1,"",IF(AND(INDEX($AG$2:$AG$1500,$Y2254)=1,INDEX($AG$2:$AG$1500,$Z2254)=1),1,""))</f>
      </c>
    </row>
    <row r="2255">
      <c r="T2255">
        <f>IF($Y2255="","",INDEX($B$2:$B$1500,$Y2255))</f>
      </c>
      <c r="U2255">
        <f>IF($Z2255="","",INDEX($B$2:$B$1500,$Z2255))</f>
      </c>
      <c r="V2255">
        <f>IF(OR($T2255="",$U2255=""),"",$U2255-$T2255)</f>
      </c>
      <c r="W2255" t="str">
        <f>IF(TRIM(INDEX(connections!$A:$A,ROW()))="","",TRIM(INDEX(connections!$A:$A,ROW())))</f>
      </c>
      <c r="X2255" t="str">
        <f>IF($W2255="","",TRIM(INDEX(connections!$B:$B,ROW())))</f>
      </c>
      <c r="Y2255">
        <f>IF($W2255="","",IFERROR(MATCH($W2255,$A$2:$A$1500,0),""))</f>
      </c>
      <c r="Z2255">
        <f>IF($X2255="","",IFERROR(MATCH($X2255,$A$2:$A$1500,0),""))</f>
      </c>
      <c r="AA2255" t="str">
        <f>IF($Y2255="","",INDEX($P$2:$P$1500,$Y2255))</f>
      </c>
      <c r="AB2255" t="str">
        <f>IF($Z2255="","",INDEX($P$2:$P$1500,$Z2255))</f>
      </c>
      <c r="AC2255">
        <f>IF(AND($AA2255="Yes",$AB2255="Yes"),1,"")</f>
      </c>
      <c r="AD2255">
        <f>IF(OR($Y2255="",$Z2255=""),"",IF(INDEX($C$2:$C$1500,$Y2255)=INDEX($C$2:$C$1500,$Z2255),0,1))</f>
      </c>
      <c r="AE2255">
        <f>IF($AC2255&lt;&gt;1,"",IF(AND(INDEX($AG$2:$AG$1500,$Y2255)=1,INDEX($AG$2:$AG$1500,$Z2255)=1),1,""))</f>
      </c>
    </row>
    <row r="2256">
      <c r="T2256">
        <f>IF($Y2256="","",INDEX($B$2:$B$1500,$Y2256))</f>
      </c>
      <c r="U2256">
        <f>IF($Z2256="","",INDEX($B$2:$B$1500,$Z2256))</f>
      </c>
      <c r="V2256">
        <f>IF(OR($T2256="",$U2256=""),"",$U2256-$T2256)</f>
      </c>
      <c r="W2256" t="str">
        <f>IF(TRIM(INDEX(connections!$A:$A,ROW()))="","",TRIM(INDEX(connections!$A:$A,ROW())))</f>
      </c>
      <c r="X2256" t="str">
        <f>IF($W2256="","",TRIM(INDEX(connections!$B:$B,ROW())))</f>
      </c>
      <c r="Y2256">
        <f>IF($W2256="","",IFERROR(MATCH($W2256,$A$2:$A$1500,0),""))</f>
      </c>
      <c r="Z2256">
        <f>IF($X2256="","",IFERROR(MATCH($X2256,$A$2:$A$1500,0),""))</f>
      </c>
      <c r="AA2256" t="str">
        <f>IF($Y2256="","",INDEX($P$2:$P$1500,$Y2256))</f>
      </c>
      <c r="AB2256" t="str">
        <f>IF($Z2256="","",INDEX($P$2:$P$1500,$Z2256))</f>
      </c>
      <c r="AC2256">
        <f>IF(AND($AA2256="Yes",$AB2256="Yes"),1,"")</f>
      </c>
      <c r="AD2256">
        <f>IF(OR($Y2256="",$Z2256=""),"",IF(INDEX($C$2:$C$1500,$Y2256)=INDEX($C$2:$C$1500,$Z2256),0,1))</f>
      </c>
      <c r="AE2256">
        <f>IF($AC2256&lt;&gt;1,"",IF(AND(INDEX($AG$2:$AG$1500,$Y2256)=1,INDEX($AG$2:$AG$1500,$Z2256)=1),1,""))</f>
      </c>
    </row>
    <row r="2257">
      <c r="T2257">
        <f>IF($Y2257="","",INDEX($B$2:$B$1500,$Y2257))</f>
      </c>
      <c r="U2257">
        <f>IF($Z2257="","",INDEX($B$2:$B$1500,$Z2257))</f>
      </c>
      <c r="V2257">
        <f>IF(OR($T2257="",$U2257=""),"",$U2257-$T2257)</f>
      </c>
      <c r="W2257" t="str">
        <f>IF(TRIM(INDEX(connections!$A:$A,ROW()))="","",TRIM(INDEX(connections!$A:$A,ROW())))</f>
      </c>
      <c r="X2257" t="str">
        <f>IF($W2257="","",TRIM(INDEX(connections!$B:$B,ROW())))</f>
      </c>
      <c r="Y2257">
        <f>IF($W2257="","",IFERROR(MATCH($W2257,$A$2:$A$1500,0),""))</f>
      </c>
      <c r="Z2257">
        <f>IF($X2257="","",IFERROR(MATCH($X2257,$A$2:$A$1500,0),""))</f>
      </c>
      <c r="AA2257" t="str">
        <f>IF($Y2257="","",INDEX($P$2:$P$1500,$Y2257))</f>
      </c>
      <c r="AB2257" t="str">
        <f>IF($Z2257="","",INDEX($P$2:$P$1500,$Z2257))</f>
      </c>
      <c r="AC2257">
        <f>IF(AND($AA2257="Yes",$AB2257="Yes"),1,"")</f>
      </c>
      <c r="AD2257">
        <f>IF(OR($Y2257="",$Z2257=""),"",IF(INDEX($C$2:$C$1500,$Y2257)=INDEX($C$2:$C$1500,$Z2257),0,1))</f>
      </c>
      <c r="AE2257">
        <f>IF($AC2257&lt;&gt;1,"",IF(AND(INDEX($AG$2:$AG$1500,$Y2257)=1,INDEX($AG$2:$AG$1500,$Z2257)=1),1,""))</f>
      </c>
    </row>
    <row r="2258">
      <c r="T2258">
        <f>IF($Y2258="","",INDEX($B$2:$B$1500,$Y2258))</f>
      </c>
      <c r="U2258">
        <f>IF($Z2258="","",INDEX($B$2:$B$1500,$Z2258))</f>
      </c>
      <c r="V2258">
        <f>IF(OR($T2258="",$U2258=""),"",$U2258-$T2258)</f>
      </c>
      <c r="W2258" t="str">
        <f>IF(TRIM(INDEX(connections!$A:$A,ROW()))="","",TRIM(INDEX(connections!$A:$A,ROW())))</f>
      </c>
      <c r="X2258" t="str">
        <f>IF($W2258="","",TRIM(INDEX(connections!$B:$B,ROW())))</f>
      </c>
      <c r="Y2258">
        <f>IF($W2258="","",IFERROR(MATCH($W2258,$A$2:$A$1500,0),""))</f>
      </c>
      <c r="Z2258">
        <f>IF($X2258="","",IFERROR(MATCH($X2258,$A$2:$A$1500,0),""))</f>
      </c>
      <c r="AA2258" t="str">
        <f>IF($Y2258="","",INDEX($P$2:$P$1500,$Y2258))</f>
      </c>
      <c r="AB2258" t="str">
        <f>IF($Z2258="","",INDEX($P$2:$P$1500,$Z2258))</f>
      </c>
      <c r="AC2258">
        <f>IF(AND($AA2258="Yes",$AB2258="Yes"),1,"")</f>
      </c>
      <c r="AD2258">
        <f>IF(OR($Y2258="",$Z2258=""),"",IF(INDEX($C$2:$C$1500,$Y2258)=INDEX($C$2:$C$1500,$Z2258),0,1))</f>
      </c>
      <c r="AE2258">
        <f>IF($AC2258&lt;&gt;1,"",IF(AND(INDEX($AG$2:$AG$1500,$Y2258)=1,INDEX($AG$2:$AG$1500,$Z2258)=1),1,""))</f>
      </c>
    </row>
    <row r="2259">
      <c r="T2259">
        <f>IF($Y2259="","",INDEX($B$2:$B$1500,$Y2259))</f>
      </c>
      <c r="U2259">
        <f>IF($Z2259="","",INDEX($B$2:$B$1500,$Z2259))</f>
      </c>
      <c r="V2259">
        <f>IF(OR($T2259="",$U2259=""),"",$U2259-$T2259)</f>
      </c>
      <c r="W2259" t="str">
        <f>IF(TRIM(INDEX(connections!$A:$A,ROW()))="","",TRIM(INDEX(connections!$A:$A,ROW())))</f>
      </c>
      <c r="X2259" t="str">
        <f>IF($W2259="","",TRIM(INDEX(connections!$B:$B,ROW())))</f>
      </c>
      <c r="Y2259">
        <f>IF($W2259="","",IFERROR(MATCH($W2259,$A$2:$A$1500,0),""))</f>
      </c>
      <c r="Z2259">
        <f>IF($X2259="","",IFERROR(MATCH($X2259,$A$2:$A$1500,0),""))</f>
      </c>
      <c r="AA2259" t="str">
        <f>IF($Y2259="","",INDEX($P$2:$P$1500,$Y2259))</f>
      </c>
      <c r="AB2259" t="str">
        <f>IF($Z2259="","",INDEX($P$2:$P$1500,$Z2259))</f>
      </c>
      <c r="AC2259">
        <f>IF(AND($AA2259="Yes",$AB2259="Yes"),1,"")</f>
      </c>
      <c r="AD2259">
        <f>IF(OR($Y2259="",$Z2259=""),"",IF(INDEX($C$2:$C$1500,$Y2259)=INDEX($C$2:$C$1500,$Z2259),0,1))</f>
      </c>
      <c r="AE2259">
        <f>IF($AC2259&lt;&gt;1,"",IF(AND(INDEX($AG$2:$AG$1500,$Y2259)=1,INDEX($AG$2:$AG$1500,$Z2259)=1),1,""))</f>
      </c>
    </row>
    <row r="2260">
      <c r="T2260">
        <f>IF($Y2260="","",INDEX($B$2:$B$1500,$Y2260))</f>
      </c>
      <c r="U2260">
        <f>IF($Z2260="","",INDEX($B$2:$B$1500,$Z2260))</f>
      </c>
      <c r="V2260">
        <f>IF(OR($T2260="",$U2260=""),"",$U2260-$T2260)</f>
      </c>
      <c r="W2260" t="str">
        <f>IF(TRIM(INDEX(connections!$A:$A,ROW()))="","",TRIM(INDEX(connections!$A:$A,ROW())))</f>
      </c>
      <c r="X2260" t="str">
        <f>IF($W2260="","",TRIM(INDEX(connections!$B:$B,ROW())))</f>
      </c>
      <c r="Y2260">
        <f>IF($W2260="","",IFERROR(MATCH($W2260,$A$2:$A$1500,0),""))</f>
      </c>
      <c r="Z2260">
        <f>IF($X2260="","",IFERROR(MATCH($X2260,$A$2:$A$1500,0),""))</f>
      </c>
      <c r="AA2260" t="str">
        <f>IF($Y2260="","",INDEX($P$2:$P$1500,$Y2260))</f>
      </c>
      <c r="AB2260" t="str">
        <f>IF($Z2260="","",INDEX($P$2:$P$1500,$Z2260))</f>
      </c>
      <c r="AC2260">
        <f>IF(AND($AA2260="Yes",$AB2260="Yes"),1,"")</f>
      </c>
      <c r="AD2260">
        <f>IF(OR($Y2260="",$Z2260=""),"",IF(INDEX($C$2:$C$1500,$Y2260)=INDEX($C$2:$C$1500,$Z2260),0,1))</f>
      </c>
      <c r="AE2260">
        <f>IF($AC2260&lt;&gt;1,"",IF(AND(INDEX($AG$2:$AG$1500,$Y2260)=1,INDEX($AG$2:$AG$1500,$Z2260)=1),1,""))</f>
      </c>
    </row>
    <row r="2261">
      <c r="T2261">
        <f>IF($Y2261="","",INDEX($B$2:$B$1500,$Y2261))</f>
      </c>
      <c r="U2261">
        <f>IF($Z2261="","",INDEX($B$2:$B$1500,$Z2261))</f>
      </c>
      <c r="V2261">
        <f>IF(OR($T2261="",$U2261=""),"",$U2261-$T2261)</f>
      </c>
      <c r="W2261" t="str">
        <f>IF(TRIM(INDEX(connections!$A:$A,ROW()))="","",TRIM(INDEX(connections!$A:$A,ROW())))</f>
      </c>
      <c r="X2261" t="str">
        <f>IF($W2261="","",TRIM(INDEX(connections!$B:$B,ROW())))</f>
      </c>
      <c r="Y2261">
        <f>IF($W2261="","",IFERROR(MATCH($W2261,$A$2:$A$1500,0),""))</f>
      </c>
      <c r="Z2261">
        <f>IF($X2261="","",IFERROR(MATCH($X2261,$A$2:$A$1500,0),""))</f>
      </c>
      <c r="AA2261" t="str">
        <f>IF($Y2261="","",INDEX($P$2:$P$1500,$Y2261))</f>
      </c>
      <c r="AB2261" t="str">
        <f>IF($Z2261="","",INDEX($P$2:$P$1500,$Z2261))</f>
      </c>
      <c r="AC2261">
        <f>IF(AND($AA2261="Yes",$AB2261="Yes"),1,"")</f>
      </c>
      <c r="AD2261">
        <f>IF(OR($Y2261="",$Z2261=""),"",IF(INDEX($C$2:$C$1500,$Y2261)=INDEX($C$2:$C$1500,$Z2261),0,1))</f>
      </c>
      <c r="AE2261">
        <f>IF($AC2261&lt;&gt;1,"",IF(AND(INDEX($AG$2:$AG$1500,$Y2261)=1,INDEX($AG$2:$AG$1500,$Z2261)=1),1,""))</f>
      </c>
    </row>
    <row r="2262">
      <c r="T2262">
        <f>IF($Y2262="","",INDEX($B$2:$B$1500,$Y2262))</f>
      </c>
      <c r="U2262">
        <f>IF($Z2262="","",INDEX($B$2:$B$1500,$Z2262))</f>
      </c>
      <c r="V2262">
        <f>IF(OR($T2262="",$U2262=""),"",$U2262-$T2262)</f>
      </c>
      <c r="W2262" t="str">
        <f>IF(TRIM(INDEX(connections!$A:$A,ROW()))="","",TRIM(INDEX(connections!$A:$A,ROW())))</f>
      </c>
      <c r="X2262" t="str">
        <f>IF($W2262="","",TRIM(INDEX(connections!$B:$B,ROW())))</f>
      </c>
      <c r="Y2262">
        <f>IF($W2262="","",IFERROR(MATCH($W2262,$A$2:$A$1500,0),""))</f>
      </c>
      <c r="Z2262">
        <f>IF($X2262="","",IFERROR(MATCH($X2262,$A$2:$A$1500,0),""))</f>
      </c>
      <c r="AA2262" t="str">
        <f>IF($Y2262="","",INDEX($P$2:$P$1500,$Y2262))</f>
      </c>
      <c r="AB2262" t="str">
        <f>IF($Z2262="","",INDEX($P$2:$P$1500,$Z2262))</f>
      </c>
      <c r="AC2262">
        <f>IF(AND($AA2262="Yes",$AB2262="Yes"),1,"")</f>
      </c>
      <c r="AD2262">
        <f>IF(OR($Y2262="",$Z2262=""),"",IF(INDEX($C$2:$C$1500,$Y2262)=INDEX($C$2:$C$1500,$Z2262),0,1))</f>
      </c>
      <c r="AE2262">
        <f>IF($AC2262&lt;&gt;1,"",IF(AND(INDEX($AG$2:$AG$1500,$Y2262)=1,INDEX($AG$2:$AG$1500,$Z2262)=1),1,""))</f>
      </c>
    </row>
    <row r="2263">
      <c r="T2263">
        <f>IF($Y2263="","",INDEX($B$2:$B$1500,$Y2263))</f>
      </c>
      <c r="U2263">
        <f>IF($Z2263="","",INDEX($B$2:$B$1500,$Z2263))</f>
      </c>
      <c r="V2263">
        <f>IF(OR($T2263="",$U2263=""),"",$U2263-$T2263)</f>
      </c>
      <c r="W2263" t="str">
        <f>IF(TRIM(INDEX(connections!$A:$A,ROW()))="","",TRIM(INDEX(connections!$A:$A,ROW())))</f>
      </c>
      <c r="X2263" t="str">
        <f>IF($W2263="","",TRIM(INDEX(connections!$B:$B,ROW())))</f>
      </c>
      <c r="Y2263">
        <f>IF($W2263="","",IFERROR(MATCH($W2263,$A$2:$A$1500,0),""))</f>
      </c>
      <c r="Z2263">
        <f>IF($X2263="","",IFERROR(MATCH($X2263,$A$2:$A$1500,0),""))</f>
      </c>
      <c r="AA2263" t="str">
        <f>IF($Y2263="","",INDEX($P$2:$P$1500,$Y2263))</f>
      </c>
      <c r="AB2263" t="str">
        <f>IF($Z2263="","",INDEX($P$2:$P$1500,$Z2263))</f>
      </c>
      <c r="AC2263">
        <f>IF(AND($AA2263="Yes",$AB2263="Yes"),1,"")</f>
      </c>
      <c r="AD2263">
        <f>IF(OR($Y2263="",$Z2263=""),"",IF(INDEX($C$2:$C$1500,$Y2263)=INDEX($C$2:$C$1500,$Z2263),0,1))</f>
      </c>
      <c r="AE2263">
        <f>IF($AC2263&lt;&gt;1,"",IF(AND(INDEX($AG$2:$AG$1500,$Y2263)=1,INDEX($AG$2:$AG$1500,$Z2263)=1),1,""))</f>
      </c>
    </row>
    <row r="2264">
      <c r="T2264">
        <f>IF($Y2264="","",INDEX($B$2:$B$1500,$Y2264))</f>
      </c>
      <c r="U2264">
        <f>IF($Z2264="","",INDEX($B$2:$B$1500,$Z2264))</f>
      </c>
      <c r="V2264">
        <f>IF(OR($T2264="",$U2264=""),"",$U2264-$T2264)</f>
      </c>
      <c r="W2264" t="str">
        <f>IF(TRIM(INDEX(connections!$A:$A,ROW()))="","",TRIM(INDEX(connections!$A:$A,ROW())))</f>
      </c>
      <c r="X2264" t="str">
        <f>IF($W2264="","",TRIM(INDEX(connections!$B:$B,ROW())))</f>
      </c>
      <c r="Y2264">
        <f>IF($W2264="","",IFERROR(MATCH($W2264,$A$2:$A$1500,0),""))</f>
      </c>
      <c r="Z2264">
        <f>IF($X2264="","",IFERROR(MATCH($X2264,$A$2:$A$1500,0),""))</f>
      </c>
      <c r="AA2264" t="str">
        <f>IF($Y2264="","",INDEX($P$2:$P$1500,$Y2264))</f>
      </c>
      <c r="AB2264" t="str">
        <f>IF($Z2264="","",INDEX($P$2:$P$1500,$Z2264))</f>
      </c>
      <c r="AC2264">
        <f>IF(AND($AA2264="Yes",$AB2264="Yes"),1,"")</f>
      </c>
      <c r="AD2264">
        <f>IF(OR($Y2264="",$Z2264=""),"",IF(INDEX($C$2:$C$1500,$Y2264)=INDEX($C$2:$C$1500,$Z2264),0,1))</f>
      </c>
      <c r="AE2264">
        <f>IF($AC2264&lt;&gt;1,"",IF(AND(INDEX($AG$2:$AG$1500,$Y2264)=1,INDEX($AG$2:$AG$1500,$Z2264)=1),1,""))</f>
      </c>
    </row>
    <row r="2265">
      <c r="T2265">
        <f>IF($Y2265="","",INDEX($B$2:$B$1500,$Y2265))</f>
      </c>
      <c r="U2265">
        <f>IF($Z2265="","",INDEX($B$2:$B$1500,$Z2265))</f>
      </c>
      <c r="V2265">
        <f>IF(OR($T2265="",$U2265=""),"",$U2265-$T2265)</f>
      </c>
      <c r="W2265" t="str">
        <f>IF(TRIM(INDEX(connections!$A:$A,ROW()))="","",TRIM(INDEX(connections!$A:$A,ROW())))</f>
      </c>
      <c r="X2265" t="str">
        <f>IF($W2265="","",TRIM(INDEX(connections!$B:$B,ROW())))</f>
      </c>
      <c r="Y2265">
        <f>IF($W2265="","",IFERROR(MATCH($W2265,$A$2:$A$1500,0),""))</f>
      </c>
      <c r="Z2265">
        <f>IF($X2265="","",IFERROR(MATCH($X2265,$A$2:$A$1500,0),""))</f>
      </c>
      <c r="AA2265" t="str">
        <f>IF($Y2265="","",INDEX($P$2:$P$1500,$Y2265))</f>
      </c>
      <c r="AB2265" t="str">
        <f>IF($Z2265="","",INDEX($P$2:$P$1500,$Z2265))</f>
      </c>
      <c r="AC2265">
        <f>IF(AND($AA2265="Yes",$AB2265="Yes"),1,"")</f>
      </c>
      <c r="AD2265">
        <f>IF(OR($Y2265="",$Z2265=""),"",IF(INDEX($C$2:$C$1500,$Y2265)=INDEX($C$2:$C$1500,$Z2265),0,1))</f>
      </c>
      <c r="AE2265">
        <f>IF($AC2265&lt;&gt;1,"",IF(AND(INDEX($AG$2:$AG$1500,$Y2265)=1,INDEX($AG$2:$AG$1500,$Z2265)=1),1,""))</f>
      </c>
    </row>
    <row r="2266">
      <c r="T2266">
        <f>IF($Y2266="","",INDEX($B$2:$B$1500,$Y2266))</f>
      </c>
      <c r="U2266">
        <f>IF($Z2266="","",INDEX($B$2:$B$1500,$Z2266))</f>
      </c>
      <c r="V2266">
        <f>IF(OR($T2266="",$U2266=""),"",$U2266-$T2266)</f>
      </c>
      <c r="W2266" t="str">
        <f>IF(TRIM(INDEX(connections!$A:$A,ROW()))="","",TRIM(INDEX(connections!$A:$A,ROW())))</f>
      </c>
      <c r="X2266" t="str">
        <f>IF($W2266="","",TRIM(INDEX(connections!$B:$B,ROW())))</f>
      </c>
      <c r="Y2266">
        <f>IF($W2266="","",IFERROR(MATCH($W2266,$A$2:$A$1500,0),""))</f>
      </c>
      <c r="Z2266">
        <f>IF($X2266="","",IFERROR(MATCH($X2266,$A$2:$A$1500,0),""))</f>
      </c>
      <c r="AA2266" t="str">
        <f>IF($Y2266="","",INDEX($P$2:$P$1500,$Y2266))</f>
      </c>
      <c r="AB2266" t="str">
        <f>IF($Z2266="","",INDEX($P$2:$P$1500,$Z2266))</f>
      </c>
      <c r="AC2266">
        <f>IF(AND($AA2266="Yes",$AB2266="Yes"),1,"")</f>
      </c>
      <c r="AD2266">
        <f>IF(OR($Y2266="",$Z2266=""),"",IF(INDEX($C$2:$C$1500,$Y2266)=INDEX($C$2:$C$1500,$Z2266),0,1))</f>
      </c>
      <c r="AE2266">
        <f>IF($AC2266&lt;&gt;1,"",IF(AND(INDEX($AG$2:$AG$1500,$Y2266)=1,INDEX($AG$2:$AG$1500,$Z2266)=1),1,""))</f>
      </c>
    </row>
    <row r="2267">
      <c r="T2267">
        <f>IF($Y2267="","",INDEX($B$2:$B$1500,$Y2267))</f>
      </c>
      <c r="U2267">
        <f>IF($Z2267="","",INDEX($B$2:$B$1500,$Z2267))</f>
      </c>
      <c r="V2267">
        <f>IF(OR($T2267="",$U2267=""),"",$U2267-$T2267)</f>
      </c>
      <c r="W2267" t="str">
        <f>IF(TRIM(INDEX(connections!$A:$A,ROW()))="","",TRIM(INDEX(connections!$A:$A,ROW())))</f>
      </c>
      <c r="X2267" t="str">
        <f>IF($W2267="","",TRIM(INDEX(connections!$B:$B,ROW())))</f>
      </c>
      <c r="Y2267">
        <f>IF($W2267="","",IFERROR(MATCH($W2267,$A$2:$A$1500,0),""))</f>
      </c>
      <c r="Z2267">
        <f>IF($X2267="","",IFERROR(MATCH($X2267,$A$2:$A$1500,0),""))</f>
      </c>
      <c r="AA2267" t="str">
        <f>IF($Y2267="","",INDEX($P$2:$P$1500,$Y2267))</f>
      </c>
      <c r="AB2267" t="str">
        <f>IF($Z2267="","",INDEX($P$2:$P$1500,$Z2267))</f>
      </c>
      <c r="AC2267">
        <f>IF(AND($AA2267="Yes",$AB2267="Yes"),1,"")</f>
      </c>
      <c r="AD2267">
        <f>IF(OR($Y2267="",$Z2267=""),"",IF(INDEX($C$2:$C$1500,$Y2267)=INDEX($C$2:$C$1500,$Z2267),0,1))</f>
      </c>
      <c r="AE2267">
        <f>IF($AC2267&lt;&gt;1,"",IF(AND(INDEX($AG$2:$AG$1500,$Y2267)=1,INDEX($AG$2:$AG$1500,$Z2267)=1),1,""))</f>
      </c>
    </row>
    <row r="2268">
      <c r="T2268">
        <f>IF($Y2268="","",INDEX($B$2:$B$1500,$Y2268))</f>
      </c>
      <c r="U2268">
        <f>IF($Z2268="","",INDEX($B$2:$B$1500,$Z2268))</f>
      </c>
      <c r="V2268">
        <f>IF(OR($T2268="",$U2268=""),"",$U2268-$T2268)</f>
      </c>
      <c r="W2268" t="str">
        <f>IF(TRIM(INDEX(connections!$A:$A,ROW()))="","",TRIM(INDEX(connections!$A:$A,ROW())))</f>
      </c>
      <c r="X2268" t="str">
        <f>IF($W2268="","",TRIM(INDEX(connections!$B:$B,ROW())))</f>
      </c>
      <c r="Y2268">
        <f>IF($W2268="","",IFERROR(MATCH($W2268,$A$2:$A$1500,0),""))</f>
      </c>
      <c r="Z2268">
        <f>IF($X2268="","",IFERROR(MATCH($X2268,$A$2:$A$1500,0),""))</f>
      </c>
      <c r="AA2268" t="str">
        <f>IF($Y2268="","",INDEX($P$2:$P$1500,$Y2268))</f>
      </c>
      <c r="AB2268" t="str">
        <f>IF($Z2268="","",INDEX($P$2:$P$1500,$Z2268))</f>
      </c>
      <c r="AC2268">
        <f>IF(AND($AA2268="Yes",$AB2268="Yes"),1,"")</f>
      </c>
      <c r="AD2268">
        <f>IF(OR($Y2268="",$Z2268=""),"",IF(INDEX($C$2:$C$1500,$Y2268)=INDEX($C$2:$C$1500,$Z2268),0,1))</f>
      </c>
      <c r="AE2268">
        <f>IF($AC2268&lt;&gt;1,"",IF(AND(INDEX($AG$2:$AG$1500,$Y2268)=1,INDEX($AG$2:$AG$1500,$Z2268)=1),1,""))</f>
      </c>
    </row>
    <row r="2269">
      <c r="T2269">
        <f>IF($Y2269="","",INDEX($B$2:$B$1500,$Y2269))</f>
      </c>
      <c r="U2269">
        <f>IF($Z2269="","",INDEX($B$2:$B$1500,$Z2269))</f>
      </c>
      <c r="V2269">
        <f>IF(OR($T2269="",$U2269=""),"",$U2269-$T2269)</f>
      </c>
      <c r="W2269" t="str">
        <f>IF(TRIM(INDEX(connections!$A:$A,ROW()))="","",TRIM(INDEX(connections!$A:$A,ROW())))</f>
      </c>
      <c r="X2269" t="str">
        <f>IF($W2269="","",TRIM(INDEX(connections!$B:$B,ROW())))</f>
      </c>
      <c r="Y2269">
        <f>IF($W2269="","",IFERROR(MATCH($W2269,$A$2:$A$1500,0),""))</f>
      </c>
      <c r="Z2269">
        <f>IF($X2269="","",IFERROR(MATCH($X2269,$A$2:$A$1500,0),""))</f>
      </c>
      <c r="AA2269" t="str">
        <f>IF($Y2269="","",INDEX($P$2:$P$1500,$Y2269))</f>
      </c>
      <c r="AB2269" t="str">
        <f>IF($Z2269="","",INDEX($P$2:$P$1500,$Z2269))</f>
      </c>
      <c r="AC2269">
        <f>IF(AND($AA2269="Yes",$AB2269="Yes"),1,"")</f>
      </c>
      <c r="AD2269">
        <f>IF(OR($Y2269="",$Z2269=""),"",IF(INDEX($C$2:$C$1500,$Y2269)=INDEX($C$2:$C$1500,$Z2269),0,1))</f>
      </c>
      <c r="AE2269">
        <f>IF($AC2269&lt;&gt;1,"",IF(AND(INDEX($AG$2:$AG$1500,$Y2269)=1,INDEX($AG$2:$AG$1500,$Z2269)=1),1,""))</f>
      </c>
    </row>
    <row r="2270">
      <c r="T2270">
        <f>IF($Y2270="","",INDEX($B$2:$B$1500,$Y2270))</f>
      </c>
      <c r="U2270">
        <f>IF($Z2270="","",INDEX($B$2:$B$1500,$Z2270))</f>
      </c>
      <c r="V2270">
        <f>IF(OR($T2270="",$U2270=""),"",$U2270-$T2270)</f>
      </c>
      <c r="W2270" t="str">
        <f>IF(TRIM(INDEX(connections!$A:$A,ROW()))="","",TRIM(INDEX(connections!$A:$A,ROW())))</f>
      </c>
      <c r="X2270" t="str">
        <f>IF($W2270="","",TRIM(INDEX(connections!$B:$B,ROW())))</f>
      </c>
      <c r="Y2270">
        <f>IF($W2270="","",IFERROR(MATCH($W2270,$A$2:$A$1500,0),""))</f>
      </c>
      <c r="Z2270">
        <f>IF($X2270="","",IFERROR(MATCH($X2270,$A$2:$A$1500,0),""))</f>
      </c>
      <c r="AA2270" t="str">
        <f>IF($Y2270="","",INDEX($P$2:$P$1500,$Y2270))</f>
      </c>
      <c r="AB2270" t="str">
        <f>IF($Z2270="","",INDEX($P$2:$P$1500,$Z2270))</f>
      </c>
      <c r="AC2270">
        <f>IF(AND($AA2270="Yes",$AB2270="Yes"),1,"")</f>
      </c>
      <c r="AD2270">
        <f>IF(OR($Y2270="",$Z2270=""),"",IF(INDEX($C$2:$C$1500,$Y2270)=INDEX($C$2:$C$1500,$Z2270),0,1))</f>
      </c>
      <c r="AE2270">
        <f>IF($AC2270&lt;&gt;1,"",IF(AND(INDEX($AG$2:$AG$1500,$Y2270)=1,INDEX($AG$2:$AG$1500,$Z2270)=1),1,""))</f>
      </c>
    </row>
    <row r="2271">
      <c r="T2271">
        <f>IF($Y2271="","",INDEX($B$2:$B$1500,$Y2271))</f>
      </c>
      <c r="U2271">
        <f>IF($Z2271="","",INDEX($B$2:$B$1500,$Z2271))</f>
      </c>
      <c r="V2271">
        <f>IF(OR($T2271="",$U2271=""),"",$U2271-$T2271)</f>
      </c>
      <c r="W2271" t="str">
        <f>IF(TRIM(INDEX(connections!$A:$A,ROW()))="","",TRIM(INDEX(connections!$A:$A,ROW())))</f>
      </c>
      <c r="X2271" t="str">
        <f>IF($W2271="","",TRIM(INDEX(connections!$B:$B,ROW())))</f>
      </c>
      <c r="Y2271">
        <f>IF($W2271="","",IFERROR(MATCH($W2271,$A$2:$A$1500,0),""))</f>
      </c>
      <c r="Z2271">
        <f>IF($X2271="","",IFERROR(MATCH($X2271,$A$2:$A$1500,0),""))</f>
      </c>
      <c r="AA2271" t="str">
        <f>IF($Y2271="","",INDEX($P$2:$P$1500,$Y2271))</f>
      </c>
      <c r="AB2271" t="str">
        <f>IF($Z2271="","",INDEX($P$2:$P$1500,$Z2271))</f>
      </c>
      <c r="AC2271">
        <f>IF(AND($AA2271="Yes",$AB2271="Yes"),1,"")</f>
      </c>
      <c r="AD2271">
        <f>IF(OR($Y2271="",$Z2271=""),"",IF(INDEX($C$2:$C$1500,$Y2271)=INDEX($C$2:$C$1500,$Z2271),0,1))</f>
      </c>
      <c r="AE2271">
        <f>IF($AC2271&lt;&gt;1,"",IF(AND(INDEX($AG$2:$AG$1500,$Y2271)=1,INDEX($AG$2:$AG$1500,$Z2271)=1),1,""))</f>
      </c>
    </row>
    <row r="2272">
      <c r="T2272">
        <f>IF($Y2272="","",INDEX($B$2:$B$1500,$Y2272))</f>
      </c>
      <c r="U2272">
        <f>IF($Z2272="","",INDEX($B$2:$B$1500,$Z2272))</f>
      </c>
      <c r="V2272">
        <f>IF(OR($T2272="",$U2272=""),"",$U2272-$T2272)</f>
      </c>
      <c r="W2272" t="str">
        <f>IF(TRIM(INDEX(connections!$A:$A,ROW()))="","",TRIM(INDEX(connections!$A:$A,ROW())))</f>
      </c>
      <c r="X2272" t="str">
        <f>IF($W2272="","",TRIM(INDEX(connections!$B:$B,ROW())))</f>
      </c>
      <c r="Y2272">
        <f>IF($W2272="","",IFERROR(MATCH($W2272,$A$2:$A$1500,0),""))</f>
      </c>
      <c r="Z2272">
        <f>IF($X2272="","",IFERROR(MATCH($X2272,$A$2:$A$1500,0),""))</f>
      </c>
      <c r="AA2272" t="str">
        <f>IF($Y2272="","",INDEX($P$2:$P$1500,$Y2272))</f>
      </c>
      <c r="AB2272" t="str">
        <f>IF($Z2272="","",INDEX($P$2:$P$1500,$Z2272))</f>
      </c>
      <c r="AC2272">
        <f>IF(AND($AA2272="Yes",$AB2272="Yes"),1,"")</f>
      </c>
      <c r="AD2272">
        <f>IF(OR($Y2272="",$Z2272=""),"",IF(INDEX($C$2:$C$1500,$Y2272)=INDEX($C$2:$C$1500,$Z2272),0,1))</f>
      </c>
      <c r="AE2272">
        <f>IF($AC2272&lt;&gt;1,"",IF(AND(INDEX($AG$2:$AG$1500,$Y2272)=1,INDEX($AG$2:$AG$1500,$Z2272)=1),1,""))</f>
      </c>
    </row>
    <row r="2273">
      <c r="T2273">
        <f>IF($Y2273="","",INDEX($B$2:$B$1500,$Y2273))</f>
      </c>
      <c r="U2273">
        <f>IF($Z2273="","",INDEX($B$2:$B$1500,$Z2273))</f>
      </c>
      <c r="V2273">
        <f>IF(OR($T2273="",$U2273=""),"",$U2273-$T2273)</f>
      </c>
      <c r="W2273" t="str">
        <f>IF(TRIM(INDEX(connections!$A:$A,ROW()))="","",TRIM(INDEX(connections!$A:$A,ROW())))</f>
      </c>
      <c r="X2273" t="str">
        <f>IF($W2273="","",TRIM(INDEX(connections!$B:$B,ROW())))</f>
      </c>
      <c r="Y2273">
        <f>IF($W2273="","",IFERROR(MATCH($W2273,$A$2:$A$1500,0),""))</f>
      </c>
      <c r="Z2273">
        <f>IF($X2273="","",IFERROR(MATCH($X2273,$A$2:$A$1500,0),""))</f>
      </c>
      <c r="AA2273" t="str">
        <f>IF($Y2273="","",INDEX($P$2:$P$1500,$Y2273))</f>
      </c>
      <c r="AB2273" t="str">
        <f>IF($Z2273="","",INDEX($P$2:$P$1500,$Z2273))</f>
      </c>
      <c r="AC2273">
        <f>IF(AND($AA2273="Yes",$AB2273="Yes"),1,"")</f>
      </c>
      <c r="AD2273">
        <f>IF(OR($Y2273="",$Z2273=""),"",IF(INDEX($C$2:$C$1500,$Y2273)=INDEX($C$2:$C$1500,$Z2273),0,1))</f>
      </c>
      <c r="AE2273">
        <f>IF($AC2273&lt;&gt;1,"",IF(AND(INDEX($AG$2:$AG$1500,$Y2273)=1,INDEX($AG$2:$AG$1500,$Z2273)=1),1,""))</f>
      </c>
    </row>
    <row r="2274">
      <c r="T2274">
        <f>IF($Y2274="","",INDEX($B$2:$B$1500,$Y2274))</f>
      </c>
      <c r="U2274">
        <f>IF($Z2274="","",INDEX($B$2:$B$1500,$Z2274))</f>
      </c>
      <c r="V2274">
        <f>IF(OR($T2274="",$U2274=""),"",$U2274-$T2274)</f>
      </c>
      <c r="W2274" t="str">
        <f>IF(TRIM(INDEX(connections!$A:$A,ROW()))="","",TRIM(INDEX(connections!$A:$A,ROW())))</f>
      </c>
      <c r="X2274" t="str">
        <f>IF($W2274="","",TRIM(INDEX(connections!$B:$B,ROW())))</f>
      </c>
      <c r="Y2274">
        <f>IF($W2274="","",IFERROR(MATCH($W2274,$A$2:$A$1500,0),""))</f>
      </c>
      <c r="Z2274">
        <f>IF($X2274="","",IFERROR(MATCH($X2274,$A$2:$A$1500,0),""))</f>
      </c>
      <c r="AA2274" t="str">
        <f>IF($Y2274="","",INDEX($P$2:$P$1500,$Y2274))</f>
      </c>
      <c r="AB2274" t="str">
        <f>IF($Z2274="","",INDEX($P$2:$P$1500,$Z2274))</f>
      </c>
      <c r="AC2274">
        <f>IF(AND($AA2274="Yes",$AB2274="Yes"),1,"")</f>
      </c>
      <c r="AD2274">
        <f>IF(OR($Y2274="",$Z2274=""),"",IF(INDEX($C$2:$C$1500,$Y2274)=INDEX($C$2:$C$1500,$Z2274),0,1))</f>
      </c>
      <c r="AE2274">
        <f>IF($AC2274&lt;&gt;1,"",IF(AND(INDEX($AG$2:$AG$1500,$Y2274)=1,INDEX($AG$2:$AG$1500,$Z2274)=1),1,""))</f>
      </c>
    </row>
    <row r="2275">
      <c r="T2275">
        <f>IF($Y2275="","",INDEX($B$2:$B$1500,$Y2275))</f>
      </c>
      <c r="U2275">
        <f>IF($Z2275="","",INDEX($B$2:$B$1500,$Z2275))</f>
      </c>
      <c r="V2275">
        <f>IF(OR($T2275="",$U2275=""),"",$U2275-$T2275)</f>
      </c>
      <c r="W2275" t="str">
        <f>IF(TRIM(INDEX(connections!$A:$A,ROW()))="","",TRIM(INDEX(connections!$A:$A,ROW())))</f>
      </c>
      <c r="X2275" t="str">
        <f>IF($W2275="","",TRIM(INDEX(connections!$B:$B,ROW())))</f>
      </c>
      <c r="Y2275">
        <f>IF($W2275="","",IFERROR(MATCH($W2275,$A$2:$A$1500,0),""))</f>
      </c>
      <c r="Z2275">
        <f>IF($X2275="","",IFERROR(MATCH($X2275,$A$2:$A$1500,0),""))</f>
      </c>
      <c r="AA2275" t="str">
        <f>IF($Y2275="","",INDEX($P$2:$P$1500,$Y2275))</f>
      </c>
      <c r="AB2275" t="str">
        <f>IF($Z2275="","",INDEX($P$2:$P$1500,$Z2275))</f>
      </c>
      <c r="AC2275">
        <f>IF(AND($AA2275="Yes",$AB2275="Yes"),1,"")</f>
      </c>
      <c r="AD2275">
        <f>IF(OR($Y2275="",$Z2275=""),"",IF(INDEX($C$2:$C$1500,$Y2275)=INDEX($C$2:$C$1500,$Z2275),0,1))</f>
      </c>
      <c r="AE2275">
        <f>IF($AC2275&lt;&gt;1,"",IF(AND(INDEX($AG$2:$AG$1500,$Y2275)=1,INDEX($AG$2:$AG$1500,$Z2275)=1),1,""))</f>
      </c>
    </row>
    <row r="2276">
      <c r="T2276">
        <f>IF($Y2276="","",INDEX($B$2:$B$1500,$Y2276))</f>
      </c>
      <c r="U2276">
        <f>IF($Z2276="","",INDEX($B$2:$B$1500,$Z2276))</f>
      </c>
      <c r="V2276">
        <f>IF(OR($T2276="",$U2276=""),"",$U2276-$T2276)</f>
      </c>
      <c r="W2276" t="str">
        <f>IF(TRIM(INDEX(connections!$A:$A,ROW()))="","",TRIM(INDEX(connections!$A:$A,ROW())))</f>
      </c>
      <c r="X2276" t="str">
        <f>IF($W2276="","",TRIM(INDEX(connections!$B:$B,ROW())))</f>
      </c>
      <c r="Y2276">
        <f>IF($W2276="","",IFERROR(MATCH($W2276,$A$2:$A$1500,0),""))</f>
      </c>
      <c r="Z2276">
        <f>IF($X2276="","",IFERROR(MATCH($X2276,$A$2:$A$1500,0),""))</f>
      </c>
      <c r="AA2276" t="str">
        <f>IF($Y2276="","",INDEX($P$2:$P$1500,$Y2276))</f>
      </c>
      <c r="AB2276" t="str">
        <f>IF($Z2276="","",INDEX($P$2:$P$1500,$Z2276))</f>
      </c>
      <c r="AC2276">
        <f>IF(AND($AA2276="Yes",$AB2276="Yes"),1,"")</f>
      </c>
      <c r="AD2276">
        <f>IF(OR($Y2276="",$Z2276=""),"",IF(INDEX($C$2:$C$1500,$Y2276)=INDEX($C$2:$C$1500,$Z2276),0,1))</f>
      </c>
      <c r="AE2276">
        <f>IF($AC2276&lt;&gt;1,"",IF(AND(INDEX($AG$2:$AG$1500,$Y2276)=1,INDEX($AG$2:$AG$1500,$Z2276)=1),1,""))</f>
      </c>
    </row>
    <row r="2277">
      <c r="T2277">
        <f>IF($Y2277="","",INDEX($B$2:$B$1500,$Y2277))</f>
      </c>
      <c r="U2277">
        <f>IF($Z2277="","",INDEX($B$2:$B$1500,$Z2277))</f>
      </c>
      <c r="V2277">
        <f>IF(OR($T2277="",$U2277=""),"",$U2277-$T2277)</f>
      </c>
      <c r="W2277" t="str">
        <f>IF(TRIM(INDEX(connections!$A:$A,ROW()))="","",TRIM(INDEX(connections!$A:$A,ROW())))</f>
      </c>
      <c r="X2277" t="str">
        <f>IF($W2277="","",TRIM(INDEX(connections!$B:$B,ROW())))</f>
      </c>
      <c r="Y2277">
        <f>IF($W2277="","",IFERROR(MATCH($W2277,$A$2:$A$1500,0),""))</f>
      </c>
      <c r="Z2277">
        <f>IF($X2277="","",IFERROR(MATCH($X2277,$A$2:$A$1500,0),""))</f>
      </c>
      <c r="AA2277" t="str">
        <f>IF($Y2277="","",INDEX($P$2:$P$1500,$Y2277))</f>
      </c>
      <c r="AB2277" t="str">
        <f>IF($Z2277="","",INDEX($P$2:$P$1500,$Z2277))</f>
      </c>
      <c r="AC2277">
        <f>IF(AND($AA2277="Yes",$AB2277="Yes"),1,"")</f>
      </c>
      <c r="AD2277">
        <f>IF(OR($Y2277="",$Z2277=""),"",IF(INDEX($C$2:$C$1500,$Y2277)=INDEX($C$2:$C$1500,$Z2277),0,1))</f>
      </c>
      <c r="AE2277">
        <f>IF($AC2277&lt;&gt;1,"",IF(AND(INDEX($AG$2:$AG$1500,$Y2277)=1,INDEX($AG$2:$AG$1500,$Z2277)=1),1,""))</f>
      </c>
    </row>
    <row r="2278">
      <c r="T2278">
        <f>IF($Y2278="","",INDEX($B$2:$B$1500,$Y2278))</f>
      </c>
      <c r="U2278">
        <f>IF($Z2278="","",INDEX($B$2:$B$1500,$Z2278))</f>
      </c>
      <c r="V2278">
        <f>IF(OR($T2278="",$U2278=""),"",$U2278-$T2278)</f>
      </c>
      <c r="W2278" t="str">
        <f>IF(TRIM(INDEX(connections!$A:$A,ROW()))="","",TRIM(INDEX(connections!$A:$A,ROW())))</f>
      </c>
      <c r="X2278" t="str">
        <f>IF($W2278="","",TRIM(INDEX(connections!$B:$B,ROW())))</f>
      </c>
      <c r="Y2278">
        <f>IF($W2278="","",IFERROR(MATCH($W2278,$A$2:$A$1500,0),""))</f>
      </c>
      <c r="Z2278">
        <f>IF($X2278="","",IFERROR(MATCH($X2278,$A$2:$A$1500,0),""))</f>
      </c>
      <c r="AA2278" t="str">
        <f>IF($Y2278="","",INDEX($P$2:$P$1500,$Y2278))</f>
      </c>
      <c r="AB2278" t="str">
        <f>IF($Z2278="","",INDEX($P$2:$P$1500,$Z2278))</f>
      </c>
      <c r="AC2278">
        <f>IF(AND($AA2278="Yes",$AB2278="Yes"),1,"")</f>
      </c>
      <c r="AD2278">
        <f>IF(OR($Y2278="",$Z2278=""),"",IF(INDEX($C$2:$C$1500,$Y2278)=INDEX($C$2:$C$1500,$Z2278),0,1))</f>
      </c>
      <c r="AE2278">
        <f>IF($AC2278&lt;&gt;1,"",IF(AND(INDEX($AG$2:$AG$1500,$Y2278)=1,INDEX($AG$2:$AG$1500,$Z2278)=1),1,""))</f>
      </c>
    </row>
    <row r="2279">
      <c r="T2279">
        <f>IF($Y2279="","",INDEX($B$2:$B$1500,$Y2279))</f>
      </c>
      <c r="U2279">
        <f>IF($Z2279="","",INDEX($B$2:$B$1500,$Z2279))</f>
      </c>
      <c r="V2279">
        <f>IF(OR($T2279="",$U2279=""),"",$U2279-$T2279)</f>
      </c>
      <c r="W2279" t="str">
        <f>IF(TRIM(INDEX(connections!$A:$A,ROW()))="","",TRIM(INDEX(connections!$A:$A,ROW())))</f>
      </c>
      <c r="X2279" t="str">
        <f>IF($W2279="","",TRIM(INDEX(connections!$B:$B,ROW())))</f>
      </c>
      <c r="Y2279">
        <f>IF($W2279="","",IFERROR(MATCH($W2279,$A$2:$A$1500,0),""))</f>
      </c>
      <c r="Z2279">
        <f>IF($X2279="","",IFERROR(MATCH($X2279,$A$2:$A$1500,0),""))</f>
      </c>
      <c r="AA2279" t="str">
        <f>IF($Y2279="","",INDEX($P$2:$P$1500,$Y2279))</f>
      </c>
      <c r="AB2279" t="str">
        <f>IF($Z2279="","",INDEX($P$2:$P$1500,$Z2279))</f>
      </c>
      <c r="AC2279">
        <f>IF(AND($AA2279="Yes",$AB2279="Yes"),1,"")</f>
      </c>
      <c r="AD2279">
        <f>IF(OR($Y2279="",$Z2279=""),"",IF(INDEX($C$2:$C$1500,$Y2279)=INDEX($C$2:$C$1500,$Z2279),0,1))</f>
      </c>
      <c r="AE2279">
        <f>IF($AC2279&lt;&gt;1,"",IF(AND(INDEX($AG$2:$AG$1500,$Y2279)=1,INDEX($AG$2:$AG$1500,$Z2279)=1),1,""))</f>
      </c>
    </row>
    <row r="2280">
      <c r="T2280">
        <f>IF($Y2280="","",INDEX($B$2:$B$1500,$Y2280))</f>
      </c>
      <c r="U2280">
        <f>IF($Z2280="","",INDEX($B$2:$B$1500,$Z2280))</f>
      </c>
      <c r="V2280">
        <f>IF(OR($T2280="",$U2280=""),"",$U2280-$T2280)</f>
      </c>
      <c r="W2280" t="str">
        <f>IF(TRIM(INDEX(connections!$A:$A,ROW()))="","",TRIM(INDEX(connections!$A:$A,ROW())))</f>
      </c>
      <c r="X2280" t="str">
        <f>IF($W2280="","",TRIM(INDEX(connections!$B:$B,ROW())))</f>
      </c>
      <c r="Y2280">
        <f>IF($W2280="","",IFERROR(MATCH($W2280,$A$2:$A$1500,0),""))</f>
      </c>
      <c r="Z2280">
        <f>IF($X2280="","",IFERROR(MATCH($X2280,$A$2:$A$1500,0),""))</f>
      </c>
      <c r="AA2280" t="str">
        <f>IF($Y2280="","",INDEX($P$2:$P$1500,$Y2280))</f>
      </c>
      <c r="AB2280" t="str">
        <f>IF($Z2280="","",INDEX($P$2:$P$1500,$Z2280))</f>
      </c>
      <c r="AC2280">
        <f>IF(AND($AA2280="Yes",$AB2280="Yes"),1,"")</f>
      </c>
      <c r="AD2280">
        <f>IF(OR($Y2280="",$Z2280=""),"",IF(INDEX($C$2:$C$1500,$Y2280)=INDEX($C$2:$C$1500,$Z2280),0,1))</f>
      </c>
      <c r="AE2280">
        <f>IF($AC2280&lt;&gt;1,"",IF(AND(INDEX($AG$2:$AG$1500,$Y2280)=1,INDEX($AG$2:$AG$1500,$Z2280)=1),1,""))</f>
      </c>
    </row>
    <row r="2281">
      <c r="T2281">
        <f>IF($Y2281="","",INDEX($B$2:$B$1500,$Y2281))</f>
      </c>
      <c r="U2281">
        <f>IF($Z2281="","",INDEX($B$2:$B$1500,$Z2281))</f>
      </c>
      <c r="V2281">
        <f>IF(OR($T2281="",$U2281=""),"",$U2281-$T2281)</f>
      </c>
      <c r="W2281" t="str">
        <f>IF(TRIM(INDEX(connections!$A:$A,ROW()))="","",TRIM(INDEX(connections!$A:$A,ROW())))</f>
      </c>
      <c r="X2281" t="str">
        <f>IF($W2281="","",TRIM(INDEX(connections!$B:$B,ROW())))</f>
      </c>
      <c r="Y2281">
        <f>IF($W2281="","",IFERROR(MATCH($W2281,$A$2:$A$1500,0),""))</f>
      </c>
      <c r="Z2281">
        <f>IF($X2281="","",IFERROR(MATCH($X2281,$A$2:$A$1500,0),""))</f>
      </c>
      <c r="AA2281" t="str">
        <f>IF($Y2281="","",INDEX($P$2:$P$1500,$Y2281))</f>
      </c>
      <c r="AB2281" t="str">
        <f>IF($Z2281="","",INDEX($P$2:$P$1500,$Z2281))</f>
      </c>
      <c r="AC2281">
        <f>IF(AND($AA2281="Yes",$AB2281="Yes"),1,"")</f>
      </c>
      <c r="AD2281">
        <f>IF(OR($Y2281="",$Z2281=""),"",IF(INDEX($C$2:$C$1500,$Y2281)=INDEX($C$2:$C$1500,$Z2281),0,1))</f>
      </c>
      <c r="AE2281">
        <f>IF($AC2281&lt;&gt;1,"",IF(AND(INDEX($AG$2:$AG$1500,$Y2281)=1,INDEX($AG$2:$AG$1500,$Z2281)=1),1,""))</f>
      </c>
    </row>
    <row r="2282">
      <c r="T2282">
        <f>IF($Y2282="","",INDEX($B$2:$B$1500,$Y2282))</f>
      </c>
      <c r="U2282">
        <f>IF($Z2282="","",INDEX($B$2:$B$1500,$Z2282))</f>
      </c>
      <c r="V2282">
        <f>IF(OR($T2282="",$U2282=""),"",$U2282-$T2282)</f>
      </c>
      <c r="W2282" t="str">
        <f>IF(TRIM(INDEX(connections!$A:$A,ROW()))="","",TRIM(INDEX(connections!$A:$A,ROW())))</f>
      </c>
      <c r="X2282" t="str">
        <f>IF($W2282="","",TRIM(INDEX(connections!$B:$B,ROW())))</f>
      </c>
      <c r="Y2282">
        <f>IF($W2282="","",IFERROR(MATCH($W2282,$A$2:$A$1500,0),""))</f>
      </c>
      <c r="Z2282">
        <f>IF($X2282="","",IFERROR(MATCH($X2282,$A$2:$A$1500,0),""))</f>
      </c>
      <c r="AA2282" t="str">
        <f>IF($Y2282="","",INDEX($P$2:$P$1500,$Y2282))</f>
      </c>
      <c r="AB2282" t="str">
        <f>IF($Z2282="","",INDEX($P$2:$P$1500,$Z2282))</f>
      </c>
      <c r="AC2282">
        <f>IF(AND($AA2282="Yes",$AB2282="Yes"),1,"")</f>
      </c>
      <c r="AD2282">
        <f>IF(OR($Y2282="",$Z2282=""),"",IF(INDEX($C$2:$C$1500,$Y2282)=INDEX($C$2:$C$1500,$Z2282),0,1))</f>
      </c>
      <c r="AE2282">
        <f>IF($AC2282&lt;&gt;1,"",IF(AND(INDEX($AG$2:$AG$1500,$Y2282)=1,INDEX($AG$2:$AG$1500,$Z2282)=1),1,""))</f>
      </c>
    </row>
    <row r="2283">
      <c r="T2283">
        <f>IF($Y2283="","",INDEX($B$2:$B$1500,$Y2283))</f>
      </c>
      <c r="U2283">
        <f>IF($Z2283="","",INDEX($B$2:$B$1500,$Z2283))</f>
      </c>
      <c r="V2283">
        <f>IF(OR($T2283="",$U2283=""),"",$U2283-$T2283)</f>
      </c>
      <c r="W2283" t="str">
        <f>IF(TRIM(INDEX(connections!$A:$A,ROW()))="","",TRIM(INDEX(connections!$A:$A,ROW())))</f>
      </c>
      <c r="X2283" t="str">
        <f>IF($W2283="","",TRIM(INDEX(connections!$B:$B,ROW())))</f>
      </c>
      <c r="Y2283">
        <f>IF($W2283="","",IFERROR(MATCH($W2283,$A$2:$A$1500,0),""))</f>
      </c>
      <c r="Z2283">
        <f>IF($X2283="","",IFERROR(MATCH($X2283,$A$2:$A$1500,0),""))</f>
      </c>
      <c r="AA2283" t="str">
        <f>IF($Y2283="","",INDEX($P$2:$P$1500,$Y2283))</f>
      </c>
      <c r="AB2283" t="str">
        <f>IF($Z2283="","",INDEX($P$2:$P$1500,$Z2283))</f>
      </c>
      <c r="AC2283">
        <f>IF(AND($AA2283="Yes",$AB2283="Yes"),1,"")</f>
      </c>
      <c r="AD2283">
        <f>IF(OR($Y2283="",$Z2283=""),"",IF(INDEX($C$2:$C$1500,$Y2283)=INDEX($C$2:$C$1500,$Z2283),0,1))</f>
      </c>
      <c r="AE2283">
        <f>IF($AC2283&lt;&gt;1,"",IF(AND(INDEX($AG$2:$AG$1500,$Y2283)=1,INDEX($AG$2:$AG$1500,$Z2283)=1),1,""))</f>
      </c>
    </row>
    <row r="2284">
      <c r="T2284">
        <f>IF($Y2284="","",INDEX($B$2:$B$1500,$Y2284))</f>
      </c>
      <c r="U2284">
        <f>IF($Z2284="","",INDEX($B$2:$B$1500,$Z2284))</f>
      </c>
      <c r="V2284">
        <f>IF(OR($T2284="",$U2284=""),"",$U2284-$T2284)</f>
      </c>
      <c r="W2284" t="str">
        <f>IF(TRIM(INDEX(connections!$A:$A,ROW()))="","",TRIM(INDEX(connections!$A:$A,ROW())))</f>
      </c>
      <c r="X2284" t="str">
        <f>IF($W2284="","",TRIM(INDEX(connections!$B:$B,ROW())))</f>
      </c>
      <c r="Y2284">
        <f>IF($W2284="","",IFERROR(MATCH($W2284,$A$2:$A$1500,0),""))</f>
      </c>
      <c r="Z2284">
        <f>IF($X2284="","",IFERROR(MATCH($X2284,$A$2:$A$1500,0),""))</f>
      </c>
      <c r="AA2284" t="str">
        <f>IF($Y2284="","",INDEX($P$2:$P$1500,$Y2284))</f>
      </c>
      <c r="AB2284" t="str">
        <f>IF($Z2284="","",INDEX($P$2:$P$1500,$Z2284))</f>
      </c>
      <c r="AC2284">
        <f>IF(AND($AA2284="Yes",$AB2284="Yes"),1,"")</f>
      </c>
      <c r="AD2284">
        <f>IF(OR($Y2284="",$Z2284=""),"",IF(INDEX($C$2:$C$1500,$Y2284)=INDEX($C$2:$C$1500,$Z2284),0,1))</f>
      </c>
      <c r="AE2284">
        <f>IF($AC2284&lt;&gt;1,"",IF(AND(INDEX($AG$2:$AG$1500,$Y2284)=1,INDEX($AG$2:$AG$1500,$Z2284)=1),1,""))</f>
      </c>
    </row>
    <row r="2285">
      <c r="T2285">
        <f>IF($Y2285="","",INDEX($B$2:$B$1500,$Y2285))</f>
      </c>
      <c r="U2285">
        <f>IF($Z2285="","",INDEX($B$2:$B$1500,$Z2285))</f>
      </c>
      <c r="V2285">
        <f>IF(OR($T2285="",$U2285=""),"",$U2285-$T2285)</f>
      </c>
      <c r="W2285" t="str">
        <f>IF(TRIM(INDEX(connections!$A:$A,ROW()))="","",TRIM(INDEX(connections!$A:$A,ROW())))</f>
      </c>
      <c r="X2285" t="str">
        <f>IF($W2285="","",TRIM(INDEX(connections!$B:$B,ROW())))</f>
      </c>
      <c r="Y2285">
        <f>IF($W2285="","",IFERROR(MATCH($W2285,$A$2:$A$1500,0),""))</f>
      </c>
      <c r="Z2285">
        <f>IF($X2285="","",IFERROR(MATCH($X2285,$A$2:$A$1500,0),""))</f>
      </c>
      <c r="AA2285" t="str">
        <f>IF($Y2285="","",INDEX($P$2:$P$1500,$Y2285))</f>
      </c>
      <c r="AB2285" t="str">
        <f>IF($Z2285="","",INDEX($P$2:$P$1500,$Z2285))</f>
      </c>
      <c r="AC2285">
        <f>IF(AND($AA2285="Yes",$AB2285="Yes"),1,"")</f>
      </c>
      <c r="AD2285">
        <f>IF(OR($Y2285="",$Z2285=""),"",IF(INDEX($C$2:$C$1500,$Y2285)=INDEX($C$2:$C$1500,$Z2285),0,1))</f>
      </c>
      <c r="AE2285">
        <f>IF($AC2285&lt;&gt;1,"",IF(AND(INDEX($AG$2:$AG$1500,$Y2285)=1,INDEX($AG$2:$AG$1500,$Z2285)=1),1,""))</f>
      </c>
    </row>
    <row r="2286">
      <c r="T2286">
        <f>IF($Y2286="","",INDEX($B$2:$B$1500,$Y2286))</f>
      </c>
      <c r="U2286">
        <f>IF($Z2286="","",INDEX($B$2:$B$1500,$Z2286))</f>
      </c>
      <c r="V2286">
        <f>IF(OR($T2286="",$U2286=""),"",$U2286-$T2286)</f>
      </c>
      <c r="W2286" t="str">
        <f>IF(TRIM(INDEX(connections!$A:$A,ROW()))="","",TRIM(INDEX(connections!$A:$A,ROW())))</f>
      </c>
      <c r="X2286" t="str">
        <f>IF($W2286="","",TRIM(INDEX(connections!$B:$B,ROW())))</f>
      </c>
      <c r="Y2286">
        <f>IF($W2286="","",IFERROR(MATCH($W2286,$A$2:$A$1500,0),""))</f>
      </c>
      <c r="Z2286">
        <f>IF($X2286="","",IFERROR(MATCH($X2286,$A$2:$A$1500,0),""))</f>
      </c>
      <c r="AA2286" t="str">
        <f>IF($Y2286="","",INDEX($P$2:$P$1500,$Y2286))</f>
      </c>
      <c r="AB2286" t="str">
        <f>IF($Z2286="","",INDEX($P$2:$P$1500,$Z2286))</f>
      </c>
      <c r="AC2286">
        <f>IF(AND($AA2286="Yes",$AB2286="Yes"),1,"")</f>
      </c>
      <c r="AD2286">
        <f>IF(OR($Y2286="",$Z2286=""),"",IF(INDEX($C$2:$C$1500,$Y2286)=INDEX($C$2:$C$1500,$Z2286),0,1))</f>
      </c>
      <c r="AE2286">
        <f>IF($AC2286&lt;&gt;1,"",IF(AND(INDEX($AG$2:$AG$1500,$Y2286)=1,INDEX($AG$2:$AG$1500,$Z2286)=1),1,""))</f>
      </c>
    </row>
    <row r="2287">
      <c r="T2287">
        <f>IF($Y2287="","",INDEX($B$2:$B$1500,$Y2287))</f>
      </c>
      <c r="U2287">
        <f>IF($Z2287="","",INDEX($B$2:$B$1500,$Z2287))</f>
      </c>
      <c r="V2287">
        <f>IF(OR($T2287="",$U2287=""),"",$U2287-$T2287)</f>
      </c>
      <c r="W2287" t="str">
        <f>IF(TRIM(INDEX(connections!$A:$A,ROW()))="","",TRIM(INDEX(connections!$A:$A,ROW())))</f>
      </c>
      <c r="X2287" t="str">
        <f>IF($W2287="","",TRIM(INDEX(connections!$B:$B,ROW())))</f>
      </c>
      <c r="Y2287">
        <f>IF($W2287="","",IFERROR(MATCH($W2287,$A$2:$A$1500,0),""))</f>
      </c>
      <c r="Z2287">
        <f>IF($X2287="","",IFERROR(MATCH($X2287,$A$2:$A$1500,0),""))</f>
      </c>
      <c r="AA2287" t="str">
        <f>IF($Y2287="","",INDEX($P$2:$P$1500,$Y2287))</f>
      </c>
      <c r="AB2287" t="str">
        <f>IF($Z2287="","",INDEX($P$2:$P$1500,$Z2287))</f>
      </c>
      <c r="AC2287">
        <f>IF(AND($AA2287="Yes",$AB2287="Yes"),1,"")</f>
      </c>
      <c r="AD2287">
        <f>IF(OR($Y2287="",$Z2287=""),"",IF(INDEX($C$2:$C$1500,$Y2287)=INDEX($C$2:$C$1500,$Z2287),0,1))</f>
      </c>
      <c r="AE2287">
        <f>IF($AC2287&lt;&gt;1,"",IF(AND(INDEX($AG$2:$AG$1500,$Y2287)=1,INDEX($AG$2:$AG$1500,$Z2287)=1),1,""))</f>
      </c>
    </row>
    <row r="2288">
      <c r="T2288">
        <f>IF($Y2288="","",INDEX($B$2:$B$1500,$Y2288))</f>
      </c>
      <c r="U2288">
        <f>IF($Z2288="","",INDEX($B$2:$B$1500,$Z2288))</f>
      </c>
      <c r="V2288">
        <f>IF(OR($T2288="",$U2288=""),"",$U2288-$T2288)</f>
      </c>
      <c r="W2288" t="str">
        <f>IF(TRIM(INDEX(connections!$A:$A,ROW()))="","",TRIM(INDEX(connections!$A:$A,ROW())))</f>
      </c>
      <c r="X2288" t="str">
        <f>IF($W2288="","",TRIM(INDEX(connections!$B:$B,ROW())))</f>
      </c>
      <c r="Y2288">
        <f>IF($W2288="","",IFERROR(MATCH($W2288,$A$2:$A$1500,0),""))</f>
      </c>
      <c r="Z2288">
        <f>IF($X2288="","",IFERROR(MATCH($X2288,$A$2:$A$1500,0),""))</f>
      </c>
      <c r="AA2288" t="str">
        <f>IF($Y2288="","",INDEX($P$2:$P$1500,$Y2288))</f>
      </c>
      <c r="AB2288" t="str">
        <f>IF($Z2288="","",INDEX($P$2:$P$1500,$Z2288))</f>
      </c>
      <c r="AC2288">
        <f>IF(AND($AA2288="Yes",$AB2288="Yes"),1,"")</f>
      </c>
      <c r="AD2288">
        <f>IF(OR($Y2288="",$Z2288=""),"",IF(INDEX($C$2:$C$1500,$Y2288)=INDEX($C$2:$C$1500,$Z2288),0,1))</f>
      </c>
      <c r="AE2288">
        <f>IF($AC2288&lt;&gt;1,"",IF(AND(INDEX($AG$2:$AG$1500,$Y2288)=1,INDEX($AG$2:$AG$1500,$Z2288)=1),1,""))</f>
      </c>
    </row>
    <row r="2289">
      <c r="T2289">
        <f>IF($Y2289="","",INDEX($B$2:$B$1500,$Y2289))</f>
      </c>
      <c r="U2289">
        <f>IF($Z2289="","",INDEX($B$2:$B$1500,$Z2289))</f>
      </c>
      <c r="V2289">
        <f>IF(OR($T2289="",$U2289=""),"",$U2289-$T2289)</f>
      </c>
      <c r="W2289" t="str">
        <f>IF(TRIM(INDEX(connections!$A:$A,ROW()))="","",TRIM(INDEX(connections!$A:$A,ROW())))</f>
      </c>
      <c r="X2289" t="str">
        <f>IF($W2289="","",TRIM(INDEX(connections!$B:$B,ROW())))</f>
      </c>
      <c r="Y2289">
        <f>IF($W2289="","",IFERROR(MATCH($W2289,$A$2:$A$1500,0),""))</f>
      </c>
      <c r="Z2289">
        <f>IF($X2289="","",IFERROR(MATCH($X2289,$A$2:$A$1500,0),""))</f>
      </c>
      <c r="AA2289" t="str">
        <f>IF($Y2289="","",INDEX($P$2:$P$1500,$Y2289))</f>
      </c>
      <c r="AB2289" t="str">
        <f>IF($Z2289="","",INDEX($P$2:$P$1500,$Z2289))</f>
      </c>
      <c r="AC2289">
        <f>IF(AND($AA2289="Yes",$AB2289="Yes"),1,"")</f>
      </c>
      <c r="AD2289">
        <f>IF(OR($Y2289="",$Z2289=""),"",IF(INDEX($C$2:$C$1500,$Y2289)=INDEX($C$2:$C$1500,$Z2289),0,1))</f>
      </c>
      <c r="AE2289">
        <f>IF($AC2289&lt;&gt;1,"",IF(AND(INDEX($AG$2:$AG$1500,$Y2289)=1,INDEX($AG$2:$AG$1500,$Z2289)=1),1,""))</f>
      </c>
    </row>
    <row r="2290">
      <c r="T2290">
        <f>IF($Y2290="","",INDEX($B$2:$B$1500,$Y2290))</f>
      </c>
      <c r="U2290">
        <f>IF($Z2290="","",INDEX($B$2:$B$1500,$Z2290))</f>
      </c>
      <c r="V2290">
        <f>IF(OR($T2290="",$U2290=""),"",$U2290-$T2290)</f>
      </c>
      <c r="W2290" t="str">
        <f>IF(TRIM(INDEX(connections!$A:$A,ROW()))="","",TRIM(INDEX(connections!$A:$A,ROW())))</f>
      </c>
      <c r="X2290" t="str">
        <f>IF($W2290="","",TRIM(INDEX(connections!$B:$B,ROW())))</f>
      </c>
      <c r="Y2290">
        <f>IF($W2290="","",IFERROR(MATCH($W2290,$A$2:$A$1500,0),""))</f>
      </c>
      <c r="Z2290">
        <f>IF($X2290="","",IFERROR(MATCH($X2290,$A$2:$A$1500,0),""))</f>
      </c>
      <c r="AA2290" t="str">
        <f>IF($Y2290="","",INDEX($P$2:$P$1500,$Y2290))</f>
      </c>
      <c r="AB2290" t="str">
        <f>IF($Z2290="","",INDEX($P$2:$P$1500,$Z2290))</f>
      </c>
      <c r="AC2290">
        <f>IF(AND($AA2290="Yes",$AB2290="Yes"),1,"")</f>
      </c>
      <c r="AD2290">
        <f>IF(OR($Y2290="",$Z2290=""),"",IF(INDEX($C$2:$C$1500,$Y2290)=INDEX($C$2:$C$1500,$Z2290),0,1))</f>
      </c>
      <c r="AE2290">
        <f>IF($AC2290&lt;&gt;1,"",IF(AND(INDEX($AG$2:$AG$1500,$Y2290)=1,INDEX($AG$2:$AG$1500,$Z2290)=1),1,""))</f>
      </c>
    </row>
    <row r="2291">
      <c r="T2291">
        <f>IF($Y2291="","",INDEX($B$2:$B$1500,$Y2291))</f>
      </c>
      <c r="U2291">
        <f>IF($Z2291="","",INDEX($B$2:$B$1500,$Z2291))</f>
      </c>
      <c r="V2291">
        <f>IF(OR($T2291="",$U2291=""),"",$U2291-$T2291)</f>
      </c>
      <c r="W2291" t="str">
        <f>IF(TRIM(INDEX(connections!$A:$A,ROW()))="","",TRIM(INDEX(connections!$A:$A,ROW())))</f>
      </c>
      <c r="X2291" t="str">
        <f>IF($W2291="","",TRIM(INDEX(connections!$B:$B,ROW())))</f>
      </c>
      <c r="Y2291">
        <f>IF($W2291="","",IFERROR(MATCH($W2291,$A$2:$A$1500,0),""))</f>
      </c>
      <c r="Z2291">
        <f>IF($X2291="","",IFERROR(MATCH($X2291,$A$2:$A$1500,0),""))</f>
      </c>
      <c r="AA2291" t="str">
        <f>IF($Y2291="","",INDEX($P$2:$P$1500,$Y2291))</f>
      </c>
      <c r="AB2291" t="str">
        <f>IF($Z2291="","",INDEX($P$2:$P$1500,$Z2291))</f>
      </c>
      <c r="AC2291">
        <f>IF(AND($AA2291="Yes",$AB2291="Yes"),1,"")</f>
      </c>
      <c r="AD2291">
        <f>IF(OR($Y2291="",$Z2291=""),"",IF(INDEX($C$2:$C$1500,$Y2291)=INDEX($C$2:$C$1500,$Z2291),0,1))</f>
      </c>
      <c r="AE2291">
        <f>IF($AC2291&lt;&gt;1,"",IF(AND(INDEX($AG$2:$AG$1500,$Y2291)=1,INDEX($AG$2:$AG$1500,$Z2291)=1),1,""))</f>
      </c>
    </row>
    <row r="2292">
      <c r="T2292">
        <f>IF($Y2292="","",INDEX($B$2:$B$1500,$Y2292))</f>
      </c>
      <c r="U2292">
        <f>IF($Z2292="","",INDEX($B$2:$B$1500,$Z2292))</f>
      </c>
      <c r="V2292">
        <f>IF(OR($T2292="",$U2292=""),"",$U2292-$T2292)</f>
      </c>
      <c r="W2292" t="str">
        <f>IF(TRIM(INDEX(connections!$A:$A,ROW()))="","",TRIM(INDEX(connections!$A:$A,ROW())))</f>
      </c>
      <c r="X2292" t="str">
        <f>IF($W2292="","",TRIM(INDEX(connections!$B:$B,ROW())))</f>
      </c>
      <c r="Y2292">
        <f>IF($W2292="","",IFERROR(MATCH($W2292,$A$2:$A$1500,0),""))</f>
      </c>
      <c r="Z2292">
        <f>IF($X2292="","",IFERROR(MATCH($X2292,$A$2:$A$1500,0),""))</f>
      </c>
      <c r="AA2292" t="str">
        <f>IF($Y2292="","",INDEX($P$2:$P$1500,$Y2292))</f>
      </c>
      <c r="AB2292" t="str">
        <f>IF($Z2292="","",INDEX($P$2:$P$1500,$Z2292))</f>
      </c>
      <c r="AC2292">
        <f>IF(AND($AA2292="Yes",$AB2292="Yes"),1,"")</f>
      </c>
      <c r="AD2292">
        <f>IF(OR($Y2292="",$Z2292=""),"",IF(INDEX($C$2:$C$1500,$Y2292)=INDEX($C$2:$C$1500,$Z2292),0,1))</f>
      </c>
      <c r="AE2292">
        <f>IF($AC2292&lt;&gt;1,"",IF(AND(INDEX($AG$2:$AG$1500,$Y2292)=1,INDEX($AG$2:$AG$1500,$Z2292)=1),1,""))</f>
      </c>
    </row>
    <row r="2293">
      <c r="T2293">
        <f>IF($Y2293="","",INDEX($B$2:$B$1500,$Y2293))</f>
      </c>
      <c r="U2293">
        <f>IF($Z2293="","",INDEX($B$2:$B$1500,$Z2293))</f>
      </c>
      <c r="V2293">
        <f>IF(OR($T2293="",$U2293=""),"",$U2293-$T2293)</f>
      </c>
      <c r="W2293" t="str">
        <f>IF(TRIM(INDEX(connections!$A:$A,ROW()))="","",TRIM(INDEX(connections!$A:$A,ROW())))</f>
      </c>
      <c r="X2293" t="str">
        <f>IF($W2293="","",TRIM(INDEX(connections!$B:$B,ROW())))</f>
      </c>
      <c r="Y2293">
        <f>IF($W2293="","",IFERROR(MATCH($W2293,$A$2:$A$1500,0),""))</f>
      </c>
      <c r="Z2293">
        <f>IF($X2293="","",IFERROR(MATCH($X2293,$A$2:$A$1500,0),""))</f>
      </c>
      <c r="AA2293" t="str">
        <f>IF($Y2293="","",INDEX($P$2:$P$1500,$Y2293))</f>
      </c>
      <c r="AB2293" t="str">
        <f>IF($Z2293="","",INDEX($P$2:$P$1500,$Z2293))</f>
      </c>
      <c r="AC2293">
        <f>IF(AND($AA2293="Yes",$AB2293="Yes"),1,"")</f>
      </c>
      <c r="AD2293">
        <f>IF(OR($Y2293="",$Z2293=""),"",IF(INDEX($C$2:$C$1500,$Y2293)=INDEX($C$2:$C$1500,$Z2293),0,1))</f>
      </c>
      <c r="AE2293">
        <f>IF($AC2293&lt;&gt;1,"",IF(AND(INDEX($AG$2:$AG$1500,$Y2293)=1,INDEX($AG$2:$AG$1500,$Z2293)=1),1,""))</f>
      </c>
    </row>
    <row r="2294">
      <c r="T2294">
        <f>IF($Y2294="","",INDEX($B$2:$B$1500,$Y2294))</f>
      </c>
      <c r="U2294">
        <f>IF($Z2294="","",INDEX($B$2:$B$1500,$Z2294))</f>
      </c>
      <c r="V2294">
        <f>IF(OR($T2294="",$U2294=""),"",$U2294-$T2294)</f>
      </c>
      <c r="W2294" t="str">
        <f>IF(TRIM(INDEX(connections!$A:$A,ROW()))="","",TRIM(INDEX(connections!$A:$A,ROW())))</f>
      </c>
      <c r="X2294" t="str">
        <f>IF($W2294="","",TRIM(INDEX(connections!$B:$B,ROW())))</f>
      </c>
      <c r="Y2294">
        <f>IF($W2294="","",IFERROR(MATCH($W2294,$A$2:$A$1500,0),""))</f>
      </c>
      <c r="Z2294">
        <f>IF($X2294="","",IFERROR(MATCH($X2294,$A$2:$A$1500,0),""))</f>
      </c>
      <c r="AA2294" t="str">
        <f>IF($Y2294="","",INDEX($P$2:$P$1500,$Y2294))</f>
      </c>
      <c r="AB2294" t="str">
        <f>IF($Z2294="","",INDEX($P$2:$P$1500,$Z2294))</f>
      </c>
      <c r="AC2294">
        <f>IF(AND($AA2294="Yes",$AB2294="Yes"),1,"")</f>
      </c>
      <c r="AD2294">
        <f>IF(OR($Y2294="",$Z2294=""),"",IF(INDEX($C$2:$C$1500,$Y2294)=INDEX($C$2:$C$1500,$Z2294),0,1))</f>
      </c>
      <c r="AE2294">
        <f>IF($AC2294&lt;&gt;1,"",IF(AND(INDEX($AG$2:$AG$1500,$Y2294)=1,INDEX($AG$2:$AG$1500,$Z2294)=1),1,""))</f>
      </c>
    </row>
    <row r="2295">
      <c r="T2295">
        <f>IF($Y2295="","",INDEX($B$2:$B$1500,$Y2295))</f>
      </c>
      <c r="U2295">
        <f>IF($Z2295="","",INDEX($B$2:$B$1500,$Z2295))</f>
      </c>
      <c r="V2295">
        <f>IF(OR($T2295="",$U2295=""),"",$U2295-$T2295)</f>
      </c>
      <c r="W2295" t="str">
        <f>IF(TRIM(INDEX(connections!$A:$A,ROW()))="","",TRIM(INDEX(connections!$A:$A,ROW())))</f>
      </c>
      <c r="X2295" t="str">
        <f>IF($W2295="","",TRIM(INDEX(connections!$B:$B,ROW())))</f>
      </c>
      <c r="Y2295">
        <f>IF($W2295="","",IFERROR(MATCH($W2295,$A$2:$A$1500,0),""))</f>
      </c>
      <c r="Z2295">
        <f>IF($X2295="","",IFERROR(MATCH($X2295,$A$2:$A$1500,0),""))</f>
      </c>
      <c r="AA2295" t="str">
        <f>IF($Y2295="","",INDEX($P$2:$P$1500,$Y2295))</f>
      </c>
      <c r="AB2295" t="str">
        <f>IF($Z2295="","",INDEX($P$2:$P$1500,$Z2295))</f>
      </c>
      <c r="AC2295">
        <f>IF(AND($AA2295="Yes",$AB2295="Yes"),1,"")</f>
      </c>
      <c r="AD2295">
        <f>IF(OR($Y2295="",$Z2295=""),"",IF(INDEX($C$2:$C$1500,$Y2295)=INDEX($C$2:$C$1500,$Z2295),0,1))</f>
      </c>
      <c r="AE2295">
        <f>IF($AC2295&lt;&gt;1,"",IF(AND(INDEX($AG$2:$AG$1500,$Y2295)=1,INDEX($AG$2:$AG$1500,$Z2295)=1),1,""))</f>
      </c>
    </row>
    <row r="2296">
      <c r="T2296">
        <f>IF($Y2296="","",INDEX($B$2:$B$1500,$Y2296))</f>
      </c>
      <c r="U2296">
        <f>IF($Z2296="","",INDEX($B$2:$B$1500,$Z2296))</f>
      </c>
      <c r="V2296">
        <f>IF(OR($T2296="",$U2296=""),"",$U2296-$T2296)</f>
      </c>
      <c r="W2296" t="str">
        <f>IF(TRIM(INDEX(connections!$A:$A,ROW()))="","",TRIM(INDEX(connections!$A:$A,ROW())))</f>
      </c>
      <c r="X2296" t="str">
        <f>IF($W2296="","",TRIM(INDEX(connections!$B:$B,ROW())))</f>
      </c>
      <c r="Y2296">
        <f>IF($W2296="","",IFERROR(MATCH($W2296,$A$2:$A$1500,0),""))</f>
      </c>
      <c r="Z2296">
        <f>IF($X2296="","",IFERROR(MATCH($X2296,$A$2:$A$1500,0),""))</f>
      </c>
      <c r="AA2296" t="str">
        <f>IF($Y2296="","",INDEX($P$2:$P$1500,$Y2296))</f>
      </c>
      <c r="AB2296" t="str">
        <f>IF($Z2296="","",INDEX($P$2:$P$1500,$Z2296))</f>
      </c>
      <c r="AC2296">
        <f>IF(AND($AA2296="Yes",$AB2296="Yes"),1,"")</f>
      </c>
      <c r="AD2296">
        <f>IF(OR($Y2296="",$Z2296=""),"",IF(INDEX($C$2:$C$1500,$Y2296)=INDEX($C$2:$C$1500,$Z2296),0,1))</f>
      </c>
      <c r="AE2296">
        <f>IF($AC2296&lt;&gt;1,"",IF(AND(INDEX($AG$2:$AG$1500,$Y2296)=1,INDEX($AG$2:$AG$1500,$Z2296)=1),1,""))</f>
      </c>
    </row>
    <row r="2297">
      <c r="T2297">
        <f>IF($Y2297="","",INDEX($B$2:$B$1500,$Y2297))</f>
      </c>
      <c r="U2297">
        <f>IF($Z2297="","",INDEX($B$2:$B$1500,$Z2297))</f>
      </c>
      <c r="V2297">
        <f>IF(OR($T2297="",$U2297=""),"",$U2297-$T2297)</f>
      </c>
      <c r="W2297" t="str">
        <f>IF(TRIM(INDEX(connections!$A:$A,ROW()))="","",TRIM(INDEX(connections!$A:$A,ROW())))</f>
      </c>
      <c r="X2297" t="str">
        <f>IF($W2297="","",TRIM(INDEX(connections!$B:$B,ROW())))</f>
      </c>
      <c r="Y2297">
        <f>IF($W2297="","",IFERROR(MATCH($W2297,$A$2:$A$1500,0),""))</f>
      </c>
      <c r="Z2297">
        <f>IF($X2297="","",IFERROR(MATCH($X2297,$A$2:$A$1500,0),""))</f>
      </c>
      <c r="AA2297" t="str">
        <f>IF($Y2297="","",INDEX($P$2:$P$1500,$Y2297))</f>
      </c>
      <c r="AB2297" t="str">
        <f>IF($Z2297="","",INDEX($P$2:$P$1500,$Z2297))</f>
      </c>
      <c r="AC2297">
        <f>IF(AND($AA2297="Yes",$AB2297="Yes"),1,"")</f>
      </c>
      <c r="AD2297">
        <f>IF(OR($Y2297="",$Z2297=""),"",IF(INDEX($C$2:$C$1500,$Y2297)=INDEX($C$2:$C$1500,$Z2297),0,1))</f>
      </c>
      <c r="AE2297">
        <f>IF($AC2297&lt;&gt;1,"",IF(AND(INDEX($AG$2:$AG$1500,$Y2297)=1,INDEX($AG$2:$AG$1500,$Z2297)=1),1,""))</f>
      </c>
    </row>
    <row r="2298">
      <c r="T2298">
        <f>IF($Y2298="","",INDEX($B$2:$B$1500,$Y2298))</f>
      </c>
      <c r="U2298">
        <f>IF($Z2298="","",INDEX($B$2:$B$1500,$Z2298))</f>
      </c>
      <c r="V2298">
        <f>IF(OR($T2298="",$U2298=""),"",$U2298-$T2298)</f>
      </c>
      <c r="W2298" t="str">
        <f>IF(TRIM(INDEX(connections!$A:$A,ROW()))="","",TRIM(INDEX(connections!$A:$A,ROW())))</f>
      </c>
      <c r="X2298" t="str">
        <f>IF($W2298="","",TRIM(INDEX(connections!$B:$B,ROW())))</f>
      </c>
      <c r="Y2298">
        <f>IF($W2298="","",IFERROR(MATCH($W2298,$A$2:$A$1500,0),""))</f>
      </c>
      <c r="Z2298">
        <f>IF($X2298="","",IFERROR(MATCH($X2298,$A$2:$A$1500,0),""))</f>
      </c>
      <c r="AA2298" t="str">
        <f>IF($Y2298="","",INDEX($P$2:$P$1500,$Y2298))</f>
      </c>
      <c r="AB2298" t="str">
        <f>IF($Z2298="","",INDEX($P$2:$P$1500,$Z2298))</f>
      </c>
      <c r="AC2298">
        <f>IF(AND($AA2298="Yes",$AB2298="Yes"),1,"")</f>
      </c>
      <c r="AD2298">
        <f>IF(OR($Y2298="",$Z2298=""),"",IF(INDEX($C$2:$C$1500,$Y2298)=INDEX($C$2:$C$1500,$Z2298),0,1))</f>
      </c>
      <c r="AE2298">
        <f>IF($AC2298&lt;&gt;1,"",IF(AND(INDEX($AG$2:$AG$1500,$Y2298)=1,INDEX($AG$2:$AG$1500,$Z2298)=1),1,""))</f>
      </c>
    </row>
    <row r="2299">
      <c r="T2299">
        <f>IF($Y2299="","",INDEX($B$2:$B$1500,$Y2299))</f>
      </c>
      <c r="U2299">
        <f>IF($Z2299="","",INDEX($B$2:$B$1500,$Z2299))</f>
      </c>
      <c r="V2299">
        <f>IF(OR($T2299="",$U2299=""),"",$U2299-$T2299)</f>
      </c>
      <c r="W2299" t="str">
        <f>IF(TRIM(INDEX(connections!$A:$A,ROW()))="","",TRIM(INDEX(connections!$A:$A,ROW())))</f>
      </c>
      <c r="X2299" t="str">
        <f>IF($W2299="","",TRIM(INDEX(connections!$B:$B,ROW())))</f>
      </c>
      <c r="Y2299">
        <f>IF($W2299="","",IFERROR(MATCH($W2299,$A$2:$A$1500,0),""))</f>
      </c>
      <c r="Z2299">
        <f>IF($X2299="","",IFERROR(MATCH($X2299,$A$2:$A$1500,0),""))</f>
      </c>
      <c r="AA2299" t="str">
        <f>IF($Y2299="","",INDEX($P$2:$P$1500,$Y2299))</f>
      </c>
      <c r="AB2299" t="str">
        <f>IF($Z2299="","",INDEX($P$2:$P$1500,$Z2299))</f>
      </c>
      <c r="AC2299">
        <f>IF(AND($AA2299="Yes",$AB2299="Yes"),1,"")</f>
      </c>
      <c r="AD2299">
        <f>IF(OR($Y2299="",$Z2299=""),"",IF(INDEX($C$2:$C$1500,$Y2299)=INDEX($C$2:$C$1500,$Z2299),0,1))</f>
      </c>
      <c r="AE2299">
        <f>IF($AC2299&lt;&gt;1,"",IF(AND(INDEX($AG$2:$AG$1500,$Y2299)=1,INDEX($AG$2:$AG$1500,$Z2299)=1),1,""))</f>
      </c>
    </row>
    <row r="2300">
      <c r="T2300">
        <f>IF($Y2300="","",INDEX($B$2:$B$1500,$Y2300))</f>
      </c>
      <c r="U2300">
        <f>IF($Z2300="","",INDEX($B$2:$B$1500,$Z2300))</f>
      </c>
      <c r="V2300">
        <f>IF(OR($T2300="",$U2300=""),"",$U2300-$T2300)</f>
      </c>
      <c r="W2300" t="str">
        <f>IF(TRIM(INDEX(connections!$A:$A,ROW()))="","",TRIM(INDEX(connections!$A:$A,ROW())))</f>
      </c>
      <c r="X2300" t="str">
        <f>IF($W2300="","",TRIM(INDEX(connections!$B:$B,ROW())))</f>
      </c>
      <c r="Y2300">
        <f>IF($W2300="","",IFERROR(MATCH($W2300,$A$2:$A$1500,0),""))</f>
      </c>
      <c r="Z2300">
        <f>IF($X2300="","",IFERROR(MATCH($X2300,$A$2:$A$1500,0),""))</f>
      </c>
      <c r="AA2300" t="str">
        <f>IF($Y2300="","",INDEX($P$2:$P$1500,$Y2300))</f>
      </c>
      <c r="AB2300" t="str">
        <f>IF($Z2300="","",INDEX($P$2:$P$1500,$Z2300))</f>
      </c>
      <c r="AC2300">
        <f>IF(AND($AA2300="Yes",$AB2300="Yes"),1,"")</f>
      </c>
      <c r="AD2300">
        <f>IF(OR($Y2300="",$Z2300=""),"",IF(INDEX($C$2:$C$1500,$Y2300)=INDEX($C$2:$C$1500,$Z2300),0,1))</f>
      </c>
      <c r="AE2300">
        <f>IF($AC2300&lt;&gt;1,"",IF(AND(INDEX($AG$2:$AG$1500,$Y2300)=1,INDEX($AG$2:$AG$1500,$Z2300)=1),1,""))</f>
      </c>
    </row>
    <row r="2301">
      <c r="T2301">
        <f>IF($Y2301="","",INDEX($B$2:$B$1500,$Y2301))</f>
      </c>
      <c r="U2301">
        <f>IF($Z2301="","",INDEX($B$2:$B$1500,$Z2301))</f>
      </c>
      <c r="V2301">
        <f>IF(OR($T2301="",$U2301=""),"",$U2301-$T2301)</f>
      </c>
      <c r="W2301" t="str">
        <f>IF(TRIM(INDEX(connections!$A:$A,ROW()))="","",TRIM(INDEX(connections!$A:$A,ROW())))</f>
      </c>
      <c r="X2301" t="str">
        <f>IF($W2301="","",TRIM(INDEX(connections!$B:$B,ROW())))</f>
      </c>
      <c r="Y2301">
        <f>IF($W2301="","",IFERROR(MATCH($W2301,$A$2:$A$1500,0),""))</f>
      </c>
      <c r="Z2301">
        <f>IF($X2301="","",IFERROR(MATCH($X2301,$A$2:$A$1500,0),""))</f>
      </c>
      <c r="AA2301" t="str">
        <f>IF($Y2301="","",INDEX($P$2:$P$1500,$Y2301))</f>
      </c>
      <c r="AB2301" t="str">
        <f>IF($Z2301="","",INDEX($P$2:$P$1500,$Z2301))</f>
      </c>
      <c r="AC2301">
        <f>IF(AND($AA2301="Yes",$AB2301="Yes"),1,"")</f>
      </c>
      <c r="AD2301">
        <f>IF(OR($Y2301="",$Z2301=""),"",IF(INDEX($C$2:$C$1500,$Y2301)=INDEX($C$2:$C$1500,$Z2301),0,1))</f>
      </c>
      <c r="AE2301">
        <f>IF($AC2301&lt;&gt;1,"",IF(AND(INDEX($AG$2:$AG$1500,$Y2301)=1,INDEX($AG$2:$AG$1500,$Z2301)=1),1,""))</f>
      </c>
    </row>
    <row r="2302">
      <c r="T2302">
        <f>IF($Y2302="","",INDEX($B$2:$B$1500,$Y2302))</f>
      </c>
      <c r="U2302">
        <f>IF($Z2302="","",INDEX($B$2:$B$1500,$Z2302))</f>
      </c>
      <c r="V2302">
        <f>IF(OR($T2302="",$U2302=""),"",$U2302-$T2302)</f>
      </c>
      <c r="W2302" t="str">
        <f>IF(TRIM(INDEX(connections!$A:$A,ROW()))="","",TRIM(INDEX(connections!$A:$A,ROW())))</f>
      </c>
      <c r="X2302" t="str">
        <f>IF($W2302="","",TRIM(INDEX(connections!$B:$B,ROW())))</f>
      </c>
      <c r="Y2302">
        <f>IF($W2302="","",IFERROR(MATCH($W2302,$A$2:$A$1500,0),""))</f>
      </c>
      <c r="Z2302">
        <f>IF($X2302="","",IFERROR(MATCH($X2302,$A$2:$A$1500,0),""))</f>
      </c>
      <c r="AA2302" t="str">
        <f>IF($Y2302="","",INDEX($P$2:$P$1500,$Y2302))</f>
      </c>
      <c r="AB2302" t="str">
        <f>IF($Z2302="","",INDEX($P$2:$P$1500,$Z2302))</f>
      </c>
      <c r="AC2302">
        <f>IF(AND($AA2302="Yes",$AB2302="Yes"),1,"")</f>
      </c>
      <c r="AD2302">
        <f>IF(OR($Y2302="",$Z2302=""),"",IF(INDEX($C$2:$C$1500,$Y2302)=INDEX($C$2:$C$1500,$Z2302),0,1))</f>
      </c>
      <c r="AE2302">
        <f>IF($AC2302&lt;&gt;1,"",IF(AND(INDEX($AG$2:$AG$1500,$Y2302)=1,INDEX($AG$2:$AG$1500,$Z2302)=1),1,""))</f>
      </c>
    </row>
    <row r="2303">
      <c r="T2303">
        <f>IF($Y2303="","",INDEX($B$2:$B$1500,$Y2303))</f>
      </c>
      <c r="U2303">
        <f>IF($Z2303="","",INDEX($B$2:$B$1500,$Z2303))</f>
      </c>
      <c r="V2303">
        <f>IF(OR($T2303="",$U2303=""),"",$U2303-$T2303)</f>
      </c>
      <c r="W2303" t="str">
        <f>IF(TRIM(INDEX(connections!$A:$A,ROW()))="","",TRIM(INDEX(connections!$A:$A,ROW())))</f>
      </c>
      <c r="X2303" t="str">
        <f>IF($W2303="","",TRIM(INDEX(connections!$B:$B,ROW())))</f>
      </c>
      <c r="Y2303">
        <f>IF($W2303="","",IFERROR(MATCH($W2303,$A$2:$A$1500,0),""))</f>
      </c>
      <c r="Z2303">
        <f>IF($X2303="","",IFERROR(MATCH($X2303,$A$2:$A$1500,0),""))</f>
      </c>
      <c r="AA2303" t="str">
        <f>IF($Y2303="","",INDEX($P$2:$P$1500,$Y2303))</f>
      </c>
      <c r="AB2303" t="str">
        <f>IF($Z2303="","",INDEX($P$2:$P$1500,$Z2303))</f>
      </c>
      <c r="AC2303">
        <f>IF(AND($AA2303="Yes",$AB2303="Yes"),1,"")</f>
      </c>
      <c r="AD2303">
        <f>IF(OR($Y2303="",$Z2303=""),"",IF(INDEX($C$2:$C$1500,$Y2303)=INDEX($C$2:$C$1500,$Z2303),0,1))</f>
      </c>
      <c r="AE2303">
        <f>IF($AC2303&lt;&gt;1,"",IF(AND(INDEX($AG$2:$AG$1500,$Y2303)=1,INDEX($AG$2:$AG$1500,$Z2303)=1),1,""))</f>
      </c>
    </row>
    <row r="2304">
      <c r="T2304">
        <f>IF($Y2304="","",INDEX($B$2:$B$1500,$Y2304))</f>
      </c>
      <c r="U2304">
        <f>IF($Z2304="","",INDEX($B$2:$B$1500,$Z2304))</f>
      </c>
      <c r="V2304">
        <f>IF(OR($T2304="",$U2304=""),"",$U2304-$T2304)</f>
      </c>
      <c r="W2304" t="str">
        <f>IF(TRIM(INDEX(connections!$A:$A,ROW()))="","",TRIM(INDEX(connections!$A:$A,ROW())))</f>
      </c>
      <c r="X2304" t="str">
        <f>IF($W2304="","",TRIM(INDEX(connections!$B:$B,ROW())))</f>
      </c>
      <c r="Y2304">
        <f>IF($W2304="","",IFERROR(MATCH($W2304,$A$2:$A$1500,0),""))</f>
      </c>
      <c r="Z2304">
        <f>IF($X2304="","",IFERROR(MATCH($X2304,$A$2:$A$1500,0),""))</f>
      </c>
      <c r="AA2304" t="str">
        <f>IF($Y2304="","",INDEX($P$2:$P$1500,$Y2304))</f>
      </c>
      <c r="AB2304" t="str">
        <f>IF($Z2304="","",INDEX($P$2:$P$1500,$Z2304))</f>
      </c>
      <c r="AC2304">
        <f>IF(AND($AA2304="Yes",$AB2304="Yes"),1,"")</f>
      </c>
      <c r="AD2304">
        <f>IF(OR($Y2304="",$Z2304=""),"",IF(INDEX($C$2:$C$1500,$Y2304)=INDEX($C$2:$C$1500,$Z2304),0,1))</f>
      </c>
      <c r="AE2304">
        <f>IF($AC2304&lt;&gt;1,"",IF(AND(INDEX($AG$2:$AG$1500,$Y2304)=1,INDEX($AG$2:$AG$1500,$Z2304)=1),1,""))</f>
      </c>
    </row>
    <row r="2305">
      <c r="T2305">
        <f>IF($Y2305="","",INDEX($B$2:$B$1500,$Y2305))</f>
      </c>
      <c r="U2305">
        <f>IF($Z2305="","",INDEX($B$2:$B$1500,$Z2305))</f>
      </c>
      <c r="V2305">
        <f>IF(OR($T2305="",$U2305=""),"",$U2305-$T2305)</f>
      </c>
      <c r="W2305" t="str">
        <f>IF(TRIM(INDEX(connections!$A:$A,ROW()))="","",TRIM(INDEX(connections!$A:$A,ROW())))</f>
      </c>
      <c r="X2305" t="str">
        <f>IF($W2305="","",TRIM(INDEX(connections!$B:$B,ROW())))</f>
      </c>
      <c r="Y2305">
        <f>IF($W2305="","",IFERROR(MATCH($W2305,$A$2:$A$1500,0),""))</f>
      </c>
      <c r="Z2305">
        <f>IF($X2305="","",IFERROR(MATCH($X2305,$A$2:$A$1500,0),""))</f>
      </c>
      <c r="AA2305" t="str">
        <f>IF($Y2305="","",INDEX($P$2:$P$1500,$Y2305))</f>
      </c>
      <c r="AB2305" t="str">
        <f>IF($Z2305="","",INDEX($P$2:$P$1500,$Z2305))</f>
      </c>
      <c r="AC2305">
        <f>IF(AND($AA2305="Yes",$AB2305="Yes"),1,"")</f>
      </c>
      <c r="AD2305">
        <f>IF(OR($Y2305="",$Z2305=""),"",IF(INDEX($C$2:$C$1500,$Y2305)=INDEX($C$2:$C$1500,$Z2305),0,1))</f>
      </c>
      <c r="AE2305">
        <f>IF($AC2305&lt;&gt;1,"",IF(AND(INDEX($AG$2:$AG$1500,$Y2305)=1,INDEX($AG$2:$AG$1500,$Z2305)=1),1,""))</f>
      </c>
    </row>
    <row r="2306">
      <c r="T2306">
        <f>IF($Y2306="","",INDEX($B$2:$B$1500,$Y2306))</f>
      </c>
      <c r="U2306">
        <f>IF($Z2306="","",INDEX($B$2:$B$1500,$Z2306))</f>
      </c>
      <c r="V2306">
        <f>IF(OR($T2306="",$U2306=""),"",$U2306-$T2306)</f>
      </c>
      <c r="W2306" t="str">
        <f>IF(TRIM(INDEX(connections!$A:$A,ROW()))="","",TRIM(INDEX(connections!$A:$A,ROW())))</f>
      </c>
      <c r="X2306" t="str">
        <f>IF($W2306="","",TRIM(INDEX(connections!$B:$B,ROW())))</f>
      </c>
      <c r="Y2306">
        <f>IF($W2306="","",IFERROR(MATCH($W2306,$A$2:$A$1500,0),""))</f>
      </c>
      <c r="Z2306">
        <f>IF($X2306="","",IFERROR(MATCH($X2306,$A$2:$A$1500,0),""))</f>
      </c>
      <c r="AA2306" t="str">
        <f>IF($Y2306="","",INDEX($P$2:$P$1500,$Y2306))</f>
      </c>
      <c r="AB2306" t="str">
        <f>IF($Z2306="","",INDEX($P$2:$P$1500,$Z2306))</f>
      </c>
      <c r="AC2306">
        <f>IF(AND($AA2306="Yes",$AB2306="Yes"),1,"")</f>
      </c>
      <c r="AD2306">
        <f>IF(OR($Y2306="",$Z2306=""),"",IF(INDEX($C$2:$C$1500,$Y2306)=INDEX($C$2:$C$1500,$Z2306),0,1))</f>
      </c>
      <c r="AE2306">
        <f>IF($AC2306&lt;&gt;1,"",IF(AND(INDEX($AG$2:$AG$1500,$Y2306)=1,INDEX($AG$2:$AG$1500,$Z2306)=1),1,""))</f>
      </c>
    </row>
    <row r="2307">
      <c r="T2307">
        <f>IF($Y2307="","",INDEX($B$2:$B$1500,$Y2307))</f>
      </c>
      <c r="U2307">
        <f>IF($Z2307="","",INDEX($B$2:$B$1500,$Z2307))</f>
      </c>
      <c r="V2307">
        <f>IF(OR($T2307="",$U2307=""),"",$U2307-$T2307)</f>
      </c>
      <c r="W2307" t="str">
        <f>IF(TRIM(INDEX(connections!$A:$A,ROW()))="","",TRIM(INDEX(connections!$A:$A,ROW())))</f>
      </c>
      <c r="X2307" t="str">
        <f>IF($W2307="","",TRIM(INDEX(connections!$B:$B,ROW())))</f>
      </c>
      <c r="Y2307">
        <f>IF($W2307="","",IFERROR(MATCH($W2307,$A$2:$A$1500,0),""))</f>
      </c>
      <c r="Z2307">
        <f>IF($X2307="","",IFERROR(MATCH($X2307,$A$2:$A$1500,0),""))</f>
      </c>
      <c r="AA2307" t="str">
        <f>IF($Y2307="","",INDEX($P$2:$P$1500,$Y2307))</f>
      </c>
      <c r="AB2307" t="str">
        <f>IF($Z2307="","",INDEX($P$2:$P$1500,$Z2307))</f>
      </c>
      <c r="AC2307">
        <f>IF(AND($AA2307="Yes",$AB2307="Yes"),1,"")</f>
      </c>
      <c r="AD2307">
        <f>IF(OR($Y2307="",$Z2307=""),"",IF(INDEX($C$2:$C$1500,$Y2307)=INDEX($C$2:$C$1500,$Z2307),0,1))</f>
      </c>
      <c r="AE2307">
        <f>IF($AC2307&lt;&gt;1,"",IF(AND(INDEX($AG$2:$AG$1500,$Y2307)=1,INDEX($AG$2:$AG$1500,$Z2307)=1),1,""))</f>
      </c>
    </row>
    <row r="2308">
      <c r="T2308">
        <f>IF($Y2308="","",INDEX($B$2:$B$1500,$Y2308))</f>
      </c>
      <c r="U2308">
        <f>IF($Z2308="","",INDEX($B$2:$B$1500,$Z2308))</f>
      </c>
      <c r="V2308">
        <f>IF(OR($T2308="",$U2308=""),"",$U2308-$T2308)</f>
      </c>
      <c r="W2308" t="str">
        <f>IF(TRIM(INDEX(connections!$A:$A,ROW()))="","",TRIM(INDEX(connections!$A:$A,ROW())))</f>
      </c>
      <c r="X2308" t="str">
        <f>IF($W2308="","",TRIM(INDEX(connections!$B:$B,ROW())))</f>
      </c>
      <c r="Y2308">
        <f>IF($W2308="","",IFERROR(MATCH($W2308,$A$2:$A$1500,0),""))</f>
      </c>
      <c r="Z2308">
        <f>IF($X2308="","",IFERROR(MATCH($X2308,$A$2:$A$1500,0),""))</f>
      </c>
      <c r="AA2308" t="str">
        <f>IF($Y2308="","",INDEX($P$2:$P$1500,$Y2308))</f>
      </c>
      <c r="AB2308" t="str">
        <f>IF($Z2308="","",INDEX($P$2:$P$1500,$Z2308))</f>
      </c>
      <c r="AC2308">
        <f>IF(AND($AA2308="Yes",$AB2308="Yes"),1,"")</f>
      </c>
      <c r="AD2308">
        <f>IF(OR($Y2308="",$Z2308=""),"",IF(INDEX($C$2:$C$1500,$Y2308)=INDEX($C$2:$C$1500,$Z2308),0,1))</f>
      </c>
      <c r="AE2308">
        <f>IF($AC2308&lt;&gt;1,"",IF(AND(INDEX($AG$2:$AG$1500,$Y2308)=1,INDEX($AG$2:$AG$1500,$Z2308)=1),1,""))</f>
      </c>
    </row>
    <row r="2309">
      <c r="T2309">
        <f>IF($Y2309="","",INDEX($B$2:$B$1500,$Y2309))</f>
      </c>
      <c r="U2309">
        <f>IF($Z2309="","",INDEX($B$2:$B$1500,$Z2309))</f>
      </c>
      <c r="V2309">
        <f>IF(OR($T2309="",$U2309=""),"",$U2309-$T2309)</f>
      </c>
      <c r="W2309" t="str">
        <f>IF(TRIM(INDEX(connections!$A:$A,ROW()))="","",TRIM(INDEX(connections!$A:$A,ROW())))</f>
      </c>
      <c r="X2309" t="str">
        <f>IF($W2309="","",TRIM(INDEX(connections!$B:$B,ROW())))</f>
      </c>
      <c r="Y2309">
        <f>IF($W2309="","",IFERROR(MATCH($W2309,$A$2:$A$1500,0),""))</f>
      </c>
      <c r="Z2309">
        <f>IF($X2309="","",IFERROR(MATCH($X2309,$A$2:$A$1500,0),""))</f>
      </c>
      <c r="AA2309" t="str">
        <f>IF($Y2309="","",INDEX($P$2:$P$1500,$Y2309))</f>
      </c>
      <c r="AB2309" t="str">
        <f>IF($Z2309="","",INDEX($P$2:$P$1500,$Z2309))</f>
      </c>
      <c r="AC2309">
        <f>IF(AND($AA2309="Yes",$AB2309="Yes"),1,"")</f>
      </c>
      <c r="AD2309">
        <f>IF(OR($Y2309="",$Z2309=""),"",IF(INDEX($C$2:$C$1500,$Y2309)=INDEX($C$2:$C$1500,$Z2309),0,1))</f>
      </c>
      <c r="AE2309">
        <f>IF($AC2309&lt;&gt;1,"",IF(AND(INDEX($AG$2:$AG$1500,$Y2309)=1,INDEX($AG$2:$AG$1500,$Z2309)=1),1,""))</f>
      </c>
    </row>
    <row r="2310">
      <c r="T2310">
        <f>IF($Y2310="","",INDEX($B$2:$B$1500,$Y2310))</f>
      </c>
      <c r="U2310">
        <f>IF($Z2310="","",INDEX($B$2:$B$1500,$Z2310))</f>
      </c>
      <c r="V2310">
        <f>IF(OR($T2310="",$U2310=""),"",$U2310-$T2310)</f>
      </c>
      <c r="W2310" t="str">
        <f>IF(TRIM(INDEX(connections!$A:$A,ROW()))="","",TRIM(INDEX(connections!$A:$A,ROW())))</f>
      </c>
      <c r="X2310" t="str">
        <f>IF($W2310="","",TRIM(INDEX(connections!$B:$B,ROW())))</f>
      </c>
      <c r="Y2310">
        <f>IF($W2310="","",IFERROR(MATCH($W2310,$A$2:$A$1500,0),""))</f>
      </c>
      <c r="Z2310">
        <f>IF($X2310="","",IFERROR(MATCH($X2310,$A$2:$A$1500,0),""))</f>
      </c>
      <c r="AA2310" t="str">
        <f>IF($Y2310="","",INDEX($P$2:$P$1500,$Y2310))</f>
      </c>
      <c r="AB2310" t="str">
        <f>IF($Z2310="","",INDEX($P$2:$P$1500,$Z2310))</f>
      </c>
      <c r="AC2310">
        <f>IF(AND($AA2310="Yes",$AB2310="Yes"),1,"")</f>
      </c>
      <c r="AD2310">
        <f>IF(OR($Y2310="",$Z2310=""),"",IF(INDEX($C$2:$C$1500,$Y2310)=INDEX($C$2:$C$1500,$Z2310),0,1))</f>
      </c>
      <c r="AE2310">
        <f>IF($AC2310&lt;&gt;1,"",IF(AND(INDEX($AG$2:$AG$1500,$Y2310)=1,INDEX($AG$2:$AG$1500,$Z2310)=1),1,""))</f>
      </c>
    </row>
    <row r="2311">
      <c r="T2311">
        <f>IF($Y2311="","",INDEX($B$2:$B$1500,$Y2311))</f>
      </c>
      <c r="U2311">
        <f>IF($Z2311="","",INDEX($B$2:$B$1500,$Z2311))</f>
      </c>
      <c r="V2311">
        <f>IF(OR($T2311="",$U2311=""),"",$U2311-$T2311)</f>
      </c>
      <c r="W2311" t="str">
        <f>IF(TRIM(INDEX(connections!$A:$A,ROW()))="","",TRIM(INDEX(connections!$A:$A,ROW())))</f>
      </c>
      <c r="X2311" t="str">
        <f>IF($W2311="","",TRIM(INDEX(connections!$B:$B,ROW())))</f>
      </c>
      <c r="Y2311">
        <f>IF($W2311="","",IFERROR(MATCH($W2311,$A$2:$A$1500,0),""))</f>
      </c>
      <c r="Z2311">
        <f>IF($X2311="","",IFERROR(MATCH($X2311,$A$2:$A$1500,0),""))</f>
      </c>
      <c r="AA2311" t="str">
        <f>IF($Y2311="","",INDEX($P$2:$P$1500,$Y2311))</f>
      </c>
      <c r="AB2311" t="str">
        <f>IF($Z2311="","",INDEX($P$2:$P$1500,$Z2311))</f>
      </c>
      <c r="AC2311">
        <f>IF(AND($AA2311="Yes",$AB2311="Yes"),1,"")</f>
      </c>
      <c r="AD2311">
        <f>IF(OR($Y2311="",$Z2311=""),"",IF(INDEX($C$2:$C$1500,$Y2311)=INDEX($C$2:$C$1500,$Z2311),0,1))</f>
      </c>
      <c r="AE2311">
        <f>IF($AC2311&lt;&gt;1,"",IF(AND(INDEX($AG$2:$AG$1500,$Y2311)=1,INDEX($AG$2:$AG$1500,$Z2311)=1),1,""))</f>
      </c>
    </row>
    <row r="2312">
      <c r="T2312">
        <f>IF($Y2312="","",INDEX($B$2:$B$1500,$Y2312))</f>
      </c>
      <c r="U2312">
        <f>IF($Z2312="","",INDEX($B$2:$B$1500,$Z2312))</f>
      </c>
      <c r="V2312">
        <f>IF(OR($T2312="",$U2312=""),"",$U2312-$T2312)</f>
      </c>
      <c r="W2312" t="str">
        <f>IF(TRIM(INDEX(connections!$A:$A,ROW()))="","",TRIM(INDEX(connections!$A:$A,ROW())))</f>
      </c>
      <c r="X2312" t="str">
        <f>IF($W2312="","",TRIM(INDEX(connections!$B:$B,ROW())))</f>
      </c>
      <c r="Y2312">
        <f>IF($W2312="","",IFERROR(MATCH($W2312,$A$2:$A$1500,0),""))</f>
      </c>
      <c r="Z2312">
        <f>IF($X2312="","",IFERROR(MATCH($X2312,$A$2:$A$1500,0),""))</f>
      </c>
      <c r="AA2312" t="str">
        <f>IF($Y2312="","",INDEX($P$2:$P$1500,$Y2312))</f>
      </c>
      <c r="AB2312" t="str">
        <f>IF($Z2312="","",INDEX($P$2:$P$1500,$Z2312))</f>
      </c>
      <c r="AC2312">
        <f>IF(AND($AA2312="Yes",$AB2312="Yes"),1,"")</f>
      </c>
      <c r="AD2312">
        <f>IF(OR($Y2312="",$Z2312=""),"",IF(INDEX($C$2:$C$1500,$Y2312)=INDEX($C$2:$C$1500,$Z2312),0,1))</f>
      </c>
      <c r="AE2312">
        <f>IF($AC2312&lt;&gt;1,"",IF(AND(INDEX($AG$2:$AG$1500,$Y2312)=1,INDEX($AG$2:$AG$1500,$Z2312)=1),1,""))</f>
      </c>
    </row>
    <row r="2313">
      <c r="T2313">
        <f>IF($Y2313="","",INDEX($B$2:$B$1500,$Y2313))</f>
      </c>
      <c r="U2313">
        <f>IF($Z2313="","",INDEX($B$2:$B$1500,$Z2313))</f>
      </c>
      <c r="V2313">
        <f>IF(OR($T2313="",$U2313=""),"",$U2313-$T2313)</f>
      </c>
      <c r="W2313" t="str">
        <f>IF(TRIM(INDEX(connections!$A:$A,ROW()))="","",TRIM(INDEX(connections!$A:$A,ROW())))</f>
      </c>
      <c r="X2313" t="str">
        <f>IF($W2313="","",TRIM(INDEX(connections!$B:$B,ROW())))</f>
      </c>
      <c r="Y2313">
        <f>IF($W2313="","",IFERROR(MATCH($W2313,$A$2:$A$1500,0),""))</f>
      </c>
      <c r="Z2313">
        <f>IF($X2313="","",IFERROR(MATCH($X2313,$A$2:$A$1500,0),""))</f>
      </c>
      <c r="AA2313" t="str">
        <f>IF($Y2313="","",INDEX($P$2:$P$1500,$Y2313))</f>
      </c>
      <c r="AB2313" t="str">
        <f>IF($Z2313="","",INDEX($P$2:$P$1500,$Z2313))</f>
      </c>
      <c r="AC2313">
        <f>IF(AND($AA2313="Yes",$AB2313="Yes"),1,"")</f>
      </c>
      <c r="AD2313">
        <f>IF(OR($Y2313="",$Z2313=""),"",IF(INDEX($C$2:$C$1500,$Y2313)=INDEX($C$2:$C$1500,$Z2313),0,1))</f>
      </c>
      <c r="AE2313">
        <f>IF($AC2313&lt;&gt;1,"",IF(AND(INDEX($AG$2:$AG$1500,$Y2313)=1,INDEX($AG$2:$AG$1500,$Z2313)=1),1,""))</f>
      </c>
    </row>
    <row r="2314">
      <c r="T2314">
        <f>IF($Y2314="","",INDEX($B$2:$B$1500,$Y2314))</f>
      </c>
      <c r="U2314">
        <f>IF($Z2314="","",INDEX($B$2:$B$1500,$Z2314))</f>
      </c>
      <c r="V2314">
        <f>IF(OR($T2314="",$U2314=""),"",$U2314-$T2314)</f>
      </c>
      <c r="W2314" t="str">
        <f>IF(TRIM(INDEX(connections!$A:$A,ROW()))="","",TRIM(INDEX(connections!$A:$A,ROW())))</f>
      </c>
      <c r="X2314" t="str">
        <f>IF($W2314="","",TRIM(INDEX(connections!$B:$B,ROW())))</f>
      </c>
      <c r="Y2314">
        <f>IF($W2314="","",IFERROR(MATCH($W2314,$A$2:$A$1500,0),""))</f>
      </c>
      <c r="Z2314">
        <f>IF($X2314="","",IFERROR(MATCH($X2314,$A$2:$A$1500,0),""))</f>
      </c>
      <c r="AA2314" t="str">
        <f>IF($Y2314="","",INDEX($P$2:$P$1500,$Y2314))</f>
      </c>
      <c r="AB2314" t="str">
        <f>IF($Z2314="","",INDEX($P$2:$P$1500,$Z2314))</f>
      </c>
      <c r="AC2314">
        <f>IF(AND($AA2314="Yes",$AB2314="Yes"),1,"")</f>
      </c>
      <c r="AD2314">
        <f>IF(OR($Y2314="",$Z2314=""),"",IF(INDEX($C$2:$C$1500,$Y2314)=INDEX($C$2:$C$1500,$Z2314),0,1))</f>
      </c>
      <c r="AE2314">
        <f>IF($AC2314&lt;&gt;1,"",IF(AND(INDEX($AG$2:$AG$1500,$Y2314)=1,INDEX($AG$2:$AG$1500,$Z2314)=1),1,""))</f>
      </c>
    </row>
    <row r="2315">
      <c r="T2315">
        <f>IF($Y2315="","",INDEX($B$2:$B$1500,$Y2315))</f>
      </c>
      <c r="U2315">
        <f>IF($Z2315="","",INDEX($B$2:$B$1500,$Z2315))</f>
      </c>
      <c r="V2315">
        <f>IF(OR($T2315="",$U2315=""),"",$U2315-$T2315)</f>
      </c>
      <c r="W2315" t="str">
        <f>IF(TRIM(INDEX(connections!$A:$A,ROW()))="","",TRIM(INDEX(connections!$A:$A,ROW())))</f>
      </c>
      <c r="X2315" t="str">
        <f>IF($W2315="","",TRIM(INDEX(connections!$B:$B,ROW())))</f>
      </c>
      <c r="Y2315">
        <f>IF($W2315="","",IFERROR(MATCH($W2315,$A$2:$A$1500,0),""))</f>
      </c>
      <c r="Z2315">
        <f>IF($X2315="","",IFERROR(MATCH($X2315,$A$2:$A$1500,0),""))</f>
      </c>
      <c r="AA2315" t="str">
        <f>IF($Y2315="","",INDEX($P$2:$P$1500,$Y2315))</f>
      </c>
      <c r="AB2315" t="str">
        <f>IF($Z2315="","",INDEX($P$2:$P$1500,$Z2315))</f>
      </c>
      <c r="AC2315">
        <f>IF(AND($AA2315="Yes",$AB2315="Yes"),1,"")</f>
      </c>
      <c r="AD2315">
        <f>IF(OR($Y2315="",$Z2315=""),"",IF(INDEX($C$2:$C$1500,$Y2315)=INDEX($C$2:$C$1500,$Z2315),0,1))</f>
      </c>
      <c r="AE2315">
        <f>IF($AC2315&lt;&gt;1,"",IF(AND(INDEX($AG$2:$AG$1500,$Y2315)=1,INDEX($AG$2:$AG$1500,$Z2315)=1),1,""))</f>
      </c>
    </row>
    <row r="2316">
      <c r="T2316">
        <f>IF($Y2316="","",INDEX($B$2:$B$1500,$Y2316))</f>
      </c>
      <c r="U2316">
        <f>IF($Z2316="","",INDEX($B$2:$B$1500,$Z2316))</f>
      </c>
      <c r="V2316">
        <f>IF(OR($T2316="",$U2316=""),"",$U2316-$T2316)</f>
      </c>
      <c r="W2316" t="str">
        <f>IF(TRIM(INDEX(connections!$A:$A,ROW()))="","",TRIM(INDEX(connections!$A:$A,ROW())))</f>
      </c>
      <c r="X2316" t="str">
        <f>IF($W2316="","",TRIM(INDEX(connections!$B:$B,ROW())))</f>
      </c>
      <c r="Y2316">
        <f>IF($W2316="","",IFERROR(MATCH($W2316,$A$2:$A$1500,0),""))</f>
      </c>
      <c r="Z2316">
        <f>IF($X2316="","",IFERROR(MATCH($X2316,$A$2:$A$1500,0),""))</f>
      </c>
      <c r="AA2316" t="str">
        <f>IF($Y2316="","",INDEX($P$2:$P$1500,$Y2316))</f>
      </c>
      <c r="AB2316" t="str">
        <f>IF($Z2316="","",INDEX($P$2:$P$1500,$Z2316))</f>
      </c>
      <c r="AC2316">
        <f>IF(AND($AA2316="Yes",$AB2316="Yes"),1,"")</f>
      </c>
      <c r="AD2316">
        <f>IF(OR($Y2316="",$Z2316=""),"",IF(INDEX($C$2:$C$1500,$Y2316)=INDEX($C$2:$C$1500,$Z2316),0,1))</f>
      </c>
      <c r="AE2316">
        <f>IF($AC2316&lt;&gt;1,"",IF(AND(INDEX($AG$2:$AG$1500,$Y2316)=1,INDEX($AG$2:$AG$1500,$Z2316)=1),1,""))</f>
      </c>
    </row>
    <row r="2317">
      <c r="T2317">
        <f>IF($Y2317="","",INDEX($B$2:$B$1500,$Y2317))</f>
      </c>
      <c r="U2317">
        <f>IF($Z2317="","",INDEX($B$2:$B$1500,$Z2317))</f>
      </c>
      <c r="V2317">
        <f>IF(OR($T2317="",$U2317=""),"",$U2317-$T2317)</f>
      </c>
      <c r="W2317" t="str">
        <f>IF(TRIM(INDEX(connections!$A:$A,ROW()))="","",TRIM(INDEX(connections!$A:$A,ROW())))</f>
      </c>
      <c r="X2317" t="str">
        <f>IF($W2317="","",TRIM(INDEX(connections!$B:$B,ROW())))</f>
      </c>
      <c r="Y2317">
        <f>IF($W2317="","",IFERROR(MATCH($W2317,$A$2:$A$1500,0),""))</f>
      </c>
      <c r="Z2317">
        <f>IF($X2317="","",IFERROR(MATCH($X2317,$A$2:$A$1500,0),""))</f>
      </c>
      <c r="AA2317" t="str">
        <f>IF($Y2317="","",INDEX($P$2:$P$1500,$Y2317))</f>
      </c>
      <c r="AB2317" t="str">
        <f>IF($Z2317="","",INDEX($P$2:$P$1500,$Z2317))</f>
      </c>
      <c r="AC2317">
        <f>IF(AND($AA2317="Yes",$AB2317="Yes"),1,"")</f>
      </c>
      <c r="AD2317">
        <f>IF(OR($Y2317="",$Z2317=""),"",IF(INDEX($C$2:$C$1500,$Y2317)=INDEX($C$2:$C$1500,$Z2317),0,1))</f>
      </c>
      <c r="AE2317">
        <f>IF($AC2317&lt;&gt;1,"",IF(AND(INDEX($AG$2:$AG$1500,$Y2317)=1,INDEX($AG$2:$AG$1500,$Z2317)=1),1,""))</f>
      </c>
    </row>
    <row r="2318">
      <c r="T2318">
        <f>IF($Y2318="","",INDEX($B$2:$B$1500,$Y2318))</f>
      </c>
      <c r="U2318">
        <f>IF($Z2318="","",INDEX($B$2:$B$1500,$Z2318))</f>
      </c>
      <c r="V2318">
        <f>IF(OR($T2318="",$U2318=""),"",$U2318-$T2318)</f>
      </c>
      <c r="W2318" t="str">
        <f>IF(TRIM(INDEX(connections!$A:$A,ROW()))="","",TRIM(INDEX(connections!$A:$A,ROW())))</f>
      </c>
      <c r="X2318" t="str">
        <f>IF($W2318="","",TRIM(INDEX(connections!$B:$B,ROW())))</f>
      </c>
      <c r="Y2318">
        <f>IF($W2318="","",IFERROR(MATCH($W2318,$A$2:$A$1500,0),""))</f>
      </c>
      <c r="Z2318">
        <f>IF($X2318="","",IFERROR(MATCH($X2318,$A$2:$A$1500,0),""))</f>
      </c>
      <c r="AA2318" t="str">
        <f>IF($Y2318="","",INDEX($P$2:$P$1500,$Y2318))</f>
      </c>
      <c r="AB2318" t="str">
        <f>IF($Z2318="","",INDEX($P$2:$P$1500,$Z2318))</f>
      </c>
      <c r="AC2318">
        <f>IF(AND($AA2318="Yes",$AB2318="Yes"),1,"")</f>
      </c>
      <c r="AD2318">
        <f>IF(OR($Y2318="",$Z2318=""),"",IF(INDEX($C$2:$C$1500,$Y2318)=INDEX($C$2:$C$1500,$Z2318),0,1))</f>
      </c>
      <c r="AE2318">
        <f>IF($AC2318&lt;&gt;1,"",IF(AND(INDEX($AG$2:$AG$1500,$Y2318)=1,INDEX($AG$2:$AG$1500,$Z2318)=1),1,""))</f>
      </c>
    </row>
    <row r="2319">
      <c r="T2319">
        <f>IF($Y2319="","",INDEX($B$2:$B$1500,$Y2319))</f>
      </c>
      <c r="U2319">
        <f>IF($Z2319="","",INDEX($B$2:$B$1500,$Z2319))</f>
      </c>
      <c r="V2319">
        <f>IF(OR($T2319="",$U2319=""),"",$U2319-$T2319)</f>
      </c>
      <c r="W2319" t="str">
        <f>IF(TRIM(INDEX(connections!$A:$A,ROW()))="","",TRIM(INDEX(connections!$A:$A,ROW())))</f>
      </c>
      <c r="X2319" t="str">
        <f>IF($W2319="","",TRIM(INDEX(connections!$B:$B,ROW())))</f>
      </c>
      <c r="Y2319">
        <f>IF($W2319="","",IFERROR(MATCH($W2319,$A$2:$A$1500,0),""))</f>
      </c>
      <c r="Z2319">
        <f>IF($X2319="","",IFERROR(MATCH($X2319,$A$2:$A$1500,0),""))</f>
      </c>
      <c r="AA2319" t="str">
        <f>IF($Y2319="","",INDEX($P$2:$P$1500,$Y2319))</f>
      </c>
      <c r="AB2319" t="str">
        <f>IF($Z2319="","",INDEX($P$2:$P$1500,$Z2319))</f>
      </c>
      <c r="AC2319">
        <f>IF(AND($AA2319="Yes",$AB2319="Yes"),1,"")</f>
      </c>
      <c r="AD2319">
        <f>IF(OR($Y2319="",$Z2319=""),"",IF(INDEX($C$2:$C$1500,$Y2319)=INDEX($C$2:$C$1500,$Z2319),0,1))</f>
      </c>
      <c r="AE2319">
        <f>IF($AC2319&lt;&gt;1,"",IF(AND(INDEX($AG$2:$AG$1500,$Y2319)=1,INDEX($AG$2:$AG$1500,$Z2319)=1),1,""))</f>
      </c>
    </row>
    <row r="2320">
      <c r="T2320">
        <f>IF($Y2320="","",INDEX($B$2:$B$1500,$Y2320))</f>
      </c>
      <c r="U2320">
        <f>IF($Z2320="","",INDEX($B$2:$B$1500,$Z2320))</f>
      </c>
      <c r="V2320">
        <f>IF(OR($T2320="",$U2320=""),"",$U2320-$T2320)</f>
      </c>
      <c r="W2320" t="str">
        <f>IF(TRIM(INDEX(connections!$A:$A,ROW()))="","",TRIM(INDEX(connections!$A:$A,ROW())))</f>
      </c>
      <c r="X2320" t="str">
        <f>IF($W2320="","",TRIM(INDEX(connections!$B:$B,ROW())))</f>
      </c>
      <c r="Y2320">
        <f>IF($W2320="","",IFERROR(MATCH($W2320,$A$2:$A$1500,0),""))</f>
      </c>
      <c r="Z2320">
        <f>IF($X2320="","",IFERROR(MATCH($X2320,$A$2:$A$1500,0),""))</f>
      </c>
      <c r="AA2320" t="str">
        <f>IF($Y2320="","",INDEX($P$2:$P$1500,$Y2320))</f>
      </c>
      <c r="AB2320" t="str">
        <f>IF($Z2320="","",INDEX($P$2:$P$1500,$Z2320))</f>
      </c>
      <c r="AC2320">
        <f>IF(AND($AA2320="Yes",$AB2320="Yes"),1,"")</f>
      </c>
      <c r="AD2320">
        <f>IF(OR($Y2320="",$Z2320=""),"",IF(INDEX($C$2:$C$1500,$Y2320)=INDEX($C$2:$C$1500,$Z2320),0,1))</f>
      </c>
      <c r="AE2320">
        <f>IF($AC2320&lt;&gt;1,"",IF(AND(INDEX($AG$2:$AG$1500,$Y2320)=1,INDEX($AG$2:$AG$1500,$Z2320)=1),1,""))</f>
      </c>
    </row>
    <row r="2321">
      <c r="T2321">
        <f>IF($Y2321="","",INDEX($B$2:$B$1500,$Y2321))</f>
      </c>
      <c r="U2321">
        <f>IF($Z2321="","",INDEX($B$2:$B$1500,$Z2321))</f>
      </c>
      <c r="V2321">
        <f>IF(OR($T2321="",$U2321=""),"",$U2321-$T2321)</f>
      </c>
      <c r="W2321" t="str">
        <f>IF(TRIM(INDEX(connections!$A:$A,ROW()))="","",TRIM(INDEX(connections!$A:$A,ROW())))</f>
      </c>
      <c r="X2321" t="str">
        <f>IF($W2321="","",TRIM(INDEX(connections!$B:$B,ROW())))</f>
      </c>
      <c r="Y2321">
        <f>IF($W2321="","",IFERROR(MATCH($W2321,$A$2:$A$1500,0),""))</f>
      </c>
      <c r="Z2321">
        <f>IF($X2321="","",IFERROR(MATCH($X2321,$A$2:$A$1500,0),""))</f>
      </c>
      <c r="AA2321" t="str">
        <f>IF($Y2321="","",INDEX($P$2:$P$1500,$Y2321))</f>
      </c>
      <c r="AB2321" t="str">
        <f>IF($Z2321="","",INDEX($P$2:$P$1500,$Z2321))</f>
      </c>
      <c r="AC2321">
        <f>IF(AND($AA2321="Yes",$AB2321="Yes"),1,"")</f>
      </c>
      <c r="AD2321">
        <f>IF(OR($Y2321="",$Z2321=""),"",IF(INDEX($C$2:$C$1500,$Y2321)=INDEX($C$2:$C$1500,$Z2321),0,1))</f>
      </c>
      <c r="AE2321">
        <f>IF($AC2321&lt;&gt;1,"",IF(AND(INDEX($AG$2:$AG$1500,$Y2321)=1,INDEX($AG$2:$AG$1500,$Z2321)=1),1,""))</f>
      </c>
    </row>
    <row r="2322">
      <c r="T2322">
        <f>IF($Y2322="","",INDEX($B$2:$B$1500,$Y2322))</f>
      </c>
      <c r="U2322">
        <f>IF($Z2322="","",INDEX($B$2:$B$1500,$Z2322))</f>
      </c>
      <c r="V2322">
        <f>IF(OR($T2322="",$U2322=""),"",$U2322-$T2322)</f>
      </c>
      <c r="W2322" t="str">
        <f>IF(TRIM(INDEX(connections!$A:$A,ROW()))="","",TRIM(INDEX(connections!$A:$A,ROW())))</f>
      </c>
      <c r="X2322" t="str">
        <f>IF($W2322="","",TRIM(INDEX(connections!$B:$B,ROW())))</f>
      </c>
      <c r="Y2322">
        <f>IF($W2322="","",IFERROR(MATCH($W2322,$A$2:$A$1500,0),""))</f>
      </c>
      <c r="Z2322">
        <f>IF($X2322="","",IFERROR(MATCH($X2322,$A$2:$A$1500,0),""))</f>
      </c>
      <c r="AA2322" t="str">
        <f>IF($Y2322="","",INDEX($P$2:$P$1500,$Y2322))</f>
      </c>
      <c r="AB2322" t="str">
        <f>IF($Z2322="","",INDEX($P$2:$P$1500,$Z2322))</f>
      </c>
      <c r="AC2322">
        <f>IF(AND($AA2322="Yes",$AB2322="Yes"),1,"")</f>
      </c>
      <c r="AD2322">
        <f>IF(OR($Y2322="",$Z2322=""),"",IF(INDEX($C$2:$C$1500,$Y2322)=INDEX($C$2:$C$1500,$Z2322),0,1))</f>
      </c>
      <c r="AE2322">
        <f>IF($AC2322&lt;&gt;1,"",IF(AND(INDEX($AG$2:$AG$1500,$Y2322)=1,INDEX($AG$2:$AG$1500,$Z2322)=1),1,""))</f>
      </c>
    </row>
    <row r="2323">
      <c r="T2323">
        <f>IF($Y2323="","",INDEX($B$2:$B$1500,$Y2323))</f>
      </c>
      <c r="U2323">
        <f>IF($Z2323="","",INDEX($B$2:$B$1500,$Z2323))</f>
      </c>
      <c r="V2323">
        <f>IF(OR($T2323="",$U2323=""),"",$U2323-$T2323)</f>
      </c>
      <c r="W2323" t="str">
        <f>IF(TRIM(INDEX(connections!$A:$A,ROW()))="","",TRIM(INDEX(connections!$A:$A,ROW())))</f>
      </c>
      <c r="X2323" t="str">
        <f>IF($W2323="","",TRIM(INDEX(connections!$B:$B,ROW())))</f>
      </c>
      <c r="Y2323">
        <f>IF($W2323="","",IFERROR(MATCH($W2323,$A$2:$A$1500,0),""))</f>
      </c>
      <c r="Z2323">
        <f>IF($X2323="","",IFERROR(MATCH($X2323,$A$2:$A$1500,0),""))</f>
      </c>
      <c r="AA2323" t="str">
        <f>IF($Y2323="","",INDEX($P$2:$P$1500,$Y2323))</f>
      </c>
      <c r="AB2323" t="str">
        <f>IF($Z2323="","",INDEX($P$2:$P$1500,$Z2323))</f>
      </c>
      <c r="AC2323">
        <f>IF(AND($AA2323="Yes",$AB2323="Yes"),1,"")</f>
      </c>
      <c r="AD2323">
        <f>IF(OR($Y2323="",$Z2323=""),"",IF(INDEX($C$2:$C$1500,$Y2323)=INDEX($C$2:$C$1500,$Z2323),0,1))</f>
      </c>
      <c r="AE2323">
        <f>IF($AC2323&lt;&gt;1,"",IF(AND(INDEX($AG$2:$AG$1500,$Y2323)=1,INDEX($AG$2:$AG$1500,$Z2323)=1),1,""))</f>
      </c>
    </row>
    <row r="2324">
      <c r="T2324">
        <f>IF($Y2324="","",INDEX($B$2:$B$1500,$Y2324))</f>
      </c>
      <c r="U2324">
        <f>IF($Z2324="","",INDEX($B$2:$B$1500,$Z2324))</f>
      </c>
      <c r="V2324">
        <f>IF(OR($T2324="",$U2324=""),"",$U2324-$T2324)</f>
      </c>
      <c r="W2324" t="str">
        <f>IF(TRIM(INDEX(connections!$A:$A,ROW()))="","",TRIM(INDEX(connections!$A:$A,ROW())))</f>
      </c>
      <c r="X2324" t="str">
        <f>IF($W2324="","",TRIM(INDEX(connections!$B:$B,ROW())))</f>
      </c>
      <c r="Y2324">
        <f>IF($W2324="","",IFERROR(MATCH($W2324,$A$2:$A$1500,0),""))</f>
      </c>
      <c r="Z2324">
        <f>IF($X2324="","",IFERROR(MATCH($X2324,$A$2:$A$1500,0),""))</f>
      </c>
      <c r="AA2324" t="str">
        <f>IF($Y2324="","",INDEX($P$2:$P$1500,$Y2324))</f>
      </c>
      <c r="AB2324" t="str">
        <f>IF($Z2324="","",INDEX($P$2:$P$1500,$Z2324))</f>
      </c>
      <c r="AC2324">
        <f>IF(AND($AA2324="Yes",$AB2324="Yes"),1,"")</f>
      </c>
      <c r="AD2324">
        <f>IF(OR($Y2324="",$Z2324=""),"",IF(INDEX($C$2:$C$1500,$Y2324)=INDEX($C$2:$C$1500,$Z2324),0,1))</f>
      </c>
      <c r="AE2324">
        <f>IF($AC2324&lt;&gt;1,"",IF(AND(INDEX($AG$2:$AG$1500,$Y2324)=1,INDEX($AG$2:$AG$1500,$Z2324)=1),1,""))</f>
      </c>
    </row>
    <row r="2325">
      <c r="T2325">
        <f>IF($Y2325="","",INDEX($B$2:$B$1500,$Y2325))</f>
      </c>
      <c r="U2325">
        <f>IF($Z2325="","",INDEX($B$2:$B$1500,$Z2325))</f>
      </c>
      <c r="V2325">
        <f>IF(OR($T2325="",$U2325=""),"",$U2325-$T2325)</f>
      </c>
      <c r="W2325" t="str">
        <f>IF(TRIM(INDEX(connections!$A:$A,ROW()))="","",TRIM(INDEX(connections!$A:$A,ROW())))</f>
      </c>
      <c r="X2325" t="str">
        <f>IF($W2325="","",TRIM(INDEX(connections!$B:$B,ROW())))</f>
      </c>
      <c r="Y2325">
        <f>IF($W2325="","",IFERROR(MATCH($W2325,$A$2:$A$1500,0),""))</f>
      </c>
      <c r="Z2325">
        <f>IF($X2325="","",IFERROR(MATCH($X2325,$A$2:$A$1500,0),""))</f>
      </c>
      <c r="AA2325" t="str">
        <f>IF($Y2325="","",INDEX($P$2:$P$1500,$Y2325))</f>
      </c>
      <c r="AB2325" t="str">
        <f>IF($Z2325="","",INDEX($P$2:$P$1500,$Z2325))</f>
      </c>
      <c r="AC2325">
        <f>IF(AND($AA2325="Yes",$AB2325="Yes"),1,"")</f>
      </c>
      <c r="AD2325">
        <f>IF(OR($Y2325="",$Z2325=""),"",IF(INDEX($C$2:$C$1500,$Y2325)=INDEX($C$2:$C$1500,$Z2325),0,1))</f>
      </c>
      <c r="AE2325">
        <f>IF($AC2325&lt;&gt;1,"",IF(AND(INDEX($AG$2:$AG$1500,$Y2325)=1,INDEX($AG$2:$AG$1500,$Z2325)=1),1,""))</f>
      </c>
    </row>
    <row r="2326">
      <c r="T2326">
        <f>IF($Y2326="","",INDEX($B$2:$B$1500,$Y2326))</f>
      </c>
      <c r="U2326">
        <f>IF($Z2326="","",INDEX($B$2:$B$1500,$Z2326))</f>
      </c>
      <c r="V2326">
        <f>IF(OR($T2326="",$U2326=""),"",$U2326-$T2326)</f>
      </c>
      <c r="W2326" t="str">
        <f>IF(TRIM(INDEX(connections!$A:$A,ROW()))="","",TRIM(INDEX(connections!$A:$A,ROW())))</f>
      </c>
      <c r="X2326" t="str">
        <f>IF($W2326="","",TRIM(INDEX(connections!$B:$B,ROW())))</f>
      </c>
      <c r="Y2326">
        <f>IF($W2326="","",IFERROR(MATCH($W2326,$A$2:$A$1500,0),""))</f>
      </c>
      <c r="Z2326">
        <f>IF($X2326="","",IFERROR(MATCH($X2326,$A$2:$A$1500,0),""))</f>
      </c>
      <c r="AA2326" t="str">
        <f>IF($Y2326="","",INDEX($P$2:$P$1500,$Y2326))</f>
      </c>
      <c r="AB2326" t="str">
        <f>IF($Z2326="","",INDEX($P$2:$P$1500,$Z2326))</f>
      </c>
      <c r="AC2326">
        <f>IF(AND($AA2326="Yes",$AB2326="Yes"),1,"")</f>
      </c>
      <c r="AD2326">
        <f>IF(OR($Y2326="",$Z2326=""),"",IF(INDEX($C$2:$C$1500,$Y2326)=INDEX($C$2:$C$1500,$Z2326),0,1))</f>
      </c>
      <c r="AE2326">
        <f>IF($AC2326&lt;&gt;1,"",IF(AND(INDEX($AG$2:$AG$1500,$Y2326)=1,INDEX($AG$2:$AG$1500,$Z2326)=1),1,""))</f>
      </c>
    </row>
    <row r="2327">
      <c r="T2327">
        <f>IF($Y2327="","",INDEX($B$2:$B$1500,$Y2327))</f>
      </c>
      <c r="U2327">
        <f>IF($Z2327="","",INDEX($B$2:$B$1500,$Z2327))</f>
      </c>
      <c r="V2327">
        <f>IF(OR($T2327="",$U2327=""),"",$U2327-$T2327)</f>
      </c>
      <c r="W2327" t="str">
        <f>IF(TRIM(INDEX(connections!$A:$A,ROW()))="","",TRIM(INDEX(connections!$A:$A,ROW())))</f>
      </c>
      <c r="X2327" t="str">
        <f>IF($W2327="","",TRIM(INDEX(connections!$B:$B,ROW())))</f>
      </c>
      <c r="Y2327">
        <f>IF($W2327="","",IFERROR(MATCH($W2327,$A$2:$A$1500,0),""))</f>
      </c>
      <c r="Z2327">
        <f>IF($X2327="","",IFERROR(MATCH($X2327,$A$2:$A$1500,0),""))</f>
      </c>
      <c r="AA2327" t="str">
        <f>IF($Y2327="","",INDEX($P$2:$P$1500,$Y2327))</f>
      </c>
      <c r="AB2327" t="str">
        <f>IF($Z2327="","",INDEX($P$2:$P$1500,$Z2327))</f>
      </c>
      <c r="AC2327">
        <f>IF(AND($AA2327="Yes",$AB2327="Yes"),1,"")</f>
      </c>
      <c r="AD2327">
        <f>IF(OR($Y2327="",$Z2327=""),"",IF(INDEX($C$2:$C$1500,$Y2327)=INDEX($C$2:$C$1500,$Z2327),0,1))</f>
      </c>
      <c r="AE2327">
        <f>IF($AC2327&lt;&gt;1,"",IF(AND(INDEX($AG$2:$AG$1500,$Y2327)=1,INDEX($AG$2:$AG$1500,$Z2327)=1),1,""))</f>
      </c>
    </row>
    <row r="2328">
      <c r="T2328">
        <f>IF($Y2328="","",INDEX($B$2:$B$1500,$Y2328))</f>
      </c>
      <c r="U2328">
        <f>IF($Z2328="","",INDEX($B$2:$B$1500,$Z2328))</f>
      </c>
      <c r="V2328">
        <f>IF(OR($T2328="",$U2328=""),"",$U2328-$T2328)</f>
      </c>
      <c r="W2328" t="str">
        <f>IF(TRIM(INDEX(connections!$A:$A,ROW()))="","",TRIM(INDEX(connections!$A:$A,ROW())))</f>
      </c>
      <c r="X2328" t="str">
        <f>IF($W2328="","",TRIM(INDEX(connections!$B:$B,ROW())))</f>
      </c>
      <c r="Y2328">
        <f>IF($W2328="","",IFERROR(MATCH($W2328,$A$2:$A$1500,0),""))</f>
      </c>
      <c r="Z2328">
        <f>IF($X2328="","",IFERROR(MATCH($X2328,$A$2:$A$1500,0),""))</f>
      </c>
      <c r="AA2328" t="str">
        <f>IF($Y2328="","",INDEX($P$2:$P$1500,$Y2328))</f>
      </c>
      <c r="AB2328" t="str">
        <f>IF($Z2328="","",INDEX($P$2:$P$1500,$Z2328))</f>
      </c>
      <c r="AC2328">
        <f>IF(AND($AA2328="Yes",$AB2328="Yes"),1,"")</f>
      </c>
      <c r="AD2328">
        <f>IF(OR($Y2328="",$Z2328=""),"",IF(INDEX($C$2:$C$1500,$Y2328)=INDEX($C$2:$C$1500,$Z2328),0,1))</f>
      </c>
      <c r="AE2328">
        <f>IF($AC2328&lt;&gt;1,"",IF(AND(INDEX($AG$2:$AG$1500,$Y2328)=1,INDEX($AG$2:$AG$1500,$Z2328)=1),1,""))</f>
      </c>
    </row>
    <row r="2329">
      <c r="T2329">
        <f>IF($Y2329="","",INDEX($B$2:$B$1500,$Y2329))</f>
      </c>
      <c r="U2329">
        <f>IF($Z2329="","",INDEX($B$2:$B$1500,$Z2329))</f>
      </c>
      <c r="V2329">
        <f>IF(OR($T2329="",$U2329=""),"",$U2329-$T2329)</f>
      </c>
      <c r="W2329" t="str">
        <f>IF(TRIM(INDEX(connections!$A:$A,ROW()))="","",TRIM(INDEX(connections!$A:$A,ROW())))</f>
      </c>
      <c r="X2329" t="str">
        <f>IF($W2329="","",TRIM(INDEX(connections!$B:$B,ROW())))</f>
      </c>
      <c r="Y2329">
        <f>IF($W2329="","",IFERROR(MATCH($W2329,$A$2:$A$1500,0),""))</f>
      </c>
      <c r="Z2329">
        <f>IF($X2329="","",IFERROR(MATCH($X2329,$A$2:$A$1500,0),""))</f>
      </c>
      <c r="AA2329" t="str">
        <f>IF($Y2329="","",INDEX($P$2:$P$1500,$Y2329))</f>
      </c>
      <c r="AB2329" t="str">
        <f>IF($Z2329="","",INDEX($P$2:$P$1500,$Z2329))</f>
      </c>
      <c r="AC2329">
        <f>IF(AND($AA2329="Yes",$AB2329="Yes"),1,"")</f>
      </c>
      <c r="AD2329">
        <f>IF(OR($Y2329="",$Z2329=""),"",IF(INDEX($C$2:$C$1500,$Y2329)=INDEX($C$2:$C$1500,$Z2329),0,1))</f>
      </c>
      <c r="AE2329">
        <f>IF($AC2329&lt;&gt;1,"",IF(AND(INDEX($AG$2:$AG$1500,$Y2329)=1,INDEX($AG$2:$AG$1500,$Z2329)=1),1,""))</f>
      </c>
    </row>
    <row r="2330">
      <c r="T2330">
        <f>IF($Y2330="","",INDEX($B$2:$B$1500,$Y2330))</f>
      </c>
      <c r="U2330">
        <f>IF($Z2330="","",INDEX($B$2:$B$1500,$Z2330))</f>
      </c>
      <c r="V2330">
        <f>IF(OR($T2330="",$U2330=""),"",$U2330-$T2330)</f>
      </c>
      <c r="W2330" t="str">
        <f>IF(TRIM(INDEX(connections!$A:$A,ROW()))="","",TRIM(INDEX(connections!$A:$A,ROW())))</f>
      </c>
      <c r="X2330" t="str">
        <f>IF($W2330="","",TRIM(INDEX(connections!$B:$B,ROW())))</f>
      </c>
      <c r="Y2330">
        <f>IF($W2330="","",IFERROR(MATCH($W2330,$A$2:$A$1500,0),""))</f>
      </c>
      <c r="Z2330">
        <f>IF($X2330="","",IFERROR(MATCH($X2330,$A$2:$A$1500,0),""))</f>
      </c>
      <c r="AA2330" t="str">
        <f>IF($Y2330="","",INDEX($P$2:$P$1500,$Y2330))</f>
      </c>
      <c r="AB2330" t="str">
        <f>IF($Z2330="","",INDEX($P$2:$P$1500,$Z2330))</f>
      </c>
      <c r="AC2330">
        <f>IF(AND($AA2330="Yes",$AB2330="Yes"),1,"")</f>
      </c>
      <c r="AD2330">
        <f>IF(OR($Y2330="",$Z2330=""),"",IF(INDEX($C$2:$C$1500,$Y2330)=INDEX($C$2:$C$1500,$Z2330),0,1))</f>
      </c>
      <c r="AE2330">
        <f>IF($AC2330&lt;&gt;1,"",IF(AND(INDEX($AG$2:$AG$1500,$Y2330)=1,INDEX($AG$2:$AG$1500,$Z2330)=1),1,""))</f>
      </c>
    </row>
    <row r="2331">
      <c r="T2331">
        <f>IF($Y2331="","",INDEX($B$2:$B$1500,$Y2331))</f>
      </c>
      <c r="U2331">
        <f>IF($Z2331="","",INDEX($B$2:$B$1500,$Z2331))</f>
      </c>
      <c r="V2331">
        <f>IF(OR($T2331="",$U2331=""),"",$U2331-$T2331)</f>
      </c>
      <c r="W2331" t="str">
        <f>IF(TRIM(INDEX(connections!$A:$A,ROW()))="","",TRIM(INDEX(connections!$A:$A,ROW())))</f>
      </c>
      <c r="X2331" t="str">
        <f>IF($W2331="","",TRIM(INDEX(connections!$B:$B,ROW())))</f>
      </c>
      <c r="Y2331">
        <f>IF($W2331="","",IFERROR(MATCH($W2331,$A$2:$A$1500,0),""))</f>
      </c>
      <c r="Z2331">
        <f>IF($X2331="","",IFERROR(MATCH($X2331,$A$2:$A$1500,0),""))</f>
      </c>
      <c r="AA2331" t="str">
        <f>IF($Y2331="","",INDEX($P$2:$P$1500,$Y2331))</f>
      </c>
      <c r="AB2331" t="str">
        <f>IF($Z2331="","",INDEX($P$2:$P$1500,$Z2331))</f>
      </c>
      <c r="AC2331">
        <f>IF(AND($AA2331="Yes",$AB2331="Yes"),1,"")</f>
      </c>
      <c r="AD2331">
        <f>IF(OR($Y2331="",$Z2331=""),"",IF(INDEX($C$2:$C$1500,$Y2331)=INDEX($C$2:$C$1500,$Z2331),0,1))</f>
      </c>
      <c r="AE2331">
        <f>IF($AC2331&lt;&gt;1,"",IF(AND(INDEX($AG$2:$AG$1500,$Y2331)=1,INDEX($AG$2:$AG$1500,$Z2331)=1),1,""))</f>
      </c>
    </row>
    <row r="2332">
      <c r="T2332">
        <f>IF($Y2332="","",INDEX($B$2:$B$1500,$Y2332))</f>
      </c>
      <c r="U2332">
        <f>IF($Z2332="","",INDEX($B$2:$B$1500,$Z2332))</f>
      </c>
      <c r="V2332">
        <f>IF(OR($T2332="",$U2332=""),"",$U2332-$T2332)</f>
      </c>
      <c r="W2332" t="str">
        <f>IF(TRIM(INDEX(connections!$A:$A,ROW()))="","",TRIM(INDEX(connections!$A:$A,ROW())))</f>
      </c>
      <c r="X2332" t="str">
        <f>IF($W2332="","",TRIM(INDEX(connections!$B:$B,ROW())))</f>
      </c>
      <c r="Y2332">
        <f>IF($W2332="","",IFERROR(MATCH($W2332,$A$2:$A$1500,0),""))</f>
      </c>
      <c r="Z2332">
        <f>IF($X2332="","",IFERROR(MATCH($X2332,$A$2:$A$1500,0),""))</f>
      </c>
      <c r="AA2332" t="str">
        <f>IF($Y2332="","",INDEX($P$2:$P$1500,$Y2332))</f>
      </c>
      <c r="AB2332" t="str">
        <f>IF($Z2332="","",INDEX($P$2:$P$1500,$Z2332))</f>
      </c>
      <c r="AC2332">
        <f>IF(AND($AA2332="Yes",$AB2332="Yes"),1,"")</f>
      </c>
      <c r="AD2332">
        <f>IF(OR($Y2332="",$Z2332=""),"",IF(INDEX($C$2:$C$1500,$Y2332)=INDEX($C$2:$C$1500,$Z2332),0,1))</f>
      </c>
      <c r="AE2332">
        <f>IF($AC2332&lt;&gt;1,"",IF(AND(INDEX($AG$2:$AG$1500,$Y2332)=1,INDEX($AG$2:$AG$1500,$Z2332)=1),1,""))</f>
      </c>
    </row>
    <row r="2333">
      <c r="T2333">
        <f>IF($Y2333="","",INDEX($B$2:$B$1500,$Y2333))</f>
      </c>
      <c r="U2333">
        <f>IF($Z2333="","",INDEX($B$2:$B$1500,$Z2333))</f>
      </c>
      <c r="V2333">
        <f>IF(OR($T2333="",$U2333=""),"",$U2333-$T2333)</f>
      </c>
      <c r="W2333" t="str">
        <f>IF(TRIM(INDEX(connections!$A:$A,ROW()))="","",TRIM(INDEX(connections!$A:$A,ROW())))</f>
      </c>
      <c r="X2333" t="str">
        <f>IF($W2333="","",TRIM(INDEX(connections!$B:$B,ROW())))</f>
      </c>
      <c r="Y2333">
        <f>IF($W2333="","",IFERROR(MATCH($W2333,$A$2:$A$1500,0),""))</f>
      </c>
      <c r="Z2333">
        <f>IF($X2333="","",IFERROR(MATCH($X2333,$A$2:$A$1500,0),""))</f>
      </c>
      <c r="AA2333" t="str">
        <f>IF($Y2333="","",INDEX($P$2:$P$1500,$Y2333))</f>
      </c>
      <c r="AB2333" t="str">
        <f>IF($Z2333="","",INDEX($P$2:$P$1500,$Z2333))</f>
      </c>
      <c r="AC2333">
        <f>IF(AND($AA2333="Yes",$AB2333="Yes"),1,"")</f>
      </c>
      <c r="AD2333">
        <f>IF(OR($Y2333="",$Z2333=""),"",IF(INDEX($C$2:$C$1500,$Y2333)=INDEX($C$2:$C$1500,$Z2333),0,1))</f>
      </c>
      <c r="AE2333">
        <f>IF($AC2333&lt;&gt;1,"",IF(AND(INDEX($AG$2:$AG$1500,$Y2333)=1,INDEX($AG$2:$AG$1500,$Z2333)=1),1,""))</f>
      </c>
    </row>
    <row r="2334">
      <c r="T2334">
        <f>IF($Y2334="","",INDEX($B$2:$B$1500,$Y2334))</f>
      </c>
      <c r="U2334">
        <f>IF($Z2334="","",INDEX($B$2:$B$1500,$Z2334))</f>
      </c>
      <c r="V2334">
        <f>IF(OR($T2334="",$U2334=""),"",$U2334-$T2334)</f>
      </c>
      <c r="W2334" t="str">
        <f>IF(TRIM(INDEX(connections!$A:$A,ROW()))="","",TRIM(INDEX(connections!$A:$A,ROW())))</f>
      </c>
      <c r="X2334" t="str">
        <f>IF($W2334="","",TRIM(INDEX(connections!$B:$B,ROW())))</f>
      </c>
      <c r="Y2334">
        <f>IF($W2334="","",IFERROR(MATCH($W2334,$A$2:$A$1500,0),""))</f>
      </c>
      <c r="Z2334">
        <f>IF($X2334="","",IFERROR(MATCH($X2334,$A$2:$A$1500,0),""))</f>
      </c>
      <c r="AA2334" t="str">
        <f>IF($Y2334="","",INDEX($P$2:$P$1500,$Y2334))</f>
      </c>
      <c r="AB2334" t="str">
        <f>IF($Z2334="","",INDEX($P$2:$P$1500,$Z2334))</f>
      </c>
      <c r="AC2334">
        <f>IF(AND($AA2334="Yes",$AB2334="Yes"),1,"")</f>
      </c>
      <c r="AD2334">
        <f>IF(OR($Y2334="",$Z2334=""),"",IF(INDEX($C$2:$C$1500,$Y2334)=INDEX($C$2:$C$1500,$Z2334),0,1))</f>
      </c>
      <c r="AE2334">
        <f>IF($AC2334&lt;&gt;1,"",IF(AND(INDEX($AG$2:$AG$1500,$Y2334)=1,INDEX($AG$2:$AG$1500,$Z2334)=1),1,""))</f>
      </c>
    </row>
    <row r="2335">
      <c r="T2335">
        <f>IF($Y2335="","",INDEX($B$2:$B$1500,$Y2335))</f>
      </c>
      <c r="U2335">
        <f>IF($Z2335="","",INDEX($B$2:$B$1500,$Z2335))</f>
      </c>
      <c r="V2335">
        <f>IF(OR($T2335="",$U2335=""),"",$U2335-$T2335)</f>
      </c>
      <c r="W2335" t="str">
        <f>IF(TRIM(INDEX(connections!$A:$A,ROW()))="","",TRIM(INDEX(connections!$A:$A,ROW())))</f>
      </c>
      <c r="X2335" t="str">
        <f>IF($W2335="","",TRIM(INDEX(connections!$B:$B,ROW())))</f>
      </c>
      <c r="Y2335">
        <f>IF($W2335="","",IFERROR(MATCH($W2335,$A$2:$A$1500,0),""))</f>
      </c>
      <c r="Z2335">
        <f>IF($X2335="","",IFERROR(MATCH($X2335,$A$2:$A$1500,0),""))</f>
      </c>
      <c r="AA2335" t="str">
        <f>IF($Y2335="","",INDEX($P$2:$P$1500,$Y2335))</f>
      </c>
      <c r="AB2335" t="str">
        <f>IF($Z2335="","",INDEX($P$2:$P$1500,$Z2335))</f>
      </c>
      <c r="AC2335">
        <f>IF(AND($AA2335="Yes",$AB2335="Yes"),1,"")</f>
      </c>
      <c r="AD2335">
        <f>IF(OR($Y2335="",$Z2335=""),"",IF(INDEX($C$2:$C$1500,$Y2335)=INDEX($C$2:$C$1500,$Z2335),0,1))</f>
      </c>
      <c r="AE2335">
        <f>IF($AC2335&lt;&gt;1,"",IF(AND(INDEX($AG$2:$AG$1500,$Y2335)=1,INDEX($AG$2:$AG$1500,$Z2335)=1),1,""))</f>
      </c>
    </row>
    <row r="2336">
      <c r="T2336">
        <f>IF($Y2336="","",INDEX($B$2:$B$1500,$Y2336))</f>
      </c>
      <c r="U2336">
        <f>IF($Z2336="","",INDEX($B$2:$B$1500,$Z2336))</f>
      </c>
      <c r="V2336">
        <f>IF(OR($T2336="",$U2336=""),"",$U2336-$T2336)</f>
      </c>
      <c r="W2336" t="str">
        <f>IF(TRIM(INDEX(connections!$A:$A,ROW()))="","",TRIM(INDEX(connections!$A:$A,ROW())))</f>
      </c>
      <c r="X2336" t="str">
        <f>IF($W2336="","",TRIM(INDEX(connections!$B:$B,ROW())))</f>
      </c>
      <c r="Y2336">
        <f>IF($W2336="","",IFERROR(MATCH($W2336,$A$2:$A$1500,0),""))</f>
      </c>
      <c r="Z2336">
        <f>IF($X2336="","",IFERROR(MATCH($X2336,$A$2:$A$1500,0),""))</f>
      </c>
      <c r="AA2336" t="str">
        <f>IF($Y2336="","",INDEX($P$2:$P$1500,$Y2336))</f>
      </c>
      <c r="AB2336" t="str">
        <f>IF($Z2336="","",INDEX($P$2:$P$1500,$Z2336))</f>
      </c>
      <c r="AC2336">
        <f>IF(AND($AA2336="Yes",$AB2336="Yes"),1,"")</f>
      </c>
      <c r="AD2336">
        <f>IF(OR($Y2336="",$Z2336=""),"",IF(INDEX($C$2:$C$1500,$Y2336)=INDEX($C$2:$C$1500,$Z2336),0,1))</f>
      </c>
      <c r="AE2336">
        <f>IF($AC2336&lt;&gt;1,"",IF(AND(INDEX($AG$2:$AG$1500,$Y2336)=1,INDEX($AG$2:$AG$1500,$Z2336)=1),1,""))</f>
      </c>
    </row>
    <row r="2337">
      <c r="T2337">
        <f>IF($Y2337="","",INDEX($B$2:$B$1500,$Y2337))</f>
      </c>
      <c r="U2337">
        <f>IF($Z2337="","",INDEX($B$2:$B$1500,$Z2337))</f>
      </c>
      <c r="V2337">
        <f>IF(OR($T2337="",$U2337=""),"",$U2337-$T2337)</f>
      </c>
      <c r="W2337" t="str">
        <f>IF(TRIM(INDEX(connections!$A:$A,ROW()))="","",TRIM(INDEX(connections!$A:$A,ROW())))</f>
      </c>
      <c r="X2337" t="str">
        <f>IF($W2337="","",TRIM(INDEX(connections!$B:$B,ROW())))</f>
      </c>
      <c r="Y2337">
        <f>IF($W2337="","",IFERROR(MATCH($W2337,$A$2:$A$1500,0),""))</f>
      </c>
      <c r="Z2337">
        <f>IF($X2337="","",IFERROR(MATCH($X2337,$A$2:$A$1500,0),""))</f>
      </c>
      <c r="AA2337" t="str">
        <f>IF($Y2337="","",INDEX($P$2:$P$1500,$Y2337))</f>
      </c>
      <c r="AB2337" t="str">
        <f>IF($Z2337="","",INDEX($P$2:$P$1500,$Z2337))</f>
      </c>
      <c r="AC2337">
        <f>IF(AND($AA2337="Yes",$AB2337="Yes"),1,"")</f>
      </c>
      <c r="AD2337">
        <f>IF(OR($Y2337="",$Z2337=""),"",IF(INDEX($C$2:$C$1500,$Y2337)=INDEX($C$2:$C$1500,$Z2337),0,1))</f>
      </c>
      <c r="AE2337">
        <f>IF($AC2337&lt;&gt;1,"",IF(AND(INDEX($AG$2:$AG$1500,$Y2337)=1,INDEX($AG$2:$AG$1500,$Z2337)=1),1,""))</f>
      </c>
    </row>
    <row r="2338">
      <c r="T2338">
        <f>IF($Y2338="","",INDEX($B$2:$B$1500,$Y2338))</f>
      </c>
      <c r="U2338">
        <f>IF($Z2338="","",INDEX($B$2:$B$1500,$Z2338))</f>
      </c>
      <c r="V2338">
        <f>IF(OR($T2338="",$U2338=""),"",$U2338-$T2338)</f>
      </c>
      <c r="W2338" t="str">
        <f>IF(TRIM(INDEX(connections!$A:$A,ROW()))="","",TRIM(INDEX(connections!$A:$A,ROW())))</f>
      </c>
      <c r="X2338" t="str">
        <f>IF($W2338="","",TRIM(INDEX(connections!$B:$B,ROW())))</f>
      </c>
      <c r="Y2338">
        <f>IF($W2338="","",IFERROR(MATCH($W2338,$A$2:$A$1500,0),""))</f>
      </c>
      <c r="Z2338">
        <f>IF($X2338="","",IFERROR(MATCH($X2338,$A$2:$A$1500,0),""))</f>
      </c>
      <c r="AA2338" t="str">
        <f>IF($Y2338="","",INDEX($P$2:$P$1500,$Y2338))</f>
      </c>
      <c r="AB2338" t="str">
        <f>IF($Z2338="","",INDEX($P$2:$P$1500,$Z2338))</f>
      </c>
      <c r="AC2338">
        <f>IF(AND($AA2338="Yes",$AB2338="Yes"),1,"")</f>
      </c>
      <c r="AD2338">
        <f>IF(OR($Y2338="",$Z2338=""),"",IF(INDEX($C$2:$C$1500,$Y2338)=INDEX($C$2:$C$1500,$Z2338),0,1))</f>
      </c>
      <c r="AE2338">
        <f>IF($AC2338&lt;&gt;1,"",IF(AND(INDEX($AG$2:$AG$1500,$Y2338)=1,INDEX($AG$2:$AG$1500,$Z2338)=1),1,""))</f>
      </c>
    </row>
    <row r="2339">
      <c r="T2339">
        <f>IF($Y2339="","",INDEX($B$2:$B$1500,$Y2339))</f>
      </c>
      <c r="U2339">
        <f>IF($Z2339="","",INDEX($B$2:$B$1500,$Z2339))</f>
      </c>
      <c r="V2339">
        <f>IF(OR($T2339="",$U2339=""),"",$U2339-$T2339)</f>
      </c>
      <c r="W2339" t="str">
        <f>IF(TRIM(INDEX(connections!$A:$A,ROW()))="","",TRIM(INDEX(connections!$A:$A,ROW())))</f>
      </c>
      <c r="X2339" t="str">
        <f>IF($W2339="","",TRIM(INDEX(connections!$B:$B,ROW())))</f>
      </c>
      <c r="Y2339">
        <f>IF($W2339="","",IFERROR(MATCH($W2339,$A$2:$A$1500,0),""))</f>
      </c>
      <c r="Z2339">
        <f>IF($X2339="","",IFERROR(MATCH($X2339,$A$2:$A$1500,0),""))</f>
      </c>
      <c r="AA2339" t="str">
        <f>IF($Y2339="","",INDEX($P$2:$P$1500,$Y2339))</f>
      </c>
      <c r="AB2339" t="str">
        <f>IF($Z2339="","",INDEX($P$2:$P$1500,$Z2339))</f>
      </c>
      <c r="AC2339">
        <f>IF(AND($AA2339="Yes",$AB2339="Yes"),1,"")</f>
      </c>
      <c r="AD2339">
        <f>IF(OR($Y2339="",$Z2339=""),"",IF(INDEX($C$2:$C$1500,$Y2339)=INDEX($C$2:$C$1500,$Z2339),0,1))</f>
      </c>
      <c r="AE2339">
        <f>IF($AC2339&lt;&gt;1,"",IF(AND(INDEX($AG$2:$AG$1500,$Y2339)=1,INDEX($AG$2:$AG$1500,$Z2339)=1),1,""))</f>
      </c>
    </row>
    <row r="2340">
      <c r="T2340">
        <f>IF($Y2340="","",INDEX($B$2:$B$1500,$Y2340))</f>
      </c>
      <c r="U2340">
        <f>IF($Z2340="","",INDEX($B$2:$B$1500,$Z2340))</f>
      </c>
      <c r="V2340">
        <f>IF(OR($T2340="",$U2340=""),"",$U2340-$T2340)</f>
      </c>
      <c r="W2340" t="str">
        <f>IF(TRIM(INDEX(connections!$A:$A,ROW()))="","",TRIM(INDEX(connections!$A:$A,ROW())))</f>
      </c>
      <c r="X2340" t="str">
        <f>IF($W2340="","",TRIM(INDEX(connections!$B:$B,ROW())))</f>
      </c>
      <c r="Y2340">
        <f>IF($W2340="","",IFERROR(MATCH($W2340,$A$2:$A$1500,0),""))</f>
      </c>
      <c r="Z2340">
        <f>IF($X2340="","",IFERROR(MATCH($X2340,$A$2:$A$1500,0),""))</f>
      </c>
      <c r="AA2340" t="str">
        <f>IF($Y2340="","",INDEX($P$2:$P$1500,$Y2340))</f>
      </c>
      <c r="AB2340" t="str">
        <f>IF($Z2340="","",INDEX($P$2:$P$1500,$Z2340))</f>
      </c>
      <c r="AC2340">
        <f>IF(AND($AA2340="Yes",$AB2340="Yes"),1,"")</f>
      </c>
      <c r="AD2340">
        <f>IF(OR($Y2340="",$Z2340=""),"",IF(INDEX($C$2:$C$1500,$Y2340)=INDEX($C$2:$C$1500,$Z2340),0,1))</f>
      </c>
      <c r="AE2340">
        <f>IF($AC2340&lt;&gt;1,"",IF(AND(INDEX($AG$2:$AG$1500,$Y2340)=1,INDEX($AG$2:$AG$1500,$Z2340)=1),1,""))</f>
      </c>
    </row>
    <row r="2341">
      <c r="T2341">
        <f>IF($Y2341="","",INDEX($B$2:$B$1500,$Y2341))</f>
      </c>
      <c r="U2341">
        <f>IF($Z2341="","",INDEX($B$2:$B$1500,$Z2341))</f>
      </c>
      <c r="V2341">
        <f>IF(OR($T2341="",$U2341=""),"",$U2341-$T2341)</f>
      </c>
      <c r="W2341" t="str">
        <f>IF(TRIM(INDEX(connections!$A:$A,ROW()))="","",TRIM(INDEX(connections!$A:$A,ROW())))</f>
      </c>
      <c r="X2341" t="str">
        <f>IF($W2341="","",TRIM(INDEX(connections!$B:$B,ROW())))</f>
      </c>
      <c r="Y2341">
        <f>IF($W2341="","",IFERROR(MATCH($W2341,$A$2:$A$1500,0),""))</f>
      </c>
      <c r="Z2341">
        <f>IF($X2341="","",IFERROR(MATCH($X2341,$A$2:$A$1500,0),""))</f>
      </c>
      <c r="AA2341" t="str">
        <f>IF($Y2341="","",INDEX($P$2:$P$1500,$Y2341))</f>
      </c>
      <c r="AB2341" t="str">
        <f>IF($Z2341="","",INDEX($P$2:$P$1500,$Z2341))</f>
      </c>
      <c r="AC2341">
        <f>IF(AND($AA2341="Yes",$AB2341="Yes"),1,"")</f>
      </c>
      <c r="AD2341">
        <f>IF(OR($Y2341="",$Z2341=""),"",IF(INDEX($C$2:$C$1500,$Y2341)=INDEX($C$2:$C$1500,$Z2341),0,1))</f>
      </c>
      <c r="AE2341">
        <f>IF($AC2341&lt;&gt;1,"",IF(AND(INDEX($AG$2:$AG$1500,$Y2341)=1,INDEX($AG$2:$AG$1500,$Z2341)=1),1,""))</f>
      </c>
    </row>
    <row r="2342">
      <c r="T2342">
        <f>IF($Y2342="","",INDEX($B$2:$B$1500,$Y2342))</f>
      </c>
      <c r="U2342">
        <f>IF($Z2342="","",INDEX($B$2:$B$1500,$Z2342))</f>
      </c>
      <c r="V2342">
        <f>IF(OR($T2342="",$U2342=""),"",$U2342-$T2342)</f>
      </c>
      <c r="W2342" t="str">
        <f>IF(TRIM(INDEX(connections!$A:$A,ROW()))="","",TRIM(INDEX(connections!$A:$A,ROW())))</f>
      </c>
      <c r="X2342" t="str">
        <f>IF($W2342="","",TRIM(INDEX(connections!$B:$B,ROW())))</f>
      </c>
      <c r="Y2342">
        <f>IF($W2342="","",IFERROR(MATCH($W2342,$A$2:$A$1500,0),""))</f>
      </c>
      <c r="Z2342">
        <f>IF($X2342="","",IFERROR(MATCH($X2342,$A$2:$A$1500,0),""))</f>
      </c>
      <c r="AA2342" t="str">
        <f>IF($Y2342="","",INDEX($P$2:$P$1500,$Y2342))</f>
      </c>
      <c r="AB2342" t="str">
        <f>IF($Z2342="","",INDEX($P$2:$P$1500,$Z2342))</f>
      </c>
      <c r="AC2342">
        <f>IF(AND($AA2342="Yes",$AB2342="Yes"),1,"")</f>
      </c>
      <c r="AD2342">
        <f>IF(OR($Y2342="",$Z2342=""),"",IF(INDEX($C$2:$C$1500,$Y2342)=INDEX($C$2:$C$1500,$Z2342),0,1))</f>
      </c>
      <c r="AE2342">
        <f>IF($AC2342&lt;&gt;1,"",IF(AND(INDEX($AG$2:$AG$1500,$Y2342)=1,INDEX($AG$2:$AG$1500,$Z2342)=1),1,""))</f>
      </c>
    </row>
    <row r="2343">
      <c r="T2343">
        <f>IF($Y2343="","",INDEX($B$2:$B$1500,$Y2343))</f>
      </c>
      <c r="U2343">
        <f>IF($Z2343="","",INDEX($B$2:$B$1500,$Z2343))</f>
      </c>
      <c r="V2343">
        <f>IF(OR($T2343="",$U2343=""),"",$U2343-$T2343)</f>
      </c>
      <c r="W2343" t="str">
        <f>IF(TRIM(INDEX(connections!$A:$A,ROW()))="","",TRIM(INDEX(connections!$A:$A,ROW())))</f>
      </c>
      <c r="X2343" t="str">
        <f>IF($W2343="","",TRIM(INDEX(connections!$B:$B,ROW())))</f>
      </c>
      <c r="Y2343">
        <f>IF($W2343="","",IFERROR(MATCH($W2343,$A$2:$A$1500,0),""))</f>
      </c>
      <c r="Z2343">
        <f>IF($X2343="","",IFERROR(MATCH($X2343,$A$2:$A$1500,0),""))</f>
      </c>
      <c r="AA2343" t="str">
        <f>IF($Y2343="","",INDEX($P$2:$P$1500,$Y2343))</f>
      </c>
      <c r="AB2343" t="str">
        <f>IF($Z2343="","",INDEX($P$2:$P$1500,$Z2343))</f>
      </c>
      <c r="AC2343">
        <f>IF(AND($AA2343="Yes",$AB2343="Yes"),1,"")</f>
      </c>
      <c r="AD2343">
        <f>IF(OR($Y2343="",$Z2343=""),"",IF(INDEX($C$2:$C$1500,$Y2343)=INDEX($C$2:$C$1500,$Z2343),0,1))</f>
      </c>
      <c r="AE2343">
        <f>IF($AC2343&lt;&gt;1,"",IF(AND(INDEX($AG$2:$AG$1500,$Y2343)=1,INDEX($AG$2:$AG$1500,$Z2343)=1),1,""))</f>
      </c>
    </row>
    <row r="2344">
      <c r="T2344">
        <f>IF($Y2344="","",INDEX($B$2:$B$1500,$Y2344))</f>
      </c>
      <c r="U2344">
        <f>IF($Z2344="","",INDEX($B$2:$B$1500,$Z2344))</f>
      </c>
      <c r="V2344">
        <f>IF(OR($T2344="",$U2344=""),"",$U2344-$T2344)</f>
      </c>
      <c r="W2344" t="str">
        <f>IF(TRIM(INDEX(connections!$A:$A,ROW()))="","",TRIM(INDEX(connections!$A:$A,ROW())))</f>
      </c>
      <c r="X2344" t="str">
        <f>IF($W2344="","",TRIM(INDEX(connections!$B:$B,ROW())))</f>
      </c>
      <c r="Y2344">
        <f>IF($W2344="","",IFERROR(MATCH($W2344,$A$2:$A$1500,0),""))</f>
      </c>
      <c r="Z2344">
        <f>IF($X2344="","",IFERROR(MATCH($X2344,$A$2:$A$1500,0),""))</f>
      </c>
      <c r="AA2344" t="str">
        <f>IF($Y2344="","",INDEX($P$2:$P$1500,$Y2344))</f>
      </c>
      <c r="AB2344" t="str">
        <f>IF($Z2344="","",INDEX($P$2:$P$1500,$Z2344))</f>
      </c>
      <c r="AC2344">
        <f>IF(AND($AA2344="Yes",$AB2344="Yes"),1,"")</f>
      </c>
      <c r="AD2344">
        <f>IF(OR($Y2344="",$Z2344=""),"",IF(INDEX($C$2:$C$1500,$Y2344)=INDEX($C$2:$C$1500,$Z2344),0,1))</f>
      </c>
      <c r="AE2344">
        <f>IF($AC2344&lt;&gt;1,"",IF(AND(INDEX($AG$2:$AG$1500,$Y2344)=1,INDEX($AG$2:$AG$1500,$Z2344)=1),1,""))</f>
      </c>
    </row>
    <row r="2345">
      <c r="T2345">
        <f>IF($Y2345="","",INDEX($B$2:$B$1500,$Y2345))</f>
      </c>
      <c r="U2345">
        <f>IF($Z2345="","",INDEX($B$2:$B$1500,$Z2345))</f>
      </c>
      <c r="V2345">
        <f>IF(OR($T2345="",$U2345=""),"",$U2345-$T2345)</f>
      </c>
      <c r="W2345" t="str">
        <f>IF(TRIM(INDEX(connections!$A:$A,ROW()))="","",TRIM(INDEX(connections!$A:$A,ROW())))</f>
      </c>
      <c r="X2345" t="str">
        <f>IF($W2345="","",TRIM(INDEX(connections!$B:$B,ROW())))</f>
      </c>
      <c r="Y2345">
        <f>IF($W2345="","",IFERROR(MATCH($W2345,$A$2:$A$1500,0),""))</f>
      </c>
      <c r="Z2345">
        <f>IF($X2345="","",IFERROR(MATCH($X2345,$A$2:$A$1500,0),""))</f>
      </c>
      <c r="AA2345" t="str">
        <f>IF($Y2345="","",INDEX($P$2:$P$1500,$Y2345))</f>
      </c>
      <c r="AB2345" t="str">
        <f>IF($Z2345="","",INDEX($P$2:$P$1500,$Z2345))</f>
      </c>
      <c r="AC2345">
        <f>IF(AND($AA2345="Yes",$AB2345="Yes"),1,"")</f>
      </c>
      <c r="AD2345">
        <f>IF(OR($Y2345="",$Z2345=""),"",IF(INDEX($C$2:$C$1500,$Y2345)=INDEX($C$2:$C$1500,$Z2345),0,1))</f>
      </c>
      <c r="AE2345">
        <f>IF($AC2345&lt;&gt;1,"",IF(AND(INDEX($AG$2:$AG$1500,$Y2345)=1,INDEX($AG$2:$AG$1500,$Z2345)=1),1,""))</f>
      </c>
    </row>
    <row r="2346">
      <c r="T2346">
        <f>IF($Y2346="","",INDEX($B$2:$B$1500,$Y2346))</f>
      </c>
      <c r="U2346">
        <f>IF($Z2346="","",INDEX($B$2:$B$1500,$Z2346))</f>
      </c>
      <c r="V2346">
        <f>IF(OR($T2346="",$U2346=""),"",$U2346-$T2346)</f>
      </c>
      <c r="W2346" t="str">
        <f>IF(TRIM(INDEX(connections!$A:$A,ROW()))="","",TRIM(INDEX(connections!$A:$A,ROW())))</f>
      </c>
      <c r="X2346" t="str">
        <f>IF($W2346="","",TRIM(INDEX(connections!$B:$B,ROW())))</f>
      </c>
      <c r="Y2346">
        <f>IF($W2346="","",IFERROR(MATCH($W2346,$A$2:$A$1500,0),""))</f>
      </c>
      <c r="Z2346">
        <f>IF($X2346="","",IFERROR(MATCH($X2346,$A$2:$A$1500,0),""))</f>
      </c>
      <c r="AA2346" t="str">
        <f>IF($Y2346="","",INDEX($P$2:$P$1500,$Y2346))</f>
      </c>
      <c r="AB2346" t="str">
        <f>IF($Z2346="","",INDEX($P$2:$P$1500,$Z2346))</f>
      </c>
      <c r="AC2346">
        <f>IF(AND($AA2346="Yes",$AB2346="Yes"),1,"")</f>
      </c>
      <c r="AD2346">
        <f>IF(OR($Y2346="",$Z2346=""),"",IF(INDEX($C$2:$C$1500,$Y2346)=INDEX($C$2:$C$1500,$Z2346),0,1))</f>
      </c>
      <c r="AE2346">
        <f>IF($AC2346&lt;&gt;1,"",IF(AND(INDEX($AG$2:$AG$1500,$Y2346)=1,INDEX($AG$2:$AG$1500,$Z2346)=1),1,""))</f>
      </c>
    </row>
    <row r="2347">
      <c r="T2347">
        <f>IF($Y2347="","",INDEX($B$2:$B$1500,$Y2347))</f>
      </c>
      <c r="U2347">
        <f>IF($Z2347="","",INDEX($B$2:$B$1500,$Z2347))</f>
      </c>
      <c r="V2347">
        <f>IF(OR($T2347="",$U2347=""),"",$U2347-$T2347)</f>
      </c>
      <c r="W2347" t="str">
        <f>IF(TRIM(INDEX(connections!$A:$A,ROW()))="","",TRIM(INDEX(connections!$A:$A,ROW())))</f>
      </c>
      <c r="X2347" t="str">
        <f>IF($W2347="","",TRIM(INDEX(connections!$B:$B,ROW())))</f>
      </c>
      <c r="Y2347">
        <f>IF($W2347="","",IFERROR(MATCH($W2347,$A$2:$A$1500,0),""))</f>
      </c>
      <c r="Z2347">
        <f>IF($X2347="","",IFERROR(MATCH($X2347,$A$2:$A$1500,0),""))</f>
      </c>
      <c r="AA2347" t="str">
        <f>IF($Y2347="","",INDEX($P$2:$P$1500,$Y2347))</f>
      </c>
      <c r="AB2347" t="str">
        <f>IF($Z2347="","",INDEX($P$2:$P$1500,$Z2347))</f>
      </c>
      <c r="AC2347">
        <f>IF(AND($AA2347="Yes",$AB2347="Yes"),1,"")</f>
      </c>
      <c r="AD2347">
        <f>IF(OR($Y2347="",$Z2347=""),"",IF(INDEX($C$2:$C$1500,$Y2347)=INDEX($C$2:$C$1500,$Z2347),0,1))</f>
      </c>
      <c r="AE2347">
        <f>IF($AC2347&lt;&gt;1,"",IF(AND(INDEX($AG$2:$AG$1500,$Y2347)=1,INDEX($AG$2:$AG$1500,$Z2347)=1),1,""))</f>
      </c>
    </row>
    <row r="2348">
      <c r="T2348">
        <f>IF($Y2348="","",INDEX($B$2:$B$1500,$Y2348))</f>
      </c>
      <c r="U2348">
        <f>IF($Z2348="","",INDEX($B$2:$B$1500,$Z2348))</f>
      </c>
      <c r="V2348">
        <f>IF(OR($T2348="",$U2348=""),"",$U2348-$T2348)</f>
      </c>
      <c r="W2348" t="str">
        <f>IF(TRIM(INDEX(connections!$A:$A,ROW()))="","",TRIM(INDEX(connections!$A:$A,ROW())))</f>
      </c>
      <c r="X2348" t="str">
        <f>IF($W2348="","",TRIM(INDEX(connections!$B:$B,ROW())))</f>
      </c>
      <c r="Y2348">
        <f>IF($W2348="","",IFERROR(MATCH($W2348,$A$2:$A$1500,0),""))</f>
      </c>
      <c r="Z2348">
        <f>IF($X2348="","",IFERROR(MATCH($X2348,$A$2:$A$1500,0),""))</f>
      </c>
      <c r="AA2348" t="str">
        <f>IF($Y2348="","",INDEX($P$2:$P$1500,$Y2348))</f>
      </c>
      <c r="AB2348" t="str">
        <f>IF($Z2348="","",INDEX($P$2:$P$1500,$Z2348))</f>
      </c>
      <c r="AC2348">
        <f>IF(AND($AA2348="Yes",$AB2348="Yes"),1,"")</f>
      </c>
      <c r="AD2348">
        <f>IF(OR($Y2348="",$Z2348=""),"",IF(INDEX($C$2:$C$1500,$Y2348)=INDEX($C$2:$C$1500,$Z2348),0,1))</f>
      </c>
      <c r="AE2348">
        <f>IF($AC2348&lt;&gt;1,"",IF(AND(INDEX($AG$2:$AG$1500,$Y2348)=1,INDEX($AG$2:$AG$1500,$Z2348)=1),1,""))</f>
      </c>
    </row>
    <row r="2349">
      <c r="T2349">
        <f>IF($Y2349="","",INDEX($B$2:$B$1500,$Y2349))</f>
      </c>
      <c r="U2349">
        <f>IF($Z2349="","",INDEX($B$2:$B$1500,$Z2349))</f>
      </c>
      <c r="V2349">
        <f>IF(OR($T2349="",$U2349=""),"",$U2349-$T2349)</f>
      </c>
      <c r="W2349" t="str">
        <f>IF(TRIM(INDEX(connections!$A:$A,ROW()))="","",TRIM(INDEX(connections!$A:$A,ROW())))</f>
      </c>
      <c r="X2349" t="str">
        <f>IF($W2349="","",TRIM(INDEX(connections!$B:$B,ROW())))</f>
      </c>
      <c r="Y2349">
        <f>IF($W2349="","",IFERROR(MATCH($W2349,$A$2:$A$1500,0),""))</f>
      </c>
      <c r="Z2349">
        <f>IF($X2349="","",IFERROR(MATCH($X2349,$A$2:$A$1500,0),""))</f>
      </c>
      <c r="AA2349" t="str">
        <f>IF($Y2349="","",INDEX($P$2:$P$1500,$Y2349))</f>
      </c>
      <c r="AB2349" t="str">
        <f>IF($Z2349="","",INDEX($P$2:$P$1500,$Z2349))</f>
      </c>
      <c r="AC2349">
        <f>IF(AND($AA2349="Yes",$AB2349="Yes"),1,"")</f>
      </c>
      <c r="AD2349">
        <f>IF(OR($Y2349="",$Z2349=""),"",IF(INDEX($C$2:$C$1500,$Y2349)=INDEX($C$2:$C$1500,$Z2349),0,1))</f>
      </c>
      <c r="AE2349">
        <f>IF($AC2349&lt;&gt;1,"",IF(AND(INDEX($AG$2:$AG$1500,$Y2349)=1,INDEX($AG$2:$AG$1500,$Z2349)=1),1,""))</f>
      </c>
    </row>
    <row r="2350">
      <c r="T2350">
        <f>IF($Y2350="","",INDEX($B$2:$B$1500,$Y2350))</f>
      </c>
      <c r="U2350">
        <f>IF($Z2350="","",INDEX($B$2:$B$1500,$Z2350))</f>
      </c>
      <c r="V2350">
        <f>IF(OR($T2350="",$U2350=""),"",$U2350-$T2350)</f>
      </c>
      <c r="W2350" t="str">
        <f>IF(TRIM(INDEX(connections!$A:$A,ROW()))="","",TRIM(INDEX(connections!$A:$A,ROW())))</f>
      </c>
      <c r="X2350" t="str">
        <f>IF($W2350="","",TRIM(INDEX(connections!$B:$B,ROW())))</f>
      </c>
      <c r="Y2350">
        <f>IF($W2350="","",IFERROR(MATCH($W2350,$A$2:$A$1500,0),""))</f>
      </c>
      <c r="Z2350">
        <f>IF($X2350="","",IFERROR(MATCH($X2350,$A$2:$A$1500,0),""))</f>
      </c>
      <c r="AA2350" t="str">
        <f>IF($Y2350="","",INDEX($P$2:$P$1500,$Y2350))</f>
      </c>
      <c r="AB2350" t="str">
        <f>IF($Z2350="","",INDEX($P$2:$P$1500,$Z2350))</f>
      </c>
      <c r="AC2350">
        <f>IF(AND($AA2350="Yes",$AB2350="Yes"),1,"")</f>
      </c>
      <c r="AD2350">
        <f>IF(OR($Y2350="",$Z2350=""),"",IF(INDEX($C$2:$C$1500,$Y2350)=INDEX($C$2:$C$1500,$Z2350),0,1))</f>
      </c>
      <c r="AE2350">
        <f>IF($AC2350&lt;&gt;1,"",IF(AND(INDEX($AG$2:$AG$1500,$Y2350)=1,INDEX($AG$2:$AG$1500,$Z2350)=1),1,""))</f>
      </c>
    </row>
    <row r="2351">
      <c r="T2351">
        <f>IF($Y2351="","",INDEX($B$2:$B$1500,$Y2351))</f>
      </c>
      <c r="U2351">
        <f>IF($Z2351="","",INDEX($B$2:$B$1500,$Z2351))</f>
      </c>
      <c r="V2351">
        <f>IF(OR($T2351="",$U2351=""),"",$U2351-$T2351)</f>
      </c>
      <c r="W2351" t="str">
        <f>IF(TRIM(INDEX(connections!$A:$A,ROW()))="","",TRIM(INDEX(connections!$A:$A,ROW())))</f>
      </c>
      <c r="X2351" t="str">
        <f>IF($W2351="","",TRIM(INDEX(connections!$B:$B,ROW())))</f>
      </c>
      <c r="Y2351">
        <f>IF($W2351="","",IFERROR(MATCH($W2351,$A$2:$A$1500,0),""))</f>
      </c>
      <c r="Z2351">
        <f>IF($X2351="","",IFERROR(MATCH($X2351,$A$2:$A$1500,0),""))</f>
      </c>
      <c r="AA2351" t="str">
        <f>IF($Y2351="","",INDEX($P$2:$P$1500,$Y2351))</f>
      </c>
      <c r="AB2351" t="str">
        <f>IF($Z2351="","",INDEX($P$2:$P$1500,$Z2351))</f>
      </c>
      <c r="AC2351">
        <f>IF(AND($AA2351="Yes",$AB2351="Yes"),1,"")</f>
      </c>
      <c r="AD2351">
        <f>IF(OR($Y2351="",$Z2351=""),"",IF(INDEX($C$2:$C$1500,$Y2351)=INDEX($C$2:$C$1500,$Z2351),0,1))</f>
      </c>
      <c r="AE2351">
        <f>IF($AC2351&lt;&gt;1,"",IF(AND(INDEX($AG$2:$AG$1500,$Y2351)=1,INDEX($AG$2:$AG$1500,$Z2351)=1),1,""))</f>
      </c>
    </row>
    <row r="2352">
      <c r="T2352">
        <f>IF($Y2352="","",INDEX($B$2:$B$1500,$Y2352))</f>
      </c>
      <c r="U2352">
        <f>IF($Z2352="","",INDEX($B$2:$B$1500,$Z2352))</f>
      </c>
      <c r="V2352">
        <f>IF(OR($T2352="",$U2352=""),"",$U2352-$T2352)</f>
      </c>
      <c r="W2352" t="str">
        <f>IF(TRIM(INDEX(connections!$A:$A,ROW()))="","",TRIM(INDEX(connections!$A:$A,ROW())))</f>
      </c>
      <c r="X2352" t="str">
        <f>IF($W2352="","",TRIM(INDEX(connections!$B:$B,ROW())))</f>
      </c>
      <c r="Y2352">
        <f>IF($W2352="","",IFERROR(MATCH($W2352,$A$2:$A$1500,0),""))</f>
      </c>
      <c r="Z2352">
        <f>IF($X2352="","",IFERROR(MATCH($X2352,$A$2:$A$1500,0),""))</f>
      </c>
      <c r="AA2352" t="str">
        <f>IF($Y2352="","",INDEX($P$2:$P$1500,$Y2352))</f>
      </c>
      <c r="AB2352" t="str">
        <f>IF($Z2352="","",INDEX($P$2:$P$1500,$Z2352))</f>
      </c>
      <c r="AC2352">
        <f>IF(AND($AA2352="Yes",$AB2352="Yes"),1,"")</f>
      </c>
      <c r="AD2352">
        <f>IF(OR($Y2352="",$Z2352=""),"",IF(INDEX($C$2:$C$1500,$Y2352)=INDEX($C$2:$C$1500,$Z2352),0,1))</f>
      </c>
      <c r="AE2352">
        <f>IF($AC2352&lt;&gt;1,"",IF(AND(INDEX($AG$2:$AG$1500,$Y2352)=1,INDEX($AG$2:$AG$1500,$Z2352)=1),1,""))</f>
      </c>
    </row>
    <row r="2353">
      <c r="T2353">
        <f>IF($Y2353="","",INDEX($B$2:$B$1500,$Y2353))</f>
      </c>
      <c r="U2353">
        <f>IF($Z2353="","",INDEX($B$2:$B$1500,$Z2353))</f>
      </c>
      <c r="V2353">
        <f>IF(OR($T2353="",$U2353=""),"",$U2353-$T2353)</f>
      </c>
      <c r="W2353" t="str">
        <f>IF(TRIM(INDEX(connections!$A:$A,ROW()))="","",TRIM(INDEX(connections!$A:$A,ROW())))</f>
      </c>
      <c r="X2353" t="str">
        <f>IF($W2353="","",TRIM(INDEX(connections!$B:$B,ROW())))</f>
      </c>
      <c r="Y2353">
        <f>IF($W2353="","",IFERROR(MATCH($W2353,$A$2:$A$1500,0),""))</f>
      </c>
      <c r="Z2353">
        <f>IF($X2353="","",IFERROR(MATCH($X2353,$A$2:$A$1500,0),""))</f>
      </c>
      <c r="AA2353" t="str">
        <f>IF($Y2353="","",INDEX($P$2:$P$1500,$Y2353))</f>
      </c>
      <c r="AB2353" t="str">
        <f>IF($Z2353="","",INDEX($P$2:$P$1500,$Z2353))</f>
      </c>
      <c r="AC2353">
        <f>IF(AND($AA2353="Yes",$AB2353="Yes"),1,"")</f>
      </c>
      <c r="AD2353">
        <f>IF(OR($Y2353="",$Z2353=""),"",IF(INDEX($C$2:$C$1500,$Y2353)=INDEX($C$2:$C$1500,$Z2353),0,1))</f>
      </c>
      <c r="AE2353">
        <f>IF($AC2353&lt;&gt;1,"",IF(AND(INDEX($AG$2:$AG$1500,$Y2353)=1,INDEX($AG$2:$AG$1500,$Z2353)=1),1,""))</f>
      </c>
    </row>
    <row r="2354">
      <c r="T2354">
        <f>IF($Y2354="","",INDEX($B$2:$B$1500,$Y2354))</f>
      </c>
      <c r="U2354">
        <f>IF($Z2354="","",INDEX($B$2:$B$1500,$Z2354))</f>
      </c>
      <c r="V2354">
        <f>IF(OR($T2354="",$U2354=""),"",$U2354-$T2354)</f>
      </c>
      <c r="W2354" t="str">
        <f>IF(TRIM(INDEX(connections!$A:$A,ROW()))="","",TRIM(INDEX(connections!$A:$A,ROW())))</f>
      </c>
      <c r="X2354" t="str">
        <f>IF($W2354="","",TRIM(INDEX(connections!$B:$B,ROW())))</f>
      </c>
      <c r="Y2354">
        <f>IF($W2354="","",IFERROR(MATCH($W2354,$A$2:$A$1500,0),""))</f>
      </c>
      <c r="Z2354">
        <f>IF($X2354="","",IFERROR(MATCH($X2354,$A$2:$A$1500,0),""))</f>
      </c>
      <c r="AA2354" t="str">
        <f>IF($Y2354="","",INDEX($P$2:$P$1500,$Y2354))</f>
      </c>
      <c r="AB2354" t="str">
        <f>IF($Z2354="","",INDEX($P$2:$P$1500,$Z2354))</f>
      </c>
      <c r="AC2354">
        <f>IF(AND($AA2354="Yes",$AB2354="Yes"),1,"")</f>
      </c>
      <c r="AD2354">
        <f>IF(OR($Y2354="",$Z2354=""),"",IF(INDEX($C$2:$C$1500,$Y2354)=INDEX($C$2:$C$1500,$Z2354),0,1))</f>
      </c>
      <c r="AE2354">
        <f>IF($AC2354&lt;&gt;1,"",IF(AND(INDEX($AG$2:$AG$1500,$Y2354)=1,INDEX($AG$2:$AG$1500,$Z2354)=1),1,""))</f>
      </c>
    </row>
    <row r="2355">
      <c r="T2355">
        <f>IF($Y2355="","",INDEX($B$2:$B$1500,$Y2355))</f>
      </c>
      <c r="U2355">
        <f>IF($Z2355="","",INDEX($B$2:$B$1500,$Z2355))</f>
      </c>
      <c r="V2355">
        <f>IF(OR($T2355="",$U2355=""),"",$U2355-$T2355)</f>
      </c>
      <c r="W2355" t="str">
        <f>IF(TRIM(INDEX(connections!$A:$A,ROW()))="","",TRIM(INDEX(connections!$A:$A,ROW())))</f>
      </c>
      <c r="X2355" t="str">
        <f>IF($W2355="","",TRIM(INDEX(connections!$B:$B,ROW())))</f>
      </c>
      <c r="Y2355">
        <f>IF($W2355="","",IFERROR(MATCH($W2355,$A$2:$A$1500,0),""))</f>
      </c>
      <c r="Z2355">
        <f>IF($X2355="","",IFERROR(MATCH($X2355,$A$2:$A$1500,0),""))</f>
      </c>
      <c r="AA2355" t="str">
        <f>IF($Y2355="","",INDEX($P$2:$P$1500,$Y2355))</f>
      </c>
      <c r="AB2355" t="str">
        <f>IF($Z2355="","",INDEX($P$2:$P$1500,$Z2355))</f>
      </c>
      <c r="AC2355">
        <f>IF(AND($AA2355="Yes",$AB2355="Yes"),1,"")</f>
      </c>
      <c r="AD2355">
        <f>IF(OR($Y2355="",$Z2355=""),"",IF(INDEX($C$2:$C$1500,$Y2355)=INDEX($C$2:$C$1500,$Z2355),0,1))</f>
      </c>
      <c r="AE2355">
        <f>IF($AC2355&lt;&gt;1,"",IF(AND(INDEX($AG$2:$AG$1500,$Y2355)=1,INDEX($AG$2:$AG$1500,$Z2355)=1),1,""))</f>
      </c>
    </row>
    <row r="2356">
      <c r="T2356">
        <f>IF($Y2356="","",INDEX($B$2:$B$1500,$Y2356))</f>
      </c>
      <c r="U2356">
        <f>IF($Z2356="","",INDEX($B$2:$B$1500,$Z2356))</f>
      </c>
      <c r="V2356">
        <f>IF(OR($T2356="",$U2356=""),"",$U2356-$T2356)</f>
      </c>
      <c r="W2356" t="str">
        <f>IF(TRIM(INDEX(connections!$A:$A,ROW()))="","",TRIM(INDEX(connections!$A:$A,ROW())))</f>
      </c>
      <c r="X2356" t="str">
        <f>IF($W2356="","",TRIM(INDEX(connections!$B:$B,ROW())))</f>
      </c>
      <c r="Y2356">
        <f>IF($W2356="","",IFERROR(MATCH($W2356,$A$2:$A$1500,0),""))</f>
      </c>
      <c r="Z2356">
        <f>IF($X2356="","",IFERROR(MATCH($X2356,$A$2:$A$1500,0),""))</f>
      </c>
      <c r="AA2356" t="str">
        <f>IF($Y2356="","",INDEX($P$2:$P$1500,$Y2356))</f>
      </c>
      <c r="AB2356" t="str">
        <f>IF($Z2356="","",INDEX($P$2:$P$1500,$Z2356))</f>
      </c>
      <c r="AC2356">
        <f>IF(AND($AA2356="Yes",$AB2356="Yes"),1,"")</f>
      </c>
      <c r="AD2356">
        <f>IF(OR($Y2356="",$Z2356=""),"",IF(INDEX($C$2:$C$1500,$Y2356)=INDEX($C$2:$C$1500,$Z2356),0,1))</f>
      </c>
      <c r="AE2356">
        <f>IF($AC2356&lt;&gt;1,"",IF(AND(INDEX($AG$2:$AG$1500,$Y2356)=1,INDEX($AG$2:$AG$1500,$Z2356)=1),1,""))</f>
      </c>
    </row>
    <row r="2357">
      <c r="T2357">
        <f>IF($Y2357="","",INDEX($B$2:$B$1500,$Y2357))</f>
      </c>
      <c r="U2357">
        <f>IF($Z2357="","",INDEX($B$2:$B$1500,$Z2357))</f>
      </c>
      <c r="V2357">
        <f>IF(OR($T2357="",$U2357=""),"",$U2357-$T2357)</f>
      </c>
      <c r="W2357" t="str">
        <f>IF(TRIM(INDEX(connections!$A:$A,ROW()))="","",TRIM(INDEX(connections!$A:$A,ROW())))</f>
      </c>
      <c r="X2357" t="str">
        <f>IF($W2357="","",TRIM(INDEX(connections!$B:$B,ROW())))</f>
      </c>
      <c r="Y2357">
        <f>IF($W2357="","",IFERROR(MATCH($W2357,$A$2:$A$1500,0),""))</f>
      </c>
      <c r="Z2357">
        <f>IF($X2357="","",IFERROR(MATCH($X2357,$A$2:$A$1500,0),""))</f>
      </c>
      <c r="AA2357" t="str">
        <f>IF($Y2357="","",INDEX($P$2:$P$1500,$Y2357))</f>
      </c>
      <c r="AB2357" t="str">
        <f>IF($Z2357="","",INDEX($P$2:$P$1500,$Z2357))</f>
      </c>
      <c r="AC2357">
        <f>IF(AND($AA2357="Yes",$AB2357="Yes"),1,"")</f>
      </c>
      <c r="AD2357">
        <f>IF(OR($Y2357="",$Z2357=""),"",IF(INDEX($C$2:$C$1500,$Y2357)=INDEX($C$2:$C$1500,$Z2357),0,1))</f>
      </c>
      <c r="AE2357">
        <f>IF($AC2357&lt;&gt;1,"",IF(AND(INDEX($AG$2:$AG$1500,$Y2357)=1,INDEX($AG$2:$AG$1500,$Z2357)=1),1,""))</f>
      </c>
    </row>
    <row r="2358">
      <c r="T2358">
        <f>IF($Y2358="","",INDEX($B$2:$B$1500,$Y2358))</f>
      </c>
      <c r="U2358">
        <f>IF($Z2358="","",INDEX($B$2:$B$1500,$Z2358))</f>
      </c>
      <c r="V2358">
        <f>IF(OR($T2358="",$U2358=""),"",$U2358-$T2358)</f>
      </c>
      <c r="W2358" t="str">
        <f>IF(TRIM(INDEX(connections!$A:$A,ROW()))="","",TRIM(INDEX(connections!$A:$A,ROW())))</f>
      </c>
      <c r="X2358" t="str">
        <f>IF($W2358="","",TRIM(INDEX(connections!$B:$B,ROW())))</f>
      </c>
      <c r="Y2358">
        <f>IF($W2358="","",IFERROR(MATCH($W2358,$A$2:$A$1500,0),""))</f>
      </c>
      <c r="Z2358">
        <f>IF($X2358="","",IFERROR(MATCH($X2358,$A$2:$A$1500,0),""))</f>
      </c>
      <c r="AA2358" t="str">
        <f>IF($Y2358="","",INDEX($P$2:$P$1500,$Y2358))</f>
      </c>
      <c r="AB2358" t="str">
        <f>IF($Z2358="","",INDEX($P$2:$P$1500,$Z2358))</f>
      </c>
      <c r="AC2358">
        <f>IF(AND($AA2358="Yes",$AB2358="Yes"),1,"")</f>
      </c>
      <c r="AD2358">
        <f>IF(OR($Y2358="",$Z2358=""),"",IF(INDEX($C$2:$C$1500,$Y2358)=INDEX($C$2:$C$1500,$Z2358),0,1))</f>
      </c>
      <c r="AE2358">
        <f>IF($AC2358&lt;&gt;1,"",IF(AND(INDEX($AG$2:$AG$1500,$Y2358)=1,INDEX($AG$2:$AG$1500,$Z2358)=1),1,""))</f>
      </c>
    </row>
    <row r="2359">
      <c r="T2359">
        <f>IF($Y2359="","",INDEX($B$2:$B$1500,$Y2359))</f>
      </c>
      <c r="U2359">
        <f>IF($Z2359="","",INDEX($B$2:$B$1500,$Z2359))</f>
      </c>
      <c r="V2359">
        <f>IF(OR($T2359="",$U2359=""),"",$U2359-$T2359)</f>
      </c>
      <c r="W2359" t="str">
        <f>IF(TRIM(INDEX(connections!$A:$A,ROW()))="","",TRIM(INDEX(connections!$A:$A,ROW())))</f>
      </c>
      <c r="X2359" t="str">
        <f>IF($W2359="","",TRIM(INDEX(connections!$B:$B,ROW())))</f>
      </c>
      <c r="Y2359">
        <f>IF($W2359="","",IFERROR(MATCH($W2359,$A$2:$A$1500,0),""))</f>
      </c>
      <c r="Z2359">
        <f>IF($X2359="","",IFERROR(MATCH($X2359,$A$2:$A$1500,0),""))</f>
      </c>
      <c r="AA2359" t="str">
        <f>IF($Y2359="","",INDEX($P$2:$P$1500,$Y2359))</f>
      </c>
      <c r="AB2359" t="str">
        <f>IF($Z2359="","",INDEX($P$2:$P$1500,$Z2359))</f>
      </c>
      <c r="AC2359">
        <f>IF(AND($AA2359="Yes",$AB2359="Yes"),1,"")</f>
      </c>
      <c r="AD2359">
        <f>IF(OR($Y2359="",$Z2359=""),"",IF(INDEX($C$2:$C$1500,$Y2359)=INDEX($C$2:$C$1500,$Z2359),0,1))</f>
      </c>
      <c r="AE2359">
        <f>IF($AC2359&lt;&gt;1,"",IF(AND(INDEX($AG$2:$AG$1500,$Y2359)=1,INDEX($AG$2:$AG$1500,$Z2359)=1),1,""))</f>
      </c>
    </row>
    <row r="2360">
      <c r="T2360">
        <f>IF($Y2360="","",INDEX($B$2:$B$1500,$Y2360))</f>
      </c>
      <c r="U2360">
        <f>IF($Z2360="","",INDEX($B$2:$B$1500,$Z2360))</f>
      </c>
      <c r="V2360">
        <f>IF(OR($T2360="",$U2360=""),"",$U2360-$T2360)</f>
      </c>
      <c r="W2360" t="str">
        <f>IF(TRIM(INDEX(connections!$A:$A,ROW()))="","",TRIM(INDEX(connections!$A:$A,ROW())))</f>
      </c>
      <c r="X2360" t="str">
        <f>IF($W2360="","",TRIM(INDEX(connections!$B:$B,ROW())))</f>
      </c>
      <c r="Y2360">
        <f>IF($W2360="","",IFERROR(MATCH($W2360,$A$2:$A$1500,0),""))</f>
      </c>
      <c r="Z2360">
        <f>IF($X2360="","",IFERROR(MATCH($X2360,$A$2:$A$1500,0),""))</f>
      </c>
      <c r="AA2360" t="str">
        <f>IF($Y2360="","",INDEX($P$2:$P$1500,$Y2360))</f>
      </c>
      <c r="AB2360" t="str">
        <f>IF($Z2360="","",INDEX($P$2:$P$1500,$Z2360))</f>
      </c>
      <c r="AC2360">
        <f>IF(AND($AA2360="Yes",$AB2360="Yes"),1,"")</f>
      </c>
      <c r="AD2360">
        <f>IF(OR($Y2360="",$Z2360=""),"",IF(INDEX($C$2:$C$1500,$Y2360)=INDEX($C$2:$C$1500,$Z2360),0,1))</f>
      </c>
      <c r="AE2360">
        <f>IF($AC2360&lt;&gt;1,"",IF(AND(INDEX($AG$2:$AG$1500,$Y2360)=1,INDEX($AG$2:$AG$1500,$Z2360)=1),1,""))</f>
      </c>
    </row>
    <row r="2361">
      <c r="T2361">
        <f>IF($Y2361="","",INDEX($B$2:$B$1500,$Y2361))</f>
      </c>
      <c r="U2361">
        <f>IF($Z2361="","",INDEX($B$2:$B$1500,$Z2361))</f>
      </c>
      <c r="V2361">
        <f>IF(OR($T2361="",$U2361=""),"",$U2361-$T2361)</f>
      </c>
      <c r="W2361" t="str">
        <f>IF(TRIM(INDEX(connections!$A:$A,ROW()))="","",TRIM(INDEX(connections!$A:$A,ROW())))</f>
      </c>
      <c r="X2361" t="str">
        <f>IF($W2361="","",TRIM(INDEX(connections!$B:$B,ROW())))</f>
      </c>
      <c r="Y2361">
        <f>IF($W2361="","",IFERROR(MATCH($W2361,$A$2:$A$1500,0),""))</f>
      </c>
      <c r="Z2361">
        <f>IF($X2361="","",IFERROR(MATCH($X2361,$A$2:$A$1500,0),""))</f>
      </c>
      <c r="AA2361" t="str">
        <f>IF($Y2361="","",INDEX($P$2:$P$1500,$Y2361))</f>
      </c>
      <c r="AB2361" t="str">
        <f>IF($Z2361="","",INDEX($P$2:$P$1500,$Z2361))</f>
      </c>
      <c r="AC2361">
        <f>IF(AND($AA2361="Yes",$AB2361="Yes"),1,"")</f>
      </c>
      <c r="AD2361">
        <f>IF(OR($Y2361="",$Z2361=""),"",IF(INDEX($C$2:$C$1500,$Y2361)=INDEX($C$2:$C$1500,$Z2361),0,1))</f>
      </c>
      <c r="AE2361">
        <f>IF($AC2361&lt;&gt;1,"",IF(AND(INDEX($AG$2:$AG$1500,$Y2361)=1,INDEX($AG$2:$AG$1500,$Z2361)=1),1,""))</f>
      </c>
    </row>
    <row r="2362">
      <c r="T2362">
        <f>IF($Y2362="","",INDEX($B$2:$B$1500,$Y2362))</f>
      </c>
      <c r="U2362">
        <f>IF($Z2362="","",INDEX($B$2:$B$1500,$Z2362))</f>
      </c>
      <c r="V2362">
        <f>IF(OR($T2362="",$U2362=""),"",$U2362-$T2362)</f>
      </c>
      <c r="W2362" t="str">
        <f>IF(TRIM(INDEX(connections!$A:$A,ROW()))="","",TRIM(INDEX(connections!$A:$A,ROW())))</f>
      </c>
      <c r="X2362" t="str">
        <f>IF($W2362="","",TRIM(INDEX(connections!$B:$B,ROW())))</f>
      </c>
      <c r="Y2362">
        <f>IF($W2362="","",IFERROR(MATCH($W2362,$A$2:$A$1500,0),""))</f>
      </c>
      <c r="Z2362">
        <f>IF($X2362="","",IFERROR(MATCH($X2362,$A$2:$A$1500,0),""))</f>
      </c>
      <c r="AA2362" t="str">
        <f>IF($Y2362="","",INDEX($P$2:$P$1500,$Y2362))</f>
      </c>
      <c r="AB2362" t="str">
        <f>IF($Z2362="","",INDEX($P$2:$P$1500,$Z2362))</f>
      </c>
      <c r="AC2362">
        <f>IF(AND($AA2362="Yes",$AB2362="Yes"),1,"")</f>
      </c>
      <c r="AD2362">
        <f>IF(OR($Y2362="",$Z2362=""),"",IF(INDEX($C$2:$C$1500,$Y2362)=INDEX($C$2:$C$1500,$Z2362),0,1))</f>
      </c>
      <c r="AE2362">
        <f>IF($AC2362&lt;&gt;1,"",IF(AND(INDEX($AG$2:$AG$1500,$Y2362)=1,INDEX($AG$2:$AG$1500,$Z2362)=1),1,""))</f>
      </c>
    </row>
    <row r="2363">
      <c r="T2363">
        <f>IF($Y2363="","",INDEX($B$2:$B$1500,$Y2363))</f>
      </c>
      <c r="U2363">
        <f>IF($Z2363="","",INDEX($B$2:$B$1500,$Z2363))</f>
      </c>
      <c r="V2363">
        <f>IF(OR($T2363="",$U2363=""),"",$U2363-$T2363)</f>
      </c>
      <c r="W2363" t="str">
        <f>IF(TRIM(INDEX(connections!$A:$A,ROW()))="","",TRIM(INDEX(connections!$A:$A,ROW())))</f>
      </c>
      <c r="X2363" t="str">
        <f>IF($W2363="","",TRIM(INDEX(connections!$B:$B,ROW())))</f>
      </c>
      <c r="Y2363">
        <f>IF($W2363="","",IFERROR(MATCH($W2363,$A$2:$A$1500,0),""))</f>
      </c>
      <c r="Z2363">
        <f>IF($X2363="","",IFERROR(MATCH($X2363,$A$2:$A$1500,0),""))</f>
      </c>
      <c r="AA2363" t="str">
        <f>IF($Y2363="","",INDEX($P$2:$P$1500,$Y2363))</f>
      </c>
      <c r="AB2363" t="str">
        <f>IF($Z2363="","",INDEX($P$2:$P$1500,$Z2363))</f>
      </c>
      <c r="AC2363">
        <f>IF(AND($AA2363="Yes",$AB2363="Yes"),1,"")</f>
      </c>
      <c r="AD2363">
        <f>IF(OR($Y2363="",$Z2363=""),"",IF(INDEX($C$2:$C$1500,$Y2363)=INDEX($C$2:$C$1500,$Z2363),0,1))</f>
      </c>
      <c r="AE2363">
        <f>IF($AC2363&lt;&gt;1,"",IF(AND(INDEX($AG$2:$AG$1500,$Y2363)=1,INDEX($AG$2:$AG$1500,$Z2363)=1),1,""))</f>
      </c>
    </row>
    <row r="2364">
      <c r="T2364">
        <f>IF($Y2364="","",INDEX($B$2:$B$1500,$Y2364))</f>
      </c>
      <c r="U2364">
        <f>IF($Z2364="","",INDEX($B$2:$B$1500,$Z2364))</f>
      </c>
      <c r="V2364">
        <f>IF(OR($T2364="",$U2364=""),"",$U2364-$T2364)</f>
      </c>
      <c r="W2364" t="str">
        <f>IF(TRIM(INDEX(connections!$A:$A,ROW()))="","",TRIM(INDEX(connections!$A:$A,ROW())))</f>
      </c>
      <c r="X2364" t="str">
        <f>IF($W2364="","",TRIM(INDEX(connections!$B:$B,ROW())))</f>
      </c>
      <c r="Y2364">
        <f>IF($W2364="","",IFERROR(MATCH($W2364,$A$2:$A$1500,0),""))</f>
      </c>
      <c r="Z2364">
        <f>IF($X2364="","",IFERROR(MATCH($X2364,$A$2:$A$1500,0),""))</f>
      </c>
      <c r="AA2364" t="str">
        <f>IF($Y2364="","",INDEX($P$2:$P$1500,$Y2364))</f>
      </c>
      <c r="AB2364" t="str">
        <f>IF($Z2364="","",INDEX($P$2:$P$1500,$Z2364))</f>
      </c>
      <c r="AC2364">
        <f>IF(AND($AA2364="Yes",$AB2364="Yes"),1,"")</f>
      </c>
      <c r="AD2364">
        <f>IF(OR($Y2364="",$Z2364=""),"",IF(INDEX($C$2:$C$1500,$Y2364)=INDEX($C$2:$C$1500,$Z2364),0,1))</f>
      </c>
      <c r="AE2364">
        <f>IF($AC2364&lt;&gt;1,"",IF(AND(INDEX($AG$2:$AG$1500,$Y2364)=1,INDEX($AG$2:$AG$1500,$Z2364)=1),1,""))</f>
      </c>
    </row>
    <row r="2365">
      <c r="T2365">
        <f>IF($Y2365="","",INDEX($B$2:$B$1500,$Y2365))</f>
      </c>
      <c r="U2365">
        <f>IF($Z2365="","",INDEX($B$2:$B$1500,$Z2365))</f>
      </c>
      <c r="V2365">
        <f>IF(OR($T2365="",$U2365=""),"",$U2365-$T2365)</f>
      </c>
      <c r="W2365" t="str">
        <f>IF(TRIM(INDEX(connections!$A:$A,ROW()))="","",TRIM(INDEX(connections!$A:$A,ROW())))</f>
      </c>
      <c r="X2365" t="str">
        <f>IF($W2365="","",TRIM(INDEX(connections!$B:$B,ROW())))</f>
      </c>
      <c r="Y2365">
        <f>IF($W2365="","",IFERROR(MATCH($W2365,$A$2:$A$1500,0),""))</f>
      </c>
      <c r="Z2365">
        <f>IF($X2365="","",IFERROR(MATCH($X2365,$A$2:$A$1500,0),""))</f>
      </c>
      <c r="AA2365" t="str">
        <f>IF($Y2365="","",INDEX($P$2:$P$1500,$Y2365))</f>
      </c>
      <c r="AB2365" t="str">
        <f>IF($Z2365="","",INDEX($P$2:$P$1500,$Z2365))</f>
      </c>
      <c r="AC2365">
        <f>IF(AND($AA2365="Yes",$AB2365="Yes"),1,"")</f>
      </c>
      <c r="AD2365">
        <f>IF(OR($Y2365="",$Z2365=""),"",IF(INDEX($C$2:$C$1500,$Y2365)=INDEX($C$2:$C$1500,$Z2365),0,1))</f>
      </c>
      <c r="AE2365">
        <f>IF($AC2365&lt;&gt;1,"",IF(AND(INDEX($AG$2:$AG$1500,$Y2365)=1,INDEX($AG$2:$AG$1500,$Z2365)=1),1,""))</f>
      </c>
    </row>
    <row r="2366">
      <c r="T2366">
        <f>IF($Y2366="","",INDEX($B$2:$B$1500,$Y2366))</f>
      </c>
      <c r="U2366">
        <f>IF($Z2366="","",INDEX($B$2:$B$1500,$Z2366))</f>
      </c>
      <c r="V2366">
        <f>IF(OR($T2366="",$U2366=""),"",$U2366-$T2366)</f>
      </c>
      <c r="W2366" t="str">
        <f>IF(TRIM(INDEX(connections!$A:$A,ROW()))="","",TRIM(INDEX(connections!$A:$A,ROW())))</f>
      </c>
      <c r="X2366" t="str">
        <f>IF($W2366="","",TRIM(INDEX(connections!$B:$B,ROW())))</f>
      </c>
      <c r="Y2366">
        <f>IF($W2366="","",IFERROR(MATCH($W2366,$A$2:$A$1500,0),""))</f>
      </c>
      <c r="Z2366">
        <f>IF($X2366="","",IFERROR(MATCH($X2366,$A$2:$A$1500,0),""))</f>
      </c>
      <c r="AA2366" t="str">
        <f>IF($Y2366="","",INDEX($P$2:$P$1500,$Y2366))</f>
      </c>
      <c r="AB2366" t="str">
        <f>IF($Z2366="","",INDEX($P$2:$P$1500,$Z2366))</f>
      </c>
      <c r="AC2366">
        <f>IF(AND($AA2366="Yes",$AB2366="Yes"),1,"")</f>
      </c>
      <c r="AD2366">
        <f>IF(OR($Y2366="",$Z2366=""),"",IF(INDEX($C$2:$C$1500,$Y2366)=INDEX($C$2:$C$1500,$Z2366),0,1))</f>
      </c>
      <c r="AE2366">
        <f>IF($AC2366&lt;&gt;1,"",IF(AND(INDEX($AG$2:$AG$1500,$Y2366)=1,INDEX($AG$2:$AG$1500,$Z2366)=1),1,""))</f>
      </c>
    </row>
    <row r="2367">
      <c r="T2367">
        <f>IF($Y2367="","",INDEX($B$2:$B$1500,$Y2367))</f>
      </c>
      <c r="U2367">
        <f>IF($Z2367="","",INDEX($B$2:$B$1500,$Z2367))</f>
      </c>
      <c r="V2367">
        <f>IF(OR($T2367="",$U2367=""),"",$U2367-$T2367)</f>
      </c>
      <c r="W2367" t="str">
        <f>IF(TRIM(INDEX(connections!$A:$A,ROW()))="","",TRIM(INDEX(connections!$A:$A,ROW())))</f>
      </c>
      <c r="X2367" t="str">
        <f>IF($W2367="","",TRIM(INDEX(connections!$B:$B,ROW())))</f>
      </c>
      <c r="Y2367">
        <f>IF($W2367="","",IFERROR(MATCH($W2367,$A$2:$A$1500,0),""))</f>
      </c>
      <c r="Z2367">
        <f>IF($X2367="","",IFERROR(MATCH($X2367,$A$2:$A$1500,0),""))</f>
      </c>
      <c r="AA2367" t="str">
        <f>IF($Y2367="","",INDEX($P$2:$P$1500,$Y2367))</f>
      </c>
      <c r="AB2367" t="str">
        <f>IF($Z2367="","",INDEX($P$2:$P$1500,$Z2367))</f>
      </c>
      <c r="AC2367">
        <f>IF(AND($AA2367="Yes",$AB2367="Yes"),1,"")</f>
      </c>
      <c r="AD2367">
        <f>IF(OR($Y2367="",$Z2367=""),"",IF(INDEX($C$2:$C$1500,$Y2367)=INDEX($C$2:$C$1500,$Z2367),0,1))</f>
      </c>
      <c r="AE2367">
        <f>IF($AC2367&lt;&gt;1,"",IF(AND(INDEX($AG$2:$AG$1500,$Y2367)=1,INDEX($AG$2:$AG$1500,$Z2367)=1),1,""))</f>
      </c>
    </row>
    <row r="2368">
      <c r="T2368">
        <f>IF($Y2368="","",INDEX($B$2:$B$1500,$Y2368))</f>
      </c>
      <c r="U2368">
        <f>IF($Z2368="","",INDEX($B$2:$B$1500,$Z2368))</f>
      </c>
      <c r="V2368">
        <f>IF(OR($T2368="",$U2368=""),"",$U2368-$T2368)</f>
      </c>
      <c r="W2368" t="str">
        <f>IF(TRIM(INDEX(connections!$A:$A,ROW()))="","",TRIM(INDEX(connections!$A:$A,ROW())))</f>
      </c>
      <c r="X2368" t="str">
        <f>IF($W2368="","",TRIM(INDEX(connections!$B:$B,ROW())))</f>
      </c>
      <c r="Y2368">
        <f>IF($W2368="","",IFERROR(MATCH($W2368,$A$2:$A$1500,0),""))</f>
      </c>
      <c r="Z2368">
        <f>IF($X2368="","",IFERROR(MATCH($X2368,$A$2:$A$1500,0),""))</f>
      </c>
      <c r="AA2368" t="str">
        <f>IF($Y2368="","",INDEX($P$2:$P$1500,$Y2368))</f>
      </c>
      <c r="AB2368" t="str">
        <f>IF($Z2368="","",INDEX($P$2:$P$1500,$Z2368))</f>
      </c>
      <c r="AC2368">
        <f>IF(AND($AA2368="Yes",$AB2368="Yes"),1,"")</f>
      </c>
      <c r="AD2368">
        <f>IF(OR($Y2368="",$Z2368=""),"",IF(INDEX($C$2:$C$1500,$Y2368)=INDEX($C$2:$C$1500,$Z2368),0,1))</f>
      </c>
      <c r="AE2368">
        <f>IF($AC2368&lt;&gt;1,"",IF(AND(INDEX($AG$2:$AG$1500,$Y2368)=1,INDEX($AG$2:$AG$1500,$Z2368)=1),1,""))</f>
      </c>
    </row>
    <row r="2369">
      <c r="T2369">
        <f>IF($Y2369="","",INDEX($B$2:$B$1500,$Y2369))</f>
      </c>
      <c r="U2369">
        <f>IF($Z2369="","",INDEX($B$2:$B$1500,$Z2369))</f>
      </c>
      <c r="V2369">
        <f>IF(OR($T2369="",$U2369=""),"",$U2369-$T2369)</f>
      </c>
      <c r="W2369" t="str">
        <f>IF(TRIM(INDEX(connections!$A:$A,ROW()))="","",TRIM(INDEX(connections!$A:$A,ROW())))</f>
      </c>
      <c r="X2369" t="str">
        <f>IF($W2369="","",TRIM(INDEX(connections!$B:$B,ROW())))</f>
      </c>
      <c r="Y2369">
        <f>IF($W2369="","",IFERROR(MATCH($W2369,$A$2:$A$1500,0),""))</f>
      </c>
      <c r="Z2369">
        <f>IF($X2369="","",IFERROR(MATCH($X2369,$A$2:$A$1500,0),""))</f>
      </c>
      <c r="AA2369" t="str">
        <f>IF($Y2369="","",INDEX($P$2:$P$1500,$Y2369))</f>
      </c>
      <c r="AB2369" t="str">
        <f>IF($Z2369="","",INDEX($P$2:$P$1500,$Z2369))</f>
      </c>
      <c r="AC2369">
        <f>IF(AND($AA2369="Yes",$AB2369="Yes"),1,"")</f>
      </c>
      <c r="AD2369">
        <f>IF(OR($Y2369="",$Z2369=""),"",IF(INDEX($C$2:$C$1500,$Y2369)=INDEX($C$2:$C$1500,$Z2369),0,1))</f>
      </c>
      <c r="AE2369">
        <f>IF($AC2369&lt;&gt;1,"",IF(AND(INDEX($AG$2:$AG$1500,$Y2369)=1,INDEX($AG$2:$AG$1500,$Z2369)=1),1,""))</f>
      </c>
    </row>
    <row r="2370">
      <c r="T2370">
        <f>IF($Y2370="","",INDEX($B$2:$B$1500,$Y2370))</f>
      </c>
      <c r="U2370">
        <f>IF($Z2370="","",INDEX($B$2:$B$1500,$Z2370))</f>
      </c>
      <c r="V2370">
        <f>IF(OR($T2370="",$U2370=""),"",$U2370-$T2370)</f>
      </c>
      <c r="W2370" t="str">
        <f>IF(TRIM(INDEX(connections!$A:$A,ROW()))="","",TRIM(INDEX(connections!$A:$A,ROW())))</f>
      </c>
      <c r="X2370" t="str">
        <f>IF($W2370="","",TRIM(INDEX(connections!$B:$B,ROW())))</f>
      </c>
      <c r="Y2370">
        <f>IF($W2370="","",IFERROR(MATCH($W2370,$A$2:$A$1500,0),""))</f>
      </c>
      <c r="Z2370">
        <f>IF($X2370="","",IFERROR(MATCH($X2370,$A$2:$A$1500,0),""))</f>
      </c>
      <c r="AA2370" t="str">
        <f>IF($Y2370="","",INDEX($P$2:$P$1500,$Y2370))</f>
      </c>
      <c r="AB2370" t="str">
        <f>IF($Z2370="","",INDEX($P$2:$P$1500,$Z2370))</f>
      </c>
      <c r="AC2370">
        <f>IF(AND($AA2370="Yes",$AB2370="Yes"),1,"")</f>
      </c>
      <c r="AD2370">
        <f>IF(OR($Y2370="",$Z2370=""),"",IF(INDEX($C$2:$C$1500,$Y2370)=INDEX($C$2:$C$1500,$Z2370),0,1))</f>
      </c>
      <c r="AE2370">
        <f>IF($AC2370&lt;&gt;1,"",IF(AND(INDEX($AG$2:$AG$1500,$Y2370)=1,INDEX($AG$2:$AG$1500,$Z2370)=1),1,""))</f>
      </c>
    </row>
    <row r="2371">
      <c r="T2371">
        <f>IF($Y2371="","",INDEX($B$2:$B$1500,$Y2371))</f>
      </c>
      <c r="U2371">
        <f>IF($Z2371="","",INDEX($B$2:$B$1500,$Z2371))</f>
      </c>
      <c r="V2371">
        <f>IF(OR($T2371="",$U2371=""),"",$U2371-$T2371)</f>
      </c>
      <c r="W2371" t="str">
        <f>IF(TRIM(INDEX(connections!$A:$A,ROW()))="","",TRIM(INDEX(connections!$A:$A,ROW())))</f>
      </c>
      <c r="X2371" t="str">
        <f>IF($W2371="","",TRIM(INDEX(connections!$B:$B,ROW())))</f>
      </c>
      <c r="Y2371">
        <f>IF($W2371="","",IFERROR(MATCH($W2371,$A$2:$A$1500,0),""))</f>
      </c>
      <c r="Z2371">
        <f>IF($X2371="","",IFERROR(MATCH($X2371,$A$2:$A$1500,0),""))</f>
      </c>
      <c r="AA2371" t="str">
        <f>IF($Y2371="","",INDEX($P$2:$P$1500,$Y2371))</f>
      </c>
      <c r="AB2371" t="str">
        <f>IF($Z2371="","",INDEX($P$2:$P$1500,$Z2371))</f>
      </c>
      <c r="AC2371">
        <f>IF(AND($AA2371="Yes",$AB2371="Yes"),1,"")</f>
      </c>
      <c r="AD2371">
        <f>IF(OR($Y2371="",$Z2371=""),"",IF(INDEX($C$2:$C$1500,$Y2371)=INDEX($C$2:$C$1500,$Z2371),0,1))</f>
      </c>
      <c r="AE2371">
        <f>IF($AC2371&lt;&gt;1,"",IF(AND(INDEX($AG$2:$AG$1500,$Y2371)=1,INDEX($AG$2:$AG$1500,$Z2371)=1),1,""))</f>
      </c>
    </row>
    <row r="2372">
      <c r="T2372">
        <f>IF($Y2372="","",INDEX($B$2:$B$1500,$Y2372))</f>
      </c>
      <c r="U2372">
        <f>IF($Z2372="","",INDEX($B$2:$B$1500,$Z2372))</f>
      </c>
      <c r="V2372">
        <f>IF(OR($T2372="",$U2372=""),"",$U2372-$T2372)</f>
      </c>
      <c r="W2372" t="str">
        <f>IF(TRIM(INDEX(connections!$A:$A,ROW()))="","",TRIM(INDEX(connections!$A:$A,ROW())))</f>
      </c>
      <c r="X2372" t="str">
        <f>IF($W2372="","",TRIM(INDEX(connections!$B:$B,ROW())))</f>
      </c>
      <c r="Y2372">
        <f>IF($W2372="","",IFERROR(MATCH($W2372,$A$2:$A$1500,0),""))</f>
      </c>
      <c r="Z2372">
        <f>IF($X2372="","",IFERROR(MATCH($X2372,$A$2:$A$1500,0),""))</f>
      </c>
      <c r="AA2372" t="str">
        <f>IF($Y2372="","",INDEX($P$2:$P$1500,$Y2372))</f>
      </c>
      <c r="AB2372" t="str">
        <f>IF($Z2372="","",INDEX($P$2:$P$1500,$Z2372))</f>
      </c>
      <c r="AC2372">
        <f>IF(AND($AA2372="Yes",$AB2372="Yes"),1,"")</f>
      </c>
      <c r="AD2372">
        <f>IF(OR($Y2372="",$Z2372=""),"",IF(INDEX($C$2:$C$1500,$Y2372)=INDEX($C$2:$C$1500,$Z2372),0,1))</f>
      </c>
      <c r="AE2372">
        <f>IF($AC2372&lt;&gt;1,"",IF(AND(INDEX($AG$2:$AG$1500,$Y2372)=1,INDEX($AG$2:$AG$1500,$Z2372)=1),1,""))</f>
      </c>
    </row>
    <row r="2373">
      <c r="T2373">
        <f>IF($Y2373="","",INDEX($B$2:$B$1500,$Y2373))</f>
      </c>
      <c r="U2373">
        <f>IF($Z2373="","",INDEX($B$2:$B$1500,$Z2373))</f>
      </c>
      <c r="V2373">
        <f>IF(OR($T2373="",$U2373=""),"",$U2373-$T2373)</f>
      </c>
      <c r="W2373" t="str">
        <f>IF(TRIM(INDEX(connections!$A:$A,ROW()))="","",TRIM(INDEX(connections!$A:$A,ROW())))</f>
      </c>
      <c r="X2373" t="str">
        <f>IF($W2373="","",TRIM(INDEX(connections!$B:$B,ROW())))</f>
      </c>
      <c r="Y2373">
        <f>IF($W2373="","",IFERROR(MATCH($W2373,$A$2:$A$1500,0),""))</f>
      </c>
      <c r="Z2373">
        <f>IF($X2373="","",IFERROR(MATCH($X2373,$A$2:$A$1500,0),""))</f>
      </c>
      <c r="AA2373" t="str">
        <f>IF($Y2373="","",INDEX($P$2:$P$1500,$Y2373))</f>
      </c>
      <c r="AB2373" t="str">
        <f>IF($Z2373="","",INDEX($P$2:$P$1500,$Z2373))</f>
      </c>
      <c r="AC2373">
        <f>IF(AND($AA2373="Yes",$AB2373="Yes"),1,"")</f>
      </c>
      <c r="AD2373">
        <f>IF(OR($Y2373="",$Z2373=""),"",IF(INDEX($C$2:$C$1500,$Y2373)=INDEX($C$2:$C$1500,$Z2373),0,1))</f>
      </c>
      <c r="AE2373">
        <f>IF($AC2373&lt;&gt;1,"",IF(AND(INDEX($AG$2:$AG$1500,$Y2373)=1,INDEX($AG$2:$AG$1500,$Z2373)=1),1,""))</f>
      </c>
    </row>
    <row r="2374">
      <c r="T2374">
        <f>IF($Y2374="","",INDEX($B$2:$B$1500,$Y2374))</f>
      </c>
      <c r="U2374">
        <f>IF($Z2374="","",INDEX($B$2:$B$1500,$Z2374))</f>
      </c>
      <c r="V2374">
        <f>IF(OR($T2374="",$U2374=""),"",$U2374-$T2374)</f>
      </c>
      <c r="W2374" t="str">
        <f>IF(TRIM(INDEX(connections!$A:$A,ROW()))="","",TRIM(INDEX(connections!$A:$A,ROW())))</f>
      </c>
      <c r="X2374" t="str">
        <f>IF($W2374="","",TRIM(INDEX(connections!$B:$B,ROW())))</f>
      </c>
      <c r="Y2374">
        <f>IF($W2374="","",IFERROR(MATCH($W2374,$A$2:$A$1500,0),""))</f>
      </c>
      <c r="Z2374">
        <f>IF($X2374="","",IFERROR(MATCH($X2374,$A$2:$A$1500,0),""))</f>
      </c>
      <c r="AA2374" t="str">
        <f>IF($Y2374="","",INDEX($P$2:$P$1500,$Y2374))</f>
      </c>
      <c r="AB2374" t="str">
        <f>IF($Z2374="","",INDEX($P$2:$P$1500,$Z2374))</f>
      </c>
      <c r="AC2374">
        <f>IF(AND($AA2374="Yes",$AB2374="Yes"),1,"")</f>
      </c>
      <c r="AD2374">
        <f>IF(OR($Y2374="",$Z2374=""),"",IF(INDEX($C$2:$C$1500,$Y2374)=INDEX($C$2:$C$1500,$Z2374),0,1))</f>
      </c>
      <c r="AE2374">
        <f>IF($AC2374&lt;&gt;1,"",IF(AND(INDEX($AG$2:$AG$1500,$Y2374)=1,INDEX($AG$2:$AG$1500,$Z2374)=1),1,""))</f>
      </c>
    </row>
    <row r="2375">
      <c r="T2375">
        <f>IF($Y2375="","",INDEX($B$2:$B$1500,$Y2375))</f>
      </c>
      <c r="U2375">
        <f>IF($Z2375="","",INDEX($B$2:$B$1500,$Z2375))</f>
      </c>
      <c r="V2375">
        <f>IF(OR($T2375="",$U2375=""),"",$U2375-$T2375)</f>
      </c>
      <c r="W2375" t="str">
        <f>IF(TRIM(INDEX(connections!$A:$A,ROW()))="","",TRIM(INDEX(connections!$A:$A,ROW())))</f>
      </c>
      <c r="X2375" t="str">
        <f>IF($W2375="","",TRIM(INDEX(connections!$B:$B,ROW())))</f>
      </c>
      <c r="Y2375">
        <f>IF($W2375="","",IFERROR(MATCH($W2375,$A$2:$A$1500,0),""))</f>
      </c>
      <c r="Z2375">
        <f>IF($X2375="","",IFERROR(MATCH($X2375,$A$2:$A$1500,0),""))</f>
      </c>
      <c r="AA2375" t="str">
        <f>IF($Y2375="","",INDEX($P$2:$P$1500,$Y2375))</f>
      </c>
      <c r="AB2375" t="str">
        <f>IF($Z2375="","",INDEX($P$2:$P$1500,$Z2375))</f>
      </c>
      <c r="AC2375">
        <f>IF(AND($AA2375="Yes",$AB2375="Yes"),1,"")</f>
      </c>
      <c r="AD2375">
        <f>IF(OR($Y2375="",$Z2375=""),"",IF(INDEX($C$2:$C$1500,$Y2375)=INDEX($C$2:$C$1500,$Z2375),0,1))</f>
      </c>
      <c r="AE2375">
        <f>IF($AC2375&lt;&gt;1,"",IF(AND(INDEX($AG$2:$AG$1500,$Y2375)=1,INDEX($AG$2:$AG$1500,$Z2375)=1),1,""))</f>
      </c>
    </row>
    <row r="2376">
      <c r="T2376">
        <f>IF($Y2376="","",INDEX($B$2:$B$1500,$Y2376))</f>
      </c>
      <c r="U2376">
        <f>IF($Z2376="","",INDEX($B$2:$B$1500,$Z2376))</f>
      </c>
      <c r="V2376">
        <f>IF(OR($T2376="",$U2376=""),"",$U2376-$T2376)</f>
      </c>
      <c r="W2376" t="str">
        <f>IF(TRIM(INDEX(connections!$A:$A,ROW()))="","",TRIM(INDEX(connections!$A:$A,ROW())))</f>
      </c>
      <c r="X2376" t="str">
        <f>IF($W2376="","",TRIM(INDEX(connections!$B:$B,ROW())))</f>
      </c>
      <c r="Y2376">
        <f>IF($W2376="","",IFERROR(MATCH($W2376,$A$2:$A$1500,0),""))</f>
      </c>
      <c r="Z2376">
        <f>IF($X2376="","",IFERROR(MATCH($X2376,$A$2:$A$1500,0),""))</f>
      </c>
      <c r="AA2376" t="str">
        <f>IF($Y2376="","",INDEX($P$2:$P$1500,$Y2376))</f>
      </c>
      <c r="AB2376" t="str">
        <f>IF($Z2376="","",INDEX($P$2:$P$1500,$Z2376))</f>
      </c>
      <c r="AC2376">
        <f>IF(AND($AA2376="Yes",$AB2376="Yes"),1,"")</f>
      </c>
      <c r="AD2376">
        <f>IF(OR($Y2376="",$Z2376=""),"",IF(INDEX($C$2:$C$1500,$Y2376)=INDEX($C$2:$C$1500,$Z2376),0,1))</f>
      </c>
      <c r="AE2376">
        <f>IF($AC2376&lt;&gt;1,"",IF(AND(INDEX($AG$2:$AG$1500,$Y2376)=1,INDEX($AG$2:$AG$1500,$Z2376)=1),1,""))</f>
      </c>
    </row>
    <row r="2377">
      <c r="T2377">
        <f>IF($Y2377="","",INDEX($B$2:$B$1500,$Y2377))</f>
      </c>
      <c r="U2377">
        <f>IF($Z2377="","",INDEX($B$2:$B$1500,$Z2377))</f>
      </c>
      <c r="V2377">
        <f>IF(OR($T2377="",$U2377=""),"",$U2377-$T2377)</f>
      </c>
      <c r="W2377" t="str">
        <f>IF(TRIM(INDEX(connections!$A:$A,ROW()))="","",TRIM(INDEX(connections!$A:$A,ROW())))</f>
      </c>
      <c r="X2377" t="str">
        <f>IF($W2377="","",TRIM(INDEX(connections!$B:$B,ROW())))</f>
      </c>
      <c r="Y2377">
        <f>IF($W2377="","",IFERROR(MATCH($W2377,$A$2:$A$1500,0),""))</f>
      </c>
      <c r="Z2377">
        <f>IF($X2377="","",IFERROR(MATCH($X2377,$A$2:$A$1500,0),""))</f>
      </c>
      <c r="AA2377" t="str">
        <f>IF($Y2377="","",INDEX($P$2:$P$1500,$Y2377))</f>
      </c>
      <c r="AB2377" t="str">
        <f>IF($Z2377="","",INDEX($P$2:$P$1500,$Z2377))</f>
      </c>
      <c r="AC2377">
        <f>IF(AND($AA2377="Yes",$AB2377="Yes"),1,"")</f>
      </c>
      <c r="AD2377">
        <f>IF(OR($Y2377="",$Z2377=""),"",IF(INDEX($C$2:$C$1500,$Y2377)=INDEX($C$2:$C$1500,$Z2377),0,1))</f>
      </c>
      <c r="AE2377">
        <f>IF($AC2377&lt;&gt;1,"",IF(AND(INDEX($AG$2:$AG$1500,$Y2377)=1,INDEX($AG$2:$AG$1500,$Z2377)=1),1,""))</f>
      </c>
    </row>
    <row r="2378">
      <c r="T2378">
        <f>IF($Y2378="","",INDEX($B$2:$B$1500,$Y2378))</f>
      </c>
      <c r="U2378">
        <f>IF($Z2378="","",INDEX($B$2:$B$1500,$Z2378))</f>
      </c>
      <c r="V2378">
        <f>IF(OR($T2378="",$U2378=""),"",$U2378-$T2378)</f>
      </c>
      <c r="W2378" t="str">
        <f>IF(TRIM(INDEX(connections!$A:$A,ROW()))="","",TRIM(INDEX(connections!$A:$A,ROW())))</f>
      </c>
      <c r="X2378" t="str">
        <f>IF($W2378="","",TRIM(INDEX(connections!$B:$B,ROW())))</f>
      </c>
      <c r="Y2378">
        <f>IF($W2378="","",IFERROR(MATCH($W2378,$A$2:$A$1500,0),""))</f>
      </c>
      <c r="Z2378">
        <f>IF($X2378="","",IFERROR(MATCH($X2378,$A$2:$A$1500,0),""))</f>
      </c>
      <c r="AA2378" t="str">
        <f>IF($Y2378="","",INDEX($P$2:$P$1500,$Y2378))</f>
      </c>
      <c r="AB2378" t="str">
        <f>IF($Z2378="","",INDEX($P$2:$P$1500,$Z2378))</f>
      </c>
      <c r="AC2378">
        <f>IF(AND($AA2378="Yes",$AB2378="Yes"),1,"")</f>
      </c>
      <c r="AD2378">
        <f>IF(OR($Y2378="",$Z2378=""),"",IF(INDEX($C$2:$C$1500,$Y2378)=INDEX($C$2:$C$1500,$Z2378),0,1))</f>
      </c>
      <c r="AE2378">
        <f>IF($AC2378&lt;&gt;1,"",IF(AND(INDEX($AG$2:$AG$1500,$Y2378)=1,INDEX($AG$2:$AG$1500,$Z2378)=1),1,""))</f>
      </c>
    </row>
    <row r="2379">
      <c r="T2379">
        <f>IF($Y2379="","",INDEX($B$2:$B$1500,$Y2379))</f>
      </c>
      <c r="U2379">
        <f>IF($Z2379="","",INDEX($B$2:$B$1500,$Z2379))</f>
      </c>
      <c r="V2379">
        <f>IF(OR($T2379="",$U2379=""),"",$U2379-$T2379)</f>
      </c>
      <c r="W2379" t="str">
        <f>IF(TRIM(INDEX(connections!$A:$A,ROW()))="","",TRIM(INDEX(connections!$A:$A,ROW())))</f>
      </c>
      <c r="X2379" t="str">
        <f>IF($W2379="","",TRIM(INDEX(connections!$B:$B,ROW())))</f>
      </c>
      <c r="Y2379">
        <f>IF($W2379="","",IFERROR(MATCH($W2379,$A$2:$A$1500,0),""))</f>
      </c>
      <c r="Z2379">
        <f>IF($X2379="","",IFERROR(MATCH($X2379,$A$2:$A$1500,0),""))</f>
      </c>
      <c r="AA2379" t="str">
        <f>IF($Y2379="","",INDEX($P$2:$P$1500,$Y2379))</f>
      </c>
      <c r="AB2379" t="str">
        <f>IF($Z2379="","",INDEX($P$2:$P$1500,$Z2379))</f>
      </c>
      <c r="AC2379">
        <f>IF(AND($AA2379="Yes",$AB2379="Yes"),1,"")</f>
      </c>
      <c r="AD2379">
        <f>IF(OR($Y2379="",$Z2379=""),"",IF(INDEX($C$2:$C$1500,$Y2379)=INDEX($C$2:$C$1500,$Z2379),0,1))</f>
      </c>
      <c r="AE2379">
        <f>IF($AC2379&lt;&gt;1,"",IF(AND(INDEX($AG$2:$AG$1500,$Y2379)=1,INDEX($AG$2:$AG$1500,$Z2379)=1),1,""))</f>
      </c>
    </row>
    <row r="2380">
      <c r="T2380">
        <f>IF($Y2380="","",INDEX($B$2:$B$1500,$Y2380))</f>
      </c>
      <c r="U2380">
        <f>IF($Z2380="","",INDEX($B$2:$B$1500,$Z2380))</f>
      </c>
      <c r="V2380">
        <f>IF(OR($T2380="",$U2380=""),"",$U2380-$T2380)</f>
      </c>
      <c r="W2380" t="str">
        <f>IF(TRIM(INDEX(connections!$A:$A,ROW()))="","",TRIM(INDEX(connections!$A:$A,ROW())))</f>
      </c>
      <c r="X2380" t="str">
        <f>IF($W2380="","",TRIM(INDEX(connections!$B:$B,ROW())))</f>
      </c>
      <c r="Y2380">
        <f>IF($W2380="","",IFERROR(MATCH($W2380,$A$2:$A$1500,0),""))</f>
      </c>
      <c r="Z2380">
        <f>IF($X2380="","",IFERROR(MATCH($X2380,$A$2:$A$1500,0),""))</f>
      </c>
      <c r="AA2380" t="str">
        <f>IF($Y2380="","",INDEX($P$2:$P$1500,$Y2380))</f>
      </c>
      <c r="AB2380" t="str">
        <f>IF($Z2380="","",INDEX($P$2:$P$1500,$Z2380))</f>
      </c>
      <c r="AC2380">
        <f>IF(AND($AA2380="Yes",$AB2380="Yes"),1,"")</f>
      </c>
      <c r="AD2380">
        <f>IF(OR($Y2380="",$Z2380=""),"",IF(INDEX($C$2:$C$1500,$Y2380)=INDEX($C$2:$C$1500,$Z2380),0,1))</f>
      </c>
      <c r="AE2380">
        <f>IF($AC2380&lt;&gt;1,"",IF(AND(INDEX($AG$2:$AG$1500,$Y2380)=1,INDEX($AG$2:$AG$1500,$Z2380)=1),1,""))</f>
      </c>
    </row>
    <row r="2381">
      <c r="T2381">
        <f>IF($Y2381="","",INDEX($B$2:$B$1500,$Y2381))</f>
      </c>
      <c r="U2381">
        <f>IF($Z2381="","",INDEX($B$2:$B$1500,$Z2381))</f>
      </c>
      <c r="V2381">
        <f>IF(OR($T2381="",$U2381=""),"",$U2381-$T2381)</f>
      </c>
      <c r="W2381" t="str">
        <f>IF(TRIM(INDEX(connections!$A:$A,ROW()))="","",TRIM(INDEX(connections!$A:$A,ROW())))</f>
      </c>
      <c r="X2381" t="str">
        <f>IF($W2381="","",TRIM(INDEX(connections!$B:$B,ROW())))</f>
      </c>
      <c r="Y2381">
        <f>IF($W2381="","",IFERROR(MATCH($W2381,$A$2:$A$1500,0),""))</f>
      </c>
      <c r="Z2381">
        <f>IF($X2381="","",IFERROR(MATCH($X2381,$A$2:$A$1500,0),""))</f>
      </c>
      <c r="AA2381" t="str">
        <f>IF($Y2381="","",INDEX($P$2:$P$1500,$Y2381))</f>
      </c>
      <c r="AB2381" t="str">
        <f>IF($Z2381="","",INDEX($P$2:$P$1500,$Z2381))</f>
      </c>
      <c r="AC2381">
        <f>IF(AND($AA2381="Yes",$AB2381="Yes"),1,"")</f>
      </c>
      <c r="AD2381">
        <f>IF(OR($Y2381="",$Z2381=""),"",IF(INDEX($C$2:$C$1500,$Y2381)=INDEX($C$2:$C$1500,$Z2381),0,1))</f>
      </c>
      <c r="AE2381">
        <f>IF($AC2381&lt;&gt;1,"",IF(AND(INDEX($AG$2:$AG$1500,$Y2381)=1,INDEX($AG$2:$AG$1500,$Z2381)=1),1,""))</f>
      </c>
    </row>
    <row r="2382">
      <c r="T2382">
        <f>IF($Y2382="","",INDEX($B$2:$B$1500,$Y2382))</f>
      </c>
      <c r="U2382">
        <f>IF($Z2382="","",INDEX($B$2:$B$1500,$Z2382))</f>
      </c>
      <c r="V2382">
        <f>IF(OR($T2382="",$U2382=""),"",$U2382-$T2382)</f>
      </c>
      <c r="W2382" t="str">
        <f>IF(TRIM(INDEX(connections!$A:$A,ROW()))="","",TRIM(INDEX(connections!$A:$A,ROW())))</f>
      </c>
      <c r="X2382" t="str">
        <f>IF($W2382="","",TRIM(INDEX(connections!$B:$B,ROW())))</f>
      </c>
      <c r="Y2382">
        <f>IF($W2382="","",IFERROR(MATCH($W2382,$A$2:$A$1500,0),""))</f>
      </c>
      <c r="Z2382">
        <f>IF($X2382="","",IFERROR(MATCH($X2382,$A$2:$A$1500,0),""))</f>
      </c>
      <c r="AA2382" t="str">
        <f>IF($Y2382="","",INDEX($P$2:$P$1500,$Y2382))</f>
      </c>
      <c r="AB2382" t="str">
        <f>IF($Z2382="","",INDEX($P$2:$P$1500,$Z2382))</f>
      </c>
      <c r="AC2382">
        <f>IF(AND($AA2382="Yes",$AB2382="Yes"),1,"")</f>
      </c>
      <c r="AD2382">
        <f>IF(OR($Y2382="",$Z2382=""),"",IF(INDEX($C$2:$C$1500,$Y2382)=INDEX($C$2:$C$1500,$Z2382),0,1))</f>
      </c>
      <c r="AE2382">
        <f>IF($AC2382&lt;&gt;1,"",IF(AND(INDEX($AG$2:$AG$1500,$Y2382)=1,INDEX($AG$2:$AG$1500,$Z2382)=1),1,""))</f>
      </c>
    </row>
    <row r="2383">
      <c r="T2383">
        <f>IF($Y2383="","",INDEX($B$2:$B$1500,$Y2383))</f>
      </c>
      <c r="U2383">
        <f>IF($Z2383="","",INDEX($B$2:$B$1500,$Z2383))</f>
      </c>
      <c r="V2383">
        <f>IF(OR($T2383="",$U2383=""),"",$U2383-$T2383)</f>
      </c>
      <c r="W2383" t="str">
        <f>IF(TRIM(INDEX(connections!$A:$A,ROW()))="","",TRIM(INDEX(connections!$A:$A,ROW())))</f>
      </c>
      <c r="X2383" t="str">
        <f>IF($W2383="","",TRIM(INDEX(connections!$B:$B,ROW())))</f>
      </c>
      <c r="Y2383">
        <f>IF($W2383="","",IFERROR(MATCH($W2383,$A$2:$A$1500,0),""))</f>
      </c>
      <c r="Z2383">
        <f>IF($X2383="","",IFERROR(MATCH($X2383,$A$2:$A$1500,0),""))</f>
      </c>
      <c r="AA2383" t="str">
        <f>IF($Y2383="","",INDEX($P$2:$P$1500,$Y2383))</f>
      </c>
      <c r="AB2383" t="str">
        <f>IF($Z2383="","",INDEX($P$2:$P$1500,$Z2383))</f>
      </c>
      <c r="AC2383">
        <f>IF(AND($AA2383="Yes",$AB2383="Yes"),1,"")</f>
      </c>
      <c r="AD2383">
        <f>IF(OR($Y2383="",$Z2383=""),"",IF(INDEX($C$2:$C$1500,$Y2383)=INDEX($C$2:$C$1500,$Z2383),0,1))</f>
      </c>
      <c r="AE2383">
        <f>IF($AC2383&lt;&gt;1,"",IF(AND(INDEX($AG$2:$AG$1500,$Y2383)=1,INDEX($AG$2:$AG$1500,$Z2383)=1),1,""))</f>
      </c>
    </row>
    <row r="2384">
      <c r="T2384">
        <f>IF($Y2384="","",INDEX($B$2:$B$1500,$Y2384))</f>
      </c>
      <c r="U2384">
        <f>IF($Z2384="","",INDEX($B$2:$B$1500,$Z2384))</f>
      </c>
      <c r="V2384">
        <f>IF(OR($T2384="",$U2384=""),"",$U2384-$T2384)</f>
      </c>
      <c r="W2384" t="str">
        <f>IF(TRIM(INDEX(connections!$A:$A,ROW()))="","",TRIM(INDEX(connections!$A:$A,ROW())))</f>
      </c>
      <c r="X2384" t="str">
        <f>IF($W2384="","",TRIM(INDEX(connections!$B:$B,ROW())))</f>
      </c>
      <c r="Y2384">
        <f>IF($W2384="","",IFERROR(MATCH($W2384,$A$2:$A$1500,0),""))</f>
      </c>
      <c r="Z2384">
        <f>IF($X2384="","",IFERROR(MATCH($X2384,$A$2:$A$1500,0),""))</f>
      </c>
      <c r="AA2384" t="str">
        <f>IF($Y2384="","",INDEX($P$2:$P$1500,$Y2384))</f>
      </c>
      <c r="AB2384" t="str">
        <f>IF($Z2384="","",INDEX($P$2:$P$1500,$Z2384))</f>
      </c>
      <c r="AC2384">
        <f>IF(AND($AA2384="Yes",$AB2384="Yes"),1,"")</f>
      </c>
      <c r="AD2384">
        <f>IF(OR($Y2384="",$Z2384=""),"",IF(INDEX($C$2:$C$1500,$Y2384)=INDEX($C$2:$C$1500,$Z2384),0,1))</f>
      </c>
      <c r="AE2384">
        <f>IF($AC2384&lt;&gt;1,"",IF(AND(INDEX($AG$2:$AG$1500,$Y2384)=1,INDEX($AG$2:$AG$1500,$Z2384)=1),1,""))</f>
      </c>
    </row>
    <row r="2385">
      <c r="T2385">
        <f>IF($Y2385="","",INDEX($B$2:$B$1500,$Y2385))</f>
      </c>
      <c r="U2385">
        <f>IF($Z2385="","",INDEX($B$2:$B$1500,$Z2385))</f>
      </c>
      <c r="V2385">
        <f>IF(OR($T2385="",$U2385=""),"",$U2385-$T2385)</f>
      </c>
      <c r="W2385" t="str">
        <f>IF(TRIM(INDEX(connections!$A:$A,ROW()))="","",TRIM(INDEX(connections!$A:$A,ROW())))</f>
      </c>
      <c r="X2385" t="str">
        <f>IF($W2385="","",TRIM(INDEX(connections!$B:$B,ROW())))</f>
      </c>
      <c r="Y2385">
        <f>IF($W2385="","",IFERROR(MATCH($W2385,$A$2:$A$1500,0),""))</f>
      </c>
      <c r="Z2385">
        <f>IF($X2385="","",IFERROR(MATCH($X2385,$A$2:$A$1500,0),""))</f>
      </c>
      <c r="AA2385" t="str">
        <f>IF($Y2385="","",INDEX($P$2:$P$1500,$Y2385))</f>
      </c>
      <c r="AB2385" t="str">
        <f>IF($Z2385="","",INDEX($P$2:$P$1500,$Z2385))</f>
      </c>
      <c r="AC2385">
        <f>IF(AND($AA2385="Yes",$AB2385="Yes"),1,"")</f>
      </c>
      <c r="AD2385">
        <f>IF(OR($Y2385="",$Z2385=""),"",IF(INDEX($C$2:$C$1500,$Y2385)=INDEX($C$2:$C$1500,$Z2385),0,1))</f>
      </c>
      <c r="AE2385">
        <f>IF($AC2385&lt;&gt;1,"",IF(AND(INDEX($AG$2:$AG$1500,$Y2385)=1,INDEX($AG$2:$AG$1500,$Z2385)=1),1,""))</f>
      </c>
    </row>
    <row r="2386">
      <c r="T2386">
        <f>IF($Y2386="","",INDEX($B$2:$B$1500,$Y2386))</f>
      </c>
      <c r="U2386">
        <f>IF($Z2386="","",INDEX($B$2:$B$1500,$Z2386))</f>
      </c>
      <c r="V2386">
        <f>IF(OR($T2386="",$U2386=""),"",$U2386-$T2386)</f>
      </c>
      <c r="W2386" t="str">
        <f>IF(TRIM(INDEX(connections!$A:$A,ROW()))="","",TRIM(INDEX(connections!$A:$A,ROW())))</f>
      </c>
      <c r="X2386" t="str">
        <f>IF($W2386="","",TRIM(INDEX(connections!$B:$B,ROW())))</f>
      </c>
      <c r="Y2386">
        <f>IF($W2386="","",IFERROR(MATCH($W2386,$A$2:$A$1500,0),""))</f>
      </c>
      <c r="Z2386">
        <f>IF($X2386="","",IFERROR(MATCH($X2386,$A$2:$A$1500,0),""))</f>
      </c>
      <c r="AA2386" t="str">
        <f>IF($Y2386="","",INDEX($P$2:$P$1500,$Y2386))</f>
      </c>
      <c r="AB2386" t="str">
        <f>IF($Z2386="","",INDEX($P$2:$P$1500,$Z2386))</f>
      </c>
      <c r="AC2386">
        <f>IF(AND($AA2386="Yes",$AB2386="Yes"),1,"")</f>
      </c>
      <c r="AD2386">
        <f>IF(OR($Y2386="",$Z2386=""),"",IF(INDEX($C$2:$C$1500,$Y2386)=INDEX($C$2:$C$1500,$Z2386),0,1))</f>
      </c>
      <c r="AE2386">
        <f>IF($AC2386&lt;&gt;1,"",IF(AND(INDEX($AG$2:$AG$1500,$Y2386)=1,INDEX($AG$2:$AG$1500,$Z2386)=1),1,""))</f>
      </c>
    </row>
    <row r="2387">
      <c r="T2387">
        <f>IF($Y2387="","",INDEX($B$2:$B$1500,$Y2387))</f>
      </c>
      <c r="U2387">
        <f>IF($Z2387="","",INDEX($B$2:$B$1500,$Z2387))</f>
      </c>
      <c r="V2387">
        <f>IF(OR($T2387="",$U2387=""),"",$U2387-$T2387)</f>
      </c>
      <c r="W2387" t="str">
        <f>IF(TRIM(INDEX(connections!$A:$A,ROW()))="","",TRIM(INDEX(connections!$A:$A,ROW())))</f>
      </c>
      <c r="X2387" t="str">
        <f>IF($W2387="","",TRIM(INDEX(connections!$B:$B,ROW())))</f>
      </c>
      <c r="Y2387">
        <f>IF($W2387="","",IFERROR(MATCH($W2387,$A$2:$A$1500,0),""))</f>
      </c>
      <c r="Z2387">
        <f>IF($X2387="","",IFERROR(MATCH($X2387,$A$2:$A$1500,0),""))</f>
      </c>
      <c r="AA2387" t="str">
        <f>IF($Y2387="","",INDEX($P$2:$P$1500,$Y2387))</f>
      </c>
      <c r="AB2387" t="str">
        <f>IF($Z2387="","",INDEX($P$2:$P$1500,$Z2387))</f>
      </c>
      <c r="AC2387">
        <f>IF(AND($AA2387="Yes",$AB2387="Yes"),1,"")</f>
      </c>
      <c r="AD2387">
        <f>IF(OR($Y2387="",$Z2387=""),"",IF(INDEX($C$2:$C$1500,$Y2387)=INDEX($C$2:$C$1500,$Z2387),0,1))</f>
      </c>
      <c r="AE2387">
        <f>IF($AC2387&lt;&gt;1,"",IF(AND(INDEX($AG$2:$AG$1500,$Y2387)=1,INDEX($AG$2:$AG$1500,$Z2387)=1),1,""))</f>
      </c>
    </row>
    <row r="2388">
      <c r="T2388">
        <f>IF($Y2388="","",INDEX($B$2:$B$1500,$Y2388))</f>
      </c>
      <c r="U2388">
        <f>IF($Z2388="","",INDEX($B$2:$B$1500,$Z2388))</f>
      </c>
      <c r="V2388">
        <f>IF(OR($T2388="",$U2388=""),"",$U2388-$T2388)</f>
      </c>
      <c r="W2388" t="str">
        <f>IF(TRIM(INDEX(connections!$A:$A,ROW()))="","",TRIM(INDEX(connections!$A:$A,ROW())))</f>
      </c>
      <c r="X2388" t="str">
        <f>IF($W2388="","",TRIM(INDEX(connections!$B:$B,ROW())))</f>
      </c>
      <c r="Y2388">
        <f>IF($W2388="","",IFERROR(MATCH($W2388,$A$2:$A$1500,0),""))</f>
      </c>
      <c r="Z2388">
        <f>IF($X2388="","",IFERROR(MATCH($X2388,$A$2:$A$1500,0),""))</f>
      </c>
      <c r="AA2388" t="str">
        <f>IF($Y2388="","",INDEX($P$2:$P$1500,$Y2388))</f>
      </c>
      <c r="AB2388" t="str">
        <f>IF($Z2388="","",INDEX($P$2:$P$1500,$Z2388))</f>
      </c>
      <c r="AC2388">
        <f>IF(AND($AA2388="Yes",$AB2388="Yes"),1,"")</f>
      </c>
      <c r="AD2388">
        <f>IF(OR($Y2388="",$Z2388=""),"",IF(INDEX($C$2:$C$1500,$Y2388)=INDEX($C$2:$C$1500,$Z2388),0,1))</f>
      </c>
      <c r="AE2388">
        <f>IF($AC2388&lt;&gt;1,"",IF(AND(INDEX($AG$2:$AG$1500,$Y2388)=1,INDEX($AG$2:$AG$1500,$Z2388)=1),1,""))</f>
      </c>
    </row>
    <row r="2389">
      <c r="T2389">
        <f>IF($Y2389="","",INDEX($B$2:$B$1500,$Y2389))</f>
      </c>
      <c r="U2389">
        <f>IF($Z2389="","",INDEX($B$2:$B$1500,$Z2389))</f>
      </c>
      <c r="V2389">
        <f>IF(OR($T2389="",$U2389=""),"",$U2389-$T2389)</f>
      </c>
      <c r="W2389" t="str">
        <f>IF(TRIM(INDEX(connections!$A:$A,ROW()))="","",TRIM(INDEX(connections!$A:$A,ROW())))</f>
      </c>
      <c r="X2389" t="str">
        <f>IF($W2389="","",TRIM(INDEX(connections!$B:$B,ROW())))</f>
      </c>
      <c r="Y2389">
        <f>IF($W2389="","",IFERROR(MATCH($W2389,$A$2:$A$1500,0),""))</f>
      </c>
      <c r="Z2389">
        <f>IF($X2389="","",IFERROR(MATCH($X2389,$A$2:$A$1500,0),""))</f>
      </c>
      <c r="AA2389" t="str">
        <f>IF($Y2389="","",INDEX($P$2:$P$1500,$Y2389))</f>
      </c>
      <c r="AB2389" t="str">
        <f>IF($Z2389="","",INDEX($P$2:$P$1500,$Z2389))</f>
      </c>
      <c r="AC2389">
        <f>IF(AND($AA2389="Yes",$AB2389="Yes"),1,"")</f>
      </c>
      <c r="AD2389">
        <f>IF(OR($Y2389="",$Z2389=""),"",IF(INDEX($C$2:$C$1500,$Y2389)=INDEX($C$2:$C$1500,$Z2389),0,1))</f>
      </c>
      <c r="AE2389">
        <f>IF($AC2389&lt;&gt;1,"",IF(AND(INDEX($AG$2:$AG$1500,$Y2389)=1,INDEX($AG$2:$AG$1500,$Z2389)=1),1,""))</f>
      </c>
    </row>
    <row r="2390">
      <c r="T2390">
        <f>IF($Y2390="","",INDEX($B$2:$B$1500,$Y2390))</f>
      </c>
      <c r="U2390">
        <f>IF($Z2390="","",INDEX($B$2:$B$1500,$Z2390))</f>
      </c>
      <c r="V2390">
        <f>IF(OR($T2390="",$U2390=""),"",$U2390-$T2390)</f>
      </c>
      <c r="W2390" t="str">
        <f>IF(TRIM(INDEX(connections!$A:$A,ROW()))="","",TRIM(INDEX(connections!$A:$A,ROW())))</f>
      </c>
      <c r="X2390" t="str">
        <f>IF($W2390="","",TRIM(INDEX(connections!$B:$B,ROW())))</f>
      </c>
      <c r="Y2390">
        <f>IF($W2390="","",IFERROR(MATCH($W2390,$A$2:$A$1500,0),""))</f>
      </c>
      <c r="Z2390">
        <f>IF($X2390="","",IFERROR(MATCH($X2390,$A$2:$A$1500,0),""))</f>
      </c>
      <c r="AA2390" t="str">
        <f>IF($Y2390="","",INDEX($P$2:$P$1500,$Y2390))</f>
      </c>
      <c r="AB2390" t="str">
        <f>IF($Z2390="","",INDEX($P$2:$P$1500,$Z2390))</f>
      </c>
      <c r="AC2390">
        <f>IF(AND($AA2390="Yes",$AB2390="Yes"),1,"")</f>
      </c>
      <c r="AD2390">
        <f>IF(OR($Y2390="",$Z2390=""),"",IF(INDEX($C$2:$C$1500,$Y2390)=INDEX($C$2:$C$1500,$Z2390),0,1))</f>
      </c>
      <c r="AE2390">
        <f>IF($AC2390&lt;&gt;1,"",IF(AND(INDEX($AG$2:$AG$1500,$Y2390)=1,INDEX($AG$2:$AG$1500,$Z2390)=1),1,""))</f>
      </c>
    </row>
    <row r="2391">
      <c r="T2391">
        <f>IF($Y2391="","",INDEX($B$2:$B$1500,$Y2391))</f>
      </c>
      <c r="U2391">
        <f>IF($Z2391="","",INDEX($B$2:$B$1500,$Z2391))</f>
      </c>
      <c r="V2391">
        <f>IF(OR($T2391="",$U2391=""),"",$U2391-$T2391)</f>
      </c>
      <c r="W2391" t="str">
        <f>IF(TRIM(INDEX(connections!$A:$A,ROW()))="","",TRIM(INDEX(connections!$A:$A,ROW())))</f>
      </c>
      <c r="X2391" t="str">
        <f>IF($W2391="","",TRIM(INDEX(connections!$B:$B,ROW())))</f>
      </c>
      <c r="Y2391">
        <f>IF($W2391="","",IFERROR(MATCH($W2391,$A$2:$A$1500,0),""))</f>
      </c>
      <c r="Z2391">
        <f>IF($X2391="","",IFERROR(MATCH($X2391,$A$2:$A$1500,0),""))</f>
      </c>
      <c r="AA2391" t="str">
        <f>IF($Y2391="","",INDEX($P$2:$P$1500,$Y2391))</f>
      </c>
      <c r="AB2391" t="str">
        <f>IF($Z2391="","",INDEX($P$2:$P$1500,$Z2391))</f>
      </c>
      <c r="AC2391">
        <f>IF(AND($AA2391="Yes",$AB2391="Yes"),1,"")</f>
      </c>
      <c r="AD2391">
        <f>IF(OR($Y2391="",$Z2391=""),"",IF(INDEX($C$2:$C$1500,$Y2391)=INDEX($C$2:$C$1500,$Z2391),0,1))</f>
      </c>
      <c r="AE2391">
        <f>IF($AC2391&lt;&gt;1,"",IF(AND(INDEX($AG$2:$AG$1500,$Y2391)=1,INDEX($AG$2:$AG$1500,$Z2391)=1),1,""))</f>
      </c>
    </row>
    <row r="2392">
      <c r="T2392">
        <f>IF($Y2392="","",INDEX($B$2:$B$1500,$Y2392))</f>
      </c>
      <c r="U2392">
        <f>IF($Z2392="","",INDEX($B$2:$B$1500,$Z2392))</f>
      </c>
      <c r="V2392">
        <f>IF(OR($T2392="",$U2392=""),"",$U2392-$T2392)</f>
      </c>
      <c r="W2392" t="str">
        <f>IF(TRIM(INDEX(connections!$A:$A,ROW()))="","",TRIM(INDEX(connections!$A:$A,ROW())))</f>
      </c>
      <c r="X2392" t="str">
        <f>IF($W2392="","",TRIM(INDEX(connections!$B:$B,ROW())))</f>
      </c>
      <c r="Y2392">
        <f>IF($W2392="","",IFERROR(MATCH($W2392,$A$2:$A$1500,0),""))</f>
      </c>
      <c r="Z2392">
        <f>IF($X2392="","",IFERROR(MATCH($X2392,$A$2:$A$1500,0),""))</f>
      </c>
      <c r="AA2392" t="str">
        <f>IF($Y2392="","",INDEX($P$2:$P$1500,$Y2392))</f>
      </c>
      <c r="AB2392" t="str">
        <f>IF($Z2392="","",INDEX($P$2:$P$1500,$Z2392))</f>
      </c>
      <c r="AC2392">
        <f>IF(AND($AA2392="Yes",$AB2392="Yes"),1,"")</f>
      </c>
      <c r="AD2392">
        <f>IF(OR($Y2392="",$Z2392=""),"",IF(INDEX($C$2:$C$1500,$Y2392)=INDEX($C$2:$C$1500,$Z2392),0,1))</f>
      </c>
      <c r="AE2392">
        <f>IF($AC2392&lt;&gt;1,"",IF(AND(INDEX($AG$2:$AG$1500,$Y2392)=1,INDEX($AG$2:$AG$1500,$Z2392)=1),1,""))</f>
      </c>
    </row>
    <row r="2393">
      <c r="T2393">
        <f>IF($Y2393="","",INDEX($B$2:$B$1500,$Y2393))</f>
      </c>
      <c r="U2393">
        <f>IF($Z2393="","",INDEX($B$2:$B$1500,$Z2393))</f>
      </c>
      <c r="V2393">
        <f>IF(OR($T2393="",$U2393=""),"",$U2393-$T2393)</f>
      </c>
      <c r="W2393" t="str">
        <f>IF(TRIM(INDEX(connections!$A:$A,ROW()))="","",TRIM(INDEX(connections!$A:$A,ROW())))</f>
      </c>
      <c r="X2393" t="str">
        <f>IF($W2393="","",TRIM(INDEX(connections!$B:$B,ROW())))</f>
      </c>
      <c r="Y2393">
        <f>IF($W2393="","",IFERROR(MATCH($W2393,$A$2:$A$1500,0),""))</f>
      </c>
      <c r="Z2393">
        <f>IF($X2393="","",IFERROR(MATCH($X2393,$A$2:$A$1500,0),""))</f>
      </c>
      <c r="AA2393" t="str">
        <f>IF($Y2393="","",INDEX($P$2:$P$1500,$Y2393))</f>
      </c>
      <c r="AB2393" t="str">
        <f>IF($Z2393="","",INDEX($P$2:$P$1500,$Z2393))</f>
      </c>
      <c r="AC2393">
        <f>IF(AND($AA2393="Yes",$AB2393="Yes"),1,"")</f>
      </c>
      <c r="AD2393">
        <f>IF(OR($Y2393="",$Z2393=""),"",IF(INDEX($C$2:$C$1500,$Y2393)=INDEX($C$2:$C$1500,$Z2393),0,1))</f>
      </c>
      <c r="AE2393">
        <f>IF($AC2393&lt;&gt;1,"",IF(AND(INDEX($AG$2:$AG$1500,$Y2393)=1,INDEX($AG$2:$AG$1500,$Z2393)=1),1,""))</f>
      </c>
    </row>
    <row r="2394">
      <c r="T2394">
        <f>IF($Y2394="","",INDEX($B$2:$B$1500,$Y2394))</f>
      </c>
      <c r="U2394">
        <f>IF($Z2394="","",INDEX($B$2:$B$1500,$Z2394))</f>
      </c>
      <c r="V2394">
        <f>IF(OR($T2394="",$U2394=""),"",$U2394-$T2394)</f>
      </c>
      <c r="W2394" t="str">
        <f>IF(TRIM(INDEX(connections!$A:$A,ROW()))="","",TRIM(INDEX(connections!$A:$A,ROW())))</f>
      </c>
      <c r="X2394" t="str">
        <f>IF($W2394="","",TRIM(INDEX(connections!$B:$B,ROW())))</f>
      </c>
      <c r="Y2394">
        <f>IF($W2394="","",IFERROR(MATCH($W2394,$A$2:$A$1500,0),""))</f>
      </c>
      <c r="Z2394">
        <f>IF($X2394="","",IFERROR(MATCH($X2394,$A$2:$A$1500,0),""))</f>
      </c>
      <c r="AA2394" t="str">
        <f>IF($Y2394="","",INDEX($P$2:$P$1500,$Y2394))</f>
      </c>
      <c r="AB2394" t="str">
        <f>IF($Z2394="","",INDEX($P$2:$P$1500,$Z2394))</f>
      </c>
      <c r="AC2394">
        <f>IF(AND($AA2394="Yes",$AB2394="Yes"),1,"")</f>
      </c>
      <c r="AD2394">
        <f>IF(OR($Y2394="",$Z2394=""),"",IF(INDEX($C$2:$C$1500,$Y2394)=INDEX($C$2:$C$1500,$Z2394),0,1))</f>
      </c>
      <c r="AE2394">
        <f>IF($AC2394&lt;&gt;1,"",IF(AND(INDEX($AG$2:$AG$1500,$Y2394)=1,INDEX($AG$2:$AG$1500,$Z2394)=1),1,""))</f>
      </c>
    </row>
    <row r="2395">
      <c r="T2395">
        <f>IF($Y2395="","",INDEX($B$2:$B$1500,$Y2395))</f>
      </c>
      <c r="U2395">
        <f>IF($Z2395="","",INDEX($B$2:$B$1500,$Z2395))</f>
      </c>
      <c r="V2395">
        <f>IF(OR($T2395="",$U2395=""),"",$U2395-$T2395)</f>
      </c>
      <c r="W2395" t="str">
        <f>IF(TRIM(INDEX(connections!$A:$A,ROW()))="","",TRIM(INDEX(connections!$A:$A,ROW())))</f>
      </c>
      <c r="X2395" t="str">
        <f>IF($W2395="","",TRIM(INDEX(connections!$B:$B,ROW())))</f>
      </c>
      <c r="Y2395">
        <f>IF($W2395="","",IFERROR(MATCH($W2395,$A$2:$A$1500,0),""))</f>
      </c>
      <c r="Z2395">
        <f>IF($X2395="","",IFERROR(MATCH($X2395,$A$2:$A$1500,0),""))</f>
      </c>
      <c r="AA2395" t="str">
        <f>IF($Y2395="","",INDEX($P$2:$P$1500,$Y2395))</f>
      </c>
      <c r="AB2395" t="str">
        <f>IF($Z2395="","",INDEX($P$2:$P$1500,$Z2395))</f>
      </c>
      <c r="AC2395">
        <f>IF(AND($AA2395="Yes",$AB2395="Yes"),1,"")</f>
      </c>
      <c r="AD2395">
        <f>IF(OR($Y2395="",$Z2395=""),"",IF(INDEX($C$2:$C$1500,$Y2395)=INDEX($C$2:$C$1500,$Z2395),0,1))</f>
      </c>
      <c r="AE2395">
        <f>IF($AC2395&lt;&gt;1,"",IF(AND(INDEX($AG$2:$AG$1500,$Y2395)=1,INDEX($AG$2:$AG$1500,$Z2395)=1),1,""))</f>
      </c>
    </row>
    <row r="2396">
      <c r="T2396">
        <f>IF($Y2396="","",INDEX($B$2:$B$1500,$Y2396))</f>
      </c>
      <c r="U2396">
        <f>IF($Z2396="","",INDEX($B$2:$B$1500,$Z2396))</f>
      </c>
      <c r="V2396">
        <f>IF(OR($T2396="",$U2396=""),"",$U2396-$T2396)</f>
      </c>
      <c r="W2396" t="str">
        <f>IF(TRIM(INDEX(connections!$A:$A,ROW()))="","",TRIM(INDEX(connections!$A:$A,ROW())))</f>
      </c>
      <c r="X2396" t="str">
        <f>IF($W2396="","",TRIM(INDEX(connections!$B:$B,ROW())))</f>
      </c>
      <c r="Y2396">
        <f>IF($W2396="","",IFERROR(MATCH($W2396,$A$2:$A$1500,0),""))</f>
      </c>
      <c r="Z2396">
        <f>IF($X2396="","",IFERROR(MATCH($X2396,$A$2:$A$1500,0),""))</f>
      </c>
      <c r="AA2396" t="str">
        <f>IF($Y2396="","",INDEX($P$2:$P$1500,$Y2396))</f>
      </c>
      <c r="AB2396" t="str">
        <f>IF($Z2396="","",INDEX($P$2:$P$1500,$Z2396))</f>
      </c>
      <c r="AC2396">
        <f>IF(AND($AA2396="Yes",$AB2396="Yes"),1,"")</f>
      </c>
      <c r="AD2396">
        <f>IF(OR($Y2396="",$Z2396=""),"",IF(INDEX($C$2:$C$1500,$Y2396)=INDEX($C$2:$C$1500,$Z2396),0,1))</f>
      </c>
      <c r="AE2396">
        <f>IF($AC2396&lt;&gt;1,"",IF(AND(INDEX($AG$2:$AG$1500,$Y2396)=1,INDEX($AG$2:$AG$1500,$Z2396)=1),1,""))</f>
      </c>
    </row>
    <row r="2397">
      <c r="T2397">
        <f>IF($Y2397="","",INDEX($B$2:$B$1500,$Y2397))</f>
      </c>
      <c r="U2397">
        <f>IF($Z2397="","",INDEX($B$2:$B$1500,$Z2397))</f>
      </c>
      <c r="V2397">
        <f>IF(OR($T2397="",$U2397=""),"",$U2397-$T2397)</f>
      </c>
      <c r="W2397" t="str">
        <f>IF(TRIM(INDEX(connections!$A:$A,ROW()))="","",TRIM(INDEX(connections!$A:$A,ROW())))</f>
      </c>
      <c r="X2397" t="str">
        <f>IF($W2397="","",TRIM(INDEX(connections!$B:$B,ROW())))</f>
      </c>
      <c r="Y2397">
        <f>IF($W2397="","",IFERROR(MATCH($W2397,$A$2:$A$1500,0),""))</f>
      </c>
      <c r="Z2397">
        <f>IF($X2397="","",IFERROR(MATCH($X2397,$A$2:$A$1500,0),""))</f>
      </c>
      <c r="AA2397" t="str">
        <f>IF($Y2397="","",INDEX($P$2:$P$1500,$Y2397))</f>
      </c>
      <c r="AB2397" t="str">
        <f>IF($Z2397="","",INDEX($P$2:$P$1500,$Z2397))</f>
      </c>
      <c r="AC2397">
        <f>IF(AND($AA2397="Yes",$AB2397="Yes"),1,"")</f>
      </c>
      <c r="AD2397">
        <f>IF(OR($Y2397="",$Z2397=""),"",IF(INDEX($C$2:$C$1500,$Y2397)=INDEX($C$2:$C$1500,$Z2397),0,1))</f>
      </c>
      <c r="AE2397">
        <f>IF($AC2397&lt;&gt;1,"",IF(AND(INDEX($AG$2:$AG$1500,$Y2397)=1,INDEX($AG$2:$AG$1500,$Z2397)=1),1,""))</f>
      </c>
    </row>
    <row r="2398">
      <c r="T2398">
        <f>IF($Y2398="","",INDEX($B$2:$B$1500,$Y2398))</f>
      </c>
      <c r="U2398">
        <f>IF($Z2398="","",INDEX($B$2:$B$1500,$Z2398))</f>
      </c>
      <c r="V2398">
        <f>IF(OR($T2398="",$U2398=""),"",$U2398-$T2398)</f>
      </c>
      <c r="W2398" t="str">
        <f>IF(TRIM(INDEX(connections!$A:$A,ROW()))="","",TRIM(INDEX(connections!$A:$A,ROW())))</f>
      </c>
      <c r="X2398" t="str">
        <f>IF($W2398="","",TRIM(INDEX(connections!$B:$B,ROW())))</f>
      </c>
      <c r="Y2398">
        <f>IF($W2398="","",IFERROR(MATCH($W2398,$A$2:$A$1500,0),""))</f>
      </c>
      <c r="Z2398">
        <f>IF($X2398="","",IFERROR(MATCH($X2398,$A$2:$A$1500,0),""))</f>
      </c>
      <c r="AA2398" t="str">
        <f>IF($Y2398="","",INDEX($P$2:$P$1500,$Y2398))</f>
      </c>
      <c r="AB2398" t="str">
        <f>IF($Z2398="","",INDEX($P$2:$P$1500,$Z2398))</f>
      </c>
      <c r="AC2398">
        <f>IF(AND($AA2398="Yes",$AB2398="Yes"),1,"")</f>
      </c>
      <c r="AD2398">
        <f>IF(OR($Y2398="",$Z2398=""),"",IF(INDEX($C$2:$C$1500,$Y2398)=INDEX($C$2:$C$1500,$Z2398),0,1))</f>
      </c>
      <c r="AE2398">
        <f>IF($AC2398&lt;&gt;1,"",IF(AND(INDEX($AG$2:$AG$1500,$Y2398)=1,INDEX($AG$2:$AG$1500,$Z2398)=1),1,""))</f>
      </c>
    </row>
    <row r="2399">
      <c r="T2399">
        <f>IF($Y2399="","",INDEX($B$2:$B$1500,$Y2399))</f>
      </c>
      <c r="U2399">
        <f>IF($Z2399="","",INDEX($B$2:$B$1500,$Z2399))</f>
      </c>
      <c r="V2399">
        <f>IF(OR($T2399="",$U2399=""),"",$U2399-$T2399)</f>
      </c>
      <c r="W2399" t="str">
        <f>IF(TRIM(INDEX(connections!$A:$A,ROW()))="","",TRIM(INDEX(connections!$A:$A,ROW())))</f>
      </c>
      <c r="X2399" t="str">
        <f>IF($W2399="","",TRIM(INDEX(connections!$B:$B,ROW())))</f>
      </c>
      <c r="Y2399">
        <f>IF($W2399="","",IFERROR(MATCH($W2399,$A$2:$A$1500,0),""))</f>
      </c>
      <c r="Z2399">
        <f>IF($X2399="","",IFERROR(MATCH($X2399,$A$2:$A$1500,0),""))</f>
      </c>
      <c r="AA2399" t="str">
        <f>IF($Y2399="","",INDEX($P$2:$P$1500,$Y2399))</f>
      </c>
      <c r="AB2399" t="str">
        <f>IF($Z2399="","",INDEX($P$2:$P$1500,$Z2399))</f>
      </c>
      <c r="AC2399">
        <f>IF(AND($AA2399="Yes",$AB2399="Yes"),1,"")</f>
      </c>
      <c r="AD2399">
        <f>IF(OR($Y2399="",$Z2399=""),"",IF(INDEX($C$2:$C$1500,$Y2399)=INDEX($C$2:$C$1500,$Z2399),0,1))</f>
      </c>
      <c r="AE2399">
        <f>IF($AC2399&lt;&gt;1,"",IF(AND(INDEX($AG$2:$AG$1500,$Y2399)=1,INDEX($AG$2:$AG$1500,$Z2399)=1),1,""))</f>
      </c>
    </row>
    <row r="2400">
      <c r="T2400">
        <f>IF($Y2400="","",INDEX($B$2:$B$1500,$Y2400))</f>
      </c>
      <c r="U2400">
        <f>IF($Z2400="","",INDEX($B$2:$B$1500,$Z2400))</f>
      </c>
      <c r="V2400">
        <f>IF(OR($T2400="",$U2400=""),"",$U2400-$T2400)</f>
      </c>
      <c r="W2400" t="str">
        <f>IF(TRIM(INDEX(connections!$A:$A,ROW()))="","",TRIM(INDEX(connections!$A:$A,ROW())))</f>
      </c>
      <c r="X2400" t="str">
        <f>IF($W2400="","",TRIM(INDEX(connections!$B:$B,ROW())))</f>
      </c>
      <c r="Y2400">
        <f>IF($W2400="","",IFERROR(MATCH($W2400,$A$2:$A$1500,0),""))</f>
      </c>
      <c r="Z2400">
        <f>IF($X2400="","",IFERROR(MATCH($X2400,$A$2:$A$1500,0),""))</f>
      </c>
      <c r="AA2400" t="str">
        <f>IF($Y2400="","",INDEX($P$2:$P$1500,$Y2400))</f>
      </c>
      <c r="AB2400" t="str">
        <f>IF($Z2400="","",INDEX($P$2:$P$1500,$Z2400))</f>
      </c>
      <c r="AC2400">
        <f>IF(AND($AA2400="Yes",$AB2400="Yes"),1,"")</f>
      </c>
      <c r="AD2400">
        <f>IF(OR($Y2400="",$Z2400=""),"",IF(INDEX($C$2:$C$1500,$Y2400)=INDEX($C$2:$C$1500,$Z2400),0,1))</f>
      </c>
      <c r="AE2400">
        <f>IF($AC2400&lt;&gt;1,"",IF(AND(INDEX($AG$2:$AG$1500,$Y2400)=1,INDEX($AG$2:$AG$1500,$Z2400)=1),1,""))</f>
      </c>
    </row>
    <row r="2401">
      <c r="T2401">
        <f>IF($Y2401="","",INDEX($B$2:$B$1500,$Y2401))</f>
      </c>
      <c r="U2401">
        <f>IF($Z2401="","",INDEX($B$2:$B$1500,$Z2401))</f>
      </c>
      <c r="V2401">
        <f>IF(OR($T2401="",$U2401=""),"",$U2401-$T2401)</f>
      </c>
      <c r="W2401" t="str">
        <f>IF(TRIM(INDEX(connections!$A:$A,ROW()))="","",TRIM(INDEX(connections!$A:$A,ROW())))</f>
      </c>
      <c r="X2401" t="str">
        <f>IF($W2401="","",TRIM(INDEX(connections!$B:$B,ROW())))</f>
      </c>
      <c r="Y2401">
        <f>IF($W2401="","",IFERROR(MATCH($W2401,$A$2:$A$1500,0),""))</f>
      </c>
      <c r="Z2401">
        <f>IF($X2401="","",IFERROR(MATCH($X2401,$A$2:$A$1500,0),""))</f>
      </c>
      <c r="AA2401" t="str">
        <f>IF($Y2401="","",INDEX($P$2:$P$1500,$Y2401))</f>
      </c>
      <c r="AB2401" t="str">
        <f>IF($Z2401="","",INDEX($P$2:$P$1500,$Z2401))</f>
      </c>
      <c r="AC2401">
        <f>IF(AND($AA2401="Yes",$AB2401="Yes"),1,"")</f>
      </c>
      <c r="AD2401">
        <f>IF(OR($Y2401="",$Z2401=""),"",IF(INDEX($C$2:$C$1500,$Y2401)=INDEX($C$2:$C$1500,$Z2401),0,1))</f>
      </c>
      <c r="AE2401">
        <f>IF($AC2401&lt;&gt;1,"",IF(AND(INDEX($AG$2:$AG$1500,$Y2401)=1,INDEX($AG$2:$AG$1500,$Z2401)=1),1,""))</f>
      </c>
    </row>
    <row r="2402">
      <c r="T2402">
        <f>IF($Y2402="","",INDEX($B$2:$B$1500,$Y2402))</f>
      </c>
      <c r="U2402">
        <f>IF($Z2402="","",INDEX($B$2:$B$1500,$Z2402))</f>
      </c>
      <c r="V2402">
        <f>IF(OR($T2402="",$U2402=""),"",$U2402-$T2402)</f>
      </c>
      <c r="W2402" t="str">
        <f>IF(TRIM(INDEX(connections!$A:$A,ROW()))="","",TRIM(INDEX(connections!$A:$A,ROW())))</f>
      </c>
      <c r="X2402" t="str">
        <f>IF($W2402="","",TRIM(INDEX(connections!$B:$B,ROW())))</f>
      </c>
      <c r="Y2402">
        <f>IF($W2402="","",IFERROR(MATCH($W2402,$A$2:$A$1500,0),""))</f>
      </c>
      <c r="Z2402">
        <f>IF($X2402="","",IFERROR(MATCH($X2402,$A$2:$A$1500,0),""))</f>
      </c>
      <c r="AA2402" t="str">
        <f>IF($Y2402="","",INDEX($P$2:$P$1500,$Y2402))</f>
      </c>
      <c r="AB2402" t="str">
        <f>IF($Z2402="","",INDEX($P$2:$P$1500,$Z2402))</f>
      </c>
      <c r="AC2402">
        <f>IF(AND($AA2402="Yes",$AB2402="Yes"),1,"")</f>
      </c>
      <c r="AD2402">
        <f>IF(OR($Y2402="",$Z2402=""),"",IF(INDEX($C$2:$C$1500,$Y2402)=INDEX($C$2:$C$1500,$Z2402),0,1))</f>
      </c>
      <c r="AE2402">
        <f>IF($AC2402&lt;&gt;1,"",IF(AND(INDEX($AG$2:$AG$1500,$Y2402)=1,INDEX($AG$2:$AG$1500,$Z2402)=1),1,""))</f>
      </c>
    </row>
    <row r="2403">
      <c r="T2403">
        <f>IF($Y2403="","",INDEX($B$2:$B$1500,$Y2403))</f>
      </c>
      <c r="U2403">
        <f>IF($Z2403="","",INDEX($B$2:$B$1500,$Z2403))</f>
      </c>
      <c r="V2403">
        <f>IF(OR($T2403="",$U2403=""),"",$U2403-$T2403)</f>
      </c>
      <c r="W2403" t="str">
        <f>IF(TRIM(INDEX(connections!$A:$A,ROW()))="","",TRIM(INDEX(connections!$A:$A,ROW())))</f>
      </c>
      <c r="X2403" t="str">
        <f>IF($W2403="","",TRIM(INDEX(connections!$B:$B,ROW())))</f>
      </c>
      <c r="Y2403">
        <f>IF($W2403="","",IFERROR(MATCH($W2403,$A$2:$A$1500,0),""))</f>
      </c>
      <c r="Z2403">
        <f>IF($X2403="","",IFERROR(MATCH($X2403,$A$2:$A$1500,0),""))</f>
      </c>
      <c r="AA2403" t="str">
        <f>IF($Y2403="","",INDEX($P$2:$P$1500,$Y2403))</f>
      </c>
      <c r="AB2403" t="str">
        <f>IF($Z2403="","",INDEX($P$2:$P$1500,$Z2403))</f>
      </c>
      <c r="AC2403">
        <f>IF(AND($AA2403="Yes",$AB2403="Yes"),1,"")</f>
      </c>
      <c r="AD2403">
        <f>IF(OR($Y2403="",$Z2403=""),"",IF(INDEX($C$2:$C$1500,$Y2403)=INDEX($C$2:$C$1500,$Z2403),0,1))</f>
      </c>
      <c r="AE2403">
        <f>IF($AC2403&lt;&gt;1,"",IF(AND(INDEX($AG$2:$AG$1500,$Y2403)=1,INDEX($AG$2:$AG$1500,$Z2403)=1),1,""))</f>
      </c>
    </row>
    <row r="2404">
      <c r="T2404">
        <f>IF($Y2404="","",INDEX($B$2:$B$1500,$Y2404))</f>
      </c>
      <c r="U2404">
        <f>IF($Z2404="","",INDEX($B$2:$B$1500,$Z2404))</f>
      </c>
      <c r="V2404">
        <f>IF(OR($T2404="",$U2404=""),"",$U2404-$T2404)</f>
      </c>
      <c r="W2404" t="str">
        <f>IF(TRIM(INDEX(connections!$A:$A,ROW()))="","",TRIM(INDEX(connections!$A:$A,ROW())))</f>
      </c>
      <c r="X2404" t="str">
        <f>IF($W2404="","",TRIM(INDEX(connections!$B:$B,ROW())))</f>
      </c>
      <c r="Y2404">
        <f>IF($W2404="","",IFERROR(MATCH($W2404,$A$2:$A$1500,0),""))</f>
      </c>
      <c r="Z2404">
        <f>IF($X2404="","",IFERROR(MATCH($X2404,$A$2:$A$1500,0),""))</f>
      </c>
      <c r="AA2404" t="str">
        <f>IF($Y2404="","",INDEX($P$2:$P$1500,$Y2404))</f>
      </c>
      <c r="AB2404" t="str">
        <f>IF($Z2404="","",INDEX($P$2:$P$1500,$Z2404))</f>
      </c>
      <c r="AC2404">
        <f>IF(AND($AA2404="Yes",$AB2404="Yes"),1,"")</f>
      </c>
      <c r="AD2404">
        <f>IF(OR($Y2404="",$Z2404=""),"",IF(INDEX($C$2:$C$1500,$Y2404)=INDEX($C$2:$C$1500,$Z2404),0,1))</f>
      </c>
      <c r="AE2404">
        <f>IF($AC2404&lt;&gt;1,"",IF(AND(INDEX($AG$2:$AG$1500,$Y2404)=1,INDEX($AG$2:$AG$1500,$Z2404)=1),1,""))</f>
      </c>
    </row>
    <row r="2405">
      <c r="T2405">
        <f>IF($Y2405="","",INDEX($B$2:$B$1500,$Y2405))</f>
      </c>
      <c r="U2405">
        <f>IF($Z2405="","",INDEX($B$2:$B$1500,$Z2405))</f>
      </c>
      <c r="V2405">
        <f>IF(OR($T2405="",$U2405=""),"",$U2405-$T2405)</f>
      </c>
      <c r="W2405" t="str">
        <f>IF(TRIM(INDEX(connections!$A:$A,ROW()))="","",TRIM(INDEX(connections!$A:$A,ROW())))</f>
      </c>
      <c r="X2405" t="str">
        <f>IF($W2405="","",TRIM(INDEX(connections!$B:$B,ROW())))</f>
      </c>
      <c r="Y2405">
        <f>IF($W2405="","",IFERROR(MATCH($W2405,$A$2:$A$1500,0),""))</f>
      </c>
      <c r="Z2405">
        <f>IF($X2405="","",IFERROR(MATCH($X2405,$A$2:$A$1500,0),""))</f>
      </c>
      <c r="AA2405" t="str">
        <f>IF($Y2405="","",INDEX($P$2:$P$1500,$Y2405))</f>
      </c>
      <c r="AB2405" t="str">
        <f>IF($Z2405="","",INDEX($P$2:$P$1500,$Z2405))</f>
      </c>
      <c r="AC2405">
        <f>IF(AND($AA2405="Yes",$AB2405="Yes"),1,"")</f>
      </c>
      <c r="AD2405">
        <f>IF(OR($Y2405="",$Z2405=""),"",IF(INDEX($C$2:$C$1500,$Y2405)=INDEX($C$2:$C$1500,$Z2405),0,1))</f>
      </c>
      <c r="AE2405">
        <f>IF($AC2405&lt;&gt;1,"",IF(AND(INDEX($AG$2:$AG$1500,$Y2405)=1,INDEX($AG$2:$AG$1500,$Z2405)=1),1,""))</f>
      </c>
    </row>
    <row r="2406">
      <c r="T2406">
        <f>IF($Y2406="","",INDEX($B$2:$B$1500,$Y2406))</f>
      </c>
      <c r="U2406">
        <f>IF($Z2406="","",INDEX($B$2:$B$1500,$Z2406))</f>
      </c>
      <c r="V2406">
        <f>IF(OR($T2406="",$U2406=""),"",$U2406-$T2406)</f>
      </c>
      <c r="W2406" t="str">
        <f>IF(TRIM(INDEX(connections!$A:$A,ROW()))="","",TRIM(INDEX(connections!$A:$A,ROW())))</f>
      </c>
      <c r="X2406" t="str">
        <f>IF($W2406="","",TRIM(INDEX(connections!$B:$B,ROW())))</f>
      </c>
      <c r="Y2406">
        <f>IF($W2406="","",IFERROR(MATCH($W2406,$A$2:$A$1500,0),""))</f>
      </c>
      <c r="Z2406">
        <f>IF($X2406="","",IFERROR(MATCH($X2406,$A$2:$A$1500,0),""))</f>
      </c>
      <c r="AA2406" t="str">
        <f>IF($Y2406="","",INDEX($P$2:$P$1500,$Y2406))</f>
      </c>
      <c r="AB2406" t="str">
        <f>IF($Z2406="","",INDEX($P$2:$P$1500,$Z2406))</f>
      </c>
      <c r="AC2406">
        <f>IF(AND($AA2406="Yes",$AB2406="Yes"),1,"")</f>
      </c>
      <c r="AD2406">
        <f>IF(OR($Y2406="",$Z2406=""),"",IF(INDEX($C$2:$C$1500,$Y2406)=INDEX($C$2:$C$1500,$Z2406),0,1))</f>
      </c>
      <c r="AE2406">
        <f>IF($AC2406&lt;&gt;1,"",IF(AND(INDEX($AG$2:$AG$1500,$Y2406)=1,INDEX($AG$2:$AG$1500,$Z2406)=1),1,""))</f>
      </c>
    </row>
    <row r="2407">
      <c r="T2407">
        <f>IF($Y2407="","",INDEX($B$2:$B$1500,$Y2407))</f>
      </c>
      <c r="U2407">
        <f>IF($Z2407="","",INDEX($B$2:$B$1500,$Z2407))</f>
      </c>
      <c r="V2407">
        <f>IF(OR($T2407="",$U2407=""),"",$U2407-$T2407)</f>
      </c>
      <c r="W2407" t="str">
        <f>IF(TRIM(INDEX(connections!$A:$A,ROW()))="","",TRIM(INDEX(connections!$A:$A,ROW())))</f>
      </c>
      <c r="X2407" t="str">
        <f>IF($W2407="","",TRIM(INDEX(connections!$B:$B,ROW())))</f>
      </c>
      <c r="Y2407">
        <f>IF($W2407="","",IFERROR(MATCH($W2407,$A$2:$A$1500,0),""))</f>
      </c>
      <c r="Z2407">
        <f>IF($X2407="","",IFERROR(MATCH($X2407,$A$2:$A$1500,0),""))</f>
      </c>
      <c r="AA2407" t="str">
        <f>IF($Y2407="","",INDEX($P$2:$P$1500,$Y2407))</f>
      </c>
      <c r="AB2407" t="str">
        <f>IF($Z2407="","",INDEX($P$2:$P$1500,$Z2407))</f>
      </c>
      <c r="AC2407">
        <f>IF(AND($AA2407="Yes",$AB2407="Yes"),1,"")</f>
      </c>
      <c r="AD2407">
        <f>IF(OR($Y2407="",$Z2407=""),"",IF(INDEX($C$2:$C$1500,$Y2407)=INDEX($C$2:$C$1500,$Z2407),0,1))</f>
      </c>
      <c r="AE2407">
        <f>IF($AC2407&lt;&gt;1,"",IF(AND(INDEX($AG$2:$AG$1500,$Y2407)=1,INDEX($AG$2:$AG$1500,$Z2407)=1),1,""))</f>
      </c>
    </row>
    <row r="2408">
      <c r="T2408">
        <f>IF($Y2408="","",INDEX($B$2:$B$1500,$Y2408))</f>
      </c>
      <c r="U2408">
        <f>IF($Z2408="","",INDEX($B$2:$B$1500,$Z2408))</f>
      </c>
      <c r="V2408">
        <f>IF(OR($T2408="",$U2408=""),"",$U2408-$T2408)</f>
      </c>
      <c r="W2408" t="str">
        <f>IF(TRIM(INDEX(connections!$A:$A,ROW()))="","",TRIM(INDEX(connections!$A:$A,ROW())))</f>
      </c>
      <c r="X2408" t="str">
        <f>IF($W2408="","",TRIM(INDEX(connections!$B:$B,ROW())))</f>
      </c>
      <c r="Y2408">
        <f>IF($W2408="","",IFERROR(MATCH($W2408,$A$2:$A$1500,0),""))</f>
      </c>
      <c r="Z2408">
        <f>IF($X2408="","",IFERROR(MATCH($X2408,$A$2:$A$1500,0),""))</f>
      </c>
      <c r="AA2408" t="str">
        <f>IF($Y2408="","",INDEX($P$2:$P$1500,$Y2408))</f>
      </c>
      <c r="AB2408" t="str">
        <f>IF($Z2408="","",INDEX($P$2:$P$1500,$Z2408))</f>
      </c>
      <c r="AC2408">
        <f>IF(AND($AA2408="Yes",$AB2408="Yes"),1,"")</f>
      </c>
      <c r="AD2408">
        <f>IF(OR($Y2408="",$Z2408=""),"",IF(INDEX($C$2:$C$1500,$Y2408)=INDEX($C$2:$C$1500,$Z2408),0,1))</f>
      </c>
      <c r="AE2408">
        <f>IF($AC2408&lt;&gt;1,"",IF(AND(INDEX($AG$2:$AG$1500,$Y2408)=1,INDEX($AG$2:$AG$1500,$Z2408)=1),1,""))</f>
      </c>
    </row>
    <row r="2409">
      <c r="T2409">
        <f>IF($Y2409="","",INDEX($B$2:$B$1500,$Y2409))</f>
      </c>
      <c r="U2409">
        <f>IF($Z2409="","",INDEX($B$2:$B$1500,$Z2409))</f>
      </c>
      <c r="V2409">
        <f>IF(OR($T2409="",$U2409=""),"",$U2409-$T2409)</f>
      </c>
      <c r="W2409" t="str">
        <f>IF(TRIM(INDEX(connections!$A:$A,ROW()))="","",TRIM(INDEX(connections!$A:$A,ROW())))</f>
      </c>
      <c r="X2409" t="str">
        <f>IF($W2409="","",TRIM(INDEX(connections!$B:$B,ROW())))</f>
      </c>
      <c r="Y2409">
        <f>IF($W2409="","",IFERROR(MATCH($W2409,$A$2:$A$1500,0),""))</f>
      </c>
      <c r="Z2409">
        <f>IF($X2409="","",IFERROR(MATCH($X2409,$A$2:$A$1500,0),""))</f>
      </c>
      <c r="AA2409" t="str">
        <f>IF($Y2409="","",INDEX($P$2:$P$1500,$Y2409))</f>
      </c>
      <c r="AB2409" t="str">
        <f>IF($Z2409="","",INDEX($P$2:$P$1500,$Z2409))</f>
      </c>
      <c r="AC2409">
        <f>IF(AND($AA2409="Yes",$AB2409="Yes"),1,"")</f>
      </c>
      <c r="AD2409">
        <f>IF(OR($Y2409="",$Z2409=""),"",IF(INDEX($C$2:$C$1500,$Y2409)=INDEX($C$2:$C$1500,$Z2409),0,1))</f>
      </c>
      <c r="AE2409">
        <f>IF($AC2409&lt;&gt;1,"",IF(AND(INDEX($AG$2:$AG$1500,$Y2409)=1,INDEX($AG$2:$AG$1500,$Z2409)=1),1,""))</f>
      </c>
    </row>
    <row r="2410">
      <c r="T2410">
        <f>IF($Y2410="","",INDEX($B$2:$B$1500,$Y2410))</f>
      </c>
      <c r="U2410">
        <f>IF($Z2410="","",INDEX($B$2:$B$1500,$Z2410))</f>
      </c>
      <c r="V2410">
        <f>IF(OR($T2410="",$U2410=""),"",$U2410-$T2410)</f>
      </c>
      <c r="W2410" t="str">
        <f>IF(TRIM(INDEX(connections!$A:$A,ROW()))="","",TRIM(INDEX(connections!$A:$A,ROW())))</f>
      </c>
      <c r="X2410" t="str">
        <f>IF($W2410="","",TRIM(INDEX(connections!$B:$B,ROW())))</f>
      </c>
      <c r="Y2410">
        <f>IF($W2410="","",IFERROR(MATCH($W2410,$A$2:$A$1500,0),""))</f>
      </c>
      <c r="Z2410">
        <f>IF($X2410="","",IFERROR(MATCH($X2410,$A$2:$A$1500,0),""))</f>
      </c>
      <c r="AA2410" t="str">
        <f>IF($Y2410="","",INDEX($P$2:$P$1500,$Y2410))</f>
      </c>
      <c r="AB2410" t="str">
        <f>IF($Z2410="","",INDEX($P$2:$P$1500,$Z2410))</f>
      </c>
      <c r="AC2410">
        <f>IF(AND($AA2410="Yes",$AB2410="Yes"),1,"")</f>
      </c>
      <c r="AD2410">
        <f>IF(OR($Y2410="",$Z2410=""),"",IF(INDEX($C$2:$C$1500,$Y2410)=INDEX($C$2:$C$1500,$Z2410),0,1))</f>
      </c>
      <c r="AE2410">
        <f>IF($AC2410&lt;&gt;1,"",IF(AND(INDEX($AG$2:$AG$1500,$Y2410)=1,INDEX($AG$2:$AG$1500,$Z2410)=1),1,""))</f>
      </c>
    </row>
    <row r="2411">
      <c r="T2411">
        <f>IF($Y2411="","",INDEX($B$2:$B$1500,$Y2411))</f>
      </c>
      <c r="U2411">
        <f>IF($Z2411="","",INDEX($B$2:$B$1500,$Z2411))</f>
      </c>
      <c r="V2411">
        <f>IF(OR($T2411="",$U2411=""),"",$U2411-$T2411)</f>
      </c>
      <c r="W2411" t="str">
        <f>IF(TRIM(INDEX(connections!$A:$A,ROW()))="","",TRIM(INDEX(connections!$A:$A,ROW())))</f>
      </c>
      <c r="X2411" t="str">
        <f>IF($W2411="","",TRIM(INDEX(connections!$B:$B,ROW())))</f>
      </c>
      <c r="Y2411">
        <f>IF($W2411="","",IFERROR(MATCH($W2411,$A$2:$A$1500,0),""))</f>
      </c>
      <c r="Z2411">
        <f>IF($X2411="","",IFERROR(MATCH($X2411,$A$2:$A$1500,0),""))</f>
      </c>
      <c r="AA2411" t="str">
        <f>IF($Y2411="","",INDEX($P$2:$P$1500,$Y2411))</f>
      </c>
      <c r="AB2411" t="str">
        <f>IF($Z2411="","",INDEX($P$2:$P$1500,$Z2411))</f>
      </c>
      <c r="AC2411">
        <f>IF(AND($AA2411="Yes",$AB2411="Yes"),1,"")</f>
      </c>
      <c r="AD2411">
        <f>IF(OR($Y2411="",$Z2411=""),"",IF(INDEX($C$2:$C$1500,$Y2411)=INDEX($C$2:$C$1500,$Z2411),0,1))</f>
      </c>
      <c r="AE2411">
        <f>IF($AC2411&lt;&gt;1,"",IF(AND(INDEX($AG$2:$AG$1500,$Y2411)=1,INDEX($AG$2:$AG$1500,$Z2411)=1),1,""))</f>
      </c>
    </row>
    <row r="2412">
      <c r="T2412">
        <f>IF($Y2412="","",INDEX($B$2:$B$1500,$Y2412))</f>
      </c>
      <c r="U2412">
        <f>IF($Z2412="","",INDEX($B$2:$B$1500,$Z2412))</f>
      </c>
      <c r="V2412">
        <f>IF(OR($T2412="",$U2412=""),"",$U2412-$T2412)</f>
      </c>
      <c r="W2412" t="str">
        <f>IF(TRIM(INDEX(connections!$A:$A,ROW()))="","",TRIM(INDEX(connections!$A:$A,ROW())))</f>
      </c>
      <c r="X2412" t="str">
        <f>IF($W2412="","",TRIM(INDEX(connections!$B:$B,ROW())))</f>
      </c>
      <c r="Y2412">
        <f>IF($W2412="","",IFERROR(MATCH($W2412,$A$2:$A$1500,0),""))</f>
      </c>
      <c r="Z2412">
        <f>IF($X2412="","",IFERROR(MATCH($X2412,$A$2:$A$1500,0),""))</f>
      </c>
      <c r="AA2412" t="str">
        <f>IF($Y2412="","",INDEX($P$2:$P$1500,$Y2412))</f>
      </c>
      <c r="AB2412" t="str">
        <f>IF($Z2412="","",INDEX($P$2:$P$1500,$Z2412))</f>
      </c>
      <c r="AC2412">
        <f>IF(AND($AA2412="Yes",$AB2412="Yes"),1,"")</f>
      </c>
      <c r="AD2412">
        <f>IF(OR($Y2412="",$Z2412=""),"",IF(INDEX($C$2:$C$1500,$Y2412)=INDEX($C$2:$C$1500,$Z2412),0,1))</f>
      </c>
      <c r="AE2412">
        <f>IF($AC2412&lt;&gt;1,"",IF(AND(INDEX($AG$2:$AG$1500,$Y2412)=1,INDEX($AG$2:$AG$1500,$Z2412)=1),1,""))</f>
      </c>
    </row>
    <row r="2413">
      <c r="T2413">
        <f>IF($Y2413="","",INDEX($B$2:$B$1500,$Y2413))</f>
      </c>
      <c r="U2413">
        <f>IF($Z2413="","",INDEX($B$2:$B$1500,$Z2413))</f>
      </c>
      <c r="V2413">
        <f>IF(OR($T2413="",$U2413=""),"",$U2413-$T2413)</f>
      </c>
      <c r="W2413" t="str">
        <f>IF(TRIM(INDEX(connections!$A:$A,ROW()))="","",TRIM(INDEX(connections!$A:$A,ROW())))</f>
      </c>
      <c r="X2413" t="str">
        <f>IF($W2413="","",TRIM(INDEX(connections!$B:$B,ROW())))</f>
      </c>
      <c r="Y2413">
        <f>IF($W2413="","",IFERROR(MATCH($W2413,$A$2:$A$1500,0),""))</f>
      </c>
      <c r="Z2413">
        <f>IF($X2413="","",IFERROR(MATCH($X2413,$A$2:$A$1500,0),""))</f>
      </c>
      <c r="AA2413" t="str">
        <f>IF($Y2413="","",INDEX($P$2:$P$1500,$Y2413))</f>
      </c>
      <c r="AB2413" t="str">
        <f>IF($Z2413="","",INDEX($P$2:$P$1500,$Z2413))</f>
      </c>
      <c r="AC2413">
        <f>IF(AND($AA2413="Yes",$AB2413="Yes"),1,"")</f>
      </c>
      <c r="AD2413">
        <f>IF(OR($Y2413="",$Z2413=""),"",IF(INDEX($C$2:$C$1500,$Y2413)=INDEX($C$2:$C$1500,$Z2413),0,1))</f>
      </c>
      <c r="AE2413">
        <f>IF($AC2413&lt;&gt;1,"",IF(AND(INDEX($AG$2:$AG$1500,$Y2413)=1,INDEX($AG$2:$AG$1500,$Z2413)=1),1,""))</f>
      </c>
    </row>
    <row r="2414">
      <c r="T2414">
        <f>IF($Y2414="","",INDEX($B$2:$B$1500,$Y2414))</f>
      </c>
      <c r="U2414">
        <f>IF($Z2414="","",INDEX($B$2:$B$1500,$Z2414))</f>
      </c>
      <c r="V2414">
        <f>IF(OR($T2414="",$U2414=""),"",$U2414-$T2414)</f>
      </c>
      <c r="W2414" t="str">
        <f>IF(TRIM(INDEX(connections!$A:$A,ROW()))="","",TRIM(INDEX(connections!$A:$A,ROW())))</f>
      </c>
      <c r="X2414" t="str">
        <f>IF($W2414="","",TRIM(INDEX(connections!$B:$B,ROW())))</f>
      </c>
      <c r="Y2414">
        <f>IF($W2414="","",IFERROR(MATCH($W2414,$A$2:$A$1500,0),""))</f>
      </c>
      <c r="Z2414">
        <f>IF($X2414="","",IFERROR(MATCH($X2414,$A$2:$A$1500,0),""))</f>
      </c>
      <c r="AA2414" t="str">
        <f>IF($Y2414="","",INDEX($P$2:$P$1500,$Y2414))</f>
      </c>
      <c r="AB2414" t="str">
        <f>IF($Z2414="","",INDEX($P$2:$P$1500,$Z2414))</f>
      </c>
      <c r="AC2414">
        <f>IF(AND($AA2414="Yes",$AB2414="Yes"),1,"")</f>
      </c>
      <c r="AD2414">
        <f>IF(OR($Y2414="",$Z2414=""),"",IF(INDEX($C$2:$C$1500,$Y2414)=INDEX($C$2:$C$1500,$Z2414),0,1))</f>
      </c>
      <c r="AE2414">
        <f>IF($AC2414&lt;&gt;1,"",IF(AND(INDEX($AG$2:$AG$1500,$Y2414)=1,INDEX($AG$2:$AG$1500,$Z2414)=1),1,""))</f>
      </c>
    </row>
    <row r="2415">
      <c r="T2415">
        <f>IF($Y2415="","",INDEX($B$2:$B$1500,$Y2415))</f>
      </c>
      <c r="U2415">
        <f>IF($Z2415="","",INDEX($B$2:$B$1500,$Z2415))</f>
      </c>
      <c r="V2415">
        <f>IF(OR($T2415="",$U2415=""),"",$U2415-$T2415)</f>
      </c>
      <c r="W2415" t="str">
        <f>IF(TRIM(INDEX(connections!$A:$A,ROW()))="","",TRIM(INDEX(connections!$A:$A,ROW())))</f>
      </c>
      <c r="X2415" t="str">
        <f>IF($W2415="","",TRIM(INDEX(connections!$B:$B,ROW())))</f>
      </c>
      <c r="Y2415">
        <f>IF($W2415="","",IFERROR(MATCH($W2415,$A$2:$A$1500,0),""))</f>
      </c>
      <c r="Z2415">
        <f>IF($X2415="","",IFERROR(MATCH($X2415,$A$2:$A$1500,0),""))</f>
      </c>
      <c r="AA2415" t="str">
        <f>IF($Y2415="","",INDEX($P$2:$P$1500,$Y2415))</f>
      </c>
      <c r="AB2415" t="str">
        <f>IF($Z2415="","",INDEX($P$2:$P$1500,$Z2415))</f>
      </c>
      <c r="AC2415">
        <f>IF(AND($AA2415="Yes",$AB2415="Yes"),1,"")</f>
      </c>
      <c r="AD2415">
        <f>IF(OR($Y2415="",$Z2415=""),"",IF(INDEX($C$2:$C$1500,$Y2415)=INDEX($C$2:$C$1500,$Z2415),0,1))</f>
      </c>
      <c r="AE2415">
        <f>IF($AC2415&lt;&gt;1,"",IF(AND(INDEX($AG$2:$AG$1500,$Y2415)=1,INDEX($AG$2:$AG$1500,$Z2415)=1),1,""))</f>
      </c>
    </row>
    <row r="2416">
      <c r="T2416">
        <f>IF($Y2416="","",INDEX($B$2:$B$1500,$Y2416))</f>
      </c>
      <c r="U2416">
        <f>IF($Z2416="","",INDEX($B$2:$B$1500,$Z2416))</f>
      </c>
      <c r="V2416">
        <f>IF(OR($T2416="",$U2416=""),"",$U2416-$T2416)</f>
      </c>
      <c r="W2416" t="str">
        <f>IF(TRIM(INDEX(connections!$A:$A,ROW()))="","",TRIM(INDEX(connections!$A:$A,ROW())))</f>
      </c>
      <c r="X2416" t="str">
        <f>IF($W2416="","",TRIM(INDEX(connections!$B:$B,ROW())))</f>
      </c>
      <c r="Y2416">
        <f>IF($W2416="","",IFERROR(MATCH($W2416,$A$2:$A$1500,0),""))</f>
      </c>
      <c r="Z2416">
        <f>IF($X2416="","",IFERROR(MATCH($X2416,$A$2:$A$1500,0),""))</f>
      </c>
      <c r="AA2416" t="str">
        <f>IF($Y2416="","",INDEX($P$2:$P$1500,$Y2416))</f>
      </c>
      <c r="AB2416" t="str">
        <f>IF($Z2416="","",INDEX($P$2:$P$1500,$Z2416))</f>
      </c>
      <c r="AC2416">
        <f>IF(AND($AA2416="Yes",$AB2416="Yes"),1,"")</f>
      </c>
      <c r="AD2416">
        <f>IF(OR($Y2416="",$Z2416=""),"",IF(INDEX($C$2:$C$1500,$Y2416)=INDEX($C$2:$C$1500,$Z2416),0,1))</f>
      </c>
      <c r="AE2416">
        <f>IF($AC2416&lt;&gt;1,"",IF(AND(INDEX($AG$2:$AG$1500,$Y2416)=1,INDEX($AG$2:$AG$1500,$Z2416)=1),1,""))</f>
      </c>
    </row>
    <row r="2417">
      <c r="T2417">
        <f>IF($Y2417="","",INDEX($B$2:$B$1500,$Y2417))</f>
      </c>
      <c r="U2417">
        <f>IF($Z2417="","",INDEX($B$2:$B$1500,$Z2417))</f>
      </c>
      <c r="V2417">
        <f>IF(OR($T2417="",$U2417=""),"",$U2417-$T2417)</f>
      </c>
      <c r="W2417" t="str">
        <f>IF(TRIM(INDEX(connections!$A:$A,ROW()))="","",TRIM(INDEX(connections!$A:$A,ROW())))</f>
      </c>
      <c r="X2417" t="str">
        <f>IF($W2417="","",TRIM(INDEX(connections!$B:$B,ROW())))</f>
      </c>
      <c r="Y2417">
        <f>IF($W2417="","",IFERROR(MATCH($W2417,$A$2:$A$1500,0),""))</f>
      </c>
      <c r="Z2417">
        <f>IF($X2417="","",IFERROR(MATCH($X2417,$A$2:$A$1500,0),""))</f>
      </c>
      <c r="AA2417" t="str">
        <f>IF($Y2417="","",INDEX($P$2:$P$1500,$Y2417))</f>
      </c>
      <c r="AB2417" t="str">
        <f>IF($Z2417="","",INDEX($P$2:$P$1500,$Z2417))</f>
      </c>
      <c r="AC2417">
        <f>IF(AND($AA2417="Yes",$AB2417="Yes"),1,"")</f>
      </c>
      <c r="AD2417">
        <f>IF(OR($Y2417="",$Z2417=""),"",IF(INDEX($C$2:$C$1500,$Y2417)=INDEX($C$2:$C$1500,$Z2417),0,1))</f>
      </c>
      <c r="AE2417">
        <f>IF($AC2417&lt;&gt;1,"",IF(AND(INDEX($AG$2:$AG$1500,$Y2417)=1,INDEX($AG$2:$AG$1500,$Z2417)=1),1,""))</f>
      </c>
    </row>
    <row r="2418">
      <c r="T2418">
        <f>IF($Y2418="","",INDEX($B$2:$B$1500,$Y2418))</f>
      </c>
      <c r="U2418">
        <f>IF($Z2418="","",INDEX($B$2:$B$1500,$Z2418))</f>
      </c>
      <c r="V2418">
        <f>IF(OR($T2418="",$U2418=""),"",$U2418-$T2418)</f>
      </c>
      <c r="W2418" t="str">
        <f>IF(TRIM(INDEX(connections!$A:$A,ROW()))="","",TRIM(INDEX(connections!$A:$A,ROW())))</f>
      </c>
      <c r="X2418" t="str">
        <f>IF($W2418="","",TRIM(INDEX(connections!$B:$B,ROW())))</f>
      </c>
      <c r="Y2418">
        <f>IF($W2418="","",IFERROR(MATCH($W2418,$A$2:$A$1500,0),""))</f>
      </c>
      <c r="Z2418">
        <f>IF($X2418="","",IFERROR(MATCH($X2418,$A$2:$A$1500,0),""))</f>
      </c>
      <c r="AA2418" t="str">
        <f>IF($Y2418="","",INDEX($P$2:$P$1500,$Y2418))</f>
      </c>
      <c r="AB2418" t="str">
        <f>IF($Z2418="","",INDEX($P$2:$P$1500,$Z2418))</f>
      </c>
      <c r="AC2418">
        <f>IF(AND($AA2418="Yes",$AB2418="Yes"),1,"")</f>
      </c>
      <c r="AD2418">
        <f>IF(OR($Y2418="",$Z2418=""),"",IF(INDEX($C$2:$C$1500,$Y2418)=INDEX($C$2:$C$1500,$Z2418),0,1))</f>
      </c>
      <c r="AE2418">
        <f>IF($AC2418&lt;&gt;1,"",IF(AND(INDEX($AG$2:$AG$1500,$Y2418)=1,INDEX($AG$2:$AG$1500,$Z2418)=1),1,""))</f>
      </c>
    </row>
    <row r="2419">
      <c r="T2419">
        <f>IF($Y2419="","",INDEX($B$2:$B$1500,$Y2419))</f>
      </c>
      <c r="U2419">
        <f>IF($Z2419="","",INDEX($B$2:$B$1500,$Z2419))</f>
      </c>
      <c r="V2419">
        <f>IF(OR($T2419="",$U2419=""),"",$U2419-$T2419)</f>
      </c>
      <c r="W2419" t="str">
        <f>IF(TRIM(INDEX(connections!$A:$A,ROW()))="","",TRIM(INDEX(connections!$A:$A,ROW())))</f>
      </c>
      <c r="X2419" t="str">
        <f>IF($W2419="","",TRIM(INDEX(connections!$B:$B,ROW())))</f>
      </c>
      <c r="Y2419">
        <f>IF($W2419="","",IFERROR(MATCH($W2419,$A$2:$A$1500,0),""))</f>
      </c>
      <c r="Z2419">
        <f>IF($X2419="","",IFERROR(MATCH($X2419,$A$2:$A$1500,0),""))</f>
      </c>
      <c r="AA2419" t="str">
        <f>IF($Y2419="","",INDEX($P$2:$P$1500,$Y2419))</f>
      </c>
      <c r="AB2419" t="str">
        <f>IF($Z2419="","",INDEX($P$2:$P$1500,$Z2419))</f>
      </c>
      <c r="AC2419">
        <f>IF(AND($AA2419="Yes",$AB2419="Yes"),1,"")</f>
      </c>
      <c r="AD2419">
        <f>IF(OR($Y2419="",$Z2419=""),"",IF(INDEX($C$2:$C$1500,$Y2419)=INDEX($C$2:$C$1500,$Z2419),0,1))</f>
      </c>
      <c r="AE2419">
        <f>IF($AC2419&lt;&gt;1,"",IF(AND(INDEX($AG$2:$AG$1500,$Y2419)=1,INDEX($AG$2:$AG$1500,$Z2419)=1),1,""))</f>
      </c>
    </row>
    <row r="2420">
      <c r="T2420">
        <f>IF($Y2420="","",INDEX($B$2:$B$1500,$Y2420))</f>
      </c>
      <c r="U2420">
        <f>IF($Z2420="","",INDEX($B$2:$B$1500,$Z2420))</f>
      </c>
      <c r="V2420">
        <f>IF(OR($T2420="",$U2420=""),"",$U2420-$T2420)</f>
      </c>
      <c r="W2420" t="str">
        <f>IF(TRIM(INDEX(connections!$A:$A,ROW()))="","",TRIM(INDEX(connections!$A:$A,ROW())))</f>
      </c>
      <c r="X2420" t="str">
        <f>IF($W2420="","",TRIM(INDEX(connections!$B:$B,ROW())))</f>
      </c>
      <c r="Y2420">
        <f>IF($W2420="","",IFERROR(MATCH($W2420,$A$2:$A$1500,0),""))</f>
      </c>
      <c r="Z2420">
        <f>IF($X2420="","",IFERROR(MATCH($X2420,$A$2:$A$1500,0),""))</f>
      </c>
      <c r="AA2420" t="str">
        <f>IF($Y2420="","",INDEX($P$2:$P$1500,$Y2420))</f>
      </c>
      <c r="AB2420" t="str">
        <f>IF($Z2420="","",INDEX($P$2:$P$1500,$Z2420))</f>
      </c>
      <c r="AC2420">
        <f>IF(AND($AA2420="Yes",$AB2420="Yes"),1,"")</f>
      </c>
      <c r="AD2420">
        <f>IF(OR($Y2420="",$Z2420=""),"",IF(INDEX($C$2:$C$1500,$Y2420)=INDEX($C$2:$C$1500,$Z2420),0,1))</f>
      </c>
      <c r="AE2420">
        <f>IF($AC2420&lt;&gt;1,"",IF(AND(INDEX($AG$2:$AG$1500,$Y2420)=1,INDEX($AG$2:$AG$1500,$Z2420)=1),1,""))</f>
      </c>
    </row>
    <row r="2421">
      <c r="T2421">
        <f>IF($Y2421="","",INDEX($B$2:$B$1500,$Y2421))</f>
      </c>
      <c r="U2421">
        <f>IF($Z2421="","",INDEX($B$2:$B$1500,$Z2421))</f>
      </c>
      <c r="V2421">
        <f>IF(OR($T2421="",$U2421=""),"",$U2421-$T2421)</f>
      </c>
      <c r="W2421" t="str">
        <f>IF(TRIM(INDEX(connections!$A:$A,ROW()))="","",TRIM(INDEX(connections!$A:$A,ROW())))</f>
      </c>
      <c r="X2421" t="str">
        <f>IF($W2421="","",TRIM(INDEX(connections!$B:$B,ROW())))</f>
      </c>
      <c r="Y2421">
        <f>IF($W2421="","",IFERROR(MATCH($W2421,$A$2:$A$1500,0),""))</f>
      </c>
      <c r="Z2421">
        <f>IF($X2421="","",IFERROR(MATCH($X2421,$A$2:$A$1500,0),""))</f>
      </c>
      <c r="AA2421" t="str">
        <f>IF($Y2421="","",INDEX($P$2:$P$1500,$Y2421))</f>
      </c>
      <c r="AB2421" t="str">
        <f>IF($Z2421="","",INDEX($P$2:$P$1500,$Z2421))</f>
      </c>
      <c r="AC2421">
        <f>IF(AND($AA2421="Yes",$AB2421="Yes"),1,"")</f>
      </c>
      <c r="AD2421">
        <f>IF(OR($Y2421="",$Z2421=""),"",IF(INDEX($C$2:$C$1500,$Y2421)=INDEX($C$2:$C$1500,$Z2421),0,1))</f>
      </c>
      <c r="AE2421">
        <f>IF($AC2421&lt;&gt;1,"",IF(AND(INDEX($AG$2:$AG$1500,$Y2421)=1,INDEX($AG$2:$AG$1500,$Z2421)=1),1,""))</f>
      </c>
    </row>
    <row r="2422">
      <c r="T2422">
        <f>IF($Y2422="","",INDEX($B$2:$B$1500,$Y2422))</f>
      </c>
      <c r="U2422">
        <f>IF($Z2422="","",INDEX($B$2:$B$1500,$Z2422))</f>
      </c>
      <c r="V2422">
        <f>IF(OR($T2422="",$U2422=""),"",$U2422-$T2422)</f>
      </c>
      <c r="W2422" t="str">
        <f>IF(TRIM(INDEX(connections!$A:$A,ROW()))="","",TRIM(INDEX(connections!$A:$A,ROW())))</f>
      </c>
      <c r="X2422" t="str">
        <f>IF($W2422="","",TRIM(INDEX(connections!$B:$B,ROW())))</f>
      </c>
      <c r="Y2422">
        <f>IF($W2422="","",IFERROR(MATCH($W2422,$A$2:$A$1500,0),""))</f>
      </c>
      <c r="Z2422">
        <f>IF($X2422="","",IFERROR(MATCH($X2422,$A$2:$A$1500,0),""))</f>
      </c>
      <c r="AA2422" t="str">
        <f>IF($Y2422="","",INDEX($P$2:$P$1500,$Y2422))</f>
      </c>
      <c r="AB2422" t="str">
        <f>IF($Z2422="","",INDEX($P$2:$P$1500,$Z2422))</f>
      </c>
      <c r="AC2422">
        <f>IF(AND($AA2422="Yes",$AB2422="Yes"),1,"")</f>
      </c>
      <c r="AD2422">
        <f>IF(OR($Y2422="",$Z2422=""),"",IF(INDEX($C$2:$C$1500,$Y2422)=INDEX($C$2:$C$1500,$Z2422),0,1))</f>
      </c>
      <c r="AE2422">
        <f>IF($AC2422&lt;&gt;1,"",IF(AND(INDEX($AG$2:$AG$1500,$Y2422)=1,INDEX($AG$2:$AG$1500,$Z2422)=1),1,""))</f>
      </c>
    </row>
    <row r="2423">
      <c r="T2423">
        <f>IF($Y2423="","",INDEX($B$2:$B$1500,$Y2423))</f>
      </c>
      <c r="U2423">
        <f>IF($Z2423="","",INDEX($B$2:$B$1500,$Z2423))</f>
      </c>
      <c r="V2423">
        <f>IF(OR($T2423="",$U2423=""),"",$U2423-$T2423)</f>
      </c>
      <c r="W2423" t="str">
        <f>IF(TRIM(INDEX(connections!$A:$A,ROW()))="","",TRIM(INDEX(connections!$A:$A,ROW())))</f>
      </c>
      <c r="X2423" t="str">
        <f>IF($W2423="","",TRIM(INDEX(connections!$B:$B,ROW())))</f>
      </c>
      <c r="Y2423">
        <f>IF($W2423="","",IFERROR(MATCH($W2423,$A$2:$A$1500,0),""))</f>
      </c>
      <c r="Z2423">
        <f>IF($X2423="","",IFERROR(MATCH($X2423,$A$2:$A$1500,0),""))</f>
      </c>
      <c r="AA2423" t="str">
        <f>IF($Y2423="","",INDEX($P$2:$P$1500,$Y2423))</f>
      </c>
      <c r="AB2423" t="str">
        <f>IF($Z2423="","",INDEX($P$2:$P$1500,$Z2423))</f>
      </c>
      <c r="AC2423">
        <f>IF(AND($AA2423="Yes",$AB2423="Yes"),1,"")</f>
      </c>
      <c r="AD2423">
        <f>IF(OR($Y2423="",$Z2423=""),"",IF(INDEX($C$2:$C$1500,$Y2423)=INDEX($C$2:$C$1500,$Z2423),0,1))</f>
      </c>
      <c r="AE2423">
        <f>IF($AC2423&lt;&gt;1,"",IF(AND(INDEX($AG$2:$AG$1500,$Y2423)=1,INDEX($AG$2:$AG$1500,$Z2423)=1),1,""))</f>
      </c>
    </row>
    <row r="2424">
      <c r="T2424">
        <f>IF($Y2424="","",INDEX($B$2:$B$1500,$Y2424))</f>
      </c>
      <c r="U2424">
        <f>IF($Z2424="","",INDEX($B$2:$B$1500,$Z2424))</f>
      </c>
      <c r="V2424">
        <f>IF(OR($T2424="",$U2424=""),"",$U2424-$T2424)</f>
      </c>
      <c r="W2424" t="str">
        <f>IF(TRIM(INDEX(connections!$A:$A,ROW()))="","",TRIM(INDEX(connections!$A:$A,ROW())))</f>
      </c>
      <c r="X2424" t="str">
        <f>IF($W2424="","",TRIM(INDEX(connections!$B:$B,ROW())))</f>
      </c>
      <c r="Y2424">
        <f>IF($W2424="","",IFERROR(MATCH($W2424,$A$2:$A$1500,0),""))</f>
      </c>
      <c r="Z2424">
        <f>IF($X2424="","",IFERROR(MATCH($X2424,$A$2:$A$1500,0),""))</f>
      </c>
      <c r="AA2424" t="str">
        <f>IF($Y2424="","",INDEX($P$2:$P$1500,$Y2424))</f>
      </c>
      <c r="AB2424" t="str">
        <f>IF($Z2424="","",INDEX($P$2:$P$1500,$Z2424))</f>
      </c>
      <c r="AC2424">
        <f>IF(AND($AA2424="Yes",$AB2424="Yes"),1,"")</f>
      </c>
      <c r="AD2424">
        <f>IF(OR($Y2424="",$Z2424=""),"",IF(INDEX($C$2:$C$1500,$Y2424)=INDEX($C$2:$C$1500,$Z2424),0,1))</f>
      </c>
      <c r="AE2424">
        <f>IF($AC2424&lt;&gt;1,"",IF(AND(INDEX($AG$2:$AG$1500,$Y2424)=1,INDEX($AG$2:$AG$1500,$Z2424)=1),1,""))</f>
      </c>
    </row>
    <row r="2425">
      <c r="T2425">
        <f>IF($Y2425="","",INDEX($B$2:$B$1500,$Y2425))</f>
      </c>
      <c r="U2425">
        <f>IF($Z2425="","",INDEX($B$2:$B$1500,$Z2425))</f>
      </c>
      <c r="V2425">
        <f>IF(OR($T2425="",$U2425=""),"",$U2425-$T2425)</f>
      </c>
      <c r="W2425" t="str">
        <f>IF(TRIM(INDEX(connections!$A:$A,ROW()))="","",TRIM(INDEX(connections!$A:$A,ROW())))</f>
      </c>
      <c r="X2425" t="str">
        <f>IF($W2425="","",TRIM(INDEX(connections!$B:$B,ROW())))</f>
      </c>
      <c r="Y2425">
        <f>IF($W2425="","",IFERROR(MATCH($W2425,$A$2:$A$1500,0),""))</f>
      </c>
      <c r="Z2425">
        <f>IF($X2425="","",IFERROR(MATCH($X2425,$A$2:$A$1500,0),""))</f>
      </c>
      <c r="AA2425" t="str">
        <f>IF($Y2425="","",INDEX($P$2:$P$1500,$Y2425))</f>
      </c>
      <c r="AB2425" t="str">
        <f>IF($Z2425="","",INDEX($P$2:$P$1500,$Z2425))</f>
      </c>
      <c r="AC2425">
        <f>IF(AND($AA2425="Yes",$AB2425="Yes"),1,"")</f>
      </c>
      <c r="AD2425">
        <f>IF(OR($Y2425="",$Z2425=""),"",IF(INDEX($C$2:$C$1500,$Y2425)=INDEX($C$2:$C$1500,$Z2425),0,1))</f>
      </c>
      <c r="AE2425">
        <f>IF($AC2425&lt;&gt;1,"",IF(AND(INDEX($AG$2:$AG$1500,$Y2425)=1,INDEX($AG$2:$AG$1500,$Z2425)=1),1,""))</f>
      </c>
    </row>
    <row r="2426">
      <c r="T2426">
        <f>IF($Y2426="","",INDEX($B$2:$B$1500,$Y2426))</f>
      </c>
      <c r="U2426">
        <f>IF($Z2426="","",INDEX($B$2:$B$1500,$Z2426))</f>
      </c>
      <c r="V2426">
        <f>IF(OR($T2426="",$U2426=""),"",$U2426-$T2426)</f>
      </c>
      <c r="W2426" t="str">
        <f>IF(TRIM(INDEX(connections!$A:$A,ROW()))="","",TRIM(INDEX(connections!$A:$A,ROW())))</f>
      </c>
      <c r="X2426" t="str">
        <f>IF($W2426="","",TRIM(INDEX(connections!$B:$B,ROW())))</f>
      </c>
      <c r="Y2426">
        <f>IF($W2426="","",IFERROR(MATCH($W2426,$A$2:$A$1500,0),""))</f>
      </c>
      <c r="Z2426">
        <f>IF($X2426="","",IFERROR(MATCH($X2426,$A$2:$A$1500,0),""))</f>
      </c>
      <c r="AA2426" t="str">
        <f>IF($Y2426="","",INDEX($P$2:$P$1500,$Y2426))</f>
      </c>
      <c r="AB2426" t="str">
        <f>IF($Z2426="","",INDEX($P$2:$P$1500,$Z2426))</f>
      </c>
      <c r="AC2426">
        <f>IF(AND($AA2426="Yes",$AB2426="Yes"),1,"")</f>
      </c>
      <c r="AD2426">
        <f>IF(OR($Y2426="",$Z2426=""),"",IF(INDEX($C$2:$C$1500,$Y2426)=INDEX($C$2:$C$1500,$Z2426),0,1))</f>
      </c>
      <c r="AE2426">
        <f>IF($AC2426&lt;&gt;1,"",IF(AND(INDEX($AG$2:$AG$1500,$Y2426)=1,INDEX($AG$2:$AG$1500,$Z2426)=1),1,""))</f>
      </c>
    </row>
    <row r="2427">
      <c r="T2427">
        <f>IF($Y2427="","",INDEX($B$2:$B$1500,$Y2427))</f>
      </c>
      <c r="U2427">
        <f>IF($Z2427="","",INDEX($B$2:$B$1500,$Z2427))</f>
      </c>
      <c r="V2427">
        <f>IF(OR($T2427="",$U2427=""),"",$U2427-$T2427)</f>
      </c>
      <c r="W2427" t="str">
        <f>IF(TRIM(INDEX(connections!$A:$A,ROW()))="","",TRIM(INDEX(connections!$A:$A,ROW())))</f>
      </c>
      <c r="X2427" t="str">
        <f>IF($W2427="","",TRIM(INDEX(connections!$B:$B,ROW())))</f>
      </c>
      <c r="Y2427">
        <f>IF($W2427="","",IFERROR(MATCH($W2427,$A$2:$A$1500,0),""))</f>
      </c>
      <c r="Z2427">
        <f>IF($X2427="","",IFERROR(MATCH($X2427,$A$2:$A$1500,0),""))</f>
      </c>
      <c r="AA2427" t="str">
        <f>IF($Y2427="","",INDEX($P$2:$P$1500,$Y2427))</f>
      </c>
      <c r="AB2427" t="str">
        <f>IF($Z2427="","",INDEX($P$2:$P$1500,$Z2427))</f>
      </c>
      <c r="AC2427">
        <f>IF(AND($AA2427="Yes",$AB2427="Yes"),1,"")</f>
      </c>
      <c r="AD2427">
        <f>IF(OR($Y2427="",$Z2427=""),"",IF(INDEX($C$2:$C$1500,$Y2427)=INDEX($C$2:$C$1500,$Z2427),0,1))</f>
      </c>
      <c r="AE2427">
        <f>IF($AC2427&lt;&gt;1,"",IF(AND(INDEX($AG$2:$AG$1500,$Y2427)=1,INDEX($AG$2:$AG$1500,$Z2427)=1),1,""))</f>
      </c>
    </row>
    <row r="2428">
      <c r="T2428">
        <f>IF($Y2428="","",INDEX($B$2:$B$1500,$Y2428))</f>
      </c>
      <c r="U2428">
        <f>IF($Z2428="","",INDEX($B$2:$B$1500,$Z2428))</f>
      </c>
      <c r="V2428">
        <f>IF(OR($T2428="",$U2428=""),"",$U2428-$T2428)</f>
      </c>
      <c r="W2428" t="str">
        <f>IF(TRIM(INDEX(connections!$A:$A,ROW()))="","",TRIM(INDEX(connections!$A:$A,ROW())))</f>
      </c>
      <c r="X2428" t="str">
        <f>IF($W2428="","",TRIM(INDEX(connections!$B:$B,ROW())))</f>
      </c>
      <c r="Y2428">
        <f>IF($W2428="","",IFERROR(MATCH($W2428,$A$2:$A$1500,0),""))</f>
      </c>
      <c r="Z2428">
        <f>IF($X2428="","",IFERROR(MATCH($X2428,$A$2:$A$1500,0),""))</f>
      </c>
      <c r="AA2428" t="str">
        <f>IF($Y2428="","",INDEX($P$2:$P$1500,$Y2428))</f>
      </c>
      <c r="AB2428" t="str">
        <f>IF($Z2428="","",INDEX($P$2:$P$1500,$Z2428))</f>
      </c>
      <c r="AC2428">
        <f>IF(AND($AA2428="Yes",$AB2428="Yes"),1,"")</f>
      </c>
      <c r="AD2428">
        <f>IF(OR($Y2428="",$Z2428=""),"",IF(INDEX($C$2:$C$1500,$Y2428)=INDEX($C$2:$C$1500,$Z2428),0,1))</f>
      </c>
      <c r="AE2428">
        <f>IF($AC2428&lt;&gt;1,"",IF(AND(INDEX($AG$2:$AG$1500,$Y2428)=1,INDEX($AG$2:$AG$1500,$Z2428)=1),1,""))</f>
      </c>
    </row>
    <row r="2429">
      <c r="T2429">
        <f>IF($Y2429="","",INDEX($B$2:$B$1500,$Y2429))</f>
      </c>
      <c r="U2429">
        <f>IF($Z2429="","",INDEX($B$2:$B$1500,$Z2429))</f>
      </c>
      <c r="V2429">
        <f>IF(OR($T2429="",$U2429=""),"",$U2429-$T2429)</f>
      </c>
      <c r="W2429" t="str">
        <f>IF(TRIM(INDEX(connections!$A:$A,ROW()))="","",TRIM(INDEX(connections!$A:$A,ROW())))</f>
      </c>
      <c r="X2429" t="str">
        <f>IF($W2429="","",TRIM(INDEX(connections!$B:$B,ROW())))</f>
      </c>
      <c r="Y2429">
        <f>IF($W2429="","",IFERROR(MATCH($W2429,$A$2:$A$1500,0),""))</f>
      </c>
      <c r="Z2429">
        <f>IF($X2429="","",IFERROR(MATCH($X2429,$A$2:$A$1500,0),""))</f>
      </c>
      <c r="AA2429" t="str">
        <f>IF($Y2429="","",INDEX($P$2:$P$1500,$Y2429))</f>
      </c>
      <c r="AB2429" t="str">
        <f>IF($Z2429="","",INDEX($P$2:$P$1500,$Z2429))</f>
      </c>
      <c r="AC2429">
        <f>IF(AND($AA2429="Yes",$AB2429="Yes"),1,"")</f>
      </c>
      <c r="AD2429">
        <f>IF(OR($Y2429="",$Z2429=""),"",IF(INDEX($C$2:$C$1500,$Y2429)=INDEX($C$2:$C$1500,$Z2429),0,1))</f>
      </c>
      <c r="AE2429">
        <f>IF($AC2429&lt;&gt;1,"",IF(AND(INDEX($AG$2:$AG$1500,$Y2429)=1,INDEX($AG$2:$AG$1500,$Z2429)=1),1,""))</f>
      </c>
    </row>
    <row r="2430">
      <c r="T2430">
        <f>IF($Y2430="","",INDEX($B$2:$B$1500,$Y2430))</f>
      </c>
      <c r="U2430">
        <f>IF($Z2430="","",INDEX($B$2:$B$1500,$Z2430))</f>
      </c>
      <c r="V2430">
        <f>IF(OR($T2430="",$U2430=""),"",$U2430-$T2430)</f>
      </c>
      <c r="W2430" t="str">
        <f>IF(TRIM(INDEX(connections!$A:$A,ROW()))="","",TRIM(INDEX(connections!$A:$A,ROW())))</f>
      </c>
      <c r="X2430" t="str">
        <f>IF($W2430="","",TRIM(INDEX(connections!$B:$B,ROW())))</f>
      </c>
      <c r="Y2430">
        <f>IF($W2430="","",IFERROR(MATCH($W2430,$A$2:$A$1500,0),""))</f>
      </c>
      <c r="Z2430">
        <f>IF($X2430="","",IFERROR(MATCH($X2430,$A$2:$A$1500,0),""))</f>
      </c>
      <c r="AA2430" t="str">
        <f>IF($Y2430="","",INDEX($P$2:$P$1500,$Y2430))</f>
      </c>
      <c r="AB2430" t="str">
        <f>IF($Z2430="","",INDEX($P$2:$P$1500,$Z2430))</f>
      </c>
      <c r="AC2430">
        <f>IF(AND($AA2430="Yes",$AB2430="Yes"),1,"")</f>
      </c>
      <c r="AD2430">
        <f>IF(OR($Y2430="",$Z2430=""),"",IF(INDEX($C$2:$C$1500,$Y2430)=INDEX($C$2:$C$1500,$Z2430),0,1))</f>
      </c>
      <c r="AE2430">
        <f>IF($AC2430&lt;&gt;1,"",IF(AND(INDEX($AG$2:$AG$1500,$Y2430)=1,INDEX($AG$2:$AG$1500,$Z2430)=1),1,""))</f>
      </c>
    </row>
    <row r="2431">
      <c r="T2431">
        <f>IF($Y2431="","",INDEX($B$2:$B$1500,$Y2431))</f>
      </c>
      <c r="U2431">
        <f>IF($Z2431="","",INDEX($B$2:$B$1500,$Z2431))</f>
      </c>
      <c r="V2431">
        <f>IF(OR($T2431="",$U2431=""),"",$U2431-$T2431)</f>
      </c>
      <c r="W2431" t="str">
        <f>IF(TRIM(INDEX(connections!$A:$A,ROW()))="","",TRIM(INDEX(connections!$A:$A,ROW())))</f>
      </c>
      <c r="X2431" t="str">
        <f>IF($W2431="","",TRIM(INDEX(connections!$B:$B,ROW())))</f>
      </c>
      <c r="Y2431">
        <f>IF($W2431="","",IFERROR(MATCH($W2431,$A$2:$A$1500,0),""))</f>
      </c>
      <c r="Z2431">
        <f>IF($X2431="","",IFERROR(MATCH($X2431,$A$2:$A$1500,0),""))</f>
      </c>
      <c r="AA2431" t="str">
        <f>IF($Y2431="","",INDEX($P$2:$P$1500,$Y2431))</f>
      </c>
      <c r="AB2431" t="str">
        <f>IF($Z2431="","",INDEX($P$2:$P$1500,$Z2431))</f>
      </c>
      <c r="AC2431">
        <f>IF(AND($AA2431="Yes",$AB2431="Yes"),1,"")</f>
      </c>
      <c r="AD2431">
        <f>IF(OR($Y2431="",$Z2431=""),"",IF(INDEX($C$2:$C$1500,$Y2431)=INDEX($C$2:$C$1500,$Z2431),0,1))</f>
      </c>
      <c r="AE2431">
        <f>IF($AC2431&lt;&gt;1,"",IF(AND(INDEX($AG$2:$AG$1500,$Y2431)=1,INDEX($AG$2:$AG$1500,$Z2431)=1),1,""))</f>
      </c>
    </row>
    <row r="2432">
      <c r="T2432">
        <f>IF($Y2432="","",INDEX($B$2:$B$1500,$Y2432))</f>
      </c>
      <c r="U2432">
        <f>IF($Z2432="","",INDEX($B$2:$B$1500,$Z2432))</f>
      </c>
      <c r="V2432">
        <f>IF(OR($T2432="",$U2432=""),"",$U2432-$T2432)</f>
      </c>
      <c r="W2432" t="str">
        <f>IF(TRIM(INDEX(connections!$A:$A,ROW()))="","",TRIM(INDEX(connections!$A:$A,ROW())))</f>
      </c>
      <c r="X2432" t="str">
        <f>IF($W2432="","",TRIM(INDEX(connections!$B:$B,ROW())))</f>
      </c>
      <c r="Y2432">
        <f>IF($W2432="","",IFERROR(MATCH($W2432,$A$2:$A$1500,0),""))</f>
      </c>
      <c r="Z2432">
        <f>IF($X2432="","",IFERROR(MATCH($X2432,$A$2:$A$1500,0),""))</f>
      </c>
      <c r="AA2432" t="str">
        <f>IF($Y2432="","",INDEX($P$2:$P$1500,$Y2432))</f>
      </c>
      <c r="AB2432" t="str">
        <f>IF($Z2432="","",INDEX($P$2:$P$1500,$Z2432))</f>
      </c>
      <c r="AC2432">
        <f>IF(AND($AA2432="Yes",$AB2432="Yes"),1,"")</f>
      </c>
      <c r="AD2432">
        <f>IF(OR($Y2432="",$Z2432=""),"",IF(INDEX($C$2:$C$1500,$Y2432)=INDEX($C$2:$C$1500,$Z2432),0,1))</f>
      </c>
      <c r="AE2432">
        <f>IF($AC2432&lt;&gt;1,"",IF(AND(INDEX($AG$2:$AG$1500,$Y2432)=1,INDEX($AG$2:$AG$1500,$Z2432)=1),1,""))</f>
      </c>
    </row>
    <row r="2433">
      <c r="T2433">
        <f>IF($Y2433="","",INDEX($B$2:$B$1500,$Y2433))</f>
      </c>
      <c r="U2433">
        <f>IF($Z2433="","",INDEX($B$2:$B$1500,$Z2433))</f>
      </c>
      <c r="V2433">
        <f>IF(OR($T2433="",$U2433=""),"",$U2433-$T2433)</f>
      </c>
      <c r="W2433" t="str">
        <f>IF(TRIM(INDEX(connections!$A:$A,ROW()))="","",TRIM(INDEX(connections!$A:$A,ROW())))</f>
      </c>
      <c r="X2433" t="str">
        <f>IF($W2433="","",TRIM(INDEX(connections!$B:$B,ROW())))</f>
      </c>
      <c r="Y2433">
        <f>IF($W2433="","",IFERROR(MATCH($W2433,$A$2:$A$1500,0),""))</f>
      </c>
      <c r="Z2433">
        <f>IF($X2433="","",IFERROR(MATCH($X2433,$A$2:$A$1500,0),""))</f>
      </c>
      <c r="AA2433" t="str">
        <f>IF($Y2433="","",INDEX($P$2:$P$1500,$Y2433))</f>
      </c>
      <c r="AB2433" t="str">
        <f>IF($Z2433="","",INDEX($P$2:$P$1500,$Z2433))</f>
      </c>
      <c r="AC2433">
        <f>IF(AND($AA2433="Yes",$AB2433="Yes"),1,"")</f>
      </c>
      <c r="AD2433">
        <f>IF(OR($Y2433="",$Z2433=""),"",IF(INDEX($C$2:$C$1500,$Y2433)=INDEX($C$2:$C$1500,$Z2433),0,1))</f>
      </c>
      <c r="AE2433">
        <f>IF($AC2433&lt;&gt;1,"",IF(AND(INDEX($AG$2:$AG$1500,$Y2433)=1,INDEX($AG$2:$AG$1500,$Z2433)=1),1,""))</f>
      </c>
    </row>
    <row r="2434">
      <c r="T2434">
        <f>IF($Y2434="","",INDEX($B$2:$B$1500,$Y2434))</f>
      </c>
      <c r="U2434">
        <f>IF($Z2434="","",INDEX($B$2:$B$1500,$Z2434))</f>
      </c>
      <c r="V2434">
        <f>IF(OR($T2434="",$U2434=""),"",$U2434-$T2434)</f>
      </c>
      <c r="W2434" t="str">
        <f>IF(TRIM(INDEX(connections!$A:$A,ROW()))="","",TRIM(INDEX(connections!$A:$A,ROW())))</f>
      </c>
      <c r="X2434" t="str">
        <f>IF($W2434="","",TRIM(INDEX(connections!$B:$B,ROW())))</f>
      </c>
      <c r="Y2434">
        <f>IF($W2434="","",IFERROR(MATCH($W2434,$A$2:$A$1500,0),""))</f>
      </c>
      <c r="Z2434">
        <f>IF($X2434="","",IFERROR(MATCH($X2434,$A$2:$A$1500,0),""))</f>
      </c>
      <c r="AA2434" t="str">
        <f>IF($Y2434="","",INDEX($P$2:$P$1500,$Y2434))</f>
      </c>
      <c r="AB2434" t="str">
        <f>IF($Z2434="","",INDEX($P$2:$P$1500,$Z2434))</f>
      </c>
      <c r="AC2434">
        <f>IF(AND($AA2434="Yes",$AB2434="Yes"),1,"")</f>
      </c>
      <c r="AD2434">
        <f>IF(OR($Y2434="",$Z2434=""),"",IF(INDEX($C$2:$C$1500,$Y2434)=INDEX($C$2:$C$1500,$Z2434),0,1))</f>
      </c>
      <c r="AE2434">
        <f>IF($AC2434&lt;&gt;1,"",IF(AND(INDEX($AG$2:$AG$1500,$Y2434)=1,INDEX($AG$2:$AG$1500,$Z2434)=1),1,""))</f>
      </c>
    </row>
    <row r="2435">
      <c r="T2435">
        <f>IF($Y2435="","",INDEX($B$2:$B$1500,$Y2435))</f>
      </c>
      <c r="U2435">
        <f>IF($Z2435="","",INDEX($B$2:$B$1500,$Z2435))</f>
      </c>
      <c r="V2435">
        <f>IF(OR($T2435="",$U2435=""),"",$U2435-$T2435)</f>
      </c>
      <c r="W2435" t="str">
        <f>IF(TRIM(INDEX(connections!$A:$A,ROW()))="","",TRIM(INDEX(connections!$A:$A,ROW())))</f>
      </c>
      <c r="X2435" t="str">
        <f>IF($W2435="","",TRIM(INDEX(connections!$B:$B,ROW())))</f>
      </c>
      <c r="Y2435">
        <f>IF($W2435="","",IFERROR(MATCH($W2435,$A$2:$A$1500,0),""))</f>
      </c>
      <c r="Z2435">
        <f>IF($X2435="","",IFERROR(MATCH($X2435,$A$2:$A$1500,0),""))</f>
      </c>
      <c r="AA2435" t="str">
        <f>IF($Y2435="","",INDEX($P$2:$P$1500,$Y2435))</f>
      </c>
      <c r="AB2435" t="str">
        <f>IF($Z2435="","",INDEX($P$2:$P$1500,$Z2435))</f>
      </c>
      <c r="AC2435">
        <f>IF(AND($AA2435="Yes",$AB2435="Yes"),1,"")</f>
      </c>
      <c r="AD2435">
        <f>IF(OR($Y2435="",$Z2435=""),"",IF(INDEX($C$2:$C$1500,$Y2435)=INDEX($C$2:$C$1500,$Z2435),0,1))</f>
      </c>
      <c r="AE2435">
        <f>IF($AC2435&lt;&gt;1,"",IF(AND(INDEX($AG$2:$AG$1500,$Y2435)=1,INDEX($AG$2:$AG$1500,$Z2435)=1),1,""))</f>
      </c>
    </row>
    <row r="2436">
      <c r="T2436">
        <f>IF($Y2436="","",INDEX($B$2:$B$1500,$Y2436))</f>
      </c>
      <c r="U2436">
        <f>IF($Z2436="","",INDEX($B$2:$B$1500,$Z2436))</f>
      </c>
      <c r="V2436">
        <f>IF(OR($T2436="",$U2436=""),"",$U2436-$T2436)</f>
      </c>
      <c r="W2436" t="str">
        <f>IF(TRIM(INDEX(connections!$A:$A,ROW()))="","",TRIM(INDEX(connections!$A:$A,ROW())))</f>
      </c>
      <c r="X2436" t="str">
        <f>IF($W2436="","",TRIM(INDEX(connections!$B:$B,ROW())))</f>
      </c>
      <c r="Y2436">
        <f>IF($W2436="","",IFERROR(MATCH($W2436,$A$2:$A$1500,0),""))</f>
      </c>
      <c r="Z2436">
        <f>IF($X2436="","",IFERROR(MATCH($X2436,$A$2:$A$1500,0),""))</f>
      </c>
      <c r="AA2436" t="str">
        <f>IF($Y2436="","",INDEX($P$2:$P$1500,$Y2436))</f>
      </c>
      <c r="AB2436" t="str">
        <f>IF($Z2436="","",INDEX($P$2:$P$1500,$Z2436))</f>
      </c>
      <c r="AC2436">
        <f>IF(AND($AA2436="Yes",$AB2436="Yes"),1,"")</f>
      </c>
      <c r="AD2436">
        <f>IF(OR($Y2436="",$Z2436=""),"",IF(INDEX($C$2:$C$1500,$Y2436)=INDEX($C$2:$C$1500,$Z2436),0,1))</f>
      </c>
      <c r="AE2436">
        <f>IF($AC2436&lt;&gt;1,"",IF(AND(INDEX($AG$2:$AG$1500,$Y2436)=1,INDEX($AG$2:$AG$1500,$Z2436)=1),1,""))</f>
      </c>
    </row>
    <row r="2437">
      <c r="T2437">
        <f>IF($Y2437="","",INDEX($B$2:$B$1500,$Y2437))</f>
      </c>
      <c r="U2437">
        <f>IF($Z2437="","",INDEX($B$2:$B$1500,$Z2437))</f>
      </c>
      <c r="V2437">
        <f>IF(OR($T2437="",$U2437=""),"",$U2437-$T2437)</f>
      </c>
      <c r="W2437" t="str">
        <f>IF(TRIM(INDEX(connections!$A:$A,ROW()))="","",TRIM(INDEX(connections!$A:$A,ROW())))</f>
      </c>
      <c r="X2437" t="str">
        <f>IF($W2437="","",TRIM(INDEX(connections!$B:$B,ROW())))</f>
      </c>
      <c r="Y2437">
        <f>IF($W2437="","",IFERROR(MATCH($W2437,$A$2:$A$1500,0),""))</f>
      </c>
      <c r="Z2437">
        <f>IF($X2437="","",IFERROR(MATCH($X2437,$A$2:$A$1500,0),""))</f>
      </c>
      <c r="AA2437" t="str">
        <f>IF($Y2437="","",INDEX($P$2:$P$1500,$Y2437))</f>
      </c>
      <c r="AB2437" t="str">
        <f>IF($Z2437="","",INDEX($P$2:$P$1500,$Z2437))</f>
      </c>
      <c r="AC2437">
        <f>IF(AND($AA2437="Yes",$AB2437="Yes"),1,"")</f>
      </c>
      <c r="AD2437">
        <f>IF(OR($Y2437="",$Z2437=""),"",IF(INDEX($C$2:$C$1500,$Y2437)=INDEX($C$2:$C$1500,$Z2437),0,1))</f>
      </c>
      <c r="AE2437">
        <f>IF($AC2437&lt;&gt;1,"",IF(AND(INDEX($AG$2:$AG$1500,$Y2437)=1,INDEX($AG$2:$AG$1500,$Z2437)=1),1,""))</f>
      </c>
    </row>
    <row r="2438">
      <c r="T2438">
        <f>IF($Y2438="","",INDEX($B$2:$B$1500,$Y2438))</f>
      </c>
      <c r="U2438">
        <f>IF($Z2438="","",INDEX($B$2:$B$1500,$Z2438))</f>
      </c>
      <c r="V2438">
        <f>IF(OR($T2438="",$U2438=""),"",$U2438-$T2438)</f>
      </c>
      <c r="W2438" t="str">
        <f>IF(TRIM(INDEX(connections!$A:$A,ROW()))="","",TRIM(INDEX(connections!$A:$A,ROW())))</f>
      </c>
      <c r="X2438" t="str">
        <f>IF($W2438="","",TRIM(INDEX(connections!$B:$B,ROW())))</f>
      </c>
      <c r="Y2438">
        <f>IF($W2438="","",IFERROR(MATCH($W2438,$A$2:$A$1500,0),""))</f>
      </c>
      <c r="Z2438">
        <f>IF($X2438="","",IFERROR(MATCH($X2438,$A$2:$A$1500,0),""))</f>
      </c>
      <c r="AA2438" t="str">
        <f>IF($Y2438="","",INDEX($P$2:$P$1500,$Y2438))</f>
      </c>
      <c r="AB2438" t="str">
        <f>IF($Z2438="","",INDEX($P$2:$P$1500,$Z2438))</f>
      </c>
      <c r="AC2438">
        <f>IF(AND($AA2438="Yes",$AB2438="Yes"),1,"")</f>
      </c>
      <c r="AD2438">
        <f>IF(OR($Y2438="",$Z2438=""),"",IF(INDEX($C$2:$C$1500,$Y2438)=INDEX($C$2:$C$1500,$Z2438),0,1))</f>
      </c>
      <c r="AE2438">
        <f>IF($AC2438&lt;&gt;1,"",IF(AND(INDEX($AG$2:$AG$1500,$Y2438)=1,INDEX($AG$2:$AG$1500,$Z2438)=1),1,""))</f>
      </c>
    </row>
    <row r="2439">
      <c r="T2439">
        <f>IF($Y2439="","",INDEX($B$2:$B$1500,$Y2439))</f>
      </c>
      <c r="U2439">
        <f>IF($Z2439="","",INDEX($B$2:$B$1500,$Z2439))</f>
      </c>
      <c r="V2439">
        <f>IF(OR($T2439="",$U2439=""),"",$U2439-$T2439)</f>
      </c>
      <c r="W2439" t="str">
        <f>IF(TRIM(INDEX(connections!$A:$A,ROW()))="","",TRIM(INDEX(connections!$A:$A,ROW())))</f>
      </c>
      <c r="X2439" t="str">
        <f>IF($W2439="","",TRIM(INDEX(connections!$B:$B,ROW())))</f>
      </c>
      <c r="Y2439">
        <f>IF($W2439="","",IFERROR(MATCH($W2439,$A$2:$A$1500,0),""))</f>
      </c>
      <c r="Z2439">
        <f>IF($X2439="","",IFERROR(MATCH($X2439,$A$2:$A$1500,0),""))</f>
      </c>
      <c r="AA2439" t="str">
        <f>IF($Y2439="","",INDEX($P$2:$P$1500,$Y2439))</f>
      </c>
      <c r="AB2439" t="str">
        <f>IF($Z2439="","",INDEX($P$2:$P$1500,$Z2439))</f>
      </c>
      <c r="AC2439">
        <f>IF(AND($AA2439="Yes",$AB2439="Yes"),1,"")</f>
      </c>
      <c r="AD2439">
        <f>IF(OR($Y2439="",$Z2439=""),"",IF(INDEX($C$2:$C$1500,$Y2439)=INDEX($C$2:$C$1500,$Z2439),0,1))</f>
      </c>
      <c r="AE2439">
        <f>IF($AC2439&lt;&gt;1,"",IF(AND(INDEX($AG$2:$AG$1500,$Y2439)=1,INDEX($AG$2:$AG$1500,$Z2439)=1),1,""))</f>
      </c>
    </row>
    <row r="2440">
      <c r="T2440">
        <f>IF($Y2440="","",INDEX($B$2:$B$1500,$Y2440))</f>
      </c>
      <c r="U2440">
        <f>IF($Z2440="","",INDEX($B$2:$B$1500,$Z2440))</f>
      </c>
      <c r="V2440">
        <f>IF(OR($T2440="",$U2440=""),"",$U2440-$T2440)</f>
      </c>
      <c r="W2440" t="str">
        <f>IF(TRIM(INDEX(connections!$A:$A,ROW()))="","",TRIM(INDEX(connections!$A:$A,ROW())))</f>
      </c>
      <c r="X2440" t="str">
        <f>IF($W2440="","",TRIM(INDEX(connections!$B:$B,ROW())))</f>
      </c>
      <c r="Y2440">
        <f>IF($W2440="","",IFERROR(MATCH($W2440,$A$2:$A$1500,0),""))</f>
      </c>
      <c r="Z2440">
        <f>IF($X2440="","",IFERROR(MATCH($X2440,$A$2:$A$1500,0),""))</f>
      </c>
      <c r="AA2440" t="str">
        <f>IF($Y2440="","",INDEX($P$2:$P$1500,$Y2440))</f>
      </c>
      <c r="AB2440" t="str">
        <f>IF($Z2440="","",INDEX($P$2:$P$1500,$Z2440))</f>
      </c>
      <c r="AC2440">
        <f>IF(AND($AA2440="Yes",$AB2440="Yes"),1,"")</f>
      </c>
      <c r="AD2440">
        <f>IF(OR($Y2440="",$Z2440=""),"",IF(INDEX($C$2:$C$1500,$Y2440)=INDEX($C$2:$C$1500,$Z2440),0,1))</f>
      </c>
      <c r="AE2440">
        <f>IF($AC2440&lt;&gt;1,"",IF(AND(INDEX($AG$2:$AG$1500,$Y2440)=1,INDEX($AG$2:$AG$1500,$Z2440)=1),1,""))</f>
      </c>
    </row>
    <row r="2441">
      <c r="T2441">
        <f>IF($Y2441="","",INDEX($B$2:$B$1500,$Y2441))</f>
      </c>
      <c r="U2441">
        <f>IF($Z2441="","",INDEX($B$2:$B$1500,$Z2441))</f>
      </c>
      <c r="V2441">
        <f>IF(OR($T2441="",$U2441=""),"",$U2441-$T2441)</f>
      </c>
      <c r="W2441" t="str">
        <f>IF(TRIM(INDEX(connections!$A:$A,ROW()))="","",TRIM(INDEX(connections!$A:$A,ROW())))</f>
      </c>
      <c r="X2441" t="str">
        <f>IF($W2441="","",TRIM(INDEX(connections!$B:$B,ROW())))</f>
      </c>
      <c r="Y2441">
        <f>IF($W2441="","",IFERROR(MATCH($W2441,$A$2:$A$1500,0),""))</f>
      </c>
      <c r="Z2441">
        <f>IF($X2441="","",IFERROR(MATCH($X2441,$A$2:$A$1500,0),""))</f>
      </c>
      <c r="AA2441" t="str">
        <f>IF($Y2441="","",INDEX($P$2:$P$1500,$Y2441))</f>
      </c>
      <c r="AB2441" t="str">
        <f>IF($Z2441="","",INDEX($P$2:$P$1500,$Z2441))</f>
      </c>
      <c r="AC2441">
        <f>IF(AND($AA2441="Yes",$AB2441="Yes"),1,"")</f>
      </c>
      <c r="AD2441">
        <f>IF(OR($Y2441="",$Z2441=""),"",IF(INDEX($C$2:$C$1500,$Y2441)=INDEX($C$2:$C$1500,$Z2441),0,1))</f>
      </c>
      <c r="AE2441">
        <f>IF($AC2441&lt;&gt;1,"",IF(AND(INDEX($AG$2:$AG$1500,$Y2441)=1,INDEX($AG$2:$AG$1500,$Z2441)=1),1,""))</f>
      </c>
    </row>
    <row r="2442">
      <c r="T2442">
        <f>IF($Y2442="","",INDEX($B$2:$B$1500,$Y2442))</f>
      </c>
      <c r="U2442">
        <f>IF($Z2442="","",INDEX($B$2:$B$1500,$Z2442))</f>
      </c>
      <c r="V2442">
        <f>IF(OR($T2442="",$U2442=""),"",$U2442-$T2442)</f>
      </c>
      <c r="W2442" t="str">
        <f>IF(TRIM(INDEX(connections!$A:$A,ROW()))="","",TRIM(INDEX(connections!$A:$A,ROW())))</f>
      </c>
      <c r="X2442" t="str">
        <f>IF($W2442="","",TRIM(INDEX(connections!$B:$B,ROW())))</f>
      </c>
      <c r="Y2442">
        <f>IF($W2442="","",IFERROR(MATCH($W2442,$A$2:$A$1500,0),""))</f>
      </c>
      <c r="Z2442">
        <f>IF($X2442="","",IFERROR(MATCH($X2442,$A$2:$A$1500,0),""))</f>
      </c>
      <c r="AA2442" t="str">
        <f>IF($Y2442="","",INDEX($P$2:$P$1500,$Y2442))</f>
      </c>
      <c r="AB2442" t="str">
        <f>IF($Z2442="","",INDEX($P$2:$P$1500,$Z2442))</f>
      </c>
      <c r="AC2442">
        <f>IF(AND($AA2442="Yes",$AB2442="Yes"),1,"")</f>
      </c>
      <c r="AD2442">
        <f>IF(OR($Y2442="",$Z2442=""),"",IF(INDEX($C$2:$C$1500,$Y2442)=INDEX($C$2:$C$1500,$Z2442),0,1))</f>
      </c>
      <c r="AE2442">
        <f>IF($AC2442&lt;&gt;1,"",IF(AND(INDEX($AG$2:$AG$1500,$Y2442)=1,INDEX($AG$2:$AG$1500,$Z2442)=1),1,""))</f>
      </c>
    </row>
    <row r="2443">
      <c r="T2443">
        <f>IF($Y2443="","",INDEX($B$2:$B$1500,$Y2443))</f>
      </c>
      <c r="U2443">
        <f>IF($Z2443="","",INDEX($B$2:$B$1500,$Z2443))</f>
      </c>
      <c r="V2443">
        <f>IF(OR($T2443="",$U2443=""),"",$U2443-$T2443)</f>
      </c>
      <c r="W2443" t="str">
        <f>IF(TRIM(INDEX(connections!$A:$A,ROW()))="","",TRIM(INDEX(connections!$A:$A,ROW())))</f>
      </c>
      <c r="X2443" t="str">
        <f>IF($W2443="","",TRIM(INDEX(connections!$B:$B,ROW())))</f>
      </c>
      <c r="Y2443">
        <f>IF($W2443="","",IFERROR(MATCH($W2443,$A$2:$A$1500,0),""))</f>
      </c>
      <c r="Z2443">
        <f>IF($X2443="","",IFERROR(MATCH($X2443,$A$2:$A$1500,0),""))</f>
      </c>
      <c r="AA2443" t="str">
        <f>IF($Y2443="","",INDEX($P$2:$P$1500,$Y2443))</f>
      </c>
      <c r="AB2443" t="str">
        <f>IF($Z2443="","",INDEX($P$2:$P$1500,$Z2443))</f>
      </c>
      <c r="AC2443">
        <f>IF(AND($AA2443="Yes",$AB2443="Yes"),1,"")</f>
      </c>
      <c r="AD2443">
        <f>IF(OR($Y2443="",$Z2443=""),"",IF(INDEX($C$2:$C$1500,$Y2443)=INDEX($C$2:$C$1500,$Z2443),0,1))</f>
      </c>
      <c r="AE2443">
        <f>IF($AC2443&lt;&gt;1,"",IF(AND(INDEX($AG$2:$AG$1500,$Y2443)=1,INDEX($AG$2:$AG$1500,$Z2443)=1),1,""))</f>
      </c>
    </row>
    <row r="2444">
      <c r="T2444">
        <f>IF($Y2444="","",INDEX($B$2:$B$1500,$Y2444))</f>
      </c>
      <c r="U2444">
        <f>IF($Z2444="","",INDEX($B$2:$B$1500,$Z2444))</f>
      </c>
      <c r="V2444">
        <f>IF(OR($T2444="",$U2444=""),"",$U2444-$T2444)</f>
      </c>
      <c r="W2444" t="str">
        <f>IF(TRIM(INDEX(connections!$A:$A,ROW()))="","",TRIM(INDEX(connections!$A:$A,ROW())))</f>
      </c>
      <c r="X2444" t="str">
        <f>IF($W2444="","",TRIM(INDEX(connections!$B:$B,ROW())))</f>
      </c>
      <c r="Y2444">
        <f>IF($W2444="","",IFERROR(MATCH($W2444,$A$2:$A$1500,0),""))</f>
      </c>
      <c r="Z2444">
        <f>IF($X2444="","",IFERROR(MATCH($X2444,$A$2:$A$1500,0),""))</f>
      </c>
      <c r="AA2444" t="str">
        <f>IF($Y2444="","",INDEX($P$2:$P$1500,$Y2444))</f>
      </c>
      <c r="AB2444" t="str">
        <f>IF($Z2444="","",INDEX($P$2:$P$1500,$Z2444))</f>
      </c>
      <c r="AC2444">
        <f>IF(AND($AA2444="Yes",$AB2444="Yes"),1,"")</f>
      </c>
      <c r="AD2444">
        <f>IF(OR($Y2444="",$Z2444=""),"",IF(INDEX($C$2:$C$1500,$Y2444)=INDEX($C$2:$C$1500,$Z2444),0,1))</f>
      </c>
      <c r="AE2444">
        <f>IF($AC2444&lt;&gt;1,"",IF(AND(INDEX($AG$2:$AG$1500,$Y2444)=1,INDEX($AG$2:$AG$1500,$Z2444)=1),1,""))</f>
      </c>
    </row>
    <row r="2445">
      <c r="T2445">
        <f>IF($Y2445="","",INDEX($B$2:$B$1500,$Y2445))</f>
      </c>
      <c r="U2445">
        <f>IF($Z2445="","",INDEX($B$2:$B$1500,$Z2445))</f>
      </c>
      <c r="V2445">
        <f>IF(OR($T2445="",$U2445=""),"",$U2445-$T2445)</f>
      </c>
      <c r="W2445" t="str">
        <f>IF(TRIM(INDEX(connections!$A:$A,ROW()))="","",TRIM(INDEX(connections!$A:$A,ROW())))</f>
      </c>
      <c r="X2445" t="str">
        <f>IF($W2445="","",TRIM(INDEX(connections!$B:$B,ROW())))</f>
      </c>
      <c r="Y2445">
        <f>IF($W2445="","",IFERROR(MATCH($W2445,$A$2:$A$1500,0),""))</f>
      </c>
      <c r="Z2445">
        <f>IF($X2445="","",IFERROR(MATCH($X2445,$A$2:$A$1500,0),""))</f>
      </c>
      <c r="AA2445" t="str">
        <f>IF($Y2445="","",INDEX($P$2:$P$1500,$Y2445))</f>
      </c>
      <c r="AB2445" t="str">
        <f>IF($Z2445="","",INDEX($P$2:$P$1500,$Z2445))</f>
      </c>
      <c r="AC2445">
        <f>IF(AND($AA2445="Yes",$AB2445="Yes"),1,"")</f>
      </c>
      <c r="AD2445">
        <f>IF(OR($Y2445="",$Z2445=""),"",IF(INDEX($C$2:$C$1500,$Y2445)=INDEX($C$2:$C$1500,$Z2445),0,1))</f>
      </c>
      <c r="AE2445">
        <f>IF($AC2445&lt;&gt;1,"",IF(AND(INDEX($AG$2:$AG$1500,$Y2445)=1,INDEX($AG$2:$AG$1500,$Z2445)=1),1,""))</f>
      </c>
    </row>
    <row r="2446">
      <c r="T2446">
        <f>IF($Y2446="","",INDEX($B$2:$B$1500,$Y2446))</f>
      </c>
      <c r="U2446">
        <f>IF($Z2446="","",INDEX($B$2:$B$1500,$Z2446))</f>
      </c>
      <c r="V2446">
        <f>IF(OR($T2446="",$U2446=""),"",$U2446-$T2446)</f>
      </c>
      <c r="W2446" t="str">
        <f>IF(TRIM(INDEX(connections!$A:$A,ROW()))="","",TRIM(INDEX(connections!$A:$A,ROW())))</f>
      </c>
      <c r="X2446" t="str">
        <f>IF($W2446="","",TRIM(INDEX(connections!$B:$B,ROW())))</f>
      </c>
      <c r="Y2446">
        <f>IF($W2446="","",IFERROR(MATCH($W2446,$A$2:$A$1500,0),""))</f>
      </c>
      <c r="Z2446">
        <f>IF($X2446="","",IFERROR(MATCH($X2446,$A$2:$A$1500,0),""))</f>
      </c>
      <c r="AA2446" t="str">
        <f>IF($Y2446="","",INDEX($P$2:$P$1500,$Y2446))</f>
      </c>
      <c r="AB2446" t="str">
        <f>IF($Z2446="","",INDEX($P$2:$P$1500,$Z2446))</f>
      </c>
      <c r="AC2446">
        <f>IF(AND($AA2446="Yes",$AB2446="Yes"),1,"")</f>
      </c>
      <c r="AD2446">
        <f>IF(OR($Y2446="",$Z2446=""),"",IF(INDEX($C$2:$C$1500,$Y2446)=INDEX($C$2:$C$1500,$Z2446),0,1))</f>
      </c>
      <c r="AE2446">
        <f>IF($AC2446&lt;&gt;1,"",IF(AND(INDEX($AG$2:$AG$1500,$Y2446)=1,INDEX($AG$2:$AG$1500,$Z2446)=1),1,""))</f>
      </c>
    </row>
    <row r="2447">
      <c r="T2447">
        <f>IF($Y2447="","",INDEX($B$2:$B$1500,$Y2447))</f>
      </c>
      <c r="U2447">
        <f>IF($Z2447="","",INDEX($B$2:$B$1500,$Z2447))</f>
      </c>
      <c r="V2447">
        <f>IF(OR($T2447="",$U2447=""),"",$U2447-$T2447)</f>
      </c>
      <c r="W2447" t="str">
        <f>IF(TRIM(INDEX(connections!$A:$A,ROW()))="","",TRIM(INDEX(connections!$A:$A,ROW())))</f>
      </c>
      <c r="X2447" t="str">
        <f>IF($W2447="","",TRIM(INDEX(connections!$B:$B,ROW())))</f>
      </c>
      <c r="Y2447">
        <f>IF($W2447="","",IFERROR(MATCH($W2447,$A$2:$A$1500,0),""))</f>
      </c>
      <c r="Z2447">
        <f>IF($X2447="","",IFERROR(MATCH($X2447,$A$2:$A$1500,0),""))</f>
      </c>
      <c r="AA2447" t="str">
        <f>IF($Y2447="","",INDEX($P$2:$P$1500,$Y2447))</f>
      </c>
      <c r="AB2447" t="str">
        <f>IF($Z2447="","",INDEX($P$2:$P$1500,$Z2447))</f>
      </c>
      <c r="AC2447">
        <f>IF(AND($AA2447="Yes",$AB2447="Yes"),1,"")</f>
      </c>
      <c r="AD2447">
        <f>IF(OR($Y2447="",$Z2447=""),"",IF(INDEX($C$2:$C$1500,$Y2447)=INDEX($C$2:$C$1500,$Z2447),0,1))</f>
      </c>
      <c r="AE2447">
        <f>IF($AC2447&lt;&gt;1,"",IF(AND(INDEX($AG$2:$AG$1500,$Y2447)=1,INDEX($AG$2:$AG$1500,$Z2447)=1),1,""))</f>
      </c>
    </row>
    <row r="2448">
      <c r="T2448">
        <f>IF($Y2448="","",INDEX($B$2:$B$1500,$Y2448))</f>
      </c>
      <c r="U2448">
        <f>IF($Z2448="","",INDEX($B$2:$B$1500,$Z2448))</f>
      </c>
      <c r="V2448">
        <f>IF(OR($T2448="",$U2448=""),"",$U2448-$T2448)</f>
      </c>
      <c r="W2448" t="str">
        <f>IF(TRIM(INDEX(connections!$A:$A,ROW()))="","",TRIM(INDEX(connections!$A:$A,ROW())))</f>
      </c>
      <c r="X2448" t="str">
        <f>IF($W2448="","",TRIM(INDEX(connections!$B:$B,ROW())))</f>
      </c>
      <c r="Y2448">
        <f>IF($W2448="","",IFERROR(MATCH($W2448,$A$2:$A$1500,0),""))</f>
      </c>
      <c r="Z2448">
        <f>IF($X2448="","",IFERROR(MATCH($X2448,$A$2:$A$1500,0),""))</f>
      </c>
      <c r="AA2448" t="str">
        <f>IF($Y2448="","",INDEX($P$2:$P$1500,$Y2448))</f>
      </c>
      <c r="AB2448" t="str">
        <f>IF($Z2448="","",INDEX($P$2:$P$1500,$Z2448))</f>
      </c>
      <c r="AC2448">
        <f>IF(AND($AA2448="Yes",$AB2448="Yes"),1,"")</f>
      </c>
      <c r="AD2448">
        <f>IF(OR($Y2448="",$Z2448=""),"",IF(INDEX($C$2:$C$1500,$Y2448)=INDEX($C$2:$C$1500,$Z2448),0,1))</f>
      </c>
      <c r="AE2448">
        <f>IF($AC2448&lt;&gt;1,"",IF(AND(INDEX($AG$2:$AG$1500,$Y2448)=1,INDEX($AG$2:$AG$1500,$Z2448)=1),1,""))</f>
      </c>
    </row>
    <row r="2449">
      <c r="T2449">
        <f>IF($Y2449="","",INDEX($B$2:$B$1500,$Y2449))</f>
      </c>
      <c r="U2449">
        <f>IF($Z2449="","",INDEX($B$2:$B$1500,$Z2449))</f>
      </c>
      <c r="V2449">
        <f>IF(OR($T2449="",$U2449=""),"",$U2449-$T2449)</f>
      </c>
      <c r="W2449" t="str">
        <f>IF(TRIM(INDEX(connections!$A:$A,ROW()))="","",TRIM(INDEX(connections!$A:$A,ROW())))</f>
      </c>
      <c r="X2449" t="str">
        <f>IF($W2449="","",TRIM(INDEX(connections!$B:$B,ROW())))</f>
      </c>
      <c r="Y2449">
        <f>IF($W2449="","",IFERROR(MATCH($W2449,$A$2:$A$1500,0),""))</f>
      </c>
      <c r="Z2449">
        <f>IF($X2449="","",IFERROR(MATCH($X2449,$A$2:$A$1500,0),""))</f>
      </c>
      <c r="AA2449" t="str">
        <f>IF($Y2449="","",INDEX($P$2:$P$1500,$Y2449))</f>
      </c>
      <c r="AB2449" t="str">
        <f>IF($Z2449="","",INDEX($P$2:$P$1500,$Z2449))</f>
      </c>
      <c r="AC2449">
        <f>IF(AND($AA2449="Yes",$AB2449="Yes"),1,"")</f>
      </c>
      <c r="AD2449">
        <f>IF(OR($Y2449="",$Z2449=""),"",IF(INDEX($C$2:$C$1500,$Y2449)=INDEX($C$2:$C$1500,$Z2449),0,1))</f>
      </c>
      <c r="AE2449">
        <f>IF($AC2449&lt;&gt;1,"",IF(AND(INDEX($AG$2:$AG$1500,$Y2449)=1,INDEX($AG$2:$AG$1500,$Z2449)=1),1,""))</f>
      </c>
    </row>
    <row r="2450">
      <c r="T2450">
        <f>IF($Y2450="","",INDEX($B$2:$B$1500,$Y2450))</f>
      </c>
      <c r="U2450">
        <f>IF($Z2450="","",INDEX($B$2:$B$1500,$Z2450))</f>
      </c>
      <c r="V2450">
        <f>IF(OR($T2450="",$U2450=""),"",$U2450-$T2450)</f>
      </c>
      <c r="W2450" t="str">
        <f>IF(TRIM(INDEX(connections!$A:$A,ROW()))="","",TRIM(INDEX(connections!$A:$A,ROW())))</f>
      </c>
      <c r="X2450" t="str">
        <f>IF($W2450="","",TRIM(INDEX(connections!$B:$B,ROW())))</f>
      </c>
      <c r="Y2450">
        <f>IF($W2450="","",IFERROR(MATCH($W2450,$A$2:$A$1500,0),""))</f>
      </c>
      <c r="Z2450">
        <f>IF($X2450="","",IFERROR(MATCH($X2450,$A$2:$A$1500,0),""))</f>
      </c>
      <c r="AA2450" t="str">
        <f>IF($Y2450="","",INDEX($P$2:$P$1500,$Y2450))</f>
      </c>
      <c r="AB2450" t="str">
        <f>IF($Z2450="","",INDEX($P$2:$P$1500,$Z2450))</f>
      </c>
      <c r="AC2450">
        <f>IF(AND($AA2450="Yes",$AB2450="Yes"),1,"")</f>
      </c>
      <c r="AD2450">
        <f>IF(OR($Y2450="",$Z2450=""),"",IF(INDEX($C$2:$C$1500,$Y2450)=INDEX($C$2:$C$1500,$Z2450),0,1))</f>
      </c>
      <c r="AE2450">
        <f>IF($AC2450&lt;&gt;1,"",IF(AND(INDEX($AG$2:$AG$1500,$Y2450)=1,INDEX($AG$2:$AG$1500,$Z2450)=1),1,""))</f>
      </c>
    </row>
    <row r="2451">
      <c r="T2451">
        <f>IF($Y2451="","",INDEX($B$2:$B$1500,$Y2451))</f>
      </c>
      <c r="U2451">
        <f>IF($Z2451="","",INDEX($B$2:$B$1500,$Z2451))</f>
      </c>
      <c r="V2451">
        <f>IF(OR($T2451="",$U2451=""),"",$U2451-$T2451)</f>
      </c>
      <c r="W2451" t="str">
        <f>IF(TRIM(INDEX(connections!$A:$A,ROW()))="","",TRIM(INDEX(connections!$A:$A,ROW())))</f>
      </c>
      <c r="X2451" t="str">
        <f>IF($W2451="","",TRIM(INDEX(connections!$B:$B,ROW())))</f>
      </c>
      <c r="Y2451">
        <f>IF($W2451="","",IFERROR(MATCH($W2451,$A$2:$A$1500,0),""))</f>
      </c>
      <c r="Z2451">
        <f>IF($X2451="","",IFERROR(MATCH($X2451,$A$2:$A$1500,0),""))</f>
      </c>
      <c r="AA2451" t="str">
        <f>IF($Y2451="","",INDEX($P$2:$P$1500,$Y2451))</f>
      </c>
      <c r="AB2451" t="str">
        <f>IF($Z2451="","",INDEX($P$2:$P$1500,$Z2451))</f>
      </c>
      <c r="AC2451">
        <f>IF(AND($AA2451="Yes",$AB2451="Yes"),1,"")</f>
      </c>
      <c r="AD2451">
        <f>IF(OR($Y2451="",$Z2451=""),"",IF(INDEX($C$2:$C$1500,$Y2451)=INDEX($C$2:$C$1500,$Z2451),0,1))</f>
      </c>
      <c r="AE2451">
        <f>IF($AC2451&lt;&gt;1,"",IF(AND(INDEX($AG$2:$AG$1500,$Y2451)=1,INDEX($AG$2:$AG$1500,$Z2451)=1),1,""))</f>
      </c>
    </row>
    <row r="2452">
      <c r="T2452">
        <f>IF($Y2452="","",INDEX($B$2:$B$1500,$Y2452))</f>
      </c>
      <c r="U2452">
        <f>IF($Z2452="","",INDEX($B$2:$B$1500,$Z2452))</f>
      </c>
      <c r="V2452">
        <f>IF(OR($T2452="",$U2452=""),"",$U2452-$T2452)</f>
      </c>
      <c r="W2452" t="str">
        <f>IF(TRIM(INDEX(connections!$A:$A,ROW()))="","",TRIM(INDEX(connections!$A:$A,ROW())))</f>
      </c>
      <c r="X2452" t="str">
        <f>IF($W2452="","",TRIM(INDEX(connections!$B:$B,ROW())))</f>
      </c>
      <c r="Y2452">
        <f>IF($W2452="","",IFERROR(MATCH($W2452,$A$2:$A$1500,0),""))</f>
      </c>
      <c r="Z2452">
        <f>IF($X2452="","",IFERROR(MATCH($X2452,$A$2:$A$1500,0),""))</f>
      </c>
      <c r="AA2452" t="str">
        <f>IF($Y2452="","",INDEX($P$2:$P$1500,$Y2452))</f>
      </c>
      <c r="AB2452" t="str">
        <f>IF($Z2452="","",INDEX($P$2:$P$1500,$Z2452))</f>
      </c>
      <c r="AC2452">
        <f>IF(AND($AA2452="Yes",$AB2452="Yes"),1,"")</f>
      </c>
      <c r="AD2452">
        <f>IF(OR($Y2452="",$Z2452=""),"",IF(INDEX($C$2:$C$1500,$Y2452)=INDEX($C$2:$C$1500,$Z2452),0,1))</f>
      </c>
      <c r="AE2452">
        <f>IF($AC2452&lt;&gt;1,"",IF(AND(INDEX($AG$2:$AG$1500,$Y2452)=1,INDEX($AG$2:$AG$1500,$Z2452)=1),1,""))</f>
      </c>
    </row>
    <row r="2453">
      <c r="T2453">
        <f>IF($Y2453="","",INDEX($B$2:$B$1500,$Y2453))</f>
      </c>
      <c r="U2453">
        <f>IF($Z2453="","",INDEX($B$2:$B$1500,$Z2453))</f>
      </c>
      <c r="V2453">
        <f>IF(OR($T2453="",$U2453=""),"",$U2453-$T2453)</f>
      </c>
      <c r="W2453" t="str">
        <f>IF(TRIM(INDEX(connections!$A:$A,ROW()))="","",TRIM(INDEX(connections!$A:$A,ROW())))</f>
      </c>
      <c r="X2453" t="str">
        <f>IF($W2453="","",TRIM(INDEX(connections!$B:$B,ROW())))</f>
      </c>
      <c r="Y2453">
        <f>IF($W2453="","",IFERROR(MATCH($W2453,$A$2:$A$1500,0),""))</f>
      </c>
      <c r="Z2453">
        <f>IF($X2453="","",IFERROR(MATCH($X2453,$A$2:$A$1500,0),""))</f>
      </c>
      <c r="AA2453" t="str">
        <f>IF($Y2453="","",INDEX($P$2:$P$1500,$Y2453))</f>
      </c>
      <c r="AB2453" t="str">
        <f>IF($Z2453="","",INDEX($P$2:$P$1500,$Z2453))</f>
      </c>
      <c r="AC2453">
        <f>IF(AND($AA2453="Yes",$AB2453="Yes"),1,"")</f>
      </c>
      <c r="AD2453">
        <f>IF(OR($Y2453="",$Z2453=""),"",IF(INDEX($C$2:$C$1500,$Y2453)=INDEX($C$2:$C$1500,$Z2453),0,1))</f>
      </c>
      <c r="AE2453">
        <f>IF($AC2453&lt;&gt;1,"",IF(AND(INDEX($AG$2:$AG$1500,$Y2453)=1,INDEX($AG$2:$AG$1500,$Z2453)=1),1,""))</f>
      </c>
    </row>
    <row r="2454">
      <c r="T2454">
        <f>IF($Y2454="","",INDEX($B$2:$B$1500,$Y2454))</f>
      </c>
      <c r="U2454">
        <f>IF($Z2454="","",INDEX($B$2:$B$1500,$Z2454))</f>
      </c>
      <c r="V2454">
        <f>IF(OR($T2454="",$U2454=""),"",$U2454-$T2454)</f>
      </c>
      <c r="W2454" t="str">
        <f>IF(TRIM(INDEX(connections!$A:$A,ROW()))="","",TRIM(INDEX(connections!$A:$A,ROW())))</f>
      </c>
      <c r="X2454" t="str">
        <f>IF($W2454="","",TRIM(INDEX(connections!$B:$B,ROW())))</f>
      </c>
      <c r="Y2454">
        <f>IF($W2454="","",IFERROR(MATCH($W2454,$A$2:$A$1500,0),""))</f>
      </c>
      <c r="Z2454">
        <f>IF($X2454="","",IFERROR(MATCH($X2454,$A$2:$A$1500,0),""))</f>
      </c>
      <c r="AA2454" t="str">
        <f>IF($Y2454="","",INDEX($P$2:$P$1500,$Y2454))</f>
      </c>
      <c r="AB2454" t="str">
        <f>IF($Z2454="","",INDEX($P$2:$P$1500,$Z2454))</f>
      </c>
      <c r="AC2454">
        <f>IF(AND($AA2454="Yes",$AB2454="Yes"),1,"")</f>
      </c>
      <c r="AD2454">
        <f>IF(OR($Y2454="",$Z2454=""),"",IF(INDEX($C$2:$C$1500,$Y2454)=INDEX($C$2:$C$1500,$Z2454),0,1))</f>
      </c>
      <c r="AE2454">
        <f>IF($AC2454&lt;&gt;1,"",IF(AND(INDEX($AG$2:$AG$1500,$Y2454)=1,INDEX($AG$2:$AG$1500,$Z2454)=1),1,""))</f>
      </c>
    </row>
    <row r="2455">
      <c r="T2455">
        <f>IF($Y2455="","",INDEX($B$2:$B$1500,$Y2455))</f>
      </c>
      <c r="U2455">
        <f>IF($Z2455="","",INDEX($B$2:$B$1500,$Z2455))</f>
      </c>
      <c r="V2455">
        <f>IF(OR($T2455="",$U2455=""),"",$U2455-$T2455)</f>
      </c>
      <c r="W2455" t="str">
        <f>IF(TRIM(INDEX(connections!$A:$A,ROW()))="","",TRIM(INDEX(connections!$A:$A,ROW())))</f>
      </c>
      <c r="X2455" t="str">
        <f>IF($W2455="","",TRIM(INDEX(connections!$B:$B,ROW())))</f>
      </c>
      <c r="Y2455">
        <f>IF($W2455="","",IFERROR(MATCH($W2455,$A$2:$A$1500,0),""))</f>
      </c>
      <c r="Z2455">
        <f>IF($X2455="","",IFERROR(MATCH($X2455,$A$2:$A$1500,0),""))</f>
      </c>
      <c r="AA2455" t="str">
        <f>IF($Y2455="","",INDEX($P$2:$P$1500,$Y2455))</f>
      </c>
      <c r="AB2455" t="str">
        <f>IF($Z2455="","",INDEX($P$2:$P$1500,$Z2455))</f>
      </c>
      <c r="AC2455">
        <f>IF(AND($AA2455="Yes",$AB2455="Yes"),1,"")</f>
      </c>
      <c r="AD2455">
        <f>IF(OR($Y2455="",$Z2455=""),"",IF(INDEX($C$2:$C$1500,$Y2455)=INDEX($C$2:$C$1500,$Z2455),0,1))</f>
      </c>
      <c r="AE2455">
        <f>IF($AC2455&lt;&gt;1,"",IF(AND(INDEX($AG$2:$AG$1500,$Y2455)=1,INDEX($AG$2:$AG$1500,$Z2455)=1),1,""))</f>
      </c>
    </row>
    <row r="2456">
      <c r="T2456">
        <f>IF($Y2456="","",INDEX($B$2:$B$1500,$Y2456))</f>
      </c>
      <c r="U2456">
        <f>IF($Z2456="","",INDEX($B$2:$B$1500,$Z2456))</f>
      </c>
      <c r="V2456">
        <f>IF(OR($T2456="",$U2456=""),"",$U2456-$T2456)</f>
      </c>
      <c r="W2456" t="str">
        <f>IF(TRIM(INDEX(connections!$A:$A,ROW()))="","",TRIM(INDEX(connections!$A:$A,ROW())))</f>
      </c>
      <c r="X2456" t="str">
        <f>IF($W2456="","",TRIM(INDEX(connections!$B:$B,ROW())))</f>
      </c>
      <c r="Y2456">
        <f>IF($W2456="","",IFERROR(MATCH($W2456,$A$2:$A$1500,0),""))</f>
      </c>
      <c r="Z2456">
        <f>IF($X2456="","",IFERROR(MATCH($X2456,$A$2:$A$1500,0),""))</f>
      </c>
      <c r="AA2456" t="str">
        <f>IF($Y2456="","",INDEX($P$2:$P$1500,$Y2456))</f>
      </c>
      <c r="AB2456" t="str">
        <f>IF($Z2456="","",INDEX($P$2:$P$1500,$Z2456))</f>
      </c>
      <c r="AC2456">
        <f>IF(AND($AA2456="Yes",$AB2456="Yes"),1,"")</f>
      </c>
      <c r="AD2456">
        <f>IF(OR($Y2456="",$Z2456=""),"",IF(INDEX($C$2:$C$1500,$Y2456)=INDEX($C$2:$C$1500,$Z2456),0,1))</f>
      </c>
      <c r="AE2456">
        <f>IF($AC2456&lt;&gt;1,"",IF(AND(INDEX($AG$2:$AG$1500,$Y2456)=1,INDEX($AG$2:$AG$1500,$Z2456)=1),1,""))</f>
      </c>
    </row>
    <row r="2457">
      <c r="T2457">
        <f>IF($Y2457="","",INDEX($B$2:$B$1500,$Y2457))</f>
      </c>
      <c r="U2457">
        <f>IF($Z2457="","",INDEX($B$2:$B$1500,$Z2457))</f>
      </c>
      <c r="V2457">
        <f>IF(OR($T2457="",$U2457=""),"",$U2457-$T2457)</f>
      </c>
      <c r="W2457" t="str">
        <f>IF(TRIM(INDEX(connections!$A:$A,ROW()))="","",TRIM(INDEX(connections!$A:$A,ROW())))</f>
      </c>
      <c r="X2457" t="str">
        <f>IF($W2457="","",TRIM(INDEX(connections!$B:$B,ROW())))</f>
      </c>
      <c r="Y2457">
        <f>IF($W2457="","",IFERROR(MATCH($W2457,$A$2:$A$1500,0),""))</f>
      </c>
      <c r="Z2457">
        <f>IF($X2457="","",IFERROR(MATCH($X2457,$A$2:$A$1500,0),""))</f>
      </c>
      <c r="AA2457" t="str">
        <f>IF($Y2457="","",INDEX($P$2:$P$1500,$Y2457))</f>
      </c>
      <c r="AB2457" t="str">
        <f>IF($Z2457="","",INDEX($P$2:$P$1500,$Z2457))</f>
      </c>
      <c r="AC2457">
        <f>IF(AND($AA2457="Yes",$AB2457="Yes"),1,"")</f>
      </c>
      <c r="AD2457">
        <f>IF(OR($Y2457="",$Z2457=""),"",IF(INDEX($C$2:$C$1500,$Y2457)=INDEX($C$2:$C$1500,$Z2457),0,1))</f>
      </c>
      <c r="AE2457">
        <f>IF($AC2457&lt;&gt;1,"",IF(AND(INDEX($AG$2:$AG$1500,$Y2457)=1,INDEX($AG$2:$AG$1500,$Z2457)=1),1,""))</f>
      </c>
    </row>
    <row r="2458">
      <c r="T2458">
        <f>IF($Y2458="","",INDEX($B$2:$B$1500,$Y2458))</f>
      </c>
      <c r="U2458">
        <f>IF($Z2458="","",INDEX($B$2:$B$1500,$Z2458))</f>
      </c>
      <c r="V2458">
        <f>IF(OR($T2458="",$U2458=""),"",$U2458-$T2458)</f>
      </c>
      <c r="W2458" t="str">
        <f>IF(TRIM(INDEX(connections!$A:$A,ROW()))="","",TRIM(INDEX(connections!$A:$A,ROW())))</f>
      </c>
      <c r="X2458" t="str">
        <f>IF($W2458="","",TRIM(INDEX(connections!$B:$B,ROW())))</f>
      </c>
      <c r="Y2458">
        <f>IF($W2458="","",IFERROR(MATCH($W2458,$A$2:$A$1500,0),""))</f>
      </c>
      <c r="Z2458">
        <f>IF($X2458="","",IFERROR(MATCH($X2458,$A$2:$A$1500,0),""))</f>
      </c>
      <c r="AA2458" t="str">
        <f>IF($Y2458="","",INDEX($P$2:$P$1500,$Y2458))</f>
      </c>
      <c r="AB2458" t="str">
        <f>IF($Z2458="","",INDEX($P$2:$P$1500,$Z2458))</f>
      </c>
      <c r="AC2458">
        <f>IF(AND($AA2458="Yes",$AB2458="Yes"),1,"")</f>
      </c>
      <c r="AD2458">
        <f>IF(OR($Y2458="",$Z2458=""),"",IF(INDEX($C$2:$C$1500,$Y2458)=INDEX($C$2:$C$1500,$Z2458),0,1))</f>
      </c>
      <c r="AE2458">
        <f>IF($AC2458&lt;&gt;1,"",IF(AND(INDEX($AG$2:$AG$1500,$Y2458)=1,INDEX($AG$2:$AG$1500,$Z2458)=1),1,""))</f>
      </c>
    </row>
    <row r="2459">
      <c r="T2459">
        <f>IF($Y2459="","",INDEX($B$2:$B$1500,$Y2459))</f>
      </c>
      <c r="U2459">
        <f>IF($Z2459="","",INDEX($B$2:$B$1500,$Z2459))</f>
      </c>
      <c r="V2459">
        <f>IF(OR($T2459="",$U2459=""),"",$U2459-$T2459)</f>
      </c>
      <c r="W2459" t="str">
        <f>IF(TRIM(INDEX(connections!$A:$A,ROW()))="","",TRIM(INDEX(connections!$A:$A,ROW())))</f>
      </c>
      <c r="X2459" t="str">
        <f>IF($W2459="","",TRIM(INDEX(connections!$B:$B,ROW())))</f>
      </c>
      <c r="Y2459">
        <f>IF($W2459="","",IFERROR(MATCH($W2459,$A$2:$A$1500,0),""))</f>
      </c>
      <c r="Z2459">
        <f>IF($X2459="","",IFERROR(MATCH($X2459,$A$2:$A$1500,0),""))</f>
      </c>
      <c r="AA2459" t="str">
        <f>IF($Y2459="","",INDEX($P$2:$P$1500,$Y2459))</f>
      </c>
      <c r="AB2459" t="str">
        <f>IF($Z2459="","",INDEX($P$2:$P$1500,$Z2459))</f>
      </c>
      <c r="AC2459">
        <f>IF(AND($AA2459="Yes",$AB2459="Yes"),1,"")</f>
      </c>
      <c r="AD2459">
        <f>IF(OR($Y2459="",$Z2459=""),"",IF(INDEX($C$2:$C$1500,$Y2459)=INDEX($C$2:$C$1500,$Z2459),0,1))</f>
      </c>
      <c r="AE2459">
        <f>IF($AC2459&lt;&gt;1,"",IF(AND(INDEX($AG$2:$AG$1500,$Y2459)=1,INDEX($AG$2:$AG$1500,$Z2459)=1),1,""))</f>
      </c>
    </row>
    <row r="2460">
      <c r="T2460">
        <f>IF($Y2460="","",INDEX($B$2:$B$1500,$Y2460))</f>
      </c>
      <c r="U2460">
        <f>IF($Z2460="","",INDEX($B$2:$B$1500,$Z2460))</f>
      </c>
      <c r="V2460">
        <f>IF(OR($T2460="",$U2460=""),"",$U2460-$T2460)</f>
      </c>
      <c r="W2460" t="str">
        <f>IF(TRIM(INDEX(connections!$A:$A,ROW()))="","",TRIM(INDEX(connections!$A:$A,ROW())))</f>
      </c>
      <c r="X2460" t="str">
        <f>IF($W2460="","",TRIM(INDEX(connections!$B:$B,ROW())))</f>
      </c>
      <c r="Y2460">
        <f>IF($W2460="","",IFERROR(MATCH($W2460,$A$2:$A$1500,0),""))</f>
      </c>
      <c r="Z2460">
        <f>IF($X2460="","",IFERROR(MATCH($X2460,$A$2:$A$1500,0),""))</f>
      </c>
      <c r="AA2460" t="str">
        <f>IF($Y2460="","",INDEX($P$2:$P$1500,$Y2460))</f>
      </c>
      <c r="AB2460" t="str">
        <f>IF($Z2460="","",INDEX($P$2:$P$1500,$Z2460))</f>
      </c>
      <c r="AC2460">
        <f>IF(AND($AA2460="Yes",$AB2460="Yes"),1,"")</f>
      </c>
      <c r="AD2460">
        <f>IF(OR($Y2460="",$Z2460=""),"",IF(INDEX($C$2:$C$1500,$Y2460)=INDEX($C$2:$C$1500,$Z2460),0,1))</f>
      </c>
      <c r="AE2460">
        <f>IF($AC2460&lt;&gt;1,"",IF(AND(INDEX($AG$2:$AG$1500,$Y2460)=1,INDEX($AG$2:$AG$1500,$Z2460)=1),1,""))</f>
      </c>
    </row>
    <row r="2461">
      <c r="T2461">
        <f>IF($Y2461="","",INDEX($B$2:$B$1500,$Y2461))</f>
      </c>
      <c r="U2461">
        <f>IF($Z2461="","",INDEX($B$2:$B$1500,$Z2461))</f>
      </c>
      <c r="V2461">
        <f>IF(OR($T2461="",$U2461=""),"",$U2461-$T2461)</f>
      </c>
      <c r="W2461" t="str">
        <f>IF(TRIM(INDEX(connections!$A:$A,ROW()))="","",TRIM(INDEX(connections!$A:$A,ROW())))</f>
      </c>
      <c r="X2461" t="str">
        <f>IF($W2461="","",TRIM(INDEX(connections!$B:$B,ROW())))</f>
      </c>
      <c r="Y2461">
        <f>IF($W2461="","",IFERROR(MATCH($W2461,$A$2:$A$1500,0),""))</f>
      </c>
      <c r="Z2461">
        <f>IF($X2461="","",IFERROR(MATCH($X2461,$A$2:$A$1500,0),""))</f>
      </c>
      <c r="AA2461" t="str">
        <f>IF($Y2461="","",INDEX($P$2:$P$1500,$Y2461))</f>
      </c>
      <c r="AB2461" t="str">
        <f>IF($Z2461="","",INDEX($P$2:$P$1500,$Z2461))</f>
      </c>
      <c r="AC2461">
        <f>IF(AND($AA2461="Yes",$AB2461="Yes"),1,"")</f>
      </c>
      <c r="AD2461">
        <f>IF(OR($Y2461="",$Z2461=""),"",IF(INDEX($C$2:$C$1500,$Y2461)=INDEX($C$2:$C$1500,$Z2461),0,1))</f>
      </c>
      <c r="AE2461">
        <f>IF($AC2461&lt;&gt;1,"",IF(AND(INDEX($AG$2:$AG$1500,$Y2461)=1,INDEX($AG$2:$AG$1500,$Z2461)=1),1,""))</f>
      </c>
    </row>
    <row r="2462">
      <c r="T2462">
        <f>IF($Y2462="","",INDEX($B$2:$B$1500,$Y2462))</f>
      </c>
      <c r="U2462">
        <f>IF($Z2462="","",INDEX($B$2:$B$1500,$Z2462))</f>
      </c>
      <c r="V2462">
        <f>IF(OR($T2462="",$U2462=""),"",$U2462-$T2462)</f>
      </c>
      <c r="W2462" t="str">
        <f>IF(TRIM(INDEX(connections!$A:$A,ROW()))="","",TRIM(INDEX(connections!$A:$A,ROW())))</f>
      </c>
      <c r="X2462" t="str">
        <f>IF($W2462="","",TRIM(INDEX(connections!$B:$B,ROW())))</f>
      </c>
      <c r="Y2462">
        <f>IF($W2462="","",IFERROR(MATCH($W2462,$A$2:$A$1500,0),""))</f>
      </c>
      <c r="Z2462">
        <f>IF($X2462="","",IFERROR(MATCH($X2462,$A$2:$A$1500,0),""))</f>
      </c>
      <c r="AA2462" t="str">
        <f>IF($Y2462="","",INDEX($P$2:$P$1500,$Y2462))</f>
      </c>
      <c r="AB2462" t="str">
        <f>IF($Z2462="","",INDEX($P$2:$P$1500,$Z2462))</f>
      </c>
      <c r="AC2462">
        <f>IF(AND($AA2462="Yes",$AB2462="Yes"),1,"")</f>
      </c>
      <c r="AD2462">
        <f>IF(OR($Y2462="",$Z2462=""),"",IF(INDEX($C$2:$C$1500,$Y2462)=INDEX($C$2:$C$1500,$Z2462),0,1))</f>
      </c>
      <c r="AE2462">
        <f>IF($AC2462&lt;&gt;1,"",IF(AND(INDEX($AG$2:$AG$1500,$Y2462)=1,INDEX($AG$2:$AG$1500,$Z2462)=1),1,""))</f>
      </c>
    </row>
    <row r="2463">
      <c r="T2463">
        <f>IF($Y2463="","",INDEX($B$2:$B$1500,$Y2463))</f>
      </c>
      <c r="U2463">
        <f>IF($Z2463="","",INDEX($B$2:$B$1500,$Z2463))</f>
      </c>
      <c r="V2463">
        <f>IF(OR($T2463="",$U2463=""),"",$U2463-$T2463)</f>
      </c>
      <c r="W2463" t="str">
        <f>IF(TRIM(INDEX(connections!$A:$A,ROW()))="","",TRIM(INDEX(connections!$A:$A,ROW())))</f>
      </c>
      <c r="X2463" t="str">
        <f>IF($W2463="","",TRIM(INDEX(connections!$B:$B,ROW())))</f>
      </c>
      <c r="Y2463">
        <f>IF($W2463="","",IFERROR(MATCH($W2463,$A$2:$A$1500,0),""))</f>
      </c>
      <c r="Z2463">
        <f>IF($X2463="","",IFERROR(MATCH($X2463,$A$2:$A$1500,0),""))</f>
      </c>
      <c r="AA2463" t="str">
        <f>IF($Y2463="","",INDEX($P$2:$P$1500,$Y2463))</f>
      </c>
      <c r="AB2463" t="str">
        <f>IF($Z2463="","",INDEX($P$2:$P$1500,$Z2463))</f>
      </c>
      <c r="AC2463">
        <f>IF(AND($AA2463="Yes",$AB2463="Yes"),1,"")</f>
      </c>
      <c r="AD2463">
        <f>IF(OR($Y2463="",$Z2463=""),"",IF(INDEX($C$2:$C$1500,$Y2463)=INDEX($C$2:$C$1500,$Z2463),0,1))</f>
      </c>
      <c r="AE2463">
        <f>IF($AC2463&lt;&gt;1,"",IF(AND(INDEX($AG$2:$AG$1500,$Y2463)=1,INDEX($AG$2:$AG$1500,$Z2463)=1),1,""))</f>
      </c>
    </row>
    <row r="2464">
      <c r="T2464">
        <f>IF($Y2464="","",INDEX($B$2:$B$1500,$Y2464))</f>
      </c>
      <c r="U2464">
        <f>IF($Z2464="","",INDEX($B$2:$B$1500,$Z2464))</f>
      </c>
      <c r="V2464">
        <f>IF(OR($T2464="",$U2464=""),"",$U2464-$T2464)</f>
      </c>
      <c r="W2464" t="str">
        <f>IF(TRIM(INDEX(connections!$A:$A,ROW()))="","",TRIM(INDEX(connections!$A:$A,ROW())))</f>
      </c>
      <c r="X2464" t="str">
        <f>IF($W2464="","",TRIM(INDEX(connections!$B:$B,ROW())))</f>
      </c>
      <c r="Y2464">
        <f>IF($W2464="","",IFERROR(MATCH($W2464,$A$2:$A$1500,0),""))</f>
      </c>
      <c r="Z2464">
        <f>IF($X2464="","",IFERROR(MATCH($X2464,$A$2:$A$1500,0),""))</f>
      </c>
      <c r="AA2464" t="str">
        <f>IF($Y2464="","",INDEX($P$2:$P$1500,$Y2464))</f>
      </c>
      <c r="AB2464" t="str">
        <f>IF($Z2464="","",INDEX($P$2:$P$1500,$Z2464))</f>
      </c>
      <c r="AC2464">
        <f>IF(AND($AA2464="Yes",$AB2464="Yes"),1,"")</f>
      </c>
      <c r="AD2464">
        <f>IF(OR($Y2464="",$Z2464=""),"",IF(INDEX($C$2:$C$1500,$Y2464)=INDEX($C$2:$C$1500,$Z2464),0,1))</f>
      </c>
      <c r="AE2464">
        <f>IF($AC2464&lt;&gt;1,"",IF(AND(INDEX($AG$2:$AG$1500,$Y2464)=1,INDEX($AG$2:$AG$1500,$Z2464)=1),1,""))</f>
      </c>
    </row>
    <row r="2465">
      <c r="T2465">
        <f>IF($Y2465="","",INDEX($B$2:$B$1500,$Y2465))</f>
      </c>
      <c r="U2465">
        <f>IF($Z2465="","",INDEX($B$2:$B$1500,$Z2465))</f>
      </c>
      <c r="V2465">
        <f>IF(OR($T2465="",$U2465=""),"",$U2465-$T2465)</f>
      </c>
      <c r="W2465" t="str">
        <f>IF(TRIM(INDEX(connections!$A:$A,ROW()))="","",TRIM(INDEX(connections!$A:$A,ROW())))</f>
      </c>
      <c r="X2465" t="str">
        <f>IF($W2465="","",TRIM(INDEX(connections!$B:$B,ROW())))</f>
      </c>
      <c r="Y2465">
        <f>IF($W2465="","",IFERROR(MATCH($W2465,$A$2:$A$1500,0),""))</f>
      </c>
      <c r="Z2465">
        <f>IF($X2465="","",IFERROR(MATCH($X2465,$A$2:$A$1500,0),""))</f>
      </c>
      <c r="AA2465" t="str">
        <f>IF($Y2465="","",INDEX($P$2:$P$1500,$Y2465))</f>
      </c>
      <c r="AB2465" t="str">
        <f>IF($Z2465="","",INDEX($P$2:$P$1500,$Z2465))</f>
      </c>
      <c r="AC2465">
        <f>IF(AND($AA2465="Yes",$AB2465="Yes"),1,"")</f>
      </c>
      <c r="AD2465">
        <f>IF(OR($Y2465="",$Z2465=""),"",IF(INDEX($C$2:$C$1500,$Y2465)=INDEX($C$2:$C$1500,$Z2465),0,1))</f>
      </c>
      <c r="AE2465">
        <f>IF($AC2465&lt;&gt;1,"",IF(AND(INDEX($AG$2:$AG$1500,$Y2465)=1,INDEX($AG$2:$AG$1500,$Z2465)=1),1,""))</f>
      </c>
    </row>
    <row r="2466">
      <c r="T2466">
        <f>IF($Y2466="","",INDEX($B$2:$B$1500,$Y2466))</f>
      </c>
      <c r="U2466">
        <f>IF($Z2466="","",INDEX($B$2:$B$1500,$Z2466))</f>
      </c>
      <c r="V2466">
        <f>IF(OR($T2466="",$U2466=""),"",$U2466-$T2466)</f>
      </c>
      <c r="W2466" t="str">
        <f>IF(TRIM(INDEX(connections!$A:$A,ROW()))="","",TRIM(INDEX(connections!$A:$A,ROW())))</f>
      </c>
      <c r="X2466" t="str">
        <f>IF($W2466="","",TRIM(INDEX(connections!$B:$B,ROW())))</f>
      </c>
      <c r="Y2466">
        <f>IF($W2466="","",IFERROR(MATCH($W2466,$A$2:$A$1500,0),""))</f>
      </c>
      <c r="Z2466">
        <f>IF($X2466="","",IFERROR(MATCH($X2466,$A$2:$A$1500,0),""))</f>
      </c>
      <c r="AA2466" t="str">
        <f>IF($Y2466="","",INDEX($P$2:$P$1500,$Y2466))</f>
      </c>
      <c r="AB2466" t="str">
        <f>IF($Z2466="","",INDEX($P$2:$P$1500,$Z2466))</f>
      </c>
      <c r="AC2466">
        <f>IF(AND($AA2466="Yes",$AB2466="Yes"),1,"")</f>
      </c>
      <c r="AD2466">
        <f>IF(OR($Y2466="",$Z2466=""),"",IF(INDEX($C$2:$C$1500,$Y2466)=INDEX($C$2:$C$1500,$Z2466),0,1))</f>
      </c>
      <c r="AE2466">
        <f>IF($AC2466&lt;&gt;1,"",IF(AND(INDEX($AG$2:$AG$1500,$Y2466)=1,INDEX($AG$2:$AG$1500,$Z2466)=1),1,""))</f>
      </c>
    </row>
    <row r="2467">
      <c r="T2467">
        <f>IF($Y2467="","",INDEX($B$2:$B$1500,$Y2467))</f>
      </c>
      <c r="U2467">
        <f>IF($Z2467="","",INDEX($B$2:$B$1500,$Z2467))</f>
      </c>
      <c r="V2467">
        <f>IF(OR($T2467="",$U2467=""),"",$U2467-$T2467)</f>
      </c>
      <c r="W2467" t="str">
        <f>IF(TRIM(INDEX(connections!$A:$A,ROW()))="","",TRIM(INDEX(connections!$A:$A,ROW())))</f>
      </c>
      <c r="X2467" t="str">
        <f>IF($W2467="","",TRIM(INDEX(connections!$B:$B,ROW())))</f>
      </c>
      <c r="Y2467">
        <f>IF($W2467="","",IFERROR(MATCH($W2467,$A$2:$A$1500,0),""))</f>
      </c>
      <c r="Z2467">
        <f>IF($X2467="","",IFERROR(MATCH($X2467,$A$2:$A$1500,0),""))</f>
      </c>
      <c r="AA2467" t="str">
        <f>IF($Y2467="","",INDEX($P$2:$P$1500,$Y2467))</f>
      </c>
      <c r="AB2467" t="str">
        <f>IF($Z2467="","",INDEX($P$2:$P$1500,$Z2467))</f>
      </c>
      <c r="AC2467">
        <f>IF(AND($AA2467="Yes",$AB2467="Yes"),1,"")</f>
      </c>
      <c r="AD2467">
        <f>IF(OR($Y2467="",$Z2467=""),"",IF(INDEX($C$2:$C$1500,$Y2467)=INDEX($C$2:$C$1500,$Z2467),0,1))</f>
      </c>
      <c r="AE2467">
        <f>IF($AC2467&lt;&gt;1,"",IF(AND(INDEX($AG$2:$AG$1500,$Y2467)=1,INDEX($AG$2:$AG$1500,$Z2467)=1),1,""))</f>
      </c>
    </row>
    <row r="2468">
      <c r="T2468">
        <f>IF($Y2468="","",INDEX($B$2:$B$1500,$Y2468))</f>
      </c>
      <c r="U2468">
        <f>IF($Z2468="","",INDEX($B$2:$B$1500,$Z2468))</f>
      </c>
      <c r="V2468">
        <f>IF(OR($T2468="",$U2468=""),"",$U2468-$T2468)</f>
      </c>
      <c r="W2468" t="str">
        <f>IF(TRIM(INDEX(connections!$A:$A,ROW()))="","",TRIM(INDEX(connections!$A:$A,ROW())))</f>
      </c>
      <c r="X2468" t="str">
        <f>IF($W2468="","",TRIM(INDEX(connections!$B:$B,ROW())))</f>
      </c>
      <c r="Y2468">
        <f>IF($W2468="","",IFERROR(MATCH($W2468,$A$2:$A$1500,0),""))</f>
      </c>
      <c r="Z2468">
        <f>IF($X2468="","",IFERROR(MATCH($X2468,$A$2:$A$1500,0),""))</f>
      </c>
      <c r="AA2468" t="str">
        <f>IF($Y2468="","",INDEX($P$2:$P$1500,$Y2468))</f>
      </c>
      <c r="AB2468" t="str">
        <f>IF($Z2468="","",INDEX($P$2:$P$1500,$Z2468))</f>
      </c>
      <c r="AC2468">
        <f>IF(AND($AA2468="Yes",$AB2468="Yes"),1,"")</f>
      </c>
      <c r="AD2468">
        <f>IF(OR($Y2468="",$Z2468=""),"",IF(INDEX($C$2:$C$1500,$Y2468)=INDEX($C$2:$C$1500,$Z2468),0,1))</f>
      </c>
      <c r="AE2468">
        <f>IF($AC2468&lt;&gt;1,"",IF(AND(INDEX($AG$2:$AG$1500,$Y2468)=1,INDEX($AG$2:$AG$1500,$Z2468)=1),1,""))</f>
      </c>
    </row>
    <row r="2469">
      <c r="T2469">
        <f>IF($Y2469="","",INDEX($B$2:$B$1500,$Y2469))</f>
      </c>
      <c r="U2469">
        <f>IF($Z2469="","",INDEX($B$2:$B$1500,$Z2469))</f>
      </c>
      <c r="V2469">
        <f>IF(OR($T2469="",$U2469=""),"",$U2469-$T2469)</f>
      </c>
      <c r="W2469" t="str">
        <f>IF(TRIM(INDEX(connections!$A:$A,ROW()))="","",TRIM(INDEX(connections!$A:$A,ROW())))</f>
      </c>
      <c r="X2469" t="str">
        <f>IF($W2469="","",TRIM(INDEX(connections!$B:$B,ROW())))</f>
      </c>
      <c r="Y2469">
        <f>IF($W2469="","",IFERROR(MATCH($W2469,$A$2:$A$1500,0),""))</f>
      </c>
      <c r="Z2469">
        <f>IF($X2469="","",IFERROR(MATCH($X2469,$A$2:$A$1500,0),""))</f>
      </c>
      <c r="AA2469" t="str">
        <f>IF($Y2469="","",INDEX($P$2:$P$1500,$Y2469))</f>
      </c>
      <c r="AB2469" t="str">
        <f>IF($Z2469="","",INDEX($P$2:$P$1500,$Z2469))</f>
      </c>
      <c r="AC2469">
        <f>IF(AND($AA2469="Yes",$AB2469="Yes"),1,"")</f>
      </c>
      <c r="AD2469">
        <f>IF(OR($Y2469="",$Z2469=""),"",IF(INDEX($C$2:$C$1500,$Y2469)=INDEX($C$2:$C$1500,$Z2469),0,1))</f>
      </c>
      <c r="AE2469">
        <f>IF($AC2469&lt;&gt;1,"",IF(AND(INDEX($AG$2:$AG$1500,$Y2469)=1,INDEX($AG$2:$AG$1500,$Z2469)=1),1,""))</f>
      </c>
    </row>
    <row r="2470">
      <c r="T2470">
        <f>IF($Y2470="","",INDEX($B$2:$B$1500,$Y2470))</f>
      </c>
      <c r="U2470">
        <f>IF($Z2470="","",INDEX($B$2:$B$1500,$Z2470))</f>
      </c>
      <c r="V2470">
        <f>IF(OR($T2470="",$U2470=""),"",$U2470-$T2470)</f>
      </c>
      <c r="W2470" t="str">
        <f>IF(TRIM(INDEX(connections!$A:$A,ROW()))="","",TRIM(INDEX(connections!$A:$A,ROW())))</f>
      </c>
      <c r="X2470" t="str">
        <f>IF($W2470="","",TRIM(INDEX(connections!$B:$B,ROW())))</f>
      </c>
      <c r="Y2470">
        <f>IF($W2470="","",IFERROR(MATCH($W2470,$A$2:$A$1500,0),""))</f>
      </c>
      <c r="Z2470">
        <f>IF($X2470="","",IFERROR(MATCH($X2470,$A$2:$A$1500,0),""))</f>
      </c>
      <c r="AA2470" t="str">
        <f>IF($Y2470="","",INDEX($P$2:$P$1500,$Y2470))</f>
      </c>
      <c r="AB2470" t="str">
        <f>IF($Z2470="","",INDEX($P$2:$P$1500,$Z2470))</f>
      </c>
      <c r="AC2470">
        <f>IF(AND($AA2470="Yes",$AB2470="Yes"),1,"")</f>
      </c>
      <c r="AD2470">
        <f>IF(OR($Y2470="",$Z2470=""),"",IF(INDEX($C$2:$C$1500,$Y2470)=INDEX($C$2:$C$1500,$Z2470),0,1))</f>
      </c>
      <c r="AE2470">
        <f>IF($AC2470&lt;&gt;1,"",IF(AND(INDEX($AG$2:$AG$1500,$Y2470)=1,INDEX($AG$2:$AG$1500,$Z2470)=1),1,""))</f>
      </c>
    </row>
    <row r="2471">
      <c r="T2471">
        <f>IF($Y2471="","",INDEX($B$2:$B$1500,$Y2471))</f>
      </c>
      <c r="U2471">
        <f>IF($Z2471="","",INDEX($B$2:$B$1500,$Z2471))</f>
      </c>
      <c r="V2471">
        <f>IF(OR($T2471="",$U2471=""),"",$U2471-$T2471)</f>
      </c>
      <c r="W2471" t="str">
        <f>IF(TRIM(INDEX(connections!$A:$A,ROW()))="","",TRIM(INDEX(connections!$A:$A,ROW())))</f>
      </c>
      <c r="X2471" t="str">
        <f>IF($W2471="","",TRIM(INDEX(connections!$B:$B,ROW())))</f>
      </c>
      <c r="Y2471">
        <f>IF($W2471="","",IFERROR(MATCH($W2471,$A$2:$A$1500,0),""))</f>
      </c>
      <c r="Z2471">
        <f>IF($X2471="","",IFERROR(MATCH($X2471,$A$2:$A$1500,0),""))</f>
      </c>
      <c r="AA2471" t="str">
        <f>IF($Y2471="","",INDEX($P$2:$P$1500,$Y2471))</f>
      </c>
      <c r="AB2471" t="str">
        <f>IF($Z2471="","",INDEX($P$2:$P$1500,$Z2471))</f>
      </c>
      <c r="AC2471">
        <f>IF(AND($AA2471="Yes",$AB2471="Yes"),1,"")</f>
      </c>
      <c r="AD2471">
        <f>IF(OR($Y2471="",$Z2471=""),"",IF(INDEX($C$2:$C$1500,$Y2471)=INDEX($C$2:$C$1500,$Z2471),0,1))</f>
      </c>
      <c r="AE2471">
        <f>IF($AC2471&lt;&gt;1,"",IF(AND(INDEX($AG$2:$AG$1500,$Y2471)=1,INDEX($AG$2:$AG$1500,$Z2471)=1),1,""))</f>
      </c>
    </row>
    <row r="2472">
      <c r="T2472">
        <f>IF($Y2472="","",INDEX($B$2:$B$1500,$Y2472))</f>
      </c>
      <c r="U2472">
        <f>IF($Z2472="","",INDEX($B$2:$B$1500,$Z2472))</f>
      </c>
      <c r="V2472">
        <f>IF(OR($T2472="",$U2472=""),"",$U2472-$T2472)</f>
      </c>
      <c r="W2472" t="str">
        <f>IF(TRIM(INDEX(connections!$A:$A,ROW()))="","",TRIM(INDEX(connections!$A:$A,ROW())))</f>
      </c>
      <c r="X2472" t="str">
        <f>IF($W2472="","",TRIM(INDEX(connections!$B:$B,ROW())))</f>
      </c>
      <c r="Y2472">
        <f>IF($W2472="","",IFERROR(MATCH($W2472,$A$2:$A$1500,0),""))</f>
      </c>
      <c r="Z2472">
        <f>IF($X2472="","",IFERROR(MATCH($X2472,$A$2:$A$1500,0),""))</f>
      </c>
      <c r="AA2472" t="str">
        <f>IF($Y2472="","",INDEX($P$2:$P$1500,$Y2472))</f>
      </c>
      <c r="AB2472" t="str">
        <f>IF($Z2472="","",INDEX($P$2:$P$1500,$Z2472))</f>
      </c>
      <c r="AC2472">
        <f>IF(AND($AA2472="Yes",$AB2472="Yes"),1,"")</f>
      </c>
      <c r="AD2472">
        <f>IF(OR($Y2472="",$Z2472=""),"",IF(INDEX($C$2:$C$1500,$Y2472)=INDEX($C$2:$C$1500,$Z2472),0,1))</f>
      </c>
      <c r="AE2472">
        <f>IF($AC2472&lt;&gt;1,"",IF(AND(INDEX($AG$2:$AG$1500,$Y2472)=1,INDEX($AG$2:$AG$1500,$Z2472)=1),1,""))</f>
      </c>
    </row>
    <row r="2473">
      <c r="T2473">
        <f>IF($Y2473="","",INDEX($B$2:$B$1500,$Y2473))</f>
      </c>
      <c r="U2473">
        <f>IF($Z2473="","",INDEX($B$2:$B$1500,$Z2473))</f>
      </c>
      <c r="V2473">
        <f>IF(OR($T2473="",$U2473=""),"",$U2473-$T2473)</f>
      </c>
      <c r="W2473" t="str">
        <f>IF(TRIM(INDEX(connections!$A:$A,ROW()))="","",TRIM(INDEX(connections!$A:$A,ROW())))</f>
      </c>
      <c r="X2473" t="str">
        <f>IF($W2473="","",TRIM(INDEX(connections!$B:$B,ROW())))</f>
      </c>
      <c r="Y2473">
        <f>IF($W2473="","",IFERROR(MATCH($W2473,$A$2:$A$1500,0),""))</f>
      </c>
      <c r="Z2473">
        <f>IF($X2473="","",IFERROR(MATCH($X2473,$A$2:$A$1500,0),""))</f>
      </c>
      <c r="AA2473" t="str">
        <f>IF($Y2473="","",INDEX($P$2:$P$1500,$Y2473))</f>
      </c>
      <c r="AB2473" t="str">
        <f>IF($Z2473="","",INDEX($P$2:$P$1500,$Z2473))</f>
      </c>
      <c r="AC2473">
        <f>IF(AND($AA2473="Yes",$AB2473="Yes"),1,"")</f>
      </c>
      <c r="AD2473">
        <f>IF(OR($Y2473="",$Z2473=""),"",IF(INDEX($C$2:$C$1500,$Y2473)=INDEX($C$2:$C$1500,$Z2473),0,1))</f>
      </c>
      <c r="AE2473">
        <f>IF($AC2473&lt;&gt;1,"",IF(AND(INDEX($AG$2:$AG$1500,$Y2473)=1,INDEX($AG$2:$AG$1500,$Z2473)=1),1,""))</f>
      </c>
    </row>
    <row r="2474">
      <c r="T2474">
        <f>IF($Y2474="","",INDEX($B$2:$B$1500,$Y2474))</f>
      </c>
      <c r="U2474">
        <f>IF($Z2474="","",INDEX($B$2:$B$1500,$Z2474))</f>
      </c>
      <c r="V2474">
        <f>IF(OR($T2474="",$U2474=""),"",$U2474-$T2474)</f>
      </c>
      <c r="W2474" t="str">
        <f>IF(TRIM(INDEX(connections!$A:$A,ROW()))="","",TRIM(INDEX(connections!$A:$A,ROW())))</f>
      </c>
      <c r="X2474" t="str">
        <f>IF($W2474="","",TRIM(INDEX(connections!$B:$B,ROW())))</f>
      </c>
      <c r="Y2474">
        <f>IF($W2474="","",IFERROR(MATCH($W2474,$A$2:$A$1500,0),""))</f>
      </c>
      <c r="Z2474">
        <f>IF($X2474="","",IFERROR(MATCH($X2474,$A$2:$A$1500,0),""))</f>
      </c>
      <c r="AA2474" t="str">
        <f>IF($Y2474="","",INDEX($P$2:$P$1500,$Y2474))</f>
      </c>
      <c r="AB2474" t="str">
        <f>IF($Z2474="","",INDEX($P$2:$P$1500,$Z2474))</f>
      </c>
      <c r="AC2474">
        <f>IF(AND($AA2474="Yes",$AB2474="Yes"),1,"")</f>
      </c>
      <c r="AD2474">
        <f>IF(OR($Y2474="",$Z2474=""),"",IF(INDEX($C$2:$C$1500,$Y2474)=INDEX($C$2:$C$1500,$Z2474),0,1))</f>
      </c>
      <c r="AE2474">
        <f>IF($AC2474&lt;&gt;1,"",IF(AND(INDEX($AG$2:$AG$1500,$Y2474)=1,INDEX($AG$2:$AG$1500,$Z2474)=1),1,""))</f>
      </c>
    </row>
    <row r="2475">
      <c r="T2475">
        <f>IF($Y2475="","",INDEX($B$2:$B$1500,$Y2475))</f>
      </c>
      <c r="U2475">
        <f>IF($Z2475="","",INDEX($B$2:$B$1500,$Z2475))</f>
      </c>
      <c r="V2475">
        <f>IF(OR($T2475="",$U2475=""),"",$U2475-$T2475)</f>
      </c>
      <c r="W2475" t="str">
        <f>IF(TRIM(INDEX(connections!$A:$A,ROW()))="","",TRIM(INDEX(connections!$A:$A,ROW())))</f>
      </c>
      <c r="X2475" t="str">
        <f>IF($W2475="","",TRIM(INDEX(connections!$B:$B,ROW())))</f>
      </c>
      <c r="Y2475">
        <f>IF($W2475="","",IFERROR(MATCH($W2475,$A$2:$A$1500,0),""))</f>
      </c>
      <c r="Z2475">
        <f>IF($X2475="","",IFERROR(MATCH($X2475,$A$2:$A$1500,0),""))</f>
      </c>
      <c r="AA2475" t="str">
        <f>IF($Y2475="","",INDEX($P$2:$P$1500,$Y2475))</f>
      </c>
      <c r="AB2475" t="str">
        <f>IF($Z2475="","",INDEX($P$2:$P$1500,$Z2475))</f>
      </c>
      <c r="AC2475">
        <f>IF(AND($AA2475="Yes",$AB2475="Yes"),1,"")</f>
      </c>
      <c r="AD2475">
        <f>IF(OR($Y2475="",$Z2475=""),"",IF(INDEX($C$2:$C$1500,$Y2475)=INDEX($C$2:$C$1500,$Z2475),0,1))</f>
      </c>
      <c r="AE2475">
        <f>IF($AC2475&lt;&gt;1,"",IF(AND(INDEX($AG$2:$AG$1500,$Y2475)=1,INDEX($AG$2:$AG$1500,$Z2475)=1),1,""))</f>
      </c>
    </row>
    <row r="2476">
      <c r="T2476">
        <f>IF($Y2476="","",INDEX($B$2:$B$1500,$Y2476))</f>
      </c>
      <c r="U2476">
        <f>IF($Z2476="","",INDEX($B$2:$B$1500,$Z2476))</f>
      </c>
      <c r="V2476">
        <f>IF(OR($T2476="",$U2476=""),"",$U2476-$T2476)</f>
      </c>
      <c r="W2476" t="str">
        <f>IF(TRIM(INDEX(connections!$A:$A,ROW()))="","",TRIM(INDEX(connections!$A:$A,ROW())))</f>
      </c>
      <c r="X2476" t="str">
        <f>IF($W2476="","",TRIM(INDEX(connections!$B:$B,ROW())))</f>
      </c>
      <c r="Y2476">
        <f>IF($W2476="","",IFERROR(MATCH($W2476,$A$2:$A$1500,0),""))</f>
      </c>
      <c r="Z2476">
        <f>IF($X2476="","",IFERROR(MATCH($X2476,$A$2:$A$1500,0),""))</f>
      </c>
      <c r="AA2476" t="str">
        <f>IF($Y2476="","",INDEX($P$2:$P$1500,$Y2476))</f>
      </c>
      <c r="AB2476" t="str">
        <f>IF($Z2476="","",INDEX($P$2:$P$1500,$Z2476))</f>
      </c>
      <c r="AC2476">
        <f>IF(AND($AA2476="Yes",$AB2476="Yes"),1,"")</f>
      </c>
      <c r="AD2476">
        <f>IF(OR($Y2476="",$Z2476=""),"",IF(INDEX($C$2:$C$1500,$Y2476)=INDEX($C$2:$C$1500,$Z2476),0,1))</f>
      </c>
      <c r="AE2476">
        <f>IF($AC2476&lt;&gt;1,"",IF(AND(INDEX($AG$2:$AG$1500,$Y2476)=1,INDEX($AG$2:$AG$1500,$Z2476)=1),1,""))</f>
      </c>
    </row>
    <row r="2477">
      <c r="T2477">
        <f>IF($Y2477="","",INDEX($B$2:$B$1500,$Y2477))</f>
      </c>
      <c r="U2477">
        <f>IF($Z2477="","",INDEX($B$2:$B$1500,$Z2477))</f>
      </c>
      <c r="V2477">
        <f>IF(OR($T2477="",$U2477=""),"",$U2477-$T2477)</f>
      </c>
      <c r="W2477" t="str">
        <f>IF(TRIM(INDEX(connections!$A:$A,ROW()))="","",TRIM(INDEX(connections!$A:$A,ROW())))</f>
      </c>
      <c r="X2477" t="str">
        <f>IF($W2477="","",TRIM(INDEX(connections!$B:$B,ROW())))</f>
      </c>
      <c r="Y2477">
        <f>IF($W2477="","",IFERROR(MATCH($W2477,$A$2:$A$1500,0),""))</f>
      </c>
      <c r="Z2477">
        <f>IF($X2477="","",IFERROR(MATCH($X2477,$A$2:$A$1500,0),""))</f>
      </c>
      <c r="AA2477" t="str">
        <f>IF($Y2477="","",INDEX($P$2:$P$1500,$Y2477))</f>
      </c>
      <c r="AB2477" t="str">
        <f>IF($Z2477="","",INDEX($P$2:$P$1500,$Z2477))</f>
      </c>
      <c r="AC2477">
        <f>IF(AND($AA2477="Yes",$AB2477="Yes"),1,"")</f>
      </c>
      <c r="AD2477">
        <f>IF(OR($Y2477="",$Z2477=""),"",IF(INDEX($C$2:$C$1500,$Y2477)=INDEX($C$2:$C$1500,$Z2477),0,1))</f>
      </c>
      <c r="AE2477">
        <f>IF($AC2477&lt;&gt;1,"",IF(AND(INDEX($AG$2:$AG$1500,$Y2477)=1,INDEX($AG$2:$AG$1500,$Z2477)=1),1,""))</f>
      </c>
    </row>
    <row r="2478">
      <c r="T2478">
        <f>IF($Y2478="","",INDEX($B$2:$B$1500,$Y2478))</f>
      </c>
      <c r="U2478">
        <f>IF($Z2478="","",INDEX($B$2:$B$1500,$Z2478))</f>
      </c>
      <c r="V2478">
        <f>IF(OR($T2478="",$U2478=""),"",$U2478-$T2478)</f>
      </c>
      <c r="W2478" t="str">
        <f>IF(TRIM(INDEX(connections!$A:$A,ROW()))="","",TRIM(INDEX(connections!$A:$A,ROW())))</f>
      </c>
      <c r="X2478" t="str">
        <f>IF($W2478="","",TRIM(INDEX(connections!$B:$B,ROW())))</f>
      </c>
      <c r="Y2478">
        <f>IF($W2478="","",IFERROR(MATCH($W2478,$A$2:$A$1500,0),""))</f>
      </c>
      <c r="Z2478">
        <f>IF($X2478="","",IFERROR(MATCH($X2478,$A$2:$A$1500,0),""))</f>
      </c>
      <c r="AA2478" t="str">
        <f>IF($Y2478="","",INDEX($P$2:$P$1500,$Y2478))</f>
      </c>
      <c r="AB2478" t="str">
        <f>IF($Z2478="","",INDEX($P$2:$P$1500,$Z2478))</f>
      </c>
      <c r="AC2478">
        <f>IF(AND($AA2478="Yes",$AB2478="Yes"),1,"")</f>
      </c>
      <c r="AD2478">
        <f>IF(OR($Y2478="",$Z2478=""),"",IF(INDEX($C$2:$C$1500,$Y2478)=INDEX($C$2:$C$1500,$Z2478),0,1))</f>
      </c>
      <c r="AE2478">
        <f>IF($AC2478&lt;&gt;1,"",IF(AND(INDEX($AG$2:$AG$1500,$Y2478)=1,INDEX($AG$2:$AG$1500,$Z2478)=1),1,""))</f>
      </c>
    </row>
    <row r="2479">
      <c r="T2479">
        <f>IF($Y2479="","",INDEX($B$2:$B$1500,$Y2479))</f>
      </c>
      <c r="U2479">
        <f>IF($Z2479="","",INDEX($B$2:$B$1500,$Z2479))</f>
      </c>
      <c r="V2479">
        <f>IF(OR($T2479="",$U2479=""),"",$U2479-$T2479)</f>
      </c>
      <c r="W2479" t="str">
        <f>IF(TRIM(INDEX(connections!$A:$A,ROW()))="","",TRIM(INDEX(connections!$A:$A,ROW())))</f>
      </c>
      <c r="X2479" t="str">
        <f>IF($W2479="","",TRIM(INDEX(connections!$B:$B,ROW())))</f>
      </c>
      <c r="Y2479">
        <f>IF($W2479="","",IFERROR(MATCH($W2479,$A$2:$A$1500,0),""))</f>
      </c>
      <c r="Z2479">
        <f>IF($X2479="","",IFERROR(MATCH($X2479,$A$2:$A$1500,0),""))</f>
      </c>
      <c r="AA2479" t="str">
        <f>IF($Y2479="","",INDEX($P$2:$P$1500,$Y2479))</f>
      </c>
      <c r="AB2479" t="str">
        <f>IF($Z2479="","",INDEX($P$2:$P$1500,$Z2479))</f>
      </c>
      <c r="AC2479">
        <f>IF(AND($AA2479="Yes",$AB2479="Yes"),1,"")</f>
      </c>
      <c r="AD2479">
        <f>IF(OR($Y2479="",$Z2479=""),"",IF(INDEX($C$2:$C$1500,$Y2479)=INDEX($C$2:$C$1500,$Z2479),0,1))</f>
      </c>
      <c r="AE2479">
        <f>IF($AC2479&lt;&gt;1,"",IF(AND(INDEX($AG$2:$AG$1500,$Y2479)=1,INDEX($AG$2:$AG$1500,$Z2479)=1),1,""))</f>
      </c>
    </row>
    <row r="2480">
      <c r="T2480">
        <f>IF($Y2480="","",INDEX($B$2:$B$1500,$Y2480))</f>
      </c>
      <c r="U2480">
        <f>IF($Z2480="","",INDEX($B$2:$B$1500,$Z2480))</f>
      </c>
      <c r="V2480">
        <f>IF(OR($T2480="",$U2480=""),"",$U2480-$T2480)</f>
      </c>
      <c r="W2480" t="str">
        <f>IF(TRIM(INDEX(connections!$A:$A,ROW()))="","",TRIM(INDEX(connections!$A:$A,ROW())))</f>
      </c>
      <c r="X2480" t="str">
        <f>IF($W2480="","",TRIM(INDEX(connections!$B:$B,ROW())))</f>
      </c>
      <c r="Y2480">
        <f>IF($W2480="","",IFERROR(MATCH($W2480,$A$2:$A$1500,0),""))</f>
      </c>
      <c r="Z2480">
        <f>IF($X2480="","",IFERROR(MATCH($X2480,$A$2:$A$1500,0),""))</f>
      </c>
      <c r="AA2480" t="str">
        <f>IF($Y2480="","",INDEX($P$2:$P$1500,$Y2480))</f>
      </c>
      <c r="AB2480" t="str">
        <f>IF($Z2480="","",INDEX($P$2:$P$1500,$Z2480))</f>
      </c>
      <c r="AC2480">
        <f>IF(AND($AA2480="Yes",$AB2480="Yes"),1,"")</f>
      </c>
      <c r="AD2480">
        <f>IF(OR($Y2480="",$Z2480=""),"",IF(INDEX($C$2:$C$1500,$Y2480)=INDEX($C$2:$C$1500,$Z2480),0,1))</f>
      </c>
      <c r="AE2480">
        <f>IF($AC2480&lt;&gt;1,"",IF(AND(INDEX($AG$2:$AG$1500,$Y2480)=1,INDEX($AG$2:$AG$1500,$Z2480)=1),1,""))</f>
      </c>
    </row>
    <row r="2481">
      <c r="T2481">
        <f>IF($Y2481="","",INDEX($B$2:$B$1500,$Y2481))</f>
      </c>
      <c r="U2481">
        <f>IF($Z2481="","",INDEX($B$2:$B$1500,$Z2481))</f>
      </c>
      <c r="V2481">
        <f>IF(OR($T2481="",$U2481=""),"",$U2481-$T2481)</f>
      </c>
      <c r="W2481" t="str">
        <f>IF(TRIM(INDEX(connections!$A:$A,ROW()))="","",TRIM(INDEX(connections!$A:$A,ROW())))</f>
      </c>
      <c r="X2481" t="str">
        <f>IF($W2481="","",TRIM(INDEX(connections!$B:$B,ROW())))</f>
      </c>
      <c r="Y2481">
        <f>IF($W2481="","",IFERROR(MATCH($W2481,$A$2:$A$1500,0),""))</f>
      </c>
      <c r="Z2481">
        <f>IF($X2481="","",IFERROR(MATCH($X2481,$A$2:$A$1500,0),""))</f>
      </c>
      <c r="AA2481" t="str">
        <f>IF($Y2481="","",INDEX($P$2:$P$1500,$Y2481))</f>
      </c>
      <c r="AB2481" t="str">
        <f>IF($Z2481="","",INDEX($P$2:$P$1500,$Z2481))</f>
      </c>
      <c r="AC2481">
        <f>IF(AND($AA2481="Yes",$AB2481="Yes"),1,"")</f>
      </c>
      <c r="AD2481">
        <f>IF(OR($Y2481="",$Z2481=""),"",IF(INDEX($C$2:$C$1500,$Y2481)=INDEX($C$2:$C$1500,$Z2481),0,1))</f>
      </c>
      <c r="AE2481">
        <f>IF($AC2481&lt;&gt;1,"",IF(AND(INDEX($AG$2:$AG$1500,$Y2481)=1,INDEX($AG$2:$AG$1500,$Z2481)=1),1,""))</f>
      </c>
    </row>
    <row r="2482">
      <c r="T2482">
        <f>IF($Y2482="","",INDEX($B$2:$B$1500,$Y2482))</f>
      </c>
      <c r="U2482">
        <f>IF($Z2482="","",INDEX($B$2:$B$1500,$Z2482))</f>
      </c>
      <c r="V2482">
        <f>IF(OR($T2482="",$U2482=""),"",$U2482-$T2482)</f>
      </c>
      <c r="W2482" t="str">
        <f>IF(TRIM(INDEX(connections!$A:$A,ROW()))="","",TRIM(INDEX(connections!$A:$A,ROW())))</f>
      </c>
      <c r="X2482" t="str">
        <f>IF($W2482="","",TRIM(INDEX(connections!$B:$B,ROW())))</f>
      </c>
      <c r="Y2482">
        <f>IF($W2482="","",IFERROR(MATCH($W2482,$A$2:$A$1500,0),""))</f>
      </c>
      <c r="Z2482">
        <f>IF($X2482="","",IFERROR(MATCH($X2482,$A$2:$A$1500,0),""))</f>
      </c>
      <c r="AA2482" t="str">
        <f>IF($Y2482="","",INDEX($P$2:$P$1500,$Y2482))</f>
      </c>
      <c r="AB2482" t="str">
        <f>IF($Z2482="","",INDEX($P$2:$P$1500,$Z2482))</f>
      </c>
      <c r="AC2482">
        <f>IF(AND($AA2482="Yes",$AB2482="Yes"),1,"")</f>
      </c>
      <c r="AD2482">
        <f>IF(OR($Y2482="",$Z2482=""),"",IF(INDEX($C$2:$C$1500,$Y2482)=INDEX($C$2:$C$1500,$Z2482),0,1))</f>
      </c>
      <c r="AE2482">
        <f>IF($AC2482&lt;&gt;1,"",IF(AND(INDEX($AG$2:$AG$1500,$Y2482)=1,INDEX($AG$2:$AG$1500,$Z2482)=1),1,""))</f>
      </c>
    </row>
    <row r="2483">
      <c r="T2483">
        <f>IF($Y2483="","",INDEX($B$2:$B$1500,$Y2483))</f>
      </c>
      <c r="U2483">
        <f>IF($Z2483="","",INDEX($B$2:$B$1500,$Z2483))</f>
      </c>
      <c r="V2483">
        <f>IF(OR($T2483="",$U2483=""),"",$U2483-$T2483)</f>
      </c>
      <c r="W2483" t="str">
        <f>IF(TRIM(INDEX(connections!$A:$A,ROW()))="","",TRIM(INDEX(connections!$A:$A,ROW())))</f>
      </c>
      <c r="X2483" t="str">
        <f>IF($W2483="","",TRIM(INDEX(connections!$B:$B,ROW())))</f>
      </c>
      <c r="Y2483">
        <f>IF($W2483="","",IFERROR(MATCH($W2483,$A$2:$A$1500,0),""))</f>
      </c>
      <c r="Z2483">
        <f>IF($X2483="","",IFERROR(MATCH($X2483,$A$2:$A$1500,0),""))</f>
      </c>
      <c r="AA2483" t="str">
        <f>IF($Y2483="","",INDEX($P$2:$P$1500,$Y2483))</f>
      </c>
      <c r="AB2483" t="str">
        <f>IF($Z2483="","",INDEX($P$2:$P$1500,$Z2483))</f>
      </c>
      <c r="AC2483">
        <f>IF(AND($AA2483="Yes",$AB2483="Yes"),1,"")</f>
      </c>
      <c r="AD2483">
        <f>IF(OR($Y2483="",$Z2483=""),"",IF(INDEX($C$2:$C$1500,$Y2483)=INDEX($C$2:$C$1500,$Z2483),0,1))</f>
      </c>
      <c r="AE2483">
        <f>IF($AC2483&lt;&gt;1,"",IF(AND(INDEX($AG$2:$AG$1500,$Y2483)=1,INDEX($AG$2:$AG$1500,$Z2483)=1),1,""))</f>
      </c>
    </row>
    <row r="2484">
      <c r="T2484">
        <f>IF($Y2484="","",INDEX($B$2:$B$1500,$Y2484))</f>
      </c>
      <c r="U2484">
        <f>IF($Z2484="","",INDEX($B$2:$B$1500,$Z2484))</f>
      </c>
      <c r="V2484">
        <f>IF(OR($T2484="",$U2484=""),"",$U2484-$T2484)</f>
      </c>
      <c r="W2484" t="str">
        <f>IF(TRIM(INDEX(connections!$A:$A,ROW()))="","",TRIM(INDEX(connections!$A:$A,ROW())))</f>
      </c>
      <c r="X2484" t="str">
        <f>IF($W2484="","",TRIM(INDEX(connections!$B:$B,ROW())))</f>
      </c>
      <c r="Y2484">
        <f>IF($W2484="","",IFERROR(MATCH($W2484,$A$2:$A$1500,0),""))</f>
      </c>
      <c r="Z2484">
        <f>IF($X2484="","",IFERROR(MATCH($X2484,$A$2:$A$1500,0),""))</f>
      </c>
      <c r="AA2484" t="str">
        <f>IF($Y2484="","",INDEX($P$2:$P$1500,$Y2484))</f>
      </c>
      <c r="AB2484" t="str">
        <f>IF($Z2484="","",INDEX($P$2:$P$1500,$Z2484))</f>
      </c>
      <c r="AC2484">
        <f>IF(AND($AA2484="Yes",$AB2484="Yes"),1,"")</f>
      </c>
      <c r="AD2484">
        <f>IF(OR($Y2484="",$Z2484=""),"",IF(INDEX($C$2:$C$1500,$Y2484)=INDEX($C$2:$C$1500,$Z2484),0,1))</f>
      </c>
      <c r="AE2484">
        <f>IF($AC2484&lt;&gt;1,"",IF(AND(INDEX($AG$2:$AG$1500,$Y2484)=1,INDEX($AG$2:$AG$1500,$Z2484)=1),1,""))</f>
      </c>
    </row>
    <row r="2485">
      <c r="T2485">
        <f>IF($Y2485="","",INDEX($B$2:$B$1500,$Y2485))</f>
      </c>
      <c r="U2485">
        <f>IF($Z2485="","",INDEX($B$2:$B$1500,$Z2485))</f>
      </c>
      <c r="V2485">
        <f>IF(OR($T2485="",$U2485=""),"",$U2485-$T2485)</f>
      </c>
      <c r="W2485" t="str">
        <f>IF(TRIM(INDEX(connections!$A:$A,ROW()))="","",TRIM(INDEX(connections!$A:$A,ROW())))</f>
      </c>
      <c r="X2485" t="str">
        <f>IF($W2485="","",TRIM(INDEX(connections!$B:$B,ROW())))</f>
      </c>
      <c r="Y2485">
        <f>IF($W2485="","",IFERROR(MATCH($W2485,$A$2:$A$1500,0),""))</f>
      </c>
      <c r="Z2485">
        <f>IF($X2485="","",IFERROR(MATCH($X2485,$A$2:$A$1500,0),""))</f>
      </c>
      <c r="AA2485" t="str">
        <f>IF($Y2485="","",INDEX($P$2:$P$1500,$Y2485))</f>
      </c>
      <c r="AB2485" t="str">
        <f>IF($Z2485="","",INDEX($P$2:$P$1500,$Z2485))</f>
      </c>
      <c r="AC2485">
        <f>IF(AND($AA2485="Yes",$AB2485="Yes"),1,"")</f>
      </c>
      <c r="AD2485">
        <f>IF(OR($Y2485="",$Z2485=""),"",IF(INDEX($C$2:$C$1500,$Y2485)=INDEX($C$2:$C$1500,$Z2485),0,1))</f>
      </c>
      <c r="AE2485">
        <f>IF($AC2485&lt;&gt;1,"",IF(AND(INDEX($AG$2:$AG$1500,$Y2485)=1,INDEX($AG$2:$AG$1500,$Z2485)=1),1,""))</f>
      </c>
    </row>
    <row r="2486">
      <c r="T2486">
        <f>IF($Y2486="","",INDEX($B$2:$B$1500,$Y2486))</f>
      </c>
      <c r="U2486">
        <f>IF($Z2486="","",INDEX($B$2:$B$1500,$Z2486))</f>
      </c>
      <c r="V2486">
        <f>IF(OR($T2486="",$U2486=""),"",$U2486-$T2486)</f>
      </c>
      <c r="W2486" t="str">
        <f>IF(TRIM(INDEX(connections!$A:$A,ROW()))="","",TRIM(INDEX(connections!$A:$A,ROW())))</f>
      </c>
      <c r="X2486" t="str">
        <f>IF($W2486="","",TRIM(INDEX(connections!$B:$B,ROW())))</f>
      </c>
      <c r="Y2486">
        <f>IF($W2486="","",IFERROR(MATCH($W2486,$A$2:$A$1500,0),""))</f>
      </c>
      <c r="Z2486">
        <f>IF($X2486="","",IFERROR(MATCH($X2486,$A$2:$A$1500,0),""))</f>
      </c>
      <c r="AA2486" t="str">
        <f>IF($Y2486="","",INDEX($P$2:$P$1500,$Y2486))</f>
      </c>
      <c r="AB2486" t="str">
        <f>IF($Z2486="","",INDEX($P$2:$P$1500,$Z2486))</f>
      </c>
      <c r="AC2486">
        <f>IF(AND($AA2486="Yes",$AB2486="Yes"),1,"")</f>
      </c>
      <c r="AD2486">
        <f>IF(OR($Y2486="",$Z2486=""),"",IF(INDEX($C$2:$C$1500,$Y2486)=INDEX($C$2:$C$1500,$Z2486),0,1))</f>
      </c>
      <c r="AE2486">
        <f>IF($AC2486&lt;&gt;1,"",IF(AND(INDEX($AG$2:$AG$1500,$Y2486)=1,INDEX($AG$2:$AG$1500,$Z2486)=1),1,""))</f>
      </c>
    </row>
    <row r="2487">
      <c r="T2487">
        <f>IF($Y2487="","",INDEX($B$2:$B$1500,$Y2487))</f>
      </c>
      <c r="U2487">
        <f>IF($Z2487="","",INDEX($B$2:$B$1500,$Z2487))</f>
      </c>
      <c r="V2487">
        <f>IF(OR($T2487="",$U2487=""),"",$U2487-$T2487)</f>
      </c>
      <c r="W2487" t="str">
        <f>IF(TRIM(INDEX(connections!$A:$A,ROW()))="","",TRIM(INDEX(connections!$A:$A,ROW())))</f>
      </c>
      <c r="X2487" t="str">
        <f>IF($W2487="","",TRIM(INDEX(connections!$B:$B,ROW())))</f>
      </c>
      <c r="Y2487">
        <f>IF($W2487="","",IFERROR(MATCH($W2487,$A$2:$A$1500,0),""))</f>
      </c>
      <c r="Z2487">
        <f>IF($X2487="","",IFERROR(MATCH($X2487,$A$2:$A$1500,0),""))</f>
      </c>
      <c r="AA2487" t="str">
        <f>IF($Y2487="","",INDEX($P$2:$P$1500,$Y2487))</f>
      </c>
      <c r="AB2487" t="str">
        <f>IF($Z2487="","",INDEX($P$2:$P$1500,$Z2487))</f>
      </c>
      <c r="AC2487">
        <f>IF(AND($AA2487="Yes",$AB2487="Yes"),1,"")</f>
      </c>
      <c r="AD2487">
        <f>IF(OR($Y2487="",$Z2487=""),"",IF(INDEX($C$2:$C$1500,$Y2487)=INDEX($C$2:$C$1500,$Z2487),0,1))</f>
      </c>
      <c r="AE2487">
        <f>IF($AC2487&lt;&gt;1,"",IF(AND(INDEX($AG$2:$AG$1500,$Y2487)=1,INDEX($AG$2:$AG$1500,$Z2487)=1),1,""))</f>
      </c>
    </row>
    <row r="2488">
      <c r="T2488">
        <f>IF($Y2488="","",INDEX($B$2:$B$1500,$Y2488))</f>
      </c>
      <c r="U2488">
        <f>IF($Z2488="","",INDEX($B$2:$B$1500,$Z2488))</f>
      </c>
      <c r="V2488">
        <f>IF(OR($T2488="",$U2488=""),"",$U2488-$T2488)</f>
      </c>
      <c r="W2488" t="str">
        <f>IF(TRIM(INDEX(connections!$A:$A,ROW()))="","",TRIM(INDEX(connections!$A:$A,ROW())))</f>
      </c>
      <c r="X2488" t="str">
        <f>IF($W2488="","",TRIM(INDEX(connections!$B:$B,ROW())))</f>
      </c>
      <c r="Y2488">
        <f>IF($W2488="","",IFERROR(MATCH($W2488,$A$2:$A$1500,0),""))</f>
      </c>
      <c r="Z2488">
        <f>IF($X2488="","",IFERROR(MATCH($X2488,$A$2:$A$1500,0),""))</f>
      </c>
      <c r="AA2488" t="str">
        <f>IF($Y2488="","",INDEX($P$2:$P$1500,$Y2488))</f>
      </c>
      <c r="AB2488" t="str">
        <f>IF($Z2488="","",INDEX($P$2:$P$1500,$Z2488))</f>
      </c>
      <c r="AC2488">
        <f>IF(AND($AA2488="Yes",$AB2488="Yes"),1,"")</f>
      </c>
      <c r="AD2488">
        <f>IF(OR($Y2488="",$Z2488=""),"",IF(INDEX($C$2:$C$1500,$Y2488)=INDEX($C$2:$C$1500,$Z2488),0,1))</f>
      </c>
      <c r="AE2488">
        <f>IF($AC2488&lt;&gt;1,"",IF(AND(INDEX($AG$2:$AG$1500,$Y2488)=1,INDEX($AG$2:$AG$1500,$Z2488)=1),1,""))</f>
      </c>
    </row>
    <row r="2489">
      <c r="T2489">
        <f>IF($Y2489="","",INDEX($B$2:$B$1500,$Y2489))</f>
      </c>
      <c r="U2489">
        <f>IF($Z2489="","",INDEX($B$2:$B$1500,$Z2489))</f>
      </c>
      <c r="V2489">
        <f>IF(OR($T2489="",$U2489=""),"",$U2489-$T2489)</f>
      </c>
      <c r="W2489" t="str">
        <f>IF(TRIM(INDEX(connections!$A:$A,ROW()))="","",TRIM(INDEX(connections!$A:$A,ROW())))</f>
      </c>
      <c r="X2489" t="str">
        <f>IF($W2489="","",TRIM(INDEX(connections!$B:$B,ROW())))</f>
      </c>
      <c r="Y2489">
        <f>IF($W2489="","",IFERROR(MATCH($W2489,$A$2:$A$1500,0),""))</f>
      </c>
      <c r="Z2489">
        <f>IF($X2489="","",IFERROR(MATCH($X2489,$A$2:$A$1500,0),""))</f>
      </c>
      <c r="AA2489" t="str">
        <f>IF($Y2489="","",INDEX($P$2:$P$1500,$Y2489))</f>
      </c>
      <c r="AB2489" t="str">
        <f>IF($Z2489="","",INDEX($P$2:$P$1500,$Z2489))</f>
      </c>
      <c r="AC2489">
        <f>IF(AND($AA2489="Yes",$AB2489="Yes"),1,"")</f>
      </c>
      <c r="AD2489">
        <f>IF(OR($Y2489="",$Z2489=""),"",IF(INDEX($C$2:$C$1500,$Y2489)=INDEX($C$2:$C$1500,$Z2489),0,1))</f>
      </c>
      <c r="AE2489">
        <f>IF($AC2489&lt;&gt;1,"",IF(AND(INDEX($AG$2:$AG$1500,$Y2489)=1,INDEX($AG$2:$AG$1500,$Z2489)=1),1,""))</f>
      </c>
    </row>
    <row r="2490">
      <c r="T2490">
        <f>IF($Y2490="","",INDEX($B$2:$B$1500,$Y2490))</f>
      </c>
      <c r="U2490">
        <f>IF($Z2490="","",INDEX($B$2:$B$1500,$Z2490))</f>
      </c>
      <c r="V2490">
        <f>IF(OR($T2490="",$U2490=""),"",$U2490-$T2490)</f>
      </c>
      <c r="W2490" t="str">
        <f>IF(TRIM(INDEX(connections!$A:$A,ROW()))="","",TRIM(INDEX(connections!$A:$A,ROW())))</f>
      </c>
      <c r="X2490" t="str">
        <f>IF($W2490="","",TRIM(INDEX(connections!$B:$B,ROW())))</f>
      </c>
      <c r="Y2490">
        <f>IF($W2490="","",IFERROR(MATCH($W2490,$A$2:$A$1500,0),""))</f>
      </c>
      <c r="Z2490">
        <f>IF($X2490="","",IFERROR(MATCH($X2490,$A$2:$A$1500,0),""))</f>
      </c>
      <c r="AA2490" t="str">
        <f>IF($Y2490="","",INDEX($P$2:$P$1500,$Y2490))</f>
      </c>
      <c r="AB2490" t="str">
        <f>IF($Z2490="","",INDEX($P$2:$P$1500,$Z2490))</f>
      </c>
      <c r="AC2490">
        <f>IF(AND($AA2490="Yes",$AB2490="Yes"),1,"")</f>
      </c>
      <c r="AD2490">
        <f>IF(OR($Y2490="",$Z2490=""),"",IF(INDEX($C$2:$C$1500,$Y2490)=INDEX($C$2:$C$1500,$Z2490),0,1))</f>
      </c>
      <c r="AE2490">
        <f>IF($AC2490&lt;&gt;1,"",IF(AND(INDEX($AG$2:$AG$1500,$Y2490)=1,INDEX($AG$2:$AG$1500,$Z2490)=1),1,""))</f>
      </c>
    </row>
    <row r="2491">
      <c r="T2491">
        <f>IF($Y2491="","",INDEX($B$2:$B$1500,$Y2491))</f>
      </c>
      <c r="U2491">
        <f>IF($Z2491="","",INDEX($B$2:$B$1500,$Z2491))</f>
      </c>
      <c r="V2491">
        <f>IF(OR($T2491="",$U2491=""),"",$U2491-$T2491)</f>
      </c>
      <c r="W2491" t="str">
        <f>IF(TRIM(INDEX(connections!$A:$A,ROW()))="","",TRIM(INDEX(connections!$A:$A,ROW())))</f>
      </c>
      <c r="X2491" t="str">
        <f>IF($W2491="","",TRIM(INDEX(connections!$B:$B,ROW())))</f>
      </c>
      <c r="Y2491">
        <f>IF($W2491="","",IFERROR(MATCH($W2491,$A$2:$A$1500,0),""))</f>
      </c>
      <c r="Z2491">
        <f>IF($X2491="","",IFERROR(MATCH($X2491,$A$2:$A$1500,0),""))</f>
      </c>
      <c r="AA2491" t="str">
        <f>IF($Y2491="","",INDEX($P$2:$P$1500,$Y2491))</f>
      </c>
      <c r="AB2491" t="str">
        <f>IF($Z2491="","",INDEX($P$2:$P$1500,$Z2491))</f>
      </c>
      <c r="AC2491">
        <f>IF(AND($AA2491="Yes",$AB2491="Yes"),1,"")</f>
      </c>
      <c r="AD2491">
        <f>IF(OR($Y2491="",$Z2491=""),"",IF(INDEX($C$2:$C$1500,$Y2491)=INDEX($C$2:$C$1500,$Z2491),0,1))</f>
      </c>
      <c r="AE2491">
        <f>IF($AC2491&lt;&gt;1,"",IF(AND(INDEX($AG$2:$AG$1500,$Y2491)=1,INDEX($AG$2:$AG$1500,$Z2491)=1),1,""))</f>
      </c>
    </row>
    <row r="2492">
      <c r="T2492">
        <f>IF($Y2492="","",INDEX($B$2:$B$1500,$Y2492))</f>
      </c>
      <c r="U2492">
        <f>IF($Z2492="","",INDEX($B$2:$B$1500,$Z2492))</f>
      </c>
      <c r="V2492">
        <f>IF(OR($T2492="",$U2492=""),"",$U2492-$T2492)</f>
      </c>
      <c r="W2492" t="str">
        <f>IF(TRIM(INDEX(connections!$A:$A,ROW()))="","",TRIM(INDEX(connections!$A:$A,ROW())))</f>
      </c>
      <c r="X2492" t="str">
        <f>IF($W2492="","",TRIM(INDEX(connections!$B:$B,ROW())))</f>
      </c>
      <c r="Y2492">
        <f>IF($W2492="","",IFERROR(MATCH($W2492,$A$2:$A$1500,0),""))</f>
      </c>
      <c r="Z2492">
        <f>IF($X2492="","",IFERROR(MATCH($X2492,$A$2:$A$1500,0),""))</f>
      </c>
      <c r="AA2492" t="str">
        <f>IF($Y2492="","",INDEX($P$2:$P$1500,$Y2492))</f>
      </c>
      <c r="AB2492" t="str">
        <f>IF($Z2492="","",INDEX($P$2:$P$1500,$Z2492))</f>
      </c>
      <c r="AC2492">
        <f>IF(AND($AA2492="Yes",$AB2492="Yes"),1,"")</f>
      </c>
      <c r="AD2492">
        <f>IF(OR($Y2492="",$Z2492=""),"",IF(INDEX($C$2:$C$1500,$Y2492)=INDEX($C$2:$C$1500,$Z2492),0,1))</f>
      </c>
      <c r="AE2492">
        <f>IF($AC2492&lt;&gt;1,"",IF(AND(INDEX($AG$2:$AG$1500,$Y2492)=1,INDEX($AG$2:$AG$1500,$Z2492)=1),1,""))</f>
      </c>
    </row>
    <row r="2493">
      <c r="T2493">
        <f>IF($Y2493="","",INDEX($B$2:$B$1500,$Y2493))</f>
      </c>
      <c r="U2493">
        <f>IF($Z2493="","",INDEX($B$2:$B$1500,$Z2493))</f>
      </c>
      <c r="V2493">
        <f>IF(OR($T2493="",$U2493=""),"",$U2493-$T2493)</f>
      </c>
      <c r="W2493" t="str">
        <f>IF(TRIM(INDEX(connections!$A:$A,ROW()))="","",TRIM(INDEX(connections!$A:$A,ROW())))</f>
      </c>
      <c r="X2493" t="str">
        <f>IF($W2493="","",TRIM(INDEX(connections!$B:$B,ROW())))</f>
      </c>
      <c r="Y2493">
        <f>IF($W2493="","",IFERROR(MATCH($W2493,$A$2:$A$1500,0),""))</f>
      </c>
      <c r="Z2493">
        <f>IF($X2493="","",IFERROR(MATCH($X2493,$A$2:$A$1500,0),""))</f>
      </c>
      <c r="AA2493" t="str">
        <f>IF($Y2493="","",INDEX($P$2:$P$1500,$Y2493))</f>
      </c>
      <c r="AB2493" t="str">
        <f>IF($Z2493="","",INDEX($P$2:$P$1500,$Z2493))</f>
      </c>
      <c r="AC2493">
        <f>IF(AND($AA2493="Yes",$AB2493="Yes"),1,"")</f>
      </c>
      <c r="AD2493">
        <f>IF(OR($Y2493="",$Z2493=""),"",IF(INDEX($C$2:$C$1500,$Y2493)=INDEX($C$2:$C$1500,$Z2493),0,1))</f>
      </c>
      <c r="AE2493">
        <f>IF($AC2493&lt;&gt;1,"",IF(AND(INDEX($AG$2:$AG$1500,$Y2493)=1,INDEX($AG$2:$AG$1500,$Z2493)=1),1,""))</f>
      </c>
    </row>
    <row r="2494">
      <c r="T2494">
        <f>IF($Y2494="","",INDEX($B$2:$B$1500,$Y2494))</f>
      </c>
      <c r="U2494">
        <f>IF($Z2494="","",INDEX($B$2:$B$1500,$Z2494))</f>
      </c>
      <c r="V2494">
        <f>IF(OR($T2494="",$U2494=""),"",$U2494-$T2494)</f>
      </c>
      <c r="W2494" t="str">
        <f>IF(TRIM(INDEX(connections!$A:$A,ROW()))="","",TRIM(INDEX(connections!$A:$A,ROW())))</f>
      </c>
      <c r="X2494" t="str">
        <f>IF($W2494="","",TRIM(INDEX(connections!$B:$B,ROW())))</f>
      </c>
      <c r="Y2494">
        <f>IF($W2494="","",IFERROR(MATCH($W2494,$A$2:$A$1500,0),""))</f>
      </c>
      <c r="Z2494">
        <f>IF($X2494="","",IFERROR(MATCH($X2494,$A$2:$A$1500,0),""))</f>
      </c>
      <c r="AA2494" t="str">
        <f>IF($Y2494="","",INDEX($P$2:$P$1500,$Y2494))</f>
      </c>
      <c r="AB2494" t="str">
        <f>IF($Z2494="","",INDEX($P$2:$P$1500,$Z2494))</f>
      </c>
      <c r="AC2494">
        <f>IF(AND($AA2494="Yes",$AB2494="Yes"),1,"")</f>
      </c>
      <c r="AD2494">
        <f>IF(OR($Y2494="",$Z2494=""),"",IF(INDEX($C$2:$C$1500,$Y2494)=INDEX($C$2:$C$1500,$Z2494),0,1))</f>
      </c>
      <c r="AE2494">
        <f>IF($AC2494&lt;&gt;1,"",IF(AND(INDEX($AG$2:$AG$1500,$Y2494)=1,INDEX($AG$2:$AG$1500,$Z2494)=1),1,""))</f>
      </c>
    </row>
    <row r="2495">
      <c r="T2495">
        <f>IF($Y2495="","",INDEX($B$2:$B$1500,$Y2495))</f>
      </c>
      <c r="U2495">
        <f>IF($Z2495="","",INDEX($B$2:$B$1500,$Z2495))</f>
      </c>
      <c r="V2495">
        <f>IF(OR($T2495="",$U2495=""),"",$U2495-$T2495)</f>
      </c>
      <c r="W2495" t="str">
        <f>IF(TRIM(INDEX(connections!$A:$A,ROW()))="","",TRIM(INDEX(connections!$A:$A,ROW())))</f>
      </c>
      <c r="X2495" t="str">
        <f>IF($W2495="","",TRIM(INDEX(connections!$B:$B,ROW())))</f>
      </c>
      <c r="Y2495">
        <f>IF($W2495="","",IFERROR(MATCH($W2495,$A$2:$A$1500,0),""))</f>
      </c>
      <c r="Z2495">
        <f>IF($X2495="","",IFERROR(MATCH($X2495,$A$2:$A$1500,0),""))</f>
      </c>
      <c r="AA2495" t="str">
        <f>IF($Y2495="","",INDEX($P$2:$P$1500,$Y2495))</f>
      </c>
      <c r="AB2495" t="str">
        <f>IF($Z2495="","",INDEX($P$2:$P$1500,$Z2495))</f>
      </c>
      <c r="AC2495">
        <f>IF(AND($AA2495="Yes",$AB2495="Yes"),1,"")</f>
      </c>
      <c r="AD2495">
        <f>IF(OR($Y2495="",$Z2495=""),"",IF(INDEX($C$2:$C$1500,$Y2495)=INDEX($C$2:$C$1500,$Z2495),0,1))</f>
      </c>
      <c r="AE2495">
        <f>IF($AC2495&lt;&gt;1,"",IF(AND(INDEX($AG$2:$AG$1500,$Y2495)=1,INDEX($AG$2:$AG$1500,$Z2495)=1),1,""))</f>
      </c>
    </row>
    <row r="2496">
      <c r="T2496">
        <f>IF($Y2496="","",INDEX($B$2:$B$1500,$Y2496))</f>
      </c>
      <c r="U2496">
        <f>IF($Z2496="","",INDEX($B$2:$B$1500,$Z2496))</f>
      </c>
      <c r="V2496">
        <f>IF(OR($T2496="",$U2496=""),"",$U2496-$T2496)</f>
      </c>
      <c r="W2496" t="str">
        <f>IF(TRIM(INDEX(connections!$A:$A,ROW()))="","",TRIM(INDEX(connections!$A:$A,ROW())))</f>
      </c>
      <c r="X2496" t="str">
        <f>IF($W2496="","",TRIM(INDEX(connections!$B:$B,ROW())))</f>
      </c>
      <c r="Y2496">
        <f>IF($W2496="","",IFERROR(MATCH($W2496,$A$2:$A$1500,0),""))</f>
      </c>
      <c r="Z2496">
        <f>IF($X2496="","",IFERROR(MATCH($X2496,$A$2:$A$1500,0),""))</f>
      </c>
      <c r="AA2496" t="str">
        <f>IF($Y2496="","",INDEX($P$2:$P$1500,$Y2496))</f>
      </c>
      <c r="AB2496" t="str">
        <f>IF($Z2496="","",INDEX($P$2:$P$1500,$Z2496))</f>
      </c>
      <c r="AC2496">
        <f>IF(AND($AA2496="Yes",$AB2496="Yes"),1,"")</f>
      </c>
      <c r="AD2496">
        <f>IF(OR($Y2496="",$Z2496=""),"",IF(INDEX($C$2:$C$1500,$Y2496)=INDEX($C$2:$C$1500,$Z2496),0,1))</f>
      </c>
      <c r="AE2496">
        <f>IF($AC2496&lt;&gt;1,"",IF(AND(INDEX($AG$2:$AG$1500,$Y2496)=1,INDEX($AG$2:$AG$1500,$Z2496)=1),1,""))</f>
      </c>
    </row>
    <row r="2497">
      <c r="T2497">
        <f>IF($Y2497="","",INDEX($B$2:$B$1500,$Y2497))</f>
      </c>
      <c r="U2497">
        <f>IF($Z2497="","",INDEX($B$2:$B$1500,$Z2497))</f>
      </c>
      <c r="V2497">
        <f>IF(OR($T2497="",$U2497=""),"",$U2497-$T2497)</f>
      </c>
      <c r="W2497" t="str">
        <f>IF(TRIM(INDEX(connections!$A:$A,ROW()))="","",TRIM(INDEX(connections!$A:$A,ROW())))</f>
      </c>
      <c r="X2497" t="str">
        <f>IF($W2497="","",TRIM(INDEX(connections!$B:$B,ROW())))</f>
      </c>
      <c r="Y2497">
        <f>IF($W2497="","",IFERROR(MATCH($W2497,$A$2:$A$1500,0),""))</f>
      </c>
      <c r="Z2497">
        <f>IF($X2497="","",IFERROR(MATCH($X2497,$A$2:$A$1500,0),""))</f>
      </c>
      <c r="AA2497" t="str">
        <f>IF($Y2497="","",INDEX($P$2:$P$1500,$Y2497))</f>
      </c>
      <c r="AB2497" t="str">
        <f>IF($Z2497="","",INDEX($P$2:$P$1500,$Z2497))</f>
      </c>
      <c r="AC2497">
        <f>IF(AND($AA2497="Yes",$AB2497="Yes"),1,"")</f>
      </c>
      <c r="AD2497">
        <f>IF(OR($Y2497="",$Z2497=""),"",IF(INDEX($C$2:$C$1500,$Y2497)=INDEX($C$2:$C$1500,$Z2497),0,1))</f>
      </c>
      <c r="AE2497">
        <f>IF($AC2497&lt;&gt;1,"",IF(AND(INDEX($AG$2:$AG$1500,$Y2497)=1,INDEX($AG$2:$AG$1500,$Z2497)=1),1,""))</f>
      </c>
    </row>
    <row r="2498">
      <c r="T2498">
        <f>IF($Y2498="","",INDEX($B$2:$B$1500,$Y2498))</f>
      </c>
      <c r="U2498">
        <f>IF($Z2498="","",INDEX($B$2:$B$1500,$Z2498))</f>
      </c>
      <c r="V2498">
        <f>IF(OR($T2498="",$U2498=""),"",$U2498-$T2498)</f>
      </c>
      <c r="W2498" t="str">
        <f>IF(TRIM(INDEX(connections!$A:$A,ROW()))="","",TRIM(INDEX(connections!$A:$A,ROW())))</f>
      </c>
      <c r="X2498" t="str">
        <f>IF($W2498="","",TRIM(INDEX(connections!$B:$B,ROW())))</f>
      </c>
      <c r="Y2498">
        <f>IF($W2498="","",IFERROR(MATCH($W2498,$A$2:$A$1500,0),""))</f>
      </c>
      <c r="Z2498">
        <f>IF($X2498="","",IFERROR(MATCH($X2498,$A$2:$A$1500,0),""))</f>
      </c>
      <c r="AA2498" t="str">
        <f>IF($Y2498="","",INDEX($P$2:$P$1500,$Y2498))</f>
      </c>
      <c r="AB2498" t="str">
        <f>IF($Z2498="","",INDEX($P$2:$P$1500,$Z2498))</f>
      </c>
      <c r="AC2498">
        <f>IF(AND($AA2498="Yes",$AB2498="Yes"),1,"")</f>
      </c>
      <c r="AD2498">
        <f>IF(OR($Y2498="",$Z2498=""),"",IF(INDEX($C$2:$C$1500,$Y2498)=INDEX($C$2:$C$1500,$Z2498),0,1))</f>
      </c>
      <c r="AE2498">
        <f>IF($AC2498&lt;&gt;1,"",IF(AND(INDEX($AG$2:$AG$1500,$Y2498)=1,INDEX($AG$2:$AG$1500,$Z2498)=1),1,""))</f>
      </c>
    </row>
    <row r="2499">
      <c r="T2499">
        <f>IF($Y2499="","",INDEX($B$2:$B$1500,$Y2499))</f>
      </c>
      <c r="U2499">
        <f>IF($Z2499="","",INDEX($B$2:$B$1500,$Z2499))</f>
      </c>
      <c r="V2499">
        <f>IF(OR($T2499="",$U2499=""),"",$U2499-$T2499)</f>
      </c>
      <c r="W2499" t="str">
        <f>IF(TRIM(INDEX(connections!$A:$A,ROW()))="","",TRIM(INDEX(connections!$A:$A,ROW())))</f>
      </c>
      <c r="X2499" t="str">
        <f>IF($W2499="","",TRIM(INDEX(connections!$B:$B,ROW())))</f>
      </c>
      <c r="Y2499">
        <f>IF($W2499="","",IFERROR(MATCH($W2499,$A$2:$A$1500,0),""))</f>
      </c>
      <c r="Z2499">
        <f>IF($X2499="","",IFERROR(MATCH($X2499,$A$2:$A$1500,0),""))</f>
      </c>
      <c r="AA2499" t="str">
        <f>IF($Y2499="","",INDEX($P$2:$P$1500,$Y2499))</f>
      </c>
      <c r="AB2499" t="str">
        <f>IF($Z2499="","",INDEX($P$2:$P$1500,$Z2499))</f>
      </c>
      <c r="AC2499">
        <f>IF(AND($AA2499="Yes",$AB2499="Yes"),1,"")</f>
      </c>
      <c r="AD2499">
        <f>IF(OR($Y2499="",$Z2499=""),"",IF(INDEX($C$2:$C$1500,$Y2499)=INDEX($C$2:$C$1500,$Z2499),0,1))</f>
      </c>
      <c r="AE2499">
        <f>IF($AC2499&lt;&gt;1,"",IF(AND(INDEX($AG$2:$AG$1500,$Y2499)=1,INDEX($AG$2:$AG$1500,$Z2499)=1),1,""))</f>
      </c>
    </row>
    <row r="2500">
      <c r="T2500">
        <f>IF($Y2500="","",INDEX($B$2:$B$1500,$Y2500))</f>
      </c>
      <c r="U2500">
        <f>IF($Z2500="","",INDEX($B$2:$B$1500,$Z2500))</f>
      </c>
      <c r="V2500">
        <f>IF(OR($T2500="",$U2500=""),"",$U2500-$T2500)</f>
      </c>
      <c r="W2500" t="str">
        <f>IF(TRIM(INDEX(connections!$A:$A,ROW()))="","",TRIM(INDEX(connections!$A:$A,ROW())))</f>
      </c>
      <c r="X2500" t="str">
        <f>IF($W2500="","",TRIM(INDEX(connections!$B:$B,ROW())))</f>
      </c>
      <c r="Y2500">
        <f>IF($W2500="","",IFERROR(MATCH($W2500,$A$2:$A$1500,0),""))</f>
      </c>
      <c r="Z2500">
        <f>IF($X2500="","",IFERROR(MATCH($X2500,$A$2:$A$1500,0),""))</f>
      </c>
      <c r="AA2500" t="str">
        <f>IF($Y2500="","",INDEX($P$2:$P$1500,$Y2500))</f>
      </c>
      <c r="AB2500" t="str">
        <f>IF($Z2500="","",INDEX($P$2:$P$1500,$Z2500))</f>
      </c>
      <c r="AC2500">
        <f>IF(AND($AA2500="Yes",$AB2500="Yes"),1,"")</f>
      </c>
      <c r="AD2500">
        <f>IF(OR($Y2500="",$Z2500=""),"",IF(INDEX($C$2:$C$1500,$Y2500)=INDEX($C$2:$C$1500,$Z2500),0,1))</f>
      </c>
      <c r="AE2500">
        <f>IF($AC2500&lt;&gt;1,"",IF(AND(INDEX($AG$2:$AG$1500,$Y2500)=1,INDEX($AG$2:$AG$1500,$Z2500)=1),1,""))</f>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FE2E9E-4C36-4B73-A18C-F822BB69E7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games</vt:lpstr>
      <vt:lpstr>connections</vt:lpstr>
      <vt:lpstr>characters</vt:lpstr>
      <vt:lpstr>items</vt:lpstr>
      <vt:lpstr>enemies</vt:lpstr>
      <vt:lpstr>bosses</vt:lpstr>
      <vt:lpstr>abilities</vt:lpstr>
      <vt:lpstr>statuses</vt:lpstr>
      <vt:lpstr>events</vt:lpstr>
      <vt:lpstr>cards</vt:lpstr>
      <vt:lpstr>scrolls</vt:lpstr>
      <vt:lpstr>pills</vt:lpstr>
      <vt:lpstr>potions</vt:lpstr>
      <vt:lpstr>wands</vt:lpstr>
      <vt:lpstr>trinkets</vt:lpstr>
      <vt:lpstr>weapons</vt:lpstr>
      <vt:lpstr>evolutions</vt:lpstr>
      <vt:lpstr>bags</vt:lpstr>
      <vt:lpstr>objects</vt:lpstr>
      <vt:lpstr>curses</vt:lpstr>
      <vt:lpstr>tiles</vt:lpstr>
      <vt:lpstr>units</vt:lpstr>
      <vt:lpstr>goals</vt:lpstr>
      <vt:lpstr>shopkeepers</vt:lpstr>
      <vt:lpstr>radio</vt:lpstr>
      <vt:lpstr>locations</vt:lpstr>
      <vt:lpstr>Map Analysis</vt:lpstr>
      <vt:lpstr>amulets</vt:lpstr>
      <vt:lpstr>chart</vt:lpstr>
      <vt:lpstr>locationsold</vt:lpstr>
      <vt:lpstr>itemsold</vt:lpstr>
      <vt:lpstr>eventsold</vt:lpstr>
      <vt:lpstr>encountersold</vt:lpstr>
      <vt:lpstr>enemiesD</vt:lpstr>
      <vt:lpstr>enemiesA</vt:lpstr>
      <vt:lpstr>cursesold2</vt:lpstr>
      <vt:lpstr>statusesold</vt:lpstr>
      <vt:lpstr>statusesnew</vt:lpstr>
      <vt:lpstr>elementsold</vt:lpstr>
      <vt:lpstr>addons</vt:lpstr>
      <vt:lpstr>addonsnew</vt:lpstr>
      <vt:lpstr>scrollsold</vt:lpstr>
      <vt:lpstr>potionsold</vt:lpstr>
      <vt:lpstr>charactersold</vt:lpstr>
      <vt:lpstr>cardsold</vt:lpstr>
      <vt:lpstr>cardsnew</vt:lpstr>
      <vt:lpstr>evolutionsold</vt:lpstr>
      <vt:lpstr>moves</vt:lpstr>
      <vt:lpstr>spells</vt:lpstr>
      <vt:lpstr>fish</vt:lpstr>
      <vt:lpstr>enemiesold</vt:lpstr>
      <vt:lpstr>enemiesS</vt:lpstr>
      <vt:lpstr>dice</vt:lpstr>
      <vt:lpstr>mods</vt:lpstr>
      <vt:lpstr>gamestatuses</vt:lpstr>
      <vt:lpstr>cursesold</vt:lpstr>
      <vt:lpstr>bingo</vt:lpstr>
      <vt:lpstr>Map 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Calvin Farley</cp:lastModifiedBy>
  <cp:revision>4</cp:revision>
  <dcterms:created xsi:type="dcterms:W3CDTF">2015-06-05T18:17:20Z</dcterms:created>
  <dcterms:modified xsi:type="dcterms:W3CDTF">2026-10-23T06:18:38Z</dcterms:modified>
  <dc:language>en-US</dc:language>
</cp:coreProperties>
</file>